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damustafazade/Desktop/SAV/more_house/more_house/cf_modelling/"/>
    </mc:Choice>
  </mc:AlternateContent>
  <xr:revisionPtr revIDLastSave="0" documentId="8_{C6FB2D66-3C5B-C343-B335-EA403B74A6D6}" xr6:coauthVersionLast="47" xr6:coauthVersionMax="47" xr10:uidLastSave="{00000000-0000-0000-0000-000000000000}"/>
  <bookViews>
    <workbookView xWindow="-24900" yWindow="-23080" windowWidth="29160" windowHeight="18880" tabRatio="885" activeTab="9" xr2:uid="{D1EB44F0-F47D-4D63-8DCE-89DE30F97633}"/>
  </bookViews>
  <sheets>
    <sheet name="Cashflow" sheetId="12" r:id="rId1"/>
    <sheet name="Bank Accounts&gt;" sheetId="16" r:id="rId2"/>
    <sheet name="SAV Fund Bank" sheetId="13" r:id="rId3"/>
    <sheet name="Struan Bank" sheetId="26" r:id="rId4"/>
    <sheet name="Bedford Bank" sheetId="15" r:id="rId5"/>
    <sheet name="Kendon Bank" sheetId="17" r:id="rId6"/>
    <sheet name="Gracechurch Bank" sheetId="25" r:id="rId7"/>
    <sheet name="Arthur St Bank" sheetId="19" r:id="rId8"/>
    <sheet name="Pembridge Bank" sheetId="27" r:id="rId9"/>
    <sheet name="More House Bank" sheetId="20" r:id="rId10"/>
    <sheet name="Clapham Bank" sheetId="22" r:id="rId11"/>
  </sheets>
  <definedNames>
    <definedName name="_____________________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_____________________ccc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_____________________ccc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xlfn.BAHTTEXT" hidden="1">#NAME?</definedName>
    <definedName name="___________________xlfn.BAHTTEXT" hidden="1">#NAME?</definedName>
    <definedName name="__________________xlfn.BAHTTEXT" hidden="1">#NAME?</definedName>
    <definedName name="_________________xlfn.BAHTTEXT" hidden="1">#NAME?</definedName>
    <definedName name="________________xlfn.BAHTTEXT" hidden="1">#NAME?</definedName>
    <definedName name="_______________xlfn.BAHTTEXT" hidden="1">#NAME?</definedName>
    <definedName name="______________xlfn.BAHTTEXT" hidden="1">#NAME?</definedName>
    <definedName name="_____________xlfn.BAHTTEXT" hidden="1">#NAME?</definedName>
    <definedName name="____________xlfn.BAHTTEXT" hidden="1">#NAME?</definedName>
    <definedName name="___________xlfn.BAHTTEXT" hidden="1">#NAME?</definedName>
    <definedName name="__________xlfn.BAHTTEXT" hidden="1">#NAME?</definedName>
    <definedName name="_________xlfn.BAHTTEXT" hidden="1">#NAME?</definedName>
    <definedName name="________xlfn.BAHTTEXT" hidden="1">#NAME?</definedName>
    <definedName name="_______xlfn.BAHTTEXT" hidden="1">#NAME?</definedName>
    <definedName name="______ph1">#REF!</definedName>
    <definedName name="______xlfn.BAHTTEXT" hidden="1">#NAME?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cc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cc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xlfn.BAHTTEXT" hidden="1">#NAME?</definedName>
    <definedName name="____add1">#N/A</definedName>
    <definedName name="____add2">#N/A</definedName>
    <definedName name="____add3">#N/A</definedName>
    <definedName name="____add4">#N/A</definedName>
    <definedName name="____add5">#N/A</definedName>
    <definedName name="____xlfn.BAHTTEXT" hidden="1">#NAME?</definedName>
    <definedName name="___add1">#N/A</definedName>
    <definedName name="___add2">#N/A</definedName>
    <definedName name="___add3">#N/A</definedName>
    <definedName name="___add4">#N/A</definedName>
    <definedName name="___add5">#N/A</definedName>
    <definedName name="___ph1">#REF!</definedName>
    <definedName name="___thinkcellckMAAAAAAAAEAAAAesVUApiSMUyQyOYtTw1sXQ" hidden="1">#REF!</definedName>
    <definedName name="___thinkcellckMAAAAAAAAEAAAAFShLYguaCUqA7X8D1466MA" hidden="1">#REF!</definedName>
    <definedName name="___thinkcellckMAAAAAAAAEAAAAyU0OwX3JP0Wn.A6.hHdrxw" hidden="1">#REF!</definedName>
    <definedName name="___xlfn.BAHTTEXT" hidden="1">#NAME?</definedName>
    <definedName name="__123Graph_A" hidden="1">#REF!</definedName>
    <definedName name="__123Graph_ATNRF" hidden="1">#REF!</definedName>
    <definedName name="__123Graph_LBL_A" hidden="1">#REF!</definedName>
    <definedName name="__123Graph_X" hidden="1">#REF!</definedName>
    <definedName name="__add1">#N/A</definedName>
    <definedName name="__add2">#N/A</definedName>
    <definedName name="__add3">#N/A</definedName>
    <definedName name="__add4">#N/A</definedName>
    <definedName name="__add5">#N/A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cc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cc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FDS_HYPERLINK_TOGGLE_STATE__" hidden="1">"ON"</definedName>
    <definedName name="__IntlFixup" hidden="1">TRUE</definedName>
    <definedName name="__xlfn.BAHTTEXT" hidden="1">#NAME?</definedName>
    <definedName name="__xlnm.Print_Area_14">#REF!</definedName>
    <definedName name="__xlnm.Print_Area_15">#REF!</definedName>
    <definedName name="__xlnm.Print_Area_16">#REF!</definedName>
    <definedName name="__xlnm.Print_Area_8">#REF!</definedName>
    <definedName name="__xlnm.Print_Titles_10">#REF!</definedName>
    <definedName name="__xlnm.Print_Titles_5">#REF!</definedName>
    <definedName name="__xlnm.Print_Titles_8">#REF!</definedName>
    <definedName name="__xlnm.Print_Titles_9">#REF!</definedName>
    <definedName name="_1" hidden="1">#REF!</definedName>
    <definedName name="_3">#REF!,#REF!</definedName>
    <definedName name="_3__123Graph_ACHART_1" hidden="1">#REF!</definedName>
    <definedName name="_4__123Graph_XCHART_1" hidden="1">#REF!</definedName>
    <definedName name="_add1">#N/A</definedName>
    <definedName name="_add2">#N/A</definedName>
    <definedName name="_add3">#N/A</definedName>
    <definedName name="_add4">#N/A</definedName>
    <definedName name="_add5">#N/A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FitDataRange_FIT_15408_7AAB0" hidden="1">#REF!</definedName>
    <definedName name="_AtRisk_FitDataRange_FIT_27E3B_3A1CD" hidden="1">#REF!</definedName>
    <definedName name="_AtRisk_FitDataRange_FIT_2A26F_61217" hidden="1">#REF!</definedName>
    <definedName name="_AtRisk_FitDataRange_FIT_2DA7C_236BE" hidden="1">#REF!</definedName>
    <definedName name="_AtRisk_FitDataRange_FIT_387A0_918A" hidden="1">#REF!</definedName>
    <definedName name="_AtRisk_FitDataRange_FIT_4CA97_B1B0C" hidden="1">#REF!</definedName>
    <definedName name="_AtRisk_FitDataRange_FIT_4CD57_A2C7E" hidden="1">#REF!</definedName>
    <definedName name="_AtRisk_FitDataRange_FIT_575DA_F1835" hidden="1">#REF!</definedName>
    <definedName name="_AtRisk_FitDataRange_FIT_750A3_BB916" hidden="1">#REF!</definedName>
    <definedName name="_AtRisk_FitDataRange_FIT_82C7_3B15D" hidden="1">#REF!</definedName>
    <definedName name="_AtRisk_FitDataRange_FIT_8E0EF_C458B" hidden="1">#REF!</definedName>
    <definedName name="_AtRisk_FitDataRange_FIT_A95F0_A40EE" hidden="1">#REF!</definedName>
    <definedName name="_AtRisk_FitDataRange_FIT_CA072_3C934" hidden="1">#REF!</definedName>
    <definedName name="_AtRisk_FitDataRange_FIT_CC24A_8FAA8" hidden="1">#REF!</definedName>
    <definedName name="_AtRisk_FitDataRange_FIT_D528F_21591" hidden="1">#REF!</definedName>
    <definedName name="_AtRisk_FitDataRange_FIT_DD2FC_572BC" hidden="1">#REF!</definedName>
    <definedName name="_AtRisk_FitDataRange_FIT_E7CED_271FD" hidden="1">#REF!</definedName>
    <definedName name="_AtRisk_FitDataRange_FIT_E9576_A32E5" hidden="1">#REF!</definedName>
    <definedName name="_AtRisk_FitDataRange_FIT_EA186_37269" hidden="1">#REF!</definedName>
    <definedName name="_AtRisk_ReportsSetting_ReportGraphOptions" hidden="1">"REP:VER:8.3.3GRA:OUT:00INS:00SUM:T00DET:T00SCE:02SC1:33DAT:2|TRUE,.75,1|TRUE,0,.25|TRUE,.9,1SE1:38DAT:3,10,2,.95,5,16,FALSE,0,TRUE,TRUE,TRUESE2:38DAT:3,10,2,.95,5,16,FALSE,0,TRUE,TRUE,TRUETSI:002SDA:FF"</definedName>
    <definedName name="_AtRisk_ReportsSetting_ReportMulitSelections" hidden="1">"REP:VER:8.3.3MUL:OUT:T12INS:T21SUM:T10DET:T10SEN:T12SCE:T11TEM:FSDA:T10"</definedName>
    <definedName name="_AtRisk_ReportsSetting_ReportOptions" hidden="1">"REP:VER:8.3.3OPT:RAP:02RWE:00RLS:04ROT:00RST:00RRT:02AGR:FAFN:77DAT:C:\Users\VardanAgababian\Downloads\Report-Appraisal - 04 Apr 2023 - clean.pdfOGR:F"</definedName>
    <definedName name="_AtRisk_ReportsSetting_ReportSelectedRangeInputs" hidden="1">#REF!</definedName>
    <definedName name="_AtRisk_ReportsSetting_ReportSelectedSimulationsDET" hidden="1">"AQA="</definedName>
    <definedName name="_AtRisk_ReportsSetting_ReportSelectedSimulationsINS" hidden="1">"AQA="</definedName>
    <definedName name="_AtRisk_ReportsSetting_ReportSelectedSimulationsOUT" hidden="1">"AQA="</definedName>
    <definedName name="_AtRisk_ReportsSetting_ReportSelectedSimulationsSCE" hidden="1">"AQA="</definedName>
    <definedName name="_AtRisk_ReportsSetting_ReportSelectedSimulationsSDA" hidden="1">"AQA="</definedName>
    <definedName name="_AtRisk_ReportsSetting_ReportSelectedSimulationsSEN" hidden="1">"AQA="</definedName>
    <definedName name="_AtRisk_ReportsSetting_ReportSelectedSimulationsSUM" hidden="1">"AQA="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1000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4</definedName>
    <definedName name="_AtRisk_SimSetting_MultipleCPUManualCount" hidden="1">4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ccc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ccc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EA2">#REF!</definedName>
    <definedName name="_f408d64f_STF_Zwischenueberschrift_1_CN2">#REF!,#REF!</definedName>
    <definedName name="_f408d64f_STF_Zwischenueberschrift_1_CN3">#REF!,#REF!</definedName>
    <definedName name="_f408d64f_STF_Zwischenueberschrift_1_CN4">#REF!,#REF!</definedName>
    <definedName name="_Fill" hidden="1">#REF!</definedName>
    <definedName name="_Fill_1">#N/A</definedName>
    <definedName name="_Fill_10">#N/A</definedName>
    <definedName name="_Fill_11">#N/A</definedName>
    <definedName name="_Fill_12">#N/A</definedName>
    <definedName name="_Fill_13">#N/A</definedName>
    <definedName name="_Fill_2">#N/A</definedName>
    <definedName name="_Fill_3">#N/A</definedName>
    <definedName name="_Fill_4">#N/A</definedName>
    <definedName name="_Fill_5">#N/A</definedName>
    <definedName name="_Fill_6">#N/A</definedName>
    <definedName name="_Fill_7">#N/A</definedName>
    <definedName name="_Fill_8">#N/A</definedName>
    <definedName name="_Fill_9">#N/A</definedName>
    <definedName name="_xlnm._FilterDatabase" localSheetId="4" hidden="1">'Bedford Bank'!$A$2:$K$572</definedName>
    <definedName name="_xlnm._FilterDatabase" localSheetId="6" hidden="1">'Gracechurch Bank'!$A$2:$M$5100</definedName>
    <definedName name="_xlnm._FilterDatabase" localSheetId="5" hidden="1">'Kendon Bank'!$A$2:$BC$838</definedName>
    <definedName name="_xlnm._FilterDatabase" localSheetId="9" hidden="1">'More House Bank'!$A$1:$K$1276</definedName>
    <definedName name="_xlnm._FilterDatabase" localSheetId="2" hidden="1">'SAV Fund Bank'!$A$2:$K$636</definedName>
    <definedName name="_xlnm._FilterDatabase" localSheetId="3" hidden="1">'Struan Bank'!$A$2:$BC$334</definedName>
    <definedName name="_xlnm._FilterDatabase" hidden="1">#REF!</definedName>
    <definedName name="_huh3" hidden="1">{"view1",#N/A,TRUE,"Income R";"view1",#N/A,TRUE,"Children R";"view1",#N/A,TRUE,"Census R";"view1",#N/A,TRUE,"Income R2";"view1",#N/A,TRUE,"children R2";"view1",#N/A,TRUE,"Census R2";"view1",#N/A,TRUE,"Income H";"view1",#N/A,TRUE,"Children H";"view1",#N/A,TRUE,"Census H";"view1",#N/A,TRUE,"Income H2";"view1",#N/A,TRUE,"Children H2";"view1",#N/A,TRUE,"Census H2";"view1",#N/A,TRUE,"Income PIx";"view1",#N/A,TRUE,"Children PIx";"view1",#N/A,TRUE,"Census PIx";"view1",#N/A,TRUE,"Income PIx2";"view1",#N/A,TRUE,"Children PIx2";"view1",#N/A,TRUE,"Census PIx2"}</definedName>
    <definedName name="_Key1" hidden="1">#REF!</definedName>
    <definedName name="_Key1_1">#N/A</definedName>
    <definedName name="_Key1_10">#N/A</definedName>
    <definedName name="_Key1_11">#N/A</definedName>
    <definedName name="_Key1_12">#N/A</definedName>
    <definedName name="_Key1_13">#N/A</definedName>
    <definedName name="_Key1_2">#N/A</definedName>
    <definedName name="_Key1_3">#N/A</definedName>
    <definedName name="_Key1_4">#N/A</definedName>
    <definedName name="_Key1_5">#N/A</definedName>
    <definedName name="_Key1_6">#N/A</definedName>
    <definedName name="_Key1_7">#N/A</definedName>
    <definedName name="_Key1_8">#N/A</definedName>
    <definedName name="_Key1_9">#N/A</definedName>
    <definedName name="_Key1_FY12" hidden="1">#REF!</definedName>
    <definedName name="_Key2" hidden="1">#REF!</definedName>
    <definedName name="_Key2_FY13" hidden="1">#REF!</definedName>
    <definedName name="_kEY22" hidden="1">#REF!</definedName>
    <definedName name="_kEY22_FY13" hidden="1">#REF!</definedName>
    <definedName name="_Key5" hidden="1">#REF!</definedName>
    <definedName name="_Key7" hidden="1">#REF!</definedName>
    <definedName name="_l" hidden="1">#REF!</definedName>
    <definedName name="_Order1" hidden="1">0</definedName>
    <definedName name="_Order2" hidden="1">0</definedName>
    <definedName name="_PalDV_1149610956" hidden="1">#REF!</definedName>
    <definedName name="_PalDV_1328887743" hidden="1">#REF!</definedName>
    <definedName name="_PalDV_1340539064" hidden="1">#REF!</definedName>
    <definedName name="_PalDV_1414707580" hidden="1">#REF!</definedName>
    <definedName name="_PalDV_156656381" hidden="1">#REF!</definedName>
    <definedName name="_PalDV_1659341904" hidden="1">#REF!</definedName>
    <definedName name="_PalDV_230930099" hidden="1">#REF!</definedName>
    <definedName name="_PalDV_788920111" hidden="1">#REF!</definedName>
    <definedName name="_PalDV_868612439" hidden="1">#REF!</definedName>
    <definedName name="_PalDV_980606915" hidden="1">#REF!</definedName>
    <definedName name="_ph1">#REF!</definedName>
    <definedName name="_RiskCorrMatrix_NewMatrix1" hidden="1">1</definedName>
    <definedName name="_RiskCorrMatrix_YieldsCorrelation" hidden="1">1</definedName>
    <definedName name="_RiskCorrMatrixFormatted_NewMatrix1" hidden="1">1</definedName>
    <definedName name="_RiskCorrMatrixFormatted_YieldsCorrelation" hidden="1">1</definedName>
    <definedName name="_Sort" hidden="1">#REF!</definedName>
    <definedName name="_Sort_1">#N/A</definedName>
    <definedName name="_Sort_10">#N/A</definedName>
    <definedName name="_Sort_11">#N/A</definedName>
    <definedName name="_Sort_12">#N/A</definedName>
    <definedName name="_Sort_13">#N/A</definedName>
    <definedName name="_Sort_2">#N/A</definedName>
    <definedName name="_Sort_3">#N/A</definedName>
    <definedName name="_Sort_4">#N/A</definedName>
    <definedName name="_Sort_5">#N/A</definedName>
    <definedName name="_Sort_6">#N/A</definedName>
    <definedName name="_Sort_7">#N/A</definedName>
    <definedName name="_Sort_8">#N/A</definedName>
    <definedName name="_Sort_9">#N/A</definedName>
    <definedName name="_Sort_FY13" hidden="1">#REF!</definedName>
    <definedName name="a">#REF!,#REF!</definedName>
    <definedName name="a_1">#N/A</definedName>
    <definedName name="AA">#N/A</definedName>
    <definedName name="AA_1">#N/A</definedName>
    <definedName name="aaa">#REF!</definedName>
    <definedName name="AAA_DOCTOPS" hidden="1">"AAA_SET"</definedName>
    <definedName name="AAA_duser" hidden="1">"OFF"</definedName>
    <definedName name="aaaa">#REF!</definedName>
    <definedName name="aaaaa" localSheetId="0" hidden="1">solver_opt</definedName>
    <definedName name="aaaaa" localSheetId="10" hidden="1">solver_opt</definedName>
    <definedName name="aaaaa" localSheetId="6" hidden="1">solver_opt</definedName>
    <definedName name="aaaaa" localSheetId="8" hidden="1">solver_opt</definedName>
    <definedName name="aaaaa" hidden="1">solver_opt</definedName>
    <definedName name="aaaaaa" hidden="1">{#N/A,#N/A,FALSE,"Cover";#N/A,#N/A,FALSE,"Bank Total";#N/A,#N/A,FALSE,"FC Total";#N/A,#N/A,FALSE,"Co1";#N/A,#N/A,FALSE,"Co40";#N/A,#N/A,FALSE,"Co2";#N/A,#N/A,FALSE,"CA";#N/A,#N/A,FALSE,"FL";#N/A,#N/A,FALSE,"ID";#N/A,#N/A,FALSE,"OR";#N/A,#N/A,FALSE,"UT";#N/A,#N/A,FALSE,"WA";#N/A,#N/A,FALSE,"BK";#N/A,#N/A,FALSE,"ALT"}</definedName>
    <definedName name="aaaaaaaaa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aaaaaaaaa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aaaab" hidden="1">{#N/A,#N/A,FALSE,"Cover";#N/A,#N/A,FALSE,"Bank Total";#N/A,#N/A,FALSE,"FC Total";#N/A,#N/A,FALSE,"Co1";#N/A,#N/A,FALSE,"Co40";#N/A,#N/A,FALSE,"Co2";#N/A,#N/A,FALSE,"CA";#N/A,#N/A,FALSE,"FL";#N/A,#N/A,FALSE,"ID";#N/A,#N/A,FALSE,"OR";#N/A,#N/A,FALSE,"UT";#N/A,#N/A,FALSE,"WA";#N/A,#N/A,FALSE,"BK";#N/A,#N/A,FALSE,"ALT"}</definedName>
    <definedName name="aaaqq" localSheetId="0" hidden="1">solver_opt</definedName>
    <definedName name="aaaqq" localSheetId="10" hidden="1">solver_opt</definedName>
    <definedName name="aaaqq" localSheetId="6" hidden="1">solver_opt</definedName>
    <definedName name="aaaqq" localSheetId="8" hidden="1">solver_opt</definedName>
    <definedName name="aaaqq" hidden="1">solver_opt</definedName>
    <definedName name="AAB_Addin5" hidden="1">"AAB_Description for addin 5,Description for addin 5,Description for addin 5,Description for addin 5,Description for addin 5,Description for addin 5"</definedName>
    <definedName name="aababa" hidden="1">#REF!</definedName>
    <definedName name="abc" hidden="1">{#N/A,#N/A,FALSE,"Cover_Total";#N/A,#N/A,FALSE,"BlankPage";#N/A,#N/A,FALSE,"TableOfContents";#N/A,#N/A,FALSE,"BlankPage";#N/A,#N/A,FALSE,"Retail_Scorecard_Total";#N/A,#N/A,FALSE,"Consumer_Graph_Total";#N/A,#N/A,FALSE,"Mortgage_Graph_Total";#N/A,#N/A,FALSE,"Dep_Summary_Total";#N/A,#N/A,FALSE,"Account_Sales_Vol_1997_Total";#N/A,#N/A,FALSE,"ME_Dep_Bal_Trend_Total";#N/A,#N/A,FALSE,"ME_Dep_Bal_Act_Plan_Total";#N/A,#N/A,FALSE,"FI_Graph_Trend_Total";#N/A,#N/A,FALSE,"FI_Graph_Act_vs_Plan_Total";#N/A,#N/A,FALSE,"FI_Act_vs_Plan_Total";#N/A,#N/A,FALSE,"FI_Act_vs_Plan_Var_Total";#N/A,#N/A,FALSE,"G&amp;A_Graph_Trend_Total";#N/A,#N/A,FALSE,"G&amp;A_Graph_Act_vs_Plan_Total";#N/A,#N/A,FALSE,"G&amp;A_Act_vs_Plan_Total";#N/A,#N/A,FALSE,"G&amp;A_Act_vs_Plan_Var_Total";#N/A,#N/A,FALSE,"BlankPage";#N/A,#N/A,FALSE,"G&amp;A_MTD_Var_DR_Total";#N/A,#N/A,FALSE,"BlankPage";#N/A,#N/A,FALSE,"Appendix";#N/A,#N/A,FALSE,"By_DR_AA_MTD";#N/A,#N/A,FALSE,"By_DR_AB_MTD";#N/A,#N/A,FALSE,"By_DR_AC_MTD";#N/A,#N/A,FALSE,"By_DR_AE_MTD";#N/A,#N/A,FALSE,"By_DR_AF_MTD";#N/A,#N/A,FALSE,"By_DR_AG_MTD";#N/A,#N/A,FALSE,"By_DR_AH_MTD";#N/A,#N/A,FALSE,"By_DR_AJ_MTD";#N/A,#N/A,FALSE,"BlankPage";#N/A,#N/A,FALSE,"NSF_Rev_Graph_Total";#N/A,#N/A,FALSE,"FI_Graph_Act_vs_Forecast_Total";#N/A,#N/A,FALSE,"FI_Act_vs_FC_Total";#N/A,#N/A,FALSE,"G&amp;A_Graph_Act_vs_Forecast_Total";#N/A,#N/A,FALSE,"G&amp;A_Act_vs_FC_Total";#N/A,#N/A,FALSE,"BlankPage"}</definedName>
    <definedName name="adsa" hidden="1">"IXC5DIJE8ZCT4NNV2V6VKMI2"</definedName>
    <definedName name="adsfa" hidden="1">#REF!</definedName>
    <definedName name="adsfdfsd" hidden="1">#REF!</definedName>
    <definedName name="afsd">#REF!</definedName>
    <definedName name="Agenda">#REF!</definedName>
    <definedName name="ALL">#REF!</definedName>
    <definedName name="Ams">#REF!</definedName>
    <definedName name="Amsterdam">#REF!,#REF!</definedName>
    <definedName name="Annual_cost_of_traffic_delays_Year_26_and_after">#REF!</definedName>
    <definedName name="Annual_cost_of_traffic_delays_Years_1_to_5">#REF!</definedName>
    <definedName name="Annual_cost_of_traffic_delays_Years_11_to_15">#REF!</definedName>
    <definedName name="Annual_cost_of_traffic_delays_Years_16_to_20">#REF!</definedName>
    <definedName name="Annual_cost_of_traffic_delays_Years_21_to_25">#REF!</definedName>
    <definedName name="Annual_cost_of_traffic_delays_Years_6_to_10">#REF!</definedName>
    <definedName name="anscount" hidden="1">1</definedName>
    <definedName name="area">#N/A</definedName>
    <definedName name="area_1">#N/A</definedName>
    <definedName name="area_2">#N/A</definedName>
    <definedName name="as">#REF!</definedName>
    <definedName name="AS2DocOpenMode" hidden="1">"AS2DocumentEdit"</definedName>
    <definedName name="AS2NamedRange" hidden="1">3</definedName>
    <definedName name="asdf">#REF!,#REF!</definedName>
    <definedName name="asdf1" hidden="1">{#N/A,#N/A,TRUE,"DCF Summary (2)";#N/A,#N/A,TRUE,"DCF Summary";#N/A,"Middle Case Drivers",TRUE,"DCF"}</definedName>
    <definedName name="asdfasdf" hidden="1">{#N/A,#N/A,FALSE,"Cover";#N/A,#N/A,FALSE,"Bank Total";#N/A,#N/A,FALSE,"FC Total";#N/A,#N/A,FALSE,"Co1";#N/A,#N/A,FALSE,"Co40";#N/A,#N/A,FALSE,"Co2";#N/A,#N/A,FALSE,"CA";#N/A,#N/A,FALSE,"FL";#N/A,#N/A,FALSE,"ID";#N/A,#N/A,FALSE,"OR";#N/A,#N/A,FALSE,"UT";#N/A,#N/A,FALSE,"WA";#N/A,#N/A,FALSE,"BK";#N/A,#N/A,FALSE,"ALT"}</definedName>
    <definedName name="b">#REF!,#REF!</definedName>
    <definedName name="BALUST">#REF!</definedName>
    <definedName name="bande">#REF!</definedName>
    <definedName name="BASE_Summary">#REF!</definedName>
    <definedName name="BASE_Summary1">#REF!</definedName>
    <definedName name="BASE_Summary2">#REF!</definedName>
    <definedName name="blankline">#REF!</definedName>
    <definedName name="blankline_1">#N/A</definedName>
    <definedName name="blankline_10">#N/A</definedName>
    <definedName name="blankline_11">#N/A</definedName>
    <definedName name="blankline_12">#N/A</definedName>
    <definedName name="blankline_13">#N/A</definedName>
    <definedName name="blankline_2">#N/A</definedName>
    <definedName name="blankline_3">#N/A</definedName>
    <definedName name="blankline_4">#N/A</definedName>
    <definedName name="blankline_5">#N/A</definedName>
    <definedName name="blankline_6">#N/A</definedName>
    <definedName name="blankline_7">#N/A</definedName>
    <definedName name="blankline_8">#N/A</definedName>
    <definedName name="blankline_9">#N/A</definedName>
    <definedName name="bnsnfvmn">#REF!</definedName>
    <definedName name="BRICK">#REF!</definedName>
    <definedName name="BWIC">#REF!</definedName>
    <definedName name="C_Construction">#REF!</definedName>
    <definedName name="CALC_ReviewPackFileName">#REF!</definedName>
    <definedName name="CALC_SigRisks">#REF!</definedName>
    <definedName name="Calgary">#REF!</definedName>
    <definedName name="Cat">#REF!</definedName>
    <definedName name="Categories">#REF!</definedName>
    <definedName name="CATER">#REF!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c" hidden="1">{#N/A,#N/A,FALSE,"Cover";#N/A,#N/A,FALSE,"Bank Total";#N/A,#N/A,FALSE,"FC Total";#N/A,#N/A,FALSE,"Co1";#N/A,#N/A,FALSE,"Co40";#N/A,#N/A,FALSE,"Co2";#N/A,#N/A,FALSE,"CA";#N/A,#N/A,FALSE,"FL";#N/A,#N/A,FALSE,"ID";#N/A,#N/A,FALSE,"OR";#N/A,#N/A,FALSE,"UT";#N/A,#N/A,FALSE,"WA";#N/A,#N/A,FALSE,"BK";#N/A,#N/A,FALSE,"ALT"}</definedName>
    <definedName name="Cconstant">#REF!</definedName>
    <definedName name="ceiling_finishes">#REF!</definedName>
    <definedName name="CELINGS">#REF!</definedName>
    <definedName name="CIQWBGuid" hidden="1">"SAV Promote Example Schedule.xlsx"</definedName>
    <definedName name="CIQWBInfo" hidden="1">"{ ""CIQVersion"":""9.47.1108.4092"" }"</definedName>
    <definedName name="CLAD">#REF!</definedName>
    <definedName name="Class">#REF!</definedName>
    <definedName name="ClassList">#REF!</definedName>
    <definedName name="Cleaning_frequency">#REF!</definedName>
    <definedName name="CLUB">#REF!</definedName>
    <definedName name="Code" hidden="1">#REF!</definedName>
    <definedName name="Collection">#N/A</definedName>
    <definedName name="Collection_1">#N/A</definedName>
    <definedName name="Collection_2">#N/A</definedName>
    <definedName name="Completed">#REF!</definedName>
    <definedName name="Contents" hidden="1">#REF!</definedName>
    <definedName name="Control">#REF!</definedName>
    <definedName name="costplanno">#N/A</definedName>
    <definedName name="cprt_year">#REF!</definedName>
    <definedName name="_xlnm.Criteria">#REF!</definedName>
    <definedName name="Crystal_1_1_WEBI_DataGrid" hidden="1">#REF!</definedName>
    <definedName name="Crystal_1_1_WEBI_HHeading" hidden="1">#REF!</definedName>
    <definedName name="Crystal_1_1_WEBI_Table" hidden="1">#REF!</definedName>
    <definedName name="Crystal_13_1_WEBI_DataGrid" hidden="1">#REF!</definedName>
    <definedName name="Crystal_13_1_WEBI_HHeading" hidden="1">#REF!</definedName>
    <definedName name="Crystal_13_1_WEBI_Table" hidden="1">#REF!</definedName>
    <definedName name="Crystal_14_1_WEBI_DataGrid" hidden="1">#REF!</definedName>
    <definedName name="Crystal_14_1_WEBI_HHeading" hidden="1">#REF!</definedName>
    <definedName name="Crystal_14_1_WEBI_Table" hidden="1">#REF!</definedName>
    <definedName name="Crystal_15_1_WEBI_DataGrid" hidden="1">#REF!</definedName>
    <definedName name="Crystal_15_1_WEBI_HHeading" hidden="1">#REF!</definedName>
    <definedName name="Crystal_15_1_WEBI_Table" hidden="1">#REF!</definedName>
    <definedName name="Crystal_16_1_WEBI_DataGrid" hidden="1">#REF!</definedName>
    <definedName name="Crystal_16_1_WEBI_HHeading" hidden="1">#REF!</definedName>
    <definedName name="Crystal_16_1_WEBI_Table" hidden="1">#REF!</definedName>
    <definedName name="Crystal_17_1_WEBI_DataGrid" hidden="1">#REF!</definedName>
    <definedName name="Crystal_17_1_WEBI_HHeading" hidden="1">#REF!</definedName>
    <definedName name="Crystal_17_1_WEBI_Table" hidden="1">#REF!</definedName>
    <definedName name="Crystal_18_1_WEBI_DataGrid" hidden="1">#REF!</definedName>
    <definedName name="Crystal_18_1_WEBI_HHeading" hidden="1">#REF!</definedName>
    <definedName name="Crystal_18_1_WEBI_Table" hidden="1">#REF!</definedName>
    <definedName name="Crystal_19_1_WEBI_DataGrid" hidden="1">#REF!</definedName>
    <definedName name="Crystal_19_1_WEBI_HHeading" hidden="1">#REF!</definedName>
    <definedName name="Crystal_19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urrency">#REF!</definedName>
    <definedName name="CURRENTMONTH">#REF!</definedName>
    <definedName name="dafadf">#REF!,#REF!</definedName>
    <definedName name="Daily_Traffic__1">#REF!</definedName>
    <definedName name="Daily_Traffic__2001">#REF!</definedName>
    <definedName name="data1" hidden="1">#REF!</definedName>
    <definedName name="data2" hidden="1">#REF!</definedName>
    <definedName name="data3" hidden="1">#REF!</definedName>
    <definedName name="data4" hidden="1">#REF!</definedName>
    <definedName name="date">#N/A</definedName>
    <definedName name="DAYS">#REF!</definedName>
    <definedName name="dd" hidden="1">{#N/A,#N/A,FALSE,"Cover";#N/A,#N/A,FALSE,"Bank Total";#N/A,#N/A,FALSE,"FC Total";#N/A,#N/A,FALSE,"Co1";#N/A,#N/A,FALSE,"Co40";#N/A,#N/A,FALSE,"Co2";#N/A,#N/A,FALSE,"CA";#N/A,#N/A,FALSE,"FL";#N/A,#N/A,FALSE,"ID";#N/A,#N/A,FALSE,"OR";#N/A,#N/A,FALSE,"UT";#N/A,#N/A,FALSE,"WA";#N/A,#N/A,FALSE,"BK";#N/A,#N/A,FALSE,"ALT"}</definedName>
    <definedName name="ddd" hidden="1">{"histincome",#N/A,FALSE,"hyfins";"closing balance",#N/A,FALSE,"hyfins"}</definedName>
    <definedName name="ddddd" hidden="1">{#N/A,#N/A,FALSE,"Cover_Total";#N/A,#N/A,FALSE,"BlankPage";#N/A,#N/A,FALSE,"TableOfContents";#N/A,#N/A,FALSE,"BlankPage";#N/A,#N/A,FALSE,"Retail_Scorecard_Total";#N/A,#N/A,FALSE,"Consumer_Graph_Total";#N/A,#N/A,FALSE,"Mortgage_Graph_Total";#N/A,#N/A,FALSE,"Dep_Summary_Total";#N/A,#N/A,FALSE,"Account_Sales_Vol_1997_Total";#N/A,#N/A,FALSE,"ME_Dep_Bal_Trend_Total";#N/A,#N/A,FALSE,"ME_Dep_Bal_Act_Plan_Total";#N/A,#N/A,FALSE,"FI_Graph_Trend_Total";#N/A,#N/A,FALSE,"FI_Graph_Act_vs_Plan_Total";#N/A,#N/A,FALSE,"FI_Act_vs_Plan_Total";#N/A,#N/A,FALSE,"FI_Act_vs_Plan_Var_Total";#N/A,#N/A,FALSE,"G&amp;A_Graph_Trend_Total";#N/A,#N/A,FALSE,"G&amp;A_Graph_Act_vs_Plan_Total";#N/A,#N/A,FALSE,"G&amp;A_Act_vs_Plan_Total";#N/A,#N/A,FALSE,"G&amp;A_Act_vs_Plan_Var_Total";#N/A,#N/A,FALSE,"BlankPage";#N/A,#N/A,FALSE,"G&amp;A_MTD_Var_DR_Total";#N/A,#N/A,FALSE,"BlankPage";#N/A,#N/A,FALSE,"Appendix";#N/A,#N/A,FALSE,"By_DR_AA_MTD";#N/A,#N/A,FALSE,"By_DR_AB_MTD";#N/A,#N/A,FALSE,"By_DR_AC_MTD";#N/A,#N/A,FALSE,"By_DR_AE_MTD";#N/A,#N/A,FALSE,"By_DR_AF_MTD";#N/A,#N/A,FALSE,"By_DR_AG_MTD";#N/A,#N/A,FALSE,"By_DR_AH_MTD";#N/A,#N/A,FALSE,"By_DR_AJ_MTD";#N/A,#N/A,FALSE,"BlankPage";#N/A,#N/A,FALSE,"NSF_Rev_Graph_Total";#N/A,#N/A,FALSE,"FI_Graph_Act_vs_Forecast_Total";#N/A,#N/A,FALSE,"FI_Act_vs_FC_Total";#N/A,#N/A,FALSE,"G&amp;A_Graph_Act_vs_Forecast_Total";#N/A,#N/A,FALSE,"G&amp;A_Act_vs_FC_Total";#N/A,#N/A,FALSE,"BlankPage"}</definedName>
    <definedName name="ddddd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dddd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CS">#REF!</definedName>
    <definedName name="DELTA" hidden="1">{"WMB",#N/A,FALSE,"Sheet1"}</definedName>
    <definedName name="Demolitions">#REF!</definedName>
    <definedName name="Demolitions___Alterations">#REF!</definedName>
    <definedName name="Design_speed_kph">#REF!</definedName>
    <definedName name="dfa" hidden="1">{#N/A,#N/A,FALSE,"BalSheet";#N/A,#N/A,FALSE,"IncStmt";#N/A,#N/A,FALSE,"BalSheetBaseGrowth";#N/A,#N/A,FALSE,"IncStmtBaseGrowth";#N/A,#N/A,FALSE,"Ratios"}</definedName>
    <definedName name="dfas" hidden="1">{#N/A,#N/A,FALSE,"BalSheet";#N/A,#N/A,FALSE,"IncStmt";#N/A,#N/A,FALSE,"BalSheetBaseGrowth";#N/A,#N/A,FALSE,"IncStmtBaseGrowth";#N/A,#N/A,FALSE,"Ratios"}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s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iscCostcenter" hidden="1">{#N/A,#N/A,FALSE,"BalSheet";#N/A,#N/A,FALSE,"IncStmt";#N/A,#N/A,FALSE,"BalSheetBaseGrowth";#N/A,#N/A,FALSE,"IncStmtBaseGrowth";#N/A,#N/A,FALSE,"Ratios"}</definedName>
    <definedName name="disclaimer">#N/A</definedName>
    <definedName name="disclaimer_1">#N/A</definedName>
    <definedName name="Discount" hidden="1">#REF!</definedName>
    <definedName name="display_area_2" hidden="1">#REF!</definedName>
    <definedName name="Disposal_Inst">#REF!</definedName>
    <definedName name="Dog">#REF!</definedName>
    <definedName name="DOORS">#REF!</definedName>
    <definedName name="ds" hidden="1">{#N/A,#N/A,FALSE,"Retail_Scorecard_FSB";#N/A,#N/A,FALSE,"Staffing_fsb";#N/A,#N/A,FALSE,"Dep_Summary_FSB";#N/A,#N/A,FALSE,"ConsLend_Snap_FSB";#N/A,#N/A,FALSE,"MortLend_Snap_FSB";#N/A,#N/A,FALSE,"FI_Snap_FSB";#N/A,#N/A,FALSE,"G&amp;A__APlan_fsb";#N/A,#N/A,FALSE,"Salary_FSB";#N/A,#N/A,FALSE,"G&amp;A__AAPlan_fsb";#N/A,#N/A,FALSE,"G&amp;A__ACPlan_FSB";#N/A,#N/A,FALSE,"G&amp;A__ABPlan_fsb";#N/A,#N/A,FALSE,"G&amp;A__AEPlan_FSB";#N/A,#N/A,FALSE,"G&amp;A__AFPlan_FSB";#N/A,#N/A,FALSE,"G&amp;A__AGPlan_FSB";#N/A,#N/A,FALSE,"G&amp;A__AHPlan_FSB";#N/A,#N/A,FALSE,"G&amp;A__AJPlan_FSB"}</definedName>
    <definedName name="dsad" localSheetId="0" hidden="1">solver_adj</definedName>
    <definedName name="dsad" localSheetId="10" hidden="1">solver_adj</definedName>
    <definedName name="dsad" localSheetId="6" hidden="1">solver_adj</definedName>
    <definedName name="dsad" localSheetId="8" hidden="1">solver_adj</definedName>
    <definedName name="dsad" hidden="1">solver_adj</definedName>
    <definedName name="dsaf" hidden="1">{#N/A,#N/A,FALSE,"Cover_Total";#N/A,#N/A,FALSE,"BlankPage";#N/A,#N/A,FALSE,"TableOfContents";#N/A,#N/A,FALSE,"BlankPage";#N/A,#N/A,FALSE,"Retail_Scorecard_Total";#N/A,#N/A,FALSE,"Consumer_Graph_Total";#N/A,#N/A,FALSE,"Mortgage_Graph_Total";#N/A,#N/A,FALSE,"Dep_Summary_Total";#N/A,#N/A,FALSE,"Account_Sales_Vol_1997_Total";#N/A,#N/A,FALSE,"ME_Dep_Bal_Trend_Total";#N/A,#N/A,FALSE,"ME_Dep_Bal_Act_Plan_Total";#N/A,#N/A,FALSE,"FI_Graph_Trend_Total";#N/A,#N/A,FALSE,"FI_Graph_Act_vs_Plan_Total";#N/A,#N/A,FALSE,"FI_Act_vs_Plan_Total";#N/A,#N/A,FALSE,"FI_Act_vs_Plan_Var_Total";#N/A,#N/A,FALSE,"G&amp;A_Graph_Trend_Total";#N/A,#N/A,FALSE,"G&amp;A_Graph_Act_vs_Plan_Total";#N/A,#N/A,FALSE,"G&amp;A_Act_vs_Plan_Total";#N/A,#N/A,FALSE,"G&amp;A_Act_vs_Plan_Var_Total";#N/A,#N/A,FALSE,"BlankPage";#N/A,#N/A,FALSE,"G&amp;A_MTD_Var_DR_Total";#N/A,#N/A,FALSE,"BlankPage";#N/A,#N/A,FALSE,"Appendix";#N/A,#N/A,FALSE,"By_DR_AA_MTD";#N/A,#N/A,FALSE,"By_DR_AB_MTD";#N/A,#N/A,FALSE,"By_DR_AC_MTD";#N/A,#N/A,FALSE,"By_DR_AE_MTD";#N/A,#N/A,FALSE,"By_DR_AF_MTD";#N/A,#N/A,FALSE,"By_DR_AG_MTD";#N/A,#N/A,FALSE,"By_DR_AH_MTD";#N/A,#N/A,FALSE,"By_DR_AJ_MTD";#N/A,#N/A,FALSE,"BlankPage";#N/A,#N/A,FALSE,"NSF_Rev_Graph_Total";#N/A,#N/A,FALSE,"FI_Graph_Act_vs_Forecast_Total";#N/A,#N/A,FALSE,"FI_Act_vs_FC_Total";#N/A,#N/A,FALSE,"G&amp;A_Graph_Act_vs_Forecast_Total";#N/A,#N/A,FALSE,"G&amp;A_Act_vs_FC_Total";#N/A,#N/A,FALSE,"BlankPage"}</definedName>
    <definedName name="dsfgds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sfgsd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uctwork">"'file:///E:/London%20SCH/MEC/FSB/PROJECTS/2%20Secured%20Projects%20-%20MM/218/218873%20Lansdowne%20Road/M%20&amp;%20E/Cost%20Plans/Cost%20check%20on%20MECP3%2015.3.06/Kevins%20Take-Off%2001.11.2005.xls'#$Summary.$A$15:$P$36"</definedName>
    <definedName name="dummy">#REF!</definedName>
    <definedName name="dummy_1">#N/A</definedName>
    <definedName name="dummy_10">#N/A</definedName>
    <definedName name="dummy_11">#N/A</definedName>
    <definedName name="dummy_12">#N/A</definedName>
    <definedName name="dummy_13">#N/A</definedName>
    <definedName name="dummy_2">#N/A</definedName>
    <definedName name="dummy_3">#N/A</definedName>
    <definedName name="dummy_4">#N/A</definedName>
    <definedName name="dummy_5">#N/A</definedName>
    <definedName name="dummy_6">#N/A</definedName>
    <definedName name="dummy_7">#N/A</definedName>
    <definedName name="dummy_8">#N/A</definedName>
    <definedName name="dummy_9">#N/A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">#REF!,#REF!</definedName>
    <definedName name="E_C_HARRIS___TENDER_PRICE_INDEX">#REF!</definedName>
    <definedName name="ee">#REF!</definedName>
    <definedName name="ee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lectrical">#REF!</definedName>
    <definedName name="ENABLE">#REF!</definedName>
    <definedName name="Environmental">#REF!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xercise_No">#REF!</definedName>
    <definedName name="Exercise_Title">#REF!</definedName>
    <definedName name="External_walls">#REF!</definedName>
    <definedName name="EXTWORK">#REF!</definedName>
    <definedName name="FCode" hidden="1">#REF!</definedName>
    <definedName name="fd">#REF!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sgw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ed.dfe" hidden="1">{"closed",#N/A,FALSE,"Consolidated Products - Budget";"expanded",#N/A,FALSE,"Consolidated Products - Budget"}</definedName>
    <definedName name="ff">#REF!,#REF!</definedName>
    <definedName name="fff">#REF!</definedName>
    <definedName name="fffff">#REF!</definedName>
    <definedName name="fffffff" hidden="1">{#N/A,#N/A,FALSE,"PROD_BKT";#N/A,#N/A,FALSE,"PROD_FCT";#N/A,#N/A,FALSE,"PROD_CO1";#N/A,#N/A,FALSE,"PROD_CO2";#N/A,#N/A,FALSE,"PROD_CO40";#N/A,#N/A,FALSE,"PROD_CA";#N/A,#N/A,FALSE,"PROD_FL";#N/A,#N/A,FALSE,"PROD_ID_MT";#N/A,#N/A,FALSE,"PROD_OR";#N/A,#N/A,FALSE,"PROD_TX";#N/A,#N/A,FALSE,"PROD_UT";#N/A,#N/A,FALSE,"PROD_WA";#N/A,#N/A,FALSE,"PROD_BKS";#N/A,#N/A,FALSE,"PROD_ALT"}</definedName>
    <definedName name="fffff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ffffffff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ff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ffffffffffffffff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ffffffffffffffffff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fffffffffffffffffffffff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ffffffffffffffffffffffffffffff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">#REF!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ill">#N/A</definedName>
    <definedName name="Fill_1">#N/A</definedName>
    <definedName name="fill1">#N/A</definedName>
    <definedName name="fill1_1">#N/A</definedName>
    <definedName name="FilterA">#REF!</definedName>
    <definedName name="Financial">#REF!</definedName>
    <definedName name="finstat2">#REF!</definedName>
    <definedName name="Fittings">#REF!</definedName>
    <definedName name="Flag">#REF!</definedName>
    <definedName name="FLOOR">#REF!</definedName>
    <definedName name="Floor_finishes">#REF!</definedName>
    <definedName name="Foreign" hidden="1">{#N/A,#N/A,TRUE,"DCF Summary (2)";#N/A,#N/A,TRUE,"DCF Summary";#N/A,"Middle Case Drivers",TRUE,"DCF"}</definedName>
    <definedName name="Frame">#REF!</definedName>
    <definedName name="Frame_Upper_Floors">#REF!</definedName>
    <definedName name="Freddie" hidden="1">{#N/A,#N/A,FALSE,"BalSheet";#N/A,#N/A,FALSE,"IncStmt";#N/A,#N/A,FALSE,"BalSheetBaseGrowth";#N/A,#N/A,FALSE,"IncStmtBaseGrowth";#N/A,#N/A,FALSE,"Ratios"}</definedName>
    <definedName name="full" hidden="1">{"BB_BREAKDOWN",#N/A,FALSE,"Stockerhof - basebuild";"BB SUMMARY",#N/A,FALSE,"Basebuild Summary";"FF BREAKDOWN",#N/A,FALSE,"Stockerhof - Final Fit";"FF SUMMARY",#N/A,FALSE,"Final Fit Summary";"sqft_dollars",#N/A,FALSE,"SQ FT Costs";"sqft_pounds",#N/A,FALSE,"SQ FT Costs";"AREA CALCULATION",#N/A,FALSE,"Stockerhof - Calc of Areas"}</definedName>
    <definedName name="function">#REF!</definedName>
    <definedName name="furniture" hidden="1">{"BB_BREAKDOWN",#N/A,FALSE,"Stockerhof - basebuild";"BB SUMMARY",#N/A,FALSE,"Basebuild Summary"}</definedName>
    <definedName name="Gas_Inst">#REF!</definedName>
    <definedName name="gb">#REF!</definedName>
    <definedName name="GFA">#REF!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IFA">#REF!</definedName>
    <definedName name="GLASS">#REF!</definedName>
    <definedName name="Google_Sheet_Link_1501929889_1689129364" localSheetId="0" hidden="1">solver_adj</definedName>
    <definedName name="Google_Sheet_Link_1501929889_1689129364" localSheetId="10" hidden="1">solver_adj</definedName>
    <definedName name="Google_Sheet_Link_1501929889_1689129364" localSheetId="6" hidden="1">solver_adj</definedName>
    <definedName name="Google_Sheet_Link_1501929889_1689129364" localSheetId="8" hidden="1">solver_adj</definedName>
    <definedName name="Google_Sheet_Link_1501929889_1689129364" hidden="1">solver_adj</definedName>
    <definedName name="Google_Sheet_Link_1953606174_1689129364" hidden="1">XS</definedName>
    <definedName name="Google_Sheet_Link_1966146352_1689129364" hidden="1">Purchase</definedName>
    <definedName name="Google_Sheet_Link_571832348_1689129364" localSheetId="0" hidden="1">solver_opt</definedName>
    <definedName name="Google_Sheet_Link_571832348_1689129364" localSheetId="10" hidden="1">solver_opt</definedName>
    <definedName name="Google_Sheet_Link_571832348_1689129364" localSheetId="6" hidden="1">solver_opt</definedName>
    <definedName name="Google_Sheet_Link_571832348_1689129364" localSheetId="8" hidden="1">solver_opt</definedName>
    <definedName name="Google_Sheet_Link_571832348_1689129364" hidden="1">solver_opt</definedName>
    <definedName name="GRAPH_AValues">OFFSET(#REF!,0,#REF!-1,1,#REF!)</definedName>
    <definedName name="GRAPH_AValues_Cost">OFFSET(#REF!,0,#REF!-1,1,#REF!)</definedName>
    <definedName name="GRAPH_AValues_Rep">OFFSET(#REF!,0,#REF!-1,1,#REF!)</definedName>
    <definedName name="GRAPH_GValues">OFFSET(#REF!,0,#REF!-1,1,#REF!)</definedName>
    <definedName name="GRAPH_GValues_Cost">OFFSET(#REF!,0,#REF!-1,1,#REF!)</definedName>
    <definedName name="GRAPH_GValues_Rep">OFFSET(#REF!,0,#REF!-1,1,#REF!)</definedName>
    <definedName name="GRAPH_RValues">OFFSET(#REF!,0,#REF!-1,1,#REF!)</definedName>
    <definedName name="GRAPH_RValues_Cost">OFFSET(#REF!,0,#REF!-1,1,#REF!)</definedName>
    <definedName name="GRAPH_RValues_Rep">OFFSET(#REF!,0,#REF!-1,1,#REF!)</definedName>
    <definedName name="GRAPH_XAxis">OFFSET(#REF!,0,#REF!-1,1,#REF!)</definedName>
    <definedName name="GROUND">#REF!</definedName>
    <definedName name="h">#REF!</definedName>
    <definedName name="Heat_source">#REF!</definedName>
    <definedName name="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hgfhgfh">#N/A</definedName>
    <definedName name="hhgfhgfh_1">#N/A</definedName>
    <definedName name="h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h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hh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hhhh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hhh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hhhhhhhh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iddenRows" hidden="1">#REF!</definedName>
    <definedName name="home">#REF!</definedName>
    <definedName name="home_1">#N/A</definedName>
    <definedName name="home_10">#N/A</definedName>
    <definedName name="home_11">#N/A</definedName>
    <definedName name="home_12">#N/A</definedName>
    <definedName name="home_13">#N/A</definedName>
    <definedName name="home_2">#N/A</definedName>
    <definedName name="home_3">#N/A</definedName>
    <definedName name="home_4">#N/A</definedName>
    <definedName name="home_5">#N/A</definedName>
    <definedName name="home_6">#N/A</definedName>
    <definedName name="home_7">#N/A</definedName>
    <definedName name="home_8">#N/A</definedName>
    <definedName name="home_9">#N/A</definedName>
    <definedName name="HotelList">OFFSET(#REF!,0,0,COUNTIF(#REF!,"&lt;&gt;1"),1)</definedName>
    <definedName name="HTML_CodePage" hidden="1">1252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" hidden="1">"C:\My Documents\Gravesend CP.htm"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Count" hidden="1">1</definedName>
    <definedName name="huh?????" hidden="1">{"view1",#N/A,TRUE,"Income R";"view1",#N/A,TRUE,"Children R";"view1",#N/A,TRUE,"Census R";"view1",#N/A,TRUE,"Income R2";"view1",#N/A,TRUE,"children R2";"view1",#N/A,TRUE,"Census R2";"view1",#N/A,TRUE,"Income H";"view1",#N/A,TRUE,"Children H";"view1",#N/A,TRUE,"Census H";"view1",#N/A,TRUE,"Income H2";"view1",#N/A,TRUE,"Children H2";"view1",#N/A,TRUE,"Census H2";"view1",#N/A,TRUE,"Income PIx";"view1",#N/A,TRUE,"Children PIx";"view1",#N/A,TRUE,"Census PIx";"view1",#N/A,TRUE,"Income PIx2";"view1",#N/A,TRUE,"Children PIx2";"view1",#N/A,TRUE,"Census PIx2"}</definedName>
    <definedName name="hurdle">#REF!</definedName>
    <definedName name="i">#REF!</definedName>
    <definedName name="Injuries">#REF!</definedName>
    <definedName name="INP_BaselineMonth">#REF!</definedName>
    <definedName name="INP_Categories">#REF!</definedName>
    <definedName name="INP_CurrentMonth">#REF!</definedName>
    <definedName name="INP_Directorates">#REF!</definedName>
    <definedName name="INP_NewRiskFileName">#REF!</definedName>
    <definedName name="INP_NewRiskSheetName">#REF!</definedName>
    <definedName name="INP_Owners">#REF!</definedName>
    <definedName name="INP_OwnersNamesOnly">OFFSET(#REF!,0,0,COUNTA(#REF!),1)</definedName>
    <definedName name="INP_RAG">#REF!</definedName>
    <definedName name="INP_ReviewPackSheetName">#REF!</definedName>
    <definedName name="INP_RiskStatus">#REF!</definedName>
    <definedName name="INP_ScoreNumbers">#REF!</definedName>
    <definedName name="INP_Scores">#REF!</definedName>
    <definedName name="INP_SelectedPackType">#REF!</definedName>
    <definedName name="INP_StartMonth">#REF!</definedName>
    <definedName name="Int_doors">#REF!</definedName>
    <definedName name="Internal_walls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"c65"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BC_ACT_OR_EST" hidden="1">"c4316"</definedName>
    <definedName name="IQ_EBIT_SBC_GW_ACT_OR_EST" hidden="1">"c4320"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"c373"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ACT_OR_EST" hidden="1">"c2223"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REUT" hidden="1">"c3633"</definedName>
    <definedName name="IQ_EST_EPS_GROWTH_5YR_STDDEV" hidden="1">"c1660"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HARE_ACT_OR_EST" hidden="1">"c4446"</definedName>
    <definedName name="IQ_FFO_STDDEV_EST" hidden="1">"c422"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"c893"</definedName>
    <definedName name="IQ_FINANCING_CASH_SUPPL" hidden="1">"c899"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>1000</definedName>
    <definedName name="IQ_GA_EXP" hidden="1">"c2241"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"c530"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"c1304"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44753.8814583333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GW_ACT_OR_EST" hidden="1">"c4478"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"c1026"</definedName>
    <definedName name="IQ_PRICE_OVER_LTM_EPS" hidden="1">"c1029"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"c1059"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"c1122"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38852.5980208333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rierbfierf">#REF!,#REF!</definedName>
    <definedName name="Item">#REF!</definedName>
    <definedName name="j">#REF!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fdkjafdslk">#REF!</definedName>
    <definedName name="jhjh" hidden="1">{"BB_BREAKDOWN",#N/A,FALSE,"Stockerhof - basebuild";"BB SUMMARY",#N/A,FALSE,"Basebuild Summary";"FF BREAKDOWN",#N/A,FALSE,"Stockerhof - Final Fit";"FF SUMMARY",#N/A,FALSE,"Final Fit Summary";"sqft_dollars",#N/A,FALSE,"SQ FT Costs";"sqft_pounds",#N/A,FALSE,"SQ FT Costs";"AREA CALCULATION",#N/A,FALSE,"Stockerhof - Calc of Areas"}</definedName>
    <definedName name="jh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IM">#REF!</definedName>
    <definedName name="Job_No">#REF!</definedName>
    <definedName name="jobtitle">#N/A</definedName>
    <definedName name="k" hidden="1">#REF!</definedName>
    <definedName name="kath" hidden="1">#REF!</definedName>
    <definedName name="Kconstant">#REF!</definedName>
    <definedName name="KeyCells">#REF!</definedName>
    <definedName name="Keys">#REF!</definedName>
    <definedName name="kjhjk" hidden="1">{"BB_BREAKDOWN",#N/A,FALSE,"Stockerhof - basebuild";"BB SUMMARY",#N/A,FALSE,"Basebuild Summary"}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W">#REF!</definedName>
    <definedName name="lab">#REF!</definedName>
    <definedName name="Legal">#REF!</definedName>
    <definedName name="Leva">#REF!</definedName>
    <definedName name="LIFT">#REF!</definedName>
    <definedName name="Likelihood">#REF!</definedName>
    <definedName name="limcount" hidden="1">1</definedName>
    <definedName name="link1" localSheetId="0" hidden="1">solver_adj</definedName>
    <definedName name="link1" localSheetId="10" hidden="1">solver_adj</definedName>
    <definedName name="link1" localSheetId="6" hidden="1">solver_adj</definedName>
    <definedName name="link1" localSheetId="8" hidden="1">solver_adj</definedName>
    <definedName name="link1" hidden="1">solver_adj</definedName>
    <definedName name="link2" localSheetId="0" hidden="1">solver_opt</definedName>
    <definedName name="link2" localSheetId="10" hidden="1">solver_opt</definedName>
    <definedName name="link2" localSheetId="6" hidden="1">solver_opt</definedName>
    <definedName name="link2" localSheetId="8" hidden="1">solver_opt</definedName>
    <definedName name="link2" hidden="1">solver_opt</definedName>
    <definedName name="List.CBS">#REF!</definedName>
    <definedName name="List.ControlStatus">#REF!</definedName>
    <definedName name="List.CostTime.Index">#REF!</definedName>
    <definedName name="List.CostTime.Index.start">#REF!</definedName>
    <definedName name="List.Movement">#REF!</definedName>
    <definedName name="List.Probability">#REF!</definedName>
    <definedName name="List.RBS">#REF!</definedName>
    <definedName name="List.Registers">#REF!</definedName>
    <definedName name="List.RiskStatus">#REF!</definedName>
    <definedName name="List.TechImpact">#REF!</definedName>
    <definedName name="List.Type">#REF!</definedName>
    <definedName name="List.Urgency">#REF!</definedName>
    <definedName name="List.WBS.2">#REF!</definedName>
    <definedName name="List.WBS.3">#REF!</definedName>
    <definedName name="ListOffset" hidden="1">1</definedName>
    <definedName name="lkjjh" hidden="1">{"BB_BREAKDOWN",#N/A,FALSE,"Stockerhof - basebuild";"BB SUMMARY",#N/A,FALSE,"Basebuild Summary"}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OLD">1</definedName>
    <definedName name="LOLD_Table">22</definedName>
    <definedName name="LOOKUP_RiskDescriptions">OFFSET(#REF!,0,0,COUNTA(#REF!),1)</definedName>
    <definedName name="LOOKUP_RiskIDs">OFFSET(#REF!,0,0,COUNTA(#REF!),1)</definedName>
    <definedName name="LOOKUP_SigRisks">#REF!</definedName>
    <definedName name="lst_ImpactCost">#REF!</definedName>
    <definedName name="lst_Probability">#REF!</definedName>
    <definedName name="m">#REF!</definedName>
    <definedName name="MAC_ReportStyle">#REF!</definedName>
    <definedName name="MAC_ReviewMonth">#REF!</definedName>
    <definedName name="Macro50">#REF!</definedName>
    <definedName name="Macro51">#REF!</definedName>
    <definedName name="margin">#REF!</definedName>
    <definedName name="Matrix9">#REF!</definedName>
    <definedName name="Max_Impact">#REF!</definedName>
    <definedName name="MECH">#REF!</definedName>
    <definedName name="Mechanical">#REF!</definedName>
    <definedName name="Media">#REF!</definedName>
    <definedName name="MONTHNUMBER">#REF!</definedName>
    <definedName name="months" hidden="1">#REF!</definedName>
    <definedName name="NDR">#REF!</definedName>
    <definedName name="NIA">#REF!</definedName>
    <definedName name="Nick" hidden="1">{"BB_BREAKDOWN",#N/A,FALSE,"Stockerhof - basebuild";"BB SUMMARY",#N/A,FALSE,"Basebuild Summary";"FF BREAKDOWN",#N/A,FALSE,"Stockerhof - Final Fit";"FF SUMMARY",#N/A,FALSE,"Final Fit Summary";"sqft_dollars",#N/A,FALSE,"SQ FT Costs";"sqft_pounds",#N/A,FALSE,"SQ FT Costs";"AREA CALCULATION",#N/A,FALSE,"Stockerhof - Calc of Areas"}</definedName>
    <definedName name="Nick2" hidden="1">{"BB_BREAKDOWN",#N/A,FALSE,"Stockerhof - basebuild";"BB SUMMARY",#N/A,FALSE,"Basebuild Summary"}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o_2Lane_bores">#REF!</definedName>
    <definedName name="No_bores">#REF!</definedName>
    <definedName name="No_fans_total">#REF!</definedName>
    <definedName name="No_lanes_per_bore">#REF!</definedName>
    <definedName name="No_standard_bores">#REF!</definedName>
    <definedName name="No_sumps">#REF!</definedName>
    <definedName name="ONE">#REF!</definedName>
    <definedName name="open_risk">#REF!</definedName>
    <definedName name="OrderTable" hidden="1">#REF!</definedName>
    <definedName name="Other10year">#REF!</definedName>
    <definedName name="Other20year">#REF!</definedName>
    <definedName name="OWN">#REF!</definedName>
    <definedName name="Owner_Lookup">#REF!</definedName>
    <definedName name="p">#N/A</definedName>
    <definedName name="p_1">#N/A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int">#REF!</definedName>
    <definedName name="Pal_Workbook_GUID" hidden="1">"D7F77ESGA2G1F3AWG5L2SHHG"</definedName>
    <definedName name="PalisadeReportWorkbookCreatedBy">"AtRisk"</definedName>
    <definedName name="PBSA">#REF!,#REF!</definedName>
    <definedName name="pdbudd">#REF!</definedName>
    <definedName name="pddock">#REF!</definedName>
    <definedName name="Performance">#REF!</definedName>
    <definedName name="PeriodsInYear">#REF!</definedName>
    <definedName name="Pictable">#REF!</definedName>
    <definedName name="PILING">#REF!</definedName>
    <definedName name="pl">#N/A</definedName>
    <definedName name="pl_1">#N/A</definedName>
    <definedName name="plas">#REF!</definedName>
    <definedName name="PLASTER">#REF!</definedName>
    <definedName name="Post_Rank">#REF!</definedName>
    <definedName name="pr">#REF!</definedName>
    <definedName name="Pre_construction">#REF!</definedName>
    <definedName name="Pre_Rank">#REF!</definedName>
    <definedName name="PRECAST">#REF!</definedName>
    <definedName name="Prel_C_C">#REF!</definedName>
    <definedName name="PRELIM">#REF!</definedName>
    <definedName name="Prelims">#REF!</definedName>
    <definedName name="PRINT">#REF!</definedName>
    <definedName name="Print_Area_MI">#REF!</definedName>
    <definedName name="Prob_Index">#REF!</definedName>
    <definedName name="ProdForm" hidden="1">#REF!</definedName>
    <definedName name="Product" hidden="1">#REF!</definedName>
    <definedName name="PROJECT_Description">#REF!</definedName>
    <definedName name="PROJECT_Description1">#REF!</definedName>
    <definedName name="PROJECT_Description2">#REF!</definedName>
    <definedName name="Project_Sq_Ft">#REF!</definedName>
    <definedName name="ProjectName">#REF!</definedName>
    <definedName name="Protective_inst">#REF!</definedName>
    <definedName name="Proximity_Index">#REF!</definedName>
    <definedName name="Pumping">#REF!</definedName>
    <definedName name="Purchase">#REF!</definedName>
    <definedName name="q">#REF!</definedName>
    <definedName name="qeqwes" localSheetId="0" hidden="1">solver_opt</definedName>
    <definedName name="qeqwes" localSheetId="10" hidden="1">solver_opt</definedName>
    <definedName name="qeqwes" localSheetId="6" hidden="1">solver_opt</definedName>
    <definedName name="qeqwes" localSheetId="8" hidden="1">solver_opt</definedName>
    <definedName name="qeqwes" hidden="1">solver_opt</definedName>
    <definedName name="Quantity">#REF!</definedName>
    <definedName name="Query_from_MS_Access_Database">#REF!</definedName>
    <definedName name="qweq" localSheetId="0" hidden="1">solver_opt</definedName>
    <definedName name="qweq" localSheetId="10" hidden="1">solver_opt</definedName>
    <definedName name="qweq" localSheetId="6" hidden="1">solver_opt</definedName>
    <definedName name="qweq" localSheetId="8" hidden="1">solver_opt</definedName>
    <definedName name="qweq" hidden="1">solver_opt</definedName>
    <definedName name="Rates" hidden="1">{"'Pkg Summary'!$D$4:$AD$153","'Menu'!$A$1:$H$22","'Menu'!$A$8"}</definedName>
    <definedName name="Rating">#REF!</definedName>
    <definedName name="RCArea" hidden="1">#REF!</definedName>
    <definedName name="Record26">#REF!</definedName>
    <definedName name="Record27">#REF!</definedName>
    <definedName name="Record28">#REF!</definedName>
    <definedName name="Record29">#REF!</definedName>
    <definedName name="Record30">#REF!</definedName>
    <definedName name="REFRESH">#REF!</definedName>
    <definedName name="Refurbishement_delay_costs_10_years">#REF!</definedName>
    <definedName name="Refurbishement_delay_costs_20_years">#REF!</definedName>
    <definedName name="Refurbishement_delay_costs_30_years">#REF!</definedName>
    <definedName name="Refurbishement_delay_costs_50_years">#REF!</definedName>
    <definedName name="ReportDate">#REF!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FALSE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20000</definedName>
    <definedName name="RiskNumIterations1">5000</definedName>
    <definedName name="RiskNumSimulations" hidden="1">1</definedName>
    <definedName name="RiskOwner">#REF!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imulationResultsStorageLocation" hidden="1">"1"</definedName>
    <definedName name="RiskStandardRecalc" hidden="1">0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OOF">#REF!</definedName>
    <definedName name="RoXAlign" hidden="1">#REF!</definedName>
    <definedName name="RoXAppServ" hidden="1">#REF!</definedName>
    <definedName name="RoXBasketPrice" hidden="1">#REF!</definedName>
    <definedName name="RoXBasketType" hidden="1">#REF!</definedName>
    <definedName name="RoXBook" hidden="1">#REF!</definedName>
    <definedName name="RoXCDApplyTo" hidden="1">#REF!</definedName>
    <definedName name="RoXCDTranche" hidden="1">#REF!</definedName>
    <definedName name="RoXCDTrigger" hidden="1">#REF!</definedName>
    <definedName name="RoXCDType" hidden="1">#REF!</definedName>
    <definedName name="RoXCurrency" hidden="1">#REF!</definedName>
    <definedName name="RoXDayCount" hidden="1">#REF!</definedName>
    <definedName name="RoXDecomp" hidden="1">#REF!</definedName>
    <definedName name="RoXDispAtt" hidden="1">#REF!</definedName>
    <definedName name="RoXEquality" hidden="1">#REF!</definedName>
    <definedName name="RoXExchange" hidden="1">#REF!</definedName>
    <definedName name="RoXExpandGreeks" hidden="1">#REF!</definedName>
    <definedName name="RoXFrequency" hidden="1">#REF!</definedName>
    <definedName name="RoXGroup" hidden="1">#REF!</definedName>
    <definedName name="RoXGroupBy" hidden="1">#REF!</definedName>
    <definedName name="RoXInstrClass" hidden="1">#REF!</definedName>
    <definedName name="RoXIssueMkt" hidden="1">#REF!</definedName>
    <definedName name="RoXModelAccuracies" hidden="1">#REF!</definedName>
    <definedName name="RoXOtherScheduleType" hidden="1">#REF!</definedName>
    <definedName name="RoXPriceSource" hidden="1">#REF!</definedName>
    <definedName name="RoXQueryAtt" hidden="1">#REF!</definedName>
    <definedName name="RoXScApplyTo" hidden="1">#REF!</definedName>
    <definedName name="RoXScParam" hidden="1">#REF!</definedName>
    <definedName name="RoXScShift" hidden="1">#REF!</definedName>
    <definedName name="RoXScType" hidden="1">#REF!</definedName>
    <definedName name="RoXSetScheduleType" hidden="1">#REF!</definedName>
    <definedName name="RoXSettablePrice" hidden="1">#REF!</definedName>
    <definedName name="RoXSort" hidden="1">#REF!</definedName>
    <definedName name="RoXSource" hidden="1">#REF!</definedName>
    <definedName name="RoXSXBInstrType" hidden="1">#REF!</definedName>
    <definedName name="RoXTargetPriceSource" hidden="1">#REF!</definedName>
    <definedName name="RoXVolAbsDiff" hidden="1">#REF!</definedName>
    <definedName name="RoXVolBasketCalc" hidden="1">#REF!</definedName>
    <definedName name="RoXVolFixedFloat" hidden="1">#REF!</definedName>
    <definedName name="RoXVolImplBasis" hidden="1">#REF!</definedName>
    <definedName name="RoXVolSkew" hidden="1">#REF!</definedName>
    <definedName name="RoXYCBasis" hidden="1">#REF!</definedName>
    <definedName name="RoXYesNo" hidden="1">#REF!</definedName>
    <definedName name="RoXZeroPos" hidden="1">#REF!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" hidden="1">#REF!</definedName>
    <definedName name="Sanitary_Appl">#REF!</definedName>
    <definedName name="SAPwbID" hidden="1">"ARS"</definedName>
    <definedName name="sasdasd" localSheetId="0" hidden="1">solver_adj</definedName>
    <definedName name="sasdasd" localSheetId="10" hidden="1">solver_adj</definedName>
    <definedName name="sasdasd" localSheetId="6" hidden="1">solver_adj</definedName>
    <definedName name="sasdasd" localSheetId="8" hidden="1">solver_adj</definedName>
    <definedName name="sasdasd" hidden="1">solver_adj</definedName>
    <definedName name="scheme">#N/A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f">#REF!,#REF!</definedName>
    <definedName name="sd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fgs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dfgs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dfsfwfwe" hidden="1">#REF!</definedName>
    <definedName name="sd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AT">#REF!</definedName>
    <definedName name="Sectlist">#REF!</definedName>
    <definedName name="SectorList">OFFSET(#REF!,0,0,COUNT(#REF!),1)</definedName>
    <definedName name="SECTORSELECTION">#REF!</definedName>
    <definedName name="sencount" hidden="1">1</definedName>
    <definedName name="sergtfS\">#REF!</definedName>
    <definedName name="Service">#REF!</definedName>
    <definedName name="Services_Equip">#REF!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hading">#REF!</definedName>
    <definedName name="shading_1">#N/A</definedName>
    <definedName name="shading_10">#N/A</definedName>
    <definedName name="shading_11">#N/A</definedName>
    <definedName name="shading_12">#N/A</definedName>
    <definedName name="shading_13">#N/A</definedName>
    <definedName name="shading_2">#N/A</definedName>
    <definedName name="shading_3">#N/A</definedName>
    <definedName name="shading_4">#N/A</definedName>
    <definedName name="shading_5">#N/A</definedName>
    <definedName name="shading_6">#N/A</definedName>
    <definedName name="shading_7">#N/A</definedName>
    <definedName name="shading_8">#N/A</definedName>
    <definedName name="shading_9">#N/A</definedName>
    <definedName name="si">"'file:///E:/London%20SCH/MEC/FSP/PROJECTS/Current%20Projects/2%20Secured%20Projects%20-%20MM/225/225217%20Leathersellers/Cost%20estimate%201/Leathersellers%20Hall-o.xls'#$Collection.$A$14:$R$69"</definedName>
    <definedName name="SIGN">#REF!</definedName>
    <definedName name="Site_Clearance">#REF!</definedName>
    <definedName name="Site_staff">#REF!</definedName>
    <definedName name="siteworks">"'file:///H:/108520%20Fulham%20Stadium/Cost%20Plans/Scheme%20design/no%20calc%20shown%20cost%20plan.xls'#$Collection.$O$9"</definedName>
    <definedName name="siteworks_1">"'file://keyserv1/Company/108520%20Fulham%20Stadium/Cost%20Plans/Scheme%20design/no%20calc%20shown%20cost%20plan.xls'#$Collection.$O$9"</definedName>
    <definedName name="skip">#REF!</definedName>
    <definedName name="Slips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0</definedName>
    <definedName name="Space_Heat">#REF!</definedName>
    <definedName name="spec">#REF!</definedName>
    <definedName name="Special_Inst">#REF!</definedName>
    <definedName name="SpecialPrice" hidden="1">#REF!</definedName>
    <definedName name="spine1">#REF!</definedName>
    <definedName name="spine2">#REF!</definedName>
    <definedName name="spine3">#REF!</definedName>
    <definedName name="spine4">#REF!</definedName>
    <definedName name="spine5">#REF!</definedName>
    <definedName name="SS00819_ACTUALCOST">#REF!</definedName>
    <definedName name="SS00819_ACTUALCOST1">#REF!</definedName>
    <definedName name="SS00819_ALPAC">#REF!</definedName>
    <definedName name="SS00819_BUDGET">#REF!</definedName>
    <definedName name="SS00819_BUDGET_LABOUR">#REF!</definedName>
    <definedName name="SS00819_BUDGET_MATERIAL">#REF!</definedName>
    <definedName name="SS00819_BUDGET_OTHER">#REF!</definedName>
    <definedName name="SS00819_BUDGET_PLANT">#REF!</definedName>
    <definedName name="SS00819_BUDGET_SCON">#REF!</definedName>
    <definedName name="SS00819_CMEASURE">#REF!</definedName>
    <definedName name="SS00819_DATE">#REF!</definedName>
    <definedName name="SS00819_EARNEDVAL">#REF!</definedName>
    <definedName name="SS00819_EVACCOUNT">#REF!</definedName>
    <definedName name="SS00819_FEE">#REF!</definedName>
    <definedName name="SS00819_GLACCOUNTS">#REF!</definedName>
    <definedName name="SS00819_INVOICENO">#REF!</definedName>
    <definedName name="SS00819_LABOUR">#REF!</definedName>
    <definedName name="SS00819_MANAGEMENT_FEE">#REF!</definedName>
    <definedName name="SS00819_MATERIAL">#REF!</definedName>
    <definedName name="SS00819_OTHER">#REF!</definedName>
    <definedName name="SS00819_PLANT">#REF!</definedName>
    <definedName name="SS00819_PM_CALLORDER">#REF!</definedName>
    <definedName name="SS00819_PROGRESS_APPLICATION">#REF!</definedName>
    <definedName name="SS00819_PS_WBS">#REF!</definedName>
    <definedName name="SS00819_SCON">#REF!</definedName>
    <definedName name="SS00819_SUBCODE">#REF!</definedName>
    <definedName name="SS00819_UNIT">#REF!</definedName>
    <definedName name="SS00819_WBS_ATTRIBUTES">#REF!</definedName>
    <definedName name="SS00819_WIP">#REF!</definedName>
    <definedName name="SS00820_ACTUALCOST">#REF!</definedName>
    <definedName name="SS00820_ALPAC">#REF!</definedName>
    <definedName name="SS00820_BUDGET">#REF!</definedName>
    <definedName name="SS00820_BUDGET_LABOUR">#REF!</definedName>
    <definedName name="SS00820_BUDGET_MATERIAL">#REF!</definedName>
    <definedName name="SS00820_BUDGET_OTHER">#REF!</definedName>
    <definedName name="SS00820_BUDGET_PLANT">#REF!</definedName>
    <definedName name="SS00820_BUDGET_SCON">#REF!</definedName>
    <definedName name="SS00820_CMEASURE">#REF!</definedName>
    <definedName name="SS00820_DATE">#REF!</definedName>
    <definedName name="SS00820_EARNEDVAL">#REF!</definedName>
    <definedName name="SS00820_EVACCOUNT">#REF!</definedName>
    <definedName name="SS00820_FEE">#REF!</definedName>
    <definedName name="SS00820_GLACCOUNTS">#REF!</definedName>
    <definedName name="SS00820_INVOICENO">#REF!</definedName>
    <definedName name="SS00820_LABOUR">#REF!</definedName>
    <definedName name="SS00820_MANAGEMENT_FEE">#REF!</definedName>
    <definedName name="SS00820_MATERIAL">#REF!</definedName>
    <definedName name="SS00820_OTHER">#REF!</definedName>
    <definedName name="SS00820_PLANT">#REF!</definedName>
    <definedName name="SS00820_PM_CALLORDER">#REF!</definedName>
    <definedName name="SS00820_PROGRESS_APPLICATION">#REF!</definedName>
    <definedName name="SS00820_PS_WBS">#REF!</definedName>
    <definedName name="SS00820_SCON">#REF!</definedName>
    <definedName name="SS00820_SUBCODE">#REF!</definedName>
    <definedName name="SS00820_UNIT">#REF!</definedName>
    <definedName name="SS00820_WBS_ATTRIBUTES">#REF!</definedName>
    <definedName name="SS00820_WIP">#REF!</definedName>
    <definedName name="sss" localSheetId="0" hidden="1">[0]!solver_adj</definedName>
    <definedName name="sss" localSheetId="10" hidden="1">[0]!solver_adj</definedName>
    <definedName name="sss" localSheetId="6" hidden="1">[0]!solver_adj</definedName>
    <definedName name="sss" localSheetId="8" hidden="1">[0]!solver_adj</definedName>
    <definedName name="sss" hidden="1">[0]!solver_adj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aff_Chart">#REF!</definedName>
    <definedName name="Stage">#REF!</definedName>
    <definedName name="stairs">#REF!</definedName>
    <definedName name="Status">#REF!</definedName>
    <definedName name="STEEL">#REF!</definedName>
    <definedName name="sub">#REF!</definedName>
    <definedName name="SUBS">#REF!</definedName>
    <definedName name="substructure">#REF!</definedName>
    <definedName name="summary">#N/A</definedName>
    <definedName name="summary_1">#N/A</definedName>
    <definedName name="summary_2">#N/A</definedName>
    <definedName name="summaryhead">#N/A</definedName>
    <definedName name="summaryhead_1">#N/A</definedName>
    <definedName name="summaryhead_2">#N/A</definedName>
    <definedName name="Sutaziace">#REF!,#REF!</definedName>
    <definedName name="t">#REF!</definedName>
    <definedName name="Targets">#REF!</definedName>
    <definedName name="tbl_ProdInfo" hidden="1">#REF!</definedName>
    <definedName name="tc">#REF!</definedName>
    <definedName name="tht">#REF!</definedName>
    <definedName name="total">#REF!</definedName>
    <definedName name="toto">#REF!</definedName>
    <definedName name="Tracker">#REF!</definedName>
    <definedName name="trade">#REF!</definedName>
    <definedName name="trt">#REF!</definedName>
    <definedName name="ttttttttt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tttttttttttt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tttttttttttttttttttttt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unnel_length">#REF!</definedName>
    <definedName name="Tunnel_length__m">#REF!</definedName>
    <definedName name="TURN">#REF!</definedName>
    <definedName name="tyty" hidden="1">{"Budget_Breakdown",#N/A,FALSE,"Budget (Blank)";"Budget_Submission",#N/A,FALSE,"Budget (Blank)"}</definedName>
    <definedName name="tzghg">#REF!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nit">#REF!</definedName>
    <definedName name="Upper_floors">#REF!</definedName>
    <definedName name="V_Spec_Exhibit_Consult">#REF!</definedName>
    <definedName name="value">#REF!</definedName>
    <definedName name="Vent_Inst">#REF!</definedName>
    <definedName name="w">#REF!</definedName>
    <definedName name="Wall_finishes">#REF!</definedName>
    <definedName name="Water_Inst">#REF!</definedName>
    <definedName name="weeks">#REF!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hidden="1">#REF!</definedName>
    <definedName name="Windows_ext_doors">#REF!</definedName>
    <definedName name="wizAuthor">#REF!</definedName>
    <definedName name="Working">#REF!</definedName>
    <definedName name="wot">#REF!,#REF!</definedName>
    <definedName name="wrn.BASE._.BUILD._.REPORT." hidden="1">{"BB_BREAKDOWN",#N/A,FALSE,"Stockerhof - basebuild";"BB SUMMARY",#N/A,FALSE,"Basebuild Summary"}</definedName>
    <definedName name="wrn.BasicEst." hidden="1">{#N/A,#N/A,FALSE,"Check Off";#N/A,#N/A,FALSE,"Tender Details";#N/A,#N/A,FALSE,"DB Sub Cont Tick";#N/A,#N/A,FALSE,"Man Supplier Tick";#N/A,#N/A,FALSE,"TenderReview";#N/A,#N/A,FALSE,"Comparison";#N/A,#N/A,FALSE,"Est Adjudication";#N/A,#N/A,FALSE,"Qualification";#N/A,#N/A,FALSE,"Prelims";#N/A,#N/A,FALSE,"Adj Agenda"}</definedName>
    <definedName name="wrn.BUDGET._.complete." hidden="1">{"Budget_Breakdown",#N/A,FALSE,"Budget (Blank)";"Budget_Submission",#N/A,FALSE,"Budget (Blank)"}</definedName>
    <definedName name="wrn.buildstruct." hidden="1">{#N/A,#N/A,FALSE,"611m";#N/A,#N/A,FALSE,"601M";#N/A,#N/A,FALSE,"610M";#N/A,#N/A,FALSE,"612M";#N/A,#N/A,FALSE,"613M";#N/A,#N/A,FALSE,"620M";#N/A,#N/A,FALSE,"621M";#N/A,#N/A,FALSE,"622M";#N/A,#N/A,FALSE,"630M";#N/A,#N/A,FALSE,"640M";#N/A,#N/A,FALSE,"641M";#N/A,#N/A,FALSE,"650M";#N/A,#N/A,FALSE,"660M";#N/A,#N/A,FALSE,"661M";#N/A,#N/A,FALSE,"670M";#N/A,#N/A,FALSE,"680M";#N/A,#N/A,FALSE,"688M";#N/A,#N/A,FALSE,"689M";#N/A,#N/A,FALSE,"690M";#N/A,#N/A,FALSE,"698M";#N/A,#N/A,FALSE,"698O"}</definedName>
    <definedName name="wrn.FINAL._.FIT._.REPORT." hidden="1">{"FF BREAKDOWN",#N/A,FALSE,"Stockerhof - Final Fit";"FF SUMMARY",#N/A,FALSE,"Final Fit Summary"}</definedName>
    <definedName name="wrn.FULL._.REPORT." hidden="1">{"BB_BREAKDOWN",#N/A,FALSE,"Stockerhof - basebuild";"BB SUMMARY",#N/A,FALSE,"Basebuild Summary";"FF BREAKDOWN",#N/A,FALSE,"Stockerhof - Final Fit";"FF SUMMARY",#N/A,FALSE,"Final Fit Summary";"sqft_dollars",#N/A,FALSE,"SQ FT Costs";"sqft_pounds",#N/A,FALSE,"SQ FT Costs";"AREA CALCULATION",#N/A,FALSE,"Stockerhof - Calc of Areas"}</definedName>
    <definedName name="wrn.Landlords." hidden="1">{#N/A,#N/A,FALSE,"701M";#N/A,#N/A,FALSE,"710M";#N/A,#N/A,FALSE,"720M";#N/A,#N/A,FALSE,"730M";#N/A,#N/A,FALSE,"731M";#N/A,#N/A,FALSE,"732M";#N/A,#N/A,FALSE,"733M";#N/A,#N/A,FALSE,"740M";#N/A,#N/A,FALSE,"741M";#N/A,#N/A,FALSE,"742M";#N/A,#N/A,FALSE,"750M";#N/A,#N/A,FALSE,"760M";#N/A,#N/A,FALSE,"770M";#N/A,#N/A,FALSE,"771M";#N/A,#N/A,FALSE,"772M";#N/A,#N/A,FALSE,"780M";#N/A,#N/A,FALSE,"788M";#N/A,#N/A,FALSE,"789M";#N/A,#N/A,FALSE,"790M";#N/A,#N/A,FALSE,"798M";#N/A,#N/A,FALSE,"798O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ntallg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summary." hidden="1">{#N/A,#N/A,FALSE,"Summary information";#N/A,#N/A,FALSE,"BLANK"}</definedName>
    <definedName name="wrn.Summary._.West._.Anglia." hidden="1">{#N/A,#N/A,FALSE,"Front Sheet";#N/A,#N/A,FALSE,"Management Staff";#N/A,#N/A,FALSE,"Summary";#N/A,#N/A,FALSE,"Permanent Way Staff";#N/A,#N/A,FALSE,"Clerical, General Staff";#N/A,#N/A,FALSE,"Transport";#N/A,#N/A,FALSE,"Communications";#N/A,#N/A,FALSE,"Electricity and Gas";#N/A,#N/A,FALSE,"Water";#N/A,#N/A,FALSE,"Sub-Contractors";#N/A,#N/A,FALSE,"Training";#N/A,#N/A,FALSE,"Insurance, Bond";#N/A,#N/A,FALSE,"IT ";#N/A,#N/A,FALSE,"Office Accommodation";#N/A,#N/A,FALSE,"Asset Depreciation";#N/A,#N/A,FALSE,"Offie Supplies";#N/A,#N/A,FALSE,"Clothing, Cleaning";#N/A,#N/A,FALSE,"Sundrys";#N/A,#N/A,FALSE,"Plant"}</definedName>
    <definedName name="wrn.Tenants." hidden="1">{#N/A,#N/A,FALSE,"898M";#N/A,#N/A,FALSE,"898O";#N/A,#N/A,FALSE,"889M";#N/A,#N/A,FALSE,"888M";#N/A,#N/A,FALSE,"882M";#N/A,#N/A,FALSE,"881M";#N/A,#N/A,FALSE,"880M";#N/A,#N/A,FALSE,"873M";#N/A,#N/A,FALSE,"872M";#N/A,#N/A,FALSE,"871M";#N/A,#N/A,FALSE,"870M";#N/A,#N/A,FALSE,"861M";#N/A,#N/A,FALSE,"860M";#N/A,#N/A,FALSE,"850M";#N/A,#N/A,FALSE,"843M";#N/A,#N/A,FALSE,"842M";#N/A,#N/A,FALSE,"841M";#N/A,#N/A,FALSE,"840M";#N/A,#N/A,FALSE,"831M";#N/A,#N/A,FALSE,"830M";#N/A,#N/A,FALSE,"821M";#N/A,#N/A,FALSE,"820M";#N/A,#N/A,FALSE,"814M";#N/A,#N/A,FALSE,"813M";#N/A,#N/A,FALSE,"812M";#N/A,#N/A,FALSE,"811M";#N/A,#N/A,FALSE,"810M";#N/A,#N/A,FALSE,"803M";#N/A,#N/A,FALSE,"802M";#N/A,#N/A,FALSE,"801M"}</definedName>
    <definedName name="wweee">#REF!,#REF!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S">#REF!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x" hidden="1">#REF!</definedName>
    <definedName name="xxxxx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xxxxx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xxxxxxxxxx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xxxxxxxxxxxx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xxxxxxxxxxxxxxxxxxxxx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xx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EAR">#REF!</definedName>
    <definedName name="YoY_ICP_Payment">#REF!</definedName>
    <definedName name="YoY_Online_Sales_And_Rewards">#REF!</definedName>
    <definedName name="YTDAYS">#REF!</definedName>
    <definedName name="ytdbudd">#REF!</definedName>
    <definedName name="ytdp">#REF!</definedName>
    <definedName name="ytdpd">#REF!</definedName>
    <definedName name="yyyyyy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yyyyy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yyyyyyyyyyyy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yyyyyyyyyyyyyyyyy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yyyyyyyyyyyyyyyyyyyyyyy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 hidden="1">{#N/A,#N/A,FALSE,"SumD";#N/A,#N/A,FALSE,"ElecD";#N/A,#N/A,FALSE,"MechD";#N/A,#N/A,FALSE,"GeotD";#N/A,#N/A,FALSE,"PrcsD";#N/A,#N/A,FALSE,"TunnD";#N/A,#N/A,FALSE,"CivlD";#N/A,#N/A,FALSE,"NtwkD";#N/A,#N/A,FALSE,"EstgD";#N/A,#N/A,FALSE,"PEngD"}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65" i="20" l="1"/>
  <c r="I1265" i="20"/>
  <c r="J1266" i="20"/>
  <c r="I1266" i="20"/>
  <c r="J1249" i="20"/>
  <c r="I1249" i="20"/>
  <c r="J1238" i="20"/>
  <c r="I1238" i="20"/>
  <c r="J1248" i="20"/>
  <c r="I1248" i="20"/>
  <c r="J1195" i="20"/>
  <c r="I1195" i="20"/>
  <c r="J1205" i="20"/>
  <c r="I1205" i="20"/>
  <c r="J1270" i="20"/>
  <c r="I1270" i="20"/>
  <c r="J1247" i="20"/>
  <c r="I1247" i="20"/>
  <c r="J1204" i="20"/>
  <c r="I1204" i="20"/>
  <c r="J1237" i="20"/>
  <c r="I1237" i="20"/>
  <c r="J1236" i="20"/>
  <c r="I1236" i="20"/>
  <c r="J1246" i="20"/>
  <c r="I1246" i="20"/>
  <c r="J1245" i="20"/>
  <c r="I1245" i="20"/>
  <c r="J1244" i="20"/>
  <c r="I1244" i="20"/>
  <c r="J1243" i="20"/>
  <c r="I1243" i="20"/>
  <c r="J1242" i="20"/>
  <c r="I1242" i="20"/>
  <c r="J1264" i="20"/>
  <c r="I1264" i="20"/>
  <c r="J1263" i="20"/>
  <c r="I1263" i="20"/>
  <c r="J1262" i="20"/>
  <c r="I1262" i="20"/>
  <c r="J1268" i="20"/>
  <c r="I1268" i="20"/>
  <c r="BA12" i="12" l="1"/>
  <c r="J5420" i="25"/>
  <c r="I5420" i="25"/>
  <c r="J5419" i="25"/>
  <c r="I5419" i="25"/>
  <c r="J5418" i="25"/>
  <c r="I5418" i="25"/>
  <c r="J5417" i="25"/>
  <c r="I5417" i="25"/>
  <c r="J5416" i="25"/>
  <c r="I5416" i="25"/>
  <c r="J5415" i="25"/>
  <c r="I5415" i="25"/>
  <c r="J5414" i="25"/>
  <c r="I5414" i="25"/>
  <c r="J5413" i="25"/>
  <c r="I5413" i="25"/>
  <c r="J5412" i="25"/>
  <c r="I5412" i="25"/>
  <c r="J5411" i="25"/>
  <c r="I5411" i="25"/>
  <c r="J5410" i="25"/>
  <c r="I5410" i="25"/>
  <c r="J5409" i="25"/>
  <c r="I5409" i="25"/>
  <c r="J5408" i="25"/>
  <c r="I5408" i="25"/>
  <c r="J5407" i="25"/>
  <c r="I5407" i="25"/>
  <c r="J5406" i="25"/>
  <c r="I5406" i="25"/>
  <c r="J5405" i="25"/>
  <c r="I5405" i="25"/>
  <c r="J5404" i="25"/>
  <c r="I5404" i="25"/>
  <c r="J5403" i="25"/>
  <c r="I5403" i="25"/>
  <c r="J5402" i="25"/>
  <c r="I5402" i="25"/>
  <c r="J5401" i="25"/>
  <c r="I5401" i="25"/>
  <c r="J5400" i="25"/>
  <c r="I5400" i="25"/>
  <c r="J5399" i="25"/>
  <c r="I5399" i="25"/>
  <c r="J5398" i="25"/>
  <c r="I5398" i="25"/>
  <c r="J5397" i="25"/>
  <c r="I5397" i="25"/>
  <c r="J5396" i="25"/>
  <c r="I5396" i="25"/>
  <c r="J5395" i="25"/>
  <c r="I5395" i="25"/>
  <c r="J5394" i="25"/>
  <c r="I5394" i="25"/>
  <c r="J5393" i="25"/>
  <c r="I5393" i="25"/>
  <c r="J5392" i="25"/>
  <c r="I5392" i="25"/>
  <c r="J5391" i="25"/>
  <c r="I5391" i="25"/>
  <c r="J5390" i="25"/>
  <c r="I5390" i="25"/>
  <c r="J5389" i="25"/>
  <c r="I5389" i="25"/>
  <c r="J5388" i="25"/>
  <c r="I5388" i="25"/>
  <c r="J5387" i="25"/>
  <c r="I5387" i="25"/>
  <c r="J5386" i="25"/>
  <c r="I5386" i="25"/>
  <c r="J5385" i="25"/>
  <c r="I5385" i="25"/>
  <c r="J5384" i="25"/>
  <c r="I5384" i="25"/>
  <c r="J5383" i="25"/>
  <c r="I5383" i="25"/>
  <c r="J5382" i="25"/>
  <c r="I5382" i="25"/>
  <c r="J5381" i="25"/>
  <c r="I5381" i="25"/>
  <c r="J5380" i="25"/>
  <c r="I5380" i="25"/>
  <c r="J5379" i="25"/>
  <c r="I5379" i="25"/>
  <c r="J5378" i="25"/>
  <c r="I5378" i="25"/>
  <c r="J5377" i="25"/>
  <c r="I5377" i="25"/>
  <c r="J5376" i="25"/>
  <c r="I5376" i="25"/>
  <c r="J5375" i="25"/>
  <c r="I5375" i="25"/>
  <c r="J5374" i="25"/>
  <c r="I5374" i="25"/>
  <c r="J5373" i="25"/>
  <c r="I5373" i="25"/>
  <c r="J5372" i="25"/>
  <c r="I5372" i="25"/>
  <c r="J5371" i="25"/>
  <c r="I5371" i="25"/>
  <c r="J5370" i="25"/>
  <c r="I5370" i="25"/>
  <c r="J5369" i="25"/>
  <c r="I5369" i="25"/>
  <c r="J5368" i="25"/>
  <c r="I5368" i="25"/>
  <c r="J5367" i="25"/>
  <c r="I5367" i="25"/>
  <c r="J5366" i="25"/>
  <c r="I5366" i="25"/>
  <c r="J5365" i="25"/>
  <c r="I5365" i="25"/>
  <c r="J5364" i="25"/>
  <c r="I5364" i="25"/>
  <c r="J5363" i="25"/>
  <c r="I5363" i="25"/>
  <c r="J5362" i="25"/>
  <c r="I5362" i="25"/>
  <c r="J5361" i="25"/>
  <c r="I5361" i="25"/>
  <c r="J5360" i="25"/>
  <c r="I5360" i="25"/>
  <c r="J5359" i="25"/>
  <c r="I5359" i="25"/>
  <c r="J5358" i="25"/>
  <c r="I5358" i="25"/>
  <c r="J5357" i="25"/>
  <c r="I5357" i="25"/>
  <c r="J5356" i="25"/>
  <c r="I5356" i="25"/>
  <c r="J5355" i="25"/>
  <c r="I5355" i="25"/>
  <c r="J5354" i="25"/>
  <c r="I5354" i="25"/>
  <c r="J5353" i="25"/>
  <c r="I5353" i="25"/>
  <c r="J5352" i="25"/>
  <c r="I5352" i="25"/>
  <c r="J5351" i="25"/>
  <c r="I5351" i="25"/>
  <c r="J5350" i="25"/>
  <c r="I5350" i="25"/>
  <c r="J5349" i="25"/>
  <c r="I5349" i="25"/>
  <c r="J5348" i="25"/>
  <c r="I5348" i="25"/>
  <c r="J5347" i="25"/>
  <c r="I5347" i="25"/>
  <c r="J5346" i="25"/>
  <c r="I5346" i="25"/>
  <c r="J5345" i="25"/>
  <c r="I5345" i="25"/>
  <c r="J5344" i="25"/>
  <c r="I5344" i="25"/>
  <c r="J5343" i="25"/>
  <c r="I5343" i="25"/>
  <c r="J5342" i="25"/>
  <c r="I5342" i="25"/>
  <c r="J5341" i="25"/>
  <c r="I5341" i="25"/>
  <c r="J5340" i="25"/>
  <c r="I5340" i="25"/>
  <c r="J5339" i="25"/>
  <c r="I5339" i="25"/>
  <c r="J5338" i="25"/>
  <c r="I5338" i="25"/>
  <c r="J5337" i="25"/>
  <c r="I5337" i="25"/>
  <c r="J5336" i="25"/>
  <c r="I5336" i="25"/>
  <c r="J5335" i="25"/>
  <c r="I5335" i="25"/>
  <c r="J5334" i="25"/>
  <c r="I5334" i="25"/>
  <c r="J5333" i="25"/>
  <c r="I5333" i="25"/>
  <c r="J5332" i="25"/>
  <c r="I5332" i="25"/>
  <c r="J5331" i="25"/>
  <c r="I5331" i="25"/>
  <c r="J5330" i="25"/>
  <c r="I5330" i="25"/>
  <c r="J5329" i="25"/>
  <c r="I5329" i="25"/>
  <c r="J5328" i="25"/>
  <c r="I5328" i="25"/>
  <c r="J5327" i="25"/>
  <c r="I5327" i="25"/>
  <c r="J5326" i="25"/>
  <c r="I5326" i="25"/>
  <c r="J5325" i="25"/>
  <c r="I5325" i="25"/>
  <c r="J5324" i="25"/>
  <c r="I5324" i="25"/>
  <c r="J5323" i="25"/>
  <c r="I5323" i="25"/>
  <c r="J5322" i="25"/>
  <c r="I5322" i="25"/>
  <c r="J5321" i="25"/>
  <c r="I5321" i="25"/>
  <c r="J5320" i="25"/>
  <c r="I5320" i="25"/>
  <c r="J5319" i="25"/>
  <c r="I5319" i="25"/>
  <c r="J5318" i="25"/>
  <c r="I5318" i="25"/>
  <c r="J5317" i="25"/>
  <c r="I5317" i="25"/>
  <c r="J5316" i="25"/>
  <c r="I5316" i="25"/>
  <c r="J5315" i="25"/>
  <c r="I5315" i="25"/>
  <c r="J5314" i="25"/>
  <c r="I5314" i="25"/>
  <c r="J5313" i="25"/>
  <c r="I5313" i="25"/>
  <c r="J5312" i="25"/>
  <c r="I5312" i="25"/>
  <c r="J5311" i="25"/>
  <c r="I5311" i="25"/>
  <c r="J5310" i="25"/>
  <c r="I5310" i="25"/>
  <c r="J5309" i="25"/>
  <c r="I5309" i="25"/>
  <c r="J5308" i="25"/>
  <c r="I5308" i="25"/>
  <c r="J5307" i="25"/>
  <c r="I5307" i="25"/>
  <c r="J5306" i="25"/>
  <c r="I5306" i="25"/>
  <c r="J5305" i="25"/>
  <c r="I5305" i="25"/>
  <c r="J5304" i="25"/>
  <c r="I5304" i="25"/>
  <c r="J5303" i="25"/>
  <c r="I5303" i="25"/>
  <c r="J5302" i="25"/>
  <c r="I5302" i="25"/>
  <c r="J5301" i="25"/>
  <c r="I5301" i="25"/>
  <c r="J5300" i="25"/>
  <c r="I5300" i="25"/>
  <c r="J5299" i="25"/>
  <c r="I5299" i="25"/>
  <c r="J5298" i="25"/>
  <c r="I5298" i="25"/>
  <c r="J5297" i="25"/>
  <c r="I5297" i="25"/>
  <c r="J5296" i="25"/>
  <c r="I5296" i="25"/>
  <c r="J5295" i="25"/>
  <c r="I5295" i="25"/>
  <c r="J5294" i="25"/>
  <c r="I5294" i="25"/>
  <c r="J5293" i="25"/>
  <c r="I5293" i="25"/>
  <c r="J5292" i="25"/>
  <c r="I5292" i="25"/>
  <c r="J5291" i="25"/>
  <c r="I5291" i="25"/>
  <c r="J5290" i="25"/>
  <c r="I5290" i="25"/>
  <c r="J5289" i="25"/>
  <c r="I5289" i="25"/>
  <c r="J5288" i="25"/>
  <c r="I5288" i="25"/>
  <c r="J5287" i="25"/>
  <c r="I5287" i="25"/>
  <c r="J5286" i="25"/>
  <c r="I5286" i="25"/>
  <c r="J5285" i="25"/>
  <c r="I5285" i="25"/>
  <c r="J5284" i="25"/>
  <c r="I5284" i="25"/>
  <c r="J5283" i="25"/>
  <c r="I5283" i="25"/>
  <c r="J5282" i="25"/>
  <c r="I5282" i="25"/>
  <c r="J5281" i="25"/>
  <c r="I5281" i="25"/>
  <c r="J5280" i="25"/>
  <c r="I5280" i="25"/>
  <c r="J5279" i="25"/>
  <c r="I5279" i="25"/>
  <c r="J5278" i="25"/>
  <c r="I5278" i="25"/>
  <c r="J5277" i="25"/>
  <c r="I5277" i="25"/>
  <c r="J5276" i="25"/>
  <c r="I5276" i="25"/>
  <c r="J5275" i="25"/>
  <c r="I5275" i="25"/>
  <c r="J5274" i="25"/>
  <c r="I5274" i="25"/>
  <c r="J5273" i="25"/>
  <c r="I5273" i="25"/>
  <c r="J5272" i="25"/>
  <c r="I5272" i="25"/>
  <c r="J5271" i="25"/>
  <c r="I5271" i="25"/>
  <c r="J5270" i="25"/>
  <c r="I5270" i="25"/>
  <c r="J5269" i="25"/>
  <c r="I5269" i="25"/>
  <c r="J5268" i="25"/>
  <c r="I5268" i="25"/>
  <c r="J5267" i="25"/>
  <c r="I5267" i="25"/>
  <c r="J5266" i="25"/>
  <c r="I5266" i="25"/>
  <c r="J5265" i="25"/>
  <c r="I5265" i="25"/>
  <c r="J5264" i="25"/>
  <c r="I5264" i="25"/>
  <c r="J5263" i="25"/>
  <c r="I5263" i="25"/>
  <c r="J5262" i="25"/>
  <c r="I5262" i="25"/>
  <c r="J5261" i="25"/>
  <c r="I5261" i="25"/>
  <c r="J5260" i="25"/>
  <c r="I5260" i="25"/>
  <c r="J5259" i="25"/>
  <c r="I5259" i="25"/>
  <c r="J5258" i="25"/>
  <c r="I5258" i="25"/>
  <c r="J5257" i="25"/>
  <c r="I5257" i="25"/>
  <c r="J5256" i="25"/>
  <c r="I5256" i="25"/>
  <c r="J5255" i="25"/>
  <c r="I5255" i="25"/>
  <c r="J5254" i="25"/>
  <c r="I5254" i="25"/>
  <c r="J5253" i="25"/>
  <c r="I5253" i="25"/>
  <c r="J5252" i="25"/>
  <c r="I5252" i="25"/>
  <c r="J5251" i="25"/>
  <c r="I5251" i="25"/>
  <c r="J5250" i="25"/>
  <c r="I5250" i="25"/>
  <c r="J5249" i="25"/>
  <c r="I5249" i="25"/>
  <c r="J5248" i="25"/>
  <c r="I5248" i="25"/>
  <c r="J5247" i="25"/>
  <c r="I5247" i="25"/>
  <c r="J5246" i="25"/>
  <c r="I5246" i="25"/>
  <c r="J5245" i="25"/>
  <c r="I5245" i="25"/>
  <c r="J5244" i="25"/>
  <c r="I5244" i="25"/>
  <c r="J5243" i="25"/>
  <c r="I5243" i="25"/>
  <c r="J5242" i="25"/>
  <c r="I5242" i="25"/>
  <c r="J5241" i="25"/>
  <c r="I5241" i="25"/>
  <c r="J5240" i="25"/>
  <c r="I5240" i="25"/>
  <c r="J5239" i="25"/>
  <c r="I5239" i="25"/>
  <c r="J5238" i="25"/>
  <c r="I5238" i="25"/>
  <c r="J5237" i="25"/>
  <c r="I5237" i="25"/>
  <c r="J5236" i="25"/>
  <c r="I5236" i="25"/>
  <c r="J5235" i="25"/>
  <c r="I5235" i="25"/>
  <c r="J5234" i="25"/>
  <c r="I5234" i="25"/>
  <c r="J5233" i="25"/>
  <c r="I5233" i="25"/>
  <c r="J5232" i="25"/>
  <c r="I5232" i="25"/>
  <c r="J5231" i="25"/>
  <c r="I5231" i="25"/>
  <c r="J5230" i="25"/>
  <c r="I5230" i="25"/>
  <c r="J5229" i="25"/>
  <c r="I5229" i="25"/>
  <c r="J5228" i="25"/>
  <c r="I5228" i="25"/>
  <c r="J5227" i="25"/>
  <c r="I5227" i="25"/>
  <c r="J5226" i="25"/>
  <c r="I5226" i="25"/>
  <c r="J5225" i="25"/>
  <c r="I5225" i="25"/>
  <c r="J5224" i="25"/>
  <c r="I5224" i="25"/>
  <c r="J5223" i="25"/>
  <c r="I5223" i="25"/>
  <c r="J5222" i="25"/>
  <c r="I5222" i="25"/>
  <c r="J5221" i="25"/>
  <c r="I5221" i="25"/>
  <c r="J5220" i="25"/>
  <c r="I5220" i="25"/>
  <c r="J5219" i="25"/>
  <c r="I5219" i="25"/>
  <c r="J5218" i="25"/>
  <c r="I5218" i="25"/>
  <c r="J5217" i="25"/>
  <c r="I5217" i="25"/>
  <c r="J5216" i="25"/>
  <c r="I5216" i="25"/>
  <c r="J5215" i="25"/>
  <c r="I5215" i="25"/>
  <c r="J5214" i="25"/>
  <c r="I5214" i="25"/>
  <c r="J5213" i="25"/>
  <c r="I5213" i="25"/>
  <c r="J5212" i="25"/>
  <c r="I5212" i="25"/>
  <c r="J5211" i="25"/>
  <c r="I5211" i="25"/>
  <c r="J5210" i="25"/>
  <c r="I5210" i="25"/>
  <c r="J5209" i="25"/>
  <c r="I5209" i="25"/>
  <c r="J5208" i="25"/>
  <c r="I5208" i="25"/>
  <c r="J5207" i="25"/>
  <c r="I5207" i="25"/>
  <c r="J5206" i="25"/>
  <c r="I5206" i="25"/>
  <c r="J5205" i="25"/>
  <c r="I5205" i="25"/>
  <c r="J5204" i="25"/>
  <c r="I5204" i="25"/>
  <c r="J5203" i="25"/>
  <c r="I5203" i="25"/>
  <c r="J5202" i="25"/>
  <c r="I5202" i="25"/>
  <c r="J5201" i="25"/>
  <c r="I5201" i="25"/>
  <c r="J5200" i="25"/>
  <c r="I5200" i="25"/>
  <c r="J5199" i="25"/>
  <c r="I5199" i="25"/>
  <c r="J5198" i="25"/>
  <c r="I5198" i="25"/>
  <c r="J5197" i="25"/>
  <c r="I5197" i="25"/>
  <c r="J5196" i="25"/>
  <c r="I5196" i="25"/>
  <c r="J5195" i="25"/>
  <c r="I5195" i="25"/>
  <c r="J5194" i="25"/>
  <c r="I5194" i="25"/>
  <c r="J5193" i="25"/>
  <c r="I5193" i="25"/>
  <c r="J5192" i="25"/>
  <c r="I5192" i="25"/>
  <c r="J5191" i="25"/>
  <c r="I5191" i="25"/>
  <c r="J5190" i="25"/>
  <c r="I5190" i="25"/>
  <c r="J5189" i="25"/>
  <c r="I5189" i="25"/>
  <c r="J5188" i="25"/>
  <c r="I5188" i="25"/>
  <c r="J5187" i="25"/>
  <c r="I5187" i="25"/>
  <c r="J5186" i="25"/>
  <c r="I5186" i="25"/>
  <c r="J5185" i="25"/>
  <c r="I5185" i="25"/>
  <c r="J5184" i="25"/>
  <c r="I5184" i="25"/>
  <c r="J5183" i="25"/>
  <c r="I5183" i="25"/>
  <c r="J5182" i="25"/>
  <c r="I5182" i="25"/>
  <c r="J5181" i="25"/>
  <c r="I5181" i="25"/>
  <c r="J5180" i="25"/>
  <c r="I5180" i="25"/>
  <c r="J5179" i="25"/>
  <c r="I5179" i="25"/>
  <c r="J5178" i="25"/>
  <c r="I5178" i="25"/>
  <c r="J5177" i="25"/>
  <c r="I5177" i="25"/>
  <c r="J5176" i="25"/>
  <c r="I5176" i="25"/>
  <c r="J5175" i="25"/>
  <c r="I5175" i="25"/>
  <c r="J5174" i="25"/>
  <c r="I5174" i="25"/>
  <c r="J5173" i="25"/>
  <c r="I5173" i="25"/>
  <c r="J5172" i="25"/>
  <c r="I5172" i="25"/>
  <c r="J5171" i="25"/>
  <c r="I5171" i="25"/>
  <c r="J5170" i="25"/>
  <c r="I5170" i="25"/>
  <c r="J5169" i="25"/>
  <c r="I5169" i="25"/>
  <c r="J5168" i="25"/>
  <c r="I5168" i="25"/>
  <c r="J5167" i="25"/>
  <c r="I5167" i="25"/>
  <c r="J5166" i="25"/>
  <c r="I5166" i="25"/>
  <c r="J5165" i="25"/>
  <c r="I5165" i="25"/>
  <c r="J5164" i="25"/>
  <c r="I5164" i="25"/>
  <c r="J5163" i="25"/>
  <c r="I5163" i="25"/>
  <c r="J5162" i="25"/>
  <c r="I5162" i="25"/>
  <c r="J5161" i="25"/>
  <c r="I5161" i="25"/>
  <c r="J5160" i="25"/>
  <c r="I5160" i="25"/>
  <c r="J5159" i="25"/>
  <c r="I5159" i="25"/>
  <c r="J5158" i="25"/>
  <c r="I5158" i="25"/>
  <c r="J5157" i="25"/>
  <c r="I5157" i="25"/>
  <c r="J5156" i="25"/>
  <c r="I5156" i="25"/>
  <c r="J5155" i="25"/>
  <c r="I5155" i="25"/>
  <c r="J5154" i="25"/>
  <c r="I5154" i="25"/>
  <c r="J5153" i="25"/>
  <c r="I5153" i="25"/>
  <c r="J5152" i="25"/>
  <c r="I5152" i="25"/>
  <c r="J5151" i="25"/>
  <c r="I5151" i="25"/>
  <c r="J5150" i="25"/>
  <c r="I5150" i="25"/>
  <c r="J5149" i="25"/>
  <c r="I5149" i="25"/>
  <c r="J5148" i="25"/>
  <c r="I5148" i="25"/>
  <c r="J5147" i="25"/>
  <c r="I5147" i="25"/>
  <c r="J5146" i="25"/>
  <c r="I5146" i="25"/>
  <c r="J5145" i="25"/>
  <c r="I5145" i="25"/>
  <c r="J5144" i="25"/>
  <c r="I5144" i="25"/>
  <c r="J5143" i="25"/>
  <c r="I5143" i="25"/>
  <c r="J5142" i="25"/>
  <c r="I5142" i="25"/>
  <c r="J5141" i="25"/>
  <c r="I5141" i="25"/>
  <c r="J5140" i="25"/>
  <c r="I5140" i="25"/>
  <c r="J5139" i="25"/>
  <c r="I5139" i="25"/>
  <c r="J5138" i="25"/>
  <c r="I5138" i="25"/>
  <c r="J5137" i="25"/>
  <c r="I5137" i="25"/>
  <c r="J5136" i="25"/>
  <c r="I5136" i="25"/>
  <c r="J5135" i="25"/>
  <c r="I5135" i="25"/>
  <c r="J5134" i="25"/>
  <c r="I5134" i="25"/>
  <c r="J5133" i="25"/>
  <c r="I5133" i="25"/>
  <c r="J5132" i="25"/>
  <c r="I5132" i="25"/>
  <c r="J5131" i="25"/>
  <c r="I5131" i="25"/>
  <c r="J5130" i="25"/>
  <c r="I5130" i="25"/>
  <c r="J5129" i="25"/>
  <c r="I5129" i="25"/>
  <c r="J5128" i="25"/>
  <c r="I5128" i="25"/>
  <c r="J5127" i="25"/>
  <c r="I5127" i="25"/>
  <c r="J5126" i="25"/>
  <c r="I5126" i="25"/>
  <c r="J5125" i="25"/>
  <c r="I5125" i="25"/>
  <c r="J5124" i="25"/>
  <c r="I5124" i="25"/>
  <c r="J5123" i="25"/>
  <c r="I5123" i="25"/>
  <c r="J5122" i="25"/>
  <c r="I5122" i="25"/>
  <c r="J5121" i="25"/>
  <c r="I5121" i="25"/>
  <c r="J5120" i="25"/>
  <c r="I5120" i="25"/>
  <c r="J5119" i="25"/>
  <c r="I5119" i="25"/>
  <c r="J5118" i="25"/>
  <c r="I5118" i="25"/>
  <c r="J5117" i="25"/>
  <c r="I5117" i="25"/>
  <c r="J5116" i="25"/>
  <c r="I5116" i="25"/>
  <c r="J5115" i="25"/>
  <c r="I5115" i="25"/>
  <c r="J5114" i="25"/>
  <c r="I5114" i="25"/>
  <c r="J5113" i="25"/>
  <c r="I5113" i="25"/>
  <c r="J5112" i="25"/>
  <c r="I5112" i="25"/>
  <c r="J5111" i="25"/>
  <c r="I5111" i="25"/>
  <c r="J5110" i="25"/>
  <c r="I5110" i="25"/>
  <c r="J5109" i="25"/>
  <c r="I5109" i="25"/>
  <c r="J5108" i="25"/>
  <c r="I5108" i="25"/>
  <c r="J5107" i="25"/>
  <c r="I5107" i="25"/>
  <c r="J5106" i="25"/>
  <c r="I5106" i="25"/>
  <c r="J5105" i="25"/>
  <c r="I5105" i="25"/>
  <c r="J5104" i="25"/>
  <c r="I5104" i="25"/>
  <c r="J5103" i="25"/>
  <c r="I5103" i="25"/>
  <c r="J5102" i="25"/>
  <c r="I5102" i="25"/>
  <c r="J5101" i="25"/>
  <c r="I5101" i="25"/>
  <c r="J5100" i="25"/>
  <c r="I5100" i="25"/>
  <c r="J5099" i="25"/>
  <c r="I5099" i="25"/>
  <c r="J5098" i="25"/>
  <c r="I5098" i="25"/>
  <c r="J5097" i="25"/>
  <c r="I5097" i="25"/>
  <c r="J5096" i="25"/>
  <c r="I5096" i="25"/>
  <c r="J5095" i="25"/>
  <c r="I5095" i="25"/>
  <c r="J5094" i="25"/>
  <c r="I5094" i="25"/>
  <c r="J5093" i="25"/>
  <c r="I5093" i="25"/>
  <c r="J5092" i="25"/>
  <c r="I5092" i="25"/>
  <c r="J5091" i="25"/>
  <c r="I5091" i="25"/>
  <c r="J5090" i="25"/>
  <c r="I5090" i="25"/>
  <c r="J5089" i="25"/>
  <c r="I5089" i="25"/>
  <c r="J5088" i="25"/>
  <c r="I5088" i="25"/>
  <c r="J5087" i="25"/>
  <c r="I5087" i="25"/>
  <c r="J5086" i="25"/>
  <c r="I5086" i="25"/>
  <c r="J5085" i="25"/>
  <c r="I5085" i="25"/>
  <c r="J5084" i="25"/>
  <c r="I5084" i="25"/>
  <c r="J5083" i="25"/>
  <c r="I5083" i="25"/>
  <c r="J5082" i="25"/>
  <c r="I5082" i="25"/>
  <c r="J5081" i="25"/>
  <c r="I5081" i="25"/>
  <c r="J5080" i="25"/>
  <c r="I5080" i="25"/>
  <c r="J5079" i="25"/>
  <c r="I5079" i="25"/>
  <c r="J5078" i="25"/>
  <c r="I5078" i="25"/>
  <c r="G5078" i="25"/>
  <c r="G5079" i="25" s="1"/>
  <c r="G5080" i="25" s="1"/>
  <c r="G5081" i="25" s="1"/>
  <c r="G5082" i="25" s="1"/>
  <c r="G5083" i="25" s="1"/>
  <c r="G5084" i="25" s="1"/>
  <c r="G5085" i="25" s="1"/>
  <c r="G5086" i="25" s="1"/>
  <c r="G5087" i="25" s="1"/>
  <c r="G5088" i="25" s="1"/>
  <c r="G5089" i="25" s="1"/>
  <c r="G5090" i="25" s="1"/>
  <c r="G5091" i="25" s="1"/>
  <c r="G5092" i="25" s="1"/>
  <c r="G5093" i="25" s="1"/>
  <c r="G5094" i="25" s="1"/>
  <c r="G5095" i="25" s="1"/>
  <c r="G5096" i="25" s="1"/>
  <c r="G5097" i="25" s="1"/>
  <c r="G5098" i="25" s="1"/>
  <c r="G5099" i="25" s="1"/>
  <c r="G5100" i="25" s="1"/>
  <c r="G5101" i="25" s="1"/>
  <c r="G5102" i="25" s="1"/>
  <c r="G5103" i="25" s="1"/>
  <c r="G5104" i="25" s="1"/>
  <c r="G5105" i="25" s="1"/>
  <c r="G5106" i="25" s="1"/>
  <c r="G5107" i="25" s="1"/>
  <c r="G5108" i="25" s="1"/>
  <c r="G5109" i="25" s="1"/>
  <c r="G5110" i="25" s="1"/>
  <c r="G5111" i="25" s="1"/>
  <c r="G5112" i="25" s="1"/>
  <c r="G5113" i="25" s="1"/>
  <c r="G5114" i="25" s="1"/>
  <c r="G5115" i="25" s="1"/>
  <c r="G5116" i="25" s="1"/>
  <c r="G5117" i="25" s="1"/>
  <c r="G5118" i="25" s="1"/>
  <c r="G5119" i="25" s="1"/>
  <c r="G5120" i="25" s="1"/>
  <c r="G5121" i="25" s="1"/>
  <c r="G5122" i="25" s="1"/>
  <c r="G5123" i="25" s="1"/>
  <c r="G5124" i="25" s="1"/>
  <c r="G5125" i="25" s="1"/>
  <c r="G5126" i="25" s="1"/>
  <c r="G5127" i="25" s="1"/>
  <c r="G5128" i="25" s="1"/>
  <c r="G5129" i="25" s="1"/>
  <c r="G5130" i="25" s="1"/>
  <c r="G5131" i="25" s="1"/>
  <c r="G5132" i="25" s="1"/>
  <c r="G5133" i="25" s="1"/>
  <c r="G5134" i="25" s="1"/>
  <c r="G5135" i="25" s="1"/>
  <c r="G5136" i="25" s="1"/>
  <c r="G5137" i="25" s="1"/>
  <c r="G5138" i="25" s="1"/>
  <c r="G5139" i="25" s="1"/>
  <c r="G5140" i="25" s="1"/>
  <c r="G5141" i="25" s="1"/>
  <c r="G5142" i="25" s="1"/>
  <c r="G5143" i="25" s="1"/>
  <c r="G5144" i="25" s="1"/>
  <c r="G5145" i="25" s="1"/>
  <c r="G5146" i="25" s="1"/>
  <c r="G5147" i="25" s="1"/>
  <c r="G5148" i="25" s="1"/>
  <c r="G5149" i="25" s="1"/>
  <c r="G5150" i="25" s="1"/>
  <c r="G5151" i="25" s="1"/>
  <c r="G5152" i="25" s="1"/>
  <c r="G5153" i="25" s="1"/>
  <c r="G5154" i="25" s="1"/>
  <c r="G5155" i="25" s="1"/>
  <c r="G5156" i="25" s="1"/>
  <c r="G5157" i="25" s="1"/>
  <c r="G5158" i="25" s="1"/>
  <c r="G5159" i="25" s="1"/>
  <c r="G5160" i="25" s="1"/>
  <c r="G5161" i="25" s="1"/>
  <c r="G5162" i="25" s="1"/>
  <c r="G5163" i="25" s="1"/>
  <c r="G5164" i="25" s="1"/>
  <c r="G5165" i="25" s="1"/>
  <c r="G5166" i="25" s="1"/>
  <c r="G5167" i="25" s="1"/>
  <c r="G5168" i="25" s="1"/>
  <c r="G5169" i="25" s="1"/>
  <c r="G5170" i="25" s="1"/>
  <c r="G5171" i="25" s="1"/>
  <c r="G5172" i="25" s="1"/>
  <c r="G5173" i="25" s="1"/>
  <c r="G5174" i="25" s="1"/>
  <c r="G5175" i="25" s="1"/>
  <c r="G5176" i="25" s="1"/>
  <c r="G5177" i="25" s="1"/>
  <c r="G5178" i="25" s="1"/>
  <c r="G5179" i="25" s="1"/>
  <c r="G5180" i="25" s="1"/>
  <c r="G5181" i="25" s="1"/>
  <c r="G5182" i="25" s="1"/>
  <c r="G5183" i="25" s="1"/>
  <c r="G5184" i="25" s="1"/>
  <c r="G5185" i="25" s="1"/>
  <c r="G5186" i="25" s="1"/>
  <c r="G5187" i="25" s="1"/>
  <c r="G5188" i="25" s="1"/>
  <c r="G5189" i="25" s="1"/>
  <c r="G5190" i="25" s="1"/>
  <c r="G5191" i="25" s="1"/>
  <c r="G5192" i="25" s="1"/>
  <c r="G5193" i="25" s="1"/>
  <c r="G5194" i="25" s="1"/>
  <c r="G5195" i="25" s="1"/>
  <c r="G5196" i="25" s="1"/>
  <c r="G5197" i="25" s="1"/>
  <c r="G5198" i="25" s="1"/>
  <c r="G5199" i="25" s="1"/>
  <c r="G5200" i="25" s="1"/>
  <c r="G5201" i="25" s="1"/>
  <c r="G5202" i="25" s="1"/>
  <c r="G5203" i="25" s="1"/>
  <c r="G5204" i="25" s="1"/>
  <c r="G5205" i="25" s="1"/>
  <c r="G5206" i="25" s="1"/>
  <c r="G5207" i="25" s="1"/>
  <c r="G5208" i="25" s="1"/>
  <c r="G5209" i="25" s="1"/>
  <c r="G5210" i="25" s="1"/>
  <c r="G5211" i="25" s="1"/>
  <c r="G5212" i="25" s="1"/>
  <c r="G5213" i="25" s="1"/>
  <c r="G5214" i="25" s="1"/>
  <c r="G5215" i="25" s="1"/>
  <c r="G5216" i="25" s="1"/>
  <c r="G5217" i="25" s="1"/>
  <c r="G5218" i="25" s="1"/>
  <c r="G5219" i="25" s="1"/>
  <c r="G5220" i="25" s="1"/>
  <c r="G5221" i="25" s="1"/>
  <c r="G5222" i="25" s="1"/>
  <c r="G5223" i="25" s="1"/>
  <c r="G5224" i="25" s="1"/>
  <c r="G5225" i="25" s="1"/>
  <c r="G5226" i="25" s="1"/>
  <c r="G5227" i="25" s="1"/>
  <c r="G5228" i="25" s="1"/>
  <c r="G5229" i="25" s="1"/>
  <c r="G5230" i="25" s="1"/>
  <c r="G5231" i="25" s="1"/>
  <c r="G5232" i="25" s="1"/>
  <c r="G5233" i="25" s="1"/>
  <c r="G5234" i="25" s="1"/>
  <c r="G5235" i="25" s="1"/>
  <c r="G5236" i="25" s="1"/>
  <c r="G5237" i="25" s="1"/>
  <c r="G5238" i="25" s="1"/>
  <c r="G5239" i="25" s="1"/>
  <c r="G5240" i="25" s="1"/>
  <c r="G5241" i="25" s="1"/>
  <c r="G5242" i="25" s="1"/>
  <c r="G5243" i="25" s="1"/>
  <c r="G5244" i="25" s="1"/>
  <c r="G5245" i="25" s="1"/>
  <c r="G5246" i="25" s="1"/>
  <c r="G5247" i="25" s="1"/>
  <c r="G5248" i="25" s="1"/>
  <c r="G5249" i="25" s="1"/>
  <c r="G5250" i="25" s="1"/>
  <c r="G5251" i="25" s="1"/>
  <c r="G5252" i="25" s="1"/>
  <c r="G5253" i="25" s="1"/>
  <c r="G5254" i="25" s="1"/>
  <c r="G5255" i="25" s="1"/>
  <c r="G5256" i="25" s="1"/>
  <c r="G5257" i="25" s="1"/>
  <c r="G5258" i="25" s="1"/>
  <c r="G5259" i="25" s="1"/>
  <c r="G5260" i="25" s="1"/>
  <c r="G5261" i="25" s="1"/>
  <c r="G5262" i="25" s="1"/>
  <c r="G5263" i="25" s="1"/>
  <c r="G5264" i="25" s="1"/>
  <c r="G5265" i="25" s="1"/>
  <c r="G5266" i="25" s="1"/>
  <c r="G5267" i="25" s="1"/>
  <c r="G5268" i="25" s="1"/>
  <c r="G5269" i="25" s="1"/>
  <c r="G5270" i="25" s="1"/>
  <c r="G5271" i="25" s="1"/>
  <c r="G5272" i="25" s="1"/>
  <c r="G5273" i="25" s="1"/>
  <c r="G5274" i="25" s="1"/>
  <c r="G5275" i="25" s="1"/>
  <c r="G5276" i="25" s="1"/>
  <c r="G5277" i="25" s="1"/>
  <c r="G5278" i="25" s="1"/>
  <c r="G5279" i="25" s="1"/>
  <c r="G5280" i="25" s="1"/>
  <c r="G5281" i="25" s="1"/>
  <c r="G5282" i="25" s="1"/>
  <c r="G5283" i="25" s="1"/>
  <c r="G5284" i="25" s="1"/>
  <c r="G5285" i="25" s="1"/>
  <c r="G5286" i="25" s="1"/>
  <c r="G5287" i="25" s="1"/>
  <c r="G5288" i="25" s="1"/>
  <c r="G5289" i="25" s="1"/>
  <c r="G5290" i="25" s="1"/>
  <c r="G5291" i="25" s="1"/>
  <c r="G5292" i="25" s="1"/>
  <c r="G5293" i="25" s="1"/>
  <c r="G5294" i="25" s="1"/>
  <c r="G5295" i="25" s="1"/>
  <c r="G5296" i="25" s="1"/>
  <c r="G5297" i="25" s="1"/>
  <c r="G5298" i="25" s="1"/>
  <c r="G5299" i="25" s="1"/>
  <c r="G5300" i="25" s="1"/>
  <c r="G5301" i="25" s="1"/>
  <c r="G5302" i="25" s="1"/>
  <c r="G5303" i="25" s="1"/>
  <c r="G5304" i="25" s="1"/>
  <c r="G5305" i="25" s="1"/>
  <c r="G5306" i="25" s="1"/>
  <c r="G5307" i="25" s="1"/>
  <c r="G5308" i="25" s="1"/>
  <c r="G5309" i="25" s="1"/>
  <c r="G5310" i="25" s="1"/>
  <c r="G5311" i="25" s="1"/>
  <c r="G5312" i="25" s="1"/>
  <c r="G5313" i="25" s="1"/>
  <c r="G5314" i="25" s="1"/>
  <c r="G5315" i="25" s="1"/>
  <c r="G5316" i="25" s="1"/>
  <c r="G5317" i="25" s="1"/>
  <c r="G5318" i="25" s="1"/>
  <c r="G5319" i="25" s="1"/>
  <c r="G5320" i="25" s="1"/>
  <c r="G5321" i="25" s="1"/>
  <c r="G5322" i="25" s="1"/>
  <c r="G5323" i="25" s="1"/>
  <c r="G5324" i="25" s="1"/>
  <c r="G5325" i="25" s="1"/>
  <c r="G5326" i="25" s="1"/>
  <c r="G5327" i="25" s="1"/>
  <c r="G5328" i="25" s="1"/>
  <c r="G5329" i="25" s="1"/>
  <c r="G5330" i="25" s="1"/>
  <c r="G5331" i="25" s="1"/>
  <c r="G5332" i="25" s="1"/>
  <c r="G5333" i="25" s="1"/>
  <c r="G5334" i="25" s="1"/>
  <c r="G5335" i="25" s="1"/>
  <c r="G5336" i="25" s="1"/>
  <c r="G5337" i="25" s="1"/>
  <c r="G5338" i="25" s="1"/>
  <c r="G5339" i="25" s="1"/>
  <c r="G5340" i="25" s="1"/>
  <c r="G5341" i="25" s="1"/>
  <c r="G5342" i="25" s="1"/>
  <c r="G5343" i="25" s="1"/>
  <c r="G5344" i="25" s="1"/>
  <c r="G5345" i="25" s="1"/>
  <c r="G5346" i="25" s="1"/>
  <c r="G5347" i="25" s="1"/>
  <c r="G5348" i="25" s="1"/>
  <c r="G5349" i="25" s="1"/>
  <c r="G5350" i="25" s="1"/>
  <c r="G5351" i="25" s="1"/>
  <c r="G5352" i="25" s="1"/>
  <c r="G5353" i="25" s="1"/>
  <c r="G5354" i="25" s="1"/>
  <c r="G5355" i="25" s="1"/>
  <c r="G5356" i="25" s="1"/>
  <c r="G5357" i="25" s="1"/>
  <c r="G5358" i="25" s="1"/>
  <c r="G5359" i="25" s="1"/>
  <c r="G5360" i="25" s="1"/>
  <c r="G5361" i="25" s="1"/>
  <c r="G5362" i="25" s="1"/>
  <c r="G5363" i="25" s="1"/>
  <c r="G5364" i="25" s="1"/>
  <c r="G5365" i="25" s="1"/>
  <c r="G5366" i="25" s="1"/>
  <c r="G5367" i="25" s="1"/>
  <c r="G5368" i="25" s="1"/>
  <c r="G5369" i="25" s="1"/>
  <c r="G5370" i="25" s="1"/>
  <c r="G5371" i="25" s="1"/>
  <c r="G5372" i="25" s="1"/>
  <c r="G5373" i="25" s="1"/>
  <c r="G5374" i="25" s="1"/>
  <c r="G5375" i="25" s="1"/>
  <c r="G5376" i="25" s="1"/>
  <c r="G5377" i="25" s="1"/>
  <c r="G5378" i="25" s="1"/>
  <c r="G5379" i="25" s="1"/>
  <c r="G5380" i="25" s="1"/>
  <c r="G5381" i="25" s="1"/>
  <c r="G5382" i="25" s="1"/>
  <c r="G5383" i="25" s="1"/>
  <c r="G5384" i="25" s="1"/>
  <c r="G5385" i="25" s="1"/>
  <c r="G5386" i="25" s="1"/>
  <c r="G5387" i="25" s="1"/>
  <c r="G5388" i="25" s="1"/>
  <c r="G5389" i="25" s="1"/>
  <c r="G5390" i="25" s="1"/>
  <c r="G5391" i="25" s="1"/>
  <c r="G5392" i="25" s="1"/>
  <c r="G5393" i="25" s="1"/>
  <c r="G5394" i="25" s="1"/>
  <c r="G5395" i="25" s="1"/>
  <c r="G5396" i="25" s="1"/>
  <c r="G5397" i="25" s="1"/>
  <c r="G5398" i="25" s="1"/>
  <c r="G5399" i="25" s="1"/>
  <c r="G5400" i="25" s="1"/>
  <c r="G5401" i="25" s="1"/>
  <c r="G5402" i="25" s="1"/>
  <c r="G5403" i="25" s="1"/>
  <c r="G5404" i="25" s="1"/>
  <c r="G5405" i="25" s="1"/>
  <c r="G5406" i="25" s="1"/>
  <c r="G5407" i="25" s="1"/>
  <c r="G5408" i="25" s="1"/>
  <c r="G5409" i="25" s="1"/>
  <c r="G5410" i="25" s="1"/>
  <c r="G5411" i="25" s="1"/>
  <c r="G5412" i="25" s="1"/>
  <c r="G5413" i="25" s="1"/>
  <c r="G5414" i="25" s="1"/>
  <c r="G5415" i="25" s="1"/>
  <c r="G5416" i="25" s="1"/>
  <c r="G5417" i="25" s="1"/>
  <c r="G5418" i="25" s="1"/>
  <c r="G5419" i="25" s="1"/>
  <c r="G5420" i="25" s="1"/>
  <c r="J283" i="25" l="1"/>
  <c r="I283" i="25"/>
  <c r="G283" i="25"/>
  <c r="J216" i="25"/>
  <c r="I216" i="25"/>
  <c r="G216" i="25"/>
  <c r="J215" i="25"/>
  <c r="I215" i="25"/>
  <c r="G215" i="25"/>
  <c r="G214" i="25" s="1"/>
  <c r="G213" i="25" s="1"/>
  <c r="G212" i="25" s="1"/>
  <c r="G211" i="25" s="1"/>
  <c r="G210" i="25" s="1"/>
  <c r="G209" i="25" s="1"/>
  <c r="G208" i="25" s="1"/>
  <c r="G207" i="25" s="1"/>
  <c r="G206" i="25" s="1"/>
  <c r="G205" i="25" s="1"/>
  <c r="G204" i="25" s="1"/>
  <c r="G203" i="25" s="1"/>
  <c r="G202" i="25" s="1"/>
  <c r="G201" i="25" s="1"/>
  <c r="G200" i="25" s="1"/>
  <c r="G199" i="25" s="1"/>
  <c r="G198" i="25" s="1"/>
  <c r="G197" i="25" s="1"/>
  <c r="G196" i="25" s="1"/>
  <c r="G195" i="25" s="1"/>
  <c r="G194" i="25" s="1"/>
  <c r="G193" i="25" s="1"/>
  <c r="G192" i="25" s="1"/>
  <c r="G191" i="25" s="1"/>
  <c r="G190" i="25" s="1"/>
  <c r="G189" i="25" s="1"/>
  <c r="G188" i="25" s="1"/>
  <c r="G187" i="25" s="1"/>
  <c r="G186" i="25" s="1"/>
  <c r="G185" i="25" s="1"/>
  <c r="G184" i="25" s="1"/>
  <c r="G183" i="25" s="1"/>
  <c r="G182" i="25" s="1"/>
  <c r="G181" i="25" s="1"/>
  <c r="G180" i="25" s="1"/>
  <c r="G179" i="25" s="1"/>
  <c r="G178" i="25" s="1"/>
  <c r="G177" i="25" s="1"/>
  <c r="G176" i="25" s="1"/>
  <c r="G175" i="25" s="1"/>
  <c r="G174" i="25" s="1"/>
  <c r="G173" i="25" s="1"/>
  <c r="G172" i="25" s="1"/>
  <c r="G171" i="25" s="1"/>
  <c r="G170" i="25" s="1"/>
  <c r="G169" i="25" s="1"/>
  <c r="G168" i="25" s="1"/>
  <c r="G167" i="25" s="1"/>
  <c r="G166" i="25" s="1"/>
  <c r="G165" i="25" s="1"/>
  <c r="G164" i="25" s="1"/>
  <c r="G163" i="25" s="1"/>
  <c r="G162" i="25" s="1"/>
  <c r="G161" i="25" s="1"/>
  <c r="G160" i="25" s="1"/>
  <c r="G159" i="25" s="1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217" i="25"/>
  <c r="I217" i="25"/>
  <c r="G217" i="25"/>
  <c r="J158" i="25"/>
  <c r="I158" i="25"/>
  <c r="J22" i="25"/>
  <c r="I22" i="25"/>
  <c r="J21" i="25"/>
  <c r="I21" i="25"/>
  <c r="J20" i="25"/>
  <c r="I20" i="25"/>
  <c r="J19" i="25"/>
  <c r="I19" i="25"/>
  <c r="J18" i="25"/>
  <c r="I18" i="25"/>
  <c r="J17" i="25"/>
  <c r="I17" i="25"/>
  <c r="J16" i="25"/>
  <c r="I16" i="25"/>
  <c r="J15" i="25"/>
  <c r="I15" i="25"/>
  <c r="J14" i="25"/>
  <c r="I14" i="25"/>
  <c r="J13" i="25"/>
  <c r="I13" i="25"/>
  <c r="J12" i="25"/>
  <c r="I12" i="25"/>
  <c r="J11" i="25"/>
  <c r="I11" i="25"/>
  <c r="J10" i="25"/>
  <c r="I10" i="25"/>
  <c r="J9" i="25"/>
  <c r="I9" i="25"/>
  <c r="J8" i="25"/>
  <c r="I8" i="25"/>
  <c r="J7" i="25"/>
  <c r="I7" i="25"/>
  <c r="J6" i="25"/>
  <c r="I6" i="25"/>
  <c r="J5" i="25"/>
  <c r="I5" i="25"/>
  <c r="J4" i="25"/>
  <c r="I4" i="25"/>
  <c r="J3" i="25"/>
  <c r="I3" i="25"/>
  <c r="BA8" i="12"/>
  <c r="J200" i="13"/>
  <c r="I200" i="13"/>
  <c r="G200" i="13" s="1"/>
  <c r="J1220" i="20"/>
  <c r="I1220" i="20"/>
  <c r="J1235" i="20"/>
  <c r="I1235" i="20"/>
  <c r="J1234" i="20"/>
  <c r="I1234" i="20"/>
  <c r="J1233" i="20"/>
  <c r="I1233" i="20"/>
  <c r="J1232" i="20"/>
  <c r="I1232" i="20"/>
  <c r="J1231" i="20"/>
  <c r="I1231" i="20"/>
  <c r="J1230" i="20"/>
  <c r="I1230" i="20"/>
  <c r="J1229" i="20"/>
  <c r="I1229" i="20"/>
  <c r="J1228" i="20"/>
  <c r="I1228" i="20"/>
  <c r="J1227" i="20"/>
  <c r="I1227" i="20"/>
  <c r="J1226" i="20"/>
  <c r="I1226" i="20"/>
  <c r="J1225" i="20"/>
  <c r="I1225" i="20"/>
  <c r="J1224" i="20"/>
  <c r="I1224" i="20"/>
  <c r="J1223" i="20"/>
  <c r="I1223" i="20"/>
  <c r="J1222" i="20"/>
  <c r="I1222" i="20"/>
  <c r="J1221" i="20"/>
  <c r="I1221" i="20"/>
  <c r="J1239" i="20"/>
  <c r="I1239" i="20"/>
  <c r="J1241" i="20"/>
  <c r="I1241" i="20"/>
  <c r="J1240" i="20"/>
  <c r="I1240" i="20"/>
  <c r="J1251" i="20"/>
  <c r="I1251" i="20"/>
  <c r="J1250" i="20"/>
  <c r="I1250" i="20"/>
  <c r="J1252" i="20"/>
  <c r="I1252" i="20"/>
  <c r="J1261" i="20"/>
  <c r="I1261" i="20"/>
  <c r="J1260" i="20"/>
  <c r="I1260" i="20"/>
  <c r="J1259" i="20"/>
  <c r="I1259" i="20"/>
  <c r="J1258" i="20"/>
  <c r="I1258" i="20"/>
  <c r="J1257" i="20"/>
  <c r="I1257" i="20"/>
  <c r="J1256" i="20"/>
  <c r="I1256" i="20"/>
  <c r="J1255" i="20"/>
  <c r="I1255" i="20"/>
  <c r="J1254" i="20"/>
  <c r="I1254" i="20"/>
  <c r="J1253" i="20"/>
  <c r="I1253" i="20"/>
  <c r="F14" i="27"/>
  <c r="I14" i="27" s="1"/>
  <c r="J22" i="27"/>
  <c r="I22" i="27"/>
  <c r="G22" i="27"/>
  <c r="J21" i="27"/>
  <c r="I21" i="27"/>
  <c r="G21" i="27"/>
  <c r="J20" i="27"/>
  <c r="I20" i="27"/>
  <c r="G20" i="27"/>
  <c r="G19" i="27" s="1"/>
  <c r="G18" i="27" s="1"/>
  <c r="G17" i="27" s="1"/>
  <c r="G16" i="27" s="1"/>
  <c r="G15" i="27" s="1"/>
  <c r="J19" i="27"/>
  <c r="I19" i="27"/>
  <c r="J18" i="27"/>
  <c r="I18" i="27"/>
  <c r="J17" i="27"/>
  <c r="I17" i="27"/>
  <c r="J16" i="27"/>
  <c r="I16" i="27"/>
  <c r="J15" i="27"/>
  <c r="I15" i="27"/>
  <c r="J14" i="27"/>
  <c r="BA14" i="12"/>
  <c r="G26" i="19"/>
  <c r="G25" i="19" s="1"/>
  <c r="G24" i="19" s="1"/>
  <c r="G23" i="19" s="1"/>
  <c r="G22" i="19" s="1"/>
  <c r="G21" i="19" s="1"/>
  <c r="G20" i="19" s="1"/>
  <c r="G19" i="19" s="1"/>
  <c r="G18" i="19" s="1"/>
  <c r="G17" i="19" s="1"/>
  <c r="G16" i="19" s="1"/>
  <c r="G15" i="19" s="1"/>
  <c r="G14" i="19" s="1"/>
  <c r="G13" i="19" s="1"/>
  <c r="G12" i="19" s="1"/>
  <c r="G11" i="19" s="1"/>
  <c r="G10" i="19" s="1"/>
  <c r="G9" i="19" s="1"/>
  <c r="G8" i="19" s="1"/>
  <c r="G7" i="19" s="1"/>
  <c r="G6" i="19" s="1"/>
  <c r="G5" i="19" s="1"/>
  <c r="G4" i="19" s="1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BA18" i="12"/>
  <c r="J337" i="26"/>
  <c r="I337" i="26"/>
  <c r="G337" i="26"/>
  <c r="G336" i="26" s="1"/>
  <c r="F336" i="26"/>
  <c r="I336" i="26" s="1"/>
  <c r="B336" i="26"/>
  <c r="J336" i="26" s="1"/>
  <c r="BA11" i="12"/>
  <c r="J28" i="17"/>
  <c r="I28" i="17"/>
  <c r="G28" i="17"/>
  <c r="J27" i="17"/>
  <c r="I27" i="17"/>
  <c r="G27" i="17"/>
  <c r="G26" i="17" s="1"/>
  <c r="G25" i="17" s="1"/>
  <c r="G24" i="17" s="1"/>
  <c r="G23" i="17" s="1"/>
  <c r="G22" i="17" s="1"/>
  <c r="G21" i="17" s="1"/>
  <c r="G20" i="17" s="1"/>
  <c r="G19" i="17" s="1"/>
  <c r="G18" i="17" s="1"/>
  <c r="G17" i="17" s="1"/>
  <c r="G16" i="17" s="1"/>
  <c r="G15" i="17" s="1"/>
  <c r="G14" i="17" s="1"/>
  <c r="G13" i="17" s="1"/>
  <c r="G12" i="17" s="1"/>
  <c r="G11" i="17" s="1"/>
  <c r="G10" i="17" s="1"/>
  <c r="G9" i="17" s="1"/>
  <c r="G8" i="17" s="1"/>
  <c r="G7" i="17" s="1"/>
  <c r="G6" i="17" s="1"/>
  <c r="G5" i="17" s="1"/>
  <c r="G4" i="17" s="1"/>
  <c r="G3" i="17" s="1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J3" i="17"/>
  <c r="I3" i="17"/>
  <c r="J168" i="17"/>
  <c r="I168" i="17"/>
  <c r="J167" i="17"/>
  <c r="I167" i="17"/>
  <c r="J166" i="17"/>
  <c r="I166" i="17"/>
  <c r="J165" i="17"/>
  <c r="I165" i="17"/>
  <c r="J164" i="17"/>
  <c r="I164" i="17"/>
  <c r="J163" i="17"/>
  <c r="I163" i="17"/>
  <c r="J162" i="17"/>
  <c r="I162" i="17"/>
  <c r="J161" i="17"/>
  <c r="I161" i="17"/>
  <c r="J160" i="17"/>
  <c r="I160" i="17"/>
  <c r="J159" i="17"/>
  <c r="I159" i="17"/>
  <c r="J158" i="17"/>
  <c r="I158" i="17"/>
  <c r="J157" i="17"/>
  <c r="I157" i="17"/>
  <c r="J156" i="17"/>
  <c r="I156" i="17"/>
  <c r="J155" i="17"/>
  <c r="I155" i="17"/>
  <c r="J154" i="17"/>
  <c r="I154" i="17"/>
  <c r="J153" i="17"/>
  <c r="I153" i="17"/>
  <c r="J152" i="17"/>
  <c r="I152" i="17"/>
  <c r="J151" i="17"/>
  <c r="I151" i="17"/>
  <c r="J150" i="17"/>
  <c r="I150" i="17"/>
  <c r="J149" i="17"/>
  <c r="I149" i="17"/>
  <c r="J148" i="17"/>
  <c r="I148" i="17"/>
  <c r="J147" i="17"/>
  <c r="I147" i="17"/>
  <c r="J146" i="17"/>
  <c r="I146" i="17"/>
  <c r="J145" i="17"/>
  <c r="I145" i="17"/>
  <c r="J144" i="17"/>
  <c r="I144" i="17"/>
  <c r="J143" i="17"/>
  <c r="I143" i="17"/>
  <c r="BA10" i="12"/>
  <c r="J100" i="15"/>
  <c r="I100" i="15"/>
  <c r="G100" i="15"/>
  <c r="J99" i="15"/>
  <c r="I99" i="15"/>
  <c r="G99" i="15"/>
  <c r="G98" i="15" s="1"/>
  <c r="G97" i="15" s="1"/>
  <c r="G96" i="15" s="1"/>
  <c r="G95" i="15" s="1"/>
  <c r="G94" i="15" s="1"/>
  <c r="G93" i="15" s="1"/>
  <c r="G92" i="15" s="1"/>
  <c r="G91" i="15" s="1"/>
  <c r="G90" i="15" s="1"/>
  <c r="G89" i="15" s="1"/>
  <c r="G88" i="15" s="1"/>
  <c r="G87" i="15" s="1"/>
  <c r="G86" i="15" s="1"/>
  <c r="G85" i="15" s="1"/>
  <c r="G84" i="15" s="1"/>
  <c r="G83" i="15" s="1"/>
  <c r="G82" i="15" s="1"/>
  <c r="G81" i="15" s="1"/>
  <c r="G80" i="15" s="1"/>
  <c r="J98" i="15"/>
  <c r="I98" i="15"/>
  <c r="J97" i="15"/>
  <c r="I97" i="15"/>
  <c r="J96" i="15"/>
  <c r="I96" i="15"/>
  <c r="J95" i="15"/>
  <c r="I95" i="15"/>
  <c r="J94" i="15"/>
  <c r="I94" i="15"/>
  <c r="J93" i="15"/>
  <c r="I93" i="15"/>
  <c r="J92" i="15"/>
  <c r="I92" i="15"/>
  <c r="J91" i="15"/>
  <c r="I91" i="15"/>
  <c r="J90" i="15"/>
  <c r="I90" i="15"/>
  <c r="J89" i="15"/>
  <c r="I89" i="15"/>
  <c r="J88" i="15"/>
  <c r="I88" i="15"/>
  <c r="J87" i="15"/>
  <c r="I87" i="15"/>
  <c r="J86" i="15"/>
  <c r="I86" i="15"/>
  <c r="J85" i="15"/>
  <c r="I85" i="15"/>
  <c r="J84" i="15"/>
  <c r="I84" i="15"/>
  <c r="J83" i="15"/>
  <c r="I83" i="15"/>
  <c r="J82" i="15"/>
  <c r="I82" i="15"/>
  <c r="J81" i="15"/>
  <c r="I81" i="15"/>
  <c r="J80" i="15"/>
  <c r="I80" i="15"/>
  <c r="J66" i="15"/>
  <c r="I66" i="15"/>
  <c r="J65" i="15"/>
  <c r="I65" i="15"/>
  <c r="J64" i="15"/>
  <c r="I64" i="15"/>
  <c r="J63" i="15"/>
  <c r="I63" i="15"/>
  <c r="J62" i="15"/>
  <c r="I62" i="15"/>
  <c r="J61" i="15"/>
  <c r="I61" i="15"/>
  <c r="J60" i="15"/>
  <c r="I60" i="15"/>
  <c r="J59" i="15"/>
  <c r="I59" i="15"/>
  <c r="J58" i="15"/>
  <c r="I58" i="15"/>
  <c r="J57" i="15"/>
  <c r="I57" i="15"/>
  <c r="J55" i="15"/>
  <c r="I55" i="15"/>
  <c r="J54" i="15"/>
  <c r="I54" i="15"/>
  <c r="J53" i="15"/>
  <c r="I53" i="15"/>
  <c r="J52" i="15"/>
  <c r="I52" i="15"/>
  <c r="J51" i="15"/>
  <c r="I51" i="15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D253" i="12"/>
  <c r="D249" i="12"/>
  <c r="D196" i="12"/>
  <c r="D193" i="12"/>
  <c r="D176" i="12"/>
  <c r="D149" i="12"/>
  <c r="D121" i="12"/>
  <c r="D117" i="12"/>
  <c r="D93" i="12"/>
  <c r="D89" i="12"/>
  <c r="D71" i="12"/>
  <c r="D67" i="12"/>
  <c r="D47" i="12"/>
  <c r="D44" i="12"/>
  <c r="AQ273" i="12"/>
  <c r="AP273" i="12"/>
  <c r="AO273" i="12"/>
  <c r="AN273" i="12"/>
  <c r="AM273" i="12"/>
  <c r="AL273" i="12"/>
  <c r="AK273" i="12"/>
  <c r="AJ273" i="12"/>
  <c r="AI273" i="12"/>
  <c r="AH273" i="12"/>
  <c r="AG273" i="12"/>
  <c r="AF273" i="12"/>
  <c r="AE273" i="12"/>
  <c r="AD273" i="12"/>
  <c r="AC273" i="12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J36" i="27"/>
  <c r="I36" i="27"/>
  <c r="J35" i="27"/>
  <c r="I35" i="27"/>
  <c r="J34" i="27"/>
  <c r="I34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I26" i="27"/>
  <c r="J25" i="27"/>
  <c r="I25" i="27"/>
  <c r="J24" i="27"/>
  <c r="I24" i="27"/>
  <c r="B26" i="27"/>
  <c r="J26" i="27" s="1"/>
  <c r="E269" i="12" s="1"/>
  <c r="B30" i="27"/>
  <c r="B33" i="27"/>
  <c r="J33" i="27" s="1"/>
  <c r="E270" i="12"/>
  <c r="E268" i="12"/>
  <c r="E266" i="12"/>
  <c r="E265" i="12"/>
  <c r="E264" i="12"/>
  <c r="E263" i="12"/>
  <c r="E262" i="12"/>
  <c r="E261" i="12"/>
  <c r="E258" i="12"/>
  <c r="E257" i="12"/>
  <c r="E256" i="12"/>
  <c r="G34" i="27"/>
  <c r="G33" i="27" s="1"/>
  <c r="G32" i="27" s="1"/>
  <c r="G31" i="27" s="1"/>
  <c r="G30" i="27" s="1"/>
  <c r="G29" i="27" s="1"/>
  <c r="G28" i="27" s="1"/>
  <c r="G27" i="27" s="1"/>
  <c r="G26" i="27" s="1"/>
  <c r="G25" i="27" s="1"/>
  <c r="G24" i="27" s="1"/>
  <c r="G23" i="27" s="1"/>
  <c r="I705" i="27"/>
  <c r="G705" i="27"/>
  <c r="G704" i="27" s="1"/>
  <c r="G703" i="27" s="1"/>
  <c r="G702" i="27" s="1"/>
  <c r="G701" i="27" s="1"/>
  <c r="G700" i="27" s="1"/>
  <c r="G699" i="27" s="1"/>
  <c r="G698" i="27" s="1"/>
  <c r="G697" i="27" s="1"/>
  <c r="G696" i="27" s="1"/>
  <c r="G695" i="27" s="1"/>
  <c r="G694" i="27" s="1"/>
  <c r="G693" i="27" s="1"/>
  <c r="G692" i="27" s="1"/>
  <c r="G691" i="27" s="1"/>
  <c r="G690" i="27" s="1"/>
  <c r="G689" i="27" s="1"/>
  <c r="G688" i="27" s="1"/>
  <c r="G687" i="27" s="1"/>
  <c r="G686" i="27" s="1"/>
  <c r="G685" i="27" s="1"/>
  <c r="G684" i="27" s="1"/>
  <c r="G683" i="27" s="1"/>
  <c r="G682" i="27" s="1"/>
  <c r="G681" i="27" s="1"/>
  <c r="G680" i="27" s="1"/>
  <c r="G679" i="27" s="1"/>
  <c r="G678" i="27" s="1"/>
  <c r="G677" i="27" s="1"/>
  <c r="G676" i="27" s="1"/>
  <c r="G675" i="27" s="1"/>
  <c r="G674" i="27" s="1"/>
  <c r="G673" i="27" s="1"/>
  <c r="G672" i="27" s="1"/>
  <c r="G671" i="27" s="1"/>
  <c r="G670" i="27" s="1"/>
  <c r="G669" i="27" s="1"/>
  <c r="G668" i="27" s="1"/>
  <c r="G667" i="27" s="1"/>
  <c r="G666" i="27" s="1"/>
  <c r="G665" i="27" s="1"/>
  <c r="G664" i="27" s="1"/>
  <c r="G663" i="27" s="1"/>
  <c r="G662" i="27" s="1"/>
  <c r="G661" i="27" s="1"/>
  <c r="G660" i="27" s="1"/>
  <c r="G659" i="27" s="1"/>
  <c r="G658" i="27" s="1"/>
  <c r="G657" i="27" s="1"/>
  <c r="G656" i="27" s="1"/>
  <c r="G655" i="27" s="1"/>
  <c r="G654" i="27" s="1"/>
  <c r="G653" i="27" s="1"/>
  <c r="G652" i="27" s="1"/>
  <c r="G651" i="27" s="1"/>
  <c r="G650" i="27" s="1"/>
  <c r="G649" i="27" s="1"/>
  <c r="G648" i="27" s="1"/>
  <c r="G647" i="27" s="1"/>
  <c r="G646" i="27" s="1"/>
  <c r="G645" i="27" s="1"/>
  <c r="G644" i="27" s="1"/>
  <c r="G643" i="27" s="1"/>
  <c r="G642" i="27" s="1"/>
  <c r="G641" i="27" s="1"/>
  <c r="G640" i="27" s="1"/>
  <c r="G639" i="27" s="1"/>
  <c r="G638" i="27" s="1"/>
  <c r="G637" i="27" s="1"/>
  <c r="G636" i="27" s="1"/>
  <c r="G635" i="27" s="1"/>
  <c r="G634" i="27" s="1"/>
  <c r="G633" i="27" s="1"/>
  <c r="G632" i="27" s="1"/>
  <c r="G631" i="27" s="1"/>
  <c r="G630" i="27" s="1"/>
  <c r="G629" i="27" s="1"/>
  <c r="G628" i="27" s="1"/>
  <c r="G627" i="27" s="1"/>
  <c r="G626" i="27" s="1"/>
  <c r="G625" i="27" s="1"/>
  <c r="G624" i="27" s="1"/>
  <c r="G623" i="27" s="1"/>
  <c r="G622" i="27" s="1"/>
  <c r="G621" i="27" s="1"/>
  <c r="G620" i="27" s="1"/>
  <c r="G619" i="27" s="1"/>
  <c r="G618" i="27" s="1"/>
  <c r="G617" i="27" s="1"/>
  <c r="G616" i="27" s="1"/>
  <c r="G615" i="27" s="1"/>
  <c r="G614" i="27" s="1"/>
  <c r="G613" i="27" s="1"/>
  <c r="G612" i="27" s="1"/>
  <c r="G611" i="27" s="1"/>
  <c r="G610" i="27" s="1"/>
  <c r="G609" i="27" s="1"/>
  <c r="G608" i="27" s="1"/>
  <c r="G607" i="27" s="1"/>
  <c r="G606" i="27" s="1"/>
  <c r="G605" i="27" s="1"/>
  <c r="G604" i="27" s="1"/>
  <c r="G603" i="27" s="1"/>
  <c r="G602" i="27" s="1"/>
  <c r="G601" i="27" s="1"/>
  <c r="G600" i="27" s="1"/>
  <c r="G599" i="27" s="1"/>
  <c r="G598" i="27" s="1"/>
  <c r="G597" i="27" s="1"/>
  <c r="G596" i="27" s="1"/>
  <c r="G595" i="27" s="1"/>
  <c r="G594" i="27" s="1"/>
  <c r="G593" i="27" s="1"/>
  <c r="G592" i="27" s="1"/>
  <c r="G591" i="27" s="1"/>
  <c r="G590" i="27" s="1"/>
  <c r="G589" i="27" s="1"/>
  <c r="G588" i="27" s="1"/>
  <c r="G587" i="27" s="1"/>
  <c r="G586" i="27" s="1"/>
  <c r="G585" i="27" s="1"/>
  <c r="G584" i="27" s="1"/>
  <c r="G583" i="27" s="1"/>
  <c r="G582" i="27" s="1"/>
  <c r="G581" i="27" s="1"/>
  <c r="G580" i="27" s="1"/>
  <c r="G579" i="27" s="1"/>
  <c r="G578" i="27" s="1"/>
  <c r="G577" i="27" s="1"/>
  <c r="G576" i="27" s="1"/>
  <c r="G575" i="27" s="1"/>
  <c r="G574" i="27" s="1"/>
  <c r="G573" i="27" s="1"/>
  <c r="G572" i="27" s="1"/>
  <c r="G571" i="27" s="1"/>
  <c r="G570" i="27" s="1"/>
  <c r="G569" i="27" s="1"/>
  <c r="G568" i="27" s="1"/>
  <c r="G567" i="27" s="1"/>
  <c r="G566" i="27" s="1"/>
  <c r="G565" i="27" s="1"/>
  <c r="G564" i="27" s="1"/>
  <c r="G563" i="27" s="1"/>
  <c r="G562" i="27" s="1"/>
  <c r="G561" i="27" s="1"/>
  <c r="G560" i="27" s="1"/>
  <c r="G559" i="27" s="1"/>
  <c r="G558" i="27" s="1"/>
  <c r="G557" i="27" s="1"/>
  <c r="G556" i="27" s="1"/>
  <c r="G555" i="27" s="1"/>
  <c r="G554" i="27" s="1"/>
  <c r="G553" i="27" s="1"/>
  <c r="G552" i="27" s="1"/>
  <c r="G551" i="27" s="1"/>
  <c r="G550" i="27" s="1"/>
  <c r="G549" i="27" s="1"/>
  <c r="G548" i="27" s="1"/>
  <c r="G547" i="27" s="1"/>
  <c r="G546" i="27" s="1"/>
  <c r="G545" i="27" s="1"/>
  <c r="G544" i="27" s="1"/>
  <c r="G543" i="27" s="1"/>
  <c r="G542" i="27" s="1"/>
  <c r="G541" i="27" s="1"/>
  <c r="G540" i="27" s="1"/>
  <c r="G539" i="27" s="1"/>
  <c r="G538" i="27" s="1"/>
  <c r="G537" i="27" s="1"/>
  <c r="G536" i="27" s="1"/>
  <c r="G535" i="27" s="1"/>
  <c r="G534" i="27" s="1"/>
  <c r="G533" i="27" s="1"/>
  <c r="G532" i="27" s="1"/>
  <c r="G531" i="27" s="1"/>
  <c r="G530" i="27" s="1"/>
  <c r="G529" i="27" s="1"/>
  <c r="G528" i="27" s="1"/>
  <c r="G527" i="27" s="1"/>
  <c r="G526" i="27" s="1"/>
  <c r="G525" i="27" s="1"/>
  <c r="G524" i="27" s="1"/>
  <c r="G523" i="27" s="1"/>
  <c r="G522" i="27" s="1"/>
  <c r="G521" i="27" s="1"/>
  <c r="G520" i="27" s="1"/>
  <c r="G519" i="27" s="1"/>
  <c r="G518" i="27" s="1"/>
  <c r="G517" i="27" s="1"/>
  <c r="G516" i="27" s="1"/>
  <c r="G515" i="27" s="1"/>
  <c r="G514" i="27" s="1"/>
  <c r="G513" i="27" s="1"/>
  <c r="G512" i="27" s="1"/>
  <c r="G511" i="27" s="1"/>
  <c r="G510" i="27" s="1"/>
  <c r="G509" i="27" s="1"/>
  <c r="G508" i="27" s="1"/>
  <c r="G507" i="27" s="1"/>
  <c r="G506" i="27" s="1"/>
  <c r="G505" i="27" s="1"/>
  <c r="G504" i="27" s="1"/>
  <c r="G503" i="27" s="1"/>
  <c r="G502" i="27" s="1"/>
  <c r="G501" i="27" s="1"/>
  <c r="G500" i="27" s="1"/>
  <c r="G499" i="27" s="1"/>
  <c r="G498" i="27" s="1"/>
  <c r="G497" i="27" s="1"/>
  <c r="G496" i="27" s="1"/>
  <c r="G495" i="27" s="1"/>
  <c r="G494" i="27" s="1"/>
  <c r="G493" i="27" s="1"/>
  <c r="G492" i="27" s="1"/>
  <c r="G491" i="27" s="1"/>
  <c r="G490" i="27" s="1"/>
  <c r="G489" i="27" s="1"/>
  <c r="G488" i="27" s="1"/>
  <c r="G487" i="27" s="1"/>
  <c r="G486" i="27" s="1"/>
  <c r="G485" i="27" s="1"/>
  <c r="G484" i="27" s="1"/>
  <c r="G483" i="27" s="1"/>
  <c r="G482" i="27" s="1"/>
  <c r="G481" i="27" s="1"/>
  <c r="G480" i="27" s="1"/>
  <c r="G479" i="27" s="1"/>
  <c r="G478" i="27" s="1"/>
  <c r="G477" i="27" s="1"/>
  <c r="G476" i="27" s="1"/>
  <c r="G475" i="27" s="1"/>
  <c r="G474" i="27" s="1"/>
  <c r="G473" i="27" s="1"/>
  <c r="G472" i="27" s="1"/>
  <c r="G471" i="27" s="1"/>
  <c r="G470" i="27" s="1"/>
  <c r="G469" i="27" s="1"/>
  <c r="G468" i="27" s="1"/>
  <c r="G467" i="27" s="1"/>
  <c r="G466" i="27" s="1"/>
  <c r="G465" i="27" s="1"/>
  <c r="G464" i="27" s="1"/>
  <c r="G463" i="27" s="1"/>
  <c r="G462" i="27" s="1"/>
  <c r="G461" i="27" s="1"/>
  <c r="G460" i="27" s="1"/>
  <c r="G459" i="27" s="1"/>
  <c r="G458" i="27" s="1"/>
  <c r="G457" i="27" s="1"/>
  <c r="G456" i="27" s="1"/>
  <c r="G455" i="27" s="1"/>
  <c r="G454" i="27" s="1"/>
  <c r="G453" i="27" s="1"/>
  <c r="G452" i="27" s="1"/>
  <c r="G451" i="27" s="1"/>
  <c r="G450" i="27" s="1"/>
  <c r="G449" i="27" s="1"/>
  <c r="G448" i="27" s="1"/>
  <c r="G447" i="27" s="1"/>
  <c r="G446" i="27" s="1"/>
  <c r="G445" i="27" s="1"/>
  <c r="G444" i="27" s="1"/>
  <c r="G443" i="27" s="1"/>
  <c r="G442" i="27" s="1"/>
  <c r="G441" i="27" s="1"/>
  <c r="G440" i="27" s="1"/>
  <c r="G439" i="27" s="1"/>
  <c r="G438" i="27" s="1"/>
  <c r="G437" i="27" s="1"/>
  <c r="G436" i="27" s="1"/>
  <c r="G435" i="27" s="1"/>
  <c r="G434" i="27" s="1"/>
  <c r="G433" i="27" s="1"/>
  <c r="G432" i="27" s="1"/>
  <c r="G431" i="27" s="1"/>
  <c r="G430" i="27" s="1"/>
  <c r="G429" i="27" s="1"/>
  <c r="G428" i="27" s="1"/>
  <c r="G427" i="27" s="1"/>
  <c r="G426" i="27" s="1"/>
  <c r="G425" i="27" s="1"/>
  <c r="G424" i="27" s="1"/>
  <c r="G423" i="27" s="1"/>
  <c r="G422" i="27" s="1"/>
  <c r="G421" i="27" s="1"/>
  <c r="G420" i="27" s="1"/>
  <c r="G419" i="27" s="1"/>
  <c r="G418" i="27" s="1"/>
  <c r="G417" i="27" s="1"/>
  <c r="G416" i="27" s="1"/>
  <c r="G415" i="27" s="1"/>
  <c r="G414" i="27" s="1"/>
  <c r="G413" i="27" s="1"/>
  <c r="G412" i="27" s="1"/>
  <c r="G411" i="27" s="1"/>
  <c r="G410" i="27" s="1"/>
  <c r="G409" i="27" s="1"/>
  <c r="G408" i="27" s="1"/>
  <c r="G407" i="27" s="1"/>
  <c r="G406" i="27" s="1"/>
  <c r="G405" i="27" s="1"/>
  <c r="G404" i="27" s="1"/>
  <c r="G403" i="27" s="1"/>
  <c r="G402" i="27" s="1"/>
  <c r="G401" i="27" s="1"/>
  <c r="G400" i="27" s="1"/>
  <c r="G399" i="27" s="1"/>
  <c r="G398" i="27" s="1"/>
  <c r="G397" i="27" s="1"/>
  <c r="G396" i="27" s="1"/>
  <c r="G395" i="27" s="1"/>
  <c r="G394" i="27" s="1"/>
  <c r="G393" i="27" s="1"/>
  <c r="G392" i="27" s="1"/>
  <c r="G391" i="27" s="1"/>
  <c r="G390" i="27" s="1"/>
  <c r="G389" i="27" s="1"/>
  <c r="G388" i="27" s="1"/>
  <c r="G387" i="27" s="1"/>
  <c r="G386" i="27" s="1"/>
  <c r="G385" i="27" s="1"/>
  <c r="G384" i="27" s="1"/>
  <c r="G383" i="27" s="1"/>
  <c r="G382" i="27" s="1"/>
  <c r="G381" i="27" s="1"/>
  <c r="G380" i="27" s="1"/>
  <c r="G379" i="27" s="1"/>
  <c r="G378" i="27" s="1"/>
  <c r="G377" i="27" s="1"/>
  <c r="G376" i="27" s="1"/>
  <c r="G375" i="27" s="1"/>
  <c r="G374" i="27" s="1"/>
  <c r="G373" i="27" s="1"/>
  <c r="G372" i="27" s="1"/>
  <c r="G371" i="27" s="1"/>
  <c r="G370" i="27" s="1"/>
  <c r="G369" i="27" s="1"/>
  <c r="G368" i="27" s="1"/>
  <c r="G367" i="27" s="1"/>
  <c r="G366" i="27" s="1"/>
  <c r="G365" i="27" s="1"/>
  <c r="G364" i="27" s="1"/>
  <c r="G363" i="27" s="1"/>
  <c r="G362" i="27" s="1"/>
  <c r="G361" i="27" s="1"/>
  <c r="G360" i="27" s="1"/>
  <c r="G359" i="27" s="1"/>
  <c r="G358" i="27" s="1"/>
  <c r="G357" i="27" s="1"/>
  <c r="G356" i="27" s="1"/>
  <c r="G355" i="27" s="1"/>
  <c r="G354" i="27" s="1"/>
  <c r="G353" i="27" s="1"/>
  <c r="G352" i="27" s="1"/>
  <c r="G351" i="27" s="1"/>
  <c r="G350" i="27" s="1"/>
  <c r="G349" i="27" s="1"/>
  <c r="G348" i="27" s="1"/>
  <c r="G347" i="27" s="1"/>
  <c r="G346" i="27" s="1"/>
  <c r="G345" i="27" s="1"/>
  <c r="G344" i="27" s="1"/>
  <c r="G343" i="27" s="1"/>
  <c r="G342" i="27" s="1"/>
  <c r="G341" i="27" s="1"/>
  <c r="G340" i="27" s="1"/>
  <c r="G339" i="27" s="1"/>
  <c r="G338" i="27" s="1"/>
  <c r="G337" i="27" s="1"/>
  <c r="G336" i="27" s="1"/>
  <c r="G335" i="27" s="1"/>
  <c r="G334" i="27" s="1"/>
  <c r="G333" i="27" s="1"/>
  <c r="G332" i="27" s="1"/>
  <c r="G331" i="27" s="1"/>
  <c r="G330" i="27" s="1"/>
  <c r="G329" i="27" s="1"/>
  <c r="G328" i="27" s="1"/>
  <c r="G327" i="27" s="1"/>
  <c r="G326" i="27" s="1"/>
  <c r="G325" i="27" s="1"/>
  <c r="G324" i="27" s="1"/>
  <c r="G323" i="27" s="1"/>
  <c r="G322" i="27" s="1"/>
  <c r="G321" i="27" s="1"/>
  <c r="G320" i="27" s="1"/>
  <c r="G319" i="27" s="1"/>
  <c r="G318" i="27" s="1"/>
  <c r="G317" i="27" s="1"/>
  <c r="G316" i="27" s="1"/>
  <c r="G315" i="27" s="1"/>
  <c r="G314" i="27" s="1"/>
  <c r="G313" i="27" s="1"/>
  <c r="G312" i="27" s="1"/>
  <c r="G311" i="27" s="1"/>
  <c r="G310" i="27" s="1"/>
  <c r="G309" i="27" s="1"/>
  <c r="G308" i="27" s="1"/>
  <c r="G307" i="27" s="1"/>
  <c r="G306" i="27" s="1"/>
  <c r="G305" i="27" s="1"/>
  <c r="G304" i="27" s="1"/>
  <c r="G303" i="27" s="1"/>
  <c r="G302" i="27" s="1"/>
  <c r="G301" i="27" s="1"/>
  <c r="G300" i="27" s="1"/>
  <c r="G299" i="27" s="1"/>
  <c r="G298" i="27" s="1"/>
  <c r="G297" i="27" s="1"/>
  <c r="G296" i="27" s="1"/>
  <c r="G295" i="27" s="1"/>
  <c r="G294" i="27" s="1"/>
  <c r="G293" i="27" s="1"/>
  <c r="G292" i="27" s="1"/>
  <c r="G291" i="27" s="1"/>
  <c r="G290" i="27" s="1"/>
  <c r="G289" i="27" s="1"/>
  <c r="G288" i="27" s="1"/>
  <c r="G287" i="27" s="1"/>
  <c r="G286" i="27" s="1"/>
  <c r="G285" i="27" s="1"/>
  <c r="G284" i="27" s="1"/>
  <c r="G283" i="27" s="1"/>
  <c r="G282" i="27" s="1"/>
  <c r="G281" i="27" s="1"/>
  <c r="G280" i="27" s="1"/>
  <c r="G279" i="27" s="1"/>
  <c r="G278" i="27" s="1"/>
  <c r="G277" i="27" s="1"/>
  <c r="G276" i="27" s="1"/>
  <c r="G275" i="27" s="1"/>
  <c r="G274" i="27" s="1"/>
  <c r="G273" i="27" s="1"/>
  <c r="G272" i="27" s="1"/>
  <c r="G271" i="27" s="1"/>
  <c r="G270" i="27" s="1"/>
  <c r="G269" i="27" s="1"/>
  <c r="G268" i="27" s="1"/>
  <c r="G267" i="27" s="1"/>
  <c r="G266" i="27" s="1"/>
  <c r="G265" i="27" s="1"/>
  <c r="G264" i="27" s="1"/>
  <c r="G263" i="27" s="1"/>
  <c r="G262" i="27" s="1"/>
  <c r="G261" i="27" s="1"/>
  <c r="G260" i="27" s="1"/>
  <c r="G259" i="27" s="1"/>
  <c r="G258" i="27" s="1"/>
  <c r="G257" i="27" s="1"/>
  <c r="G256" i="27" s="1"/>
  <c r="G255" i="27" s="1"/>
  <c r="G254" i="27" s="1"/>
  <c r="G253" i="27" s="1"/>
  <c r="G252" i="27" s="1"/>
  <c r="G251" i="27" s="1"/>
  <c r="G250" i="27" s="1"/>
  <c r="G249" i="27" s="1"/>
  <c r="G248" i="27" s="1"/>
  <c r="G247" i="27" s="1"/>
  <c r="G246" i="27" s="1"/>
  <c r="G245" i="27" s="1"/>
  <c r="G244" i="27" s="1"/>
  <c r="G243" i="27" s="1"/>
  <c r="G242" i="27" s="1"/>
  <c r="G241" i="27" s="1"/>
  <c r="G240" i="27" s="1"/>
  <c r="G239" i="27" s="1"/>
  <c r="G238" i="27" s="1"/>
  <c r="G237" i="27" s="1"/>
  <c r="G236" i="27" s="1"/>
  <c r="G235" i="27" s="1"/>
  <c r="G234" i="27" s="1"/>
  <c r="G233" i="27" s="1"/>
  <c r="G232" i="27" s="1"/>
  <c r="G231" i="27" s="1"/>
  <c r="G230" i="27" s="1"/>
  <c r="G229" i="27" s="1"/>
  <c r="G228" i="27" s="1"/>
  <c r="G227" i="27" s="1"/>
  <c r="G226" i="27" s="1"/>
  <c r="G225" i="27" s="1"/>
  <c r="G224" i="27" s="1"/>
  <c r="G223" i="27" s="1"/>
  <c r="G222" i="27" s="1"/>
  <c r="G221" i="27" s="1"/>
  <c r="G220" i="27" s="1"/>
  <c r="G219" i="27" s="1"/>
  <c r="G218" i="27" s="1"/>
  <c r="G217" i="27" s="1"/>
  <c r="G216" i="27" s="1"/>
  <c r="G215" i="27" s="1"/>
  <c r="G214" i="27" s="1"/>
  <c r="G213" i="27" s="1"/>
  <c r="G212" i="27" s="1"/>
  <c r="G211" i="27" s="1"/>
  <c r="G210" i="27" s="1"/>
  <c r="G209" i="27" s="1"/>
  <c r="G208" i="27" s="1"/>
  <c r="G207" i="27" s="1"/>
  <c r="G206" i="27" s="1"/>
  <c r="G205" i="27" s="1"/>
  <c r="G204" i="27" s="1"/>
  <c r="G203" i="27" s="1"/>
  <c r="G202" i="27" s="1"/>
  <c r="G201" i="27" s="1"/>
  <c r="G200" i="27" s="1"/>
  <c r="G199" i="27" s="1"/>
  <c r="G198" i="27" s="1"/>
  <c r="G197" i="27" s="1"/>
  <c r="G196" i="27" s="1"/>
  <c r="G195" i="27" s="1"/>
  <c r="G194" i="27" s="1"/>
  <c r="G193" i="27" s="1"/>
  <c r="G192" i="27" s="1"/>
  <c r="G191" i="27" s="1"/>
  <c r="G190" i="27" s="1"/>
  <c r="G189" i="27" s="1"/>
  <c r="G188" i="27" s="1"/>
  <c r="G187" i="27" s="1"/>
  <c r="G186" i="27" s="1"/>
  <c r="G185" i="27" s="1"/>
  <c r="G184" i="27" s="1"/>
  <c r="G183" i="27" s="1"/>
  <c r="G182" i="27" s="1"/>
  <c r="G181" i="27" s="1"/>
  <c r="G180" i="27" s="1"/>
  <c r="G179" i="27" s="1"/>
  <c r="G178" i="27" s="1"/>
  <c r="G177" i="27" s="1"/>
  <c r="G176" i="27" s="1"/>
  <c r="G175" i="27" s="1"/>
  <c r="G174" i="27" s="1"/>
  <c r="G173" i="27" s="1"/>
  <c r="G172" i="27" s="1"/>
  <c r="G171" i="27" s="1"/>
  <c r="G170" i="27" s="1"/>
  <c r="G169" i="27" s="1"/>
  <c r="G168" i="27" s="1"/>
  <c r="G167" i="27" s="1"/>
  <c r="G166" i="27" s="1"/>
  <c r="G165" i="27" s="1"/>
  <c r="G164" i="27" s="1"/>
  <c r="G163" i="27" s="1"/>
  <c r="G162" i="27" s="1"/>
  <c r="G161" i="27" s="1"/>
  <c r="G160" i="27" s="1"/>
  <c r="G159" i="27" s="1"/>
  <c r="G158" i="27" s="1"/>
  <c r="G157" i="27" s="1"/>
  <c r="G156" i="27" s="1"/>
  <c r="G155" i="27" s="1"/>
  <c r="G154" i="27" s="1"/>
  <c r="G153" i="27" s="1"/>
  <c r="G152" i="27" s="1"/>
  <c r="G151" i="27" s="1"/>
  <c r="G150" i="27" s="1"/>
  <c r="G149" i="27" s="1"/>
  <c r="G148" i="27" s="1"/>
  <c r="G147" i="27" s="1"/>
  <c r="G146" i="27" s="1"/>
  <c r="G145" i="27" s="1"/>
  <c r="G144" i="27" s="1"/>
  <c r="G143" i="27" s="1"/>
  <c r="G142" i="27" s="1"/>
  <c r="G141" i="27" s="1"/>
  <c r="G140" i="27" s="1"/>
  <c r="G139" i="27" s="1"/>
  <c r="G138" i="27" s="1"/>
  <c r="G137" i="27" s="1"/>
  <c r="G136" i="27" s="1"/>
  <c r="G135" i="27" s="1"/>
  <c r="G134" i="27" s="1"/>
  <c r="G133" i="27" s="1"/>
  <c r="G132" i="27" s="1"/>
  <c r="G131" i="27" s="1"/>
  <c r="G130" i="27" s="1"/>
  <c r="G129" i="27" s="1"/>
  <c r="G128" i="27" s="1"/>
  <c r="G127" i="27" s="1"/>
  <c r="G126" i="27" s="1"/>
  <c r="G125" i="27" s="1"/>
  <c r="G124" i="27" s="1"/>
  <c r="G123" i="27" s="1"/>
  <c r="G122" i="27" s="1"/>
  <c r="G121" i="27" s="1"/>
  <c r="G120" i="27" s="1"/>
  <c r="G119" i="27" s="1"/>
  <c r="G118" i="27" s="1"/>
  <c r="G117" i="27" s="1"/>
  <c r="G116" i="27" s="1"/>
  <c r="G115" i="27" s="1"/>
  <c r="G114" i="27" s="1"/>
  <c r="G113" i="27" s="1"/>
  <c r="G112" i="27" s="1"/>
  <c r="G111" i="27" s="1"/>
  <c r="G110" i="27" s="1"/>
  <c r="G109" i="27" s="1"/>
  <c r="G108" i="27" s="1"/>
  <c r="G107" i="27" s="1"/>
  <c r="G106" i="27" s="1"/>
  <c r="G105" i="27" s="1"/>
  <c r="G104" i="27" s="1"/>
  <c r="G103" i="27" s="1"/>
  <c r="G102" i="27" s="1"/>
  <c r="G101" i="27" s="1"/>
  <c r="G100" i="27" s="1"/>
  <c r="G99" i="27" s="1"/>
  <c r="G98" i="27" s="1"/>
  <c r="G97" i="27" s="1"/>
  <c r="G96" i="27" s="1"/>
  <c r="G95" i="27" s="1"/>
  <c r="G94" i="27" s="1"/>
  <c r="G93" i="27" s="1"/>
  <c r="G92" i="27" s="1"/>
  <c r="G91" i="27" s="1"/>
  <c r="G90" i="27" s="1"/>
  <c r="G89" i="27" s="1"/>
  <c r="G88" i="27" s="1"/>
  <c r="G87" i="27" s="1"/>
  <c r="G86" i="27" s="1"/>
  <c r="G85" i="27" s="1"/>
  <c r="G84" i="27" s="1"/>
  <c r="G83" i="27" s="1"/>
  <c r="G82" i="27" s="1"/>
  <c r="G81" i="27" s="1"/>
  <c r="G80" i="27" s="1"/>
  <c r="G79" i="27" s="1"/>
  <c r="G78" i="27" s="1"/>
  <c r="G77" i="27" s="1"/>
  <c r="G76" i="27" s="1"/>
  <c r="G75" i="27" s="1"/>
  <c r="G74" i="27" s="1"/>
  <c r="G73" i="27" s="1"/>
  <c r="G72" i="27" s="1"/>
  <c r="G71" i="27" s="1"/>
  <c r="G70" i="27" s="1"/>
  <c r="G69" i="27" s="1"/>
  <c r="G68" i="27" s="1"/>
  <c r="G67" i="27" s="1"/>
  <c r="G66" i="27" s="1"/>
  <c r="G65" i="27" s="1"/>
  <c r="G64" i="27" s="1"/>
  <c r="G63" i="27" s="1"/>
  <c r="G62" i="27" s="1"/>
  <c r="G61" i="27" s="1"/>
  <c r="I704" i="27"/>
  <c r="I703" i="27"/>
  <c r="I702" i="27"/>
  <c r="I701" i="27"/>
  <c r="I700" i="27"/>
  <c r="I699" i="27"/>
  <c r="I698" i="27"/>
  <c r="I697" i="27"/>
  <c r="I696" i="27"/>
  <c r="I695" i="27"/>
  <c r="I694" i="27"/>
  <c r="I693" i="27"/>
  <c r="I692" i="27"/>
  <c r="I691" i="27"/>
  <c r="I690" i="27"/>
  <c r="I689" i="27"/>
  <c r="I688" i="27"/>
  <c r="I687" i="27"/>
  <c r="I686" i="27"/>
  <c r="I685" i="27"/>
  <c r="I684" i="27"/>
  <c r="I683" i="27"/>
  <c r="I682" i="27"/>
  <c r="I681" i="27"/>
  <c r="I680" i="27"/>
  <c r="I679" i="27"/>
  <c r="I678" i="27"/>
  <c r="I677" i="27"/>
  <c r="I676" i="27"/>
  <c r="I675" i="27"/>
  <c r="I674" i="27"/>
  <c r="I673" i="27"/>
  <c r="I672" i="27"/>
  <c r="I671" i="27"/>
  <c r="I670" i="27"/>
  <c r="I669" i="27"/>
  <c r="I668" i="27"/>
  <c r="I667" i="27"/>
  <c r="I666" i="27"/>
  <c r="I665" i="27"/>
  <c r="I664" i="27"/>
  <c r="I663" i="27"/>
  <c r="I662" i="27"/>
  <c r="I661" i="27"/>
  <c r="I660" i="27"/>
  <c r="I659" i="27"/>
  <c r="I658" i="27"/>
  <c r="I657" i="27"/>
  <c r="I656" i="27"/>
  <c r="I655" i="27"/>
  <c r="I654" i="27"/>
  <c r="I653" i="27"/>
  <c r="I652" i="27"/>
  <c r="I651" i="27"/>
  <c r="I650" i="27"/>
  <c r="I649" i="27"/>
  <c r="I648" i="27"/>
  <c r="I647" i="27"/>
  <c r="I646" i="27"/>
  <c r="I645" i="27"/>
  <c r="I644" i="27"/>
  <c r="I643" i="27"/>
  <c r="I642" i="27"/>
  <c r="I641" i="27"/>
  <c r="I640" i="27"/>
  <c r="I639" i="27"/>
  <c r="I638" i="27"/>
  <c r="I637" i="27"/>
  <c r="I636" i="27"/>
  <c r="I635" i="27"/>
  <c r="I634" i="27"/>
  <c r="J633" i="27"/>
  <c r="I633" i="27"/>
  <c r="J632" i="27"/>
  <c r="I632" i="27"/>
  <c r="J631" i="27"/>
  <c r="I631" i="27"/>
  <c r="J630" i="27"/>
  <c r="I630" i="27"/>
  <c r="J629" i="27"/>
  <c r="I629" i="27"/>
  <c r="J628" i="27"/>
  <c r="I628" i="27"/>
  <c r="J627" i="27"/>
  <c r="I627" i="27"/>
  <c r="J626" i="27"/>
  <c r="I626" i="27"/>
  <c r="J625" i="27"/>
  <c r="I625" i="27"/>
  <c r="J624" i="27"/>
  <c r="I624" i="27"/>
  <c r="J623" i="27"/>
  <c r="I623" i="27"/>
  <c r="J622" i="27"/>
  <c r="I622" i="27"/>
  <c r="J621" i="27"/>
  <c r="I621" i="27"/>
  <c r="J620" i="27"/>
  <c r="I620" i="27"/>
  <c r="J619" i="27"/>
  <c r="I619" i="27"/>
  <c r="J618" i="27"/>
  <c r="I618" i="27"/>
  <c r="J617" i="27"/>
  <c r="I617" i="27"/>
  <c r="J616" i="27"/>
  <c r="I616" i="27"/>
  <c r="J615" i="27"/>
  <c r="I615" i="27"/>
  <c r="J614" i="27"/>
  <c r="I614" i="27"/>
  <c r="J613" i="27"/>
  <c r="I613" i="27"/>
  <c r="J612" i="27"/>
  <c r="I612" i="27"/>
  <c r="J611" i="27"/>
  <c r="I611" i="27"/>
  <c r="J610" i="27"/>
  <c r="I610" i="27"/>
  <c r="J609" i="27"/>
  <c r="I609" i="27"/>
  <c r="J608" i="27"/>
  <c r="I608" i="27"/>
  <c r="J607" i="27"/>
  <c r="I607" i="27"/>
  <c r="J606" i="27"/>
  <c r="I606" i="27"/>
  <c r="J605" i="27"/>
  <c r="I605" i="27"/>
  <c r="J604" i="27"/>
  <c r="I604" i="27"/>
  <c r="J603" i="27"/>
  <c r="I603" i="27"/>
  <c r="J602" i="27"/>
  <c r="I602" i="27"/>
  <c r="J601" i="27"/>
  <c r="I601" i="27"/>
  <c r="J600" i="27"/>
  <c r="I600" i="27"/>
  <c r="J599" i="27"/>
  <c r="I599" i="27"/>
  <c r="J598" i="27"/>
  <c r="I598" i="27"/>
  <c r="J597" i="27"/>
  <c r="I597" i="27"/>
  <c r="J596" i="27"/>
  <c r="I596" i="27"/>
  <c r="J595" i="27"/>
  <c r="I595" i="27"/>
  <c r="J594" i="27"/>
  <c r="I594" i="27"/>
  <c r="J593" i="27"/>
  <c r="I593" i="27"/>
  <c r="J592" i="27"/>
  <c r="I592" i="27"/>
  <c r="J591" i="27"/>
  <c r="I591" i="27"/>
  <c r="J590" i="27"/>
  <c r="I590" i="27"/>
  <c r="J589" i="27"/>
  <c r="I589" i="27"/>
  <c r="J588" i="27"/>
  <c r="I588" i="27"/>
  <c r="J587" i="27"/>
  <c r="I587" i="27"/>
  <c r="J586" i="27"/>
  <c r="I586" i="27"/>
  <c r="J585" i="27"/>
  <c r="I585" i="27"/>
  <c r="J584" i="27"/>
  <c r="I584" i="27"/>
  <c r="J583" i="27"/>
  <c r="I583" i="27"/>
  <c r="J582" i="27"/>
  <c r="I582" i="27"/>
  <c r="J581" i="27"/>
  <c r="I581" i="27"/>
  <c r="J580" i="27"/>
  <c r="I580" i="27"/>
  <c r="J579" i="27"/>
  <c r="I579" i="27"/>
  <c r="J578" i="27"/>
  <c r="I578" i="27"/>
  <c r="J577" i="27"/>
  <c r="I577" i="27"/>
  <c r="J576" i="27"/>
  <c r="I576" i="27"/>
  <c r="J575" i="27"/>
  <c r="I575" i="27"/>
  <c r="J574" i="27"/>
  <c r="I574" i="27"/>
  <c r="J573" i="27"/>
  <c r="I573" i="27"/>
  <c r="J572" i="27"/>
  <c r="I572" i="27"/>
  <c r="J571" i="27"/>
  <c r="I571" i="27"/>
  <c r="J570" i="27"/>
  <c r="I570" i="27"/>
  <c r="J569" i="27"/>
  <c r="I569" i="27"/>
  <c r="J568" i="27"/>
  <c r="I568" i="27"/>
  <c r="J567" i="27"/>
  <c r="I567" i="27"/>
  <c r="J566" i="27"/>
  <c r="I566" i="27"/>
  <c r="J565" i="27"/>
  <c r="I565" i="27"/>
  <c r="J564" i="27"/>
  <c r="I564" i="27"/>
  <c r="J563" i="27"/>
  <c r="I563" i="27"/>
  <c r="J562" i="27"/>
  <c r="I562" i="27"/>
  <c r="J561" i="27"/>
  <c r="I561" i="27"/>
  <c r="J560" i="27"/>
  <c r="I560" i="27"/>
  <c r="J559" i="27"/>
  <c r="I559" i="27"/>
  <c r="J558" i="27"/>
  <c r="I558" i="27"/>
  <c r="J557" i="27"/>
  <c r="I557" i="27"/>
  <c r="J556" i="27"/>
  <c r="I556" i="27"/>
  <c r="J555" i="27"/>
  <c r="I555" i="27"/>
  <c r="J554" i="27"/>
  <c r="I554" i="27"/>
  <c r="J553" i="27"/>
  <c r="I553" i="27"/>
  <c r="J552" i="27"/>
  <c r="I552" i="27"/>
  <c r="J551" i="27"/>
  <c r="I551" i="27"/>
  <c r="J550" i="27"/>
  <c r="I550" i="27"/>
  <c r="J549" i="27"/>
  <c r="I549" i="27"/>
  <c r="J548" i="27"/>
  <c r="I548" i="27"/>
  <c r="J547" i="27"/>
  <c r="I547" i="27"/>
  <c r="J546" i="27"/>
  <c r="I546" i="27"/>
  <c r="J545" i="27"/>
  <c r="I545" i="27"/>
  <c r="J544" i="27"/>
  <c r="I544" i="27"/>
  <c r="J543" i="27"/>
  <c r="I543" i="27"/>
  <c r="J542" i="27"/>
  <c r="I542" i="27"/>
  <c r="J541" i="27"/>
  <c r="I541" i="27"/>
  <c r="J540" i="27"/>
  <c r="I540" i="27"/>
  <c r="J539" i="27"/>
  <c r="I539" i="27"/>
  <c r="J538" i="27"/>
  <c r="I538" i="27"/>
  <c r="J537" i="27"/>
  <c r="I537" i="27"/>
  <c r="J536" i="27"/>
  <c r="I536" i="27"/>
  <c r="J535" i="27"/>
  <c r="I535" i="27"/>
  <c r="J534" i="27"/>
  <c r="I534" i="27"/>
  <c r="J533" i="27"/>
  <c r="I533" i="27"/>
  <c r="J532" i="27"/>
  <c r="I532" i="27"/>
  <c r="J531" i="27"/>
  <c r="I531" i="27"/>
  <c r="J530" i="27"/>
  <c r="I530" i="27"/>
  <c r="J529" i="27"/>
  <c r="I529" i="27"/>
  <c r="J528" i="27"/>
  <c r="I528" i="27"/>
  <c r="J527" i="27"/>
  <c r="I527" i="27"/>
  <c r="J526" i="27"/>
  <c r="I526" i="27"/>
  <c r="J525" i="27"/>
  <c r="I525" i="27"/>
  <c r="J524" i="27"/>
  <c r="I524" i="27"/>
  <c r="J523" i="27"/>
  <c r="I523" i="27"/>
  <c r="J522" i="27"/>
  <c r="I522" i="27"/>
  <c r="J521" i="27"/>
  <c r="I521" i="27"/>
  <c r="J520" i="27"/>
  <c r="I520" i="27"/>
  <c r="J519" i="27"/>
  <c r="I519" i="27"/>
  <c r="J518" i="27"/>
  <c r="I518" i="27"/>
  <c r="J517" i="27"/>
  <c r="I517" i="27"/>
  <c r="J516" i="27"/>
  <c r="I516" i="27"/>
  <c r="J515" i="27"/>
  <c r="I515" i="27"/>
  <c r="J514" i="27"/>
  <c r="I514" i="27"/>
  <c r="J513" i="27"/>
  <c r="I513" i="27"/>
  <c r="J512" i="27"/>
  <c r="I512" i="27"/>
  <c r="J511" i="27"/>
  <c r="I511" i="27"/>
  <c r="J510" i="27"/>
  <c r="I510" i="27"/>
  <c r="J509" i="27"/>
  <c r="I509" i="27"/>
  <c r="J508" i="27"/>
  <c r="I508" i="27"/>
  <c r="J507" i="27"/>
  <c r="I507" i="27"/>
  <c r="J506" i="27"/>
  <c r="I506" i="27"/>
  <c r="J505" i="27"/>
  <c r="I505" i="27"/>
  <c r="J504" i="27"/>
  <c r="I504" i="27"/>
  <c r="J503" i="27"/>
  <c r="I503" i="27"/>
  <c r="J502" i="27"/>
  <c r="I502" i="27"/>
  <c r="J501" i="27"/>
  <c r="I501" i="27"/>
  <c r="J500" i="27"/>
  <c r="I500" i="27"/>
  <c r="J499" i="27"/>
  <c r="I499" i="27"/>
  <c r="J498" i="27"/>
  <c r="I498" i="27"/>
  <c r="J497" i="27"/>
  <c r="I497" i="27"/>
  <c r="J496" i="27"/>
  <c r="I496" i="27"/>
  <c r="J495" i="27"/>
  <c r="I495" i="27"/>
  <c r="J494" i="27"/>
  <c r="I494" i="27"/>
  <c r="J493" i="27"/>
  <c r="I493" i="27"/>
  <c r="J492" i="27"/>
  <c r="I492" i="27"/>
  <c r="J491" i="27"/>
  <c r="I491" i="27"/>
  <c r="J490" i="27"/>
  <c r="I490" i="27"/>
  <c r="J489" i="27"/>
  <c r="I489" i="27"/>
  <c r="J488" i="27"/>
  <c r="I488" i="27"/>
  <c r="J487" i="27"/>
  <c r="I487" i="27"/>
  <c r="J486" i="27"/>
  <c r="I486" i="27"/>
  <c r="J485" i="27"/>
  <c r="I485" i="27"/>
  <c r="J484" i="27"/>
  <c r="I484" i="27"/>
  <c r="J483" i="27"/>
  <c r="I483" i="27"/>
  <c r="J482" i="27"/>
  <c r="I482" i="27"/>
  <c r="J481" i="27"/>
  <c r="I481" i="27"/>
  <c r="J480" i="27"/>
  <c r="I480" i="27"/>
  <c r="J479" i="27"/>
  <c r="I479" i="27"/>
  <c r="J478" i="27"/>
  <c r="I478" i="27"/>
  <c r="J477" i="27"/>
  <c r="I477" i="27"/>
  <c r="J476" i="27"/>
  <c r="I476" i="27"/>
  <c r="J475" i="27"/>
  <c r="I475" i="27"/>
  <c r="J474" i="27"/>
  <c r="I474" i="27"/>
  <c r="J473" i="27"/>
  <c r="I473" i="27"/>
  <c r="J472" i="27"/>
  <c r="I472" i="27"/>
  <c r="J471" i="27"/>
  <c r="I471" i="27"/>
  <c r="J470" i="27"/>
  <c r="I470" i="27"/>
  <c r="J469" i="27"/>
  <c r="I469" i="27"/>
  <c r="J468" i="27"/>
  <c r="I468" i="27"/>
  <c r="J467" i="27"/>
  <c r="I467" i="27"/>
  <c r="J466" i="27"/>
  <c r="I466" i="27"/>
  <c r="J465" i="27"/>
  <c r="I465" i="27"/>
  <c r="J464" i="27"/>
  <c r="I464" i="27"/>
  <c r="J463" i="27"/>
  <c r="I463" i="27"/>
  <c r="J462" i="27"/>
  <c r="I462" i="27"/>
  <c r="J461" i="27"/>
  <c r="I461" i="27"/>
  <c r="J460" i="27"/>
  <c r="I460" i="27"/>
  <c r="J459" i="27"/>
  <c r="I459" i="27"/>
  <c r="J458" i="27"/>
  <c r="I458" i="27"/>
  <c r="J457" i="27"/>
  <c r="I457" i="27"/>
  <c r="J456" i="27"/>
  <c r="I456" i="27"/>
  <c r="J455" i="27"/>
  <c r="I455" i="27"/>
  <c r="J454" i="27"/>
  <c r="I454" i="27"/>
  <c r="J453" i="27"/>
  <c r="I453" i="27"/>
  <c r="J452" i="27"/>
  <c r="I452" i="27"/>
  <c r="J451" i="27"/>
  <c r="I451" i="27"/>
  <c r="J450" i="27"/>
  <c r="I450" i="27"/>
  <c r="J449" i="27"/>
  <c r="I449" i="27"/>
  <c r="J448" i="27"/>
  <c r="I448" i="27"/>
  <c r="J447" i="27"/>
  <c r="I447" i="27"/>
  <c r="J446" i="27"/>
  <c r="I446" i="27"/>
  <c r="J445" i="27"/>
  <c r="I445" i="27"/>
  <c r="J444" i="27"/>
  <c r="I444" i="27"/>
  <c r="J443" i="27"/>
  <c r="I443" i="27"/>
  <c r="J442" i="27"/>
  <c r="I442" i="27"/>
  <c r="J441" i="27"/>
  <c r="I441" i="27"/>
  <c r="J440" i="27"/>
  <c r="I440" i="27"/>
  <c r="J439" i="27"/>
  <c r="I439" i="27"/>
  <c r="J438" i="27"/>
  <c r="I438" i="27"/>
  <c r="J437" i="27"/>
  <c r="I437" i="27"/>
  <c r="J436" i="27"/>
  <c r="I436" i="27"/>
  <c r="J435" i="27"/>
  <c r="I435" i="27"/>
  <c r="J434" i="27"/>
  <c r="I434" i="27"/>
  <c r="J433" i="27"/>
  <c r="I433" i="27"/>
  <c r="J432" i="27"/>
  <c r="I432" i="27"/>
  <c r="J431" i="27"/>
  <c r="I431" i="27"/>
  <c r="J430" i="27"/>
  <c r="I430" i="27"/>
  <c r="J429" i="27"/>
  <c r="I429" i="27"/>
  <c r="J428" i="27"/>
  <c r="I428" i="27"/>
  <c r="J427" i="27"/>
  <c r="I427" i="27"/>
  <c r="J426" i="27"/>
  <c r="I426" i="27"/>
  <c r="J425" i="27"/>
  <c r="I425" i="27"/>
  <c r="J424" i="27"/>
  <c r="I424" i="27"/>
  <c r="J423" i="27"/>
  <c r="I423" i="27"/>
  <c r="J422" i="27"/>
  <c r="I422" i="27"/>
  <c r="J421" i="27"/>
  <c r="I421" i="27"/>
  <c r="J420" i="27"/>
  <c r="I420" i="27"/>
  <c r="J419" i="27"/>
  <c r="I419" i="27"/>
  <c r="J418" i="27"/>
  <c r="I418" i="27"/>
  <c r="J417" i="27"/>
  <c r="I417" i="27"/>
  <c r="J416" i="27"/>
  <c r="I416" i="27"/>
  <c r="J415" i="27"/>
  <c r="I415" i="27"/>
  <c r="J414" i="27"/>
  <c r="I414" i="27"/>
  <c r="J413" i="27"/>
  <c r="I413" i="27"/>
  <c r="J412" i="27"/>
  <c r="I412" i="27"/>
  <c r="J411" i="27"/>
  <c r="I411" i="27"/>
  <c r="J410" i="27"/>
  <c r="I410" i="27"/>
  <c r="J409" i="27"/>
  <c r="I409" i="27"/>
  <c r="J408" i="27"/>
  <c r="I408" i="27"/>
  <c r="J407" i="27"/>
  <c r="I407" i="27"/>
  <c r="J406" i="27"/>
  <c r="I406" i="27"/>
  <c r="J405" i="27"/>
  <c r="I405" i="27"/>
  <c r="J404" i="27"/>
  <c r="I404" i="27"/>
  <c r="J403" i="27"/>
  <c r="I403" i="27"/>
  <c r="J402" i="27"/>
  <c r="I402" i="27"/>
  <c r="J401" i="27"/>
  <c r="I401" i="27"/>
  <c r="J400" i="27"/>
  <c r="I400" i="27"/>
  <c r="J399" i="27"/>
  <c r="I399" i="27"/>
  <c r="J398" i="27"/>
  <c r="I398" i="27"/>
  <c r="J397" i="27"/>
  <c r="I397" i="27"/>
  <c r="J396" i="27"/>
  <c r="I396" i="27"/>
  <c r="J395" i="27"/>
  <c r="I395" i="27"/>
  <c r="J394" i="27"/>
  <c r="I394" i="27"/>
  <c r="J393" i="27"/>
  <c r="I393" i="27"/>
  <c r="J392" i="27"/>
  <c r="I392" i="27"/>
  <c r="J391" i="27"/>
  <c r="I391" i="27"/>
  <c r="J390" i="27"/>
  <c r="I390" i="27"/>
  <c r="J389" i="27"/>
  <c r="I389" i="27"/>
  <c r="J388" i="27"/>
  <c r="I388" i="27"/>
  <c r="J387" i="27"/>
  <c r="I387" i="27"/>
  <c r="J386" i="27"/>
  <c r="I386" i="27"/>
  <c r="J385" i="27"/>
  <c r="I385" i="27"/>
  <c r="J384" i="27"/>
  <c r="I384" i="27"/>
  <c r="J383" i="27"/>
  <c r="I383" i="27"/>
  <c r="J382" i="27"/>
  <c r="I382" i="27"/>
  <c r="J381" i="27"/>
  <c r="I381" i="27"/>
  <c r="J380" i="27"/>
  <c r="I380" i="27"/>
  <c r="J379" i="27"/>
  <c r="I379" i="27"/>
  <c r="J378" i="27"/>
  <c r="I378" i="27"/>
  <c r="J377" i="27"/>
  <c r="I377" i="27"/>
  <c r="J376" i="27"/>
  <c r="I376" i="27"/>
  <c r="J375" i="27"/>
  <c r="I375" i="27"/>
  <c r="J374" i="27"/>
  <c r="I374" i="27"/>
  <c r="J373" i="27"/>
  <c r="I373" i="27"/>
  <c r="J372" i="27"/>
  <c r="I372" i="27"/>
  <c r="J371" i="27"/>
  <c r="I371" i="27"/>
  <c r="J370" i="27"/>
  <c r="I370" i="27"/>
  <c r="J369" i="27"/>
  <c r="I369" i="27"/>
  <c r="J368" i="27"/>
  <c r="I368" i="27"/>
  <c r="J367" i="27"/>
  <c r="I367" i="27"/>
  <c r="J366" i="27"/>
  <c r="I366" i="27"/>
  <c r="J365" i="27"/>
  <c r="I365" i="27"/>
  <c r="J364" i="27"/>
  <c r="I364" i="27"/>
  <c r="J363" i="27"/>
  <c r="I363" i="27"/>
  <c r="J362" i="27"/>
  <c r="I362" i="27"/>
  <c r="J361" i="27"/>
  <c r="I361" i="27"/>
  <c r="J360" i="27"/>
  <c r="I360" i="27"/>
  <c r="J359" i="27"/>
  <c r="I359" i="27"/>
  <c r="J358" i="27"/>
  <c r="I358" i="27"/>
  <c r="J357" i="27"/>
  <c r="I357" i="27"/>
  <c r="J356" i="27"/>
  <c r="I356" i="27"/>
  <c r="J355" i="27"/>
  <c r="I355" i="27"/>
  <c r="J354" i="27"/>
  <c r="I354" i="27"/>
  <c r="J353" i="27"/>
  <c r="I353" i="27"/>
  <c r="J352" i="27"/>
  <c r="I352" i="27"/>
  <c r="J351" i="27"/>
  <c r="I351" i="27"/>
  <c r="J350" i="27"/>
  <c r="I350" i="27"/>
  <c r="J349" i="27"/>
  <c r="I349" i="27"/>
  <c r="J348" i="27"/>
  <c r="I348" i="27"/>
  <c r="J347" i="27"/>
  <c r="I347" i="27"/>
  <c r="J346" i="27"/>
  <c r="I346" i="27"/>
  <c r="J345" i="27"/>
  <c r="I345" i="27"/>
  <c r="J344" i="27"/>
  <c r="I344" i="27"/>
  <c r="J343" i="27"/>
  <c r="I343" i="27"/>
  <c r="J342" i="27"/>
  <c r="I342" i="27"/>
  <c r="J341" i="27"/>
  <c r="I341" i="27"/>
  <c r="J340" i="27"/>
  <c r="I340" i="27"/>
  <c r="J339" i="27"/>
  <c r="I339" i="27"/>
  <c r="J338" i="27"/>
  <c r="I338" i="27"/>
  <c r="J337" i="27"/>
  <c r="I337" i="27"/>
  <c r="J336" i="27"/>
  <c r="I336" i="27"/>
  <c r="J335" i="27"/>
  <c r="I335" i="27"/>
  <c r="J334" i="27"/>
  <c r="I334" i="27"/>
  <c r="J333" i="27"/>
  <c r="I333" i="27"/>
  <c r="J332" i="27"/>
  <c r="I332" i="27"/>
  <c r="J331" i="27"/>
  <c r="I331" i="27"/>
  <c r="J330" i="27"/>
  <c r="I330" i="27"/>
  <c r="J329" i="27"/>
  <c r="I329" i="27"/>
  <c r="J328" i="27"/>
  <c r="I328" i="27"/>
  <c r="J327" i="27"/>
  <c r="I327" i="27"/>
  <c r="J326" i="27"/>
  <c r="I326" i="27"/>
  <c r="J325" i="27"/>
  <c r="I325" i="27"/>
  <c r="J324" i="27"/>
  <c r="I324" i="27"/>
  <c r="J323" i="27"/>
  <c r="I323" i="27"/>
  <c r="J322" i="27"/>
  <c r="I322" i="27"/>
  <c r="J321" i="27"/>
  <c r="I321" i="27"/>
  <c r="J320" i="27"/>
  <c r="I320" i="27"/>
  <c r="J319" i="27"/>
  <c r="I319" i="27"/>
  <c r="J318" i="27"/>
  <c r="I318" i="27"/>
  <c r="J317" i="27"/>
  <c r="I317" i="27"/>
  <c r="J316" i="27"/>
  <c r="I316" i="27"/>
  <c r="J315" i="27"/>
  <c r="I315" i="27"/>
  <c r="J314" i="27"/>
  <c r="I314" i="27"/>
  <c r="J313" i="27"/>
  <c r="I313" i="27"/>
  <c r="J312" i="27"/>
  <c r="I312" i="27"/>
  <c r="J311" i="27"/>
  <c r="I311" i="27"/>
  <c r="J310" i="27"/>
  <c r="I310" i="27"/>
  <c r="J309" i="27"/>
  <c r="I309" i="27"/>
  <c r="J308" i="27"/>
  <c r="I308" i="27"/>
  <c r="J307" i="27"/>
  <c r="I307" i="27"/>
  <c r="J306" i="27"/>
  <c r="I306" i="27"/>
  <c r="J305" i="27"/>
  <c r="I305" i="27"/>
  <c r="J304" i="27"/>
  <c r="I304" i="27"/>
  <c r="J303" i="27"/>
  <c r="I303" i="27"/>
  <c r="J302" i="27"/>
  <c r="I302" i="27"/>
  <c r="J301" i="27"/>
  <c r="I301" i="27"/>
  <c r="J300" i="27"/>
  <c r="I300" i="27"/>
  <c r="J299" i="27"/>
  <c r="I299" i="27"/>
  <c r="J298" i="27"/>
  <c r="I298" i="27"/>
  <c r="J297" i="27"/>
  <c r="I297" i="27"/>
  <c r="J296" i="27"/>
  <c r="I296" i="27"/>
  <c r="J295" i="27"/>
  <c r="I295" i="27"/>
  <c r="J294" i="27"/>
  <c r="I294" i="27"/>
  <c r="J293" i="27"/>
  <c r="I293" i="27"/>
  <c r="J292" i="27"/>
  <c r="I292" i="27"/>
  <c r="J291" i="27"/>
  <c r="I291" i="27"/>
  <c r="J290" i="27"/>
  <c r="I290" i="27"/>
  <c r="J289" i="27"/>
  <c r="I289" i="27"/>
  <c r="J288" i="27"/>
  <c r="I288" i="27"/>
  <c r="J287" i="27"/>
  <c r="I287" i="27"/>
  <c r="J286" i="27"/>
  <c r="I286" i="27"/>
  <c r="J285" i="27"/>
  <c r="I285" i="27"/>
  <c r="J284" i="27"/>
  <c r="I284" i="27"/>
  <c r="J283" i="27"/>
  <c r="I283" i="27"/>
  <c r="J282" i="27"/>
  <c r="I282" i="27"/>
  <c r="J281" i="27"/>
  <c r="I281" i="27"/>
  <c r="J280" i="27"/>
  <c r="I280" i="27"/>
  <c r="J279" i="27"/>
  <c r="I279" i="27"/>
  <c r="J278" i="27"/>
  <c r="I278" i="27"/>
  <c r="J277" i="27"/>
  <c r="I277" i="27"/>
  <c r="J276" i="27"/>
  <c r="I276" i="27"/>
  <c r="J275" i="27"/>
  <c r="I275" i="27"/>
  <c r="J274" i="27"/>
  <c r="I274" i="27"/>
  <c r="J273" i="27"/>
  <c r="I273" i="27"/>
  <c r="J272" i="27"/>
  <c r="I272" i="27"/>
  <c r="J271" i="27"/>
  <c r="I271" i="27"/>
  <c r="J270" i="27"/>
  <c r="I270" i="27"/>
  <c r="J269" i="27"/>
  <c r="I269" i="27"/>
  <c r="J268" i="27"/>
  <c r="I268" i="27"/>
  <c r="J267" i="27"/>
  <c r="I267" i="27"/>
  <c r="J266" i="27"/>
  <c r="I266" i="27"/>
  <c r="J265" i="27"/>
  <c r="I265" i="27"/>
  <c r="J264" i="27"/>
  <c r="I264" i="27"/>
  <c r="J263" i="27"/>
  <c r="I263" i="27"/>
  <c r="J262" i="27"/>
  <c r="I262" i="27"/>
  <c r="J261" i="27"/>
  <c r="I261" i="27"/>
  <c r="J260" i="27"/>
  <c r="I260" i="27"/>
  <c r="J259" i="27"/>
  <c r="I259" i="27"/>
  <c r="J258" i="27"/>
  <c r="I258" i="27"/>
  <c r="J257" i="27"/>
  <c r="I257" i="27"/>
  <c r="J256" i="27"/>
  <c r="I256" i="27"/>
  <c r="J255" i="27"/>
  <c r="I255" i="27"/>
  <c r="J254" i="27"/>
  <c r="I254" i="27"/>
  <c r="J253" i="27"/>
  <c r="I253" i="27"/>
  <c r="J252" i="27"/>
  <c r="I252" i="27"/>
  <c r="J251" i="27"/>
  <c r="I251" i="27"/>
  <c r="J250" i="27"/>
  <c r="I250" i="27"/>
  <c r="J249" i="27"/>
  <c r="I249" i="27"/>
  <c r="J248" i="27"/>
  <c r="I248" i="27"/>
  <c r="J247" i="27"/>
  <c r="I247" i="27"/>
  <c r="J246" i="27"/>
  <c r="I246" i="27"/>
  <c r="J245" i="27"/>
  <c r="I245" i="27"/>
  <c r="J244" i="27"/>
  <c r="I244" i="27"/>
  <c r="J243" i="27"/>
  <c r="I243" i="27"/>
  <c r="J242" i="27"/>
  <c r="I242" i="27"/>
  <c r="J241" i="27"/>
  <c r="I241" i="27"/>
  <c r="J240" i="27"/>
  <c r="I240" i="27"/>
  <c r="J239" i="27"/>
  <c r="I239" i="27"/>
  <c r="J238" i="27"/>
  <c r="I238" i="27"/>
  <c r="J237" i="27"/>
  <c r="I237" i="27"/>
  <c r="J236" i="27"/>
  <c r="I236" i="27"/>
  <c r="J235" i="27"/>
  <c r="I235" i="27"/>
  <c r="J234" i="27"/>
  <c r="I234" i="27"/>
  <c r="J233" i="27"/>
  <c r="I233" i="27"/>
  <c r="J232" i="27"/>
  <c r="I232" i="27"/>
  <c r="J231" i="27"/>
  <c r="I231" i="27"/>
  <c r="J230" i="27"/>
  <c r="I230" i="27"/>
  <c r="J229" i="27"/>
  <c r="I229" i="27"/>
  <c r="J228" i="27"/>
  <c r="I228" i="27"/>
  <c r="J227" i="27"/>
  <c r="I227" i="27"/>
  <c r="J226" i="27"/>
  <c r="I226" i="27"/>
  <c r="J225" i="27"/>
  <c r="I225" i="27"/>
  <c r="J224" i="27"/>
  <c r="I224" i="27"/>
  <c r="J223" i="27"/>
  <c r="I223" i="27"/>
  <c r="J222" i="27"/>
  <c r="I222" i="27"/>
  <c r="J221" i="27"/>
  <c r="I221" i="27"/>
  <c r="J220" i="27"/>
  <c r="I220" i="27"/>
  <c r="J219" i="27"/>
  <c r="I219" i="27"/>
  <c r="J218" i="27"/>
  <c r="I218" i="27"/>
  <c r="J217" i="27"/>
  <c r="I217" i="27"/>
  <c r="J216" i="27"/>
  <c r="I216" i="27"/>
  <c r="J215" i="27"/>
  <c r="I215" i="27"/>
  <c r="J214" i="27"/>
  <c r="I214" i="27"/>
  <c r="J213" i="27"/>
  <c r="I213" i="27"/>
  <c r="J212" i="27"/>
  <c r="I212" i="27"/>
  <c r="J211" i="27"/>
  <c r="I211" i="27"/>
  <c r="J210" i="27"/>
  <c r="I210" i="27"/>
  <c r="J209" i="27"/>
  <c r="I209" i="27"/>
  <c r="J208" i="27"/>
  <c r="I208" i="27"/>
  <c r="J207" i="27"/>
  <c r="I207" i="27"/>
  <c r="J206" i="27"/>
  <c r="I206" i="27"/>
  <c r="J205" i="27"/>
  <c r="I205" i="27"/>
  <c r="J204" i="27"/>
  <c r="I204" i="27"/>
  <c r="J203" i="27"/>
  <c r="I203" i="27"/>
  <c r="J202" i="27"/>
  <c r="I202" i="27"/>
  <c r="J201" i="27"/>
  <c r="I201" i="27"/>
  <c r="J200" i="27"/>
  <c r="I200" i="27"/>
  <c r="J199" i="27"/>
  <c r="I199" i="27"/>
  <c r="J198" i="27"/>
  <c r="I198" i="27"/>
  <c r="J197" i="27"/>
  <c r="I197" i="27"/>
  <c r="J196" i="27"/>
  <c r="I196" i="27"/>
  <c r="J195" i="27"/>
  <c r="I195" i="27"/>
  <c r="J194" i="27"/>
  <c r="I194" i="27"/>
  <c r="J193" i="27"/>
  <c r="I193" i="27"/>
  <c r="J192" i="27"/>
  <c r="I192" i="27"/>
  <c r="J191" i="27"/>
  <c r="I191" i="27"/>
  <c r="J190" i="27"/>
  <c r="I190" i="27"/>
  <c r="J189" i="27"/>
  <c r="I189" i="27"/>
  <c r="J188" i="27"/>
  <c r="I188" i="27"/>
  <c r="J187" i="27"/>
  <c r="I187" i="27"/>
  <c r="J186" i="27"/>
  <c r="I186" i="27"/>
  <c r="J185" i="27"/>
  <c r="I185" i="27"/>
  <c r="J184" i="27"/>
  <c r="I184" i="27"/>
  <c r="J183" i="27"/>
  <c r="I183" i="27"/>
  <c r="J182" i="27"/>
  <c r="I182" i="27"/>
  <c r="J181" i="27"/>
  <c r="I181" i="27"/>
  <c r="J180" i="27"/>
  <c r="I180" i="27"/>
  <c r="J179" i="27"/>
  <c r="I179" i="27"/>
  <c r="J178" i="27"/>
  <c r="I178" i="27"/>
  <c r="J177" i="27"/>
  <c r="I177" i="27"/>
  <c r="J176" i="27"/>
  <c r="I176" i="27"/>
  <c r="J175" i="27"/>
  <c r="I175" i="27"/>
  <c r="J174" i="27"/>
  <c r="I174" i="27"/>
  <c r="J173" i="27"/>
  <c r="I173" i="27"/>
  <c r="J172" i="27"/>
  <c r="I172" i="27"/>
  <c r="J171" i="27"/>
  <c r="I171" i="27"/>
  <c r="J170" i="27"/>
  <c r="I170" i="27"/>
  <c r="J169" i="27"/>
  <c r="I169" i="27"/>
  <c r="J168" i="27"/>
  <c r="I168" i="27"/>
  <c r="J167" i="27"/>
  <c r="I167" i="27"/>
  <c r="J166" i="27"/>
  <c r="I166" i="27"/>
  <c r="J165" i="27"/>
  <c r="I165" i="27"/>
  <c r="J164" i="27"/>
  <c r="I164" i="27"/>
  <c r="J163" i="27"/>
  <c r="I163" i="27"/>
  <c r="J162" i="27"/>
  <c r="I162" i="27"/>
  <c r="J161" i="27"/>
  <c r="I161" i="27"/>
  <c r="J160" i="27"/>
  <c r="I160" i="27"/>
  <c r="J159" i="27"/>
  <c r="I159" i="27"/>
  <c r="J158" i="27"/>
  <c r="I158" i="27"/>
  <c r="J157" i="27"/>
  <c r="I157" i="27"/>
  <c r="J156" i="27"/>
  <c r="I156" i="27"/>
  <c r="J155" i="27"/>
  <c r="I155" i="27"/>
  <c r="J154" i="27"/>
  <c r="I154" i="27"/>
  <c r="J153" i="27"/>
  <c r="I153" i="27"/>
  <c r="J152" i="27"/>
  <c r="I152" i="27"/>
  <c r="J151" i="27"/>
  <c r="I151" i="27"/>
  <c r="J150" i="27"/>
  <c r="I150" i="27"/>
  <c r="J149" i="27"/>
  <c r="I149" i="27"/>
  <c r="J148" i="27"/>
  <c r="I148" i="27"/>
  <c r="J147" i="27"/>
  <c r="I147" i="27"/>
  <c r="J146" i="27"/>
  <c r="I146" i="27"/>
  <c r="J145" i="27"/>
  <c r="I145" i="27"/>
  <c r="J144" i="27"/>
  <c r="I144" i="27"/>
  <c r="J143" i="27"/>
  <c r="I143" i="27"/>
  <c r="J142" i="27"/>
  <c r="I142" i="27"/>
  <c r="J141" i="27"/>
  <c r="I141" i="27"/>
  <c r="J140" i="27"/>
  <c r="I140" i="27"/>
  <c r="J139" i="27"/>
  <c r="I139" i="27"/>
  <c r="J138" i="27"/>
  <c r="I138" i="27"/>
  <c r="J137" i="27"/>
  <c r="I137" i="27"/>
  <c r="J136" i="27"/>
  <c r="I136" i="27"/>
  <c r="J135" i="27"/>
  <c r="I135" i="27"/>
  <c r="J134" i="27"/>
  <c r="I134" i="27"/>
  <c r="J133" i="27"/>
  <c r="I133" i="27"/>
  <c r="J132" i="27"/>
  <c r="I132" i="27"/>
  <c r="J131" i="27"/>
  <c r="I131" i="27"/>
  <c r="J130" i="27"/>
  <c r="I130" i="27"/>
  <c r="J129" i="27"/>
  <c r="I129" i="27"/>
  <c r="J128" i="27"/>
  <c r="I128" i="27"/>
  <c r="J127" i="27"/>
  <c r="I127" i="27"/>
  <c r="J126" i="27"/>
  <c r="I126" i="27"/>
  <c r="J125" i="27"/>
  <c r="I125" i="27"/>
  <c r="J124" i="27"/>
  <c r="I124" i="27"/>
  <c r="J123" i="27"/>
  <c r="I123" i="27"/>
  <c r="J122" i="27"/>
  <c r="I122" i="27"/>
  <c r="J121" i="27"/>
  <c r="I121" i="27"/>
  <c r="J120" i="27"/>
  <c r="I120" i="27"/>
  <c r="J119" i="27"/>
  <c r="I119" i="27"/>
  <c r="J118" i="27"/>
  <c r="I118" i="27"/>
  <c r="J117" i="27"/>
  <c r="I117" i="27"/>
  <c r="J116" i="27"/>
  <c r="I116" i="27"/>
  <c r="J115" i="27"/>
  <c r="I115" i="27"/>
  <c r="J114" i="27"/>
  <c r="I114" i="27"/>
  <c r="J113" i="27"/>
  <c r="I113" i="27"/>
  <c r="J112" i="27"/>
  <c r="I112" i="27"/>
  <c r="J111" i="27"/>
  <c r="I111" i="27"/>
  <c r="J110" i="27"/>
  <c r="I110" i="27"/>
  <c r="J109" i="27"/>
  <c r="I109" i="27"/>
  <c r="J108" i="27"/>
  <c r="I108" i="27"/>
  <c r="J107" i="27"/>
  <c r="I107" i="27"/>
  <c r="J106" i="27"/>
  <c r="I106" i="27"/>
  <c r="J105" i="27"/>
  <c r="I105" i="27"/>
  <c r="J104" i="27"/>
  <c r="I104" i="27"/>
  <c r="J103" i="27"/>
  <c r="I103" i="27"/>
  <c r="J102" i="27"/>
  <c r="I102" i="27"/>
  <c r="J101" i="27"/>
  <c r="I101" i="27"/>
  <c r="J100" i="27"/>
  <c r="I100" i="27"/>
  <c r="J99" i="27"/>
  <c r="I99" i="27"/>
  <c r="J98" i="27"/>
  <c r="I98" i="27"/>
  <c r="J97" i="27"/>
  <c r="I97" i="27"/>
  <c r="J96" i="27"/>
  <c r="I96" i="27"/>
  <c r="J95" i="27"/>
  <c r="I95" i="27"/>
  <c r="J94" i="27"/>
  <c r="I94" i="27"/>
  <c r="J93" i="27"/>
  <c r="I93" i="27"/>
  <c r="J92" i="27"/>
  <c r="I92" i="27"/>
  <c r="J91" i="27"/>
  <c r="I91" i="27"/>
  <c r="J90" i="27"/>
  <c r="I90" i="27"/>
  <c r="J89" i="27"/>
  <c r="I89" i="27"/>
  <c r="J88" i="27"/>
  <c r="I88" i="27"/>
  <c r="J87" i="27"/>
  <c r="I87" i="27"/>
  <c r="J86" i="27"/>
  <c r="I86" i="27"/>
  <c r="J85" i="27"/>
  <c r="I85" i="27"/>
  <c r="J84" i="27"/>
  <c r="I84" i="27"/>
  <c r="J83" i="27"/>
  <c r="I83" i="27"/>
  <c r="J82" i="27"/>
  <c r="I82" i="27"/>
  <c r="J81" i="27"/>
  <c r="I81" i="27"/>
  <c r="J80" i="27"/>
  <c r="I80" i="27"/>
  <c r="J79" i="27"/>
  <c r="I79" i="27"/>
  <c r="J78" i="27"/>
  <c r="I78" i="27"/>
  <c r="J77" i="27"/>
  <c r="I77" i="27"/>
  <c r="J76" i="27"/>
  <c r="I76" i="27"/>
  <c r="J75" i="27"/>
  <c r="I75" i="27"/>
  <c r="J74" i="27"/>
  <c r="I74" i="27"/>
  <c r="J73" i="27"/>
  <c r="I73" i="27"/>
  <c r="J72" i="27"/>
  <c r="I72" i="27"/>
  <c r="J71" i="27"/>
  <c r="I71" i="27"/>
  <c r="J70" i="27"/>
  <c r="I70" i="27"/>
  <c r="J69" i="27"/>
  <c r="I69" i="27"/>
  <c r="J68" i="27"/>
  <c r="I68" i="27"/>
  <c r="J67" i="27"/>
  <c r="I67" i="27"/>
  <c r="J66" i="27"/>
  <c r="I66" i="27"/>
  <c r="J65" i="27"/>
  <c r="I65" i="27"/>
  <c r="J64" i="27"/>
  <c r="I64" i="27"/>
  <c r="J63" i="27"/>
  <c r="I63" i="27"/>
  <c r="J62" i="27"/>
  <c r="I62" i="27"/>
  <c r="J61" i="27"/>
  <c r="I61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23" i="27"/>
  <c r="I23" i="27"/>
  <c r="J12" i="27"/>
  <c r="I12" i="27"/>
  <c r="G12" i="27"/>
  <c r="G11" i="27" s="1"/>
  <c r="G10" i="27" s="1"/>
  <c r="G9" i="27" s="1"/>
  <c r="G8" i="27" s="1"/>
  <c r="G7" i="27" s="1"/>
  <c r="G6" i="27" s="1"/>
  <c r="G5" i="27" s="1"/>
  <c r="G4" i="27" s="1"/>
  <c r="G3" i="27" s="1"/>
  <c r="J11" i="27"/>
  <c r="I11" i="27"/>
  <c r="J10" i="27"/>
  <c r="I10" i="27"/>
  <c r="J9" i="27"/>
  <c r="I9" i="27"/>
  <c r="J8" i="27"/>
  <c r="I8" i="27"/>
  <c r="J7" i="27"/>
  <c r="I7" i="27"/>
  <c r="J6" i="27"/>
  <c r="I6" i="27"/>
  <c r="J5" i="27"/>
  <c r="I5" i="27"/>
  <c r="J4" i="27"/>
  <c r="I4" i="27"/>
  <c r="J3" i="27"/>
  <c r="I3" i="27"/>
  <c r="G14" i="27" l="1"/>
  <c r="E259" i="12"/>
  <c r="E255" i="12"/>
  <c r="E260" i="12"/>
  <c r="E87" i="12" l="1"/>
  <c r="F338" i="26"/>
  <c r="I338" i="26" s="1"/>
  <c r="F340" i="26"/>
  <c r="I340" i="26" s="1"/>
  <c r="F342" i="26"/>
  <c r="J346" i="26"/>
  <c r="I346" i="26"/>
  <c r="J345" i="26"/>
  <c r="J344" i="26"/>
  <c r="I344" i="26"/>
  <c r="J343" i="26"/>
  <c r="I343" i="26"/>
  <c r="J342" i="26"/>
  <c r="J341" i="26"/>
  <c r="I341" i="26"/>
  <c r="J339" i="26"/>
  <c r="I339" i="26"/>
  <c r="J335" i="26"/>
  <c r="I335" i="26"/>
  <c r="G343" i="26"/>
  <c r="G342" i="26" s="1"/>
  <c r="B338" i="26"/>
  <c r="J338" i="26" s="1"/>
  <c r="B340" i="26"/>
  <c r="J340" i="26" s="1"/>
  <c r="B342" i="26"/>
  <c r="J426" i="26"/>
  <c r="I426" i="26"/>
  <c r="J425" i="26"/>
  <c r="I425" i="26"/>
  <c r="J424" i="26"/>
  <c r="I424" i="26"/>
  <c r="J423" i="26"/>
  <c r="I423" i="26"/>
  <c r="J422" i="26"/>
  <c r="I422" i="26"/>
  <c r="J421" i="26"/>
  <c r="I421" i="26"/>
  <c r="J420" i="26"/>
  <c r="I420" i="26"/>
  <c r="J419" i="26"/>
  <c r="I419" i="26"/>
  <c r="J418" i="26"/>
  <c r="I418" i="26"/>
  <c r="J417" i="26"/>
  <c r="I417" i="26"/>
  <c r="J416" i="26"/>
  <c r="I416" i="26"/>
  <c r="J415" i="26"/>
  <c r="I415" i="26"/>
  <c r="J414" i="26"/>
  <c r="I414" i="26"/>
  <c r="J413" i="26"/>
  <c r="I413" i="26"/>
  <c r="J412" i="26"/>
  <c r="I412" i="26"/>
  <c r="J411" i="26"/>
  <c r="I411" i="26"/>
  <c r="J410" i="26"/>
  <c r="I410" i="26"/>
  <c r="J409" i="26"/>
  <c r="I409" i="26"/>
  <c r="J408" i="26"/>
  <c r="I408" i="26"/>
  <c r="J407" i="26"/>
  <c r="I407" i="26"/>
  <c r="J406" i="26"/>
  <c r="I406" i="26"/>
  <c r="J405" i="26"/>
  <c r="I405" i="26"/>
  <c r="J404" i="26"/>
  <c r="I404" i="26"/>
  <c r="J403" i="26"/>
  <c r="I403" i="26"/>
  <c r="J402" i="26"/>
  <c r="I402" i="26"/>
  <c r="J401" i="26"/>
  <c r="I401" i="26"/>
  <c r="J400" i="26"/>
  <c r="I400" i="26"/>
  <c r="J399" i="26"/>
  <c r="I399" i="26"/>
  <c r="J398" i="26"/>
  <c r="I398" i="26"/>
  <c r="J397" i="26"/>
  <c r="I397" i="26"/>
  <c r="J396" i="26"/>
  <c r="I396" i="26"/>
  <c r="J395" i="26"/>
  <c r="I395" i="26"/>
  <c r="J394" i="26"/>
  <c r="I394" i="26"/>
  <c r="J393" i="26"/>
  <c r="I393" i="26"/>
  <c r="J392" i="26"/>
  <c r="I392" i="26"/>
  <c r="J391" i="26"/>
  <c r="I391" i="26"/>
  <c r="J390" i="26"/>
  <c r="I390" i="26"/>
  <c r="J389" i="26"/>
  <c r="I389" i="26"/>
  <c r="J388" i="26"/>
  <c r="I388" i="26"/>
  <c r="J387" i="26"/>
  <c r="I387" i="26"/>
  <c r="J386" i="26"/>
  <c r="I386" i="26"/>
  <c r="J385" i="26"/>
  <c r="I385" i="26"/>
  <c r="J384" i="26"/>
  <c r="I384" i="26"/>
  <c r="J383" i="26"/>
  <c r="I383" i="26"/>
  <c r="J382" i="26"/>
  <c r="I382" i="26"/>
  <c r="J381" i="26"/>
  <c r="I381" i="26"/>
  <c r="J380" i="26"/>
  <c r="I380" i="26"/>
  <c r="J379" i="26"/>
  <c r="I379" i="26"/>
  <c r="J378" i="26"/>
  <c r="I378" i="26"/>
  <c r="J377" i="26"/>
  <c r="I377" i="26"/>
  <c r="J376" i="26"/>
  <c r="I376" i="26"/>
  <c r="J375" i="26"/>
  <c r="I375" i="26"/>
  <c r="J374" i="26"/>
  <c r="I374" i="26"/>
  <c r="J373" i="26"/>
  <c r="I373" i="26"/>
  <c r="J372" i="26"/>
  <c r="I372" i="26"/>
  <c r="J371" i="26"/>
  <c r="I371" i="26"/>
  <c r="J370" i="26"/>
  <c r="I370" i="26"/>
  <c r="J369" i="26"/>
  <c r="I369" i="26"/>
  <c r="J368" i="26"/>
  <c r="I368" i="26"/>
  <c r="J367" i="26"/>
  <c r="I367" i="26"/>
  <c r="J366" i="26"/>
  <c r="I366" i="26"/>
  <c r="J365" i="26"/>
  <c r="I365" i="26"/>
  <c r="J364" i="26"/>
  <c r="I364" i="26"/>
  <c r="J363" i="26"/>
  <c r="I363" i="26"/>
  <c r="J362" i="26"/>
  <c r="I362" i="26"/>
  <c r="J361" i="26"/>
  <c r="I361" i="26"/>
  <c r="J360" i="26"/>
  <c r="I360" i="26"/>
  <c r="J359" i="26"/>
  <c r="I359" i="26"/>
  <c r="J358" i="26"/>
  <c r="I358" i="26"/>
  <c r="J357" i="26"/>
  <c r="I357" i="26"/>
  <c r="J356" i="26"/>
  <c r="I356" i="26"/>
  <c r="J355" i="26"/>
  <c r="I355" i="26"/>
  <c r="J354" i="26"/>
  <c r="I354" i="26"/>
  <c r="J353" i="26"/>
  <c r="I353" i="26"/>
  <c r="J352" i="26"/>
  <c r="I352" i="26"/>
  <c r="J351" i="26"/>
  <c r="I351" i="26"/>
  <c r="J350" i="26"/>
  <c r="I350" i="26"/>
  <c r="G426" i="26"/>
  <c r="G425" i="26" s="1"/>
  <c r="G424" i="26" s="1"/>
  <c r="G423" i="26" s="1"/>
  <c r="G422" i="26" s="1"/>
  <c r="G421" i="26" s="1"/>
  <c r="G420" i="26" s="1"/>
  <c r="G419" i="26" s="1"/>
  <c r="G418" i="26" s="1"/>
  <c r="G417" i="26" s="1"/>
  <c r="G416" i="26" s="1"/>
  <c r="G415" i="26" s="1"/>
  <c r="G414" i="26" s="1"/>
  <c r="G413" i="26" s="1"/>
  <c r="G412" i="26" s="1"/>
  <c r="G411" i="26" s="1"/>
  <c r="G410" i="26" s="1"/>
  <c r="G409" i="26" s="1"/>
  <c r="G408" i="26" s="1"/>
  <c r="G407" i="26" s="1"/>
  <c r="G406" i="26" s="1"/>
  <c r="G405" i="26" s="1"/>
  <c r="G404" i="26" s="1"/>
  <c r="G403" i="26" s="1"/>
  <c r="G402" i="26" s="1"/>
  <c r="G401" i="26" s="1"/>
  <c r="G400" i="26" s="1"/>
  <c r="G399" i="26" s="1"/>
  <c r="G398" i="26" s="1"/>
  <c r="G397" i="26" s="1"/>
  <c r="G396" i="26" s="1"/>
  <c r="G395" i="26" s="1"/>
  <c r="G394" i="26" s="1"/>
  <c r="G393" i="26" s="1"/>
  <c r="G392" i="26" s="1"/>
  <c r="G391" i="26" s="1"/>
  <c r="G390" i="26" s="1"/>
  <c r="G389" i="26" s="1"/>
  <c r="G388" i="26" s="1"/>
  <c r="G387" i="26" s="1"/>
  <c r="G386" i="26" s="1"/>
  <c r="G385" i="26" s="1"/>
  <c r="G384" i="26" s="1"/>
  <c r="G383" i="26" s="1"/>
  <c r="G382" i="26" s="1"/>
  <c r="G381" i="26" s="1"/>
  <c r="G380" i="26" s="1"/>
  <c r="G379" i="26" s="1"/>
  <c r="G378" i="26" s="1"/>
  <c r="G377" i="26" s="1"/>
  <c r="G376" i="26" s="1"/>
  <c r="G375" i="26" s="1"/>
  <c r="G374" i="26" s="1"/>
  <c r="G373" i="26" s="1"/>
  <c r="G372" i="26" s="1"/>
  <c r="G371" i="26" s="1"/>
  <c r="G370" i="26" s="1"/>
  <c r="G369" i="26" s="1"/>
  <c r="G368" i="26" s="1"/>
  <c r="G367" i="26" s="1"/>
  <c r="G366" i="26" s="1"/>
  <c r="G365" i="26" s="1"/>
  <c r="G364" i="26" s="1"/>
  <c r="G363" i="26" s="1"/>
  <c r="G362" i="26" s="1"/>
  <c r="G361" i="26" s="1"/>
  <c r="G360" i="26" s="1"/>
  <c r="G359" i="26" s="1"/>
  <c r="G358" i="26" s="1"/>
  <c r="G357" i="26" s="1"/>
  <c r="G356" i="26" s="1"/>
  <c r="G355" i="26" s="1"/>
  <c r="G354" i="26" s="1"/>
  <c r="G353" i="26" s="1"/>
  <c r="G352" i="26" s="1"/>
  <c r="G351" i="26" s="1"/>
  <c r="G350" i="26" s="1"/>
  <c r="I342" i="26" l="1"/>
  <c r="G341" i="26"/>
  <c r="J349" i="26"/>
  <c r="I349" i="26"/>
  <c r="J85" i="26"/>
  <c r="I85" i="26"/>
  <c r="J84" i="26"/>
  <c r="I84" i="26"/>
  <c r="J83" i="26"/>
  <c r="I83" i="26"/>
  <c r="J82" i="26"/>
  <c r="I82" i="26"/>
  <c r="J81" i="26"/>
  <c r="I81" i="26"/>
  <c r="J80" i="26"/>
  <c r="I80" i="26"/>
  <c r="J79" i="26"/>
  <c r="I79" i="26"/>
  <c r="J78" i="26"/>
  <c r="I78" i="26"/>
  <c r="J77" i="26"/>
  <c r="I77" i="26"/>
  <c r="J76" i="26"/>
  <c r="I76" i="26"/>
  <c r="J75" i="26"/>
  <c r="I75" i="26"/>
  <c r="J74" i="26"/>
  <c r="I74" i="26"/>
  <c r="J73" i="26"/>
  <c r="I73" i="26"/>
  <c r="J72" i="26"/>
  <c r="I72" i="26"/>
  <c r="J71" i="26"/>
  <c r="I71" i="26"/>
  <c r="J70" i="26"/>
  <c r="I70" i="26"/>
  <c r="J69" i="26"/>
  <c r="I69" i="26"/>
  <c r="J68" i="26"/>
  <c r="I68" i="26"/>
  <c r="J67" i="26"/>
  <c r="I67" i="26"/>
  <c r="J66" i="26"/>
  <c r="I66" i="26"/>
  <c r="J65" i="26"/>
  <c r="I65" i="26"/>
  <c r="J64" i="26"/>
  <c r="I64" i="26"/>
  <c r="J63" i="26"/>
  <c r="I63" i="26"/>
  <c r="J62" i="26"/>
  <c r="I62" i="26"/>
  <c r="J61" i="26"/>
  <c r="I61" i="26"/>
  <c r="J60" i="26"/>
  <c r="I60" i="26"/>
  <c r="J59" i="26"/>
  <c r="I59" i="26"/>
  <c r="J58" i="26"/>
  <c r="I58" i="26"/>
  <c r="J57" i="26"/>
  <c r="I57" i="26"/>
  <c r="J56" i="26"/>
  <c r="I56" i="26"/>
  <c r="J55" i="26"/>
  <c r="I55" i="26"/>
  <c r="J54" i="26"/>
  <c r="I54" i="26"/>
  <c r="J53" i="26"/>
  <c r="I53" i="26"/>
  <c r="J52" i="26"/>
  <c r="I52" i="26"/>
  <c r="J51" i="26"/>
  <c r="I51" i="26"/>
  <c r="J50" i="26"/>
  <c r="I50" i="26"/>
  <c r="J49" i="26"/>
  <c r="I49" i="26"/>
  <c r="J48" i="26"/>
  <c r="I48" i="26"/>
  <c r="J47" i="26"/>
  <c r="I47" i="26"/>
  <c r="J46" i="26"/>
  <c r="I46" i="26"/>
  <c r="J45" i="26"/>
  <c r="I45" i="26"/>
  <c r="J44" i="26"/>
  <c r="I44" i="26"/>
  <c r="J43" i="26"/>
  <c r="I43" i="26"/>
  <c r="J42" i="26"/>
  <c r="I42" i="26"/>
  <c r="J41" i="26"/>
  <c r="I41" i="26"/>
  <c r="J40" i="26"/>
  <c r="I40" i="26"/>
  <c r="J39" i="26"/>
  <c r="I39" i="26"/>
  <c r="J38" i="26"/>
  <c r="I38" i="26"/>
  <c r="J37" i="26"/>
  <c r="I37" i="26"/>
  <c r="J36" i="26"/>
  <c r="I36" i="26"/>
  <c r="J35" i="26"/>
  <c r="I35" i="26"/>
  <c r="J34" i="26"/>
  <c r="I34" i="26"/>
  <c r="J33" i="26"/>
  <c r="I33" i="26"/>
  <c r="J32" i="26"/>
  <c r="I32" i="26"/>
  <c r="J31" i="26"/>
  <c r="I31" i="26"/>
  <c r="J30" i="26"/>
  <c r="I30" i="26"/>
  <c r="J29" i="26"/>
  <c r="I29" i="26"/>
  <c r="J28" i="26"/>
  <c r="I28" i="26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F345" i="26"/>
  <c r="I345" i="26" s="1"/>
  <c r="G348" i="26"/>
  <c r="G347" i="26" s="1"/>
  <c r="G346" i="26" s="1"/>
  <c r="I347" i="26"/>
  <c r="J347" i="26"/>
  <c r="I348" i="26"/>
  <c r="J348" i="26"/>
  <c r="G340" i="26" l="1"/>
  <c r="G339" i="26" s="1"/>
  <c r="G338" i="26" s="1"/>
  <c r="G345" i="26"/>
  <c r="H18" i="12" s="1"/>
  <c r="E66" i="12" l="1"/>
  <c r="E65" i="12"/>
  <c r="E60" i="12"/>
  <c r="E56" i="12"/>
  <c r="E50" i="12"/>
  <c r="J334" i="26"/>
  <c r="I334" i="26"/>
  <c r="G334" i="26"/>
  <c r="G333" i="26" s="1"/>
  <c r="G332" i="26" s="1"/>
  <c r="G331" i="26" s="1"/>
  <c r="G330" i="26" s="1"/>
  <c r="G329" i="26" s="1"/>
  <c r="G328" i="26" s="1"/>
  <c r="G327" i="26" s="1"/>
  <c r="G326" i="26" s="1"/>
  <c r="G325" i="26" s="1"/>
  <c r="G324" i="26" s="1"/>
  <c r="G323" i="26" s="1"/>
  <c r="G322" i="26" s="1"/>
  <c r="G321" i="26" s="1"/>
  <c r="G320" i="26" s="1"/>
  <c r="G319" i="26" s="1"/>
  <c r="G318" i="26" s="1"/>
  <c r="G317" i="26" s="1"/>
  <c r="G316" i="26" s="1"/>
  <c r="G315" i="26" s="1"/>
  <c r="G314" i="26" s="1"/>
  <c r="G313" i="26" s="1"/>
  <c r="G312" i="26" s="1"/>
  <c r="G311" i="26" s="1"/>
  <c r="G310" i="26" s="1"/>
  <c r="G309" i="26" s="1"/>
  <c r="G308" i="26" s="1"/>
  <c r="G307" i="26" s="1"/>
  <c r="G306" i="26" s="1"/>
  <c r="G305" i="26" s="1"/>
  <c r="G304" i="26" s="1"/>
  <c r="G303" i="26" s="1"/>
  <c r="G302" i="26" s="1"/>
  <c r="G301" i="26" s="1"/>
  <c r="G300" i="26" s="1"/>
  <c r="G299" i="26" s="1"/>
  <c r="G298" i="26" s="1"/>
  <c r="G297" i="26" s="1"/>
  <c r="G296" i="26" s="1"/>
  <c r="J333" i="26"/>
  <c r="I333" i="26"/>
  <c r="J332" i="26"/>
  <c r="I332" i="26"/>
  <c r="J331" i="26"/>
  <c r="I331" i="26"/>
  <c r="J330" i="26"/>
  <c r="I330" i="26"/>
  <c r="J329" i="26"/>
  <c r="I329" i="26"/>
  <c r="J328" i="26"/>
  <c r="I328" i="26"/>
  <c r="J327" i="26"/>
  <c r="I327" i="26"/>
  <c r="J326" i="26"/>
  <c r="I326" i="26"/>
  <c r="J325" i="26"/>
  <c r="I325" i="26"/>
  <c r="J324" i="26"/>
  <c r="I324" i="26"/>
  <c r="J323" i="26"/>
  <c r="I323" i="26"/>
  <c r="J322" i="26"/>
  <c r="I322" i="26"/>
  <c r="J321" i="26"/>
  <c r="I321" i="26"/>
  <c r="J320" i="26"/>
  <c r="I320" i="26"/>
  <c r="J319" i="26"/>
  <c r="I319" i="26"/>
  <c r="J318" i="26"/>
  <c r="I318" i="26"/>
  <c r="J317" i="26"/>
  <c r="I317" i="26"/>
  <c r="J316" i="26"/>
  <c r="I316" i="26"/>
  <c r="J315" i="26"/>
  <c r="I315" i="26"/>
  <c r="J314" i="26"/>
  <c r="I314" i="26"/>
  <c r="J313" i="26"/>
  <c r="I313" i="26"/>
  <c r="J312" i="26"/>
  <c r="I312" i="26"/>
  <c r="J311" i="26"/>
  <c r="I311" i="26"/>
  <c r="J310" i="26"/>
  <c r="I310" i="26"/>
  <c r="J309" i="26"/>
  <c r="I309" i="26"/>
  <c r="J308" i="26"/>
  <c r="I308" i="26"/>
  <c r="J307" i="26"/>
  <c r="I307" i="26"/>
  <c r="J306" i="26"/>
  <c r="I306" i="26"/>
  <c r="J305" i="26"/>
  <c r="I305" i="26"/>
  <c r="J304" i="26"/>
  <c r="I304" i="26"/>
  <c r="J303" i="26"/>
  <c r="I303" i="26"/>
  <c r="J302" i="26"/>
  <c r="I302" i="26"/>
  <c r="J301" i="26"/>
  <c r="I301" i="26"/>
  <c r="J300" i="26"/>
  <c r="I300" i="26"/>
  <c r="J299" i="26"/>
  <c r="I299" i="26"/>
  <c r="J298" i="26"/>
  <c r="I298" i="26"/>
  <c r="J297" i="26"/>
  <c r="I297" i="26"/>
  <c r="J296" i="26"/>
  <c r="I296" i="26"/>
  <c r="J295" i="26"/>
  <c r="I295" i="26"/>
  <c r="J294" i="26"/>
  <c r="I294" i="26"/>
  <c r="J293" i="26"/>
  <c r="I293" i="26"/>
  <c r="J292" i="26"/>
  <c r="I292" i="26"/>
  <c r="J291" i="26"/>
  <c r="I291" i="26"/>
  <c r="J290" i="26"/>
  <c r="I290" i="26"/>
  <c r="J289" i="26"/>
  <c r="I289" i="26"/>
  <c r="J288" i="26"/>
  <c r="I288" i="26"/>
  <c r="J287" i="26"/>
  <c r="I287" i="26"/>
  <c r="J286" i="26"/>
  <c r="I286" i="26"/>
  <c r="J285" i="26"/>
  <c r="I285" i="26"/>
  <c r="J284" i="26"/>
  <c r="I284" i="26"/>
  <c r="J283" i="26"/>
  <c r="I283" i="26"/>
  <c r="J282" i="26"/>
  <c r="I282" i="26"/>
  <c r="J281" i="26"/>
  <c r="I281" i="26"/>
  <c r="J280" i="26"/>
  <c r="I280" i="26"/>
  <c r="J279" i="26"/>
  <c r="I279" i="26"/>
  <c r="J278" i="26"/>
  <c r="I278" i="26"/>
  <c r="J277" i="26"/>
  <c r="I277" i="26"/>
  <c r="J276" i="26"/>
  <c r="I276" i="26"/>
  <c r="J275" i="26"/>
  <c r="I275" i="26"/>
  <c r="J274" i="26"/>
  <c r="I274" i="26"/>
  <c r="J273" i="26"/>
  <c r="I273" i="26"/>
  <c r="J272" i="26"/>
  <c r="I272" i="26"/>
  <c r="J271" i="26"/>
  <c r="I271" i="26"/>
  <c r="J270" i="26"/>
  <c r="I270" i="26"/>
  <c r="J269" i="26"/>
  <c r="I269" i="26"/>
  <c r="J268" i="26"/>
  <c r="I268" i="26"/>
  <c r="J267" i="26"/>
  <c r="I267" i="26"/>
  <c r="J266" i="26"/>
  <c r="I266" i="26"/>
  <c r="J265" i="26"/>
  <c r="I265" i="26"/>
  <c r="J264" i="26"/>
  <c r="I264" i="26"/>
  <c r="J263" i="26"/>
  <c r="I263" i="26"/>
  <c r="J262" i="26"/>
  <c r="I262" i="26"/>
  <c r="J261" i="26"/>
  <c r="I261" i="26"/>
  <c r="J260" i="26"/>
  <c r="I260" i="26"/>
  <c r="J259" i="26"/>
  <c r="I259" i="26"/>
  <c r="J258" i="26"/>
  <c r="I258" i="26"/>
  <c r="J257" i="26"/>
  <c r="I257" i="26"/>
  <c r="J256" i="26"/>
  <c r="I256" i="26"/>
  <c r="J255" i="26"/>
  <c r="I255" i="26"/>
  <c r="J254" i="26"/>
  <c r="I254" i="26"/>
  <c r="J253" i="26"/>
  <c r="I253" i="26"/>
  <c r="J252" i="26"/>
  <c r="I252" i="26"/>
  <c r="J251" i="26"/>
  <c r="I251" i="26"/>
  <c r="J250" i="26"/>
  <c r="I250" i="26"/>
  <c r="J249" i="26"/>
  <c r="I249" i="26"/>
  <c r="J248" i="26"/>
  <c r="I248" i="26"/>
  <c r="J247" i="26"/>
  <c r="I247" i="26"/>
  <c r="J246" i="26"/>
  <c r="I246" i="26"/>
  <c r="J245" i="26"/>
  <c r="I245" i="26"/>
  <c r="J244" i="26"/>
  <c r="I244" i="26"/>
  <c r="J243" i="26"/>
  <c r="I243" i="26"/>
  <c r="J242" i="26"/>
  <c r="I242" i="26"/>
  <c r="J241" i="26"/>
  <c r="I241" i="26"/>
  <c r="J240" i="26"/>
  <c r="I240" i="26"/>
  <c r="J239" i="26"/>
  <c r="I239" i="26"/>
  <c r="J238" i="26"/>
  <c r="I238" i="26"/>
  <c r="J237" i="26"/>
  <c r="I237" i="26"/>
  <c r="J236" i="26"/>
  <c r="I236" i="26"/>
  <c r="J235" i="26"/>
  <c r="I235" i="26"/>
  <c r="J234" i="26"/>
  <c r="I234" i="26"/>
  <c r="J233" i="26"/>
  <c r="I233" i="26"/>
  <c r="J232" i="26"/>
  <c r="I232" i="26"/>
  <c r="J231" i="26"/>
  <c r="I231" i="26"/>
  <c r="J230" i="26"/>
  <c r="I230" i="26"/>
  <c r="J229" i="26"/>
  <c r="I229" i="26"/>
  <c r="J228" i="26"/>
  <c r="I228" i="26"/>
  <c r="J227" i="26"/>
  <c r="I227" i="26"/>
  <c r="J226" i="26"/>
  <c r="I226" i="26"/>
  <c r="J225" i="26"/>
  <c r="I225" i="26"/>
  <c r="J224" i="26"/>
  <c r="I224" i="26"/>
  <c r="J223" i="26"/>
  <c r="I223" i="26"/>
  <c r="J222" i="26"/>
  <c r="I222" i="26"/>
  <c r="J221" i="26"/>
  <c r="I221" i="26"/>
  <c r="J220" i="26"/>
  <c r="I220" i="26"/>
  <c r="J219" i="26"/>
  <c r="I219" i="26"/>
  <c r="J218" i="26"/>
  <c r="I218" i="26"/>
  <c r="J217" i="26"/>
  <c r="I217" i="26"/>
  <c r="J216" i="26"/>
  <c r="I216" i="26"/>
  <c r="J215" i="26"/>
  <c r="I215" i="26"/>
  <c r="J214" i="26"/>
  <c r="I214" i="26"/>
  <c r="J213" i="26"/>
  <c r="I213" i="26"/>
  <c r="J212" i="26"/>
  <c r="I212" i="26"/>
  <c r="J211" i="26"/>
  <c r="I211" i="26"/>
  <c r="J210" i="26"/>
  <c r="I210" i="26"/>
  <c r="J209" i="26"/>
  <c r="I209" i="26"/>
  <c r="J208" i="26"/>
  <c r="I208" i="26"/>
  <c r="J207" i="26"/>
  <c r="I207" i="26"/>
  <c r="J206" i="26"/>
  <c r="I206" i="26"/>
  <c r="J205" i="26"/>
  <c r="I205" i="26"/>
  <c r="J204" i="26"/>
  <c r="I204" i="26"/>
  <c r="J203" i="26"/>
  <c r="I203" i="26"/>
  <c r="J202" i="26"/>
  <c r="I202" i="26"/>
  <c r="J201" i="26"/>
  <c r="I201" i="26"/>
  <c r="J200" i="26"/>
  <c r="I200" i="26"/>
  <c r="J199" i="26"/>
  <c r="I199" i="26"/>
  <c r="J198" i="26"/>
  <c r="I198" i="26"/>
  <c r="J197" i="26"/>
  <c r="I197" i="26"/>
  <c r="J196" i="26"/>
  <c r="I196" i="26"/>
  <c r="J195" i="26"/>
  <c r="I195" i="26"/>
  <c r="J194" i="26"/>
  <c r="I194" i="26"/>
  <c r="J193" i="26"/>
  <c r="I193" i="26"/>
  <c r="J192" i="26"/>
  <c r="I192" i="26"/>
  <c r="J191" i="26"/>
  <c r="I191" i="26"/>
  <c r="J190" i="26"/>
  <c r="I190" i="26"/>
  <c r="J189" i="26"/>
  <c r="I189" i="26"/>
  <c r="J188" i="26"/>
  <c r="I188" i="26"/>
  <c r="J187" i="26"/>
  <c r="I187" i="26"/>
  <c r="J186" i="26"/>
  <c r="I186" i="26"/>
  <c r="J185" i="26"/>
  <c r="I185" i="26"/>
  <c r="J184" i="26"/>
  <c r="I184" i="26"/>
  <c r="J183" i="26"/>
  <c r="I183" i="26"/>
  <c r="J182" i="26"/>
  <c r="I182" i="26"/>
  <c r="J181" i="26"/>
  <c r="I181" i="26"/>
  <c r="J180" i="26"/>
  <c r="I180" i="26"/>
  <c r="J179" i="26"/>
  <c r="I179" i="26"/>
  <c r="J178" i="26"/>
  <c r="I178" i="26"/>
  <c r="J177" i="26"/>
  <c r="I177" i="26"/>
  <c r="J176" i="26"/>
  <c r="I176" i="26"/>
  <c r="J175" i="26"/>
  <c r="I175" i="26"/>
  <c r="J174" i="26"/>
  <c r="I174" i="26"/>
  <c r="J173" i="26"/>
  <c r="I173" i="26"/>
  <c r="J172" i="26"/>
  <c r="I172" i="26"/>
  <c r="J171" i="26"/>
  <c r="I171" i="26"/>
  <c r="J170" i="26"/>
  <c r="I170" i="26"/>
  <c r="J169" i="26"/>
  <c r="I169" i="26"/>
  <c r="J168" i="26"/>
  <c r="I168" i="26"/>
  <c r="J167" i="26"/>
  <c r="I167" i="26"/>
  <c r="J166" i="26"/>
  <c r="I166" i="26"/>
  <c r="J165" i="26"/>
  <c r="I165" i="26"/>
  <c r="J164" i="26"/>
  <c r="I164" i="26"/>
  <c r="J163" i="26"/>
  <c r="I163" i="26"/>
  <c r="J162" i="26"/>
  <c r="I162" i="26"/>
  <c r="J161" i="26"/>
  <c r="I161" i="26"/>
  <c r="J160" i="26"/>
  <c r="I160" i="26"/>
  <c r="J159" i="26"/>
  <c r="I159" i="26"/>
  <c r="J158" i="26"/>
  <c r="I158" i="26"/>
  <c r="J157" i="26"/>
  <c r="I157" i="26"/>
  <c r="J156" i="26"/>
  <c r="I156" i="26"/>
  <c r="J155" i="26"/>
  <c r="I155" i="26"/>
  <c r="J154" i="26"/>
  <c r="I154" i="26"/>
  <c r="J153" i="26"/>
  <c r="I153" i="26"/>
  <c r="J152" i="26"/>
  <c r="I152" i="26"/>
  <c r="J151" i="26"/>
  <c r="I151" i="26"/>
  <c r="J150" i="26"/>
  <c r="I150" i="26"/>
  <c r="J149" i="26"/>
  <c r="I149" i="26"/>
  <c r="J148" i="26"/>
  <c r="I148" i="26"/>
  <c r="J147" i="26"/>
  <c r="I147" i="26"/>
  <c r="J146" i="26"/>
  <c r="I146" i="26"/>
  <c r="J145" i="26"/>
  <c r="I145" i="26"/>
  <c r="J144" i="26"/>
  <c r="I144" i="26"/>
  <c r="J143" i="26"/>
  <c r="I143" i="26"/>
  <c r="J142" i="26"/>
  <c r="I142" i="26"/>
  <c r="J141" i="26"/>
  <c r="I141" i="26"/>
  <c r="J140" i="26"/>
  <c r="I140" i="26"/>
  <c r="J139" i="26"/>
  <c r="I139" i="26"/>
  <c r="J138" i="26"/>
  <c r="I138" i="26"/>
  <c r="J137" i="26"/>
  <c r="I137" i="26"/>
  <c r="J136" i="26"/>
  <c r="I136" i="26"/>
  <c r="J135" i="26"/>
  <c r="I135" i="26"/>
  <c r="J134" i="26"/>
  <c r="I134" i="26"/>
  <c r="J133" i="26"/>
  <c r="I133" i="26"/>
  <c r="J132" i="26"/>
  <c r="I132" i="26"/>
  <c r="J131" i="26"/>
  <c r="I131" i="26"/>
  <c r="J130" i="26"/>
  <c r="I130" i="26"/>
  <c r="J129" i="26"/>
  <c r="I129" i="26"/>
  <c r="J128" i="26"/>
  <c r="I128" i="26"/>
  <c r="J127" i="26"/>
  <c r="I127" i="26"/>
  <c r="J126" i="26"/>
  <c r="I126" i="26"/>
  <c r="J125" i="26"/>
  <c r="I125" i="26"/>
  <c r="J124" i="26"/>
  <c r="I124" i="26"/>
  <c r="J123" i="26"/>
  <c r="I123" i="26"/>
  <c r="J122" i="26"/>
  <c r="I122" i="26"/>
  <c r="J121" i="26"/>
  <c r="I121" i="26"/>
  <c r="J120" i="26"/>
  <c r="I120" i="26"/>
  <c r="J119" i="26"/>
  <c r="I119" i="26"/>
  <c r="J118" i="26"/>
  <c r="I118" i="26"/>
  <c r="J117" i="26"/>
  <c r="I117" i="26"/>
  <c r="J116" i="26"/>
  <c r="I116" i="26"/>
  <c r="J115" i="26"/>
  <c r="I115" i="26"/>
  <c r="J114" i="26"/>
  <c r="I114" i="26"/>
  <c r="J113" i="26"/>
  <c r="I113" i="26"/>
  <c r="J112" i="26"/>
  <c r="I112" i="26"/>
  <c r="J111" i="26"/>
  <c r="I111" i="26"/>
  <c r="J110" i="26"/>
  <c r="I110" i="26"/>
  <c r="J109" i="26"/>
  <c r="I109" i="26"/>
  <c r="J108" i="26"/>
  <c r="I108" i="26"/>
  <c r="J107" i="26"/>
  <c r="I107" i="26"/>
  <c r="J106" i="26"/>
  <c r="I106" i="26"/>
  <c r="J105" i="26"/>
  <c r="I105" i="26"/>
  <c r="J104" i="26"/>
  <c r="I104" i="26"/>
  <c r="J103" i="26"/>
  <c r="I103" i="26"/>
  <c r="J102" i="26"/>
  <c r="I102" i="26"/>
  <c r="J101" i="26"/>
  <c r="I101" i="26"/>
  <c r="J100" i="26"/>
  <c r="I100" i="26"/>
  <c r="J99" i="26"/>
  <c r="I99" i="26"/>
  <c r="J98" i="26"/>
  <c r="I98" i="26"/>
  <c r="J97" i="26"/>
  <c r="I97" i="26"/>
  <c r="J96" i="26"/>
  <c r="I96" i="26"/>
  <c r="J95" i="26"/>
  <c r="I95" i="26"/>
  <c r="J94" i="26"/>
  <c r="I94" i="26"/>
  <c r="J93" i="26"/>
  <c r="I93" i="26"/>
  <c r="J92" i="26"/>
  <c r="I92" i="26"/>
  <c r="J91" i="26"/>
  <c r="I91" i="26"/>
  <c r="J90" i="26"/>
  <c r="I90" i="26"/>
  <c r="J89" i="26"/>
  <c r="I89" i="26"/>
  <c r="J88" i="26"/>
  <c r="I88" i="26"/>
  <c r="J87" i="26"/>
  <c r="I87" i="26"/>
  <c r="J86" i="26"/>
  <c r="I86" i="26"/>
  <c r="E59" i="12" l="1"/>
  <c r="G295" i="26"/>
  <c r="G294" i="26" s="1"/>
  <c r="G293" i="26" s="1"/>
  <c r="G292" i="26" s="1"/>
  <c r="G291" i="26" s="1"/>
  <c r="G290" i="26" s="1"/>
  <c r="G289" i="26" s="1"/>
  <c r="G288" i="26" s="1"/>
  <c r="G287" i="26" s="1"/>
  <c r="G286" i="26" s="1"/>
  <c r="G285" i="26" s="1"/>
  <c r="I18" i="12"/>
  <c r="E49" i="12"/>
  <c r="E62" i="12"/>
  <c r="E63" i="12"/>
  <c r="E52" i="12"/>
  <c r="E64" i="12"/>
  <c r="E57" i="12"/>
  <c r="E53" i="12"/>
  <c r="E54" i="12"/>
  <c r="E58" i="12"/>
  <c r="E51" i="12"/>
  <c r="E55" i="12"/>
  <c r="G284" i="26" l="1"/>
  <c r="G283" i="26" s="1"/>
  <c r="G282" i="26" s="1"/>
  <c r="G281" i="26" s="1"/>
  <c r="G280" i="26" s="1"/>
  <c r="G279" i="26" s="1"/>
  <c r="J18" i="12"/>
  <c r="E61" i="12"/>
  <c r="E48" i="12"/>
  <c r="G278" i="26" l="1"/>
  <c r="G277" i="26" s="1"/>
  <c r="G276" i="26" s="1"/>
  <c r="G275" i="26" s="1"/>
  <c r="G274" i="26" s="1"/>
  <c r="G273" i="26" s="1"/>
  <c r="G272" i="26" s="1"/>
  <c r="G271" i="26" s="1"/>
  <c r="G270" i="26" s="1"/>
  <c r="G269" i="26" s="1"/>
  <c r="G268" i="26" s="1"/>
  <c r="G267" i="26" s="1"/>
  <c r="G266" i="26" s="1"/>
  <c r="G265" i="26" s="1"/>
  <c r="G264" i="26" s="1"/>
  <c r="G263" i="26" s="1"/>
  <c r="G262" i="26" s="1"/>
  <c r="G261" i="26" s="1"/>
  <c r="K18" i="12"/>
  <c r="E69" i="12"/>
  <c r="G260" i="26" l="1"/>
  <c r="G259" i="26" s="1"/>
  <c r="G258" i="26" s="1"/>
  <c r="G257" i="26" s="1"/>
  <c r="G256" i="26" s="1"/>
  <c r="G255" i="26" s="1"/>
  <c r="G254" i="26" s="1"/>
  <c r="L18" i="12"/>
  <c r="F292" i="25"/>
  <c r="I292" i="25" s="1"/>
  <c r="J293" i="25"/>
  <c r="I293" i="25"/>
  <c r="G293" i="25"/>
  <c r="J292" i="25"/>
  <c r="J291" i="25"/>
  <c r="I291" i="25"/>
  <c r="J290" i="25"/>
  <c r="I290" i="25"/>
  <c r="J289" i="25"/>
  <c r="I289" i="25"/>
  <c r="J288" i="25"/>
  <c r="I288" i="25"/>
  <c r="J287" i="25"/>
  <c r="I287" i="25"/>
  <c r="J286" i="25"/>
  <c r="I286" i="25"/>
  <c r="J285" i="25"/>
  <c r="I285" i="25"/>
  <c r="J284" i="25"/>
  <c r="I284" i="25"/>
  <c r="J282" i="25"/>
  <c r="I282" i="25"/>
  <c r="J281" i="25"/>
  <c r="I281" i="25"/>
  <c r="J280" i="25"/>
  <c r="I280" i="25"/>
  <c r="J294" i="25"/>
  <c r="I294" i="25"/>
  <c r="G253" i="26" l="1"/>
  <c r="G252" i="26" s="1"/>
  <c r="G251" i="26" s="1"/>
  <c r="G250" i="26" s="1"/>
  <c r="G249" i="26" s="1"/>
  <c r="G248" i="26" s="1"/>
  <c r="G247" i="26" s="1"/>
  <c r="G246" i="26" s="1"/>
  <c r="G245" i="26" s="1"/>
  <c r="M18" i="12"/>
  <c r="G292" i="25"/>
  <c r="G291" i="25" s="1"/>
  <c r="G290" i="25" s="1"/>
  <c r="G289" i="25" s="1"/>
  <c r="G288" i="25" s="1"/>
  <c r="G244" i="26" l="1"/>
  <c r="G243" i="26" s="1"/>
  <c r="G242" i="26" s="1"/>
  <c r="G241" i="26" s="1"/>
  <c r="G240" i="26" s="1"/>
  <c r="G239" i="26" s="1"/>
  <c r="G238" i="26" s="1"/>
  <c r="G237" i="26" s="1"/>
  <c r="G236" i="26" s="1"/>
  <c r="N18" i="12"/>
  <c r="G287" i="25"/>
  <c r="I5077" i="25"/>
  <c r="I5076" i="25"/>
  <c r="I5075" i="25"/>
  <c r="I5074" i="25"/>
  <c r="I5073" i="25"/>
  <c r="I5072" i="25"/>
  <c r="I5071" i="25"/>
  <c r="I5070" i="25"/>
  <c r="I5069" i="25"/>
  <c r="I5068" i="25"/>
  <c r="I5067" i="25"/>
  <c r="I5066" i="25"/>
  <c r="I5065" i="25"/>
  <c r="I5064" i="25"/>
  <c r="I5063" i="25"/>
  <c r="I5062" i="25"/>
  <c r="I5061" i="25"/>
  <c r="I5060" i="25"/>
  <c r="I5059" i="25"/>
  <c r="I5058" i="25"/>
  <c r="I5057" i="25"/>
  <c r="I5056" i="25"/>
  <c r="I5055" i="25"/>
  <c r="I5054" i="25"/>
  <c r="I5053" i="25"/>
  <c r="I5052" i="25"/>
  <c r="I5051" i="25"/>
  <c r="I5050" i="25"/>
  <c r="I5049" i="25"/>
  <c r="I5048" i="25"/>
  <c r="I5047" i="25"/>
  <c r="I5046" i="25"/>
  <c r="I5045" i="25"/>
  <c r="I5044" i="25"/>
  <c r="I5043" i="25"/>
  <c r="I5042" i="25"/>
  <c r="I5041" i="25"/>
  <c r="I5040" i="25"/>
  <c r="I5039" i="25"/>
  <c r="I5038" i="25"/>
  <c r="I5037" i="25"/>
  <c r="I5036" i="25"/>
  <c r="I5035" i="25"/>
  <c r="I5034" i="25"/>
  <c r="I5033" i="25"/>
  <c r="I5032" i="25"/>
  <c r="I5031" i="25"/>
  <c r="I5030" i="25"/>
  <c r="I5029" i="25"/>
  <c r="I5028" i="25"/>
  <c r="I5027" i="25"/>
  <c r="I5026" i="25"/>
  <c r="I5025" i="25"/>
  <c r="I5024" i="25"/>
  <c r="I5023" i="25"/>
  <c r="I5022" i="25"/>
  <c r="I5021" i="25"/>
  <c r="I5020" i="25"/>
  <c r="I5019" i="25"/>
  <c r="I5018" i="25"/>
  <c r="I5017" i="25"/>
  <c r="I5016" i="25"/>
  <c r="I5015" i="25"/>
  <c r="I5014" i="25"/>
  <c r="I5013" i="25"/>
  <c r="I5012" i="25"/>
  <c r="I5011" i="25"/>
  <c r="I5010" i="25"/>
  <c r="I5009" i="25"/>
  <c r="I5008" i="25"/>
  <c r="I5007" i="25"/>
  <c r="I5006" i="25"/>
  <c r="I5005" i="25"/>
  <c r="I5004" i="25"/>
  <c r="I5003" i="25"/>
  <c r="I5002" i="25"/>
  <c r="I5001" i="25"/>
  <c r="I5000" i="25"/>
  <c r="I4999" i="25"/>
  <c r="I4998" i="25"/>
  <c r="I4997" i="25"/>
  <c r="I4996" i="25"/>
  <c r="I4995" i="25"/>
  <c r="I4994" i="25"/>
  <c r="I4993" i="25"/>
  <c r="I4992" i="25"/>
  <c r="I4991" i="25"/>
  <c r="I4990" i="25"/>
  <c r="I4989" i="25"/>
  <c r="I4988" i="25"/>
  <c r="I4987" i="25"/>
  <c r="I4986" i="25"/>
  <c r="I4985" i="25"/>
  <c r="I4984" i="25"/>
  <c r="I4983" i="25"/>
  <c r="I4982" i="25"/>
  <c r="I4981" i="25"/>
  <c r="I4980" i="25"/>
  <c r="I4979" i="25"/>
  <c r="I4978" i="25"/>
  <c r="I4977" i="25"/>
  <c r="I4976" i="25"/>
  <c r="I4975" i="25"/>
  <c r="I4974" i="25"/>
  <c r="I4973" i="25"/>
  <c r="I4972" i="25"/>
  <c r="I4971" i="25"/>
  <c r="I4970" i="25"/>
  <c r="I4969" i="25"/>
  <c r="I4968" i="25"/>
  <c r="I4967" i="25"/>
  <c r="I4966" i="25"/>
  <c r="I4965" i="25"/>
  <c r="I4964" i="25"/>
  <c r="I4963" i="25"/>
  <c r="I4962" i="25"/>
  <c r="I4961" i="25"/>
  <c r="I4960" i="25"/>
  <c r="I4959" i="25"/>
  <c r="I4958" i="25"/>
  <c r="I4957" i="25"/>
  <c r="I4956" i="25"/>
  <c r="I4955" i="25"/>
  <c r="I4954" i="25"/>
  <c r="I4953" i="25"/>
  <c r="I4952" i="25"/>
  <c r="I4951" i="25"/>
  <c r="I4950" i="25"/>
  <c r="I4949" i="25"/>
  <c r="I4948" i="25"/>
  <c r="I4947" i="25"/>
  <c r="I4946" i="25"/>
  <c r="I4945" i="25"/>
  <c r="I4944" i="25"/>
  <c r="I4943" i="25"/>
  <c r="I4942" i="25"/>
  <c r="I4941" i="25"/>
  <c r="I4940" i="25"/>
  <c r="I4939" i="25"/>
  <c r="I4938" i="25"/>
  <c r="I4937" i="25"/>
  <c r="I4936" i="25"/>
  <c r="I4935" i="25"/>
  <c r="I4934" i="25"/>
  <c r="I4933" i="25"/>
  <c r="I4932" i="25"/>
  <c r="I4931" i="25"/>
  <c r="I4930" i="25"/>
  <c r="I4929" i="25"/>
  <c r="I4928" i="25"/>
  <c r="I4927" i="25"/>
  <c r="I4926" i="25"/>
  <c r="I4925" i="25"/>
  <c r="I4924" i="25"/>
  <c r="I4923" i="25"/>
  <c r="I4922" i="25"/>
  <c r="I4921" i="25"/>
  <c r="I4920" i="25"/>
  <c r="I4919" i="25"/>
  <c r="I4918" i="25"/>
  <c r="I4917" i="25"/>
  <c r="I4916" i="25"/>
  <c r="I4915" i="25"/>
  <c r="I4914" i="25"/>
  <c r="I4913" i="25"/>
  <c r="I4912" i="25"/>
  <c r="I4911" i="25"/>
  <c r="I4910" i="25"/>
  <c r="I4909" i="25"/>
  <c r="I4908" i="25"/>
  <c r="I4907" i="25"/>
  <c r="I4906" i="25"/>
  <c r="I4905" i="25"/>
  <c r="I4904" i="25"/>
  <c r="I4903" i="25"/>
  <c r="I4902" i="25"/>
  <c r="I4901" i="25"/>
  <c r="I4900" i="25"/>
  <c r="I4899" i="25"/>
  <c r="I4898" i="25"/>
  <c r="I4897" i="25"/>
  <c r="I4896" i="25"/>
  <c r="I4895" i="25"/>
  <c r="I4894" i="25"/>
  <c r="I4893" i="25"/>
  <c r="I4892" i="25"/>
  <c r="I4891" i="25"/>
  <c r="I4890" i="25"/>
  <c r="I4889" i="25"/>
  <c r="I4888" i="25"/>
  <c r="I4887" i="25"/>
  <c r="I4886" i="25"/>
  <c r="I4885" i="25"/>
  <c r="I4884" i="25"/>
  <c r="I4883" i="25"/>
  <c r="I4882" i="25"/>
  <c r="I4881" i="25"/>
  <c r="I4880" i="25"/>
  <c r="I4879" i="25"/>
  <c r="I4878" i="25"/>
  <c r="I4877" i="25"/>
  <c r="I4876" i="25"/>
  <c r="I4875" i="25"/>
  <c r="I4874" i="25"/>
  <c r="I4873" i="25"/>
  <c r="I4872" i="25"/>
  <c r="I4871" i="25"/>
  <c r="I4870" i="25"/>
  <c r="I4869" i="25"/>
  <c r="I4868" i="25"/>
  <c r="I4867" i="25"/>
  <c r="I4866" i="25"/>
  <c r="I4865" i="25"/>
  <c r="I4864" i="25"/>
  <c r="I4863" i="25"/>
  <c r="I4862" i="25"/>
  <c r="I4861" i="25"/>
  <c r="I4860" i="25"/>
  <c r="I4859" i="25"/>
  <c r="I4858" i="25"/>
  <c r="I4857" i="25"/>
  <c r="I4856" i="25"/>
  <c r="I4855" i="25"/>
  <c r="I4854" i="25"/>
  <c r="I4853" i="25"/>
  <c r="I4852" i="25"/>
  <c r="I4851" i="25"/>
  <c r="I4850" i="25"/>
  <c r="I4849" i="25"/>
  <c r="I4848" i="25"/>
  <c r="I4847" i="25"/>
  <c r="I4846" i="25"/>
  <c r="I4845" i="25"/>
  <c r="I4844" i="25"/>
  <c r="I4843" i="25"/>
  <c r="I4842" i="25"/>
  <c r="I4841" i="25"/>
  <c r="I4840" i="25"/>
  <c r="I4839" i="25"/>
  <c r="I4838" i="25"/>
  <c r="I4837" i="25"/>
  <c r="I4836" i="25"/>
  <c r="I4835" i="25"/>
  <c r="I4834" i="25"/>
  <c r="I4833" i="25"/>
  <c r="I4832" i="25"/>
  <c r="I4831" i="25"/>
  <c r="I4830" i="25"/>
  <c r="I4829" i="25"/>
  <c r="I4828" i="25"/>
  <c r="I4827" i="25"/>
  <c r="I4826" i="25"/>
  <c r="I4825" i="25"/>
  <c r="I4824" i="25"/>
  <c r="I4823" i="25"/>
  <c r="I4822" i="25"/>
  <c r="I4821" i="25"/>
  <c r="I4820" i="25"/>
  <c r="I4819" i="25"/>
  <c r="I4818" i="25"/>
  <c r="I4817" i="25"/>
  <c r="I4816" i="25"/>
  <c r="I4815" i="25"/>
  <c r="I4814" i="25"/>
  <c r="I4813" i="25"/>
  <c r="I4812" i="25"/>
  <c r="I4811" i="25"/>
  <c r="I4810" i="25"/>
  <c r="I4809" i="25"/>
  <c r="I4808" i="25"/>
  <c r="I4807" i="25"/>
  <c r="I4806" i="25"/>
  <c r="I4805" i="25"/>
  <c r="I4804" i="25"/>
  <c r="I4803" i="25"/>
  <c r="I4802" i="25"/>
  <c r="I4801" i="25"/>
  <c r="I4800" i="25"/>
  <c r="I4799" i="25"/>
  <c r="I4798" i="25"/>
  <c r="I4797" i="25"/>
  <c r="I4796" i="25"/>
  <c r="I4795" i="25"/>
  <c r="I4794" i="25"/>
  <c r="I4793" i="25"/>
  <c r="I4792" i="25"/>
  <c r="I4791" i="25"/>
  <c r="I4790" i="25"/>
  <c r="I4789" i="25"/>
  <c r="I4788" i="25"/>
  <c r="I4787" i="25"/>
  <c r="I4786" i="25"/>
  <c r="I4785" i="25"/>
  <c r="I4784" i="25"/>
  <c r="I4783" i="25"/>
  <c r="I4782" i="25"/>
  <c r="I4781" i="25"/>
  <c r="I4780" i="25"/>
  <c r="I4779" i="25"/>
  <c r="I4778" i="25"/>
  <c r="I4777" i="25"/>
  <c r="I4776" i="25"/>
  <c r="I4775" i="25"/>
  <c r="I4774" i="25"/>
  <c r="I4773" i="25"/>
  <c r="I4772" i="25"/>
  <c r="I4771" i="25"/>
  <c r="I4770" i="25"/>
  <c r="I4769" i="25"/>
  <c r="I4768" i="25"/>
  <c r="I4767" i="25"/>
  <c r="I4766" i="25"/>
  <c r="I4765" i="25"/>
  <c r="I4764" i="25"/>
  <c r="I4763" i="25"/>
  <c r="I4762" i="25"/>
  <c r="I4761" i="25"/>
  <c r="I4760" i="25"/>
  <c r="I4759" i="25"/>
  <c r="I4758" i="25"/>
  <c r="I4757" i="25"/>
  <c r="I4756" i="25"/>
  <c r="I4755" i="25"/>
  <c r="I4754" i="25"/>
  <c r="I4753" i="25"/>
  <c r="I4752" i="25"/>
  <c r="I4751" i="25"/>
  <c r="I4750" i="25"/>
  <c r="I4749" i="25"/>
  <c r="I4748" i="25"/>
  <c r="I4747" i="25"/>
  <c r="I4746" i="25"/>
  <c r="I4745" i="25"/>
  <c r="I4744" i="25"/>
  <c r="I4743" i="25"/>
  <c r="I4742" i="25"/>
  <c r="I4741" i="25"/>
  <c r="I4740" i="25"/>
  <c r="I4739" i="25"/>
  <c r="I4738" i="25"/>
  <c r="I4737" i="25"/>
  <c r="I4736" i="25"/>
  <c r="I4735" i="25"/>
  <c r="I4734" i="25"/>
  <c r="I4733" i="25"/>
  <c r="I4732" i="25"/>
  <c r="I4731" i="25"/>
  <c r="I4730" i="25"/>
  <c r="I4729" i="25"/>
  <c r="I4728" i="25"/>
  <c r="I4727" i="25"/>
  <c r="I4726" i="25"/>
  <c r="I4725" i="25"/>
  <c r="I4724" i="25"/>
  <c r="I4723" i="25"/>
  <c r="I4722" i="25"/>
  <c r="I4721" i="25"/>
  <c r="I4720" i="25"/>
  <c r="I4719" i="25"/>
  <c r="I4718" i="25"/>
  <c r="I4717" i="25"/>
  <c r="I4716" i="25"/>
  <c r="I4715" i="25"/>
  <c r="I4714" i="25"/>
  <c r="I4713" i="25"/>
  <c r="I4712" i="25"/>
  <c r="I4711" i="25"/>
  <c r="I4710" i="25"/>
  <c r="I4709" i="25"/>
  <c r="I4708" i="25"/>
  <c r="I4707" i="25"/>
  <c r="I4706" i="25"/>
  <c r="I4705" i="25"/>
  <c r="I4704" i="25"/>
  <c r="I4703" i="25"/>
  <c r="I4702" i="25"/>
  <c r="I4701" i="25"/>
  <c r="I4700" i="25"/>
  <c r="I4699" i="25"/>
  <c r="I4698" i="25"/>
  <c r="I4697" i="25"/>
  <c r="I4696" i="25"/>
  <c r="I4695" i="25"/>
  <c r="I4694" i="25"/>
  <c r="I4693" i="25"/>
  <c r="I4692" i="25"/>
  <c r="I4691" i="25"/>
  <c r="I4690" i="25"/>
  <c r="I4689" i="25"/>
  <c r="I4688" i="25"/>
  <c r="I4687" i="25"/>
  <c r="I4686" i="25"/>
  <c r="I4685" i="25"/>
  <c r="I4684" i="25"/>
  <c r="I4683" i="25"/>
  <c r="I4682" i="25"/>
  <c r="I4681" i="25"/>
  <c r="I4680" i="25"/>
  <c r="I4679" i="25"/>
  <c r="I4678" i="25"/>
  <c r="I4677" i="25"/>
  <c r="I4676" i="25"/>
  <c r="I4675" i="25"/>
  <c r="I4674" i="25"/>
  <c r="I4673" i="25"/>
  <c r="I4672" i="25"/>
  <c r="I4671" i="25"/>
  <c r="I4670" i="25"/>
  <c r="I4669" i="25"/>
  <c r="I4668" i="25"/>
  <c r="I4667" i="25"/>
  <c r="I4666" i="25"/>
  <c r="I4665" i="25"/>
  <c r="I4664" i="25"/>
  <c r="I4663" i="25"/>
  <c r="I4662" i="25"/>
  <c r="I4661" i="25"/>
  <c r="I4660" i="25"/>
  <c r="I4659" i="25"/>
  <c r="I4658" i="25"/>
  <c r="I4657" i="25"/>
  <c r="I4656" i="25"/>
  <c r="I4655" i="25"/>
  <c r="I4654" i="25"/>
  <c r="I4653" i="25"/>
  <c r="I4652" i="25"/>
  <c r="I4651" i="25"/>
  <c r="I4650" i="25"/>
  <c r="I4649" i="25"/>
  <c r="I4648" i="25"/>
  <c r="I4647" i="25"/>
  <c r="I4646" i="25"/>
  <c r="I4645" i="25"/>
  <c r="I4644" i="25"/>
  <c r="I4643" i="25"/>
  <c r="I4642" i="25"/>
  <c r="I4641" i="25"/>
  <c r="I4640" i="25"/>
  <c r="I4639" i="25"/>
  <c r="I4638" i="25"/>
  <c r="I4637" i="25"/>
  <c r="I4636" i="25"/>
  <c r="I4635" i="25"/>
  <c r="I4634" i="25"/>
  <c r="I4633" i="25"/>
  <c r="I4632" i="25"/>
  <c r="I4631" i="25"/>
  <c r="I4630" i="25"/>
  <c r="I4629" i="25"/>
  <c r="I4628" i="25"/>
  <c r="I4627" i="25"/>
  <c r="I4626" i="25"/>
  <c r="I4625" i="25"/>
  <c r="I4624" i="25"/>
  <c r="I4623" i="25"/>
  <c r="I4622" i="25"/>
  <c r="I4621" i="25"/>
  <c r="I4620" i="25"/>
  <c r="I4619" i="25"/>
  <c r="I4618" i="25"/>
  <c r="I4617" i="25"/>
  <c r="I4616" i="25"/>
  <c r="I4615" i="25"/>
  <c r="I4614" i="25"/>
  <c r="I4613" i="25"/>
  <c r="I4612" i="25"/>
  <c r="I4611" i="25"/>
  <c r="I4610" i="25"/>
  <c r="I4609" i="25"/>
  <c r="I4608" i="25"/>
  <c r="I4607" i="25"/>
  <c r="I4606" i="25"/>
  <c r="I4605" i="25"/>
  <c r="I4604" i="25"/>
  <c r="I4603" i="25"/>
  <c r="I4602" i="25"/>
  <c r="I4601" i="25"/>
  <c r="I4600" i="25"/>
  <c r="I4599" i="25"/>
  <c r="I4598" i="25"/>
  <c r="I4597" i="25"/>
  <c r="I4596" i="25"/>
  <c r="I4595" i="25"/>
  <c r="I4594" i="25"/>
  <c r="I4593" i="25"/>
  <c r="I4592" i="25"/>
  <c r="I4591" i="25"/>
  <c r="I4590" i="25"/>
  <c r="I4589" i="25"/>
  <c r="I4588" i="25"/>
  <c r="I4587" i="25"/>
  <c r="I4586" i="25"/>
  <c r="I4585" i="25"/>
  <c r="I4584" i="25"/>
  <c r="I4583" i="25"/>
  <c r="I4582" i="25"/>
  <c r="I4581" i="25"/>
  <c r="I4580" i="25"/>
  <c r="I4579" i="25"/>
  <c r="I4578" i="25"/>
  <c r="I4577" i="25"/>
  <c r="I4576" i="25"/>
  <c r="I4575" i="25"/>
  <c r="I4574" i="25"/>
  <c r="I4573" i="25"/>
  <c r="I4572" i="25"/>
  <c r="I4571" i="25"/>
  <c r="I4570" i="25"/>
  <c r="I4569" i="25"/>
  <c r="I4568" i="25"/>
  <c r="I4567" i="25"/>
  <c r="I4566" i="25"/>
  <c r="I4565" i="25"/>
  <c r="I4564" i="25"/>
  <c r="I4563" i="25"/>
  <c r="I4562" i="25"/>
  <c r="I4561" i="25"/>
  <c r="I4560" i="25"/>
  <c r="I4559" i="25"/>
  <c r="I4558" i="25"/>
  <c r="I4557" i="25"/>
  <c r="I4556" i="25"/>
  <c r="I4555" i="25"/>
  <c r="I4554" i="25"/>
  <c r="I4553" i="25"/>
  <c r="I4552" i="25"/>
  <c r="I4551" i="25"/>
  <c r="I4550" i="25"/>
  <c r="I4549" i="25"/>
  <c r="I4548" i="25"/>
  <c r="I4547" i="25"/>
  <c r="I4546" i="25"/>
  <c r="I4545" i="25"/>
  <c r="I4544" i="25"/>
  <c r="I4543" i="25"/>
  <c r="I4542" i="25"/>
  <c r="I4541" i="25"/>
  <c r="I4540" i="25"/>
  <c r="I4539" i="25"/>
  <c r="I4538" i="25"/>
  <c r="I4537" i="25"/>
  <c r="I4536" i="25"/>
  <c r="I4535" i="25"/>
  <c r="I4534" i="25"/>
  <c r="I4533" i="25"/>
  <c r="I4532" i="25"/>
  <c r="I4531" i="25"/>
  <c r="I4530" i="25"/>
  <c r="I4529" i="25"/>
  <c r="I4528" i="25"/>
  <c r="I4527" i="25"/>
  <c r="I4526" i="25"/>
  <c r="I4525" i="25"/>
  <c r="I4524" i="25"/>
  <c r="I4523" i="25"/>
  <c r="I4522" i="25"/>
  <c r="I4521" i="25"/>
  <c r="I4520" i="25"/>
  <c r="I4519" i="25"/>
  <c r="I4518" i="25"/>
  <c r="I4517" i="25"/>
  <c r="I4516" i="25"/>
  <c r="I4515" i="25"/>
  <c r="I4514" i="25"/>
  <c r="I4513" i="25"/>
  <c r="I4512" i="25"/>
  <c r="I4511" i="25"/>
  <c r="I4510" i="25"/>
  <c r="I4509" i="25"/>
  <c r="I4508" i="25"/>
  <c r="I4507" i="25"/>
  <c r="I4506" i="25"/>
  <c r="I4505" i="25"/>
  <c r="I4504" i="25"/>
  <c r="I4503" i="25"/>
  <c r="I4502" i="25"/>
  <c r="I4501" i="25"/>
  <c r="I4500" i="25"/>
  <c r="I4499" i="25"/>
  <c r="I4498" i="25"/>
  <c r="I4497" i="25"/>
  <c r="I4496" i="25"/>
  <c r="I4495" i="25"/>
  <c r="I4494" i="25"/>
  <c r="I4493" i="25"/>
  <c r="I4492" i="25"/>
  <c r="I4491" i="25"/>
  <c r="I4490" i="25"/>
  <c r="I4489" i="25"/>
  <c r="I4488" i="25"/>
  <c r="I4487" i="25"/>
  <c r="I4486" i="25"/>
  <c r="I4485" i="25"/>
  <c r="I4484" i="25"/>
  <c r="I4483" i="25"/>
  <c r="I4482" i="25"/>
  <c r="I4481" i="25"/>
  <c r="I4480" i="25"/>
  <c r="I4479" i="25"/>
  <c r="I4478" i="25"/>
  <c r="I4477" i="25"/>
  <c r="I4476" i="25"/>
  <c r="I4475" i="25"/>
  <c r="I4474" i="25"/>
  <c r="I4473" i="25"/>
  <c r="I4472" i="25"/>
  <c r="I4471" i="25"/>
  <c r="I4470" i="25"/>
  <c r="I4469" i="25"/>
  <c r="I4468" i="25"/>
  <c r="I4467" i="25"/>
  <c r="I4466" i="25"/>
  <c r="I4465" i="25"/>
  <c r="I4464" i="25"/>
  <c r="I4463" i="25"/>
  <c r="I4462" i="25"/>
  <c r="I4461" i="25"/>
  <c r="I4460" i="25"/>
  <c r="I4459" i="25"/>
  <c r="I4458" i="25"/>
  <c r="I4457" i="25"/>
  <c r="I4456" i="25"/>
  <c r="I4455" i="25"/>
  <c r="I4454" i="25"/>
  <c r="I4453" i="25"/>
  <c r="I4452" i="25"/>
  <c r="I4451" i="25"/>
  <c r="I4450" i="25"/>
  <c r="I4449" i="25"/>
  <c r="I4448" i="25"/>
  <c r="I4447" i="25"/>
  <c r="I4446" i="25"/>
  <c r="I4445" i="25"/>
  <c r="I4444" i="25"/>
  <c r="I4443" i="25"/>
  <c r="I4442" i="25"/>
  <c r="I4441" i="25"/>
  <c r="I4440" i="25"/>
  <c r="I4439" i="25"/>
  <c r="I4438" i="25"/>
  <c r="I4437" i="25"/>
  <c r="I4436" i="25"/>
  <c r="I4435" i="25"/>
  <c r="I4434" i="25"/>
  <c r="I4433" i="25"/>
  <c r="I4432" i="25"/>
  <c r="I4431" i="25"/>
  <c r="I4430" i="25"/>
  <c r="I4429" i="25"/>
  <c r="I4428" i="25"/>
  <c r="I4427" i="25"/>
  <c r="I4426" i="25"/>
  <c r="I4425" i="25"/>
  <c r="I4424" i="25"/>
  <c r="I4423" i="25"/>
  <c r="I4422" i="25"/>
  <c r="I4421" i="25"/>
  <c r="I4420" i="25"/>
  <c r="I4419" i="25"/>
  <c r="I4418" i="25"/>
  <c r="I4417" i="25"/>
  <c r="I4416" i="25"/>
  <c r="I4415" i="25"/>
  <c r="I4414" i="25"/>
  <c r="I4413" i="25"/>
  <c r="I4412" i="25"/>
  <c r="I4411" i="25"/>
  <c r="I4410" i="25"/>
  <c r="I4409" i="25"/>
  <c r="I4408" i="25"/>
  <c r="I4407" i="25"/>
  <c r="I4406" i="25"/>
  <c r="I4405" i="25"/>
  <c r="I4404" i="25"/>
  <c r="I4403" i="25"/>
  <c r="I4402" i="25"/>
  <c r="I4401" i="25"/>
  <c r="I4400" i="25"/>
  <c r="I4399" i="25"/>
  <c r="I4398" i="25"/>
  <c r="I4397" i="25"/>
  <c r="I4396" i="25"/>
  <c r="I4395" i="25"/>
  <c r="I4394" i="25"/>
  <c r="I4393" i="25"/>
  <c r="I4392" i="25"/>
  <c r="I4391" i="25"/>
  <c r="I4390" i="25"/>
  <c r="I4389" i="25"/>
  <c r="I4388" i="25"/>
  <c r="I4387" i="25"/>
  <c r="I4386" i="25"/>
  <c r="I4385" i="25"/>
  <c r="I4384" i="25"/>
  <c r="I4383" i="25"/>
  <c r="I4382" i="25"/>
  <c r="I4381" i="25"/>
  <c r="I4380" i="25"/>
  <c r="I4379" i="25"/>
  <c r="I4378" i="25"/>
  <c r="I4377" i="25"/>
  <c r="I4376" i="25"/>
  <c r="I4375" i="25"/>
  <c r="I4374" i="25"/>
  <c r="I4373" i="25"/>
  <c r="I4372" i="25"/>
  <c r="I4371" i="25"/>
  <c r="I4370" i="25"/>
  <c r="I4369" i="25"/>
  <c r="I4368" i="25"/>
  <c r="I4367" i="25"/>
  <c r="I4366" i="25"/>
  <c r="I4365" i="25"/>
  <c r="I4364" i="25"/>
  <c r="I4363" i="25"/>
  <c r="I4362" i="25"/>
  <c r="I4361" i="25"/>
  <c r="I4360" i="25"/>
  <c r="I4359" i="25"/>
  <c r="I4358" i="25"/>
  <c r="I4357" i="25"/>
  <c r="I4356" i="25"/>
  <c r="I4355" i="25"/>
  <c r="I4354" i="25"/>
  <c r="I4353" i="25"/>
  <c r="I4352" i="25"/>
  <c r="I4351" i="25"/>
  <c r="I4350" i="25"/>
  <c r="I4349" i="25"/>
  <c r="I4348" i="25"/>
  <c r="I4347" i="25"/>
  <c r="I4346" i="25"/>
  <c r="I4345" i="25"/>
  <c r="I4344" i="25"/>
  <c r="I4343" i="25"/>
  <c r="I4342" i="25"/>
  <c r="I4341" i="25"/>
  <c r="I4340" i="25"/>
  <c r="I4339" i="25"/>
  <c r="I4338" i="25"/>
  <c r="I4337" i="25"/>
  <c r="I4336" i="25"/>
  <c r="I4335" i="25"/>
  <c r="I4334" i="25"/>
  <c r="I4333" i="25"/>
  <c r="I4332" i="25"/>
  <c r="I4331" i="25"/>
  <c r="I4330" i="25"/>
  <c r="I4329" i="25"/>
  <c r="I4328" i="25"/>
  <c r="I4327" i="25"/>
  <c r="I4326" i="25"/>
  <c r="I4325" i="25"/>
  <c r="I4324" i="25"/>
  <c r="I4323" i="25"/>
  <c r="I4322" i="25"/>
  <c r="I4321" i="25"/>
  <c r="I4320" i="25"/>
  <c r="I4319" i="25"/>
  <c r="I4318" i="25"/>
  <c r="I4317" i="25"/>
  <c r="I4316" i="25"/>
  <c r="I4315" i="25"/>
  <c r="I4314" i="25"/>
  <c r="I4313" i="25"/>
  <c r="I4312" i="25"/>
  <c r="I4311" i="25"/>
  <c r="I4310" i="25"/>
  <c r="I4309" i="25"/>
  <c r="I4308" i="25"/>
  <c r="I4307" i="25"/>
  <c r="I4306" i="25"/>
  <c r="I4305" i="25"/>
  <c r="I4304" i="25"/>
  <c r="I4303" i="25"/>
  <c r="I4302" i="25"/>
  <c r="I4301" i="25"/>
  <c r="I4300" i="25"/>
  <c r="I4299" i="25"/>
  <c r="I4298" i="25"/>
  <c r="I4297" i="25"/>
  <c r="I4296" i="25"/>
  <c r="I4295" i="25"/>
  <c r="I4294" i="25"/>
  <c r="I4293" i="25"/>
  <c r="I4292" i="25"/>
  <c r="I4291" i="25"/>
  <c r="I4290" i="25"/>
  <c r="I4289" i="25"/>
  <c r="I4288" i="25"/>
  <c r="I4287" i="25"/>
  <c r="I4286" i="25"/>
  <c r="I4285" i="25"/>
  <c r="I4284" i="25"/>
  <c r="I4283" i="25"/>
  <c r="I4282" i="25"/>
  <c r="I4281" i="25"/>
  <c r="I4280" i="25"/>
  <c r="I4279" i="25"/>
  <c r="I4278" i="25"/>
  <c r="I4277" i="25"/>
  <c r="I4276" i="25"/>
  <c r="I4275" i="25"/>
  <c r="I4274" i="25"/>
  <c r="I4273" i="25"/>
  <c r="I4272" i="25"/>
  <c r="I4271" i="25"/>
  <c r="I4270" i="25"/>
  <c r="I4269" i="25"/>
  <c r="I4268" i="25"/>
  <c r="I4267" i="25"/>
  <c r="I4266" i="25"/>
  <c r="I4265" i="25"/>
  <c r="I4264" i="25"/>
  <c r="I4263" i="25"/>
  <c r="I4262" i="25"/>
  <c r="I4261" i="25"/>
  <c r="I4260" i="25"/>
  <c r="I4259" i="25"/>
  <c r="I4258" i="25"/>
  <c r="I4257" i="25"/>
  <c r="I4256" i="25"/>
  <c r="I4255" i="25"/>
  <c r="I4254" i="25"/>
  <c r="I4253" i="25"/>
  <c r="I4252" i="25"/>
  <c r="I4251" i="25"/>
  <c r="I4250" i="25"/>
  <c r="I4249" i="25"/>
  <c r="I4248" i="25"/>
  <c r="I4247" i="25"/>
  <c r="I4246" i="25"/>
  <c r="I4245" i="25"/>
  <c r="I4244" i="25"/>
  <c r="I4243" i="25"/>
  <c r="I4242" i="25"/>
  <c r="I4241" i="25"/>
  <c r="I4240" i="25"/>
  <c r="I4239" i="25"/>
  <c r="I4238" i="25"/>
  <c r="I4237" i="25"/>
  <c r="I4236" i="25"/>
  <c r="I4235" i="25"/>
  <c r="I4234" i="25"/>
  <c r="I4233" i="25"/>
  <c r="I4232" i="25"/>
  <c r="I4231" i="25"/>
  <c r="I4230" i="25"/>
  <c r="I4229" i="25"/>
  <c r="I4228" i="25"/>
  <c r="I4227" i="25"/>
  <c r="I4226" i="25"/>
  <c r="I4225" i="25"/>
  <c r="I4224" i="25"/>
  <c r="I4223" i="25"/>
  <c r="I4222" i="25"/>
  <c r="I4221" i="25"/>
  <c r="I4220" i="25"/>
  <c r="I4219" i="25"/>
  <c r="I4218" i="25"/>
  <c r="I4217" i="25"/>
  <c r="I4216" i="25"/>
  <c r="I4215" i="25"/>
  <c r="I4214" i="25"/>
  <c r="I4213" i="25"/>
  <c r="I4212" i="25"/>
  <c r="I4211" i="25"/>
  <c r="I4210" i="25"/>
  <c r="I4209" i="25"/>
  <c r="I4208" i="25"/>
  <c r="I4207" i="25"/>
  <c r="I4206" i="25"/>
  <c r="I4205" i="25"/>
  <c r="I4204" i="25"/>
  <c r="I4203" i="25"/>
  <c r="I4202" i="25"/>
  <c r="I4201" i="25"/>
  <c r="I4200" i="25"/>
  <c r="I4199" i="25"/>
  <c r="I4198" i="25"/>
  <c r="I4197" i="25"/>
  <c r="I4196" i="25"/>
  <c r="I4195" i="25"/>
  <c r="I4194" i="25"/>
  <c r="I4193" i="25"/>
  <c r="I4192" i="25"/>
  <c r="I4191" i="25"/>
  <c r="I4190" i="25"/>
  <c r="I4189" i="25"/>
  <c r="I4188" i="25"/>
  <c r="I4187" i="25"/>
  <c r="I4186" i="25"/>
  <c r="I4185" i="25"/>
  <c r="I4184" i="25"/>
  <c r="I4183" i="25"/>
  <c r="I4182" i="25"/>
  <c r="I4181" i="25"/>
  <c r="I4180" i="25"/>
  <c r="I4179" i="25"/>
  <c r="I4178" i="25"/>
  <c r="I4177" i="25"/>
  <c r="I4176" i="25"/>
  <c r="I4175" i="25"/>
  <c r="I4174" i="25"/>
  <c r="I4173" i="25"/>
  <c r="I4172" i="25"/>
  <c r="I4171" i="25"/>
  <c r="I4170" i="25"/>
  <c r="I4169" i="25"/>
  <c r="I4168" i="25"/>
  <c r="I4167" i="25"/>
  <c r="I4166" i="25"/>
  <c r="I4165" i="25"/>
  <c r="I4164" i="25"/>
  <c r="I4163" i="25"/>
  <c r="I4162" i="25"/>
  <c r="I4161" i="25"/>
  <c r="I4160" i="25"/>
  <c r="I4159" i="25"/>
  <c r="I4158" i="25"/>
  <c r="I4157" i="25"/>
  <c r="I4156" i="25"/>
  <c r="I4155" i="25"/>
  <c r="I4154" i="25"/>
  <c r="I4153" i="25"/>
  <c r="I4152" i="25"/>
  <c r="I4151" i="25"/>
  <c r="I4150" i="25"/>
  <c r="I4149" i="25"/>
  <c r="I4148" i="25"/>
  <c r="I4147" i="25"/>
  <c r="I4146" i="25"/>
  <c r="I4145" i="25"/>
  <c r="I4144" i="25"/>
  <c r="I4143" i="25"/>
  <c r="I4142" i="25"/>
  <c r="I4141" i="25"/>
  <c r="I4140" i="25"/>
  <c r="I4139" i="25"/>
  <c r="I4138" i="25"/>
  <c r="I4137" i="25"/>
  <c r="I4136" i="25"/>
  <c r="I4135" i="25"/>
  <c r="I4134" i="25"/>
  <c r="I4133" i="25"/>
  <c r="I4132" i="25"/>
  <c r="I4131" i="25"/>
  <c r="I4130" i="25"/>
  <c r="I4129" i="25"/>
  <c r="I4128" i="25"/>
  <c r="I4127" i="25"/>
  <c r="I4126" i="25"/>
  <c r="I4125" i="25"/>
  <c r="I4124" i="25"/>
  <c r="I4123" i="25"/>
  <c r="I4122" i="25"/>
  <c r="I4121" i="25"/>
  <c r="I4120" i="25"/>
  <c r="I4119" i="25"/>
  <c r="I4118" i="25"/>
  <c r="I4117" i="25"/>
  <c r="I4116" i="25"/>
  <c r="I4115" i="25"/>
  <c r="I4114" i="25"/>
  <c r="I4113" i="25"/>
  <c r="I4112" i="25"/>
  <c r="I4111" i="25"/>
  <c r="I4110" i="25"/>
  <c r="I4109" i="25"/>
  <c r="I4108" i="25"/>
  <c r="I4107" i="25"/>
  <c r="I4106" i="25"/>
  <c r="I4105" i="25"/>
  <c r="I4104" i="25"/>
  <c r="I4103" i="25"/>
  <c r="I4102" i="25"/>
  <c r="I4101" i="25"/>
  <c r="I4100" i="25"/>
  <c r="I4099" i="25"/>
  <c r="I4098" i="25"/>
  <c r="I4097" i="25"/>
  <c r="I4096" i="25"/>
  <c r="I4095" i="25"/>
  <c r="I4094" i="25"/>
  <c r="I4093" i="25"/>
  <c r="I4092" i="25"/>
  <c r="I4091" i="25"/>
  <c r="I4090" i="25"/>
  <c r="I4089" i="25"/>
  <c r="I4088" i="25"/>
  <c r="I4087" i="25"/>
  <c r="I4086" i="25"/>
  <c r="I4085" i="25"/>
  <c r="I4084" i="25"/>
  <c r="I4083" i="25"/>
  <c r="I4082" i="25"/>
  <c r="I4081" i="25"/>
  <c r="I4080" i="25"/>
  <c r="I4079" i="25"/>
  <c r="I4078" i="25"/>
  <c r="I4077" i="25"/>
  <c r="I4076" i="25"/>
  <c r="I4075" i="25"/>
  <c r="I4074" i="25"/>
  <c r="I4073" i="25"/>
  <c r="I4072" i="25"/>
  <c r="I4071" i="25"/>
  <c r="I4070" i="25"/>
  <c r="I4069" i="25"/>
  <c r="I4068" i="25"/>
  <c r="I4067" i="25"/>
  <c r="I4066" i="25"/>
  <c r="I4065" i="25"/>
  <c r="I4064" i="25"/>
  <c r="I4063" i="25"/>
  <c r="I4062" i="25"/>
  <c r="I4061" i="25"/>
  <c r="I4060" i="25"/>
  <c r="I4059" i="25"/>
  <c r="I4058" i="25"/>
  <c r="I4057" i="25"/>
  <c r="I4056" i="25"/>
  <c r="I4055" i="25"/>
  <c r="I4054" i="25"/>
  <c r="I4053" i="25"/>
  <c r="I4052" i="25"/>
  <c r="I4051" i="25"/>
  <c r="I4050" i="25"/>
  <c r="I4049" i="25"/>
  <c r="I4048" i="25"/>
  <c r="I4047" i="25"/>
  <c r="I4046" i="25"/>
  <c r="I4045" i="25"/>
  <c r="I4044" i="25"/>
  <c r="I4043" i="25"/>
  <c r="I4042" i="25"/>
  <c r="I4041" i="25"/>
  <c r="I4040" i="25"/>
  <c r="I4039" i="25"/>
  <c r="I4038" i="25"/>
  <c r="I4037" i="25"/>
  <c r="I4036" i="25"/>
  <c r="I4035" i="25"/>
  <c r="I4034" i="25"/>
  <c r="I4033" i="25"/>
  <c r="I4032" i="25"/>
  <c r="I4031" i="25"/>
  <c r="I4030" i="25"/>
  <c r="I4029" i="25"/>
  <c r="I4028" i="25"/>
  <c r="I4027" i="25"/>
  <c r="I4026" i="25"/>
  <c r="I4025" i="25"/>
  <c r="I4024" i="25"/>
  <c r="I4023" i="25"/>
  <c r="I4022" i="25"/>
  <c r="I4021" i="25"/>
  <c r="I4020" i="25"/>
  <c r="I4019" i="25"/>
  <c r="I4018" i="25"/>
  <c r="I4017" i="25"/>
  <c r="I4016" i="25"/>
  <c r="I4015" i="25"/>
  <c r="I4014" i="25"/>
  <c r="I4013" i="25"/>
  <c r="I4012" i="25"/>
  <c r="I4011" i="25"/>
  <c r="I4010" i="25"/>
  <c r="I4009" i="25"/>
  <c r="I4008" i="25"/>
  <c r="I4007" i="25"/>
  <c r="I4006" i="25"/>
  <c r="I4005" i="25"/>
  <c r="I4004" i="25"/>
  <c r="I4003" i="25"/>
  <c r="I4002" i="25"/>
  <c r="I4001" i="25"/>
  <c r="I4000" i="25"/>
  <c r="I3999" i="25"/>
  <c r="I3998" i="25"/>
  <c r="I3997" i="25"/>
  <c r="I3996" i="25"/>
  <c r="I3995" i="25"/>
  <c r="I3994" i="25"/>
  <c r="I3993" i="25"/>
  <c r="I3992" i="25"/>
  <c r="I3991" i="25"/>
  <c r="I3990" i="25"/>
  <c r="I3989" i="25"/>
  <c r="I3988" i="25"/>
  <c r="I3987" i="25"/>
  <c r="I3986" i="25"/>
  <c r="I3985" i="25"/>
  <c r="I3984" i="25"/>
  <c r="I3983" i="25"/>
  <c r="I3982" i="25"/>
  <c r="I3981" i="25"/>
  <c r="I3980" i="25"/>
  <c r="I3979" i="25"/>
  <c r="I3978" i="25"/>
  <c r="I3977" i="25"/>
  <c r="I3976" i="25"/>
  <c r="I3975" i="25"/>
  <c r="I3974" i="25"/>
  <c r="I3973" i="25"/>
  <c r="I3972" i="25"/>
  <c r="I3971" i="25"/>
  <c r="I3970" i="25"/>
  <c r="I3969" i="25"/>
  <c r="I3968" i="25"/>
  <c r="I3967" i="25"/>
  <c r="I3966" i="25"/>
  <c r="I3965" i="25"/>
  <c r="I3964" i="25"/>
  <c r="I3963" i="25"/>
  <c r="I3962" i="25"/>
  <c r="I3961" i="25"/>
  <c r="I3960" i="25"/>
  <c r="I3959" i="25"/>
  <c r="I3958" i="25"/>
  <c r="I3957" i="25"/>
  <c r="I3956" i="25"/>
  <c r="I3955" i="25"/>
  <c r="I3954" i="25"/>
  <c r="I3953" i="25"/>
  <c r="I3952" i="25"/>
  <c r="I3951" i="25"/>
  <c r="I3950" i="25"/>
  <c r="I3949" i="25"/>
  <c r="I3948" i="25"/>
  <c r="I3947" i="25"/>
  <c r="I3946" i="25"/>
  <c r="I3945" i="25"/>
  <c r="I3944" i="25"/>
  <c r="I3943" i="25"/>
  <c r="I3942" i="25"/>
  <c r="I3941" i="25"/>
  <c r="I3940" i="25"/>
  <c r="I3939" i="25"/>
  <c r="I3938" i="25"/>
  <c r="I3937" i="25"/>
  <c r="I3936" i="25"/>
  <c r="I3935" i="25"/>
  <c r="I3934" i="25"/>
  <c r="I3933" i="25"/>
  <c r="I3932" i="25"/>
  <c r="I3931" i="25"/>
  <c r="I3930" i="25"/>
  <c r="I3929" i="25"/>
  <c r="I3928" i="25"/>
  <c r="I3927" i="25"/>
  <c r="I3926" i="25"/>
  <c r="I3925" i="25"/>
  <c r="I3924" i="25"/>
  <c r="I3923" i="25"/>
  <c r="I3922" i="25"/>
  <c r="I3921" i="25"/>
  <c r="I3920" i="25"/>
  <c r="I3919" i="25"/>
  <c r="I3918" i="25"/>
  <c r="I3917" i="25"/>
  <c r="I3916" i="25"/>
  <c r="I3915" i="25"/>
  <c r="I3914" i="25"/>
  <c r="I3913" i="25"/>
  <c r="I3912" i="25"/>
  <c r="I3911" i="25"/>
  <c r="I3910" i="25"/>
  <c r="I3909" i="25"/>
  <c r="I3908" i="25"/>
  <c r="I3907" i="25"/>
  <c r="I3906" i="25"/>
  <c r="I3905" i="25"/>
  <c r="I3904" i="25"/>
  <c r="I3903" i="25"/>
  <c r="I3902" i="25"/>
  <c r="I3901" i="25"/>
  <c r="I3900" i="25"/>
  <c r="I3899" i="25"/>
  <c r="I3898" i="25"/>
  <c r="I3897" i="25"/>
  <c r="I3896" i="25"/>
  <c r="I3895" i="25"/>
  <c r="I3894" i="25"/>
  <c r="I3893" i="25"/>
  <c r="I3892" i="25"/>
  <c r="I3891" i="25"/>
  <c r="I3890" i="25"/>
  <c r="I3889" i="25"/>
  <c r="I3888" i="25"/>
  <c r="I3887" i="25"/>
  <c r="I3886" i="25"/>
  <c r="I3885" i="25"/>
  <c r="I3884" i="25"/>
  <c r="I3883" i="25"/>
  <c r="I3882" i="25"/>
  <c r="I3881" i="25"/>
  <c r="I3880" i="25"/>
  <c r="I3879" i="25"/>
  <c r="I3878" i="25"/>
  <c r="I3877" i="25"/>
  <c r="I3876" i="25"/>
  <c r="I3875" i="25"/>
  <c r="I3874" i="25"/>
  <c r="I3873" i="25"/>
  <c r="I3872" i="25"/>
  <c r="I3871" i="25"/>
  <c r="I3870" i="25"/>
  <c r="I3869" i="25"/>
  <c r="I3868" i="25"/>
  <c r="I3867" i="25"/>
  <c r="I3866" i="25"/>
  <c r="I3865" i="25"/>
  <c r="I3864" i="25"/>
  <c r="I3863" i="25"/>
  <c r="I3862" i="25"/>
  <c r="I3861" i="25"/>
  <c r="I3860" i="25"/>
  <c r="I3859" i="25"/>
  <c r="I3858" i="25"/>
  <c r="I3857" i="25"/>
  <c r="I3856" i="25"/>
  <c r="I3855" i="25"/>
  <c r="I3854" i="25"/>
  <c r="I3853" i="25"/>
  <c r="I3852" i="25"/>
  <c r="I3851" i="25"/>
  <c r="I3850" i="25"/>
  <c r="I3849" i="25"/>
  <c r="I3848" i="25"/>
  <c r="I3847" i="25"/>
  <c r="I3846" i="25"/>
  <c r="I3845" i="25"/>
  <c r="I3844" i="25"/>
  <c r="I3843" i="25"/>
  <c r="I3842" i="25"/>
  <c r="I3841" i="25"/>
  <c r="I3840" i="25"/>
  <c r="I3839" i="25"/>
  <c r="I3838" i="25"/>
  <c r="I3837" i="25"/>
  <c r="I3836" i="25"/>
  <c r="I3835" i="25"/>
  <c r="I3834" i="25"/>
  <c r="I3833" i="25"/>
  <c r="I3832" i="25"/>
  <c r="I3831" i="25"/>
  <c r="I3830" i="25"/>
  <c r="I3829" i="25"/>
  <c r="I3828" i="25"/>
  <c r="I3827" i="25"/>
  <c r="I3826" i="25"/>
  <c r="I3825" i="25"/>
  <c r="I3824" i="25"/>
  <c r="I3823" i="25"/>
  <c r="I3822" i="25"/>
  <c r="I3821" i="25"/>
  <c r="I3820" i="25"/>
  <c r="I3819" i="25"/>
  <c r="I3818" i="25"/>
  <c r="I3817" i="25"/>
  <c r="I3816" i="25"/>
  <c r="I3815" i="25"/>
  <c r="I3814" i="25"/>
  <c r="I3813" i="25"/>
  <c r="I3812" i="25"/>
  <c r="I3811" i="25"/>
  <c r="I3810" i="25"/>
  <c r="I3809" i="25"/>
  <c r="I3808" i="25"/>
  <c r="I3807" i="25"/>
  <c r="I3806" i="25"/>
  <c r="I3805" i="25"/>
  <c r="I3804" i="25"/>
  <c r="I3803" i="25"/>
  <c r="I3802" i="25"/>
  <c r="I3801" i="25"/>
  <c r="I3800" i="25"/>
  <c r="I3799" i="25"/>
  <c r="I3798" i="25"/>
  <c r="I3797" i="25"/>
  <c r="I3796" i="25"/>
  <c r="I3795" i="25"/>
  <c r="I3794" i="25"/>
  <c r="I3793" i="25"/>
  <c r="I3792" i="25"/>
  <c r="I3791" i="25"/>
  <c r="I3790" i="25"/>
  <c r="I3789" i="25"/>
  <c r="I3788" i="25"/>
  <c r="I3787" i="25"/>
  <c r="I3786" i="25"/>
  <c r="I3785" i="25"/>
  <c r="I3784" i="25"/>
  <c r="I3783" i="25"/>
  <c r="I3782" i="25"/>
  <c r="I3781" i="25"/>
  <c r="I3780" i="25"/>
  <c r="I3779" i="25"/>
  <c r="I3778" i="25"/>
  <c r="I3777" i="25"/>
  <c r="I3776" i="25"/>
  <c r="I3775" i="25"/>
  <c r="I3774" i="25"/>
  <c r="I3773" i="25"/>
  <c r="I3772" i="25"/>
  <c r="I3771" i="25"/>
  <c r="I3770" i="25"/>
  <c r="I3769" i="25"/>
  <c r="I3768" i="25"/>
  <c r="I3767" i="25"/>
  <c r="I3766" i="25"/>
  <c r="I3765" i="25"/>
  <c r="I3764" i="25"/>
  <c r="I3763" i="25"/>
  <c r="I3762" i="25"/>
  <c r="I3761" i="25"/>
  <c r="I3760" i="25"/>
  <c r="I3759" i="25"/>
  <c r="I3758" i="25"/>
  <c r="I3757" i="25"/>
  <c r="I3756" i="25"/>
  <c r="I3755" i="25"/>
  <c r="I3754" i="25"/>
  <c r="I3753" i="25"/>
  <c r="I3752" i="25"/>
  <c r="I3751" i="25"/>
  <c r="I3750" i="25"/>
  <c r="I3749" i="25"/>
  <c r="I3748" i="25"/>
  <c r="I3747" i="25"/>
  <c r="I3746" i="25"/>
  <c r="I3745" i="25"/>
  <c r="I3744" i="25"/>
  <c r="I3743" i="25"/>
  <c r="I3742" i="25"/>
  <c r="I3741" i="25"/>
  <c r="I3740" i="25"/>
  <c r="I3739" i="25"/>
  <c r="I3738" i="25"/>
  <c r="I3737" i="25"/>
  <c r="I3736" i="25"/>
  <c r="I3735" i="25"/>
  <c r="I3734" i="25"/>
  <c r="I3733" i="25"/>
  <c r="I3732" i="25"/>
  <c r="I3731" i="25"/>
  <c r="I3730" i="25"/>
  <c r="I3729" i="25"/>
  <c r="I3728" i="25"/>
  <c r="I3727" i="25"/>
  <c r="I3726" i="25"/>
  <c r="I3725" i="25"/>
  <c r="I3724" i="25"/>
  <c r="I3723" i="25"/>
  <c r="I3722" i="25"/>
  <c r="I3721" i="25"/>
  <c r="I3720" i="25"/>
  <c r="I3719" i="25"/>
  <c r="I3718" i="25"/>
  <c r="I3717" i="25"/>
  <c r="I3716" i="25"/>
  <c r="I3715" i="25"/>
  <c r="I3714" i="25"/>
  <c r="I3713" i="25"/>
  <c r="I3712" i="25"/>
  <c r="I3711" i="25"/>
  <c r="I3710" i="25"/>
  <c r="I3709" i="25"/>
  <c r="I3708" i="25"/>
  <c r="I3707" i="25"/>
  <c r="I3706" i="25"/>
  <c r="I3705" i="25"/>
  <c r="I3704" i="25"/>
  <c r="I3703" i="25"/>
  <c r="I3702" i="25"/>
  <c r="I3701" i="25"/>
  <c r="I3700" i="25"/>
  <c r="I3699" i="25"/>
  <c r="I3698" i="25"/>
  <c r="I3697" i="25"/>
  <c r="I3696" i="25"/>
  <c r="I3695" i="25"/>
  <c r="I3694" i="25"/>
  <c r="I3693" i="25"/>
  <c r="I3692" i="25"/>
  <c r="I3691" i="25"/>
  <c r="I3690" i="25"/>
  <c r="I3689" i="25"/>
  <c r="I3688" i="25"/>
  <c r="I3687" i="25"/>
  <c r="I3686" i="25"/>
  <c r="I3685" i="25"/>
  <c r="I3684" i="25"/>
  <c r="I3683" i="25"/>
  <c r="I3682" i="25"/>
  <c r="I3681" i="25"/>
  <c r="I3680" i="25"/>
  <c r="I3679" i="25"/>
  <c r="I3678" i="25"/>
  <c r="I3677" i="25"/>
  <c r="I3676" i="25"/>
  <c r="I3675" i="25"/>
  <c r="I3674" i="25"/>
  <c r="I3673" i="25"/>
  <c r="I3672" i="25"/>
  <c r="I3671" i="25"/>
  <c r="I3670" i="25"/>
  <c r="I3669" i="25"/>
  <c r="I3668" i="25"/>
  <c r="I3667" i="25"/>
  <c r="I3666" i="25"/>
  <c r="I3665" i="25"/>
  <c r="I3664" i="25"/>
  <c r="I3663" i="25"/>
  <c r="I3662" i="25"/>
  <c r="I3661" i="25"/>
  <c r="I3660" i="25"/>
  <c r="I3659" i="25"/>
  <c r="I3658" i="25"/>
  <c r="I3657" i="25"/>
  <c r="I3656" i="25"/>
  <c r="I3655" i="25"/>
  <c r="I3654" i="25"/>
  <c r="I3653" i="25"/>
  <c r="I3652" i="25"/>
  <c r="I3651" i="25"/>
  <c r="I3650" i="25"/>
  <c r="I3649" i="25"/>
  <c r="I3648" i="25"/>
  <c r="I3647" i="25"/>
  <c r="I3646" i="25"/>
  <c r="I3645" i="25"/>
  <c r="I3644" i="25"/>
  <c r="I3643" i="25"/>
  <c r="I3642" i="25"/>
  <c r="I3641" i="25"/>
  <c r="I3640" i="25"/>
  <c r="I3639" i="25"/>
  <c r="I3638" i="25"/>
  <c r="I3637" i="25"/>
  <c r="I3636" i="25"/>
  <c r="I3635" i="25"/>
  <c r="I3634" i="25"/>
  <c r="I3633" i="25"/>
  <c r="I3632" i="25"/>
  <c r="I3631" i="25"/>
  <c r="I3630" i="25"/>
  <c r="I3629" i="25"/>
  <c r="I3628" i="25"/>
  <c r="I3627" i="25"/>
  <c r="I3626" i="25"/>
  <c r="I3625" i="25"/>
  <c r="I3624" i="25"/>
  <c r="I3623" i="25"/>
  <c r="I3622" i="25"/>
  <c r="I3621" i="25"/>
  <c r="I3620" i="25"/>
  <c r="I3619" i="25"/>
  <c r="I3618" i="25"/>
  <c r="I3617" i="25"/>
  <c r="I3616" i="25"/>
  <c r="I3615" i="25"/>
  <c r="I3614" i="25"/>
  <c r="I3613" i="25"/>
  <c r="I3612" i="25"/>
  <c r="I3611" i="25"/>
  <c r="I3610" i="25"/>
  <c r="I3609" i="25"/>
  <c r="I3608" i="25"/>
  <c r="I3607" i="25"/>
  <c r="I3606" i="25"/>
  <c r="I3605" i="25"/>
  <c r="I3604" i="25"/>
  <c r="I3603" i="25"/>
  <c r="I3602" i="25"/>
  <c r="I3601" i="25"/>
  <c r="I3600" i="25"/>
  <c r="I3599" i="25"/>
  <c r="I3598" i="25"/>
  <c r="I3597" i="25"/>
  <c r="I3596" i="25"/>
  <c r="I3595" i="25"/>
  <c r="I3594" i="25"/>
  <c r="I3593" i="25"/>
  <c r="I3592" i="25"/>
  <c r="I3591" i="25"/>
  <c r="I3590" i="25"/>
  <c r="I3589" i="25"/>
  <c r="I3588" i="25"/>
  <c r="I3587" i="25"/>
  <c r="I3586" i="25"/>
  <c r="I3585" i="25"/>
  <c r="I3584" i="25"/>
  <c r="I3583" i="25"/>
  <c r="I3582" i="25"/>
  <c r="I3581" i="25"/>
  <c r="I3580" i="25"/>
  <c r="I3579" i="25"/>
  <c r="I3578" i="25"/>
  <c r="I3577" i="25"/>
  <c r="I3576" i="25"/>
  <c r="I3575" i="25"/>
  <c r="I3574" i="25"/>
  <c r="I3573" i="25"/>
  <c r="I3572" i="25"/>
  <c r="I3571" i="25"/>
  <c r="I3570" i="25"/>
  <c r="I3569" i="25"/>
  <c r="I3568" i="25"/>
  <c r="I3567" i="25"/>
  <c r="I3566" i="25"/>
  <c r="I3565" i="25"/>
  <c r="I3564" i="25"/>
  <c r="I3563" i="25"/>
  <c r="I3562" i="25"/>
  <c r="I3561" i="25"/>
  <c r="I3560" i="25"/>
  <c r="I3559" i="25"/>
  <c r="I3558" i="25"/>
  <c r="I3557" i="25"/>
  <c r="I3556" i="25"/>
  <c r="I3555" i="25"/>
  <c r="I3554" i="25"/>
  <c r="I3553" i="25"/>
  <c r="I3552" i="25"/>
  <c r="I3551" i="25"/>
  <c r="I3550" i="25"/>
  <c r="I3549" i="25"/>
  <c r="I3548" i="25"/>
  <c r="I3547" i="25"/>
  <c r="I3546" i="25"/>
  <c r="I3545" i="25"/>
  <c r="I3544" i="25"/>
  <c r="I3543" i="25"/>
  <c r="I3542" i="25"/>
  <c r="I3541" i="25"/>
  <c r="I3540" i="25"/>
  <c r="I3539" i="25"/>
  <c r="I3538" i="25"/>
  <c r="I3537" i="25"/>
  <c r="I3536" i="25"/>
  <c r="I3535" i="25"/>
  <c r="I3534" i="25"/>
  <c r="I3533" i="25"/>
  <c r="I3532" i="25"/>
  <c r="I3531" i="25"/>
  <c r="I3530" i="25"/>
  <c r="I3529" i="25"/>
  <c r="I3528" i="25"/>
  <c r="I3527" i="25"/>
  <c r="I3526" i="25"/>
  <c r="I3525" i="25"/>
  <c r="I3524" i="25"/>
  <c r="I3523" i="25"/>
  <c r="I3522" i="25"/>
  <c r="I3521" i="25"/>
  <c r="I3520" i="25"/>
  <c r="I3519" i="25"/>
  <c r="I3518" i="25"/>
  <c r="I3517" i="25"/>
  <c r="I3516" i="25"/>
  <c r="I3515" i="25"/>
  <c r="I3514" i="25"/>
  <c r="I3513" i="25"/>
  <c r="I3512" i="25"/>
  <c r="I3511" i="25"/>
  <c r="I3510" i="25"/>
  <c r="I3509" i="25"/>
  <c r="I3508" i="25"/>
  <c r="I3507" i="25"/>
  <c r="I3506" i="25"/>
  <c r="I3505" i="25"/>
  <c r="I3504" i="25"/>
  <c r="I3503" i="25"/>
  <c r="I3502" i="25"/>
  <c r="I3501" i="25"/>
  <c r="I3500" i="25"/>
  <c r="I3499" i="25"/>
  <c r="I3498" i="25"/>
  <c r="I3497" i="25"/>
  <c r="I3496" i="25"/>
  <c r="I3495" i="25"/>
  <c r="I3494" i="25"/>
  <c r="I3493" i="25"/>
  <c r="I3492" i="25"/>
  <c r="I3491" i="25"/>
  <c r="I3490" i="25"/>
  <c r="I3489" i="25"/>
  <c r="I3488" i="25"/>
  <c r="I3487" i="25"/>
  <c r="I3486" i="25"/>
  <c r="I3485" i="25"/>
  <c r="I3484" i="25"/>
  <c r="I3483" i="25"/>
  <c r="I3482" i="25"/>
  <c r="I3481" i="25"/>
  <c r="I3480" i="25"/>
  <c r="I3479" i="25"/>
  <c r="I3478" i="25"/>
  <c r="I3477" i="25"/>
  <c r="I3476" i="25"/>
  <c r="I3475" i="25"/>
  <c r="I3474" i="25"/>
  <c r="I3473" i="25"/>
  <c r="I3472" i="25"/>
  <c r="I3471" i="25"/>
  <c r="I3470" i="25"/>
  <c r="I3469" i="25"/>
  <c r="I3468" i="25"/>
  <c r="I3467" i="25"/>
  <c r="I3466" i="25"/>
  <c r="I3465" i="25"/>
  <c r="I3464" i="25"/>
  <c r="I3463" i="25"/>
  <c r="I3462" i="25"/>
  <c r="I3461" i="25"/>
  <c r="I3460" i="25"/>
  <c r="I3459" i="25"/>
  <c r="I3458" i="25"/>
  <c r="I3457" i="25"/>
  <c r="I3456" i="25"/>
  <c r="I3455" i="25"/>
  <c r="I3454" i="25"/>
  <c r="I3453" i="25"/>
  <c r="I3452" i="25"/>
  <c r="I3451" i="25"/>
  <c r="I3450" i="25"/>
  <c r="I3449" i="25"/>
  <c r="I3448" i="25"/>
  <c r="I3447" i="25"/>
  <c r="I3446" i="25"/>
  <c r="I3445" i="25"/>
  <c r="I3444" i="25"/>
  <c r="I3443" i="25"/>
  <c r="I3442" i="25"/>
  <c r="I3441" i="25"/>
  <c r="I3440" i="25"/>
  <c r="I3439" i="25"/>
  <c r="I3438" i="25"/>
  <c r="I3437" i="25"/>
  <c r="I3436" i="25"/>
  <c r="I3435" i="25"/>
  <c r="I3434" i="25"/>
  <c r="I3433" i="25"/>
  <c r="I3432" i="25"/>
  <c r="I3431" i="25"/>
  <c r="I3430" i="25"/>
  <c r="I3429" i="25"/>
  <c r="I3428" i="25"/>
  <c r="I3427" i="25"/>
  <c r="I3426" i="25"/>
  <c r="I3425" i="25"/>
  <c r="I3424" i="25"/>
  <c r="I3423" i="25"/>
  <c r="I3422" i="25"/>
  <c r="I3421" i="25"/>
  <c r="I3420" i="25"/>
  <c r="I3419" i="25"/>
  <c r="I3418" i="25"/>
  <c r="I3417" i="25"/>
  <c r="I3416" i="25"/>
  <c r="I3415" i="25"/>
  <c r="I3414" i="25"/>
  <c r="I3413" i="25"/>
  <c r="I3412" i="25"/>
  <c r="I3411" i="25"/>
  <c r="I3410" i="25"/>
  <c r="I3409" i="25"/>
  <c r="I3408" i="25"/>
  <c r="I3407" i="25"/>
  <c r="I3406" i="25"/>
  <c r="I3405" i="25"/>
  <c r="I3404" i="25"/>
  <c r="I3403" i="25"/>
  <c r="I3402" i="25"/>
  <c r="I3401" i="25"/>
  <c r="I3400" i="25"/>
  <c r="I3399" i="25"/>
  <c r="I3398" i="25"/>
  <c r="I3397" i="25"/>
  <c r="I3396" i="25"/>
  <c r="I3395" i="25"/>
  <c r="I3394" i="25"/>
  <c r="I3393" i="25"/>
  <c r="I3392" i="25"/>
  <c r="I3391" i="25"/>
  <c r="I3390" i="25"/>
  <c r="I3389" i="25"/>
  <c r="I3388" i="25"/>
  <c r="I3387" i="25"/>
  <c r="I3386" i="25"/>
  <c r="I3385" i="25"/>
  <c r="I3384" i="25"/>
  <c r="I3383" i="25"/>
  <c r="I3382" i="25"/>
  <c r="I3381" i="25"/>
  <c r="I3380" i="25"/>
  <c r="I3379" i="25"/>
  <c r="I3378" i="25"/>
  <c r="I3377" i="25"/>
  <c r="I3376" i="25"/>
  <c r="I3375" i="25"/>
  <c r="I3374" i="25"/>
  <c r="I3373" i="25"/>
  <c r="I3372" i="25"/>
  <c r="I3371" i="25"/>
  <c r="I3370" i="25"/>
  <c r="I3369" i="25"/>
  <c r="I3368" i="25"/>
  <c r="I3367" i="25"/>
  <c r="I3366" i="25"/>
  <c r="I3365" i="25"/>
  <c r="I3364" i="25"/>
  <c r="I3363" i="25"/>
  <c r="I3362" i="25"/>
  <c r="I3361" i="25"/>
  <c r="I3360" i="25"/>
  <c r="I3359" i="25"/>
  <c r="I3358" i="25"/>
  <c r="I3357" i="25"/>
  <c r="I3356" i="25"/>
  <c r="I3355" i="25"/>
  <c r="I3354" i="25"/>
  <c r="I3353" i="25"/>
  <c r="I3352" i="25"/>
  <c r="I3351" i="25"/>
  <c r="I3350" i="25"/>
  <c r="I3349" i="25"/>
  <c r="I3348" i="25"/>
  <c r="I3347" i="25"/>
  <c r="I3346" i="25"/>
  <c r="I3345" i="25"/>
  <c r="I3344" i="25"/>
  <c r="I3343" i="25"/>
  <c r="I3342" i="25"/>
  <c r="I3341" i="25"/>
  <c r="I3340" i="25"/>
  <c r="I3339" i="25"/>
  <c r="I3338" i="25"/>
  <c r="I3337" i="25"/>
  <c r="I3336" i="25"/>
  <c r="I3335" i="25"/>
  <c r="I3334" i="25"/>
  <c r="I3333" i="25"/>
  <c r="I3332" i="25"/>
  <c r="I3331" i="25"/>
  <c r="I3330" i="25"/>
  <c r="I3329" i="25"/>
  <c r="I3328" i="25"/>
  <c r="I3327" i="25"/>
  <c r="I3326" i="25"/>
  <c r="I3325" i="25"/>
  <c r="I3324" i="25"/>
  <c r="I3323" i="25"/>
  <c r="I3322" i="25"/>
  <c r="I3321" i="25"/>
  <c r="I3320" i="25"/>
  <c r="I3319" i="25"/>
  <c r="I3318" i="25"/>
  <c r="I3317" i="25"/>
  <c r="I3316" i="25"/>
  <c r="I3315" i="25"/>
  <c r="I3314" i="25"/>
  <c r="I3313" i="25"/>
  <c r="I3312" i="25"/>
  <c r="I3311" i="25"/>
  <c r="I3310" i="25"/>
  <c r="I3309" i="25"/>
  <c r="I3308" i="25"/>
  <c r="I3307" i="25"/>
  <c r="I3306" i="25"/>
  <c r="I3305" i="25"/>
  <c r="I3304" i="25"/>
  <c r="I3303" i="25"/>
  <c r="I3302" i="25"/>
  <c r="I3301" i="25"/>
  <c r="I3300" i="25"/>
  <c r="I3299" i="25"/>
  <c r="I3298" i="25"/>
  <c r="I3297" i="25"/>
  <c r="I3296" i="25"/>
  <c r="I3295" i="25"/>
  <c r="I3294" i="25"/>
  <c r="I3293" i="25"/>
  <c r="I3292" i="25"/>
  <c r="I3291" i="25"/>
  <c r="I3290" i="25"/>
  <c r="I3289" i="25"/>
  <c r="I3288" i="25"/>
  <c r="I3287" i="25"/>
  <c r="I3286" i="25"/>
  <c r="I3285" i="25"/>
  <c r="I3284" i="25"/>
  <c r="I3283" i="25"/>
  <c r="I3282" i="25"/>
  <c r="I3281" i="25"/>
  <c r="I3280" i="25"/>
  <c r="I3279" i="25"/>
  <c r="I3278" i="25"/>
  <c r="I3277" i="25"/>
  <c r="I3276" i="25"/>
  <c r="I3275" i="25"/>
  <c r="I3274" i="25"/>
  <c r="I3273" i="25"/>
  <c r="I3272" i="25"/>
  <c r="I3271" i="25"/>
  <c r="I3270" i="25"/>
  <c r="I3269" i="25"/>
  <c r="I3268" i="25"/>
  <c r="I3267" i="25"/>
  <c r="I3266" i="25"/>
  <c r="I3265" i="25"/>
  <c r="I3264" i="25"/>
  <c r="I3263" i="25"/>
  <c r="I3262" i="25"/>
  <c r="I3261" i="25"/>
  <c r="I3260" i="25"/>
  <c r="I3259" i="25"/>
  <c r="I3258" i="25"/>
  <c r="I3257" i="25"/>
  <c r="I3256" i="25"/>
  <c r="I3255" i="25"/>
  <c r="I3254" i="25"/>
  <c r="I3253" i="25"/>
  <c r="I3252" i="25"/>
  <c r="I3251" i="25"/>
  <c r="I3250" i="25"/>
  <c r="I3249" i="25"/>
  <c r="I3248" i="25"/>
  <c r="I3247" i="25"/>
  <c r="I3246" i="25"/>
  <c r="I3245" i="25"/>
  <c r="I3244" i="25"/>
  <c r="I3243" i="25"/>
  <c r="I3242" i="25"/>
  <c r="I3241" i="25"/>
  <c r="I3240" i="25"/>
  <c r="I3239" i="25"/>
  <c r="I3238" i="25"/>
  <c r="I3237" i="25"/>
  <c r="I3236" i="25"/>
  <c r="I3235" i="25"/>
  <c r="I3234" i="25"/>
  <c r="I3233" i="25"/>
  <c r="I3232" i="25"/>
  <c r="I3231" i="25"/>
  <c r="I3230" i="25"/>
  <c r="I3229" i="25"/>
  <c r="I3228" i="25"/>
  <c r="I3227" i="25"/>
  <c r="I3226" i="25"/>
  <c r="I3225" i="25"/>
  <c r="I3224" i="25"/>
  <c r="I3223" i="25"/>
  <c r="I3222" i="25"/>
  <c r="I3221" i="25"/>
  <c r="I3220" i="25"/>
  <c r="I3219" i="25"/>
  <c r="I3218" i="25"/>
  <c r="I3217" i="25"/>
  <c r="I3216" i="25"/>
  <c r="I3215" i="25"/>
  <c r="I3214" i="25"/>
  <c r="I3213" i="25"/>
  <c r="I3212" i="25"/>
  <c r="I3211" i="25"/>
  <c r="I3210" i="25"/>
  <c r="I3209" i="25"/>
  <c r="I3208" i="25"/>
  <c r="I3207" i="25"/>
  <c r="I3206" i="25"/>
  <c r="I3205" i="25"/>
  <c r="I3204" i="25"/>
  <c r="I3203" i="25"/>
  <c r="I3202" i="25"/>
  <c r="I3201" i="25"/>
  <c r="I3200" i="25"/>
  <c r="I3199" i="25"/>
  <c r="I3198" i="25"/>
  <c r="I3197" i="25"/>
  <c r="I3196" i="25"/>
  <c r="I3195" i="25"/>
  <c r="I3194" i="25"/>
  <c r="I3193" i="25"/>
  <c r="I3192" i="25"/>
  <c r="I3191" i="25"/>
  <c r="I3190" i="25"/>
  <c r="I3189" i="25"/>
  <c r="I3188" i="25"/>
  <c r="I3187" i="25"/>
  <c r="I3186" i="25"/>
  <c r="I3185" i="25"/>
  <c r="I3184" i="25"/>
  <c r="I3183" i="25"/>
  <c r="I3182" i="25"/>
  <c r="I3181" i="25"/>
  <c r="I3180" i="25"/>
  <c r="I3179" i="25"/>
  <c r="I3178" i="25"/>
  <c r="I3177" i="25"/>
  <c r="I3176" i="25"/>
  <c r="I3175" i="25"/>
  <c r="I3174" i="25"/>
  <c r="I3173" i="25"/>
  <c r="I3172" i="25"/>
  <c r="I3171" i="25"/>
  <c r="I3170" i="25"/>
  <c r="I3169" i="25"/>
  <c r="I3168" i="25"/>
  <c r="I3167" i="25"/>
  <c r="I3166" i="25"/>
  <c r="I3165" i="25"/>
  <c r="I3164" i="25"/>
  <c r="I3163" i="25"/>
  <c r="I3162" i="25"/>
  <c r="I3161" i="25"/>
  <c r="I3160" i="25"/>
  <c r="I3159" i="25"/>
  <c r="I3158" i="25"/>
  <c r="I3157" i="25"/>
  <c r="I3156" i="25"/>
  <c r="I3155" i="25"/>
  <c r="I3154" i="25"/>
  <c r="I3153" i="25"/>
  <c r="I3152" i="25"/>
  <c r="I3151" i="25"/>
  <c r="I3150" i="25"/>
  <c r="I3149" i="25"/>
  <c r="I3148" i="25"/>
  <c r="I3147" i="25"/>
  <c r="I3146" i="25"/>
  <c r="I3145" i="25"/>
  <c r="I3144" i="25"/>
  <c r="I3143" i="25"/>
  <c r="I3142" i="25"/>
  <c r="I3141" i="25"/>
  <c r="I3140" i="25"/>
  <c r="I3139" i="25"/>
  <c r="I3138" i="25"/>
  <c r="I3137" i="25"/>
  <c r="I3136" i="25"/>
  <c r="I3135" i="25"/>
  <c r="I3134" i="25"/>
  <c r="I3133" i="25"/>
  <c r="I3132" i="25"/>
  <c r="I3131" i="25"/>
  <c r="I3130" i="25"/>
  <c r="I3129" i="25"/>
  <c r="I3128" i="25"/>
  <c r="I3127" i="25"/>
  <c r="I3126" i="25"/>
  <c r="I3125" i="25"/>
  <c r="I3124" i="25"/>
  <c r="I3123" i="25"/>
  <c r="I3122" i="25"/>
  <c r="I3121" i="25"/>
  <c r="I3120" i="25"/>
  <c r="I3119" i="25"/>
  <c r="I3118" i="25"/>
  <c r="I3117" i="25"/>
  <c r="I3116" i="25"/>
  <c r="I3115" i="25"/>
  <c r="I3114" i="25"/>
  <c r="I3113" i="25"/>
  <c r="I3112" i="25"/>
  <c r="I3111" i="25"/>
  <c r="I3110" i="25"/>
  <c r="I3109" i="25"/>
  <c r="I3108" i="25"/>
  <c r="I3107" i="25"/>
  <c r="I3106" i="25"/>
  <c r="I3105" i="25"/>
  <c r="I3104" i="25"/>
  <c r="I3103" i="25"/>
  <c r="I3102" i="25"/>
  <c r="I3101" i="25"/>
  <c r="I3100" i="25"/>
  <c r="I3099" i="25"/>
  <c r="I3098" i="25"/>
  <c r="I3097" i="25"/>
  <c r="I3096" i="25"/>
  <c r="I3095" i="25"/>
  <c r="I3094" i="25"/>
  <c r="I3093" i="25"/>
  <c r="I3092" i="25"/>
  <c r="I3091" i="25"/>
  <c r="I3090" i="25"/>
  <c r="I3089" i="25"/>
  <c r="I3088" i="25"/>
  <c r="I3087" i="25"/>
  <c r="I3086" i="25"/>
  <c r="I3085" i="25"/>
  <c r="I3084" i="25"/>
  <c r="I3083" i="25"/>
  <c r="I3082" i="25"/>
  <c r="I3081" i="25"/>
  <c r="I3080" i="25"/>
  <c r="I3079" i="25"/>
  <c r="I3078" i="25"/>
  <c r="I3077" i="25"/>
  <c r="I3076" i="25"/>
  <c r="I3075" i="25"/>
  <c r="I3074" i="25"/>
  <c r="I3073" i="25"/>
  <c r="I3072" i="25"/>
  <c r="I3071" i="25"/>
  <c r="I3070" i="25"/>
  <c r="I3069" i="25"/>
  <c r="I3068" i="25"/>
  <c r="I3067" i="25"/>
  <c r="I3066" i="25"/>
  <c r="I3065" i="25"/>
  <c r="I3064" i="25"/>
  <c r="I3063" i="25"/>
  <c r="I3062" i="25"/>
  <c r="I3061" i="25"/>
  <c r="I3060" i="25"/>
  <c r="I3059" i="25"/>
  <c r="I3058" i="25"/>
  <c r="I3057" i="25"/>
  <c r="I3056" i="25"/>
  <c r="I3055" i="25"/>
  <c r="I3054" i="25"/>
  <c r="I3053" i="25"/>
  <c r="I3052" i="25"/>
  <c r="I3051" i="25"/>
  <c r="I3050" i="25"/>
  <c r="I3049" i="25"/>
  <c r="I3048" i="25"/>
  <c r="I3047" i="25"/>
  <c r="I3046" i="25"/>
  <c r="I3045" i="25"/>
  <c r="I3044" i="25"/>
  <c r="I3043" i="25"/>
  <c r="I3042" i="25"/>
  <c r="I3041" i="25"/>
  <c r="I3040" i="25"/>
  <c r="I3039" i="25"/>
  <c r="I3038" i="25"/>
  <c r="I3037" i="25"/>
  <c r="I3036" i="25"/>
  <c r="I3035" i="25"/>
  <c r="I3034" i="25"/>
  <c r="I3033" i="25"/>
  <c r="I3032" i="25"/>
  <c r="I3031" i="25"/>
  <c r="I3030" i="25"/>
  <c r="I3029" i="25"/>
  <c r="I3028" i="25"/>
  <c r="I3027" i="25"/>
  <c r="I3026" i="25"/>
  <c r="I3025" i="25"/>
  <c r="I3024" i="25"/>
  <c r="I3023" i="25"/>
  <c r="I3022" i="25"/>
  <c r="I3021" i="25"/>
  <c r="I3020" i="25"/>
  <c r="I3019" i="25"/>
  <c r="I3018" i="25"/>
  <c r="I3017" i="25"/>
  <c r="I3016" i="25"/>
  <c r="I3015" i="25"/>
  <c r="I3014" i="25"/>
  <c r="I3013" i="25"/>
  <c r="I3012" i="25"/>
  <c r="I3011" i="25"/>
  <c r="I3010" i="25"/>
  <c r="I3009" i="25"/>
  <c r="I3008" i="25"/>
  <c r="I3007" i="25"/>
  <c r="I3006" i="25"/>
  <c r="I3005" i="25"/>
  <c r="I3004" i="25"/>
  <c r="I3003" i="25"/>
  <c r="I3002" i="25"/>
  <c r="I3001" i="25"/>
  <c r="I3000" i="25"/>
  <c r="I2999" i="25"/>
  <c r="I2998" i="25"/>
  <c r="I2997" i="25"/>
  <c r="I2996" i="25"/>
  <c r="I2995" i="25"/>
  <c r="I2994" i="25"/>
  <c r="I2993" i="25"/>
  <c r="I2992" i="25"/>
  <c r="I2991" i="25"/>
  <c r="I2990" i="25"/>
  <c r="I2989" i="25"/>
  <c r="I2988" i="25"/>
  <c r="I2987" i="25"/>
  <c r="I2986" i="25"/>
  <c r="I2985" i="25"/>
  <c r="I2984" i="25"/>
  <c r="I2983" i="25"/>
  <c r="I2982" i="25"/>
  <c r="I2981" i="25"/>
  <c r="I2980" i="25"/>
  <c r="I2979" i="25"/>
  <c r="I2978" i="25"/>
  <c r="I2977" i="25"/>
  <c r="I2976" i="25"/>
  <c r="I2975" i="25"/>
  <c r="I2974" i="25"/>
  <c r="I2973" i="25"/>
  <c r="I2972" i="25"/>
  <c r="I2971" i="25"/>
  <c r="I2970" i="25"/>
  <c r="I2969" i="25"/>
  <c r="I2968" i="25"/>
  <c r="I2967" i="25"/>
  <c r="I2966" i="25"/>
  <c r="I2965" i="25"/>
  <c r="I2964" i="25"/>
  <c r="I2963" i="25"/>
  <c r="I2962" i="25"/>
  <c r="I2961" i="25"/>
  <c r="I2960" i="25"/>
  <c r="I2959" i="25"/>
  <c r="I2958" i="25"/>
  <c r="I2957" i="25"/>
  <c r="I2956" i="25"/>
  <c r="I2955" i="25"/>
  <c r="I2954" i="25"/>
  <c r="I2953" i="25"/>
  <c r="I2952" i="25"/>
  <c r="I2951" i="25"/>
  <c r="I2950" i="25"/>
  <c r="I2949" i="25"/>
  <c r="I2948" i="25"/>
  <c r="I2947" i="25"/>
  <c r="I2946" i="25"/>
  <c r="I2945" i="25"/>
  <c r="I2944" i="25"/>
  <c r="I2943" i="25"/>
  <c r="I2942" i="25"/>
  <c r="I2941" i="25"/>
  <c r="I2940" i="25"/>
  <c r="I2939" i="25"/>
  <c r="I2938" i="25"/>
  <c r="I2937" i="25"/>
  <c r="I2936" i="25"/>
  <c r="I2935" i="25"/>
  <c r="I2934" i="25"/>
  <c r="I2933" i="25"/>
  <c r="I2932" i="25"/>
  <c r="I2931" i="25"/>
  <c r="I2930" i="25"/>
  <c r="I2929" i="25"/>
  <c r="I2928" i="25"/>
  <c r="I2927" i="25"/>
  <c r="I2926" i="25"/>
  <c r="I2925" i="25"/>
  <c r="I2924" i="25"/>
  <c r="I2923" i="25"/>
  <c r="I2922" i="25"/>
  <c r="I2921" i="25"/>
  <c r="I2920" i="25"/>
  <c r="I2919" i="25"/>
  <c r="I2918" i="25"/>
  <c r="I2917" i="25"/>
  <c r="I2916" i="25"/>
  <c r="I2915" i="25"/>
  <c r="I2914" i="25"/>
  <c r="I2913" i="25"/>
  <c r="I2912" i="25"/>
  <c r="I2911" i="25"/>
  <c r="I2910" i="25"/>
  <c r="I2909" i="25"/>
  <c r="I2908" i="25"/>
  <c r="I2907" i="25"/>
  <c r="I2906" i="25"/>
  <c r="I2905" i="25"/>
  <c r="I2904" i="25"/>
  <c r="I2903" i="25"/>
  <c r="I2902" i="25"/>
  <c r="I2901" i="25"/>
  <c r="I2900" i="25"/>
  <c r="I2899" i="25"/>
  <c r="I2898" i="25"/>
  <c r="I2897" i="25"/>
  <c r="I2896" i="25"/>
  <c r="I2895" i="25"/>
  <c r="I2894" i="25"/>
  <c r="I2893" i="25"/>
  <c r="I2892" i="25"/>
  <c r="I2891" i="25"/>
  <c r="I2890" i="25"/>
  <c r="I2889" i="25"/>
  <c r="I2888" i="25"/>
  <c r="I2887" i="25"/>
  <c r="I2886" i="25"/>
  <c r="I2885" i="25"/>
  <c r="I2884" i="25"/>
  <c r="I2883" i="25"/>
  <c r="I2882" i="25"/>
  <c r="I2881" i="25"/>
  <c r="I2880" i="25"/>
  <c r="I2879" i="25"/>
  <c r="I2878" i="25"/>
  <c r="I2877" i="25"/>
  <c r="I2876" i="25"/>
  <c r="I2875" i="25"/>
  <c r="I2874" i="25"/>
  <c r="I2873" i="25"/>
  <c r="I2872" i="25"/>
  <c r="I2871" i="25"/>
  <c r="I2870" i="25"/>
  <c r="I2869" i="25"/>
  <c r="I2868" i="25"/>
  <c r="I2867" i="25"/>
  <c r="I2866" i="25"/>
  <c r="I2865" i="25"/>
  <c r="I2864" i="25"/>
  <c r="I2863" i="25"/>
  <c r="I2862" i="25"/>
  <c r="I2861" i="25"/>
  <c r="I2860" i="25"/>
  <c r="I2859" i="25"/>
  <c r="I2858" i="25"/>
  <c r="I2857" i="25"/>
  <c r="I2856" i="25"/>
  <c r="I2855" i="25"/>
  <c r="I2854" i="25"/>
  <c r="I2853" i="25"/>
  <c r="I2852" i="25"/>
  <c r="I2851" i="25"/>
  <c r="I2850" i="25"/>
  <c r="I2849" i="25"/>
  <c r="I2848" i="25"/>
  <c r="I2847" i="25"/>
  <c r="I2846" i="25"/>
  <c r="I2845" i="25"/>
  <c r="I2844" i="25"/>
  <c r="I2843" i="25"/>
  <c r="I2842" i="25"/>
  <c r="I2841" i="25"/>
  <c r="I2840" i="25"/>
  <c r="I2839" i="25"/>
  <c r="I2838" i="25"/>
  <c r="I2837" i="25"/>
  <c r="I2836" i="25"/>
  <c r="I2835" i="25"/>
  <c r="I2834" i="25"/>
  <c r="I2833" i="25"/>
  <c r="I2832" i="25"/>
  <c r="I2831" i="25"/>
  <c r="I2830" i="25"/>
  <c r="I2829" i="25"/>
  <c r="I2828" i="25"/>
  <c r="I2827" i="25"/>
  <c r="I2826" i="25"/>
  <c r="I2825" i="25"/>
  <c r="I2824" i="25"/>
  <c r="I2823" i="25"/>
  <c r="I2822" i="25"/>
  <c r="I2821" i="25"/>
  <c r="I2820" i="25"/>
  <c r="I2819" i="25"/>
  <c r="I2818" i="25"/>
  <c r="I2817" i="25"/>
  <c r="I2816" i="25"/>
  <c r="I2815" i="25"/>
  <c r="I2814" i="25"/>
  <c r="I2813" i="25"/>
  <c r="I2812" i="25"/>
  <c r="I2811" i="25"/>
  <c r="I2810" i="25"/>
  <c r="I2809" i="25"/>
  <c r="I2808" i="25"/>
  <c r="I2807" i="25"/>
  <c r="I2806" i="25"/>
  <c r="I2805" i="25"/>
  <c r="I2804" i="25"/>
  <c r="I2803" i="25"/>
  <c r="I2802" i="25"/>
  <c r="I2801" i="25"/>
  <c r="I2800" i="25"/>
  <c r="I2799" i="25"/>
  <c r="I2798" i="25"/>
  <c r="I2797" i="25"/>
  <c r="I2796" i="25"/>
  <c r="I2795" i="25"/>
  <c r="I2794" i="25"/>
  <c r="I2793" i="25"/>
  <c r="I2792" i="25"/>
  <c r="I2791" i="25"/>
  <c r="I2790" i="25"/>
  <c r="I2789" i="25"/>
  <c r="I2788" i="25"/>
  <c r="I2787" i="25"/>
  <c r="I2786" i="25"/>
  <c r="I2785" i="25"/>
  <c r="I2784" i="25"/>
  <c r="I2783" i="25"/>
  <c r="I2782" i="25"/>
  <c r="I2781" i="25"/>
  <c r="I2780" i="25"/>
  <c r="I2779" i="25"/>
  <c r="I2778" i="25"/>
  <c r="I2777" i="25"/>
  <c r="I2776" i="25"/>
  <c r="I2775" i="25"/>
  <c r="I2774" i="25"/>
  <c r="I2773" i="25"/>
  <c r="I2772" i="25"/>
  <c r="I2771" i="25"/>
  <c r="I2770" i="25"/>
  <c r="I2769" i="25"/>
  <c r="I2768" i="25"/>
  <c r="I2767" i="25"/>
  <c r="I2766" i="25"/>
  <c r="I2765" i="25"/>
  <c r="I2764" i="25"/>
  <c r="I2763" i="25"/>
  <c r="I2762" i="25"/>
  <c r="I2761" i="25"/>
  <c r="I2760" i="25"/>
  <c r="I2759" i="25"/>
  <c r="I2758" i="25"/>
  <c r="I2757" i="25"/>
  <c r="I2756" i="25"/>
  <c r="I2755" i="25"/>
  <c r="I2754" i="25"/>
  <c r="I2753" i="25"/>
  <c r="I2752" i="25"/>
  <c r="I2751" i="25"/>
  <c r="I2750" i="25"/>
  <c r="I2749" i="25"/>
  <c r="I2748" i="25"/>
  <c r="I2747" i="25"/>
  <c r="I2746" i="25"/>
  <c r="I2745" i="25"/>
  <c r="I2744" i="25"/>
  <c r="I2743" i="25"/>
  <c r="I2742" i="25"/>
  <c r="I2741" i="25"/>
  <c r="I2740" i="25"/>
  <c r="I2739" i="25"/>
  <c r="I2738" i="25"/>
  <c r="I2737" i="25"/>
  <c r="I2736" i="25"/>
  <c r="I2735" i="25"/>
  <c r="I2734" i="25"/>
  <c r="I2733" i="25"/>
  <c r="I2732" i="25"/>
  <c r="I2731" i="25"/>
  <c r="I2730" i="25"/>
  <c r="I2729" i="25"/>
  <c r="I2728" i="25"/>
  <c r="I2727" i="25"/>
  <c r="I2726" i="25"/>
  <c r="I2725" i="25"/>
  <c r="I2724" i="25"/>
  <c r="I2723" i="25"/>
  <c r="I2722" i="25"/>
  <c r="I2721" i="25"/>
  <c r="I2720" i="25"/>
  <c r="I2719" i="25"/>
  <c r="I2718" i="25"/>
  <c r="I2717" i="25"/>
  <c r="I2716" i="25"/>
  <c r="I2715" i="25"/>
  <c r="I2714" i="25"/>
  <c r="I2713" i="25"/>
  <c r="I2712" i="25"/>
  <c r="I2711" i="25"/>
  <c r="I2710" i="25"/>
  <c r="I2709" i="25"/>
  <c r="I2708" i="25"/>
  <c r="I2707" i="25"/>
  <c r="I2706" i="25"/>
  <c r="I2705" i="25"/>
  <c r="I2704" i="25"/>
  <c r="I2703" i="25"/>
  <c r="I2702" i="25"/>
  <c r="I2701" i="25"/>
  <c r="I2700" i="25"/>
  <c r="I2699" i="25"/>
  <c r="I2698" i="25"/>
  <c r="I2697" i="25"/>
  <c r="I2696" i="25"/>
  <c r="I2695" i="25"/>
  <c r="I2694" i="25"/>
  <c r="I2693" i="25"/>
  <c r="I2692" i="25"/>
  <c r="I2691" i="25"/>
  <c r="I2690" i="25"/>
  <c r="I2689" i="25"/>
  <c r="I2688" i="25"/>
  <c r="I2687" i="25"/>
  <c r="I2686" i="25"/>
  <c r="I2685" i="25"/>
  <c r="I2684" i="25"/>
  <c r="I2683" i="25"/>
  <c r="I2682" i="25"/>
  <c r="I2681" i="25"/>
  <c r="I2680" i="25"/>
  <c r="I2679" i="25"/>
  <c r="I2678" i="25"/>
  <c r="I2677" i="25"/>
  <c r="I2676" i="25"/>
  <c r="I2675" i="25"/>
  <c r="I2674" i="25"/>
  <c r="I2673" i="25"/>
  <c r="I2672" i="25"/>
  <c r="I2671" i="25"/>
  <c r="I2670" i="25"/>
  <c r="I2669" i="25"/>
  <c r="I2668" i="25"/>
  <c r="I2667" i="25"/>
  <c r="I2666" i="25"/>
  <c r="I2665" i="25"/>
  <c r="I2664" i="25"/>
  <c r="I2663" i="25"/>
  <c r="I2662" i="25"/>
  <c r="I2661" i="25"/>
  <c r="I2660" i="25"/>
  <c r="I2659" i="25"/>
  <c r="I2658" i="25"/>
  <c r="I2657" i="25"/>
  <c r="I2656" i="25"/>
  <c r="I2655" i="25"/>
  <c r="I2654" i="25"/>
  <c r="I2653" i="25"/>
  <c r="I2652" i="25"/>
  <c r="I2651" i="25"/>
  <c r="I2650" i="25"/>
  <c r="I2649" i="25"/>
  <c r="I2648" i="25"/>
  <c r="I2647" i="25"/>
  <c r="I2646" i="25"/>
  <c r="I2645" i="25"/>
  <c r="I2644" i="25"/>
  <c r="I2643" i="25"/>
  <c r="I2642" i="25"/>
  <c r="I2641" i="25"/>
  <c r="I2640" i="25"/>
  <c r="I2639" i="25"/>
  <c r="I2638" i="25"/>
  <c r="I2637" i="25"/>
  <c r="I2636" i="25"/>
  <c r="I2635" i="25"/>
  <c r="I2634" i="25"/>
  <c r="I2633" i="25"/>
  <c r="I2632" i="25"/>
  <c r="I2631" i="25"/>
  <c r="I2630" i="25"/>
  <c r="I2629" i="25"/>
  <c r="I2628" i="25"/>
  <c r="I2627" i="25"/>
  <c r="I2626" i="25"/>
  <c r="I2625" i="25"/>
  <c r="I2624" i="25"/>
  <c r="I2623" i="25"/>
  <c r="I2622" i="25"/>
  <c r="I2621" i="25"/>
  <c r="I2620" i="25"/>
  <c r="I2619" i="25"/>
  <c r="I2618" i="25"/>
  <c r="I2617" i="25"/>
  <c r="I2616" i="25"/>
  <c r="I2615" i="25"/>
  <c r="I2614" i="25"/>
  <c r="I2613" i="25"/>
  <c r="I2612" i="25"/>
  <c r="I2611" i="25"/>
  <c r="I2610" i="25"/>
  <c r="I2609" i="25"/>
  <c r="I2608" i="25"/>
  <c r="I2607" i="25"/>
  <c r="I2606" i="25"/>
  <c r="I2605" i="25"/>
  <c r="I2604" i="25"/>
  <c r="I2603" i="25"/>
  <c r="I2602" i="25"/>
  <c r="I2601" i="25"/>
  <c r="I2600" i="25"/>
  <c r="I2599" i="25"/>
  <c r="I2598" i="25"/>
  <c r="I2597" i="25"/>
  <c r="I2596" i="25"/>
  <c r="I2595" i="25"/>
  <c r="I2594" i="25"/>
  <c r="I2593" i="25"/>
  <c r="I2592" i="25"/>
  <c r="I2591" i="25"/>
  <c r="I2590" i="25"/>
  <c r="I2589" i="25"/>
  <c r="I2588" i="25"/>
  <c r="I2587" i="25"/>
  <c r="I2586" i="25"/>
  <c r="I2585" i="25"/>
  <c r="I2584" i="25"/>
  <c r="I2583" i="25"/>
  <c r="I2582" i="25"/>
  <c r="I2581" i="25"/>
  <c r="I2580" i="25"/>
  <c r="I2579" i="25"/>
  <c r="I2578" i="25"/>
  <c r="I2577" i="25"/>
  <c r="I2576" i="25"/>
  <c r="I2575" i="25"/>
  <c r="I2574" i="25"/>
  <c r="I2573" i="25"/>
  <c r="I2572" i="25"/>
  <c r="I2571" i="25"/>
  <c r="I2570" i="25"/>
  <c r="I2569" i="25"/>
  <c r="I2568" i="25"/>
  <c r="I2567" i="25"/>
  <c r="I2566" i="25"/>
  <c r="I2565" i="25"/>
  <c r="I2564" i="25"/>
  <c r="I2563" i="25"/>
  <c r="I2562" i="25"/>
  <c r="I2561" i="25"/>
  <c r="I2560" i="25"/>
  <c r="I2559" i="25"/>
  <c r="I2558" i="25"/>
  <c r="I2557" i="25"/>
  <c r="I2556" i="25"/>
  <c r="I2555" i="25"/>
  <c r="I2554" i="25"/>
  <c r="I2553" i="25"/>
  <c r="I2552" i="25"/>
  <c r="I2551" i="25"/>
  <c r="I2550" i="25"/>
  <c r="I2549" i="25"/>
  <c r="I2548" i="25"/>
  <c r="I2547" i="25"/>
  <c r="I2546" i="25"/>
  <c r="I2545" i="25"/>
  <c r="I2544" i="25"/>
  <c r="I2543" i="25"/>
  <c r="I2542" i="25"/>
  <c r="I2541" i="25"/>
  <c r="I2540" i="25"/>
  <c r="I2539" i="25"/>
  <c r="I2538" i="25"/>
  <c r="I2537" i="25"/>
  <c r="I2536" i="25"/>
  <c r="I2535" i="25"/>
  <c r="I2534" i="25"/>
  <c r="I2533" i="25"/>
  <c r="I2532" i="25"/>
  <c r="I2531" i="25"/>
  <c r="I2530" i="25"/>
  <c r="I2529" i="25"/>
  <c r="I2528" i="25"/>
  <c r="I2527" i="25"/>
  <c r="I2526" i="25"/>
  <c r="I2525" i="25"/>
  <c r="I2524" i="25"/>
  <c r="I2523" i="25"/>
  <c r="I2522" i="25"/>
  <c r="I2521" i="25"/>
  <c r="I2520" i="25"/>
  <c r="I2519" i="25"/>
  <c r="I2518" i="25"/>
  <c r="I2517" i="25"/>
  <c r="I2516" i="25"/>
  <c r="I2515" i="25"/>
  <c r="I2514" i="25"/>
  <c r="I2513" i="25"/>
  <c r="I2512" i="25"/>
  <c r="I2511" i="25"/>
  <c r="I2510" i="25"/>
  <c r="I2509" i="25"/>
  <c r="I2508" i="25"/>
  <c r="I2507" i="25"/>
  <c r="I2506" i="25"/>
  <c r="I2505" i="25"/>
  <c r="I2504" i="25"/>
  <c r="I2503" i="25"/>
  <c r="I2502" i="25"/>
  <c r="I2501" i="25"/>
  <c r="I2500" i="25"/>
  <c r="I2499" i="25"/>
  <c r="I2498" i="25"/>
  <c r="I2497" i="25"/>
  <c r="I2496" i="25"/>
  <c r="I2495" i="25"/>
  <c r="I2494" i="25"/>
  <c r="I2493" i="25"/>
  <c r="I2492" i="25"/>
  <c r="I2491" i="25"/>
  <c r="I2490" i="25"/>
  <c r="I2489" i="25"/>
  <c r="I2488" i="25"/>
  <c r="I2487" i="25"/>
  <c r="I2486" i="25"/>
  <c r="I2485" i="25"/>
  <c r="I2484" i="25"/>
  <c r="I2483" i="25"/>
  <c r="I2482" i="25"/>
  <c r="I2481" i="25"/>
  <c r="I2480" i="25"/>
  <c r="I2479" i="25"/>
  <c r="I2478" i="25"/>
  <c r="I2477" i="25"/>
  <c r="I2476" i="25"/>
  <c r="I2475" i="25"/>
  <c r="I2474" i="25"/>
  <c r="I2473" i="25"/>
  <c r="I2472" i="25"/>
  <c r="I2471" i="25"/>
  <c r="I2470" i="25"/>
  <c r="I2469" i="25"/>
  <c r="I2468" i="25"/>
  <c r="I2467" i="25"/>
  <c r="I2466" i="25"/>
  <c r="I2465" i="25"/>
  <c r="I2464" i="25"/>
  <c r="I2463" i="25"/>
  <c r="I2462" i="25"/>
  <c r="I2461" i="25"/>
  <c r="I2460" i="25"/>
  <c r="I2459" i="25"/>
  <c r="I2458" i="25"/>
  <c r="I2457" i="25"/>
  <c r="I2456" i="25"/>
  <c r="I2455" i="25"/>
  <c r="I2454" i="25"/>
  <c r="I2453" i="25"/>
  <c r="I2452" i="25"/>
  <c r="I2451" i="25"/>
  <c r="I2450" i="25"/>
  <c r="I2449" i="25"/>
  <c r="I2448" i="25"/>
  <c r="I2447" i="25"/>
  <c r="I2446" i="25"/>
  <c r="I2445" i="25"/>
  <c r="I2444" i="25"/>
  <c r="I2443" i="25"/>
  <c r="I2442" i="25"/>
  <c r="I2441" i="25"/>
  <c r="I2440" i="25"/>
  <c r="I2439" i="25"/>
  <c r="I2438" i="25"/>
  <c r="I2437" i="25"/>
  <c r="I2436" i="25"/>
  <c r="I2435" i="25"/>
  <c r="I2434" i="25"/>
  <c r="I2433" i="25"/>
  <c r="I2432" i="25"/>
  <c r="I2431" i="25"/>
  <c r="I2430" i="25"/>
  <c r="I2429" i="25"/>
  <c r="I2428" i="25"/>
  <c r="I2427" i="25"/>
  <c r="I2426" i="25"/>
  <c r="I2425" i="25"/>
  <c r="I2424" i="25"/>
  <c r="I2423" i="25"/>
  <c r="I2422" i="25"/>
  <c r="I2421" i="25"/>
  <c r="I2420" i="25"/>
  <c r="I2419" i="25"/>
  <c r="I2418" i="25"/>
  <c r="I2417" i="25"/>
  <c r="I2416" i="25"/>
  <c r="I2415" i="25"/>
  <c r="I2414" i="25"/>
  <c r="I2413" i="25"/>
  <c r="I2412" i="25"/>
  <c r="I2411" i="25"/>
  <c r="I2410" i="25"/>
  <c r="I2409" i="25"/>
  <c r="I2408" i="25"/>
  <c r="I2407" i="25"/>
  <c r="I2406" i="25"/>
  <c r="I2405" i="25"/>
  <c r="I2404" i="25"/>
  <c r="I2403" i="25"/>
  <c r="I2402" i="25"/>
  <c r="I2401" i="25"/>
  <c r="I2400" i="25"/>
  <c r="I2399" i="25"/>
  <c r="I2398" i="25"/>
  <c r="I2397" i="25"/>
  <c r="I2396" i="25"/>
  <c r="I2395" i="25"/>
  <c r="I2394" i="25"/>
  <c r="I2393" i="25"/>
  <c r="I2392" i="25"/>
  <c r="I2391" i="25"/>
  <c r="I2390" i="25"/>
  <c r="I2389" i="25"/>
  <c r="I2388" i="25"/>
  <c r="I2387" i="25"/>
  <c r="I2386" i="25"/>
  <c r="I2385" i="25"/>
  <c r="I2384" i="25"/>
  <c r="I2383" i="25"/>
  <c r="I2382" i="25"/>
  <c r="I2381" i="25"/>
  <c r="I2380" i="25"/>
  <c r="I2379" i="25"/>
  <c r="I2378" i="25"/>
  <c r="I2377" i="25"/>
  <c r="I2376" i="25"/>
  <c r="I2375" i="25"/>
  <c r="I2374" i="25"/>
  <c r="I2373" i="25"/>
  <c r="I2372" i="25"/>
  <c r="I2371" i="25"/>
  <c r="I2370" i="25"/>
  <c r="I2369" i="25"/>
  <c r="I2368" i="25"/>
  <c r="I2367" i="25"/>
  <c r="I2366" i="25"/>
  <c r="I2365" i="25"/>
  <c r="I2364" i="25"/>
  <c r="I2363" i="25"/>
  <c r="I2362" i="25"/>
  <c r="I2361" i="25"/>
  <c r="I2360" i="25"/>
  <c r="I2359" i="25"/>
  <c r="I2358" i="25"/>
  <c r="I2357" i="25"/>
  <c r="I2356" i="25"/>
  <c r="I2355" i="25"/>
  <c r="I2354" i="25"/>
  <c r="I2353" i="25"/>
  <c r="I2352" i="25"/>
  <c r="I2351" i="25"/>
  <c r="I2350" i="25"/>
  <c r="I2349" i="25"/>
  <c r="I2348" i="25"/>
  <c r="I2347" i="25"/>
  <c r="I2346" i="25"/>
  <c r="I2345" i="25"/>
  <c r="I2344" i="25"/>
  <c r="I2343" i="25"/>
  <c r="I2342" i="25"/>
  <c r="I2341" i="25"/>
  <c r="I2340" i="25"/>
  <c r="I2339" i="25"/>
  <c r="I2338" i="25"/>
  <c r="I2337" i="25"/>
  <c r="I2336" i="25"/>
  <c r="I2335" i="25"/>
  <c r="I2334" i="25"/>
  <c r="I2333" i="25"/>
  <c r="I2332" i="25"/>
  <c r="I2331" i="25"/>
  <c r="I2330" i="25"/>
  <c r="I2329" i="25"/>
  <c r="I2328" i="25"/>
  <c r="I2327" i="25"/>
  <c r="I2326" i="25"/>
  <c r="I2325" i="25"/>
  <c r="I2324" i="25"/>
  <c r="I2323" i="25"/>
  <c r="I2322" i="25"/>
  <c r="I2321" i="25"/>
  <c r="I2320" i="25"/>
  <c r="I2319" i="25"/>
  <c r="I2318" i="25"/>
  <c r="I2317" i="25"/>
  <c r="I2316" i="25"/>
  <c r="I2315" i="25"/>
  <c r="I2314" i="25"/>
  <c r="I2313" i="25"/>
  <c r="I2312" i="25"/>
  <c r="I2311" i="25"/>
  <c r="I2310" i="25"/>
  <c r="I2309" i="25"/>
  <c r="I2308" i="25"/>
  <c r="I2307" i="25"/>
  <c r="I2306" i="25"/>
  <c r="I2305" i="25"/>
  <c r="I2304" i="25"/>
  <c r="I2303" i="25"/>
  <c r="I2302" i="25"/>
  <c r="I2301" i="25"/>
  <c r="I2300" i="25"/>
  <c r="I2299" i="25"/>
  <c r="I2298" i="25"/>
  <c r="I2297" i="25"/>
  <c r="I2296" i="25"/>
  <c r="I2295" i="25"/>
  <c r="I2294" i="25"/>
  <c r="I2293" i="25"/>
  <c r="I2292" i="25"/>
  <c r="I2291" i="25"/>
  <c r="I2290" i="25"/>
  <c r="I2289" i="25"/>
  <c r="I2288" i="25"/>
  <c r="I2287" i="25"/>
  <c r="I2286" i="25"/>
  <c r="I2285" i="25"/>
  <c r="I2284" i="25"/>
  <c r="I2283" i="25"/>
  <c r="I2282" i="25"/>
  <c r="I2281" i="25"/>
  <c r="I2280" i="25"/>
  <c r="I2279" i="25"/>
  <c r="I2278" i="25"/>
  <c r="I2277" i="25"/>
  <c r="I2276" i="25"/>
  <c r="I2275" i="25"/>
  <c r="I2274" i="25"/>
  <c r="I2273" i="25"/>
  <c r="I2272" i="25"/>
  <c r="I2271" i="25"/>
  <c r="I2270" i="25"/>
  <c r="I2269" i="25"/>
  <c r="I2268" i="25"/>
  <c r="I2267" i="25"/>
  <c r="I2266" i="25"/>
  <c r="I2265" i="25"/>
  <c r="I2264" i="25"/>
  <c r="I2263" i="25"/>
  <c r="I2262" i="25"/>
  <c r="I2261" i="25"/>
  <c r="I2260" i="25"/>
  <c r="I2259" i="25"/>
  <c r="I2258" i="25"/>
  <c r="I2257" i="25"/>
  <c r="I2256" i="25"/>
  <c r="I2255" i="25"/>
  <c r="I2254" i="25"/>
  <c r="I2253" i="25"/>
  <c r="I2252" i="25"/>
  <c r="I2251" i="25"/>
  <c r="I2250" i="25"/>
  <c r="I2249" i="25"/>
  <c r="I2248" i="25"/>
  <c r="I2247" i="25"/>
  <c r="I2246" i="25"/>
  <c r="I2245" i="25"/>
  <c r="I2244" i="25"/>
  <c r="I2243" i="25"/>
  <c r="I2242" i="25"/>
  <c r="I2241" i="25"/>
  <c r="I2240" i="25"/>
  <c r="I2239" i="25"/>
  <c r="I2238" i="25"/>
  <c r="I2237" i="25"/>
  <c r="I2236" i="25"/>
  <c r="I2235" i="25"/>
  <c r="I2234" i="25"/>
  <c r="I2233" i="25"/>
  <c r="I2232" i="25"/>
  <c r="I2231" i="25"/>
  <c r="I2230" i="25"/>
  <c r="I2229" i="25"/>
  <c r="I2228" i="25"/>
  <c r="I2227" i="25"/>
  <c r="I2226" i="25"/>
  <c r="I2225" i="25"/>
  <c r="I2224" i="25"/>
  <c r="I2223" i="25"/>
  <c r="I2222" i="25"/>
  <c r="I2221" i="25"/>
  <c r="I2220" i="25"/>
  <c r="I2219" i="25"/>
  <c r="I2218" i="25"/>
  <c r="I2217" i="25"/>
  <c r="I2216" i="25"/>
  <c r="I2215" i="25"/>
  <c r="I2214" i="25"/>
  <c r="I2213" i="25"/>
  <c r="I2212" i="25"/>
  <c r="I2211" i="25"/>
  <c r="I2210" i="25"/>
  <c r="I2209" i="25"/>
  <c r="I2208" i="25"/>
  <c r="I2207" i="25"/>
  <c r="I2206" i="25"/>
  <c r="I2205" i="25"/>
  <c r="I2204" i="25"/>
  <c r="I2203" i="25"/>
  <c r="I2202" i="25"/>
  <c r="I2201" i="25"/>
  <c r="I2200" i="25"/>
  <c r="I2199" i="25"/>
  <c r="I2198" i="25"/>
  <c r="I2197" i="25"/>
  <c r="I2196" i="25"/>
  <c r="I2195" i="25"/>
  <c r="I2194" i="25"/>
  <c r="I2193" i="25"/>
  <c r="I2192" i="25"/>
  <c r="I2191" i="25"/>
  <c r="I2190" i="25"/>
  <c r="I2189" i="25"/>
  <c r="I2188" i="25"/>
  <c r="I2187" i="25"/>
  <c r="I2186" i="25"/>
  <c r="I2185" i="25"/>
  <c r="I2184" i="25"/>
  <c r="I2183" i="25"/>
  <c r="I2182" i="25"/>
  <c r="I2181" i="25"/>
  <c r="I2180" i="25"/>
  <c r="I2179" i="25"/>
  <c r="I2178" i="25"/>
  <c r="I2177" i="25"/>
  <c r="I2176" i="25"/>
  <c r="I2175" i="25"/>
  <c r="I2174" i="25"/>
  <c r="I2173" i="25"/>
  <c r="I2172" i="25"/>
  <c r="I2171" i="25"/>
  <c r="I2170" i="25"/>
  <c r="I2169" i="25"/>
  <c r="I2168" i="25"/>
  <c r="I2167" i="25"/>
  <c r="I2166" i="25"/>
  <c r="I2165" i="25"/>
  <c r="I2164" i="25"/>
  <c r="I2163" i="25"/>
  <c r="I2162" i="25"/>
  <c r="I2161" i="25"/>
  <c r="I2160" i="25"/>
  <c r="I2159" i="25"/>
  <c r="I2158" i="25"/>
  <c r="I2157" i="25"/>
  <c r="I2156" i="25"/>
  <c r="I2155" i="25"/>
  <c r="I2154" i="25"/>
  <c r="I2153" i="25"/>
  <c r="I2152" i="25"/>
  <c r="I2151" i="25"/>
  <c r="I2150" i="25"/>
  <c r="I2149" i="25"/>
  <c r="I2148" i="25"/>
  <c r="I2147" i="25"/>
  <c r="I2146" i="25"/>
  <c r="I2145" i="25"/>
  <c r="I2144" i="25"/>
  <c r="I2143" i="25"/>
  <c r="I2142" i="25"/>
  <c r="I2141" i="25"/>
  <c r="I2140" i="25"/>
  <c r="I2139" i="25"/>
  <c r="I2138" i="25"/>
  <c r="I2137" i="25"/>
  <c r="I2136" i="25"/>
  <c r="I2135" i="25"/>
  <c r="I2134" i="25"/>
  <c r="I2133" i="25"/>
  <c r="I2132" i="25"/>
  <c r="I2131" i="25"/>
  <c r="I2130" i="25"/>
  <c r="I2129" i="25"/>
  <c r="I2128" i="25"/>
  <c r="I2127" i="25"/>
  <c r="I2126" i="25"/>
  <c r="I2125" i="25"/>
  <c r="I2124" i="25"/>
  <c r="I2123" i="25"/>
  <c r="I2122" i="25"/>
  <c r="I2121" i="25"/>
  <c r="I2120" i="25"/>
  <c r="I2119" i="25"/>
  <c r="I2118" i="25"/>
  <c r="I2117" i="25"/>
  <c r="I2116" i="25"/>
  <c r="I2115" i="25"/>
  <c r="I2114" i="25"/>
  <c r="I2113" i="25"/>
  <c r="I2112" i="25"/>
  <c r="I2111" i="25"/>
  <c r="I2110" i="25"/>
  <c r="I2109" i="25"/>
  <c r="I2108" i="25"/>
  <c r="I2107" i="25"/>
  <c r="I2106" i="25"/>
  <c r="I2105" i="25"/>
  <c r="I2104" i="25"/>
  <c r="I2103" i="25"/>
  <c r="I2102" i="25"/>
  <c r="I2101" i="25"/>
  <c r="I2100" i="25"/>
  <c r="I2099" i="25"/>
  <c r="I2098" i="25"/>
  <c r="I2097" i="25"/>
  <c r="I2096" i="25"/>
  <c r="I2095" i="25"/>
  <c r="I2094" i="25"/>
  <c r="I2093" i="25"/>
  <c r="I2092" i="25"/>
  <c r="I2091" i="25"/>
  <c r="I2090" i="25"/>
  <c r="I2089" i="25"/>
  <c r="I2088" i="25"/>
  <c r="I2087" i="25"/>
  <c r="I2086" i="25"/>
  <c r="I2085" i="25"/>
  <c r="I2084" i="25"/>
  <c r="I2083" i="25"/>
  <c r="I2082" i="25"/>
  <c r="I2081" i="25"/>
  <c r="I2080" i="25"/>
  <c r="I2079" i="25"/>
  <c r="I2078" i="25"/>
  <c r="I2077" i="25"/>
  <c r="I2076" i="25"/>
  <c r="I2075" i="25"/>
  <c r="I2074" i="25"/>
  <c r="I2073" i="25"/>
  <c r="I2072" i="25"/>
  <c r="I2071" i="25"/>
  <c r="I2070" i="25"/>
  <c r="I2069" i="25"/>
  <c r="I2068" i="25"/>
  <c r="I2067" i="25"/>
  <c r="I2066" i="25"/>
  <c r="I2065" i="25"/>
  <c r="I2064" i="25"/>
  <c r="I2063" i="25"/>
  <c r="I2062" i="25"/>
  <c r="I2061" i="25"/>
  <c r="I2060" i="25"/>
  <c r="I2059" i="25"/>
  <c r="I2058" i="25"/>
  <c r="I2057" i="25"/>
  <c r="I2056" i="25"/>
  <c r="I2055" i="25"/>
  <c r="I2054" i="25"/>
  <c r="I2053" i="25"/>
  <c r="I2052" i="25"/>
  <c r="I2051" i="25"/>
  <c r="I2050" i="25"/>
  <c r="I2049" i="25"/>
  <c r="I2048" i="25"/>
  <c r="I2047" i="25"/>
  <c r="I2046" i="25"/>
  <c r="I2045" i="25"/>
  <c r="I2044" i="25"/>
  <c r="I2043" i="25"/>
  <c r="I2042" i="25"/>
  <c r="I2041" i="25"/>
  <c r="I2040" i="25"/>
  <c r="I2039" i="25"/>
  <c r="I2038" i="25"/>
  <c r="I2037" i="25"/>
  <c r="I2036" i="25"/>
  <c r="I2035" i="25"/>
  <c r="I2034" i="25"/>
  <c r="I2033" i="25"/>
  <c r="I2032" i="25"/>
  <c r="I2031" i="25"/>
  <c r="I2030" i="25"/>
  <c r="I2029" i="25"/>
  <c r="I2028" i="25"/>
  <c r="I2027" i="25"/>
  <c r="I2026" i="25"/>
  <c r="I2025" i="25"/>
  <c r="I2024" i="25"/>
  <c r="I2023" i="25"/>
  <c r="I2022" i="25"/>
  <c r="I2021" i="25"/>
  <c r="I2020" i="25"/>
  <c r="I2019" i="25"/>
  <c r="I2018" i="25"/>
  <c r="I2017" i="25"/>
  <c r="I2016" i="25"/>
  <c r="I2015" i="25"/>
  <c r="I2014" i="25"/>
  <c r="I2013" i="25"/>
  <c r="I2012" i="25"/>
  <c r="I2011" i="25"/>
  <c r="I2010" i="25"/>
  <c r="I2009" i="25"/>
  <c r="I2008" i="25"/>
  <c r="I2007" i="25"/>
  <c r="I2006" i="25"/>
  <c r="I2005" i="25"/>
  <c r="I2004" i="25"/>
  <c r="I2003" i="25"/>
  <c r="I2002" i="25"/>
  <c r="I2001" i="25"/>
  <c r="I2000" i="25"/>
  <c r="I1999" i="25"/>
  <c r="I1998" i="25"/>
  <c r="I1997" i="25"/>
  <c r="I1996" i="25"/>
  <c r="I1995" i="25"/>
  <c r="I1994" i="25"/>
  <c r="I1993" i="25"/>
  <c r="I1992" i="25"/>
  <c r="I1991" i="25"/>
  <c r="I1990" i="25"/>
  <c r="I1989" i="25"/>
  <c r="I1988" i="25"/>
  <c r="I1987" i="25"/>
  <c r="I1986" i="25"/>
  <c r="I1985" i="25"/>
  <c r="I1984" i="25"/>
  <c r="I1983" i="25"/>
  <c r="I1982" i="25"/>
  <c r="I1981" i="25"/>
  <c r="I1980" i="25"/>
  <c r="I1979" i="25"/>
  <c r="I1978" i="25"/>
  <c r="I1977" i="25"/>
  <c r="I1976" i="25"/>
  <c r="I1975" i="25"/>
  <c r="I1974" i="25"/>
  <c r="I1973" i="25"/>
  <c r="I1972" i="25"/>
  <c r="I1971" i="25"/>
  <c r="I1970" i="25"/>
  <c r="I1969" i="25"/>
  <c r="I1968" i="25"/>
  <c r="I1967" i="25"/>
  <c r="I1966" i="25"/>
  <c r="I1965" i="25"/>
  <c r="I1964" i="25"/>
  <c r="I1963" i="25"/>
  <c r="I1962" i="25"/>
  <c r="I1961" i="25"/>
  <c r="I1960" i="25"/>
  <c r="I1959" i="25"/>
  <c r="I1958" i="25"/>
  <c r="I1957" i="25"/>
  <c r="I1956" i="25"/>
  <c r="I1955" i="25"/>
  <c r="I1954" i="25"/>
  <c r="I1953" i="25"/>
  <c r="I1952" i="25"/>
  <c r="I1951" i="25"/>
  <c r="I1950" i="25"/>
  <c r="I1949" i="25"/>
  <c r="I1948" i="25"/>
  <c r="I1947" i="25"/>
  <c r="I1946" i="25"/>
  <c r="I1945" i="25"/>
  <c r="I1944" i="25"/>
  <c r="I1943" i="25"/>
  <c r="I1942" i="25"/>
  <c r="I1941" i="25"/>
  <c r="I1940" i="25"/>
  <c r="I1939" i="25"/>
  <c r="I1938" i="25"/>
  <c r="I1937" i="25"/>
  <c r="I1936" i="25"/>
  <c r="I1935" i="25"/>
  <c r="I1934" i="25"/>
  <c r="I1933" i="25"/>
  <c r="I1932" i="25"/>
  <c r="I1931" i="25"/>
  <c r="I1930" i="25"/>
  <c r="I1929" i="25"/>
  <c r="I1928" i="25"/>
  <c r="I1927" i="25"/>
  <c r="I1926" i="25"/>
  <c r="I1925" i="25"/>
  <c r="I1924" i="25"/>
  <c r="I1923" i="25"/>
  <c r="I1922" i="25"/>
  <c r="I1921" i="25"/>
  <c r="I1920" i="25"/>
  <c r="I1919" i="25"/>
  <c r="I1918" i="25"/>
  <c r="I1917" i="25"/>
  <c r="I1916" i="25"/>
  <c r="I1915" i="25"/>
  <c r="I1914" i="25"/>
  <c r="I1913" i="25"/>
  <c r="I1912" i="25"/>
  <c r="I1911" i="25"/>
  <c r="I1910" i="25"/>
  <c r="I1909" i="25"/>
  <c r="I1908" i="25"/>
  <c r="I1907" i="25"/>
  <c r="I1906" i="25"/>
  <c r="I1905" i="25"/>
  <c r="I1904" i="25"/>
  <c r="I1903" i="25"/>
  <c r="I1902" i="25"/>
  <c r="I1901" i="25"/>
  <c r="I1900" i="25"/>
  <c r="I1899" i="25"/>
  <c r="I1898" i="25"/>
  <c r="I1897" i="25"/>
  <c r="I1896" i="25"/>
  <c r="I1895" i="25"/>
  <c r="I1894" i="25"/>
  <c r="I1893" i="25"/>
  <c r="I1892" i="25"/>
  <c r="I1891" i="25"/>
  <c r="I1890" i="25"/>
  <c r="I1889" i="25"/>
  <c r="I1888" i="25"/>
  <c r="I1887" i="25"/>
  <c r="I1886" i="25"/>
  <c r="I1885" i="25"/>
  <c r="I1884" i="25"/>
  <c r="I1883" i="25"/>
  <c r="I1882" i="25"/>
  <c r="I1881" i="25"/>
  <c r="I1880" i="25"/>
  <c r="I1879" i="25"/>
  <c r="I1878" i="25"/>
  <c r="I1877" i="25"/>
  <c r="I1876" i="25"/>
  <c r="I1875" i="25"/>
  <c r="I1874" i="25"/>
  <c r="I1873" i="25"/>
  <c r="I1872" i="25"/>
  <c r="I1871" i="25"/>
  <c r="I1870" i="25"/>
  <c r="I1869" i="25"/>
  <c r="I1868" i="25"/>
  <c r="I1867" i="25"/>
  <c r="I1866" i="25"/>
  <c r="I1865" i="25"/>
  <c r="I1864" i="25"/>
  <c r="I1863" i="25"/>
  <c r="I1862" i="25"/>
  <c r="I1861" i="25"/>
  <c r="I1860" i="25"/>
  <c r="I1859" i="25"/>
  <c r="I1858" i="25"/>
  <c r="I1857" i="25"/>
  <c r="I1856" i="25"/>
  <c r="I1855" i="25"/>
  <c r="I1854" i="25"/>
  <c r="I1853" i="25"/>
  <c r="I1852" i="25"/>
  <c r="I1851" i="25"/>
  <c r="I1850" i="25"/>
  <c r="I1849" i="25"/>
  <c r="I1848" i="25"/>
  <c r="I1847" i="25"/>
  <c r="I1846" i="25"/>
  <c r="I1845" i="25"/>
  <c r="I1844" i="25"/>
  <c r="I1843" i="25"/>
  <c r="I1842" i="25"/>
  <c r="I1841" i="25"/>
  <c r="I1840" i="25"/>
  <c r="I1839" i="25"/>
  <c r="I1838" i="25"/>
  <c r="I1837" i="25"/>
  <c r="I1836" i="25"/>
  <c r="I1835" i="25"/>
  <c r="I1834" i="25"/>
  <c r="I1833" i="25"/>
  <c r="I1832" i="25"/>
  <c r="I1831" i="25"/>
  <c r="I1830" i="25"/>
  <c r="I1829" i="25"/>
  <c r="I1828" i="25"/>
  <c r="I1827" i="25"/>
  <c r="I1826" i="25"/>
  <c r="I1825" i="25"/>
  <c r="I1824" i="25"/>
  <c r="I1823" i="25"/>
  <c r="I1822" i="25"/>
  <c r="I1821" i="25"/>
  <c r="I1820" i="25"/>
  <c r="I1819" i="25"/>
  <c r="I1818" i="25"/>
  <c r="I1817" i="25"/>
  <c r="I1816" i="25"/>
  <c r="I1815" i="25"/>
  <c r="I1814" i="25"/>
  <c r="I1813" i="25"/>
  <c r="I1812" i="25"/>
  <c r="I1811" i="25"/>
  <c r="I1810" i="25"/>
  <c r="I1809" i="25"/>
  <c r="I1808" i="25"/>
  <c r="I1807" i="25"/>
  <c r="I1806" i="25"/>
  <c r="I1805" i="25"/>
  <c r="I1804" i="25"/>
  <c r="I1803" i="25"/>
  <c r="I1802" i="25"/>
  <c r="I1801" i="25"/>
  <c r="I1800" i="25"/>
  <c r="I1799" i="25"/>
  <c r="I1798" i="25"/>
  <c r="I1797" i="25"/>
  <c r="I1796" i="25"/>
  <c r="I1795" i="25"/>
  <c r="I1794" i="25"/>
  <c r="I1793" i="25"/>
  <c r="I1792" i="25"/>
  <c r="I1791" i="25"/>
  <c r="I1790" i="25"/>
  <c r="I1789" i="25"/>
  <c r="I1788" i="25"/>
  <c r="I1787" i="25"/>
  <c r="I1786" i="25"/>
  <c r="I1785" i="25"/>
  <c r="I1784" i="25"/>
  <c r="I1783" i="25"/>
  <c r="I1782" i="25"/>
  <c r="I1781" i="25"/>
  <c r="I1780" i="25"/>
  <c r="I1779" i="25"/>
  <c r="I1778" i="25"/>
  <c r="I1777" i="25"/>
  <c r="I1776" i="25"/>
  <c r="I1775" i="25"/>
  <c r="I1774" i="25"/>
  <c r="I1773" i="25"/>
  <c r="I1772" i="25"/>
  <c r="I1771" i="25"/>
  <c r="I1770" i="25"/>
  <c r="I1769" i="25"/>
  <c r="I1768" i="25"/>
  <c r="I1767" i="25"/>
  <c r="I1766" i="25"/>
  <c r="I1765" i="25"/>
  <c r="I1764" i="25"/>
  <c r="I1763" i="25"/>
  <c r="I1762" i="25"/>
  <c r="I1761" i="25"/>
  <c r="I1760" i="25"/>
  <c r="I1759" i="25"/>
  <c r="I1758" i="25"/>
  <c r="I1757" i="25"/>
  <c r="I1756" i="25"/>
  <c r="I1755" i="25"/>
  <c r="I1754" i="25"/>
  <c r="I1753" i="25"/>
  <c r="I1752" i="25"/>
  <c r="I1751" i="25"/>
  <c r="I1750" i="25"/>
  <c r="I1749" i="25"/>
  <c r="I1748" i="25"/>
  <c r="I1747" i="25"/>
  <c r="I1746" i="25"/>
  <c r="I1745" i="25"/>
  <c r="I1744" i="25"/>
  <c r="I1743" i="25"/>
  <c r="I1742" i="25"/>
  <c r="I1741" i="25"/>
  <c r="I1740" i="25"/>
  <c r="I1739" i="25"/>
  <c r="I1738" i="25"/>
  <c r="I1737" i="25"/>
  <c r="I1736" i="25"/>
  <c r="I1735" i="25"/>
  <c r="I1734" i="25"/>
  <c r="I1733" i="25"/>
  <c r="I1732" i="25"/>
  <c r="I1731" i="25"/>
  <c r="I1730" i="25"/>
  <c r="I1729" i="25"/>
  <c r="I1728" i="25"/>
  <c r="I1727" i="25"/>
  <c r="I1726" i="25"/>
  <c r="I1725" i="25"/>
  <c r="I1724" i="25"/>
  <c r="I1723" i="25"/>
  <c r="I1722" i="25"/>
  <c r="I1721" i="25"/>
  <c r="I1720" i="25"/>
  <c r="I1719" i="25"/>
  <c r="I1718" i="25"/>
  <c r="I1717" i="25"/>
  <c r="I1716" i="25"/>
  <c r="I1715" i="25"/>
  <c r="I1714" i="25"/>
  <c r="I1713" i="25"/>
  <c r="I1712" i="25"/>
  <c r="I1711" i="25"/>
  <c r="I1710" i="25"/>
  <c r="I1709" i="25"/>
  <c r="I1708" i="25"/>
  <c r="I1707" i="25"/>
  <c r="I1706" i="25"/>
  <c r="I1705" i="25"/>
  <c r="I1704" i="25"/>
  <c r="I1703" i="25"/>
  <c r="I1702" i="25"/>
  <c r="I1701" i="25"/>
  <c r="I1700" i="25"/>
  <c r="I1699" i="25"/>
  <c r="I1698" i="25"/>
  <c r="I1697" i="25"/>
  <c r="I1696" i="25"/>
  <c r="I1695" i="25"/>
  <c r="I1694" i="25"/>
  <c r="I1693" i="25"/>
  <c r="I1692" i="25"/>
  <c r="I1691" i="25"/>
  <c r="I1690" i="25"/>
  <c r="I1689" i="25"/>
  <c r="I1688" i="25"/>
  <c r="I1687" i="25"/>
  <c r="I1686" i="25"/>
  <c r="I1685" i="25"/>
  <c r="I1684" i="25"/>
  <c r="I1683" i="25"/>
  <c r="I1682" i="25"/>
  <c r="I1681" i="25"/>
  <c r="I1680" i="25"/>
  <c r="I1679" i="25"/>
  <c r="I1678" i="25"/>
  <c r="I1677" i="25"/>
  <c r="I1676" i="25"/>
  <c r="I1675" i="25"/>
  <c r="I1674" i="25"/>
  <c r="I1673" i="25"/>
  <c r="I1672" i="25"/>
  <c r="I1671" i="25"/>
  <c r="I1670" i="25"/>
  <c r="I1669" i="25"/>
  <c r="I1668" i="25"/>
  <c r="I1667" i="25"/>
  <c r="I1666" i="25"/>
  <c r="I1665" i="25"/>
  <c r="I1664" i="25"/>
  <c r="I1663" i="25"/>
  <c r="I1662" i="25"/>
  <c r="I1661" i="25"/>
  <c r="I1660" i="25"/>
  <c r="I1659" i="25"/>
  <c r="I1658" i="25"/>
  <c r="I1657" i="25"/>
  <c r="I1656" i="25"/>
  <c r="I1655" i="25"/>
  <c r="I1654" i="25"/>
  <c r="I1653" i="25"/>
  <c r="I1652" i="25"/>
  <c r="I1651" i="25"/>
  <c r="I1650" i="25"/>
  <c r="I1649" i="25"/>
  <c r="I1648" i="25"/>
  <c r="I1647" i="25"/>
  <c r="I1646" i="25"/>
  <c r="I1645" i="25"/>
  <c r="I1644" i="25"/>
  <c r="I1643" i="25"/>
  <c r="I1642" i="25"/>
  <c r="I1641" i="25"/>
  <c r="I1640" i="25"/>
  <c r="I1639" i="25"/>
  <c r="I1638" i="25"/>
  <c r="I1637" i="25"/>
  <c r="I1636" i="25"/>
  <c r="I1635" i="25"/>
  <c r="I1634" i="25"/>
  <c r="I1633" i="25"/>
  <c r="I1632" i="25"/>
  <c r="I1631" i="25"/>
  <c r="I1630" i="25"/>
  <c r="I1629" i="25"/>
  <c r="I1628" i="25"/>
  <c r="I1627" i="25"/>
  <c r="I1626" i="25"/>
  <c r="I1625" i="25"/>
  <c r="I1624" i="25"/>
  <c r="I1623" i="25"/>
  <c r="I1622" i="25"/>
  <c r="I1621" i="25"/>
  <c r="I1620" i="25"/>
  <c r="I1619" i="25"/>
  <c r="I1618" i="25"/>
  <c r="I1617" i="25"/>
  <c r="I1616" i="25"/>
  <c r="I1615" i="25"/>
  <c r="I1614" i="25"/>
  <c r="I1613" i="25"/>
  <c r="I1612" i="25"/>
  <c r="I1611" i="25"/>
  <c r="I1610" i="25"/>
  <c r="I1609" i="25"/>
  <c r="I1608" i="25"/>
  <c r="I1607" i="25"/>
  <c r="I1606" i="25"/>
  <c r="I1605" i="25"/>
  <c r="I1604" i="25"/>
  <c r="I1603" i="25"/>
  <c r="I1602" i="25"/>
  <c r="I1601" i="25"/>
  <c r="I1600" i="25"/>
  <c r="I1599" i="25"/>
  <c r="I1598" i="25"/>
  <c r="I1597" i="25"/>
  <c r="I1596" i="25"/>
  <c r="I1595" i="25"/>
  <c r="I1594" i="25"/>
  <c r="I1593" i="25"/>
  <c r="I1592" i="25"/>
  <c r="I1591" i="25"/>
  <c r="I1590" i="25"/>
  <c r="I1589" i="25"/>
  <c r="I1588" i="25"/>
  <c r="I1587" i="25"/>
  <c r="I1586" i="25"/>
  <c r="I1585" i="25"/>
  <c r="I1584" i="25"/>
  <c r="I1583" i="25"/>
  <c r="I1582" i="25"/>
  <c r="I1581" i="25"/>
  <c r="I1580" i="25"/>
  <c r="I1579" i="25"/>
  <c r="I1578" i="25"/>
  <c r="I1577" i="25"/>
  <c r="I1576" i="25"/>
  <c r="I1575" i="25"/>
  <c r="I1574" i="25"/>
  <c r="I1573" i="25"/>
  <c r="I1572" i="25"/>
  <c r="I1571" i="25"/>
  <c r="I1570" i="25"/>
  <c r="I1569" i="25"/>
  <c r="I1568" i="25"/>
  <c r="I1567" i="25"/>
  <c r="I1566" i="25"/>
  <c r="I1565" i="25"/>
  <c r="I1564" i="25"/>
  <c r="I1563" i="25"/>
  <c r="I1562" i="25"/>
  <c r="I1561" i="25"/>
  <c r="I1560" i="25"/>
  <c r="I1559" i="25"/>
  <c r="I1558" i="25"/>
  <c r="I1557" i="25"/>
  <c r="I1556" i="25"/>
  <c r="I1555" i="25"/>
  <c r="I1554" i="25"/>
  <c r="I1553" i="25"/>
  <c r="I1552" i="25"/>
  <c r="I1551" i="25"/>
  <c r="I1550" i="25"/>
  <c r="I1549" i="25"/>
  <c r="I1548" i="25"/>
  <c r="I1547" i="25"/>
  <c r="I1546" i="25"/>
  <c r="I1545" i="25"/>
  <c r="I1544" i="25"/>
  <c r="I1543" i="25"/>
  <c r="I1542" i="25"/>
  <c r="I1541" i="25"/>
  <c r="I1540" i="25"/>
  <c r="I1539" i="25"/>
  <c r="I1538" i="25"/>
  <c r="I1537" i="25"/>
  <c r="I1536" i="25"/>
  <c r="I1535" i="25"/>
  <c r="I1534" i="25"/>
  <c r="I1533" i="25"/>
  <c r="I1532" i="25"/>
  <c r="I1531" i="25"/>
  <c r="I1530" i="25"/>
  <c r="I1529" i="25"/>
  <c r="I1528" i="25"/>
  <c r="I1527" i="25"/>
  <c r="I1526" i="25"/>
  <c r="I1525" i="25"/>
  <c r="I1524" i="25"/>
  <c r="I1523" i="25"/>
  <c r="I1522" i="25"/>
  <c r="I1521" i="25"/>
  <c r="I1520" i="25"/>
  <c r="I1519" i="25"/>
  <c r="I1518" i="25"/>
  <c r="I1517" i="25"/>
  <c r="I1516" i="25"/>
  <c r="I1515" i="25"/>
  <c r="I1514" i="25"/>
  <c r="I1513" i="25"/>
  <c r="I1512" i="25"/>
  <c r="I1511" i="25"/>
  <c r="I1510" i="25"/>
  <c r="I1509" i="25"/>
  <c r="I1508" i="25"/>
  <c r="I1507" i="25"/>
  <c r="I1506" i="25"/>
  <c r="I1505" i="25"/>
  <c r="I1504" i="25"/>
  <c r="I1503" i="25"/>
  <c r="I1502" i="25"/>
  <c r="I1501" i="25"/>
  <c r="I1500" i="25"/>
  <c r="I1499" i="25"/>
  <c r="I1498" i="25"/>
  <c r="I1497" i="25"/>
  <c r="I1496" i="25"/>
  <c r="I1495" i="25"/>
  <c r="I1494" i="25"/>
  <c r="I1493" i="25"/>
  <c r="I1492" i="25"/>
  <c r="I1491" i="25"/>
  <c r="I1490" i="25"/>
  <c r="I1489" i="25"/>
  <c r="I1488" i="25"/>
  <c r="I1487" i="25"/>
  <c r="I1486" i="25"/>
  <c r="I1485" i="25"/>
  <c r="I1484" i="25"/>
  <c r="I1483" i="25"/>
  <c r="I1482" i="25"/>
  <c r="I1481" i="25"/>
  <c r="I1480" i="25"/>
  <c r="I1479" i="25"/>
  <c r="I1478" i="25"/>
  <c r="I1477" i="25"/>
  <c r="I1476" i="25"/>
  <c r="I1475" i="25"/>
  <c r="I1474" i="25"/>
  <c r="I1473" i="25"/>
  <c r="I1472" i="25"/>
  <c r="I1471" i="25"/>
  <c r="I1470" i="25"/>
  <c r="I1469" i="25"/>
  <c r="I1468" i="25"/>
  <c r="I1467" i="25"/>
  <c r="I1466" i="25"/>
  <c r="I1465" i="25"/>
  <c r="I1464" i="25"/>
  <c r="I1463" i="25"/>
  <c r="I1462" i="25"/>
  <c r="I1461" i="25"/>
  <c r="I1460" i="25"/>
  <c r="I1459" i="25"/>
  <c r="I1458" i="25"/>
  <c r="I1457" i="25"/>
  <c r="I1456" i="25"/>
  <c r="I1455" i="25"/>
  <c r="I1454" i="25"/>
  <c r="I1453" i="25"/>
  <c r="I1452" i="25"/>
  <c r="I1451" i="25"/>
  <c r="I1450" i="25"/>
  <c r="I1449" i="25"/>
  <c r="I1448" i="25"/>
  <c r="I1447" i="25"/>
  <c r="I1446" i="25"/>
  <c r="I1445" i="25"/>
  <c r="I1444" i="25"/>
  <c r="I1443" i="25"/>
  <c r="I1442" i="25"/>
  <c r="I1441" i="25"/>
  <c r="I1440" i="25"/>
  <c r="I1439" i="25"/>
  <c r="I1438" i="25"/>
  <c r="I1437" i="25"/>
  <c r="I1436" i="25"/>
  <c r="I1435" i="25"/>
  <c r="I1434" i="25"/>
  <c r="I1433" i="25"/>
  <c r="I1432" i="25"/>
  <c r="I1431" i="25"/>
  <c r="I1430" i="25"/>
  <c r="I1429" i="25"/>
  <c r="I1428" i="25"/>
  <c r="I1427" i="25"/>
  <c r="I1426" i="25"/>
  <c r="I1425" i="25"/>
  <c r="I1424" i="25"/>
  <c r="I1423" i="25"/>
  <c r="I1422" i="25"/>
  <c r="I1421" i="25"/>
  <c r="I1420" i="25"/>
  <c r="I1419" i="25"/>
  <c r="I1418" i="25"/>
  <c r="I1417" i="25"/>
  <c r="I1416" i="25"/>
  <c r="I1415" i="25"/>
  <c r="I1414" i="25"/>
  <c r="I1413" i="25"/>
  <c r="I1412" i="25"/>
  <c r="I1411" i="25"/>
  <c r="I1410" i="25"/>
  <c r="I1409" i="25"/>
  <c r="I1408" i="25"/>
  <c r="I1407" i="25"/>
  <c r="I1406" i="25"/>
  <c r="I1405" i="25"/>
  <c r="I1404" i="25"/>
  <c r="I1403" i="25"/>
  <c r="I1402" i="25"/>
  <c r="I1401" i="25"/>
  <c r="I1400" i="25"/>
  <c r="I1399" i="25"/>
  <c r="I1398" i="25"/>
  <c r="I1397" i="25"/>
  <c r="I1396" i="25"/>
  <c r="I1395" i="25"/>
  <c r="I1394" i="25"/>
  <c r="I1393" i="25"/>
  <c r="I1392" i="25"/>
  <c r="I1391" i="25"/>
  <c r="I1390" i="25"/>
  <c r="I1389" i="25"/>
  <c r="I1388" i="25"/>
  <c r="I1387" i="25"/>
  <c r="I1386" i="25"/>
  <c r="I1385" i="25"/>
  <c r="I1384" i="25"/>
  <c r="I1383" i="25"/>
  <c r="I1382" i="25"/>
  <c r="I1381" i="25"/>
  <c r="I1380" i="25"/>
  <c r="I1379" i="25"/>
  <c r="I1378" i="25"/>
  <c r="I1377" i="25"/>
  <c r="I1376" i="25"/>
  <c r="I1375" i="25"/>
  <c r="I1374" i="25"/>
  <c r="I1373" i="25"/>
  <c r="I1372" i="25"/>
  <c r="I1371" i="25"/>
  <c r="I1370" i="25"/>
  <c r="I1369" i="25"/>
  <c r="I1368" i="25"/>
  <c r="I1367" i="25"/>
  <c r="I1366" i="25"/>
  <c r="I1365" i="25"/>
  <c r="I1364" i="25"/>
  <c r="I1363" i="25"/>
  <c r="I1362" i="25"/>
  <c r="I1361" i="25"/>
  <c r="I1360" i="25"/>
  <c r="I1359" i="25"/>
  <c r="I1358" i="25"/>
  <c r="I1357" i="25"/>
  <c r="I1356" i="25"/>
  <c r="I1355" i="25"/>
  <c r="I1354" i="25"/>
  <c r="I1353" i="25"/>
  <c r="I1352" i="25"/>
  <c r="I1351" i="25"/>
  <c r="I1350" i="25"/>
  <c r="I1349" i="25"/>
  <c r="I1348" i="25"/>
  <c r="I1347" i="25"/>
  <c r="I1346" i="25"/>
  <c r="I1345" i="25"/>
  <c r="I1344" i="25"/>
  <c r="I1343" i="25"/>
  <c r="I1342" i="25"/>
  <c r="I1341" i="25"/>
  <c r="I1340" i="25"/>
  <c r="I1339" i="25"/>
  <c r="I1338" i="25"/>
  <c r="I1337" i="25"/>
  <c r="I1336" i="25"/>
  <c r="I1335" i="25"/>
  <c r="I1334" i="25"/>
  <c r="I1333" i="25"/>
  <c r="I1332" i="25"/>
  <c r="I1331" i="25"/>
  <c r="I1330" i="25"/>
  <c r="I1329" i="25"/>
  <c r="I1328" i="25"/>
  <c r="I1327" i="25"/>
  <c r="I1326" i="25"/>
  <c r="I1325" i="25"/>
  <c r="I1324" i="25"/>
  <c r="I1323" i="25"/>
  <c r="I1322" i="25"/>
  <c r="I1321" i="25"/>
  <c r="I1320" i="25"/>
  <c r="I1319" i="25"/>
  <c r="I1318" i="25"/>
  <c r="I1317" i="25"/>
  <c r="I1316" i="25"/>
  <c r="I1315" i="25"/>
  <c r="I1314" i="25"/>
  <c r="I1313" i="25"/>
  <c r="I1312" i="25"/>
  <c r="I1311" i="25"/>
  <c r="I1310" i="25"/>
  <c r="I1309" i="25"/>
  <c r="I1308" i="25"/>
  <c r="I1307" i="25"/>
  <c r="I1306" i="25"/>
  <c r="I1305" i="25"/>
  <c r="I1304" i="25"/>
  <c r="I1303" i="25"/>
  <c r="I1302" i="25"/>
  <c r="I1301" i="25"/>
  <c r="I1300" i="25"/>
  <c r="I1299" i="25"/>
  <c r="I1298" i="25"/>
  <c r="I1297" i="25"/>
  <c r="I1296" i="25"/>
  <c r="I1295" i="25"/>
  <c r="I1294" i="25"/>
  <c r="I1293" i="25"/>
  <c r="I1292" i="25"/>
  <c r="I1291" i="25"/>
  <c r="I1290" i="25"/>
  <c r="I1289" i="25"/>
  <c r="I1288" i="25"/>
  <c r="I1287" i="25"/>
  <c r="I1286" i="25"/>
  <c r="I1285" i="25"/>
  <c r="I1284" i="25"/>
  <c r="I1283" i="25"/>
  <c r="I1282" i="25"/>
  <c r="I1281" i="25"/>
  <c r="I1280" i="25"/>
  <c r="I1279" i="25"/>
  <c r="I1278" i="25"/>
  <c r="I1277" i="25"/>
  <c r="I1276" i="25"/>
  <c r="I1275" i="25"/>
  <c r="I1274" i="25"/>
  <c r="I1273" i="25"/>
  <c r="I1272" i="25"/>
  <c r="I1271" i="25"/>
  <c r="I1270" i="25"/>
  <c r="I1269" i="25"/>
  <c r="I1268" i="25"/>
  <c r="I1267" i="25"/>
  <c r="I1266" i="25"/>
  <c r="I1265" i="25"/>
  <c r="I1264" i="25"/>
  <c r="I1263" i="25"/>
  <c r="I1262" i="25"/>
  <c r="I1261" i="25"/>
  <c r="I1260" i="25"/>
  <c r="I1259" i="25"/>
  <c r="I1258" i="25"/>
  <c r="I1257" i="25"/>
  <c r="I1256" i="25"/>
  <c r="I1255" i="25"/>
  <c r="I1254" i="25"/>
  <c r="I1253" i="25"/>
  <c r="I1252" i="25"/>
  <c r="I1251" i="25"/>
  <c r="I1250" i="25"/>
  <c r="I1249" i="25"/>
  <c r="I1248" i="25"/>
  <c r="I1247" i="25"/>
  <c r="I1246" i="25"/>
  <c r="I1245" i="25"/>
  <c r="I1244" i="25"/>
  <c r="I1243" i="25"/>
  <c r="I1242" i="25"/>
  <c r="I1241" i="25"/>
  <c r="I1240" i="25"/>
  <c r="I1239" i="25"/>
  <c r="I1238" i="25"/>
  <c r="I1237" i="25"/>
  <c r="I1236" i="25"/>
  <c r="I1235" i="25"/>
  <c r="I1234" i="25"/>
  <c r="I1233" i="25"/>
  <c r="I1232" i="25"/>
  <c r="I1231" i="25"/>
  <c r="I1230" i="25"/>
  <c r="I1229" i="25"/>
  <c r="I1228" i="25"/>
  <c r="I1227" i="25"/>
  <c r="I1226" i="25"/>
  <c r="I1225" i="25"/>
  <c r="I1224" i="25"/>
  <c r="I1223" i="25"/>
  <c r="I1222" i="25"/>
  <c r="I1221" i="25"/>
  <c r="I1220" i="25"/>
  <c r="I1219" i="25"/>
  <c r="I1218" i="25"/>
  <c r="I1217" i="25"/>
  <c r="I1216" i="25"/>
  <c r="I1215" i="25"/>
  <c r="I1214" i="25"/>
  <c r="I1213" i="25"/>
  <c r="I1212" i="25"/>
  <c r="I1211" i="25"/>
  <c r="I1210" i="25"/>
  <c r="I1209" i="25"/>
  <c r="I1208" i="25"/>
  <c r="I1207" i="25"/>
  <c r="I1206" i="25"/>
  <c r="I1205" i="25"/>
  <c r="I1204" i="25"/>
  <c r="I1203" i="25"/>
  <c r="I1202" i="25"/>
  <c r="I1201" i="25"/>
  <c r="I1200" i="25"/>
  <c r="I1199" i="25"/>
  <c r="I1198" i="25"/>
  <c r="I1197" i="25"/>
  <c r="I1196" i="25"/>
  <c r="I1195" i="25"/>
  <c r="I1194" i="25"/>
  <c r="I1193" i="25"/>
  <c r="I1192" i="25"/>
  <c r="I1191" i="25"/>
  <c r="I1190" i="25"/>
  <c r="I1189" i="25"/>
  <c r="I1188" i="25"/>
  <c r="I1187" i="25"/>
  <c r="I1186" i="25"/>
  <c r="I1185" i="25"/>
  <c r="I1184" i="25"/>
  <c r="I1183" i="25"/>
  <c r="I1182" i="25"/>
  <c r="I1181" i="25"/>
  <c r="I1180" i="25"/>
  <c r="I1179" i="25"/>
  <c r="I1178" i="25"/>
  <c r="I1177" i="25"/>
  <c r="I1176" i="25"/>
  <c r="I1175" i="25"/>
  <c r="I1174" i="25"/>
  <c r="I1173" i="25"/>
  <c r="I1172" i="25"/>
  <c r="I1171" i="25"/>
  <c r="I1170" i="25"/>
  <c r="I1169" i="25"/>
  <c r="I1168" i="25"/>
  <c r="I1167" i="25"/>
  <c r="I1166" i="25"/>
  <c r="I1165" i="25"/>
  <c r="I1164" i="25"/>
  <c r="I1163" i="25"/>
  <c r="I1162" i="25"/>
  <c r="I1161" i="25"/>
  <c r="I1160" i="25"/>
  <c r="I1159" i="25"/>
  <c r="I1158" i="25"/>
  <c r="I1157" i="25"/>
  <c r="I1156" i="25"/>
  <c r="I1155" i="25"/>
  <c r="I1154" i="25"/>
  <c r="I1153" i="25"/>
  <c r="I1152" i="25"/>
  <c r="I1151" i="25"/>
  <c r="I1150" i="25"/>
  <c r="I1149" i="25"/>
  <c r="I1148" i="25"/>
  <c r="I1147" i="25"/>
  <c r="I1146" i="25"/>
  <c r="I1145" i="25"/>
  <c r="I1144" i="25"/>
  <c r="I1143" i="25"/>
  <c r="I1142" i="25"/>
  <c r="I1141" i="25"/>
  <c r="I1140" i="25"/>
  <c r="I1139" i="25"/>
  <c r="I1138" i="25"/>
  <c r="I1137" i="25"/>
  <c r="I1136" i="25"/>
  <c r="I1135" i="25"/>
  <c r="I1134" i="25"/>
  <c r="I1133" i="25"/>
  <c r="I1132" i="25"/>
  <c r="I1131" i="25"/>
  <c r="I1130" i="25"/>
  <c r="I1129" i="25"/>
  <c r="I1128" i="25"/>
  <c r="I1127" i="25"/>
  <c r="I1126" i="25"/>
  <c r="I1125" i="25"/>
  <c r="I1124" i="25"/>
  <c r="I1123" i="25"/>
  <c r="I1122" i="25"/>
  <c r="I1121" i="25"/>
  <c r="I1120" i="25"/>
  <c r="I1119" i="25"/>
  <c r="I1118" i="25"/>
  <c r="I1117" i="25"/>
  <c r="I1116" i="25"/>
  <c r="I1115" i="25"/>
  <c r="I1114" i="25"/>
  <c r="I1113" i="25"/>
  <c r="I1112" i="25"/>
  <c r="I1111" i="25"/>
  <c r="I1110" i="25"/>
  <c r="I1109" i="25"/>
  <c r="I1108" i="25"/>
  <c r="I1107" i="25"/>
  <c r="I1106" i="25"/>
  <c r="I1105" i="25"/>
  <c r="I1104" i="25"/>
  <c r="I1103" i="25"/>
  <c r="I1102" i="25"/>
  <c r="I1101" i="25"/>
  <c r="I1100" i="25"/>
  <c r="I1099" i="25"/>
  <c r="I1098" i="25"/>
  <c r="I1097" i="25"/>
  <c r="I1096" i="25"/>
  <c r="I1095" i="25"/>
  <c r="I1094" i="25"/>
  <c r="I1093" i="25"/>
  <c r="I1092" i="25"/>
  <c r="I1091" i="25"/>
  <c r="I1090" i="25"/>
  <c r="I1089" i="25"/>
  <c r="I1088" i="25"/>
  <c r="I1087" i="25"/>
  <c r="I1086" i="25"/>
  <c r="I1085" i="25"/>
  <c r="I1084" i="25"/>
  <c r="I1083" i="25"/>
  <c r="I1082" i="25"/>
  <c r="I1081" i="25"/>
  <c r="I1080" i="25"/>
  <c r="I1079" i="25"/>
  <c r="I1078" i="25"/>
  <c r="I1077" i="25"/>
  <c r="I1076" i="25"/>
  <c r="I1075" i="25"/>
  <c r="I1074" i="25"/>
  <c r="I1073" i="25"/>
  <c r="I1072" i="25"/>
  <c r="I1071" i="25"/>
  <c r="I1070" i="25"/>
  <c r="I1069" i="25"/>
  <c r="I1068" i="25"/>
  <c r="I1067" i="25"/>
  <c r="I1066" i="25"/>
  <c r="I1065" i="25"/>
  <c r="I1064" i="25"/>
  <c r="I1063" i="25"/>
  <c r="I1062" i="25"/>
  <c r="I1061" i="25"/>
  <c r="I1060" i="25"/>
  <c r="I1059" i="25"/>
  <c r="I1058" i="25"/>
  <c r="I1057" i="25"/>
  <c r="I1056" i="25"/>
  <c r="I1055" i="25"/>
  <c r="I1054" i="25"/>
  <c r="I1053" i="25"/>
  <c r="I1052" i="25"/>
  <c r="I1051" i="25"/>
  <c r="I1050" i="25"/>
  <c r="I1049" i="25"/>
  <c r="I1048" i="25"/>
  <c r="I1047" i="25"/>
  <c r="I1046" i="25"/>
  <c r="I1045" i="25"/>
  <c r="I1044" i="25"/>
  <c r="I1043" i="25"/>
  <c r="I1042" i="25"/>
  <c r="I1041" i="25"/>
  <c r="I1040" i="25"/>
  <c r="I1039" i="25"/>
  <c r="I1038" i="25"/>
  <c r="I1037" i="25"/>
  <c r="I1036" i="25"/>
  <c r="I1035" i="25"/>
  <c r="I1034" i="25"/>
  <c r="I1033" i="25"/>
  <c r="I1032" i="25"/>
  <c r="I1031" i="25"/>
  <c r="I1030" i="25"/>
  <c r="I1029" i="25"/>
  <c r="I1028" i="25"/>
  <c r="I1027" i="25"/>
  <c r="I1026" i="25"/>
  <c r="I1025" i="25"/>
  <c r="I1024" i="25"/>
  <c r="I1023" i="25"/>
  <c r="I1022" i="25"/>
  <c r="I1021" i="25"/>
  <c r="I1020" i="25"/>
  <c r="I1019" i="25"/>
  <c r="I1018" i="25"/>
  <c r="I1017" i="25"/>
  <c r="I1016" i="25"/>
  <c r="I1015" i="25"/>
  <c r="I1014" i="25"/>
  <c r="I1013" i="25"/>
  <c r="I1012" i="25"/>
  <c r="I1011" i="25"/>
  <c r="I1010" i="25"/>
  <c r="I1009" i="25"/>
  <c r="I1008" i="25"/>
  <c r="I1007" i="25"/>
  <c r="I1006" i="25"/>
  <c r="I1005" i="25"/>
  <c r="I1004" i="25"/>
  <c r="I1003" i="25"/>
  <c r="I1002" i="25"/>
  <c r="I1001" i="25"/>
  <c r="I1000" i="25"/>
  <c r="I999" i="25"/>
  <c r="I998" i="25"/>
  <c r="I997" i="25"/>
  <c r="I996" i="25"/>
  <c r="I995" i="25"/>
  <c r="I994" i="25"/>
  <c r="I993" i="25"/>
  <c r="I992" i="25"/>
  <c r="I991" i="25"/>
  <c r="I990" i="25"/>
  <c r="I989" i="25"/>
  <c r="I988" i="25"/>
  <c r="I987" i="25"/>
  <c r="I986" i="25"/>
  <c r="I985" i="25"/>
  <c r="I984" i="25"/>
  <c r="I983" i="25"/>
  <c r="I982" i="25"/>
  <c r="I981" i="25"/>
  <c r="I980" i="25"/>
  <c r="I979" i="25"/>
  <c r="I978" i="25"/>
  <c r="I977" i="25"/>
  <c r="I976" i="25"/>
  <c r="I975" i="25"/>
  <c r="I974" i="25"/>
  <c r="I973" i="25"/>
  <c r="I972" i="25"/>
  <c r="I971" i="25"/>
  <c r="I970" i="25"/>
  <c r="I969" i="25"/>
  <c r="I968" i="25"/>
  <c r="I967" i="25"/>
  <c r="I966" i="25"/>
  <c r="I965" i="25"/>
  <c r="I964" i="25"/>
  <c r="I963" i="25"/>
  <c r="I962" i="25"/>
  <c r="I961" i="25"/>
  <c r="I960" i="25"/>
  <c r="I959" i="25"/>
  <c r="I958" i="25"/>
  <c r="I957" i="25"/>
  <c r="I956" i="25"/>
  <c r="I955" i="25"/>
  <c r="I954" i="25"/>
  <c r="I953" i="25"/>
  <c r="I952" i="25"/>
  <c r="I951" i="25"/>
  <c r="I950" i="25"/>
  <c r="I949" i="25"/>
  <c r="I948" i="25"/>
  <c r="I947" i="25"/>
  <c r="I946" i="25"/>
  <c r="I945" i="25"/>
  <c r="I944" i="25"/>
  <c r="I943" i="25"/>
  <c r="I942" i="25"/>
  <c r="I941" i="25"/>
  <c r="I940" i="25"/>
  <c r="I939" i="25"/>
  <c r="I938" i="25"/>
  <c r="I937" i="25"/>
  <c r="I936" i="25"/>
  <c r="I935" i="25"/>
  <c r="I934" i="25"/>
  <c r="I933" i="25"/>
  <c r="I932" i="25"/>
  <c r="I931" i="25"/>
  <c r="I930" i="25"/>
  <c r="I929" i="25"/>
  <c r="I928" i="25"/>
  <c r="I927" i="25"/>
  <c r="I926" i="25"/>
  <c r="I925" i="25"/>
  <c r="I924" i="25"/>
  <c r="I923" i="25"/>
  <c r="I922" i="25"/>
  <c r="I921" i="25"/>
  <c r="I920" i="25"/>
  <c r="I919" i="25"/>
  <c r="I918" i="25"/>
  <c r="I917" i="25"/>
  <c r="I916" i="25"/>
  <c r="I915" i="25"/>
  <c r="I914" i="25"/>
  <c r="I913" i="25"/>
  <c r="I912" i="25"/>
  <c r="I911" i="25"/>
  <c r="I910" i="25"/>
  <c r="I909" i="25"/>
  <c r="I908" i="25"/>
  <c r="I907" i="25"/>
  <c r="I906" i="25"/>
  <c r="I905" i="25"/>
  <c r="I904" i="25"/>
  <c r="I903" i="25"/>
  <c r="I902" i="25"/>
  <c r="I901" i="25"/>
  <c r="I900" i="25"/>
  <c r="I899" i="25"/>
  <c r="I898" i="25"/>
  <c r="I897" i="25"/>
  <c r="I896" i="25"/>
  <c r="I895" i="25"/>
  <c r="I894" i="25"/>
  <c r="I893" i="25"/>
  <c r="I892" i="25"/>
  <c r="I891" i="25"/>
  <c r="I890" i="25"/>
  <c r="I889" i="25"/>
  <c r="I888" i="25"/>
  <c r="I887" i="25"/>
  <c r="I886" i="25"/>
  <c r="I885" i="25"/>
  <c r="I884" i="25"/>
  <c r="I883" i="25"/>
  <c r="I882" i="25"/>
  <c r="I881" i="25"/>
  <c r="I880" i="25"/>
  <c r="I879" i="25"/>
  <c r="I878" i="25"/>
  <c r="I877" i="25"/>
  <c r="I876" i="25"/>
  <c r="I875" i="25"/>
  <c r="I874" i="25"/>
  <c r="I873" i="25"/>
  <c r="I872" i="25"/>
  <c r="I871" i="25"/>
  <c r="I870" i="25"/>
  <c r="I869" i="25"/>
  <c r="I868" i="25"/>
  <c r="I867" i="25"/>
  <c r="I866" i="25"/>
  <c r="I865" i="25"/>
  <c r="I864" i="25"/>
  <c r="I863" i="25"/>
  <c r="I862" i="25"/>
  <c r="I861" i="25"/>
  <c r="I860" i="25"/>
  <c r="I859" i="25"/>
  <c r="I858" i="25"/>
  <c r="I857" i="25"/>
  <c r="I856" i="25"/>
  <c r="I855" i="25"/>
  <c r="I854" i="25"/>
  <c r="I853" i="25"/>
  <c r="I852" i="25"/>
  <c r="I851" i="25"/>
  <c r="I850" i="25"/>
  <c r="I849" i="25"/>
  <c r="I848" i="25"/>
  <c r="I847" i="25"/>
  <c r="I846" i="25"/>
  <c r="I845" i="25"/>
  <c r="I844" i="25"/>
  <c r="I843" i="25"/>
  <c r="I842" i="25"/>
  <c r="I841" i="25"/>
  <c r="I840" i="25"/>
  <c r="I839" i="25"/>
  <c r="I838" i="25"/>
  <c r="I837" i="25"/>
  <c r="I836" i="25"/>
  <c r="I835" i="25"/>
  <c r="I834" i="25"/>
  <c r="I833" i="25"/>
  <c r="I832" i="25"/>
  <c r="I831" i="25"/>
  <c r="I830" i="25"/>
  <c r="I829" i="25"/>
  <c r="I828" i="25"/>
  <c r="I827" i="25"/>
  <c r="I826" i="25"/>
  <c r="I825" i="25"/>
  <c r="I824" i="25"/>
  <c r="I823" i="25"/>
  <c r="I822" i="25"/>
  <c r="I821" i="25"/>
  <c r="I820" i="25"/>
  <c r="I819" i="25"/>
  <c r="I818" i="25"/>
  <c r="I817" i="25"/>
  <c r="I816" i="25"/>
  <c r="I815" i="25"/>
  <c r="I814" i="25"/>
  <c r="I813" i="25"/>
  <c r="I812" i="25"/>
  <c r="I811" i="25"/>
  <c r="I810" i="25"/>
  <c r="I809" i="25"/>
  <c r="I808" i="25"/>
  <c r="I807" i="25"/>
  <c r="I806" i="25"/>
  <c r="I805" i="25"/>
  <c r="I804" i="25"/>
  <c r="I803" i="25"/>
  <c r="I802" i="25"/>
  <c r="I801" i="25"/>
  <c r="I800" i="25"/>
  <c r="I799" i="25"/>
  <c r="I798" i="25"/>
  <c r="I797" i="25"/>
  <c r="I796" i="25"/>
  <c r="I795" i="25"/>
  <c r="I794" i="25"/>
  <c r="I793" i="25"/>
  <c r="I792" i="25"/>
  <c r="I791" i="25"/>
  <c r="I790" i="25"/>
  <c r="I789" i="25"/>
  <c r="I788" i="25"/>
  <c r="I787" i="25"/>
  <c r="I786" i="25"/>
  <c r="I785" i="25"/>
  <c r="I784" i="25"/>
  <c r="I783" i="25"/>
  <c r="I782" i="25"/>
  <c r="I781" i="25"/>
  <c r="I780" i="25"/>
  <c r="I779" i="25"/>
  <c r="I778" i="25"/>
  <c r="I777" i="25"/>
  <c r="I776" i="25"/>
  <c r="I775" i="25"/>
  <c r="I774" i="25"/>
  <c r="I773" i="25"/>
  <c r="I772" i="25"/>
  <c r="I771" i="25"/>
  <c r="I770" i="25"/>
  <c r="I769" i="25"/>
  <c r="I768" i="25"/>
  <c r="I767" i="25"/>
  <c r="I766" i="25"/>
  <c r="I765" i="25"/>
  <c r="I764" i="25"/>
  <c r="I763" i="25"/>
  <c r="I762" i="25"/>
  <c r="I761" i="25"/>
  <c r="I760" i="25"/>
  <c r="I759" i="25"/>
  <c r="I758" i="25"/>
  <c r="I757" i="25"/>
  <c r="I756" i="25"/>
  <c r="I755" i="25"/>
  <c r="I754" i="25"/>
  <c r="I753" i="25"/>
  <c r="I752" i="25"/>
  <c r="I751" i="25"/>
  <c r="I750" i="25"/>
  <c r="I749" i="25"/>
  <c r="I748" i="25"/>
  <c r="I747" i="25"/>
  <c r="I746" i="25"/>
  <c r="I745" i="25"/>
  <c r="I744" i="25"/>
  <c r="I743" i="25"/>
  <c r="I742" i="25"/>
  <c r="I741" i="25"/>
  <c r="I740" i="25"/>
  <c r="I739" i="25"/>
  <c r="I738" i="25"/>
  <c r="I737" i="25"/>
  <c r="I736" i="25"/>
  <c r="I735" i="25"/>
  <c r="I734" i="25"/>
  <c r="I733" i="25"/>
  <c r="I732" i="25"/>
  <c r="I731" i="25"/>
  <c r="I730" i="25"/>
  <c r="I729" i="25"/>
  <c r="I728" i="25"/>
  <c r="I727" i="25"/>
  <c r="I726" i="25"/>
  <c r="I725" i="25"/>
  <c r="I724" i="25"/>
  <c r="I723" i="25"/>
  <c r="I722" i="25"/>
  <c r="I721" i="25"/>
  <c r="I720" i="25"/>
  <c r="I719" i="25"/>
  <c r="I718" i="25"/>
  <c r="I717" i="25"/>
  <c r="I716" i="25"/>
  <c r="I715" i="25"/>
  <c r="I714" i="25"/>
  <c r="I713" i="25"/>
  <c r="I712" i="25"/>
  <c r="I711" i="25"/>
  <c r="I710" i="25"/>
  <c r="I709" i="25"/>
  <c r="I708" i="25"/>
  <c r="I707" i="25"/>
  <c r="I706" i="25"/>
  <c r="I705" i="25"/>
  <c r="I704" i="25"/>
  <c r="I703" i="25"/>
  <c r="I702" i="25"/>
  <c r="I701" i="25"/>
  <c r="I700" i="25"/>
  <c r="I699" i="25"/>
  <c r="I698" i="25"/>
  <c r="I697" i="25"/>
  <c r="I696" i="25"/>
  <c r="I695" i="25"/>
  <c r="I694" i="25"/>
  <c r="I693" i="25"/>
  <c r="I692" i="25"/>
  <c r="I691" i="25"/>
  <c r="I690" i="25"/>
  <c r="I689" i="25"/>
  <c r="I688" i="25"/>
  <c r="I687" i="25"/>
  <c r="I686" i="25"/>
  <c r="I685" i="25"/>
  <c r="I684" i="25"/>
  <c r="I683" i="25"/>
  <c r="I682" i="25"/>
  <c r="I681" i="25"/>
  <c r="I680" i="25"/>
  <c r="I679" i="25"/>
  <c r="I678" i="25"/>
  <c r="I677" i="25"/>
  <c r="I676" i="25"/>
  <c r="I675" i="25"/>
  <c r="I674" i="25"/>
  <c r="I673" i="25"/>
  <c r="I672" i="25"/>
  <c r="I671" i="25"/>
  <c r="I670" i="25"/>
  <c r="I669" i="25"/>
  <c r="I668" i="25"/>
  <c r="I667" i="25"/>
  <c r="I666" i="25"/>
  <c r="I665" i="25"/>
  <c r="I664" i="25"/>
  <c r="I663" i="25"/>
  <c r="I662" i="25"/>
  <c r="I661" i="25"/>
  <c r="I660" i="25"/>
  <c r="I659" i="25"/>
  <c r="I658" i="25"/>
  <c r="I657" i="25"/>
  <c r="I656" i="25"/>
  <c r="I655" i="25"/>
  <c r="I654" i="25"/>
  <c r="I653" i="25"/>
  <c r="I652" i="25"/>
  <c r="I651" i="25"/>
  <c r="I650" i="25"/>
  <c r="I649" i="25"/>
  <c r="I648" i="25"/>
  <c r="I647" i="25"/>
  <c r="I646" i="25"/>
  <c r="I645" i="25"/>
  <c r="I644" i="25"/>
  <c r="I643" i="25"/>
  <c r="I642" i="25"/>
  <c r="I641" i="25"/>
  <c r="I640" i="25"/>
  <c r="I639" i="25"/>
  <c r="I638" i="25"/>
  <c r="I637" i="25"/>
  <c r="I636" i="25"/>
  <c r="I635" i="25"/>
  <c r="I634" i="25"/>
  <c r="I633" i="25"/>
  <c r="I632" i="25"/>
  <c r="I631" i="25"/>
  <c r="I630" i="25"/>
  <c r="I629" i="25"/>
  <c r="I628" i="25"/>
  <c r="I627" i="25"/>
  <c r="I626" i="25"/>
  <c r="I625" i="25"/>
  <c r="I624" i="25"/>
  <c r="I623" i="25"/>
  <c r="I622" i="25"/>
  <c r="I621" i="25"/>
  <c r="I620" i="25"/>
  <c r="I619" i="25"/>
  <c r="I618" i="25"/>
  <c r="I617" i="25"/>
  <c r="I616" i="25"/>
  <c r="I615" i="25"/>
  <c r="I614" i="25"/>
  <c r="I613" i="25"/>
  <c r="I612" i="25"/>
  <c r="I611" i="25"/>
  <c r="I610" i="25"/>
  <c r="I609" i="25"/>
  <c r="I608" i="25"/>
  <c r="I607" i="25"/>
  <c r="I606" i="25"/>
  <c r="I605" i="25"/>
  <c r="I604" i="25"/>
  <c r="I603" i="25"/>
  <c r="I602" i="25"/>
  <c r="I601" i="25"/>
  <c r="I600" i="25"/>
  <c r="I599" i="25"/>
  <c r="I598" i="25"/>
  <c r="I597" i="25"/>
  <c r="I596" i="25"/>
  <c r="I595" i="25"/>
  <c r="I594" i="25"/>
  <c r="I593" i="25"/>
  <c r="I592" i="25"/>
  <c r="I591" i="25"/>
  <c r="I590" i="25"/>
  <c r="I589" i="25"/>
  <c r="I588" i="25"/>
  <c r="I587" i="25"/>
  <c r="I586" i="25"/>
  <c r="I585" i="25"/>
  <c r="I584" i="25"/>
  <c r="I583" i="25"/>
  <c r="I582" i="25"/>
  <c r="I581" i="25"/>
  <c r="I580" i="25"/>
  <c r="I579" i="25"/>
  <c r="I578" i="25"/>
  <c r="I577" i="25"/>
  <c r="I576" i="25"/>
  <c r="I575" i="25"/>
  <c r="I574" i="25"/>
  <c r="I573" i="25"/>
  <c r="I572" i="25"/>
  <c r="I571" i="25"/>
  <c r="I570" i="25"/>
  <c r="I569" i="25"/>
  <c r="I568" i="25"/>
  <c r="I567" i="25"/>
  <c r="I566" i="25"/>
  <c r="I565" i="25"/>
  <c r="I564" i="25"/>
  <c r="I563" i="25"/>
  <c r="I562" i="25"/>
  <c r="I561" i="25"/>
  <c r="I560" i="25"/>
  <c r="I559" i="25"/>
  <c r="I558" i="25"/>
  <c r="I557" i="25"/>
  <c r="I556" i="25"/>
  <c r="I555" i="25"/>
  <c r="I554" i="25"/>
  <c r="I553" i="25"/>
  <c r="I552" i="25"/>
  <c r="I551" i="25"/>
  <c r="I550" i="25"/>
  <c r="I549" i="25"/>
  <c r="I548" i="25"/>
  <c r="I547" i="25"/>
  <c r="I546" i="25"/>
  <c r="I545" i="25"/>
  <c r="I544" i="25"/>
  <c r="I543" i="25"/>
  <c r="I542" i="25"/>
  <c r="I541" i="25"/>
  <c r="I540" i="25"/>
  <c r="I539" i="25"/>
  <c r="I538" i="25"/>
  <c r="I537" i="25"/>
  <c r="I536" i="25"/>
  <c r="I535" i="25"/>
  <c r="I534" i="25"/>
  <c r="I533" i="25"/>
  <c r="I532" i="25"/>
  <c r="I531" i="25"/>
  <c r="I530" i="25"/>
  <c r="I529" i="25"/>
  <c r="I528" i="25"/>
  <c r="I527" i="25"/>
  <c r="I526" i="25"/>
  <c r="I525" i="25"/>
  <c r="I524" i="25"/>
  <c r="I523" i="25"/>
  <c r="I522" i="25"/>
  <c r="I521" i="25"/>
  <c r="I520" i="25"/>
  <c r="I519" i="25"/>
  <c r="I518" i="25"/>
  <c r="I517" i="25"/>
  <c r="I516" i="25"/>
  <c r="I515" i="25"/>
  <c r="I514" i="25"/>
  <c r="I513" i="25"/>
  <c r="I512" i="25"/>
  <c r="I511" i="25"/>
  <c r="I510" i="25"/>
  <c r="I509" i="25"/>
  <c r="I508" i="25"/>
  <c r="I507" i="25"/>
  <c r="I506" i="25"/>
  <c r="I505" i="25"/>
  <c r="I504" i="25"/>
  <c r="I503" i="25"/>
  <c r="I502" i="25"/>
  <c r="I501" i="25"/>
  <c r="I500" i="25"/>
  <c r="I499" i="25"/>
  <c r="I498" i="25"/>
  <c r="I497" i="25"/>
  <c r="I496" i="25"/>
  <c r="I495" i="25"/>
  <c r="I494" i="25"/>
  <c r="I493" i="25"/>
  <c r="I492" i="25"/>
  <c r="I491" i="25"/>
  <c r="I490" i="25"/>
  <c r="I489" i="25"/>
  <c r="I488" i="25"/>
  <c r="I487" i="25"/>
  <c r="I486" i="25"/>
  <c r="I485" i="25"/>
  <c r="I484" i="25"/>
  <c r="I483" i="25"/>
  <c r="I482" i="25"/>
  <c r="I481" i="25"/>
  <c r="I480" i="25"/>
  <c r="I479" i="25"/>
  <c r="I478" i="25"/>
  <c r="I477" i="25"/>
  <c r="I476" i="25"/>
  <c r="I475" i="25"/>
  <c r="I474" i="25"/>
  <c r="I473" i="25"/>
  <c r="I472" i="25"/>
  <c r="I471" i="25"/>
  <c r="I470" i="25"/>
  <c r="I469" i="25"/>
  <c r="I468" i="25"/>
  <c r="I467" i="25"/>
  <c r="I466" i="25"/>
  <c r="I465" i="25"/>
  <c r="I464" i="25"/>
  <c r="I463" i="25"/>
  <c r="I462" i="25"/>
  <c r="I461" i="25"/>
  <c r="I460" i="25"/>
  <c r="I459" i="25"/>
  <c r="I458" i="25"/>
  <c r="I457" i="25"/>
  <c r="I456" i="25"/>
  <c r="I455" i="25"/>
  <c r="I454" i="25"/>
  <c r="I453" i="25"/>
  <c r="I452" i="25"/>
  <c r="I451" i="25"/>
  <c r="I450" i="25"/>
  <c r="I449" i="25"/>
  <c r="I448" i="25"/>
  <c r="I447" i="25"/>
  <c r="I446" i="25"/>
  <c r="I445" i="25"/>
  <c r="I444" i="25"/>
  <c r="I443" i="25"/>
  <c r="I442" i="25"/>
  <c r="I441" i="25"/>
  <c r="I440" i="25"/>
  <c r="I439" i="25"/>
  <c r="I438" i="25"/>
  <c r="I437" i="25"/>
  <c r="I436" i="25"/>
  <c r="I435" i="25"/>
  <c r="I434" i="25"/>
  <c r="I433" i="25"/>
  <c r="I432" i="25"/>
  <c r="I431" i="25"/>
  <c r="I430" i="25"/>
  <c r="I429" i="25"/>
  <c r="I428" i="25"/>
  <c r="I427" i="25"/>
  <c r="I426" i="25"/>
  <c r="I425" i="25"/>
  <c r="I424" i="25"/>
  <c r="I423" i="25"/>
  <c r="I422" i="25"/>
  <c r="I421" i="25"/>
  <c r="I420" i="25"/>
  <c r="I419" i="25"/>
  <c r="I418" i="25"/>
  <c r="I417" i="25"/>
  <c r="I416" i="25"/>
  <c r="I415" i="25"/>
  <c r="I414" i="25"/>
  <c r="I413" i="25"/>
  <c r="I412" i="25"/>
  <c r="I411" i="25"/>
  <c r="I410" i="25"/>
  <c r="I409" i="25"/>
  <c r="I408" i="25"/>
  <c r="I407" i="25"/>
  <c r="I406" i="25"/>
  <c r="I405" i="25"/>
  <c r="I404" i="25"/>
  <c r="I403" i="25"/>
  <c r="I402" i="25"/>
  <c r="I401" i="25"/>
  <c r="I400" i="25"/>
  <c r="I399" i="25"/>
  <c r="I398" i="25"/>
  <c r="I397" i="25"/>
  <c r="I396" i="25"/>
  <c r="I395" i="25"/>
  <c r="I394" i="25"/>
  <c r="I393" i="25"/>
  <c r="I392" i="25"/>
  <c r="I391" i="25"/>
  <c r="I390" i="25"/>
  <c r="I389" i="25"/>
  <c r="I388" i="25"/>
  <c r="I387" i="25"/>
  <c r="I386" i="25"/>
  <c r="I385" i="25"/>
  <c r="I384" i="25"/>
  <c r="I383" i="25"/>
  <c r="I382" i="25"/>
  <c r="I381" i="25"/>
  <c r="I380" i="25"/>
  <c r="I379" i="25"/>
  <c r="I378" i="25"/>
  <c r="I377" i="25"/>
  <c r="I376" i="25"/>
  <c r="I375" i="25"/>
  <c r="I374" i="25"/>
  <c r="I373" i="25"/>
  <c r="I372" i="25"/>
  <c r="I371" i="25"/>
  <c r="I370" i="25"/>
  <c r="I369" i="25"/>
  <c r="I368" i="25"/>
  <c r="I367" i="25"/>
  <c r="I366" i="25"/>
  <c r="I365" i="25"/>
  <c r="I364" i="25"/>
  <c r="I363" i="25"/>
  <c r="I362" i="25"/>
  <c r="I361" i="25"/>
  <c r="I360" i="25"/>
  <c r="I359" i="25"/>
  <c r="I358" i="25"/>
  <c r="I357" i="25"/>
  <c r="I356" i="25"/>
  <c r="I355" i="25"/>
  <c r="I354" i="25"/>
  <c r="I353" i="25"/>
  <c r="I352" i="25"/>
  <c r="I351" i="25"/>
  <c r="I350" i="25"/>
  <c r="I349" i="25"/>
  <c r="I348" i="25"/>
  <c r="I347" i="25"/>
  <c r="I346" i="25"/>
  <c r="I345" i="25"/>
  <c r="I344" i="25"/>
  <c r="I343" i="25"/>
  <c r="I342" i="25"/>
  <c r="I341" i="25"/>
  <c r="I340" i="25"/>
  <c r="I339" i="25"/>
  <c r="I338" i="25"/>
  <c r="I337" i="25"/>
  <c r="I336" i="25"/>
  <c r="I335" i="25"/>
  <c r="I334" i="25"/>
  <c r="I333" i="25"/>
  <c r="I332" i="25"/>
  <c r="I331" i="25"/>
  <c r="I330" i="25"/>
  <c r="I329" i="25"/>
  <c r="I328" i="25"/>
  <c r="I327" i="25"/>
  <c r="I326" i="25"/>
  <c r="I325" i="25"/>
  <c r="I324" i="25"/>
  <c r="I323" i="25"/>
  <c r="I322" i="25"/>
  <c r="I321" i="25"/>
  <c r="I320" i="25"/>
  <c r="I319" i="25"/>
  <c r="I318" i="25"/>
  <c r="I317" i="25"/>
  <c r="I316" i="25"/>
  <c r="I315" i="25"/>
  <c r="I314" i="25"/>
  <c r="I313" i="25"/>
  <c r="I312" i="25"/>
  <c r="I311" i="25"/>
  <c r="I310" i="25"/>
  <c r="I309" i="25"/>
  <c r="I308" i="25"/>
  <c r="I307" i="25"/>
  <c r="I306" i="25"/>
  <c r="I305" i="25"/>
  <c r="I304" i="25"/>
  <c r="I303" i="25"/>
  <c r="I302" i="25"/>
  <c r="I301" i="25"/>
  <c r="I300" i="25"/>
  <c r="I299" i="25"/>
  <c r="I298" i="25"/>
  <c r="I297" i="25"/>
  <c r="I296" i="25"/>
  <c r="I295" i="25"/>
  <c r="I279" i="25"/>
  <c r="I278" i="25"/>
  <c r="I277" i="25"/>
  <c r="I276" i="25"/>
  <c r="I275" i="25"/>
  <c r="I274" i="25"/>
  <c r="I273" i="25"/>
  <c r="I272" i="25"/>
  <c r="I271" i="25"/>
  <c r="I270" i="25"/>
  <c r="I269" i="25"/>
  <c r="I268" i="25"/>
  <c r="I267" i="25"/>
  <c r="I266" i="25"/>
  <c r="I265" i="25"/>
  <c r="I264" i="25"/>
  <c r="I263" i="25"/>
  <c r="I262" i="25"/>
  <c r="I261" i="25"/>
  <c r="I260" i="25"/>
  <c r="I259" i="25"/>
  <c r="I257" i="25"/>
  <c r="I256" i="25"/>
  <c r="I255" i="25"/>
  <c r="I254" i="25"/>
  <c r="I253" i="25"/>
  <c r="I252" i="25"/>
  <c r="I251" i="25"/>
  <c r="I250" i="25"/>
  <c r="I249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G295" i="25"/>
  <c r="G296" i="25" s="1"/>
  <c r="G297" i="25" s="1"/>
  <c r="G298" i="25" s="1"/>
  <c r="G299" i="25" s="1"/>
  <c r="G300" i="25" s="1"/>
  <c r="G301" i="25" s="1"/>
  <c r="G302" i="25" s="1"/>
  <c r="G303" i="25" s="1"/>
  <c r="G304" i="25" s="1"/>
  <c r="G305" i="25" s="1"/>
  <c r="G306" i="25" s="1"/>
  <c r="G307" i="25" s="1"/>
  <c r="G308" i="25" s="1"/>
  <c r="G309" i="25" s="1"/>
  <c r="G310" i="25" s="1"/>
  <c r="G311" i="25" s="1"/>
  <c r="G312" i="25" s="1"/>
  <c r="G313" i="25" s="1"/>
  <c r="G314" i="25" s="1"/>
  <c r="G315" i="25" s="1"/>
  <c r="G316" i="25" s="1"/>
  <c r="G317" i="25" s="1"/>
  <c r="G318" i="25" s="1"/>
  <c r="G319" i="25" s="1"/>
  <c r="G320" i="25" s="1"/>
  <c r="G321" i="25" s="1"/>
  <c r="G322" i="25" s="1"/>
  <c r="G323" i="25" s="1"/>
  <c r="G324" i="25" s="1"/>
  <c r="G325" i="25" s="1"/>
  <c r="G326" i="25" s="1"/>
  <c r="G327" i="25" s="1"/>
  <c r="G328" i="25" s="1"/>
  <c r="G329" i="25" s="1"/>
  <c r="G330" i="25" s="1"/>
  <c r="G331" i="25" s="1"/>
  <c r="G332" i="25" s="1"/>
  <c r="G333" i="25" s="1"/>
  <c r="G334" i="25" s="1"/>
  <c r="G335" i="25" s="1"/>
  <c r="G336" i="25" s="1"/>
  <c r="G337" i="25" s="1"/>
  <c r="G338" i="25" s="1"/>
  <c r="G339" i="25" s="1"/>
  <c r="G340" i="25" s="1"/>
  <c r="G341" i="25" s="1"/>
  <c r="G342" i="25" s="1"/>
  <c r="G343" i="25" s="1"/>
  <c r="G344" i="25" s="1"/>
  <c r="G345" i="25" s="1"/>
  <c r="G346" i="25" s="1"/>
  <c r="G347" i="25" s="1"/>
  <c r="G348" i="25" s="1"/>
  <c r="G349" i="25" s="1"/>
  <c r="G350" i="25" s="1"/>
  <c r="G351" i="25" s="1"/>
  <c r="G352" i="25" s="1"/>
  <c r="G353" i="25" s="1"/>
  <c r="G354" i="25" s="1"/>
  <c r="G355" i="25" s="1"/>
  <c r="G356" i="25" s="1"/>
  <c r="G357" i="25" s="1"/>
  <c r="G358" i="25" s="1"/>
  <c r="G359" i="25" s="1"/>
  <c r="G360" i="25" s="1"/>
  <c r="G361" i="25" s="1"/>
  <c r="G362" i="25" s="1"/>
  <c r="G363" i="25" s="1"/>
  <c r="G364" i="25" s="1"/>
  <c r="G365" i="25" s="1"/>
  <c r="G366" i="25" s="1"/>
  <c r="G367" i="25" s="1"/>
  <c r="G368" i="25" s="1"/>
  <c r="G369" i="25" s="1"/>
  <c r="G370" i="25" s="1"/>
  <c r="G371" i="25" s="1"/>
  <c r="G372" i="25" s="1"/>
  <c r="G373" i="25" s="1"/>
  <c r="G374" i="25" s="1"/>
  <c r="G375" i="25" s="1"/>
  <c r="G376" i="25" s="1"/>
  <c r="G377" i="25" s="1"/>
  <c r="G378" i="25" s="1"/>
  <c r="G379" i="25" s="1"/>
  <c r="G380" i="25" s="1"/>
  <c r="G381" i="25" s="1"/>
  <c r="G382" i="25" s="1"/>
  <c r="G383" i="25" s="1"/>
  <c r="G384" i="25" s="1"/>
  <c r="G385" i="25" s="1"/>
  <c r="G386" i="25" s="1"/>
  <c r="G387" i="25" s="1"/>
  <c r="G388" i="25" s="1"/>
  <c r="G389" i="25" s="1"/>
  <c r="G390" i="25" s="1"/>
  <c r="G391" i="25" s="1"/>
  <c r="G392" i="25" s="1"/>
  <c r="G393" i="25" s="1"/>
  <c r="G394" i="25" s="1"/>
  <c r="G395" i="25" s="1"/>
  <c r="G396" i="25" s="1"/>
  <c r="G397" i="25" s="1"/>
  <c r="G398" i="25" s="1"/>
  <c r="G399" i="25" s="1"/>
  <c r="G400" i="25" s="1"/>
  <c r="G401" i="25" s="1"/>
  <c r="G402" i="25" s="1"/>
  <c r="G403" i="25" s="1"/>
  <c r="G404" i="25" s="1"/>
  <c r="G405" i="25" s="1"/>
  <c r="G406" i="25" s="1"/>
  <c r="G407" i="25" s="1"/>
  <c r="G408" i="25" s="1"/>
  <c r="G409" i="25" s="1"/>
  <c r="G410" i="25" s="1"/>
  <c r="G411" i="25" s="1"/>
  <c r="G412" i="25" s="1"/>
  <c r="G413" i="25" s="1"/>
  <c r="G414" i="25" s="1"/>
  <c r="G415" i="25" s="1"/>
  <c r="G416" i="25" s="1"/>
  <c r="G417" i="25" s="1"/>
  <c r="G418" i="25" s="1"/>
  <c r="G419" i="25" s="1"/>
  <c r="G420" i="25" s="1"/>
  <c r="G421" i="25" s="1"/>
  <c r="G422" i="25" s="1"/>
  <c r="G423" i="25" s="1"/>
  <c r="G424" i="25" s="1"/>
  <c r="G425" i="25" s="1"/>
  <c r="G426" i="25" s="1"/>
  <c r="G427" i="25" s="1"/>
  <c r="G428" i="25" s="1"/>
  <c r="G429" i="25" s="1"/>
  <c r="G430" i="25" s="1"/>
  <c r="G431" i="25" s="1"/>
  <c r="G432" i="25" s="1"/>
  <c r="G433" i="25" s="1"/>
  <c r="G434" i="25" s="1"/>
  <c r="G435" i="25" s="1"/>
  <c r="G436" i="25" s="1"/>
  <c r="G437" i="25" s="1"/>
  <c r="G438" i="25" s="1"/>
  <c r="G439" i="25" s="1"/>
  <c r="G440" i="25" s="1"/>
  <c r="G441" i="25" s="1"/>
  <c r="G442" i="25" s="1"/>
  <c r="G443" i="25" s="1"/>
  <c r="G444" i="25" s="1"/>
  <c r="G445" i="25" s="1"/>
  <c r="G446" i="25" s="1"/>
  <c r="G447" i="25" s="1"/>
  <c r="G448" i="25" s="1"/>
  <c r="G449" i="25" s="1"/>
  <c r="G450" i="25" s="1"/>
  <c r="G451" i="25" s="1"/>
  <c r="G452" i="25" s="1"/>
  <c r="G453" i="25" s="1"/>
  <c r="G454" i="25" s="1"/>
  <c r="G455" i="25" s="1"/>
  <c r="G456" i="25" s="1"/>
  <c r="G457" i="25" s="1"/>
  <c r="G458" i="25" s="1"/>
  <c r="G459" i="25" s="1"/>
  <c r="G460" i="25" s="1"/>
  <c r="G461" i="25" s="1"/>
  <c r="G462" i="25" s="1"/>
  <c r="G463" i="25" s="1"/>
  <c r="G464" i="25" s="1"/>
  <c r="G465" i="25" s="1"/>
  <c r="G466" i="25" s="1"/>
  <c r="G467" i="25" s="1"/>
  <c r="G468" i="25" s="1"/>
  <c r="G469" i="25" s="1"/>
  <c r="G470" i="25" s="1"/>
  <c r="G471" i="25" s="1"/>
  <c r="G472" i="25" s="1"/>
  <c r="G473" i="25" s="1"/>
  <c r="G474" i="25" s="1"/>
  <c r="G475" i="25" s="1"/>
  <c r="G476" i="25" s="1"/>
  <c r="G477" i="25" s="1"/>
  <c r="G478" i="25" s="1"/>
  <c r="G479" i="25" s="1"/>
  <c r="G480" i="25" s="1"/>
  <c r="G481" i="25" s="1"/>
  <c r="G482" i="25" s="1"/>
  <c r="G483" i="25" s="1"/>
  <c r="G484" i="25" s="1"/>
  <c r="G485" i="25" s="1"/>
  <c r="G486" i="25" s="1"/>
  <c r="G487" i="25" s="1"/>
  <c r="G488" i="25" s="1"/>
  <c r="G489" i="25" s="1"/>
  <c r="G490" i="25" s="1"/>
  <c r="G491" i="25" s="1"/>
  <c r="G492" i="25" s="1"/>
  <c r="G493" i="25" s="1"/>
  <c r="G494" i="25" s="1"/>
  <c r="G495" i="25" s="1"/>
  <c r="G496" i="25" s="1"/>
  <c r="G497" i="25" s="1"/>
  <c r="G498" i="25" s="1"/>
  <c r="G499" i="25" s="1"/>
  <c r="G500" i="25" s="1"/>
  <c r="G501" i="25" s="1"/>
  <c r="G502" i="25" s="1"/>
  <c r="G503" i="25" s="1"/>
  <c r="G504" i="25" s="1"/>
  <c r="G505" i="25" s="1"/>
  <c r="G506" i="25" s="1"/>
  <c r="G507" i="25" s="1"/>
  <c r="G508" i="25" s="1"/>
  <c r="G509" i="25" s="1"/>
  <c r="G510" i="25" s="1"/>
  <c r="G511" i="25" s="1"/>
  <c r="G512" i="25" s="1"/>
  <c r="G513" i="25" s="1"/>
  <c r="G514" i="25" s="1"/>
  <c r="G515" i="25" s="1"/>
  <c r="G516" i="25" s="1"/>
  <c r="G517" i="25" s="1"/>
  <c r="G518" i="25" s="1"/>
  <c r="G519" i="25" s="1"/>
  <c r="G520" i="25" s="1"/>
  <c r="G521" i="25" s="1"/>
  <c r="G522" i="25" s="1"/>
  <c r="G523" i="25" s="1"/>
  <c r="G524" i="25" s="1"/>
  <c r="G525" i="25" s="1"/>
  <c r="G526" i="25" s="1"/>
  <c r="G527" i="25" s="1"/>
  <c r="G528" i="25" s="1"/>
  <c r="G529" i="25" s="1"/>
  <c r="G530" i="25" s="1"/>
  <c r="G531" i="25" s="1"/>
  <c r="G532" i="25" s="1"/>
  <c r="G533" i="25" s="1"/>
  <c r="G534" i="25" s="1"/>
  <c r="G535" i="25" s="1"/>
  <c r="G536" i="25" s="1"/>
  <c r="G537" i="25" s="1"/>
  <c r="G538" i="25" s="1"/>
  <c r="G539" i="25" s="1"/>
  <c r="G540" i="25" s="1"/>
  <c r="G541" i="25" s="1"/>
  <c r="G542" i="25" s="1"/>
  <c r="G543" i="25" s="1"/>
  <c r="G544" i="25" s="1"/>
  <c r="G545" i="25" s="1"/>
  <c r="G546" i="25" s="1"/>
  <c r="G547" i="25" s="1"/>
  <c r="G548" i="25" s="1"/>
  <c r="G549" i="25" s="1"/>
  <c r="G550" i="25" s="1"/>
  <c r="G551" i="25" s="1"/>
  <c r="G552" i="25" s="1"/>
  <c r="G553" i="25" s="1"/>
  <c r="G554" i="25" s="1"/>
  <c r="G555" i="25" s="1"/>
  <c r="G556" i="25" s="1"/>
  <c r="G557" i="25" s="1"/>
  <c r="G558" i="25" s="1"/>
  <c r="G559" i="25" s="1"/>
  <c r="G560" i="25" s="1"/>
  <c r="G561" i="25" s="1"/>
  <c r="G562" i="25" s="1"/>
  <c r="G563" i="25" s="1"/>
  <c r="G564" i="25" s="1"/>
  <c r="G565" i="25" s="1"/>
  <c r="G566" i="25" s="1"/>
  <c r="G567" i="25" s="1"/>
  <c r="G568" i="25" s="1"/>
  <c r="G569" i="25" s="1"/>
  <c r="G570" i="25" s="1"/>
  <c r="G571" i="25" s="1"/>
  <c r="G572" i="25" s="1"/>
  <c r="G573" i="25" s="1"/>
  <c r="G574" i="25" s="1"/>
  <c r="G575" i="25" s="1"/>
  <c r="G576" i="25" s="1"/>
  <c r="G577" i="25" s="1"/>
  <c r="G578" i="25" s="1"/>
  <c r="G579" i="25" s="1"/>
  <c r="G580" i="25" s="1"/>
  <c r="G581" i="25" s="1"/>
  <c r="G582" i="25" s="1"/>
  <c r="G583" i="25" s="1"/>
  <c r="G584" i="25" s="1"/>
  <c r="G585" i="25" s="1"/>
  <c r="G586" i="25" s="1"/>
  <c r="G587" i="25" s="1"/>
  <c r="G588" i="25" s="1"/>
  <c r="G589" i="25" s="1"/>
  <c r="G590" i="25" s="1"/>
  <c r="G591" i="25" s="1"/>
  <c r="G592" i="25" s="1"/>
  <c r="G593" i="25" s="1"/>
  <c r="G594" i="25" s="1"/>
  <c r="G595" i="25" s="1"/>
  <c r="G596" i="25" s="1"/>
  <c r="G597" i="25" s="1"/>
  <c r="G598" i="25" s="1"/>
  <c r="G599" i="25" s="1"/>
  <c r="G600" i="25" s="1"/>
  <c r="G601" i="25" s="1"/>
  <c r="G602" i="25" s="1"/>
  <c r="G603" i="25" s="1"/>
  <c r="G604" i="25" s="1"/>
  <c r="G605" i="25" s="1"/>
  <c r="G606" i="25" s="1"/>
  <c r="G607" i="25" s="1"/>
  <c r="G608" i="25" s="1"/>
  <c r="G609" i="25" s="1"/>
  <c r="G610" i="25" s="1"/>
  <c r="G611" i="25" s="1"/>
  <c r="G612" i="25" s="1"/>
  <c r="G613" i="25" s="1"/>
  <c r="G614" i="25" s="1"/>
  <c r="G615" i="25" s="1"/>
  <c r="G616" i="25" s="1"/>
  <c r="G617" i="25" s="1"/>
  <c r="G618" i="25" s="1"/>
  <c r="G619" i="25" s="1"/>
  <c r="G620" i="25" s="1"/>
  <c r="G621" i="25" s="1"/>
  <c r="G622" i="25" s="1"/>
  <c r="G623" i="25" s="1"/>
  <c r="G624" i="25" s="1"/>
  <c r="G625" i="25" s="1"/>
  <c r="G626" i="25" s="1"/>
  <c r="G627" i="25" s="1"/>
  <c r="G628" i="25" s="1"/>
  <c r="G629" i="25" s="1"/>
  <c r="G630" i="25" s="1"/>
  <c r="G631" i="25" s="1"/>
  <c r="G632" i="25" s="1"/>
  <c r="G633" i="25" s="1"/>
  <c r="G634" i="25" s="1"/>
  <c r="G635" i="25" s="1"/>
  <c r="G636" i="25" s="1"/>
  <c r="G637" i="25" s="1"/>
  <c r="G638" i="25" s="1"/>
  <c r="G639" i="25" s="1"/>
  <c r="G640" i="25" s="1"/>
  <c r="G641" i="25" s="1"/>
  <c r="G642" i="25" s="1"/>
  <c r="G643" i="25" s="1"/>
  <c r="G644" i="25" s="1"/>
  <c r="G645" i="25" s="1"/>
  <c r="G646" i="25" s="1"/>
  <c r="G647" i="25" s="1"/>
  <c r="G648" i="25" s="1"/>
  <c r="G649" i="25" s="1"/>
  <c r="G650" i="25" s="1"/>
  <c r="G651" i="25" s="1"/>
  <c r="G652" i="25" s="1"/>
  <c r="G653" i="25" s="1"/>
  <c r="G654" i="25" s="1"/>
  <c r="G655" i="25" s="1"/>
  <c r="G656" i="25" s="1"/>
  <c r="G657" i="25" s="1"/>
  <c r="G658" i="25" s="1"/>
  <c r="G659" i="25" s="1"/>
  <c r="G660" i="25" s="1"/>
  <c r="G661" i="25" s="1"/>
  <c r="G662" i="25" s="1"/>
  <c r="G663" i="25" s="1"/>
  <c r="G664" i="25" s="1"/>
  <c r="G665" i="25" s="1"/>
  <c r="G666" i="25" s="1"/>
  <c r="G667" i="25" s="1"/>
  <c r="G668" i="25" s="1"/>
  <c r="G669" i="25" s="1"/>
  <c r="G670" i="25" s="1"/>
  <c r="G671" i="25" s="1"/>
  <c r="G672" i="25" s="1"/>
  <c r="G673" i="25" s="1"/>
  <c r="G674" i="25" s="1"/>
  <c r="G675" i="25" s="1"/>
  <c r="G676" i="25" s="1"/>
  <c r="G677" i="25" s="1"/>
  <c r="G678" i="25" s="1"/>
  <c r="G679" i="25" s="1"/>
  <c r="G680" i="25" s="1"/>
  <c r="G681" i="25" s="1"/>
  <c r="G682" i="25" s="1"/>
  <c r="G683" i="25" s="1"/>
  <c r="G684" i="25" s="1"/>
  <c r="G685" i="25" s="1"/>
  <c r="G686" i="25" s="1"/>
  <c r="G687" i="25" s="1"/>
  <c r="G688" i="25" s="1"/>
  <c r="G689" i="25" s="1"/>
  <c r="G690" i="25" s="1"/>
  <c r="G691" i="25" s="1"/>
  <c r="G692" i="25" s="1"/>
  <c r="G693" i="25" s="1"/>
  <c r="G694" i="25" s="1"/>
  <c r="G695" i="25" s="1"/>
  <c r="G696" i="25" s="1"/>
  <c r="G697" i="25" s="1"/>
  <c r="G698" i="25" s="1"/>
  <c r="G699" i="25" s="1"/>
  <c r="G700" i="25" s="1"/>
  <c r="G701" i="25" s="1"/>
  <c r="G702" i="25" s="1"/>
  <c r="G703" i="25" s="1"/>
  <c r="G704" i="25" s="1"/>
  <c r="G705" i="25" s="1"/>
  <c r="G706" i="25" s="1"/>
  <c r="G707" i="25" s="1"/>
  <c r="G708" i="25" s="1"/>
  <c r="G709" i="25" s="1"/>
  <c r="G710" i="25" s="1"/>
  <c r="G711" i="25" s="1"/>
  <c r="G712" i="25" s="1"/>
  <c r="G713" i="25" s="1"/>
  <c r="G714" i="25" s="1"/>
  <c r="G715" i="25" s="1"/>
  <c r="G716" i="25" s="1"/>
  <c r="G717" i="25" s="1"/>
  <c r="G718" i="25" s="1"/>
  <c r="G719" i="25" s="1"/>
  <c r="G720" i="25" s="1"/>
  <c r="G721" i="25" s="1"/>
  <c r="G722" i="25" s="1"/>
  <c r="G723" i="25" s="1"/>
  <c r="G724" i="25" s="1"/>
  <c r="G725" i="25" s="1"/>
  <c r="G726" i="25" s="1"/>
  <c r="G727" i="25" s="1"/>
  <c r="G728" i="25" s="1"/>
  <c r="G729" i="25" s="1"/>
  <c r="G730" i="25" s="1"/>
  <c r="G731" i="25" s="1"/>
  <c r="G732" i="25" s="1"/>
  <c r="G733" i="25" s="1"/>
  <c r="G734" i="25" s="1"/>
  <c r="G735" i="25" s="1"/>
  <c r="G736" i="25" s="1"/>
  <c r="G737" i="25" s="1"/>
  <c r="G738" i="25" s="1"/>
  <c r="G739" i="25" s="1"/>
  <c r="G740" i="25" s="1"/>
  <c r="G741" i="25" s="1"/>
  <c r="G742" i="25" s="1"/>
  <c r="G743" i="25" s="1"/>
  <c r="G744" i="25" s="1"/>
  <c r="G745" i="25" s="1"/>
  <c r="G746" i="25" s="1"/>
  <c r="G747" i="25" s="1"/>
  <c r="G748" i="25" s="1"/>
  <c r="G749" i="25" s="1"/>
  <c r="G750" i="25" s="1"/>
  <c r="G751" i="25" s="1"/>
  <c r="G752" i="25" s="1"/>
  <c r="G753" i="25" s="1"/>
  <c r="G754" i="25" s="1"/>
  <c r="G755" i="25" s="1"/>
  <c r="G756" i="25" s="1"/>
  <c r="G757" i="25" s="1"/>
  <c r="G758" i="25" s="1"/>
  <c r="G759" i="25" s="1"/>
  <c r="G760" i="25" s="1"/>
  <c r="G761" i="25" s="1"/>
  <c r="G762" i="25" s="1"/>
  <c r="G763" i="25" s="1"/>
  <c r="G764" i="25" s="1"/>
  <c r="G765" i="25" s="1"/>
  <c r="G766" i="25" s="1"/>
  <c r="G767" i="25" s="1"/>
  <c r="G768" i="25" s="1"/>
  <c r="G769" i="25" s="1"/>
  <c r="G770" i="25" s="1"/>
  <c r="G771" i="25" s="1"/>
  <c r="G772" i="25" s="1"/>
  <c r="G773" i="25" s="1"/>
  <c r="G774" i="25" s="1"/>
  <c r="G775" i="25" s="1"/>
  <c r="G776" i="25" s="1"/>
  <c r="G777" i="25" s="1"/>
  <c r="G778" i="25" s="1"/>
  <c r="G779" i="25" s="1"/>
  <c r="G780" i="25" s="1"/>
  <c r="G781" i="25" s="1"/>
  <c r="G782" i="25" s="1"/>
  <c r="G783" i="25" s="1"/>
  <c r="G784" i="25" s="1"/>
  <c r="G785" i="25" s="1"/>
  <c r="G786" i="25" s="1"/>
  <c r="G787" i="25" s="1"/>
  <c r="G788" i="25" s="1"/>
  <c r="G789" i="25" s="1"/>
  <c r="G790" i="25" s="1"/>
  <c r="G791" i="25" s="1"/>
  <c r="G792" i="25" s="1"/>
  <c r="G793" i="25" s="1"/>
  <c r="G794" i="25" s="1"/>
  <c r="G795" i="25" s="1"/>
  <c r="G796" i="25" s="1"/>
  <c r="G797" i="25" s="1"/>
  <c r="G798" i="25" s="1"/>
  <c r="G799" i="25" s="1"/>
  <c r="G800" i="25" s="1"/>
  <c r="G801" i="25" s="1"/>
  <c r="G802" i="25" s="1"/>
  <c r="G803" i="25" s="1"/>
  <c r="G804" i="25" s="1"/>
  <c r="G805" i="25" s="1"/>
  <c r="G806" i="25" s="1"/>
  <c r="G807" i="25" s="1"/>
  <c r="G808" i="25" s="1"/>
  <c r="G809" i="25" s="1"/>
  <c r="G810" i="25" s="1"/>
  <c r="G811" i="25" s="1"/>
  <c r="G812" i="25" s="1"/>
  <c r="G813" i="25" s="1"/>
  <c r="G814" i="25" s="1"/>
  <c r="G815" i="25" s="1"/>
  <c r="G816" i="25" s="1"/>
  <c r="G817" i="25" s="1"/>
  <c r="G818" i="25" s="1"/>
  <c r="G819" i="25" s="1"/>
  <c r="G820" i="25" s="1"/>
  <c r="G821" i="25" s="1"/>
  <c r="G822" i="25" s="1"/>
  <c r="G823" i="25" s="1"/>
  <c r="G824" i="25" s="1"/>
  <c r="G825" i="25" s="1"/>
  <c r="G826" i="25" s="1"/>
  <c r="G827" i="25" s="1"/>
  <c r="G828" i="25" s="1"/>
  <c r="G829" i="25" s="1"/>
  <c r="G830" i="25" s="1"/>
  <c r="G831" i="25" s="1"/>
  <c r="G832" i="25" s="1"/>
  <c r="G833" i="25" s="1"/>
  <c r="G834" i="25" s="1"/>
  <c r="G835" i="25" s="1"/>
  <c r="G836" i="25" s="1"/>
  <c r="G837" i="25" s="1"/>
  <c r="G838" i="25" s="1"/>
  <c r="G839" i="25" s="1"/>
  <c r="G840" i="25" s="1"/>
  <c r="G841" i="25" s="1"/>
  <c r="G842" i="25" s="1"/>
  <c r="G843" i="25" s="1"/>
  <c r="G844" i="25" s="1"/>
  <c r="G845" i="25" s="1"/>
  <c r="G846" i="25" s="1"/>
  <c r="G847" i="25" s="1"/>
  <c r="G848" i="25" s="1"/>
  <c r="G849" i="25" s="1"/>
  <c r="G850" i="25" s="1"/>
  <c r="G851" i="25" s="1"/>
  <c r="G852" i="25" s="1"/>
  <c r="G853" i="25" s="1"/>
  <c r="G854" i="25" s="1"/>
  <c r="G855" i="25" s="1"/>
  <c r="G856" i="25" s="1"/>
  <c r="G857" i="25" s="1"/>
  <c r="G858" i="25" s="1"/>
  <c r="G859" i="25" s="1"/>
  <c r="G860" i="25" s="1"/>
  <c r="G861" i="25" s="1"/>
  <c r="G862" i="25" s="1"/>
  <c r="G863" i="25" s="1"/>
  <c r="G864" i="25" s="1"/>
  <c r="G865" i="25" s="1"/>
  <c r="G866" i="25" s="1"/>
  <c r="G867" i="25" s="1"/>
  <c r="G868" i="25" s="1"/>
  <c r="G869" i="25" s="1"/>
  <c r="G870" i="25" s="1"/>
  <c r="G871" i="25" s="1"/>
  <c r="G872" i="25" s="1"/>
  <c r="G873" i="25" s="1"/>
  <c r="G874" i="25" s="1"/>
  <c r="G875" i="25" s="1"/>
  <c r="G876" i="25" s="1"/>
  <c r="G877" i="25" s="1"/>
  <c r="G878" i="25" s="1"/>
  <c r="G879" i="25" s="1"/>
  <c r="G880" i="25" s="1"/>
  <c r="G881" i="25" s="1"/>
  <c r="G882" i="25" s="1"/>
  <c r="G883" i="25" s="1"/>
  <c r="G884" i="25" s="1"/>
  <c r="G885" i="25" s="1"/>
  <c r="G886" i="25" s="1"/>
  <c r="G887" i="25" s="1"/>
  <c r="G888" i="25" s="1"/>
  <c r="G889" i="25" s="1"/>
  <c r="G890" i="25" s="1"/>
  <c r="G891" i="25" s="1"/>
  <c r="G892" i="25" s="1"/>
  <c r="G893" i="25" s="1"/>
  <c r="G894" i="25" s="1"/>
  <c r="G895" i="25" s="1"/>
  <c r="G896" i="25" s="1"/>
  <c r="G897" i="25" s="1"/>
  <c r="G898" i="25" s="1"/>
  <c r="G899" i="25" s="1"/>
  <c r="G900" i="25" s="1"/>
  <c r="G901" i="25" s="1"/>
  <c r="G902" i="25" s="1"/>
  <c r="G903" i="25" s="1"/>
  <c r="G904" i="25" s="1"/>
  <c r="G905" i="25" s="1"/>
  <c r="G906" i="25" s="1"/>
  <c r="G907" i="25" s="1"/>
  <c r="G908" i="25" s="1"/>
  <c r="G909" i="25" s="1"/>
  <c r="G910" i="25" s="1"/>
  <c r="G911" i="25" s="1"/>
  <c r="G912" i="25" s="1"/>
  <c r="G913" i="25" s="1"/>
  <c r="G914" i="25" s="1"/>
  <c r="G915" i="25" s="1"/>
  <c r="G916" i="25" s="1"/>
  <c r="G917" i="25" s="1"/>
  <c r="G918" i="25" s="1"/>
  <c r="G919" i="25" s="1"/>
  <c r="G920" i="25" s="1"/>
  <c r="G921" i="25" s="1"/>
  <c r="G922" i="25" s="1"/>
  <c r="G923" i="25" s="1"/>
  <c r="G924" i="25" s="1"/>
  <c r="G925" i="25" s="1"/>
  <c r="G926" i="25" s="1"/>
  <c r="G927" i="25" s="1"/>
  <c r="G928" i="25" s="1"/>
  <c r="G929" i="25" s="1"/>
  <c r="G930" i="25" s="1"/>
  <c r="G931" i="25" s="1"/>
  <c r="G932" i="25" s="1"/>
  <c r="G933" i="25" s="1"/>
  <c r="G934" i="25" s="1"/>
  <c r="G935" i="25" s="1"/>
  <c r="G936" i="25" s="1"/>
  <c r="G937" i="25" s="1"/>
  <c r="G938" i="25" s="1"/>
  <c r="G939" i="25" s="1"/>
  <c r="G940" i="25" s="1"/>
  <c r="G941" i="25" s="1"/>
  <c r="G942" i="25" s="1"/>
  <c r="G943" i="25" s="1"/>
  <c r="G944" i="25" s="1"/>
  <c r="G945" i="25" s="1"/>
  <c r="G946" i="25" s="1"/>
  <c r="G947" i="25" s="1"/>
  <c r="G948" i="25" s="1"/>
  <c r="G949" i="25" s="1"/>
  <c r="G950" i="25" s="1"/>
  <c r="G951" i="25" s="1"/>
  <c r="G952" i="25" s="1"/>
  <c r="G953" i="25" s="1"/>
  <c r="G954" i="25" s="1"/>
  <c r="G955" i="25" s="1"/>
  <c r="G956" i="25" s="1"/>
  <c r="G957" i="25" s="1"/>
  <c r="G958" i="25" s="1"/>
  <c r="G959" i="25" s="1"/>
  <c r="G960" i="25" s="1"/>
  <c r="G961" i="25" s="1"/>
  <c r="G962" i="25" s="1"/>
  <c r="G963" i="25" s="1"/>
  <c r="G964" i="25" s="1"/>
  <c r="G965" i="25" s="1"/>
  <c r="G966" i="25" s="1"/>
  <c r="G967" i="25" s="1"/>
  <c r="G968" i="25" s="1"/>
  <c r="G969" i="25" s="1"/>
  <c r="G970" i="25" s="1"/>
  <c r="G971" i="25" s="1"/>
  <c r="G972" i="25" s="1"/>
  <c r="G973" i="25" s="1"/>
  <c r="G974" i="25" s="1"/>
  <c r="G975" i="25" s="1"/>
  <c r="G976" i="25" s="1"/>
  <c r="G977" i="25" s="1"/>
  <c r="G978" i="25" s="1"/>
  <c r="G979" i="25" s="1"/>
  <c r="G980" i="25" s="1"/>
  <c r="G981" i="25" s="1"/>
  <c r="G982" i="25" s="1"/>
  <c r="G983" i="25" s="1"/>
  <c r="G984" i="25" s="1"/>
  <c r="G985" i="25" s="1"/>
  <c r="G986" i="25" s="1"/>
  <c r="G987" i="25" s="1"/>
  <c r="G988" i="25" s="1"/>
  <c r="G989" i="25" s="1"/>
  <c r="G990" i="25" s="1"/>
  <c r="G991" i="25" s="1"/>
  <c r="G992" i="25" s="1"/>
  <c r="G993" i="25" s="1"/>
  <c r="G994" i="25" s="1"/>
  <c r="G995" i="25" s="1"/>
  <c r="G996" i="25" s="1"/>
  <c r="G997" i="25" s="1"/>
  <c r="G998" i="25" s="1"/>
  <c r="G999" i="25" s="1"/>
  <c r="G1000" i="25" s="1"/>
  <c r="G1001" i="25" s="1"/>
  <c r="G1002" i="25" s="1"/>
  <c r="G1003" i="25" s="1"/>
  <c r="G1004" i="25" s="1"/>
  <c r="G1005" i="25" s="1"/>
  <c r="G1006" i="25" s="1"/>
  <c r="G1007" i="25" s="1"/>
  <c r="G1008" i="25" s="1"/>
  <c r="G1009" i="25" s="1"/>
  <c r="G1010" i="25" s="1"/>
  <c r="G1011" i="25" s="1"/>
  <c r="G1012" i="25" s="1"/>
  <c r="G1013" i="25" s="1"/>
  <c r="G1014" i="25" s="1"/>
  <c r="G1015" i="25" s="1"/>
  <c r="G1016" i="25" s="1"/>
  <c r="G1017" i="25" s="1"/>
  <c r="G1018" i="25" s="1"/>
  <c r="G1019" i="25" s="1"/>
  <c r="G1020" i="25" s="1"/>
  <c r="G1021" i="25" s="1"/>
  <c r="G1022" i="25" s="1"/>
  <c r="G1023" i="25" s="1"/>
  <c r="G1024" i="25" s="1"/>
  <c r="G1025" i="25" s="1"/>
  <c r="G1026" i="25" s="1"/>
  <c r="G1027" i="25" s="1"/>
  <c r="G1028" i="25" s="1"/>
  <c r="G1029" i="25" s="1"/>
  <c r="G1030" i="25" s="1"/>
  <c r="G1031" i="25" s="1"/>
  <c r="G1032" i="25" s="1"/>
  <c r="G1033" i="25" s="1"/>
  <c r="G1034" i="25" s="1"/>
  <c r="G1035" i="25" s="1"/>
  <c r="G1036" i="25" s="1"/>
  <c r="G1037" i="25" s="1"/>
  <c r="G1038" i="25" s="1"/>
  <c r="G1039" i="25" s="1"/>
  <c r="G1040" i="25" s="1"/>
  <c r="G1041" i="25" s="1"/>
  <c r="G1042" i="25" s="1"/>
  <c r="G1043" i="25" s="1"/>
  <c r="G1044" i="25" s="1"/>
  <c r="G1045" i="25" s="1"/>
  <c r="G1046" i="25" s="1"/>
  <c r="G1047" i="25" s="1"/>
  <c r="G1048" i="25" s="1"/>
  <c r="G1049" i="25" s="1"/>
  <c r="G1050" i="25" s="1"/>
  <c r="G1051" i="25" s="1"/>
  <c r="G1052" i="25" s="1"/>
  <c r="G1053" i="25" s="1"/>
  <c r="G1054" i="25" s="1"/>
  <c r="G1055" i="25" s="1"/>
  <c r="G1056" i="25" s="1"/>
  <c r="G1057" i="25" s="1"/>
  <c r="G1058" i="25" s="1"/>
  <c r="G1059" i="25" s="1"/>
  <c r="G1060" i="25" s="1"/>
  <c r="G1061" i="25" s="1"/>
  <c r="G1062" i="25" s="1"/>
  <c r="G1063" i="25" s="1"/>
  <c r="G1064" i="25" s="1"/>
  <c r="G1065" i="25" s="1"/>
  <c r="G1066" i="25" s="1"/>
  <c r="G1067" i="25" s="1"/>
  <c r="G1068" i="25" s="1"/>
  <c r="G1069" i="25" s="1"/>
  <c r="G1070" i="25" s="1"/>
  <c r="G1071" i="25" s="1"/>
  <c r="G1072" i="25" s="1"/>
  <c r="G1073" i="25" s="1"/>
  <c r="G1074" i="25" s="1"/>
  <c r="G1075" i="25" s="1"/>
  <c r="G1076" i="25" s="1"/>
  <c r="G1077" i="25" s="1"/>
  <c r="G1078" i="25" s="1"/>
  <c r="G1079" i="25" s="1"/>
  <c r="G1080" i="25" s="1"/>
  <c r="G1081" i="25" s="1"/>
  <c r="G1082" i="25" s="1"/>
  <c r="G1083" i="25" s="1"/>
  <c r="G1084" i="25" s="1"/>
  <c r="G1085" i="25" s="1"/>
  <c r="G1086" i="25" s="1"/>
  <c r="G1087" i="25" s="1"/>
  <c r="G1088" i="25" s="1"/>
  <c r="G1089" i="25" s="1"/>
  <c r="G1090" i="25" s="1"/>
  <c r="G1091" i="25" s="1"/>
  <c r="G1092" i="25" s="1"/>
  <c r="G1093" i="25" s="1"/>
  <c r="G1094" i="25" s="1"/>
  <c r="G1095" i="25" s="1"/>
  <c r="G1096" i="25" s="1"/>
  <c r="G1097" i="25" s="1"/>
  <c r="G1098" i="25" s="1"/>
  <c r="G1099" i="25" s="1"/>
  <c r="G1100" i="25" s="1"/>
  <c r="G1101" i="25" s="1"/>
  <c r="G1102" i="25" s="1"/>
  <c r="G1103" i="25" s="1"/>
  <c r="G1104" i="25" s="1"/>
  <c r="G1105" i="25" s="1"/>
  <c r="G1106" i="25" s="1"/>
  <c r="G1107" i="25" s="1"/>
  <c r="G1108" i="25" s="1"/>
  <c r="G1109" i="25" s="1"/>
  <c r="G1110" i="25" s="1"/>
  <c r="G1111" i="25" s="1"/>
  <c r="G1112" i="25" s="1"/>
  <c r="G1113" i="25" s="1"/>
  <c r="G1114" i="25" s="1"/>
  <c r="G1115" i="25" s="1"/>
  <c r="G1116" i="25" s="1"/>
  <c r="G1117" i="25" s="1"/>
  <c r="G1118" i="25" s="1"/>
  <c r="G1119" i="25" s="1"/>
  <c r="G1120" i="25" s="1"/>
  <c r="G1121" i="25" s="1"/>
  <c r="G1122" i="25" s="1"/>
  <c r="G1123" i="25" s="1"/>
  <c r="G1124" i="25" s="1"/>
  <c r="G1125" i="25" s="1"/>
  <c r="G1126" i="25" s="1"/>
  <c r="G1127" i="25" s="1"/>
  <c r="G1128" i="25" s="1"/>
  <c r="G1129" i="25" s="1"/>
  <c r="G1130" i="25" s="1"/>
  <c r="G1131" i="25" s="1"/>
  <c r="G1132" i="25" s="1"/>
  <c r="G1133" i="25" s="1"/>
  <c r="G1134" i="25" s="1"/>
  <c r="G1135" i="25" s="1"/>
  <c r="G1136" i="25" s="1"/>
  <c r="G1137" i="25" s="1"/>
  <c r="G1138" i="25" s="1"/>
  <c r="G1139" i="25" s="1"/>
  <c r="G1140" i="25" s="1"/>
  <c r="G1141" i="25" s="1"/>
  <c r="G1142" i="25" s="1"/>
  <c r="G1143" i="25" s="1"/>
  <c r="G1144" i="25" s="1"/>
  <c r="G1145" i="25" s="1"/>
  <c r="G1146" i="25" s="1"/>
  <c r="G1147" i="25" s="1"/>
  <c r="G1148" i="25" s="1"/>
  <c r="G1149" i="25" s="1"/>
  <c r="G1150" i="25" s="1"/>
  <c r="G1151" i="25" s="1"/>
  <c r="G1152" i="25" s="1"/>
  <c r="G1153" i="25" s="1"/>
  <c r="G1154" i="25" s="1"/>
  <c r="G1155" i="25" s="1"/>
  <c r="G1156" i="25" s="1"/>
  <c r="G1157" i="25" s="1"/>
  <c r="G1158" i="25" s="1"/>
  <c r="G1159" i="25" s="1"/>
  <c r="G1160" i="25" s="1"/>
  <c r="G1161" i="25" s="1"/>
  <c r="G1162" i="25" s="1"/>
  <c r="G1163" i="25" s="1"/>
  <c r="G1164" i="25" s="1"/>
  <c r="G1165" i="25" s="1"/>
  <c r="G1166" i="25" s="1"/>
  <c r="G1167" i="25" s="1"/>
  <c r="G1168" i="25" s="1"/>
  <c r="G1169" i="25" s="1"/>
  <c r="G1170" i="25" s="1"/>
  <c r="G1171" i="25" s="1"/>
  <c r="G1172" i="25" s="1"/>
  <c r="G1173" i="25" s="1"/>
  <c r="G1174" i="25" s="1"/>
  <c r="G1175" i="25" s="1"/>
  <c r="G1176" i="25" s="1"/>
  <c r="G1177" i="25" s="1"/>
  <c r="G1178" i="25" s="1"/>
  <c r="G1179" i="25" s="1"/>
  <c r="G1180" i="25" s="1"/>
  <c r="G1181" i="25" s="1"/>
  <c r="G1182" i="25" s="1"/>
  <c r="G1183" i="25" s="1"/>
  <c r="G1184" i="25" s="1"/>
  <c r="G1185" i="25" s="1"/>
  <c r="G1186" i="25" s="1"/>
  <c r="G1187" i="25" s="1"/>
  <c r="G1188" i="25" s="1"/>
  <c r="G1189" i="25" s="1"/>
  <c r="G1190" i="25" s="1"/>
  <c r="G1191" i="25" s="1"/>
  <c r="G1192" i="25" s="1"/>
  <c r="G1193" i="25" s="1"/>
  <c r="G1194" i="25" s="1"/>
  <c r="G1195" i="25" s="1"/>
  <c r="G1196" i="25" s="1"/>
  <c r="G1197" i="25" s="1"/>
  <c r="G1198" i="25" s="1"/>
  <c r="G1199" i="25" s="1"/>
  <c r="G1200" i="25" s="1"/>
  <c r="G1201" i="25" s="1"/>
  <c r="G1202" i="25" s="1"/>
  <c r="G1203" i="25" s="1"/>
  <c r="G1204" i="25" s="1"/>
  <c r="G1205" i="25" s="1"/>
  <c r="G1206" i="25" s="1"/>
  <c r="G1207" i="25" s="1"/>
  <c r="G1208" i="25" s="1"/>
  <c r="G1209" i="25" s="1"/>
  <c r="G1210" i="25" s="1"/>
  <c r="G1211" i="25" s="1"/>
  <c r="G1212" i="25" s="1"/>
  <c r="G1213" i="25" s="1"/>
  <c r="G1214" i="25" s="1"/>
  <c r="G1215" i="25" s="1"/>
  <c r="G1216" i="25" s="1"/>
  <c r="G1217" i="25" s="1"/>
  <c r="G1218" i="25" s="1"/>
  <c r="G1219" i="25" s="1"/>
  <c r="G1220" i="25" s="1"/>
  <c r="G1221" i="25" s="1"/>
  <c r="G1222" i="25" s="1"/>
  <c r="G1223" i="25" s="1"/>
  <c r="G1224" i="25" s="1"/>
  <c r="G1225" i="25" s="1"/>
  <c r="G1226" i="25" s="1"/>
  <c r="G1227" i="25" s="1"/>
  <c r="G1228" i="25" s="1"/>
  <c r="G1229" i="25" s="1"/>
  <c r="G1230" i="25" s="1"/>
  <c r="G1231" i="25" s="1"/>
  <c r="G1232" i="25" s="1"/>
  <c r="G1233" i="25" s="1"/>
  <c r="G1234" i="25" s="1"/>
  <c r="G1235" i="25" s="1"/>
  <c r="G1236" i="25" s="1"/>
  <c r="G1237" i="25" s="1"/>
  <c r="G1238" i="25" s="1"/>
  <c r="G1239" i="25" s="1"/>
  <c r="G1240" i="25" s="1"/>
  <c r="G1241" i="25" s="1"/>
  <c r="G1242" i="25" s="1"/>
  <c r="G1243" i="25" s="1"/>
  <c r="G1244" i="25" s="1"/>
  <c r="G1245" i="25" s="1"/>
  <c r="G1246" i="25" s="1"/>
  <c r="G1247" i="25" s="1"/>
  <c r="G1248" i="25" s="1"/>
  <c r="G1249" i="25" s="1"/>
  <c r="G1250" i="25" s="1"/>
  <c r="G1251" i="25" s="1"/>
  <c r="G1252" i="25" s="1"/>
  <c r="G1253" i="25" s="1"/>
  <c r="G1254" i="25" s="1"/>
  <c r="G1255" i="25" s="1"/>
  <c r="G1256" i="25" s="1"/>
  <c r="G1257" i="25" s="1"/>
  <c r="G1258" i="25" s="1"/>
  <c r="G1259" i="25" s="1"/>
  <c r="G1260" i="25" s="1"/>
  <c r="G1261" i="25" s="1"/>
  <c r="G1262" i="25" s="1"/>
  <c r="G1263" i="25" s="1"/>
  <c r="G1264" i="25" s="1"/>
  <c r="G1265" i="25" s="1"/>
  <c r="G1266" i="25" s="1"/>
  <c r="G1267" i="25" s="1"/>
  <c r="G1268" i="25" s="1"/>
  <c r="G1269" i="25" s="1"/>
  <c r="G1270" i="25" s="1"/>
  <c r="G1271" i="25" s="1"/>
  <c r="G1272" i="25" s="1"/>
  <c r="G1273" i="25" s="1"/>
  <c r="G1274" i="25" s="1"/>
  <c r="G1275" i="25" s="1"/>
  <c r="G1276" i="25" s="1"/>
  <c r="G1277" i="25" s="1"/>
  <c r="G1278" i="25" s="1"/>
  <c r="G1279" i="25" s="1"/>
  <c r="G1280" i="25" s="1"/>
  <c r="G1281" i="25" s="1"/>
  <c r="G1282" i="25" s="1"/>
  <c r="G1283" i="25" s="1"/>
  <c r="G1284" i="25" s="1"/>
  <c r="G1285" i="25" s="1"/>
  <c r="G1286" i="25" s="1"/>
  <c r="G1287" i="25" s="1"/>
  <c r="G1288" i="25" s="1"/>
  <c r="G1289" i="25" s="1"/>
  <c r="G1290" i="25" s="1"/>
  <c r="G1291" i="25" s="1"/>
  <c r="G1292" i="25" s="1"/>
  <c r="G1293" i="25" s="1"/>
  <c r="G1294" i="25" s="1"/>
  <c r="G1295" i="25" s="1"/>
  <c r="G1296" i="25" s="1"/>
  <c r="G1297" i="25" s="1"/>
  <c r="G1298" i="25" s="1"/>
  <c r="G1299" i="25" s="1"/>
  <c r="G1300" i="25" s="1"/>
  <c r="G1301" i="25" s="1"/>
  <c r="G1302" i="25" s="1"/>
  <c r="G1303" i="25" s="1"/>
  <c r="G1304" i="25" s="1"/>
  <c r="G1305" i="25" s="1"/>
  <c r="G1306" i="25" s="1"/>
  <c r="G1307" i="25" s="1"/>
  <c r="G1308" i="25" s="1"/>
  <c r="G1309" i="25" s="1"/>
  <c r="G1310" i="25" s="1"/>
  <c r="G1311" i="25" s="1"/>
  <c r="G1312" i="25" s="1"/>
  <c r="G1313" i="25" s="1"/>
  <c r="G1314" i="25" s="1"/>
  <c r="G1315" i="25" s="1"/>
  <c r="G1316" i="25" s="1"/>
  <c r="G1317" i="25" s="1"/>
  <c r="G1318" i="25" s="1"/>
  <c r="G1319" i="25" s="1"/>
  <c r="G1320" i="25" s="1"/>
  <c r="G1321" i="25" s="1"/>
  <c r="G1322" i="25" s="1"/>
  <c r="G1323" i="25" s="1"/>
  <c r="G1324" i="25" s="1"/>
  <c r="G1325" i="25" s="1"/>
  <c r="G1326" i="25" s="1"/>
  <c r="G1327" i="25" s="1"/>
  <c r="G1328" i="25" s="1"/>
  <c r="G1329" i="25" s="1"/>
  <c r="G1330" i="25" s="1"/>
  <c r="G1331" i="25" s="1"/>
  <c r="G1332" i="25" s="1"/>
  <c r="G1333" i="25" s="1"/>
  <c r="G1334" i="25" s="1"/>
  <c r="G1335" i="25" s="1"/>
  <c r="G1336" i="25" s="1"/>
  <c r="G1337" i="25" s="1"/>
  <c r="G1338" i="25" s="1"/>
  <c r="G1339" i="25" s="1"/>
  <c r="G1340" i="25" s="1"/>
  <c r="G1341" i="25" s="1"/>
  <c r="G1342" i="25" s="1"/>
  <c r="G1343" i="25" s="1"/>
  <c r="G1344" i="25" s="1"/>
  <c r="G1345" i="25" s="1"/>
  <c r="G1346" i="25" s="1"/>
  <c r="G1347" i="25" s="1"/>
  <c r="G1348" i="25" s="1"/>
  <c r="G1349" i="25" s="1"/>
  <c r="G1350" i="25" s="1"/>
  <c r="G1351" i="25" s="1"/>
  <c r="G1352" i="25" s="1"/>
  <c r="G1353" i="25" s="1"/>
  <c r="G1354" i="25" s="1"/>
  <c r="G1355" i="25" s="1"/>
  <c r="G1356" i="25" s="1"/>
  <c r="G1357" i="25" s="1"/>
  <c r="G1358" i="25" s="1"/>
  <c r="G1359" i="25" s="1"/>
  <c r="G1360" i="25" s="1"/>
  <c r="G1361" i="25" s="1"/>
  <c r="G1362" i="25" s="1"/>
  <c r="G1363" i="25" s="1"/>
  <c r="G1364" i="25" s="1"/>
  <c r="G1365" i="25" s="1"/>
  <c r="G1366" i="25" s="1"/>
  <c r="G1367" i="25" s="1"/>
  <c r="G1368" i="25" s="1"/>
  <c r="G1369" i="25" s="1"/>
  <c r="G1370" i="25" s="1"/>
  <c r="G1371" i="25" s="1"/>
  <c r="G1372" i="25" s="1"/>
  <c r="G1373" i="25" s="1"/>
  <c r="G1374" i="25" s="1"/>
  <c r="G1375" i="25" s="1"/>
  <c r="G1376" i="25" s="1"/>
  <c r="G1377" i="25" s="1"/>
  <c r="G1378" i="25" s="1"/>
  <c r="G1379" i="25" s="1"/>
  <c r="G1380" i="25" s="1"/>
  <c r="G1381" i="25" s="1"/>
  <c r="G1382" i="25" s="1"/>
  <c r="G1383" i="25" s="1"/>
  <c r="G1384" i="25" s="1"/>
  <c r="G1385" i="25" s="1"/>
  <c r="G1386" i="25" s="1"/>
  <c r="G1387" i="25" s="1"/>
  <c r="G1388" i="25" s="1"/>
  <c r="G1389" i="25" s="1"/>
  <c r="G1390" i="25" s="1"/>
  <c r="G1391" i="25" s="1"/>
  <c r="G1392" i="25" s="1"/>
  <c r="G1393" i="25" s="1"/>
  <c r="G1394" i="25" s="1"/>
  <c r="G1395" i="25" s="1"/>
  <c r="G1396" i="25" s="1"/>
  <c r="G1397" i="25" s="1"/>
  <c r="G1398" i="25" s="1"/>
  <c r="G1399" i="25" s="1"/>
  <c r="G1400" i="25" s="1"/>
  <c r="G1401" i="25" s="1"/>
  <c r="G1402" i="25" s="1"/>
  <c r="G1403" i="25" s="1"/>
  <c r="G1404" i="25" s="1"/>
  <c r="G1405" i="25" s="1"/>
  <c r="G1406" i="25" s="1"/>
  <c r="G1407" i="25" s="1"/>
  <c r="G1408" i="25" s="1"/>
  <c r="G1409" i="25" s="1"/>
  <c r="G1410" i="25" s="1"/>
  <c r="G1411" i="25" s="1"/>
  <c r="G1412" i="25" s="1"/>
  <c r="G1413" i="25" s="1"/>
  <c r="G1414" i="25" s="1"/>
  <c r="G1415" i="25" s="1"/>
  <c r="G1416" i="25" s="1"/>
  <c r="G1417" i="25" s="1"/>
  <c r="G1418" i="25" s="1"/>
  <c r="G1419" i="25" s="1"/>
  <c r="G1420" i="25" s="1"/>
  <c r="G1421" i="25" s="1"/>
  <c r="G1422" i="25" s="1"/>
  <c r="G1423" i="25" s="1"/>
  <c r="G1424" i="25" s="1"/>
  <c r="G1425" i="25" s="1"/>
  <c r="G1426" i="25" s="1"/>
  <c r="G1427" i="25" s="1"/>
  <c r="G1428" i="25" s="1"/>
  <c r="G1429" i="25" s="1"/>
  <c r="G1430" i="25" s="1"/>
  <c r="G1431" i="25" s="1"/>
  <c r="G1432" i="25" s="1"/>
  <c r="G1433" i="25" s="1"/>
  <c r="G1434" i="25" s="1"/>
  <c r="G1435" i="25" s="1"/>
  <c r="G1436" i="25" s="1"/>
  <c r="G1437" i="25" s="1"/>
  <c r="G1438" i="25" s="1"/>
  <c r="G1439" i="25" s="1"/>
  <c r="G1440" i="25" s="1"/>
  <c r="G1441" i="25" s="1"/>
  <c r="G1442" i="25" s="1"/>
  <c r="G1443" i="25" s="1"/>
  <c r="G1444" i="25" s="1"/>
  <c r="G1445" i="25" s="1"/>
  <c r="G1446" i="25" s="1"/>
  <c r="G1447" i="25" s="1"/>
  <c r="G1448" i="25" s="1"/>
  <c r="G1449" i="25" s="1"/>
  <c r="G1450" i="25" s="1"/>
  <c r="G1451" i="25" s="1"/>
  <c r="G1452" i="25" s="1"/>
  <c r="G1453" i="25" s="1"/>
  <c r="G1454" i="25" s="1"/>
  <c r="G1455" i="25" s="1"/>
  <c r="G1456" i="25" s="1"/>
  <c r="G1457" i="25" s="1"/>
  <c r="G1458" i="25" s="1"/>
  <c r="G1459" i="25" s="1"/>
  <c r="G1460" i="25" s="1"/>
  <c r="G1461" i="25" s="1"/>
  <c r="G1462" i="25" s="1"/>
  <c r="G1463" i="25" s="1"/>
  <c r="G1464" i="25" s="1"/>
  <c r="G1465" i="25" s="1"/>
  <c r="G1466" i="25" s="1"/>
  <c r="G1467" i="25" s="1"/>
  <c r="G1468" i="25" s="1"/>
  <c r="G1469" i="25" s="1"/>
  <c r="G1470" i="25" s="1"/>
  <c r="G1471" i="25" s="1"/>
  <c r="G1472" i="25" s="1"/>
  <c r="G1473" i="25" s="1"/>
  <c r="G1474" i="25" s="1"/>
  <c r="G1475" i="25" s="1"/>
  <c r="G1476" i="25" s="1"/>
  <c r="G1477" i="25" s="1"/>
  <c r="G1478" i="25" s="1"/>
  <c r="G1479" i="25" s="1"/>
  <c r="G1480" i="25" s="1"/>
  <c r="G1481" i="25" s="1"/>
  <c r="G1482" i="25" s="1"/>
  <c r="G1483" i="25" s="1"/>
  <c r="G1484" i="25" s="1"/>
  <c r="G1485" i="25" s="1"/>
  <c r="G1486" i="25" s="1"/>
  <c r="G1487" i="25" s="1"/>
  <c r="G1488" i="25" s="1"/>
  <c r="G1489" i="25" s="1"/>
  <c r="G1490" i="25" s="1"/>
  <c r="G1491" i="25" s="1"/>
  <c r="G1492" i="25" s="1"/>
  <c r="G1493" i="25" s="1"/>
  <c r="G1494" i="25" s="1"/>
  <c r="G1495" i="25" s="1"/>
  <c r="G1496" i="25" s="1"/>
  <c r="G1497" i="25" s="1"/>
  <c r="G1498" i="25" s="1"/>
  <c r="G1499" i="25" s="1"/>
  <c r="G1500" i="25" s="1"/>
  <c r="G1501" i="25" s="1"/>
  <c r="G1502" i="25" s="1"/>
  <c r="G1503" i="25" s="1"/>
  <c r="G1504" i="25" s="1"/>
  <c r="G1505" i="25" s="1"/>
  <c r="G1506" i="25" s="1"/>
  <c r="G1507" i="25" s="1"/>
  <c r="G1508" i="25" s="1"/>
  <c r="G1509" i="25" s="1"/>
  <c r="G1510" i="25" s="1"/>
  <c r="G1511" i="25" s="1"/>
  <c r="G1512" i="25" s="1"/>
  <c r="G1513" i="25" s="1"/>
  <c r="G1514" i="25" s="1"/>
  <c r="G1515" i="25" s="1"/>
  <c r="G1516" i="25" s="1"/>
  <c r="G1517" i="25" s="1"/>
  <c r="G1518" i="25" s="1"/>
  <c r="G1519" i="25" s="1"/>
  <c r="G1520" i="25" s="1"/>
  <c r="G1521" i="25" s="1"/>
  <c r="G1522" i="25" s="1"/>
  <c r="G1523" i="25" s="1"/>
  <c r="G1524" i="25" s="1"/>
  <c r="G1525" i="25" s="1"/>
  <c r="G1526" i="25" s="1"/>
  <c r="G1527" i="25" s="1"/>
  <c r="G1528" i="25" s="1"/>
  <c r="G1529" i="25" s="1"/>
  <c r="G1530" i="25" s="1"/>
  <c r="G1531" i="25" s="1"/>
  <c r="G1532" i="25" s="1"/>
  <c r="G1533" i="25" s="1"/>
  <c r="G1534" i="25" s="1"/>
  <c r="G1535" i="25" s="1"/>
  <c r="G1536" i="25" s="1"/>
  <c r="G1537" i="25" s="1"/>
  <c r="G1538" i="25" s="1"/>
  <c r="G1539" i="25" s="1"/>
  <c r="G1540" i="25" s="1"/>
  <c r="G1541" i="25" s="1"/>
  <c r="G1542" i="25" s="1"/>
  <c r="G1543" i="25" s="1"/>
  <c r="G1544" i="25" s="1"/>
  <c r="G1545" i="25" s="1"/>
  <c r="G1546" i="25" s="1"/>
  <c r="G1547" i="25" s="1"/>
  <c r="G1548" i="25" s="1"/>
  <c r="G1549" i="25" s="1"/>
  <c r="G1550" i="25" s="1"/>
  <c r="G1551" i="25" s="1"/>
  <c r="G1552" i="25" s="1"/>
  <c r="G1553" i="25" s="1"/>
  <c r="G1554" i="25" s="1"/>
  <c r="G1555" i="25" s="1"/>
  <c r="G1556" i="25" s="1"/>
  <c r="G1557" i="25" s="1"/>
  <c r="G1558" i="25" s="1"/>
  <c r="G1559" i="25" s="1"/>
  <c r="G1560" i="25" s="1"/>
  <c r="G1561" i="25" s="1"/>
  <c r="G1562" i="25" s="1"/>
  <c r="G1563" i="25" s="1"/>
  <c r="G1564" i="25" s="1"/>
  <c r="G1565" i="25" s="1"/>
  <c r="G1566" i="25" s="1"/>
  <c r="G1567" i="25" s="1"/>
  <c r="G1568" i="25" s="1"/>
  <c r="G1569" i="25" s="1"/>
  <c r="G1570" i="25" s="1"/>
  <c r="G1571" i="25" s="1"/>
  <c r="G1572" i="25" s="1"/>
  <c r="G1573" i="25" s="1"/>
  <c r="G1574" i="25" s="1"/>
  <c r="G1575" i="25" s="1"/>
  <c r="G1576" i="25" s="1"/>
  <c r="G1577" i="25" s="1"/>
  <c r="G1578" i="25" s="1"/>
  <c r="G1579" i="25" s="1"/>
  <c r="G1580" i="25" s="1"/>
  <c r="G1581" i="25" s="1"/>
  <c r="G1582" i="25" s="1"/>
  <c r="G1583" i="25" s="1"/>
  <c r="G1584" i="25" s="1"/>
  <c r="G1585" i="25" s="1"/>
  <c r="G1586" i="25" s="1"/>
  <c r="G1587" i="25" s="1"/>
  <c r="G1588" i="25" s="1"/>
  <c r="G1589" i="25" s="1"/>
  <c r="G1590" i="25" s="1"/>
  <c r="G1591" i="25" s="1"/>
  <c r="G1592" i="25" s="1"/>
  <c r="G1593" i="25" s="1"/>
  <c r="G1594" i="25" s="1"/>
  <c r="G1595" i="25" s="1"/>
  <c r="G1596" i="25" s="1"/>
  <c r="G1597" i="25" s="1"/>
  <c r="G1598" i="25" s="1"/>
  <c r="G1599" i="25" s="1"/>
  <c r="G1600" i="25" s="1"/>
  <c r="G1601" i="25" s="1"/>
  <c r="G1602" i="25" s="1"/>
  <c r="G1603" i="25" s="1"/>
  <c r="G1604" i="25" s="1"/>
  <c r="G1605" i="25" s="1"/>
  <c r="G1606" i="25" s="1"/>
  <c r="G1607" i="25" s="1"/>
  <c r="G1608" i="25" s="1"/>
  <c r="G1609" i="25" s="1"/>
  <c r="G1610" i="25" s="1"/>
  <c r="G1611" i="25" s="1"/>
  <c r="G1612" i="25" s="1"/>
  <c r="G1613" i="25" s="1"/>
  <c r="G1614" i="25" s="1"/>
  <c r="G1615" i="25" s="1"/>
  <c r="G1616" i="25" s="1"/>
  <c r="G1617" i="25" s="1"/>
  <c r="G1618" i="25" s="1"/>
  <c r="G1619" i="25" s="1"/>
  <c r="G1620" i="25" s="1"/>
  <c r="G1621" i="25" s="1"/>
  <c r="G1622" i="25" s="1"/>
  <c r="G1623" i="25" s="1"/>
  <c r="G1624" i="25" s="1"/>
  <c r="G1625" i="25" s="1"/>
  <c r="G1626" i="25" s="1"/>
  <c r="G1627" i="25" s="1"/>
  <c r="G1628" i="25" s="1"/>
  <c r="G1629" i="25" s="1"/>
  <c r="G1630" i="25" s="1"/>
  <c r="G1631" i="25" s="1"/>
  <c r="G1632" i="25" s="1"/>
  <c r="G1633" i="25" s="1"/>
  <c r="G1634" i="25" s="1"/>
  <c r="G1635" i="25" s="1"/>
  <c r="G1636" i="25" s="1"/>
  <c r="G1637" i="25" s="1"/>
  <c r="G1638" i="25" s="1"/>
  <c r="G1639" i="25" s="1"/>
  <c r="G1640" i="25" s="1"/>
  <c r="G1641" i="25" s="1"/>
  <c r="G1642" i="25" s="1"/>
  <c r="G1643" i="25" s="1"/>
  <c r="G1644" i="25" s="1"/>
  <c r="G1645" i="25" s="1"/>
  <c r="G1646" i="25" s="1"/>
  <c r="G1647" i="25" s="1"/>
  <c r="G1648" i="25" s="1"/>
  <c r="G1649" i="25" s="1"/>
  <c r="G1650" i="25" s="1"/>
  <c r="G1651" i="25" s="1"/>
  <c r="G1652" i="25" s="1"/>
  <c r="G1653" i="25" s="1"/>
  <c r="G1654" i="25" s="1"/>
  <c r="G1655" i="25" s="1"/>
  <c r="G1656" i="25" s="1"/>
  <c r="G1657" i="25" s="1"/>
  <c r="G1658" i="25" s="1"/>
  <c r="G1659" i="25" s="1"/>
  <c r="G1660" i="25" s="1"/>
  <c r="G1661" i="25" s="1"/>
  <c r="G1662" i="25" s="1"/>
  <c r="G1663" i="25" s="1"/>
  <c r="G1664" i="25" s="1"/>
  <c r="G1665" i="25" s="1"/>
  <c r="G1666" i="25" s="1"/>
  <c r="G1667" i="25" s="1"/>
  <c r="G1668" i="25" s="1"/>
  <c r="G1669" i="25" s="1"/>
  <c r="G1670" i="25" s="1"/>
  <c r="G1671" i="25" s="1"/>
  <c r="G1672" i="25" s="1"/>
  <c r="G1673" i="25" s="1"/>
  <c r="G1674" i="25" s="1"/>
  <c r="G1675" i="25" s="1"/>
  <c r="G1676" i="25" s="1"/>
  <c r="G1677" i="25" s="1"/>
  <c r="G1678" i="25" s="1"/>
  <c r="G1679" i="25" s="1"/>
  <c r="G1680" i="25" s="1"/>
  <c r="G1681" i="25" s="1"/>
  <c r="G1682" i="25" s="1"/>
  <c r="G1683" i="25" s="1"/>
  <c r="G1684" i="25" s="1"/>
  <c r="G1685" i="25" s="1"/>
  <c r="G1686" i="25" s="1"/>
  <c r="G1687" i="25" s="1"/>
  <c r="G1688" i="25" s="1"/>
  <c r="G1689" i="25" s="1"/>
  <c r="G1690" i="25" s="1"/>
  <c r="G1691" i="25" s="1"/>
  <c r="G1692" i="25" s="1"/>
  <c r="G1693" i="25" s="1"/>
  <c r="G1694" i="25" s="1"/>
  <c r="G1695" i="25" s="1"/>
  <c r="G1696" i="25" s="1"/>
  <c r="G1697" i="25" s="1"/>
  <c r="G1698" i="25" s="1"/>
  <c r="G1699" i="25" s="1"/>
  <c r="G1700" i="25" s="1"/>
  <c r="G1701" i="25" s="1"/>
  <c r="G1702" i="25" s="1"/>
  <c r="G1703" i="25" s="1"/>
  <c r="G1704" i="25" s="1"/>
  <c r="G1705" i="25" s="1"/>
  <c r="G1706" i="25" s="1"/>
  <c r="G1707" i="25" s="1"/>
  <c r="G1708" i="25" s="1"/>
  <c r="G1709" i="25" s="1"/>
  <c r="G1710" i="25" s="1"/>
  <c r="G1711" i="25" s="1"/>
  <c r="G1712" i="25" s="1"/>
  <c r="G1713" i="25" s="1"/>
  <c r="G1714" i="25" s="1"/>
  <c r="G1715" i="25" s="1"/>
  <c r="G1716" i="25" s="1"/>
  <c r="G1717" i="25" s="1"/>
  <c r="G1718" i="25" s="1"/>
  <c r="G1719" i="25" s="1"/>
  <c r="G1720" i="25" s="1"/>
  <c r="G1721" i="25" s="1"/>
  <c r="G1722" i="25" s="1"/>
  <c r="G1723" i="25" s="1"/>
  <c r="G1724" i="25" s="1"/>
  <c r="G1725" i="25" s="1"/>
  <c r="G1726" i="25" s="1"/>
  <c r="G1727" i="25" s="1"/>
  <c r="G1728" i="25" s="1"/>
  <c r="G1729" i="25" s="1"/>
  <c r="G1730" i="25" s="1"/>
  <c r="G1731" i="25" s="1"/>
  <c r="G1732" i="25" s="1"/>
  <c r="G1733" i="25" s="1"/>
  <c r="G1734" i="25" s="1"/>
  <c r="G1735" i="25" s="1"/>
  <c r="G1736" i="25" s="1"/>
  <c r="G1737" i="25" s="1"/>
  <c r="G1738" i="25" s="1"/>
  <c r="G1739" i="25" s="1"/>
  <c r="G1740" i="25" s="1"/>
  <c r="G1741" i="25" s="1"/>
  <c r="G1742" i="25" s="1"/>
  <c r="G1743" i="25" s="1"/>
  <c r="G1744" i="25" s="1"/>
  <c r="G1745" i="25" s="1"/>
  <c r="G1746" i="25" s="1"/>
  <c r="G1747" i="25" s="1"/>
  <c r="G1748" i="25" s="1"/>
  <c r="G1749" i="25" s="1"/>
  <c r="G1750" i="25" s="1"/>
  <c r="G1751" i="25" s="1"/>
  <c r="G1752" i="25" s="1"/>
  <c r="G1753" i="25" s="1"/>
  <c r="G1754" i="25" s="1"/>
  <c r="G1755" i="25" s="1"/>
  <c r="G1756" i="25" s="1"/>
  <c r="G1757" i="25" s="1"/>
  <c r="G1758" i="25" s="1"/>
  <c r="G1759" i="25" s="1"/>
  <c r="G1760" i="25" s="1"/>
  <c r="G1761" i="25" s="1"/>
  <c r="G1762" i="25" s="1"/>
  <c r="G1763" i="25" s="1"/>
  <c r="G1764" i="25" s="1"/>
  <c r="G1765" i="25" s="1"/>
  <c r="G1766" i="25" s="1"/>
  <c r="G1767" i="25" s="1"/>
  <c r="G1768" i="25" s="1"/>
  <c r="G1769" i="25" s="1"/>
  <c r="G1770" i="25" s="1"/>
  <c r="G1771" i="25" s="1"/>
  <c r="G1772" i="25" s="1"/>
  <c r="G1773" i="25" s="1"/>
  <c r="G1774" i="25" s="1"/>
  <c r="G1775" i="25" s="1"/>
  <c r="G1776" i="25" s="1"/>
  <c r="G1777" i="25" s="1"/>
  <c r="G1778" i="25" s="1"/>
  <c r="G1779" i="25" s="1"/>
  <c r="G1780" i="25" s="1"/>
  <c r="G1781" i="25" s="1"/>
  <c r="G1782" i="25" s="1"/>
  <c r="G1783" i="25" s="1"/>
  <c r="G1784" i="25" s="1"/>
  <c r="G1785" i="25" s="1"/>
  <c r="G1786" i="25" s="1"/>
  <c r="G1787" i="25" s="1"/>
  <c r="G1788" i="25" s="1"/>
  <c r="G1789" i="25" s="1"/>
  <c r="G1790" i="25" s="1"/>
  <c r="G1791" i="25" s="1"/>
  <c r="G1792" i="25" s="1"/>
  <c r="G1793" i="25" s="1"/>
  <c r="G1794" i="25" s="1"/>
  <c r="G1795" i="25" s="1"/>
  <c r="G1796" i="25" s="1"/>
  <c r="G1797" i="25" s="1"/>
  <c r="G1798" i="25" s="1"/>
  <c r="G1799" i="25" s="1"/>
  <c r="G1800" i="25" s="1"/>
  <c r="G1801" i="25" s="1"/>
  <c r="G1802" i="25" s="1"/>
  <c r="G1803" i="25" s="1"/>
  <c r="G1804" i="25" s="1"/>
  <c r="G1805" i="25" s="1"/>
  <c r="G1806" i="25" s="1"/>
  <c r="G1807" i="25" s="1"/>
  <c r="G1808" i="25" s="1"/>
  <c r="G1809" i="25" s="1"/>
  <c r="G1810" i="25" s="1"/>
  <c r="G1811" i="25" s="1"/>
  <c r="G1812" i="25" s="1"/>
  <c r="G1813" i="25" s="1"/>
  <c r="G1814" i="25" s="1"/>
  <c r="G1815" i="25" s="1"/>
  <c r="G1816" i="25" s="1"/>
  <c r="G1817" i="25" s="1"/>
  <c r="G1818" i="25" s="1"/>
  <c r="G1819" i="25" s="1"/>
  <c r="G1820" i="25" s="1"/>
  <c r="G1821" i="25" s="1"/>
  <c r="G1822" i="25" s="1"/>
  <c r="G1823" i="25" s="1"/>
  <c r="G1824" i="25" s="1"/>
  <c r="G1825" i="25" s="1"/>
  <c r="G1826" i="25" s="1"/>
  <c r="G1827" i="25" s="1"/>
  <c r="G1828" i="25" s="1"/>
  <c r="G1829" i="25" s="1"/>
  <c r="G1830" i="25" s="1"/>
  <c r="G1831" i="25" s="1"/>
  <c r="G1832" i="25" s="1"/>
  <c r="G1833" i="25" s="1"/>
  <c r="G1834" i="25" s="1"/>
  <c r="G1835" i="25" s="1"/>
  <c r="G1836" i="25" s="1"/>
  <c r="G1837" i="25" s="1"/>
  <c r="G1838" i="25" s="1"/>
  <c r="G1839" i="25" s="1"/>
  <c r="G1840" i="25" s="1"/>
  <c r="G1841" i="25" s="1"/>
  <c r="G1842" i="25" s="1"/>
  <c r="G1843" i="25" s="1"/>
  <c r="G1844" i="25" s="1"/>
  <c r="G1845" i="25" s="1"/>
  <c r="G1846" i="25" s="1"/>
  <c r="G1847" i="25" s="1"/>
  <c r="G1848" i="25" s="1"/>
  <c r="G1849" i="25" s="1"/>
  <c r="G1850" i="25" s="1"/>
  <c r="G1851" i="25" s="1"/>
  <c r="G1852" i="25" s="1"/>
  <c r="G1853" i="25" s="1"/>
  <c r="G1854" i="25" s="1"/>
  <c r="G1855" i="25" s="1"/>
  <c r="G1856" i="25" s="1"/>
  <c r="G1857" i="25" s="1"/>
  <c r="G1858" i="25" s="1"/>
  <c r="G1859" i="25" s="1"/>
  <c r="G1860" i="25" s="1"/>
  <c r="G1861" i="25" s="1"/>
  <c r="G1862" i="25" s="1"/>
  <c r="G1863" i="25" s="1"/>
  <c r="G1864" i="25" s="1"/>
  <c r="G1865" i="25" s="1"/>
  <c r="G1866" i="25" s="1"/>
  <c r="G1867" i="25" s="1"/>
  <c r="G1868" i="25" s="1"/>
  <c r="G1869" i="25" s="1"/>
  <c r="G1870" i="25" s="1"/>
  <c r="G1871" i="25" s="1"/>
  <c r="G1872" i="25" s="1"/>
  <c r="G1873" i="25" s="1"/>
  <c r="G1874" i="25" s="1"/>
  <c r="G1875" i="25" s="1"/>
  <c r="G1876" i="25" s="1"/>
  <c r="G1877" i="25" s="1"/>
  <c r="G1878" i="25" s="1"/>
  <c r="G1879" i="25" s="1"/>
  <c r="G1880" i="25" s="1"/>
  <c r="G1881" i="25" s="1"/>
  <c r="G1882" i="25" s="1"/>
  <c r="G1883" i="25" s="1"/>
  <c r="G1884" i="25" s="1"/>
  <c r="G1885" i="25" s="1"/>
  <c r="G1886" i="25" s="1"/>
  <c r="G1887" i="25" s="1"/>
  <c r="G1888" i="25" s="1"/>
  <c r="G1889" i="25" s="1"/>
  <c r="G1890" i="25" s="1"/>
  <c r="G1891" i="25" s="1"/>
  <c r="G1892" i="25" s="1"/>
  <c r="G1893" i="25" s="1"/>
  <c r="G1894" i="25" s="1"/>
  <c r="G1895" i="25" s="1"/>
  <c r="G1896" i="25" s="1"/>
  <c r="G1897" i="25" s="1"/>
  <c r="G1898" i="25" s="1"/>
  <c r="G1899" i="25" s="1"/>
  <c r="G1900" i="25" s="1"/>
  <c r="G1901" i="25" s="1"/>
  <c r="G1902" i="25" s="1"/>
  <c r="G1903" i="25" s="1"/>
  <c r="G1904" i="25" s="1"/>
  <c r="G1905" i="25" s="1"/>
  <c r="G1906" i="25" s="1"/>
  <c r="G1907" i="25" s="1"/>
  <c r="G1908" i="25" s="1"/>
  <c r="G1909" i="25" s="1"/>
  <c r="G1910" i="25" s="1"/>
  <c r="G1911" i="25" s="1"/>
  <c r="G1912" i="25" s="1"/>
  <c r="G1913" i="25" s="1"/>
  <c r="G1914" i="25" s="1"/>
  <c r="G1915" i="25" s="1"/>
  <c r="G1916" i="25" s="1"/>
  <c r="G1917" i="25" s="1"/>
  <c r="G1918" i="25" s="1"/>
  <c r="G1919" i="25" s="1"/>
  <c r="G1920" i="25" s="1"/>
  <c r="G1921" i="25" s="1"/>
  <c r="G1922" i="25" s="1"/>
  <c r="G1923" i="25" s="1"/>
  <c r="G1924" i="25" s="1"/>
  <c r="G1925" i="25" s="1"/>
  <c r="G1926" i="25" s="1"/>
  <c r="G1927" i="25" s="1"/>
  <c r="G1928" i="25" s="1"/>
  <c r="G1929" i="25" s="1"/>
  <c r="G1930" i="25" s="1"/>
  <c r="G1931" i="25" s="1"/>
  <c r="G1932" i="25" s="1"/>
  <c r="G1933" i="25" s="1"/>
  <c r="G1934" i="25" s="1"/>
  <c r="G1935" i="25" s="1"/>
  <c r="G1936" i="25" s="1"/>
  <c r="G1937" i="25" s="1"/>
  <c r="G1938" i="25" s="1"/>
  <c r="G1939" i="25" s="1"/>
  <c r="G1940" i="25" s="1"/>
  <c r="G1941" i="25" s="1"/>
  <c r="G1942" i="25" s="1"/>
  <c r="G1943" i="25" s="1"/>
  <c r="G1944" i="25" s="1"/>
  <c r="G1945" i="25" s="1"/>
  <c r="G1946" i="25" s="1"/>
  <c r="G1947" i="25" s="1"/>
  <c r="G1948" i="25" s="1"/>
  <c r="G1949" i="25" s="1"/>
  <c r="G1950" i="25" s="1"/>
  <c r="G1951" i="25" s="1"/>
  <c r="G1952" i="25" s="1"/>
  <c r="G1953" i="25" s="1"/>
  <c r="G1954" i="25" s="1"/>
  <c r="G1955" i="25" s="1"/>
  <c r="G1956" i="25" s="1"/>
  <c r="G1957" i="25" s="1"/>
  <c r="G1958" i="25" s="1"/>
  <c r="G1959" i="25" s="1"/>
  <c r="G1960" i="25" s="1"/>
  <c r="G1961" i="25" s="1"/>
  <c r="G1962" i="25" s="1"/>
  <c r="G1963" i="25" s="1"/>
  <c r="G1964" i="25" s="1"/>
  <c r="G1965" i="25" s="1"/>
  <c r="G1966" i="25" s="1"/>
  <c r="G1967" i="25" s="1"/>
  <c r="G1968" i="25" s="1"/>
  <c r="G1969" i="25" s="1"/>
  <c r="G1970" i="25" s="1"/>
  <c r="G1971" i="25" s="1"/>
  <c r="G1972" i="25" s="1"/>
  <c r="G1973" i="25" s="1"/>
  <c r="G1974" i="25" s="1"/>
  <c r="G1975" i="25" s="1"/>
  <c r="G1976" i="25" s="1"/>
  <c r="G1977" i="25" s="1"/>
  <c r="G1978" i="25" s="1"/>
  <c r="G1979" i="25" s="1"/>
  <c r="G1980" i="25" s="1"/>
  <c r="G1981" i="25" s="1"/>
  <c r="G1982" i="25" s="1"/>
  <c r="G1983" i="25" s="1"/>
  <c r="G1984" i="25" s="1"/>
  <c r="G1985" i="25" s="1"/>
  <c r="G1986" i="25" s="1"/>
  <c r="G1987" i="25" s="1"/>
  <c r="G1988" i="25" s="1"/>
  <c r="G1989" i="25" s="1"/>
  <c r="G1990" i="25" s="1"/>
  <c r="G1991" i="25" s="1"/>
  <c r="G1992" i="25" s="1"/>
  <c r="G1993" i="25" s="1"/>
  <c r="G1994" i="25" s="1"/>
  <c r="G1995" i="25" s="1"/>
  <c r="G1996" i="25" s="1"/>
  <c r="G1997" i="25" s="1"/>
  <c r="G1998" i="25" s="1"/>
  <c r="G1999" i="25" s="1"/>
  <c r="G2000" i="25" s="1"/>
  <c r="G2001" i="25" s="1"/>
  <c r="G2002" i="25" s="1"/>
  <c r="G2003" i="25" s="1"/>
  <c r="G2004" i="25" s="1"/>
  <c r="G2005" i="25" s="1"/>
  <c r="G2006" i="25" s="1"/>
  <c r="G2007" i="25" s="1"/>
  <c r="G2008" i="25" s="1"/>
  <c r="G2009" i="25" s="1"/>
  <c r="G2010" i="25" s="1"/>
  <c r="G2011" i="25" s="1"/>
  <c r="G2012" i="25" s="1"/>
  <c r="G2013" i="25" s="1"/>
  <c r="G2014" i="25" s="1"/>
  <c r="G2015" i="25" s="1"/>
  <c r="G2016" i="25" s="1"/>
  <c r="G2017" i="25" s="1"/>
  <c r="G2018" i="25" s="1"/>
  <c r="G2019" i="25" s="1"/>
  <c r="G2020" i="25" s="1"/>
  <c r="G2021" i="25" s="1"/>
  <c r="G2022" i="25" s="1"/>
  <c r="G2023" i="25" s="1"/>
  <c r="G2024" i="25" s="1"/>
  <c r="G2025" i="25" s="1"/>
  <c r="G2026" i="25" s="1"/>
  <c r="G2027" i="25" s="1"/>
  <c r="G2028" i="25" s="1"/>
  <c r="G2029" i="25" s="1"/>
  <c r="G2030" i="25" s="1"/>
  <c r="G2031" i="25" s="1"/>
  <c r="G2032" i="25" s="1"/>
  <c r="G2033" i="25" s="1"/>
  <c r="G2034" i="25" s="1"/>
  <c r="G2035" i="25" s="1"/>
  <c r="G2036" i="25" s="1"/>
  <c r="G2037" i="25" s="1"/>
  <c r="G2038" i="25" s="1"/>
  <c r="G2039" i="25" s="1"/>
  <c r="G2040" i="25" s="1"/>
  <c r="G2041" i="25" s="1"/>
  <c r="G2042" i="25" s="1"/>
  <c r="G2043" i="25" s="1"/>
  <c r="G2044" i="25" s="1"/>
  <c r="G2045" i="25" s="1"/>
  <c r="G2046" i="25" s="1"/>
  <c r="G2047" i="25" s="1"/>
  <c r="G2048" i="25" s="1"/>
  <c r="G2049" i="25" s="1"/>
  <c r="G2050" i="25" s="1"/>
  <c r="G2051" i="25" s="1"/>
  <c r="G2052" i="25" s="1"/>
  <c r="G2053" i="25" s="1"/>
  <c r="G2054" i="25" s="1"/>
  <c r="G2055" i="25" s="1"/>
  <c r="G2056" i="25" s="1"/>
  <c r="G2057" i="25" s="1"/>
  <c r="G2058" i="25" s="1"/>
  <c r="G2059" i="25" s="1"/>
  <c r="G2060" i="25" s="1"/>
  <c r="G2061" i="25" s="1"/>
  <c r="G2062" i="25" s="1"/>
  <c r="G2063" i="25" s="1"/>
  <c r="G2064" i="25" s="1"/>
  <c r="G2065" i="25" s="1"/>
  <c r="G2066" i="25" s="1"/>
  <c r="G2067" i="25" s="1"/>
  <c r="G2068" i="25" s="1"/>
  <c r="G2069" i="25" s="1"/>
  <c r="G2070" i="25" s="1"/>
  <c r="G2071" i="25" s="1"/>
  <c r="G2072" i="25" s="1"/>
  <c r="G2073" i="25" s="1"/>
  <c r="G2074" i="25" s="1"/>
  <c r="G2075" i="25" s="1"/>
  <c r="G2076" i="25" s="1"/>
  <c r="G2077" i="25" s="1"/>
  <c r="G2078" i="25" s="1"/>
  <c r="G2079" i="25" s="1"/>
  <c r="G2080" i="25" s="1"/>
  <c r="G2081" i="25" s="1"/>
  <c r="G2082" i="25" s="1"/>
  <c r="G2083" i="25" s="1"/>
  <c r="G2084" i="25" s="1"/>
  <c r="G2085" i="25" s="1"/>
  <c r="G2086" i="25" s="1"/>
  <c r="G2087" i="25" s="1"/>
  <c r="G2088" i="25" s="1"/>
  <c r="G2089" i="25" s="1"/>
  <c r="G2090" i="25" s="1"/>
  <c r="G2091" i="25" s="1"/>
  <c r="G2092" i="25" s="1"/>
  <c r="G2093" i="25" s="1"/>
  <c r="G2094" i="25" s="1"/>
  <c r="G2095" i="25" s="1"/>
  <c r="G2096" i="25" s="1"/>
  <c r="G2097" i="25" s="1"/>
  <c r="G2098" i="25" s="1"/>
  <c r="G2099" i="25" s="1"/>
  <c r="G2100" i="25" s="1"/>
  <c r="G2101" i="25" s="1"/>
  <c r="G2102" i="25" s="1"/>
  <c r="G2103" i="25" s="1"/>
  <c r="G2104" i="25" s="1"/>
  <c r="G2105" i="25" s="1"/>
  <c r="G2106" i="25" s="1"/>
  <c r="G2107" i="25" s="1"/>
  <c r="G2108" i="25" s="1"/>
  <c r="G2109" i="25" s="1"/>
  <c r="G2110" i="25" s="1"/>
  <c r="G2111" i="25" s="1"/>
  <c r="G2112" i="25" s="1"/>
  <c r="G2113" i="25" s="1"/>
  <c r="G2114" i="25" s="1"/>
  <c r="G2115" i="25" s="1"/>
  <c r="G2116" i="25" s="1"/>
  <c r="G2117" i="25" s="1"/>
  <c r="G2118" i="25" s="1"/>
  <c r="G2119" i="25" s="1"/>
  <c r="G2120" i="25" s="1"/>
  <c r="G2121" i="25" s="1"/>
  <c r="G2122" i="25" s="1"/>
  <c r="G2123" i="25" s="1"/>
  <c r="G2124" i="25" s="1"/>
  <c r="G2125" i="25" s="1"/>
  <c r="G2126" i="25" s="1"/>
  <c r="G2127" i="25" s="1"/>
  <c r="G2128" i="25" s="1"/>
  <c r="G2129" i="25" s="1"/>
  <c r="G2130" i="25" s="1"/>
  <c r="G2131" i="25" s="1"/>
  <c r="G2132" i="25" s="1"/>
  <c r="G2133" i="25" s="1"/>
  <c r="G2134" i="25" s="1"/>
  <c r="G2135" i="25" s="1"/>
  <c r="G2136" i="25" s="1"/>
  <c r="G2137" i="25" s="1"/>
  <c r="G2138" i="25" s="1"/>
  <c r="G2139" i="25" s="1"/>
  <c r="G2140" i="25" s="1"/>
  <c r="G2141" i="25" s="1"/>
  <c r="G2142" i="25" s="1"/>
  <c r="G2143" i="25" s="1"/>
  <c r="G2144" i="25" s="1"/>
  <c r="G2145" i="25" s="1"/>
  <c r="G2146" i="25" s="1"/>
  <c r="G2147" i="25" s="1"/>
  <c r="G2148" i="25" s="1"/>
  <c r="G2149" i="25" s="1"/>
  <c r="G2150" i="25" s="1"/>
  <c r="G2151" i="25" s="1"/>
  <c r="G2152" i="25" s="1"/>
  <c r="G2153" i="25" s="1"/>
  <c r="G2154" i="25" s="1"/>
  <c r="G2155" i="25" s="1"/>
  <c r="G2156" i="25" s="1"/>
  <c r="G2157" i="25" s="1"/>
  <c r="G2158" i="25" s="1"/>
  <c r="G2159" i="25" s="1"/>
  <c r="G2160" i="25" s="1"/>
  <c r="G2161" i="25" s="1"/>
  <c r="G2162" i="25" s="1"/>
  <c r="G2163" i="25" s="1"/>
  <c r="G2164" i="25" s="1"/>
  <c r="G2165" i="25" s="1"/>
  <c r="G2166" i="25" s="1"/>
  <c r="G2167" i="25" s="1"/>
  <c r="G2168" i="25" s="1"/>
  <c r="G2169" i="25" s="1"/>
  <c r="G2170" i="25" s="1"/>
  <c r="G2171" i="25" s="1"/>
  <c r="G2172" i="25" s="1"/>
  <c r="G2173" i="25" s="1"/>
  <c r="G2174" i="25" s="1"/>
  <c r="G2175" i="25" s="1"/>
  <c r="G2176" i="25" s="1"/>
  <c r="G2177" i="25" s="1"/>
  <c r="G2178" i="25" s="1"/>
  <c r="G2179" i="25" s="1"/>
  <c r="G2180" i="25" s="1"/>
  <c r="G2181" i="25" s="1"/>
  <c r="G2182" i="25" s="1"/>
  <c r="G2183" i="25" s="1"/>
  <c r="G2184" i="25" s="1"/>
  <c r="G2185" i="25" s="1"/>
  <c r="G2186" i="25" s="1"/>
  <c r="G2187" i="25" s="1"/>
  <c r="G2188" i="25" s="1"/>
  <c r="G2189" i="25" s="1"/>
  <c r="G2190" i="25" s="1"/>
  <c r="G2191" i="25" s="1"/>
  <c r="G2192" i="25" s="1"/>
  <c r="G2193" i="25" s="1"/>
  <c r="G2194" i="25" s="1"/>
  <c r="G2195" i="25" s="1"/>
  <c r="G2196" i="25" s="1"/>
  <c r="G2197" i="25" s="1"/>
  <c r="G2198" i="25" s="1"/>
  <c r="G2199" i="25" s="1"/>
  <c r="G2200" i="25" s="1"/>
  <c r="G2201" i="25" s="1"/>
  <c r="G2202" i="25" s="1"/>
  <c r="G2203" i="25" s="1"/>
  <c r="G2204" i="25" s="1"/>
  <c r="G2205" i="25" s="1"/>
  <c r="G2206" i="25" s="1"/>
  <c r="G2207" i="25" s="1"/>
  <c r="G2208" i="25" s="1"/>
  <c r="G2209" i="25" s="1"/>
  <c r="G2210" i="25" s="1"/>
  <c r="G2211" i="25" s="1"/>
  <c r="G2212" i="25" s="1"/>
  <c r="G2213" i="25" s="1"/>
  <c r="G2214" i="25" s="1"/>
  <c r="G2215" i="25" s="1"/>
  <c r="G2216" i="25" s="1"/>
  <c r="G2217" i="25" s="1"/>
  <c r="G2218" i="25" s="1"/>
  <c r="G2219" i="25" s="1"/>
  <c r="G2220" i="25" s="1"/>
  <c r="G2221" i="25" s="1"/>
  <c r="G2222" i="25" s="1"/>
  <c r="G2223" i="25" s="1"/>
  <c r="G2224" i="25" s="1"/>
  <c r="G2225" i="25" s="1"/>
  <c r="G2226" i="25" s="1"/>
  <c r="G2227" i="25" s="1"/>
  <c r="G2228" i="25" s="1"/>
  <c r="G2229" i="25" s="1"/>
  <c r="G2230" i="25" s="1"/>
  <c r="G2231" i="25" s="1"/>
  <c r="G2232" i="25" s="1"/>
  <c r="G2233" i="25" s="1"/>
  <c r="G2234" i="25" s="1"/>
  <c r="G2235" i="25" s="1"/>
  <c r="G2236" i="25" s="1"/>
  <c r="G2237" i="25" s="1"/>
  <c r="G2238" i="25" s="1"/>
  <c r="G2239" i="25" s="1"/>
  <c r="G2240" i="25" s="1"/>
  <c r="G2241" i="25" s="1"/>
  <c r="G2242" i="25" s="1"/>
  <c r="G2243" i="25" s="1"/>
  <c r="G2244" i="25" s="1"/>
  <c r="G2245" i="25" s="1"/>
  <c r="G2246" i="25" s="1"/>
  <c r="G2247" i="25" s="1"/>
  <c r="G2248" i="25" s="1"/>
  <c r="G2249" i="25" s="1"/>
  <c r="G2250" i="25" s="1"/>
  <c r="G2251" i="25" s="1"/>
  <c r="G2252" i="25" s="1"/>
  <c r="G2253" i="25" s="1"/>
  <c r="G2254" i="25" s="1"/>
  <c r="G2255" i="25" s="1"/>
  <c r="G2256" i="25" s="1"/>
  <c r="G2257" i="25" s="1"/>
  <c r="G2258" i="25" s="1"/>
  <c r="G2259" i="25" s="1"/>
  <c r="G2260" i="25" s="1"/>
  <c r="G2261" i="25" s="1"/>
  <c r="G2262" i="25" s="1"/>
  <c r="G2263" i="25" s="1"/>
  <c r="G2264" i="25" s="1"/>
  <c r="G2265" i="25" s="1"/>
  <c r="G2266" i="25" s="1"/>
  <c r="G2267" i="25" s="1"/>
  <c r="G2268" i="25" s="1"/>
  <c r="G2269" i="25" s="1"/>
  <c r="G2270" i="25" s="1"/>
  <c r="G2271" i="25" s="1"/>
  <c r="G2272" i="25" s="1"/>
  <c r="G2273" i="25" s="1"/>
  <c r="G2274" i="25" s="1"/>
  <c r="G2275" i="25" s="1"/>
  <c r="G2276" i="25" s="1"/>
  <c r="G2277" i="25" s="1"/>
  <c r="G2278" i="25" s="1"/>
  <c r="G2279" i="25" s="1"/>
  <c r="G2280" i="25" s="1"/>
  <c r="G2281" i="25" s="1"/>
  <c r="G2282" i="25" s="1"/>
  <c r="G2283" i="25" s="1"/>
  <c r="G2284" i="25" s="1"/>
  <c r="G2285" i="25" s="1"/>
  <c r="G2286" i="25" s="1"/>
  <c r="G2287" i="25" s="1"/>
  <c r="G2288" i="25" s="1"/>
  <c r="G2289" i="25" s="1"/>
  <c r="G2290" i="25" s="1"/>
  <c r="G2291" i="25" s="1"/>
  <c r="G2292" i="25" s="1"/>
  <c r="G2293" i="25" s="1"/>
  <c r="G2294" i="25" s="1"/>
  <c r="G2295" i="25" s="1"/>
  <c r="G2296" i="25" s="1"/>
  <c r="G2297" i="25" s="1"/>
  <c r="G2298" i="25" s="1"/>
  <c r="G2299" i="25" s="1"/>
  <c r="G2300" i="25" s="1"/>
  <c r="G2301" i="25" s="1"/>
  <c r="G2302" i="25" s="1"/>
  <c r="G2303" i="25" s="1"/>
  <c r="G2304" i="25" s="1"/>
  <c r="G2305" i="25" s="1"/>
  <c r="G2306" i="25" s="1"/>
  <c r="G2307" i="25" s="1"/>
  <c r="G2308" i="25" s="1"/>
  <c r="G2309" i="25" s="1"/>
  <c r="G2310" i="25" s="1"/>
  <c r="G2311" i="25" s="1"/>
  <c r="G2312" i="25" s="1"/>
  <c r="G2313" i="25" s="1"/>
  <c r="G2314" i="25" s="1"/>
  <c r="G2315" i="25" s="1"/>
  <c r="G2316" i="25" s="1"/>
  <c r="G2317" i="25" s="1"/>
  <c r="G2318" i="25" s="1"/>
  <c r="G2319" i="25" s="1"/>
  <c r="G2320" i="25" s="1"/>
  <c r="G2321" i="25" s="1"/>
  <c r="G2322" i="25" s="1"/>
  <c r="G2323" i="25" s="1"/>
  <c r="G2324" i="25" s="1"/>
  <c r="G2325" i="25" s="1"/>
  <c r="G2326" i="25" s="1"/>
  <c r="G2327" i="25" s="1"/>
  <c r="G2328" i="25" s="1"/>
  <c r="G2329" i="25" s="1"/>
  <c r="G2330" i="25" s="1"/>
  <c r="G2331" i="25" s="1"/>
  <c r="G2332" i="25" s="1"/>
  <c r="G2333" i="25" s="1"/>
  <c r="G2334" i="25" s="1"/>
  <c r="G2335" i="25" s="1"/>
  <c r="G2336" i="25" s="1"/>
  <c r="G2337" i="25" s="1"/>
  <c r="G2338" i="25" s="1"/>
  <c r="G2339" i="25" s="1"/>
  <c r="G2340" i="25" s="1"/>
  <c r="G2341" i="25" s="1"/>
  <c r="G2342" i="25" s="1"/>
  <c r="G2343" i="25" s="1"/>
  <c r="G2344" i="25" s="1"/>
  <c r="G2345" i="25" s="1"/>
  <c r="G2346" i="25" s="1"/>
  <c r="G2347" i="25" s="1"/>
  <c r="G2348" i="25" s="1"/>
  <c r="G2349" i="25" s="1"/>
  <c r="G2350" i="25" s="1"/>
  <c r="G2351" i="25" s="1"/>
  <c r="G2352" i="25" s="1"/>
  <c r="G2353" i="25" s="1"/>
  <c r="G2354" i="25" s="1"/>
  <c r="G2355" i="25" s="1"/>
  <c r="G2356" i="25" s="1"/>
  <c r="G2357" i="25" s="1"/>
  <c r="G2358" i="25" s="1"/>
  <c r="G2359" i="25" s="1"/>
  <c r="G2360" i="25" s="1"/>
  <c r="G2361" i="25" s="1"/>
  <c r="G2362" i="25" s="1"/>
  <c r="G2363" i="25" s="1"/>
  <c r="G2364" i="25" s="1"/>
  <c r="G2365" i="25" s="1"/>
  <c r="G2366" i="25" s="1"/>
  <c r="G2367" i="25" s="1"/>
  <c r="G2368" i="25" s="1"/>
  <c r="G2369" i="25" s="1"/>
  <c r="G2370" i="25" s="1"/>
  <c r="G2371" i="25" s="1"/>
  <c r="G2372" i="25" s="1"/>
  <c r="G2373" i="25" s="1"/>
  <c r="G2374" i="25" s="1"/>
  <c r="G2375" i="25" s="1"/>
  <c r="G2376" i="25" s="1"/>
  <c r="G2377" i="25" s="1"/>
  <c r="G2378" i="25" s="1"/>
  <c r="G2379" i="25" s="1"/>
  <c r="G2380" i="25" s="1"/>
  <c r="G2381" i="25" s="1"/>
  <c r="G2382" i="25" s="1"/>
  <c r="G2383" i="25" s="1"/>
  <c r="G2384" i="25" s="1"/>
  <c r="G2385" i="25" s="1"/>
  <c r="G2386" i="25" s="1"/>
  <c r="G2387" i="25" s="1"/>
  <c r="G2388" i="25" s="1"/>
  <c r="G2389" i="25" s="1"/>
  <c r="G2390" i="25" s="1"/>
  <c r="G2391" i="25" s="1"/>
  <c r="G2392" i="25" s="1"/>
  <c r="G2393" i="25" s="1"/>
  <c r="G2394" i="25" s="1"/>
  <c r="G2395" i="25" s="1"/>
  <c r="G2396" i="25" s="1"/>
  <c r="G2397" i="25" s="1"/>
  <c r="G2398" i="25" s="1"/>
  <c r="G2399" i="25" s="1"/>
  <c r="G2400" i="25" s="1"/>
  <c r="G2401" i="25" s="1"/>
  <c r="G2402" i="25" s="1"/>
  <c r="G2403" i="25" s="1"/>
  <c r="G2404" i="25" s="1"/>
  <c r="G2405" i="25" s="1"/>
  <c r="G2406" i="25" s="1"/>
  <c r="G2407" i="25" s="1"/>
  <c r="G2408" i="25" s="1"/>
  <c r="G2409" i="25" s="1"/>
  <c r="G2410" i="25" s="1"/>
  <c r="G2411" i="25" s="1"/>
  <c r="G2412" i="25" s="1"/>
  <c r="G2413" i="25" s="1"/>
  <c r="G2414" i="25" s="1"/>
  <c r="G2415" i="25" s="1"/>
  <c r="G2416" i="25" s="1"/>
  <c r="G2417" i="25" s="1"/>
  <c r="G2418" i="25" s="1"/>
  <c r="G2419" i="25" s="1"/>
  <c r="G2420" i="25" s="1"/>
  <c r="G2421" i="25" s="1"/>
  <c r="G2422" i="25" s="1"/>
  <c r="G2423" i="25" s="1"/>
  <c r="G2424" i="25" s="1"/>
  <c r="G2425" i="25" s="1"/>
  <c r="G2426" i="25" s="1"/>
  <c r="G2427" i="25" s="1"/>
  <c r="G2428" i="25" s="1"/>
  <c r="G2429" i="25" s="1"/>
  <c r="G2430" i="25" s="1"/>
  <c r="G2431" i="25" s="1"/>
  <c r="G2432" i="25" s="1"/>
  <c r="G2433" i="25" s="1"/>
  <c r="G2434" i="25" s="1"/>
  <c r="G2435" i="25" s="1"/>
  <c r="G2436" i="25" s="1"/>
  <c r="G2437" i="25" s="1"/>
  <c r="G2438" i="25" s="1"/>
  <c r="G2439" i="25" s="1"/>
  <c r="G2440" i="25" s="1"/>
  <c r="G2441" i="25" s="1"/>
  <c r="G2442" i="25" s="1"/>
  <c r="G2443" i="25" s="1"/>
  <c r="G2444" i="25" s="1"/>
  <c r="G2445" i="25" s="1"/>
  <c r="G2446" i="25" s="1"/>
  <c r="G2447" i="25" s="1"/>
  <c r="G2448" i="25" s="1"/>
  <c r="G2449" i="25" s="1"/>
  <c r="G2450" i="25" s="1"/>
  <c r="G2451" i="25" s="1"/>
  <c r="G2452" i="25" s="1"/>
  <c r="G2453" i="25" s="1"/>
  <c r="G2454" i="25" s="1"/>
  <c r="G2455" i="25" s="1"/>
  <c r="G2456" i="25" s="1"/>
  <c r="G2457" i="25" s="1"/>
  <c r="G2458" i="25" s="1"/>
  <c r="G2459" i="25" s="1"/>
  <c r="G2460" i="25" s="1"/>
  <c r="G2461" i="25" s="1"/>
  <c r="G2462" i="25" s="1"/>
  <c r="G2463" i="25" s="1"/>
  <c r="G2464" i="25" s="1"/>
  <c r="G2465" i="25" s="1"/>
  <c r="G2466" i="25" s="1"/>
  <c r="G2467" i="25" s="1"/>
  <c r="G2468" i="25" s="1"/>
  <c r="G2469" i="25" s="1"/>
  <c r="G2470" i="25" s="1"/>
  <c r="G2471" i="25" s="1"/>
  <c r="G2472" i="25" s="1"/>
  <c r="G2473" i="25" s="1"/>
  <c r="G2474" i="25" s="1"/>
  <c r="G2475" i="25" s="1"/>
  <c r="G2476" i="25" s="1"/>
  <c r="G2477" i="25" s="1"/>
  <c r="G2478" i="25" s="1"/>
  <c r="G2479" i="25" s="1"/>
  <c r="G2480" i="25" s="1"/>
  <c r="G2481" i="25" s="1"/>
  <c r="G2482" i="25" s="1"/>
  <c r="G2483" i="25" s="1"/>
  <c r="G2484" i="25" s="1"/>
  <c r="G2485" i="25" s="1"/>
  <c r="G2486" i="25" s="1"/>
  <c r="G2487" i="25" s="1"/>
  <c r="G2488" i="25" s="1"/>
  <c r="G2489" i="25" s="1"/>
  <c r="G2490" i="25" s="1"/>
  <c r="G2491" i="25" s="1"/>
  <c r="G2492" i="25" s="1"/>
  <c r="G2493" i="25" s="1"/>
  <c r="G2494" i="25" s="1"/>
  <c r="G2495" i="25" s="1"/>
  <c r="G2496" i="25" s="1"/>
  <c r="G2497" i="25" s="1"/>
  <c r="G2498" i="25" s="1"/>
  <c r="G2499" i="25" s="1"/>
  <c r="G2500" i="25" s="1"/>
  <c r="G2501" i="25" s="1"/>
  <c r="G2502" i="25" s="1"/>
  <c r="G2503" i="25" s="1"/>
  <c r="G2504" i="25" s="1"/>
  <c r="G2505" i="25" s="1"/>
  <c r="G2506" i="25" s="1"/>
  <c r="G2507" i="25" s="1"/>
  <c r="G2508" i="25" s="1"/>
  <c r="G2509" i="25" s="1"/>
  <c r="G2510" i="25" s="1"/>
  <c r="G2511" i="25" s="1"/>
  <c r="G2512" i="25" s="1"/>
  <c r="G2513" i="25" s="1"/>
  <c r="G2514" i="25" s="1"/>
  <c r="G2515" i="25" s="1"/>
  <c r="G2516" i="25" s="1"/>
  <c r="G2517" i="25" s="1"/>
  <c r="G2518" i="25" s="1"/>
  <c r="G2519" i="25" s="1"/>
  <c r="G2520" i="25" s="1"/>
  <c r="G2521" i="25" s="1"/>
  <c r="G2522" i="25" s="1"/>
  <c r="G2523" i="25" s="1"/>
  <c r="G2524" i="25" s="1"/>
  <c r="G2525" i="25" s="1"/>
  <c r="G2526" i="25" s="1"/>
  <c r="G2527" i="25" s="1"/>
  <c r="G2528" i="25" s="1"/>
  <c r="G2529" i="25" s="1"/>
  <c r="G2530" i="25" s="1"/>
  <c r="G2531" i="25" s="1"/>
  <c r="G2532" i="25" s="1"/>
  <c r="G2533" i="25" s="1"/>
  <c r="G2534" i="25" s="1"/>
  <c r="G2535" i="25" s="1"/>
  <c r="G2536" i="25" s="1"/>
  <c r="G2537" i="25" s="1"/>
  <c r="G2538" i="25" s="1"/>
  <c r="G2539" i="25" s="1"/>
  <c r="G2540" i="25" s="1"/>
  <c r="G2541" i="25" s="1"/>
  <c r="G2542" i="25" s="1"/>
  <c r="G2543" i="25" s="1"/>
  <c r="G2544" i="25" s="1"/>
  <c r="G2545" i="25" s="1"/>
  <c r="G2546" i="25" s="1"/>
  <c r="G2547" i="25" s="1"/>
  <c r="G2548" i="25" s="1"/>
  <c r="G2549" i="25" s="1"/>
  <c r="G2550" i="25" s="1"/>
  <c r="G2551" i="25" s="1"/>
  <c r="G2552" i="25" s="1"/>
  <c r="G2553" i="25" s="1"/>
  <c r="G2554" i="25" s="1"/>
  <c r="G2555" i="25" s="1"/>
  <c r="G2556" i="25" s="1"/>
  <c r="G2557" i="25" s="1"/>
  <c r="G2558" i="25" s="1"/>
  <c r="G2559" i="25" s="1"/>
  <c r="G2560" i="25" s="1"/>
  <c r="G2561" i="25" s="1"/>
  <c r="G2562" i="25" s="1"/>
  <c r="G2563" i="25" s="1"/>
  <c r="G2564" i="25" s="1"/>
  <c r="G2565" i="25" s="1"/>
  <c r="G2566" i="25" s="1"/>
  <c r="G2567" i="25" s="1"/>
  <c r="G2568" i="25" s="1"/>
  <c r="G2569" i="25" s="1"/>
  <c r="G2570" i="25" s="1"/>
  <c r="G2571" i="25" s="1"/>
  <c r="G2572" i="25" s="1"/>
  <c r="G2573" i="25" s="1"/>
  <c r="G2574" i="25" s="1"/>
  <c r="G2575" i="25" s="1"/>
  <c r="G2576" i="25" s="1"/>
  <c r="G2577" i="25" s="1"/>
  <c r="G2578" i="25" s="1"/>
  <c r="G2579" i="25" s="1"/>
  <c r="G2580" i="25" s="1"/>
  <c r="G2581" i="25" s="1"/>
  <c r="G2582" i="25" s="1"/>
  <c r="G2583" i="25" s="1"/>
  <c r="G2584" i="25" s="1"/>
  <c r="G2585" i="25" s="1"/>
  <c r="G2586" i="25" s="1"/>
  <c r="G2587" i="25" s="1"/>
  <c r="G2588" i="25" s="1"/>
  <c r="G2589" i="25" s="1"/>
  <c r="G2590" i="25" s="1"/>
  <c r="G2591" i="25" s="1"/>
  <c r="G2592" i="25" s="1"/>
  <c r="G2593" i="25" s="1"/>
  <c r="G2594" i="25" s="1"/>
  <c r="G2595" i="25" s="1"/>
  <c r="G2596" i="25" s="1"/>
  <c r="G2597" i="25" s="1"/>
  <c r="G2598" i="25" s="1"/>
  <c r="G2599" i="25" s="1"/>
  <c r="G2600" i="25" s="1"/>
  <c r="G2601" i="25" s="1"/>
  <c r="G2602" i="25" s="1"/>
  <c r="G2603" i="25" s="1"/>
  <c r="G2604" i="25" s="1"/>
  <c r="G2605" i="25" s="1"/>
  <c r="G2606" i="25" s="1"/>
  <c r="G2607" i="25" s="1"/>
  <c r="G2608" i="25" s="1"/>
  <c r="G2609" i="25" s="1"/>
  <c r="G2610" i="25" s="1"/>
  <c r="G2611" i="25" s="1"/>
  <c r="G2612" i="25" s="1"/>
  <c r="G2613" i="25" s="1"/>
  <c r="G2614" i="25" s="1"/>
  <c r="G2615" i="25" s="1"/>
  <c r="G2616" i="25" s="1"/>
  <c r="G2617" i="25" s="1"/>
  <c r="G2618" i="25" s="1"/>
  <c r="G2619" i="25" s="1"/>
  <c r="G2620" i="25" s="1"/>
  <c r="G2621" i="25" s="1"/>
  <c r="G2622" i="25" s="1"/>
  <c r="G2623" i="25" s="1"/>
  <c r="G2624" i="25" s="1"/>
  <c r="G2625" i="25" s="1"/>
  <c r="G2626" i="25" s="1"/>
  <c r="G2627" i="25" s="1"/>
  <c r="G2628" i="25" s="1"/>
  <c r="G2629" i="25" s="1"/>
  <c r="G2630" i="25" s="1"/>
  <c r="G2631" i="25" s="1"/>
  <c r="G2632" i="25" s="1"/>
  <c r="G2633" i="25" s="1"/>
  <c r="G2634" i="25" s="1"/>
  <c r="G2635" i="25" s="1"/>
  <c r="G2636" i="25" s="1"/>
  <c r="G2637" i="25" s="1"/>
  <c r="G2638" i="25" s="1"/>
  <c r="G2639" i="25" s="1"/>
  <c r="G2640" i="25" s="1"/>
  <c r="G2641" i="25" s="1"/>
  <c r="G2642" i="25" s="1"/>
  <c r="G2643" i="25" s="1"/>
  <c r="G2644" i="25" s="1"/>
  <c r="G2645" i="25" s="1"/>
  <c r="G2646" i="25" s="1"/>
  <c r="G2647" i="25" s="1"/>
  <c r="G2648" i="25" s="1"/>
  <c r="G2649" i="25" s="1"/>
  <c r="G2650" i="25" s="1"/>
  <c r="G2651" i="25" s="1"/>
  <c r="G2652" i="25" s="1"/>
  <c r="G2653" i="25" s="1"/>
  <c r="G2654" i="25" s="1"/>
  <c r="G2655" i="25" s="1"/>
  <c r="G2656" i="25" s="1"/>
  <c r="G2657" i="25" s="1"/>
  <c r="G2658" i="25" s="1"/>
  <c r="G2659" i="25" s="1"/>
  <c r="G2660" i="25" s="1"/>
  <c r="G2661" i="25" s="1"/>
  <c r="G2662" i="25" s="1"/>
  <c r="G2663" i="25" s="1"/>
  <c r="G2664" i="25" s="1"/>
  <c r="G2665" i="25" s="1"/>
  <c r="G2666" i="25" s="1"/>
  <c r="G2667" i="25" s="1"/>
  <c r="G2668" i="25" s="1"/>
  <c r="G2669" i="25" s="1"/>
  <c r="G2670" i="25" s="1"/>
  <c r="G2671" i="25" s="1"/>
  <c r="G2672" i="25" s="1"/>
  <c r="G2673" i="25" s="1"/>
  <c r="G2674" i="25" s="1"/>
  <c r="G2675" i="25" s="1"/>
  <c r="G2676" i="25" s="1"/>
  <c r="G2677" i="25" s="1"/>
  <c r="G2678" i="25" s="1"/>
  <c r="G2679" i="25" s="1"/>
  <c r="G2680" i="25" s="1"/>
  <c r="G2681" i="25" s="1"/>
  <c r="G2682" i="25" s="1"/>
  <c r="G2683" i="25" s="1"/>
  <c r="G2684" i="25" s="1"/>
  <c r="G2685" i="25" s="1"/>
  <c r="G2686" i="25" s="1"/>
  <c r="G2687" i="25" s="1"/>
  <c r="G2688" i="25" s="1"/>
  <c r="G2689" i="25" s="1"/>
  <c r="G2690" i="25" s="1"/>
  <c r="G2691" i="25" s="1"/>
  <c r="G2692" i="25" s="1"/>
  <c r="G2693" i="25" s="1"/>
  <c r="G2694" i="25" s="1"/>
  <c r="G2695" i="25" s="1"/>
  <c r="G2696" i="25" s="1"/>
  <c r="G2697" i="25" s="1"/>
  <c r="G2698" i="25" s="1"/>
  <c r="G2699" i="25" s="1"/>
  <c r="G2700" i="25" s="1"/>
  <c r="G2701" i="25" s="1"/>
  <c r="G2702" i="25" s="1"/>
  <c r="G2703" i="25" s="1"/>
  <c r="G2704" i="25" s="1"/>
  <c r="G2705" i="25" s="1"/>
  <c r="G2706" i="25" s="1"/>
  <c r="G2707" i="25" s="1"/>
  <c r="G2708" i="25" s="1"/>
  <c r="G2709" i="25" s="1"/>
  <c r="G2710" i="25" s="1"/>
  <c r="G2711" i="25" s="1"/>
  <c r="G2712" i="25" s="1"/>
  <c r="G2713" i="25" s="1"/>
  <c r="G2714" i="25" s="1"/>
  <c r="G2715" i="25" s="1"/>
  <c r="G2716" i="25" s="1"/>
  <c r="G2717" i="25" s="1"/>
  <c r="G2718" i="25" s="1"/>
  <c r="G2719" i="25" s="1"/>
  <c r="G2720" i="25" s="1"/>
  <c r="G2721" i="25" s="1"/>
  <c r="G2722" i="25" s="1"/>
  <c r="G2723" i="25" s="1"/>
  <c r="G2724" i="25" s="1"/>
  <c r="G2725" i="25" s="1"/>
  <c r="G2726" i="25" s="1"/>
  <c r="G2727" i="25" s="1"/>
  <c r="G2728" i="25" s="1"/>
  <c r="G2729" i="25" s="1"/>
  <c r="G2730" i="25" s="1"/>
  <c r="G2731" i="25" s="1"/>
  <c r="G2732" i="25" s="1"/>
  <c r="G2733" i="25" s="1"/>
  <c r="G2734" i="25" s="1"/>
  <c r="G2735" i="25" s="1"/>
  <c r="G2736" i="25" s="1"/>
  <c r="G2737" i="25" s="1"/>
  <c r="G2738" i="25" s="1"/>
  <c r="G2739" i="25" s="1"/>
  <c r="G2740" i="25" s="1"/>
  <c r="G2741" i="25" s="1"/>
  <c r="G2742" i="25" s="1"/>
  <c r="G2743" i="25" s="1"/>
  <c r="G2744" i="25" s="1"/>
  <c r="G2745" i="25" s="1"/>
  <c r="G2746" i="25" s="1"/>
  <c r="G2747" i="25" s="1"/>
  <c r="G2748" i="25" s="1"/>
  <c r="G2749" i="25" s="1"/>
  <c r="G2750" i="25" s="1"/>
  <c r="G2751" i="25" s="1"/>
  <c r="G2752" i="25" s="1"/>
  <c r="G2753" i="25" s="1"/>
  <c r="G2754" i="25" s="1"/>
  <c r="G2755" i="25" s="1"/>
  <c r="G2756" i="25" s="1"/>
  <c r="G2757" i="25" s="1"/>
  <c r="G2758" i="25" s="1"/>
  <c r="G2759" i="25" s="1"/>
  <c r="G2760" i="25" s="1"/>
  <c r="G2761" i="25" s="1"/>
  <c r="G2762" i="25" s="1"/>
  <c r="G2763" i="25" s="1"/>
  <c r="G2764" i="25" s="1"/>
  <c r="G2765" i="25" s="1"/>
  <c r="G2766" i="25" s="1"/>
  <c r="G2767" i="25" s="1"/>
  <c r="G2768" i="25" s="1"/>
  <c r="G2769" i="25" s="1"/>
  <c r="G2770" i="25" s="1"/>
  <c r="G2771" i="25" s="1"/>
  <c r="G2772" i="25" s="1"/>
  <c r="G2773" i="25" s="1"/>
  <c r="G2774" i="25" s="1"/>
  <c r="G2775" i="25" s="1"/>
  <c r="G2776" i="25" s="1"/>
  <c r="G2777" i="25" s="1"/>
  <c r="G2778" i="25" s="1"/>
  <c r="G2779" i="25" s="1"/>
  <c r="G2780" i="25" s="1"/>
  <c r="G2781" i="25" s="1"/>
  <c r="G2782" i="25" s="1"/>
  <c r="G2783" i="25" s="1"/>
  <c r="G2784" i="25" s="1"/>
  <c r="G2785" i="25" s="1"/>
  <c r="G2786" i="25" s="1"/>
  <c r="G2787" i="25" s="1"/>
  <c r="G2788" i="25" s="1"/>
  <c r="G2789" i="25" s="1"/>
  <c r="G2790" i="25" s="1"/>
  <c r="G2791" i="25" s="1"/>
  <c r="G2792" i="25" s="1"/>
  <c r="G2793" i="25" s="1"/>
  <c r="G2794" i="25" s="1"/>
  <c r="G2795" i="25" s="1"/>
  <c r="G2796" i="25" s="1"/>
  <c r="G2797" i="25" s="1"/>
  <c r="G2798" i="25" s="1"/>
  <c r="G2799" i="25" s="1"/>
  <c r="G2800" i="25" s="1"/>
  <c r="G2801" i="25" s="1"/>
  <c r="G2802" i="25" s="1"/>
  <c r="G2803" i="25" s="1"/>
  <c r="G2804" i="25" s="1"/>
  <c r="G2805" i="25" s="1"/>
  <c r="G2806" i="25" s="1"/>
  <c r="G2807" i="25" s="1"/>
  <c r="G2808" i="25" s="1"/>
  <c r="G2809" i="25" s="1"/>
  <c r="G2810" i="25" s="1"/>
  <c r="G2811" i="25" s="1"/>
  <c r="G2812" i="25" s="1"/>
  <c r="G2813" i="25" s="1"/>
  <c r="G2814" i="25" s="1"/>
  <c r="G2815" i="25" s="1"/>
  <c r="G2816" i="25" s="1"/>
  <c r="G2817" i="25" s="1"/>
  <c r="G2818" i="25" s="1"/>
  <c r="G2819" i="25" s="1"/>
  <c r="G2820" i="25" s="1"/>
  <c r="G2821" i="25" s="1"/>
  <c r="G2822" i="25" s="1"/>
  <c r="G2823" i="25" s="1"/>
  <c r="G2824" i="25" s="1"/>
  <c r="G2825" i="25" s="1"/>
  <c r="G2826" i="25" s="1"/>
  <c r="G2827" i="25" s="1"/>
  <c r="G2828" i="25" s="1"/>
  <c r="G2829" i="25" s="1"/>
  <c r="G2830" i="25" s="1"/>
  <c r="G2831" i="25" s="1"/>
  <c r="G2832" i="25" s="1"/>
  <c r="G2833" i="25" s="1"/>
  <c r="G2834" i="25" s="1"/>
  <c r="G2835" i="25" s="1"/>
  <c r="G2836" i="25" s="1"/>
  <c r="G2837" i="25" s="1"/>
  <c r="G2838" i="25" s="1"/>
  <c r="G2839" i="25" s="1"/>
  <c r="G2840" i="25" s="1"/>
  <c r="G2841" i="25" s="1"/>
  <c r="G2842" i="25" s="1"/>
  <c r="G2843" i="25" s="1"/>
  <c r="G2844" i="25" s="1"/>
  <c r="G2845" i="25" s="1"/>
  <c r="G2846" i="25" s="1"/>
  <c r="G2847" i="25" s="1"/>
  <c r="G2848" i="25" s="1"/>
  <c r="G2849" i="25" s="1"/>
  <c r="G2850" i="25" s="1"/>
  <c r="G2851" i="25" s="1"/>
  <c r="G2852" i="25" s="1"/>
  <c r="G2853" i="25" s="1"/>
  <c r="G2854" i="25" s="1"/>
  <c r="G2855" i="25" s="1"/>
  <c r="G2856" i="25" s="1"/>
  <c r="G2857" i="25" s="1"/>
  <c r="G2858" i="25" s="1"/>
  <c r="G2859" i="25" s="1"/>
  <c r="G2860" i="25" s="1"/>
  <c r="G2861" i="25" s="1"/>
  <c r="G2862" i="25" s="1"/>
  <c r="G2863" i="25" s="1"/>
  <c r="G2864" i="25" s="1"/>
  <c r="G2865" i="25" s="1"/>
  <c r="G2866" i="25" s="1"/>
  <c r="G2867" i="25" s="1"/>
  <c r="G2868" i="25" s="1"/>
  <c r="G2869" i="25" s="1"/>
  <c r="G2870" i="25" s="1"/>
  <c r="G2871" i="25" s="1"/>
  <c r="G2872" i="25" s="1"/>
  <c r="G2873" i="25" s="1"/>
  <c r="G2874" i="25" s="1"/>
  <c r="G2875" i="25" s="1"/>
  <c r="G2876" i="25" s="1"/>
  <c r="G2877" i="25" s="1"/>
  <c r="G2878" i="25" s="1"/>
  <c r="G2879" i="25" s="1"/>
  <c r="G2880" i="25" s="1"/>
  <c r="G2881" i="25" s="1"/>
  <c r="G2882" i="25" s="1"/>
  <c r="G2883" i="25" s="1"/>
  <c r="G2884" i="25" s="1"/>
  <c r="G2885" i="25" s="1"/>
  <c r="G2886" i="25" s="1"/>
  <c r="G2887" i="25" s="1"/>
  <c r="G2888" i="25" s="1"/>
  <c r="G2889" i="25" s="1"/>
  <c r="G2890" i="25" s="1"/>
  <c r="G2891" i="25" s="1"/>
  <c r="G2892" i="25" s="1"/>
  <c r="G2893" i="25" s="1"/>
  <c r="G2894" i="25" s="1"/>
  <c r="G2895" i="25" s="1"/>
  <c r="G2896" i="25" s="1"/>
  <c r="G2897" i="25" s="1"/>
  <c r="G2898" i="25" s="1"/>
  <c r="G2899" i="25" s="1"/>
  <c r="G2900" i="25" s="1"/>
  <c r="G2901" i="25" s="1"/>
  <c r="G2902" i="25" s="1"/>
  <c r="G2903" i="25" s="1"/>
  <c r="G2904" i="25" s="1"/>
  <c r="G2905" i="25" s="1"/>
  <c r="G2906" i="25" s="1"/>
  <c r="G2907" i="25" s="1"/>
  <c r="G2908" i="25" s="1"/>
  <c r="G2909" i="25" s="1"/>
  <c r="G2910" i="25" s="1"/>
  <c r="G2911" i="25" s="1"/>
  <c r="G2912" i="25" s="1"/>
  <c r="G2913" i="25" s="1"/>
  <c r="G2914" i="25" s="1"/>
  <c r="G2915" i="25" s="1"/>
  <c r="G2916" i="25" s="1"/>
  <c r="G2917" i="25" s="1"/>
  <c r="G2918" i="25" s="1"/>
  <c r="G2919" i="25" s="1"/>
  <c r="G2920" i="25" s="1"/>
  <c r="G2921" i="25" s="1"/>
  <c r="G2922" i="25" s="1"/>
  <c r="G2923" i="25" s="1"/>
  <c r="G2924" i="25" s="1"/>
  <c r="G2925" i="25" s="1"/>
  <c r="G2926" i="25" s="1"/>
  <c r="G2927" i="25" s="1"/>
  <c r="G2928" i="25" s="1"/>
  <c r="G2929" i="25" s="1"/>
  <c r="G2930" i="25" s="1"/>
  <c r="G2931" i="25" s="1"/>
  <c r="G2932" i="25" s="1"/>
  <c r="G2933" i="25" s="1"/>
  <c r="G2934" i="25" s="1"/>
  <c r="G2935" i="25" s="1"/>
  <c r="G2936" i="25" s="1"/>
  <c r="G2937" i="25" s="1"/>
  <c r="G2938" i="25" s="1"/>
  <c r="G2939" i="25" s="1"/>
  <c r="G2940" i="25" s="1"/>
  <c r="G2941" i="25" s="1"/>
  <c r="G2942" i="25" s="1"/>
  <c r="G2943" i="25" s="1"/>
  <c r="G2944" i="25" s="1"/>
  <c r="G2945" i="25" s="1"/>
  <c r="G2946" i="25" s="1"/>
  <c r="G2947" i="25" s="1"/>
  <c r="G2948" i="25" s="1"/>
  <c r="G2949" i="25" s="1"/>
  <c r="G2950" i="25" s="1"/>
  <c r="G2951" i="25" s="1"/>
  <c r="G2952" i="25" s="1"/>
  <c r="G2953" i="25" s="1"/>
  <c r="G2954" i="25" s="1"/>
  <c r="G2955" i="25" s="1"/>
  <c r="G2956" i="25" s="1"/>
  <c r="G2957" i="25" s="1"/>
  <c r="G2958" i="25" s="1"/>
  <c r="G2959" i="25" s="1"/>
  <c r="G2960" i="25" s="1"/>
  <c r="G2961" i="25" s="1"/>
  <c r="G2962" i="25" s="1"/>
  <c r="G2963" i="25" s="1"/>
  <c r="G2964" i="25" s="1"/>
  <c r="G2965" i="25" s="1"/>
  <c r="G2966" i="25" s="1"/>
  <c r="G2967" i="25" s="1"/>
  <c r="G2968" i="25" s="1"/>
  <c r="G2969" i="25" s="1"/>
  <c r="G2970" i="25" s="1"/>
  <c r="G2971" i="25" s="1"/>
  <c r="G2972" i="25" s="1"/>
  <c r="G2973" i="25" s="1"/>
  <c r="G2974" i="25" s="1"/>
  <c r="G2975" i="25" s="1"/>
  <c r="G2976" i="25" s="1"/>
  <c r="G2977" i="25" s="1"/>
  <c r="G2978" i="25" s="1"/>
  <c r="G2979" i="25" s="1"/>
  <c r="G2980" i="25" s="1"/>
  <c r="G2981" i="25" s="1"/>
  <c r="G2982" i="25" s="1"/>
  <c r="G2983" i="25" s="1"/>
  <c r="G2984" i="25" s="1"/>
  <c r="G2985" i="25" s="1"/>
  <c r="G2986" i="25" s="1"/>
  <c r="G2987" i="25" s="1"/>
  <c r="G2988" i="25" s="1"/>
  <c r="G2989" i="25" s="1"/>
  <c r="G2990" i="25" s="1"/>
  <c r="G2991" i="25" s="1"/>
  <c r="G2992" i="25" s="1"/>
  <c r="G2993" i="25" s="1"/>
  <c r="G2994" i="25" s="1"/>
  <c r="G2995" i="25" s="1"/>
  <c r="G2996" i="25" s="1"/>
  <c r="G2997" i="25" s="1"/>
  <c r="G2998" i="25" s="1"/>
  <c r="G2999" i="25" s="1"/>
  <c r="G3000" i="25" s="1"/>
  <c r="G3001" i="25" s="1"/>
  <c r="G3002" i="25" s="1"/>
  <c r="G3003" i="25" s="1"/>
  <c r="G3004" i="25" s="1"/>
  <c r="G3005" i="25" s="1"/>
  <c r="G3006" i="25" s="1"/>
  <c r="G3007" i="25" s="1"/>
  <c r="G3008" i="25" s="1"/>
  <c r="G3009" i="25" s="1"/>
  <c r="G3010" i="25" s="1"/>
  <c r="G3011" i="25" s="1"/>
  <c r="G3012" i="25" s="1"/>
  <c r="G3013" i="25" s="1"/>
  <c r="G3014" i="25" s="1"/>
  <c r="G3015" i="25" s="1"/>
  <c r="G3016" i="25" s="1"/>
  <c r="G3017" i="25" s="1"/>
  <c r="G3018" i="25" s="1"/>
  <c r="G3019" i="25" s="1"/>
  <c r="G3020" i="25" s="1"/>
  <c r="G3021" i="25" s="1"/>
  <c r="G3022" i="25" s="1"/>
  <c r="G3023" i="25" s="1"/>
  <c r="G3024" i="25" s="1"/>
  <c r="G3025" i="25" s="1"/>
  <c r="G3026" i="25" s="1"/>
  <c r="G3027" i="25" s="1"/>
  <c r="G3028" i="25" s="1"/>
  <c r="G3029" i="25" s="1"/>
  <c r="G3030" i="25" s="1"/>
  <c r="G3031" i="25" s="1"/>
  <c r="G3032" i="25" s="1"/>
  <c r="G3033" i="25" s="1"/>
  <c r="G3034" i="25" s="1"/>
  <c r="G3035" i="25" s="1"/>
  <c r="G3036" i="25" s="1"/>
  <c r="G3037" i="25" s="1"/>
  <c r="G3038" i="25" s="1"/>
  <c r="G3039" i="25" s="1"/>
  <c r="G3040" i="25" s="1"/>
  <c r="G3041" i="25" s="1"/>
  <c r="G3042" i="25" s="1"/>
  <c r="G3043" i="25" s="1"/>
  <c r="G3044" i="25" s="1"/>
  <c r="G3045" i="25" s="1"/>
  <c r="G3046" i="25" s="1"/>
  <c r="G3047" i="25" s="1"/>
  <c r="G3048" i="25" s="1"/>
  <c r="G3049" i="25" s="1"/>
  <c r="G3050" i="25" s="1"/>
  <c r="G3051" i="25" s="1"/>
  <c r="G3052" i="25" s="1"/>
  <c r="G3053" i="25" s="1"/>
  <c r="G3054" i="25" s="1"/>
  <c r="G3055" i="25" s="1"/>
  <c r="G3056" i="25" s="1"/>
  <c r="G3057" i="25" s="1"/>
  <c r="G3058" i="25" s="1"/>
  <c r="G3059" i="25" s="1"/>
  <c r="G3060" i="25" s="1"/>
  <c r="G3061" i="25" s="1"/>
  <c r="G3062" i="25" s="1"/>
  <c r="G3063" i="25" s="1"/>
  <c r="G3064" i="25" s="1"/>
  <c r="G3065" i="25" s="1"/>
  <c r="G3066" i="25" s="1"/>
  <c r="G3067" i="25" s="1"/>
  <c r="G3068" i="25" s="1"/>
  <c r="G3069" i="25" s="1"/>
  <c r="G3070" i="25" s="1"/>
  <c r="G3071" i="25" s="1"/>
  <c r="G3072" i="25" s="1"/>
  <c r="G3073" i="25" s="1"/>
  <c r="G3074" i="25" s="1"/>
  <c r="G3075" i="25" s="1"/>
  <c r="G3076" i="25" s="1"/>
  <c r="G3077" i="25" s="1"/>
  <c r="G3078" i="25" s="1"/>
  <c r="G3079" i="25" s="1"/>
  <c r="G3080" i="25" s="1"/>
  <c r="G3081" i="25" s="1"/>
  <c r="G3082" i="25" s="1"/>
  <c r="G3083" i="25" s="1"/>
  <c r="G3084" i="25" s="1"/>
  <c r="G3085" i="25" s="1"/>
  <c r="G3086" i="25" s="1"/>
  <c r="G3087" i="25" s="1"/>
  <c r="G3088" i="25" s="1"/>
  <c r="G3089" i="25" s="1"/>
  <c r="G3090" i="25" s="1"/>
  <c r="G3091" i="25" s="1"/>
  <c r="G3092" i="25" s="1"/>
  <c r="G3093" i="25" s="1"/>
  <c r="G3094" i="25" s="1"/>
  <c r="G3095" i="25" s="1"/>
  <c r="G3096" i="25" s="1"/>
  <c r="G3097" i="25" s="1"/>
  <c r="G3098" i="25" s="1"/>
  <c r="G3099" i="25" s="1"/>
  <c r="G3100" i="25" s="1"/>
  <c r="G3101" i="25" s="1"/>
  <c r="G3102" i="25" s="1"/>
  <c r="G3103" i="25" s="1"/>
  <c r="G3104" i="25" s="1"/>
  <c r="G3105" i="25" s="1"/>
  <c r="G3106" i="25" s="1"/>
  <c r="G3107" i="25" s="1"/>
  <c r="G3108" i="25" s="1"/>
  <c r="G3109" i="25" s="1"/>
  <c r="G3110" i="25" s="1"/>
  <c r="G3111" i="25" s="1"/>
  <c r="G3112" i="25" s="1"/>
  <c r="G3113" i="25" s="1"/>
  <c r="G3114" i="25" s="1"/>
  <c r="G3115" i="25" s="1"/>
  <c r="G3116" i="25" s="1"/>
  <c r="G3117" i="25" s="1"/>
  <c r="G3118" i="25" s="1"/>
  <c r="G3119" i="25" s="1"/>
  <c r="G3120" i="25" s="1"/>
  <c r="G3121" i="25" s="1"/>
  <c r="G3122" i="25" s="1"/>
  <c r="G3123" i="25" s="1"/>
  <c r="G3124" i="25" s="1"/>
  <c r="G3125" i="25" s="1"/>
  <c r="G3126" i="25" s="1"/>
  <c r="G3127" i="25" s="1"/>
  <c r="G3128" i="25" s="1"/>
  <c r="G3129" i="25" s="1"/>
  <c r="G3130" i="25" s="1"/>
  <c r="G3131" i="25" s="1"/>
  <c r="G3132" i="25" s="1"/>
  <c r="G3133" i="25" s="1"/>
  <c r="G3134" i="25" s="1"/>
  <c r="G3135" i="25" s="1"/>
  <c r="G3136" i="25" s="1"/>
  <c r="G3137" i="25" s="1"/>
  <c r="G3138" i="25" s="1"/>
  <c r="G3139" i="25" s="1"/>
  <c r="G3140" i="25" s="1"/>
  <c r="G3141" i="25" s="1"/>
  <c r="G3142" i="25" s="1"/>
  <c r="G3143" i="25" s="1"/>
  <c r="G3144" i="25" s="1"/>
  <c r="G3145" i="25" s="1"/>
  <c r="G3146" i="25" s="1"/>
  <c r="G3147" i="25" s="1"/>
  <c r="G3148" i="25" s="1"/>
  <c r="G3149" i="25" s="1"/>
  <c r="G3150" i="25" s="1"/>
  <c r="G3151" i="25" s="1"/>
  <c r="G3152" i="25" s="1"/>
  <c r="G3153" i="25" s="1"/>
  <c r="G3154" i="25" s="1"/>
  <c r="G3155" i="25" s="1"/>
  <c r="G3156" i="25" s="1"/>
  <c r="G3157" i="25" s="1"/>
  <c r="G3158" i="25" s="1"/>
  <c r="G3159" i="25" s="1"/>
  <c r="G3160" i="25" s="1"/>
  <c r="G3161" i="25" s="1"/>
  <c r="G3162" i="25" s="1"/>
  <c r="G3163" i="25" s="1"/>
  <c r="G3164" i="25" s="1"/>
  <c r="G3165" i="25" s="1"/>
  <c r="G3166" i="25" s="1"/>
  <c r="G3167" i="25" s="1"/>
  <c r="G3168" i="25" s="1"/>
  <c r="G3169" i="25" s="1"/>
  <c r="G3170" i="25" s="1"/>
  <c r="G3171" i="25" s="1"/>
  <c r="G3172" i="25" s="1"/>
  <c r="G3173" i="25" s="1"/>
  <c r="G3174" i="25" s="1"/>
  <c r="G3175" i="25" s="1"/>
  <c r="G3176" i="25" s="1"/>
  <c r="G3177" i="25" s="1"/>
  <c r="G3178" i="25" s="1"/>
  <c r="G3179" i="25" s="1"/>
  <c r="G3180" i="25" s="1"/>
  <c r="G3181" i="25" s="1"/>
  <c r="G3182" i="25" s="1"/>
  <c r="G3183" i="25" s="1"/>
  <c r="G3184" i="25" s="1"/>
  <c r="G3185" i="25" s="1"/>
  <c r="G3186" i="25" s="1"/>
  <c r="G3187" i="25" s="1"/>
  <c r="G3188" i="25" s="1"/>
  <c r="G3189" i="25" s="1"/>
  <c r="G3190" i="25" s="1"/>
  <c r="G3191" i="25" s="1"/>
  <c r="G3192" i="25" s="1"/>
  <c r="G3193" i="25" s="1"/>
  <c r="G3194" i="25" s="1"/>
  <c r="G3195" i="25" s="1"/>
  <c r="G3196" i="25" s="1"/>
  <c r="G3197" i="25" s="1"/>
  <c r="G3198" i="25" s="1"/>
  <c r="G3199" i="25" s="1"/>
  <c r="G3200" i="25" s="1"/>
  <c r="G3201" i="25" s="1"/>
  <c r="G3202" i="25" s="1"/>
  <c r="G3203" i="25" s="1"/>
  <c r="G3204" i="25" s="1"/>
  <c r="G3205" i="25" s="1"/>
  <c r="G3206" i="25" s="1"/>
  <c r="G3207" i="25" s="1"/>
  <c r="G3208" i="25" s="1"/>
  <c r="G3209" i="25" s="1"/>
  <c r="G3210" i="25" s="1"/>
  <c r="G3211" i="25" s="1"/>
  <c r="G3212" i="25" s="1"/>
  <c r="G3213" i="25" s="1"/>
  <c r="G3214" i="25" s="1"/>
  <c r="G3215" i="25" s="1"/>
  <c r="G3216" i="25" s="1"/>
  <c r="G3217" i="25" s="1"/>
  <c r="G3218" i="25" s="1"/>
  <c r="G3219" i="25" s="1"/>
  <c r="G3220" i="25" s="1"/>
  <c r="G3221" i="25" s="1"/>
  <c r="G3222" i="25" s="1"/>
  <c r="G3223" i="25" s="1"/>
  <c r="G3224" i="25" s="1"/>
  <c r="G3225" i="25" s="1"/>
  <c r="G3226" i="25" s="1"/>
  <c r="G3227" i="25" s="1"/>
  <c r="G3228" i="25" s="1"/>
  <c r="G3229" i="25" s="1"/>
  <c r="G3230" i="25" s="1"/>
  <c r="G3231" i="25" s="1"/>
  <c r="G3232" i="25" s="1"/>
  <c r="G3233" i="25" s="1"/>
  <c r="G3234" i="25" s="1"/>
  <c r="G3235" i="25" s="1"/>
  <c r="G3236" i="25" s="1"/>
  <c r="G3237" i="25" s="1"/>
  <c r="G3238" i="25" s="1"/>
  <c r="G3239" i="25" s="1"/>
  <c r="G3240" i="25" s="1"/>
  <c r="G3241" i="25" s="1"/>
  <c r="G3242" i="25" s="1"/>
  <c r="G3243" i="25" s="1"/>
  <c r="G3244" i="25" s="1"/>
  <c r="G3245" i="25" s="1"/>
  <c r="G3246" i="25" s="1"/>
  <c r="G3247" i="25" s="1"/>
  <c r="G3248" i="25" s="1"/>
  <c r="G3249" i="25" s="1"/>
  <c r="G3250" i="25" s="1"/>
  <c r="G3251" i="25" s="1"/>
  <c r="G3252" i="25" s="1"/>
  <c r="G3253" i="25" s="1"/>
  <c r="G3254" i="25" s="1"/>
  <c r="G3255" i="25" s="1"/>
  <c r="G3256" i="25" s="1"/>
  <c r="G3257" i="25" s="1"/>
  <c r="G3258" i="25" s="1"/>
  <c r="G3259" i="25" s="1"/>
  <c r="G3260" i="25" s="1"/>
  <c r="G3261" i="25" s="1"/>
  <c r="G3262" i="25" s="1"/>
  <c r="G3263" i="25" s="1"/>
  <c r="G3264" i="25" s="1"/>
  <c r="G3265" i="25" s="1"/>
  <c r="G3266" i="25" s="1"/>
  <c r="G3267" i="25" s="1"/>
  <c r="G3268" i="25" s="1"/>
  <c r="G3269" i="25" s="1"/>
  <c r="G3270" i="25" s="1"/>
  <c r="G3271" i="25" s="1"/>
  <c r="G3272" i="25" s="1"/>
  <c r="G3273" i="25" s="1"/>
  <c r="G3274" i="25" s="1"/>
  <c r="G3275" i="25" s="1"/>
  <c r="G3276" i="25" s="1"/>
  <c r="G3277" i="25" s="1"/>
  <c r="G3278" i="25" s="1"/>
  <c r="G3279" i="25" s="1"/>
  <c r="G3280" i="25" s="1"/>
  <c r="G3281" i="25" s="1"/>
  <c r="G3282" i="25" s="1"/>
  <c r="G3283" i="25" s="1"/>
  <c r="G3284" i="25" s="1"/>
  <c r="G3285" i="25" s="1"/>
  <c r="G3286" i="25" s="1"/>
  <c r="G3287" i="25" s="1"/>
  <c r="G3288" i="25" s="1"/>
  <c r="G3289" i="25" s="1"/>
  <c r="G3290" i="25" s="1"/>
  <c r="G3291" i="25" s="1"/>
  <c r="G3292" i="25" s="1"/>
  <c r="G3293" i="25" s="1"/>
  <c r="G3294" i="25" s="1"/>
  <c r="G3295" i="25" s="1"/>
  <c r="G3296" i="25" s="1"/>
  <c r="G3297" i="25" s="1"/>
  <c r="G3298" i="25" s="1"/>
  <c r="G3299" i="25" s="1"/>
  <c r="G3300" i="25" s="1"/>
  <c r="G3301" i="25" s="1"/>
  <c r="G3302" i="25" s="1"/>
  <c r="G3303" i="25" s="1"/>
  <c r="G3304" i="25" s="1"/>
  <c r="G3305" i="25" s="1"/>
  <c r="G3306" i="25" s="1"/>
  <c r="G3307" i="25" s="1"/>
  <c r="G3308" i="25" s="1"/>
  <c r="G3309" i="25" s="1"/>
  <c r="G3310" i="25" s="1"/>
  <c r="G3311" i="25" s="1"/>
  <c r="G3312" i="25" s="1"/>
  <c r="G3313" i="25" s="1"/>
  <c r="G3314" i="25" s="1"/>
  <c r="G3315" i="25" s="1"/>
  <c r="G3316" i="25" s="1"/>
  <c r="G3317" i="25" s="1"/>
  <c r="G3318" i="25" s="1"/>
  <c r="G3319" i="25" s="1"/>
  <c r="G3320" i="25" s="1"/>
  <c r="G3321" i="25" s="1"/>
  <c r="G3322" i="25" s="1"/>
  <c r="G3323" i="25" s="1"/>
  <c r="G3324" i="25" s="1"/>
  <c r="G3325" i="25" s="1"/>
  <c r="G3326" i="25" s="1"/>
  <c r="G3327" i="25" s="1"/>
  <c r="G3328" i="25" s="1"/>
  <c r="G3329" i="25" s="1"/>
  <c r="G3330" i="25" s="1"/>
  <c r="G3331" i="25" s="1"/>
  <c r="G3332" i="25" s="1"/>
  <c r="G3333" i="25" s="1"/>
  <c r="G3334" i="25" s="1"/>
  <c r="G3335" i="25" s="1"/>
  <c r="G3336" i="25" s="1"/>
  <c r="G3337" i="25" s="1"/>
  <c r="G3338" i="25" s="1"/>
  <c r="G3339" i="25" s="1"/>
  <c r="G3340" i="25" s="1"/>
  <c r="G3341" i="25" s="1"/>
  <c r="G3342" i="25" s="1"/>
  <c r="G3343" i="25" s="1"/>
  <c r="G3344" i="25" s="1"/>
  <c r="G3345" i="25" s="1"/>
  <c r="G3346" i="25" s="1"/>
  <c r="G3347" i="25" s="1"/>
  <c r="G3348" i="25" s="1"/>
  <c r="G3349" i="25" s="1"/>
  <c r="G3350" i="25" s="1"/>
  <c r="G3351" i="25" s="1"/>
  <c r="G3352" i="25" s="1"/>
  <c r="G3353" i="25" s="1"/>
  <c r="G3354" i="25" s="1"/>
  <c r="G3355" i="25" s="1"/>
  <c r="G3356" i="25" s="1"/>
  <c r="G3357" i="25" s="1"/>
  <c r="G3358" i="25" s="1"/>
  <c r="G3359" i="25" s="1"/>
  <c r="G3360" i="25" s="1"/>
  <c r="G3361" i="25" s="1"/>
  <c r="G3362" i="25" s="1"/>
  <c r="G3363" i="25" s="1"/>
  <c r="G3364" i="25" s="1"/>
  <c r="G3365" i="25" s="1"/>
  <c r="G3366" i="25" s="1"/>
  <c r="G3367" i="25" s="1"/>
  <c r="G3368" i="25" s="1"/>
  <c r="G3369" i="25" s="1"/>
  <c r="G3370" i="25" s="1"/>
  <c r="G3371" i="25" s="1"/>
  <c r="G3372" i="25" s="1"/>
  <c r="G3373" i="25" s="1"/>
  <c r="G3374" i="25" s="1"/>
  <c r="G3375" i="25" s="1"/>
  <c r="G3376" i="25" s="1"/>
  <c r="G3377" i="25" s="1"/>
  <c r="G3378" i="25" s="1"/>
  <c r="G3379" i="25" s="1"/>
  <c r="G3380" i="25" s="1"/>
  <c r="G3381" i="25" s="1"/>
  <c r="G3382" i="25" s="1"/>
  <c r="G3383" i="25" s="1"/>
  <c r="G3384" i="25" s="1"/>
  <c r="G3385" i="25" s="1"/>
  <c r="G3386" i="25" s="1"/>
  <c r="G3387" i="25" s="1"/>
  <c r="G3388" i="25" s="1"/>
  <c r="G3389" i="25" s="1"/>
  <c r="G3390" i="25" s="1"/>
  <c r="G3391" i="25" s="1"/>
  <c r="G3392" i="25" s="1"/>
  <c r="G3393" i="25" s="1"/>
  <c r="G3394" i="25" s="1"/>
  <c r="G3395" i="25" s="1"/>
  <c r="G3396" i="25" s="1"/>
  <c r="G3397" i="25" s="1"/>
  <c r="G3398" i="25" s="1"/>
  <c r="G3399" i="25" s="1"/>
  <c r="G3400" i="25" s="1"/>
  <c r="G3401" i="25" s="1"/>
  <c r="G3402" i="25" s="1"/>
  <c r="G3403" i="25" s="1"/>
  <c r="G3404" i="25" s="1"/>
  <c r="G3405" i="25" s="1"/>
  <c r="G3406" i="25" s="1"/>
  <c r="G3407" i="25" s="1"/>
  <c r="G3408" i="25" s="1"/>
  <c r="G3409" i="25" s="1"/>
  <c r="G3410" i="25" s="1"/>
  <c r="G3411" i="25" s="1"/>
  <c r="G3412" i="25" s="1"/>
  <c r="G3413" i="25" s="1"/>
  <c r="G3414" i="25" s="1"/>
  <c r="G3415" i="25" s="1"/>
  <c r="G3416" i="25" s="1"/>
  <c r="G3417" i="25" s="1"/>
  <c r="G3418" i="25" s="1"/>
  <c r="G3419" i="25" s="1"/>
  <c r="G3420" i="25" s="1"/>
  <c r="G3421" i="25" s="1"/>
  <c r="G3422" i="25" s="1"/>
  <c r="G3423" i="25" s="1"/>
  <c r="G3424" i="25" s="1"/>
  <c r="G3425" i="25" s="1"/>
  <c r="G3426" i="25" s="1"/>
  <c r="G3427" i="25" s="1"/>
  <c r="G3428" i="25" s="1"/>
  <c r="G3429" i="25" s="1"/>
  <c r="G3430" i="25" s="1"/>
  <c r="G3431" i="25" s="1"/>
  <c r="G3432" i="25" s="1"/>
  <c r="G3433" i="25" s="1"/>
  <c r="G3434" i="25" s="1"/>
  <c r="G3435" i="25" s="1"/>
  <c r="G3436" i="25" s="1"/>
  <c r="G3437" i="25" s="1"/>
  <c r="G3438" i="25" s="1"/>
  <c r="G3439" i="25" s="1"/>
  <c r="G3440" i="25" s="1"/>
  <c r="G3441" i="25" s="1"/>
  <c r="G3442" i="25" s="1"/>
  <c r="G3443" i="25" s="1"/>
  <c r="G3444" i="25" s="1"/>
  <c r="G3445" i="25" s="1"/>
  <c r="G3446" i="25" s="1"/>
  <c r="G3447" i="25" s="1"/>
  <c r="G3448" i="25" s="1"/>
  <c r="G3449" i="25" s="1"/>
  <c r="G3450" i="25" s="1"/>
  <c r="G3451" i="25" s="1"/>
  <c r="G3452" i="25" s="1"/>
  <c r="G3453" i="25" s="1"/>
  <c r="G3454" i="25" s="1"/>
  <c r="G3455" i="25" s="1"/>
  <c r="G3456" i="25" s="1"/>
  <c r="G3457" i="25" s="1"/>
  <c r="G3458" i="25" s="1"/>
  <c r="G3459" i="25" s="1"/>
  <c r="G3460" i="25" s="1"/>
  <c r="G3461" i="25" s="1"/>
  <c r="G3462" i="25" s="1"/>
  <c r="G3463" i="25" s="1"/>
  <c r="G3464" i="25" s="1"/>
  <c r="G3465" i="25" s="1"/>
  <c r="G3466" i="25" s="1"/>
  <c r="G3467" i="25" s="1"/>
  <c r="G3468" i="25" s="1"/>
  <c r="G3469" i="25" s="1"/>
  <c r="G3470" i="25" s="1"/>
  <c r="G3471" i="25" s="1"/>
  <c r="G3472" i="25" s="1"/>
  <c r="G3473" i="25" s="1"/>
  <c r="G3474" i="25" s="1"/>
  <c r="G3475" i="25" s="1"/>
  <c r="G3476" i="25" s="1"/>
  <c r="G3477" i="25" s="1"/>
  <c r="G3478" i="25" s="1"/>
  <c r="G3479" i="25" s="1"/>
  <c r="G3480" i="25" s="1"/>
  <c r="G3481" i="25" s="1"/>
  <c r="G3482" i="25" s="1"/>
  <c r="G3483" i="25" s="1"/>
  <c r="G3484" i="25" s="1"/>
  <c r="G3485" i="25" s="1"/>
  <c r="G3486" i="25" s="1"/>
  <c r="G3487" i="25" s="1"/>
  <c r="G3488" i="25" s="1"/>
  <c r="G3489" i="25" s="1"/>
  <c r="G3490" i="25" s="1"/>
  <c r="G3491" i="25" s="1"/>
  <c r="G3492" i="25" s="1"/>
  <c r="G3493" i="25" s="1"/>
  <c r="G3494" i="25" s="1"/>
  <c r="G3495" i="25" s="1"/>
  <c r="G3496" i="25" s="1"/>
  <c r="G3497" i="25" s="1"/>
  <c r="G3498" i="25" s="1"/>
  <c r="G3499" i="25" s="1"/>
  <c r="G3500" i="25" s="1"/>
  <c r="G3501" i="25" s="1"/>
  <c r="G3502" i="25" s="1"/>
  <c r="G3503" i="25" s="1"/>
  <c r="G3504" i="25" s="1"/>
  <c r="G3505" i="25" s="1"/>
  <c r="G3506" i="25" s="1"/>
  <c r="G3507" i="25" s="1"/>
  <c r="G3508" i="25" s="1"/>
  <c r="G3509" i="25" s="1"/>
  <c r="G3510" i="25" s="1"/>
  <c r="G3511" i="25" s="1"/>
  <c r="G3512" i="25" s="1"/>
  <c r="G3513" i="25" s="1"/>
  <c r="G3514" i="25" s="1"/>
  <c r="G3515" i="25" s="1"/>
  <c r="G3516" i="25" s="1"/>
  <c r="G3517" i="25" s="1"/>
  <c r="G3518" i="25" s="1"/>
  <c r="G3519" i="25" s="1"/>
  <c r="G3520" i="25" s="1"/>
  <c r="G3521" i="25" s="1"/>
  <c r="G3522" i="25" s="1"/>
  <c r="G3523" i="25" s="1"/>
  <c r="G3524" i="25" s="1"/>
  <c r="G3525" i="25" s="1"/>
  <c r="G3526" i="25" s="1"/>
  <c r="G3527" i="25" s="1"/>
  <c r="G3528" i="25" s="1"/>
  <c r="G3529" i="25" s="1"/>
  <c r="G3530" i="25" s="1"/>
  <c r="G3531" i="25" s="1"/>
  <c r="G3532" i="25" s="1"/>
  <c r="G3533" i="25" s="1"/>
  <c r="G3534" i="25" s="1"/>
  <c r="G3535" i="25" s="1"/>
  <c r="G3536" i="25" s="1"/>
  <c r="G3537" i="25" s="1"/>
  <c r="G3538" i="25" s="1"/>
  <c r="G3539" i="25" s="1"/>
  <c r="G3540" i="25" s="1"/>
  <c r="G3541" i="25" s="1"/>
  <c r="G3542" i="25" s="1"/>
  <c r="G3543" i="25" s="1"/>
  <c r="G3544" i="25" s="1"/>
  <c r="G3545" i="25" s="1"/>
  <c r="G3546" i="25" s="1"/>
  <c r="G3547" i="25" s="1"/>
  <c r="G3548" i="25" s="1"/>
  <c r="G3549" i="25" s="1"/>
  <c r="G3550" i="25" s="1"/>
  <c r="G3551" i="25" s="1"/>
  <c r="G3552" i="25" s="1"/>
  <c r="G3553" i="25" s="1"/>
  <c r="G3554" i="25" s="1"/>
  <c r="G3555" i="25" s="1"/>
  <c r="G3556" i="25" s="1"/>
  <c r="G3557" i="25" s="1"/>
  <c r="G3558" i="25" s="1"/>
  <c r="G3559" i="25" s="1"/>
  <c r="G3560" i="25" s="1"/>
  <c r="G3561" i="25" s="1"/>
  <c r="G3562" i="25" s="1"/>
  <c r="G3563" i="25" s="1"/>
  <c r="G3564" i="25" s="1"/>
  <c r="G3565" i="25" s="1"/>
  <c r="G3566" i="25" s="1"/>
  <c r="G3567" i="25" s="1"/>
  <c r="G3568" i="25" s="1"/>
  <c r="G3569" i="25" s="1"/>
  <c r="G3570" i="25" s="1"/>
  <c r="G3571" i="25" s="1"/>
  <c r="G3572" i="25" s="1"/>
  <c r="G3573" i="25" s="1"/>
  <c r="G3574" i="25" s="1"/>
  <c r="G3575" i="25" s="1"/>
  <c r="G3576" i="25" s="1"/>
  <c r="G3577" i="25" s="1"/>
  <c r="G3578" i="25" s="1"/>
  <c r="G3579" i="25" s="1"/>
  <c r="G3580" i="25" s="1"/>
  <c r="G3581" i="25" s="1"/>
  <c r="G3582" i="25" s="1"/>
  <c r="G3583" i="25" s="1"/>
  <c r="G3584" i="25" s="1"/>
  <c r="G3585" i="25" s="1"/>
  <c r="G3586" i="25" s="1"/>
  <c r="G3587" i="25" s="1"/>
  <c r="G3588" i="25" s="1"/>
  <c r="G3589" i="25" s="1"/>
  <c r="G3590" i="25" s="1"/>
  <c r="G3591" i="25" s="1"/>
  <c r="G3592" i="25" s="1"/>
  <c r="G3593" i="25" s="1"/>
  <c r="G3594" i="25" s="1"/>
  <c r="G3595" i="25" s="1"/>
  <c r="G3596" i="25" s="1"/>
  <c r="G3597" i="25" s="1"/>
  <c r="G3598" i="25" s="1"/>
  <c r="G3599" i="25" s="1"/>
  <c r="G3600" i="25" s="1"/>
  <c r="G3601" i="25" s="1"/>
  <c r="G3602" i="25" s="1"/>
  <c r="G3603" i="25" s="1"/>
  <c r="G3604" i="25" s="1"/>
  <c r="G3605" i="25" s="1"/>
  <c r="G3606" i="25" s="1"/>
  <c r="G3607" i="25" s="1"/>
  <c r="G3608" i="25" s="1"/>
  <c r="G3609" i="25" s="1"/>
  <c r="G3610" i="25" s="1"/>
  <c r="G3611" i="25" s="1"/>
  <c r="G3612" i="25" s="1"/>
  <c r="G3613" i="25" s="1"/>
  <c r="G3614" i="25" s="1"/>
  <c r="G3615" i="25" s="1"/>
  <c r="G3616" i="25" s="1"/>
  <c r="G3617" i="25" s="1"/>
  <c r="G3618" i="25" s="1"/>
  <c r="G3619" i="25" s="1"/>
  <c r="G3620" i="25" s="1"/>
  <c r="G3621" i="25" s="1"/>
  <c r="G3622" i="25" s="1"/>
  <c r="G3623" i="25" s="1"/>
  <c r="G3624" i="25" s="1"/>
  <c r="G3625" i="25" s="1"/>
  <c r="G3626" i="25" s="1"/>
  <c r="G3627" i="25" s="1"/>
  <c r="G3628" i="25" s="1"/>
  <c r="G3629" i="25" s="1"/>
  <c r="G3630" i="25" s="1"/>
  <c r="G3631" i="25" s="1"/>
  <c r="G3632" i="25" s="1"/>
  <c r="G3633" i="25" s="1"/>
  <c r="G3634" i="25" s="1"/>
  <c r="G3635" i="25" s="1"/>
  <c r="G3636" i="25" s="1"/>
  <c r="G3637" i="25" s="1"/>
  <c r="G3638" i="25" s="1"/>
  <c r="G3639" i="25" s="1"/>
  <c r="G3640" i="25" s="1"/>
  <c r="G3641" i="25" s="1"/>
  <c r="G3642" i="25" s="1"/>
  <c r="G3643" i="25" s="1"/>
  <c r="G3644" i="25" s="1"/>
  <c r="G3645" i="25" s="1"/>
  <c r="G3646" i="25" s="1"/>
  <c r="G3647" i="25" s="1"/>
  <c r="G3648" i="25" s="1"/>
  <c r="G3649" i="25" s="1"/>
  <c r="G3650" i="25" s="1"/>
  <c r="G3651" i="25" s="1"/>
  <c r="G3652" i="25" s="1"/>
  <c r="G3653" i="25" s="1"/>
  <c r="G3654" i="25" s="1"/>
  <c r="G3655" i="25" s="1"/>
  <c r="G3656" i="25" s="1"/>
  <c r="G3657" i="25" s="1"/>
  <c r="G3658" i="25" s="1"/>
  <c r="G3659" i="25" s="1"/>
  <c r="G3660" i="25" s="1"/>
  <c r="G3661" i="25" s="1"/>
  <c r="G3662" i="25" s="1"/>
  <c r="G3663" i="25" s="1"/>
  <c r="G3664" i="25" s="1"/>
  <c r="G3665" i="25" s="1"/>
  <c r="G3666" i="25" s="1"/>
  <c r="G3667" i="25" s="1"/>
  <c r="G3668" i="25" s="1"/>
  <c r="G3669" i="25" s="1"/>
  <c r="G3670" i="25" s="1"/>
  <c r="G3671" i="25" s="1"/>
  <c r="G3672" i="25" s="1"/>
  <c r="G3673" i="25" s="1"/>
  <c r="G3674" i="25" s="1"/>
  <c r="G3675" i="25" s="1"/>
  <c r="G3676" i="25" s="1"/>
  <c r="G3677" i="25" s="1"/>
  <c r="G3678" i="25" s="1"/>
  <c r="G3679" i="25" s="1"/>
  <c r="G3680" i="25" s="1"/>
  <c r="G3681" i="25" s="1"/>
  <c r="G3682" i="25" s="1"/>
  <c r="G3683" i="25" s="1"/>
  <c r="G3684" i="25" s="1"/>
  <c r="G3685" i="25" s="1"/>
  <c r="G3686" i="25" s="1"/>
  <c r="G3687" i="25" s="1"/>
  <c r="G3688" i="25" s="1"/>
  <c r="G3689" i="25" s="1"/>
  <c r="G3690" i="25" s="1"/>
  <c r="G3691" i="25" s="1"/>
  <c r="G3692" i="25" s="1"/>
  <c r="G3693" i="25" s="1"/>
  <c r="G3694" i="25" s="1"/>
  <c r="G3695" i="25" s="1"/>
  <c r="G3696" i="25" s="1"/>
  <c r="G3697" i="25" s="1"/>
  <c r="G3698" i="25" s="1"/>
  <c r="G3699" i="25" s="1"/>
  <c r="G3700" i="25" s="1"/>
  <c r="G3701" i="25" s="1"/>
  <c r="G3702" i="25" s="1"/>
  <c r="G3703" i="25" s="1"/>
  <c r="G3704" i="25" s="1"/>
  <c r="G3705" i="25" s="1"/>
  <c r="G3706" i="25" s="1"/>
  <c r="G3707" i="25" s="1"/>
  <c r="G3708" i="25" s="1"/>
  <c r="G3709" i="25" s="1"/>
  <c r="G3710" i="25" s="1"/>
  <c r="G3711" i="25" s="1"/>
  <c r="G3712" i="25" s="1"/>
  <c r="G3713" i="25" s="1"/>
  <c r="G3714" i="25" s="1"/>
  <c r="G3715" i="25" s="1"/>
  <c r="G3716" i="25" s="1"/>
  <c r="G3717" i="25" s="1"/>
  <c r="G3718" i="25" s="1"/>
  <c r="G3719" i="25" s="1"/>
  <c r="G3720" i="25" s="1"/>
  <c r="G3721" i="25" s="1"/>
  <c r="G3722" i="25" s="1"/>
  <c r="G3723" i="25" s="1"/>
  <c r="G3724" i="25" s="1"/>
  <c r="G3725" i="25" s="1"/>
  <c r="G3726" i="25" s="1"/>
  <c r="G3727" i="25" s="1"/>
  <c r="G3728" i="25" s="1"/>
  <c r="G3729" i="25" s="1"/>
  <c r="G3730" i="25" s="1"/>
  <c r="G3731" i="25" s="1"/>
  <c r="G3732" i="25" s="1"/>
  <c r="G3733" i="25" s="1"/>
  <c r="G3734" i="25" s="1"/>
  <c r="G3735" i="25" s="1"/>
  <c r="G3736" i="25" s="1"/>
  <c r="G3737" i="25" s="1"/>
  <c r="G3738" i="25" s="1"/>
  <c r="G3739" i="25" s="1"/>
  <c r="G3740" i="25" s="1"/>
  <c r="G3741" i="25" s="1"/>
  <c r="G3742" i="25" s="1"/>
  <c r="G3743" i="25" s="1"/>
  <c r="G3744" i="25" s="1"/>
  <c r="G3745" i="25" s="1"/>
  <c r="G3746" i="25" s="1"/>
  <c r="G3747" i="25" s="1"/>
  <c r="G3748" i="25" s="1"/>
  <c r="G3749" i="25" s="1"/>
  <c r="G3750" i="25" s="1"/>
  <c r="G3751" i="25" s="1"/>
  <c r="G3752" i="25" s="1"/>
  <c r="G3753" i="25" s="1"/>
  <c r="G3754" i="25" s="1"/>
  <c r="G3755" i="25" s="1"/>
  <c r="G3756" i="25" s="1"/>
  <c r="G3757" i="25" s="1"/>
  <c r="G3758" i="25" s="1"/>
  <c r="G3759" i="25" s="1"/>
  <c r="G3760" i="25" s="1"/>
  <c r="G3761" i="25" s="1"/>
  <c r="G3762" i="25" s="1"/>
  <c r="G3763" i="25" s="1"/>
  <c r="G3764" i="25" s="1"/>
  <c r="G3765" i="25" s="1"/>
  <c r="G3766" i="25" s="1"/>
  <c r="G3767" i="25" s="1"/>
  <c r="G3768" i="25" s="1"/>
  <c r="G3769" i="25" s="1"/>
  <c r="G3770" i="25" s="1"/>
  <c r="G3771" i="25" s="1"/>
  <c r="G3772" i="25" s="1"/>
  <c r="G3773" i="25" s="1"/>
  <c r="G3774" i="25" s="1"/>
  <c r="G3775" i="25" s="1"/>
  <c r="G3776" i="25" s="1"/>
  <c r="G3777" i="25" s="1"/>
  <c r="G3778" i="25" s="1"/>
  <c r="G3779" i="25" s="1"/>
  <c r="G3780" i="25" s="1"/>
  <c r="G3781" i="25" s="1"/>
  <c r="G3782" i="25" s="1"/>
  <c r="G3783" i="25" s="1"/>
  <c r="G3784" i="25" s="1"/>
  <c r="G3785" i="25" s="1"/>
  <c r="G3786" i="25" s="1"/>
  <c r="G3787" i="25" s="1"/>
  <c r="G3788" i="25" s="1"/>
  <c r="G3789" i="25" s="1"/>
  <c r="G3790" i="25" s="1"/>
  <c r="G3791" i="25" s="1"/>
  <c r="G3792" i="25" s="1"/>
  <c r="G3793" i="25" s="1"/>
  <c r="G3794" i="25" s="1"/>
  <c r="G3795" i="25" s="1"/>
  <c r="G3796" i="25" s="1"/>
  <c r="G3797" i="25" s="1"/>
  <c r="G3798" i="25" s="1"/>
  <c r="G3799" i="25" s="1"/>
  <c r="G3800" i="25" s="1"/>
  <c r="G3801" i="25" s="1"/>
  <c r="G3802" i="25" s="1"/>
  <c r="G3803" i="25" s="1"/>
  <c r="G3804" i="25" s="1"/>
  <c r="G3805" i="25" s="1"/>
  <c r="G3806" i="25" s="1"/>
  <c r="G3807" i="25" s="1"/>
  <c r="G3808" i="25" s="1"/>
  <c r="G3809" i="25" s="1"/>
  <c r="G3810" i="25" s="1"/>
  <c r="G3811" i="25" s="1"/>
  <c r="G3812" i="25" s="1"/>
  <c r="G3813" i="25" s="1"/>
  <c r="G3814" i="25" s="1"/>
  <c r="G3815" i="25" s="1"/>
  <c r="G3816" i="25" s="1"/>
  <c r="G3817" i="25" s="1"/>
  <c r="G3818" i="25" s="1"/>
  <c r="G3819" i="25" s="1"/>
  <c r="G3820" i="25" s="1"/>
  <c r="G3821" i="25" s="1"/>
  <c r="G3822" i="25" s="1"/>
  <c r="G3823" i="25" s="1"/>
  <c r="G3824" i="25" s="1"/>
  <c r="G3825" i="25" s="1"/>
  <c r="G3826" i="25" s="1"/>
  <c r="G3827" i="25" s="1"/>
  <c r="G3828" i="25" s="1"/>
  <c r="G3829" i="25" s="1"/>
  <c r="G3830" i="25" s="1"/>
  <c r="G3831" i="25" s="1"/>
  <c r="G3832" i="25" s="1"/>
  <c r="G3833" i="25" s="1"/>
  <c r="G3834" i="25" s="1"/>
  <c r="G3835" i="25" s="1"/>
  <c r="G3836" i="25" s="1"/>
  <c r="G3837" i="25" s="1"/>
  <c r="G3838" i="25" s="1"/>
  <c r="G3839" i="25" s="1"/>
  <c r="G3840" i="25" s="1"/>
  <c r="G3841" i="25" s="1"/>
  <c r="G3842" i="25" s="1"/>
  <c r="G3843" i="25" s="1"/>
  <c r="G3844" i="25" s="1"/>
  <c r="G3845" i="25" s="1"/>
  <c r="G3846" i="25" s="1"/>
  <c r="G3847" i="25" s="1"/>
  <c r="G3848" i="25" s="1"/>
  <c r="G3849" i="25" s="1"/>
  <c r="G3850" i="25" s="1"/>
  <c r="G3851" i="25" s="1"/>
  <c r="G3852" i="25" s="1"/>
  <c r="G3853" i="25" s="1"/>
  <c r="G3854" i="25" s="1"/>
  <c r="G3855" i="25" s="1"/>
  <c r="G3856" i="25" s="1"/>
  <c r="G3857" i="25" s="1"/>
  <c r="G3858" i="25" s="1"/>
  <c r="G3859" i="25" s="1"/>
  <c r="G3860" i="25" s="1"/>
  <c r="G3861" i="25" s="1"/>
  <c r="G3862" i="25" s="1"/>
  <c r="G3863" i="25" s="1"/>
  <c r="G3864" i="25" s="1"/>
  <c r="G3865" i="25" s="1"/>
  <c r="G3866" i="25" s="1"/>
  <c r="G3867" i="25" s="1"/>
  <c r="G3868" i="25" s="1"/>
  <c r="G3869" i="25" s="1"/>
  <c r="G3870" i="25" s="1"/>
  <c r="G3871" i="25" s="1"/>
  <c r="G3872" i="25" s="1"/>
  <c r="G3873" i="25" s="1"/>
  <c r="G3874" i="25" s="1"/>
  <c r="G3875" i="25" s="1"/>
  <c r="G3876" i="25" s="1"/>
  <c r="G3877" i="25" s="1"/>
  <c r="G3878" i="25" s="1"/>
  <c r="G3879" i="25" s="1"/>
  <c r="G3880" i="25" s="1"/>
  <c r="G3881" i="25" s="1"/>
  <c r="G3882" i="25" s="1"/>
  <c r="G3883" i="25" s="1"/>
  <c r="G3884" i="25" s="1"/>
  <c r="G3885" i="25" s="1"/>
  <c r="G3886" i="25" s="1"/>
  <c r="G3887" i="25" s="1"/>
  <c r="G3888" i="25" s="1"/>
  <c r="G3889" i="25" s="1"/>
  <c r="G3890" i="25" s="1"/>
  <c r="G3891" i="25" s="1"/>
  <c r="G3892" i="25" s="1"/>
  <c r="G3893" i="25" s="1"/>
  <c r="G3894" i="25" s="1"/>
  <c r="G3895" i="25" s="1"/>
  <c r="G3896" i="25" s="1"/>
  <c r="G3897" i="25" s="1"/>
  <c r="G3898" i="25" s="1"/>
  <c r="G3899" i="25" s="1"/>
  <c r="G3900" i="25" s="1"/>
  <c r="G3901" i="25" s="1"/>
  <c r="G3902" i="25" s="1"/>
  <c r="G3903" i="25" s="1"/>
  <c r="G3904" i="25" s="1"/>
  <c r="G3905" i="25" s="1"/>
  <c r="G3906" i="25" s="1"/>
  <c r="G3907" i="25" s="1"/>
  <c r="G3908" i="25" s="1"/>
  <c r="G3909" i="25" s="1"/>
  <c r="G3910" i="25" s="1"/>
  <c r="G3911" i="25" s="1"/>
  <c r="G3912" i="25" s="1"/>
  <c r="G3913" i="25" s="1"/>
  <c r="G3914" i="25" s="1"/>
  <c r="G3915" i="25" s="1"/>
  <c r="G3916" i="25" s="1"/>
  <c r="G3917" i="25" s="1"/>
  <c r="G3918" i="25" s="1"/>
  <c r="G3919" i="25" s="1"/>
  <c r="G3920" i="25" s="1"/>
  <c r="G3921" i="25" s="1"/>
  <c r="G3922" i="25" s="1"/>
  <c r="G3923" i="25" s="1"/>
  <c r="G3924" i="25" s="1"/>
  <c r="G3925" i="25" s="1"/>
  <c r="G3926" i="25" s="1"/>
  <c r="G3927" i="25" s="1"/>
  <c r="G3928" i="25" s="1"/>
  <c r="G3929" i="25" s="1"/>
  <c r="G3930" i="25" s="1"/>
  <c r="G3931" i="25" s="1"/>
  <c r="G3932" i="25" s="1"/>
  <c r="G3933" i="25" s="1"/>
  <c r="G3934" i="25" s="1"/>
  <c r="G3935" i="25" s="1"/>
  <c r="G3936" i="25" s="1"/>
  <c r="G3937" i="25" s="1"/>
  <c r="G3938" i="25" s="1"/>
  <c r="G3939" i="25" s="1"/>
  <c r="G3940" i="25" s="1"/>
  <c r="G3941" i="25" s="1"/>
  <c r="G3942" i="25" s="1"/>
  <c r="G3943" i="25" s="1"/>
  <c r="G3944" i="25" s="1"/>
  <c r="G3945" i="25" s="1"/>
  <c r="G3946" i="25" s="1"/>
  <c r="G3947" i="25" s="1"/>
  <c r="G3948" i="25" s="1"/>
  <c r="G3949" i="25" s="1"/>
  <c r="G3950" i="25" s="1"/>
  <c r="G3951" i="25" s="1"/>
  <c r="G3952" i="25" s="1"/>
  <c r="G3953" i="25" s="1"/>
  <c r="G3954" i="25" s="1"/>
  <c r="G3955" i="25" s="1"/>
  <c r="G3956" i="25" s="1"/>
  <c r="G3957" i="25" s="1"/>
  <c r="G3958" i="25" s="1"/>
  <c r="G3959" i="25" s="1"/>
  <c r="G3960" i="25" s="1"/>
  <c r="G3961" i="25" s="1"/>
  <c r="G3962" i="25" s="1"/>
  <c r="G3963" i="25" s="1"/>
  <c r="G3964" i="25" s="1"/>
  <c r="G3965" i="25" s="1"/>
  <c r="G3966" i="25" s="1"/>
  <c r="G3967" i="25" s="1"/>
  <c r="G3968" i="25" s="1"/>
  <c r="G3969" i="25" s="1"/>
  <c r="G3970" i="25" s="1"/>
  <c r="G3971" i="25" s="1"/>
  <c r="G3972" i="25" s="1"/>
  <c r="G3973" i="25" s="1"/>
  <c r="G3974" i="25" s="1"/>
  <c r="G3975" i="25" s="1"/>
  <c r="G3976" i="25" s="1"/>
  <c r="G3977" i="25" s="1"/>
  <c r="G3978" i="25" s="1"/>
  <c r="G3979" i="25" s="1"/>
  <c r="G3980" i="25" s="1"/>
  <c r="G3981" i="25" s="1"/>
  <c r="G3982" i="25" s="1"/>
  <c r="G3983" i="25" s="1"/>
  <c r="G3984" i="25" s="1"/>
  <c r="G3985" i="25" s="1"/>
  <c r="G3986" i="25" s="1"/>
  <c r="G3987" i="25" s="1"/>
  <c r="G3988" i="25" s="1"/>
  <c r="G3989" i="25" s="1"/>
  <c r="G3990" i="25" s="1"/>
  <c r="G3991" i="25" s="1"/>
  <c r="G3992" i="25" s="1"/>
  <c r="G3993" i="25" s="1"/>
  <c r="G3994" i="25" s="1"/>
  <c r="G3995" i="25" s="1"/>
  <c r="G3996" i="25" s="1"/>
  <c r="G3997" i="25" s="1"/>
  <c r="G3998" i="25" s="1"/>
  <c r="G3999" i="25" s="1"/>
  <c r="G4000" i="25" s="1"/>
  <c r="G4001" i="25" s="1"/>
  <c r="G4002" i="25" s="1"/>
  <c r="G4003" i="25" s="1"/>
  <c r="G4004" i="25" s="1"/>
  <c r="G4005" i="25" s="1"/>
  <c r="G4006" i="25" s="1"/>
  <c r="G4007" i="25" s="1"/>
  <c r="G4008" i="25" s="1"/>
  <c r="G4009" i="25" s="1"/>
  <c r="G4010" i="25" s="1"/>
  <c r="G4011" i="25" s="1"/>
  <c r="G4012" i="25" s="1"/>
  <c r="G4013" i="25" s="1"/>
  <c r="G4014" i="25" s="1"/>
  <c r="G4015" i="25" s="1"/>
  <c r="G4016" i="25" s="1"/>
  <c r="G4017" i="25" s="1"/>
  <c r="G4018" i="25" s="1"/>
  <c r="G4019" i="25" s="1"/>
  <c r="G4020" i="25" s="1"/>
  <c r="G4021" i="25" s="1"/>
  <c r="G4022" i="25" s="1"/>
  <c r="G4023" i="25" s="1"/>
  <c r="G4024" i="25" s="1"/>
  <c r="G4025" i="25" s="1"/>
  <c r="G4026" i="25" s="1"/>
  <c r="G4027" i="25" s="1"/>
  <c r="G4028" i="25" s="1"/>
  <c r="G4029" i="25" s="1"/>
  <c r="G4030" i="25" s="1"/>
  <c r="G4031" i="25" s="1"/>
  <c r="G4032" i="25" s="1"/>
  <c r="G4033" i="25" s="1"/>
  <c r="G4034" i="25" s="1"/>
  <c r="G4035" i="25" s="1"/>
  <c r="G4036" i="25" s="1"/>
  <c r="G4037" i="25" s="1"/>
  <c r="G4038" i="25" s="1"/>
  <c r="G4039" i="25" s="1"/>
  <c r="G4040" i="25" s="1"/>
  <c r="G4041" i="25" s="1"/>
  <c r="G4042" i="25" s="1"/>
  <c r="G4043" i="25" s="1"/>
  <c r="G4044" i="25" s="1"/>
  <c r="G4045" i="25" s="1"/>
  <c r="G4046" i="25" s="1"/>
  <c r="G4047" i="25" s="1"/>
  <c r="G4048" i="25" s="1"/>
  <c r="G4049" i="25" s="1"/>
  <c r="G4050" i="25" s="1"/>
  <c r="G4051" i="25" s="1"/>
  <c r="G4052" i="25" s="1"/>
  <c r="G4053" i="25" s="1"/>
  <c r="G4054" i="25" s="1"/>
  <c r="G4055" i="25" s="1"/>
  <c r="G4056" i="25" s="1"/>
  <c r="G4057" i="25" s="1"/>
  <c r="G4058" i="25" s="1"/>
  <c r="G4059" i="25" s="1"/>
  <c r="G4060" i="25" s="1"/>
  <c r="G4061" i="25" s="1"/>
  <c r="G4062" i="25" s="1"/>
  <c r="G4063" i="25" s="1"/>
  <c r="G4064" i="25" s="1"/>
  <c r="G4065" i="25" s="1"/>
  <c r="G4066" i="25" s="1"/>
  <c r="G4067" i="25" s="1"/>
  <c r="G4068" i="25" s="1"/>
  <c r="G4069" i="25" s="1"/>
  <c r="G4070" i="25" s="1"/>
  <c r="G4071" i="25" s="1"/>
  <c r="G4072" i="25" s="1"/>
  <c r="G4073" i="25" s="1"/>
  <c r="G4074" i="25" s="1"/>
  <c r="G4075" i="25" s="1"/>
  <c r="G4076" i="25" s="1"/>
  <c r="G4077" i="25" s="1"/>
  <c r="G4078" i="25" s="1"/>
  <c r="G4079" i="25" s="1"/>
  <c r="G4080" i="25" s="1"/>
  <c r="G4081" i="25" s="1"/>
  <c r="G4082" i="25" s="1"/>
  <c r="G4083" i="25" s="1"/>
  <c r="G4084" i="25" s="1"/>
  <c r="G4085" i="25" s="1"/>
  <c r="G4086" i="25" s="1"/>
  <c r="G4087" i="25" s="1"/>
  <c r="G4088" i="25" s="1"/>
  <c r="G4089" i="25" s="1"/>
  <c r="G4090" i="25" s="1"/>
  <c r="G4091" i="25" s="1"/>
  <c r="G4092" i="25" s="1"/>
  <c r="G4093" i="25" s="1"/>
  <c r="G4094" i="25" s="1"/>
  <c r="G4095" i="25" s="1"/>
  <c r="G4096" i="25" s="1"/>
  <c r="G4097" i="25" s="1"/>
  <c r="G4098" i="25" s="1"/>
  <c r="G4099" i="25" s="1"/>
  <c r="G4100" i="25" s="1"/>
  <c r="G4101" i="25" s="1"/>
  <c r="G4102" i="25" s="1"/>
  <c r="G4103" i="25" s="1"/>
  <c r="G4104" i="25" s="1"/>
  <c r="G4105" i="25" s="1"/>
  <c r="G4106" i="25" s="1"/>
  <c r="G4107" i="25" s="1"/>
  <c r="G4108" i="25" s="1"/>
  <c r="G4109" i="25" s="1"/>
  <c r="G4110" i="25" s="1"/>
  <c r="G4111" i="25" s="1"/>
  <c r="G4112" i="25" s="1"/>
  <c r="G4113" i="25" s="1"/>
  <c r="G4114" i="25" s="1"/>
  <c r="G4115" i="25" s="1"/>
  <c r="G4116" i="25" s="1"/>
  <c r="G4117" i="25" s="1"/>
  <c r="G4118" i="25" s="1"/>
  <c r="G4119" i="25" s="1"/>
  <c r="G4120" i="25" s="1"/>
  <c r="G4121" i="25" s="1"/>
  <c r="G4122" i="25" s="1"/>
  <c r="G4123" i="25" s="1"/>
  <c r="G4124" i="25" s="1"/>
  <c r="G4125" i="25" s="1"/>
  <c r="G4126" i="25" s="1"/>
  <c r="G4127" i="25" s="1"/>
  <c r="G4128" i="25" s="1"/>
  <c r="G4129" i="25" s="1"/>
  <c r="G4130" i="25" s="1"/>
  <c r="G4131" i="25" s="1"/>
  <c r="G4132" i="25" s="1"/>
  <c r="G4133" i="25" s="1"/>
  <c r="G4134" i="25" s="1"/>
  <c r="G4135" i="25" s="1"/>
  <c r="G4136" i="25" s="1"/>
  <c r="G4137" i="25" s="1"/>
  <c r="G4138" i="25" s="1"/>
  <c r="G4139" i="25" s="1"/>
  <c r="G4140" i="25" s="1"/>
  <c r="G4141" i="25" s="1"/>
  <c r="G4142" i="25" s="1"/>
  <c r="G4143" i="25" s="1"/>
  <c r="G4144" i="25" s="1"/>
  <c r="G4145" i="25" s="1"/>
  <c r="G4146" i="25" s="1"/>
  <c r="G4147" i="25" s="1"/>
  <c r="G4148" i="25" s="1"/>
  <c r="G4149" i="25" s="1"/>
  <c r="G4150" i="25" s="1"/>
  <c r="G4151" i="25" s="1"/>
  <c r="G4152" i="25" s="1"/>
  <c r="G4153" i="25" s="1"/>
  <c r="G4154" i="25" s="1"/>
  <c r="G4155" i="25" s="1"/>
  <c r="G4156" i="25" s="1"/>
  <c r="G4157" i="25" s="1"/>
  <c r="G4158" i="25" s="1"/>
  <c r="G4159" i="25" s="1"/>
  <c r="G4160" i="25" s="1"/>
  <c r="G4161" i="25" s="1"/>
  <c r="G4162" i="25" s="1"/>
  <c r="G4163" i="25" s="1"/>
  <c r="G4164" i="25" s="1"/>
  <c r="G4165" i="25" s="1"/>
  <c r="G4166" i="25" s="1"/>
  <c r="G4167" i="25" s="1"/>
  <c r="G4168" i="25" s="1"/>
  <c r="G4169" i="25" s="1"/>
  <c r="G4170" i="25" s="1"/>
  <c r="G4171" i="25" s="1"/>
  <c r="G4172" i="25" s="1"/>
  <c r="G4173" i="25" s="1"/>
  <c r="G4174" i="25" s="1"/>
  <c r="G4175" i="25" s="1"/>
  <c r="G4176" i="25" s="1"/>
  <c r="G4177" i="25" s="1"/>
  <c r="G4178" i="25" s="1"/>
  <c r="G4179" i="25" s="1"/>
  <c r="G4180" i="25" s="1"/>
  <c r="G4181" i="25" s="1"/>
  <c r="G4182" i="25" s="1"/>
  <c r="G4183" i="25" s="1"/>
  <c r="G4184" i="25" s="1"/>
  <c r="G4185" i="25" s="1"/>
  <c r="G4186" i="25" s="1"/>
  <c r="G4187" i="25" s="1"/>
  <c r="G4188" i="25" s="1"/>
  <c r="G4189" i="25" s="1"/>
  <c r="G4190" i="25" s="1"/>
  <c r="G4191" i="25" s="1"/>
  <c r="G4192" i="25" s="1"/>
  <c r="G4193" i="25" s="1"/>
  <c r="G4194" i="25" s="1"/>
  <c r="G4195" i="25" s="1"/>
  <c r="G4196" i="25" s="1"/>
  <c r="G4197" i="25" s="1"/>
  <c r="G4198" i="25" s="1"/>
  <c r="G4199" i="25" s="1"/>
  <c r="G4200" i="25" s="1"/>
  <c r="G4201" i="25" s="1"/>
  <c r="G4202" i="25" s="1"/>
  <c r="G4203" i="25" s="1"/>
  <c r="G4204" i="25" s="1"/>
  <c r="G4205" i="25" s="1"/>
  <c r="G4206" i="25" s="1"/>
  <c r="G4207" i="25" s="1"/>
  <c r="G4208" i="25" s="1"/>
  <c r="G4209" i="25" s="1"/>
  <c r="G4210" i="25" s="1"/>
  <c r="G4211" i="25" s="1"/>
  <c r="G4212" i="25" s="1"/>
  <c r="G4213" i="25" s="1"/>
  <c r="G4214" i="25" s="1"/>
  <c r="G4215" i="25" s="1"/>
  <c r="G4216" i="25" s="1"/>
  <c r="G4217" i="25" s="1"/>
  <c r="G4218" i="25" s="1"/>
  <c r="G4219" i="25" s="1"/>
  <c r="G4220" i="25" s="1"/>
  <c r="G4221" i="25" s="1"/>
  <c r="G4222" i="25" s="1"/>
  <c r="G4223" i="25" s="1"/>
  <c r="G4224" i="25" s="1"/>
  <c r="G4225" i="25" s="1"/>
  <c r="G4226" i="25" s="1"/>
  <c r="G4227" i="25" s="1"/>
  <c r="G4228" i="25" s="1"/>
  <c r="G4229" i="25" s="1"/>
  <c r="G4230" i="25" s="1"/>
  <c r="G4231" i="25" s="1"/>
  <c r="G4232" i="25" s="1"/>
  <c r="G4233" i="25" s="1"/>
  <c r="G4234" i="25" s="1"/>
  <c r="G4235" i="25" s="1"/>
  <c r="G4236" i="25" s="1"/>
  <c r="G4237" i="25" s="1"/>
  <c r="G4238" i="25" s="1"/>
  <c r="G4239" i="25" s="1"/>
  <c r="G4240" i="25" s="1"/>
  <c r="G4241" i="25" s="1"/>
  <c r="G4242" i="25" s="1"/>
  <c r="G4243" i="25" s="1"/>
  <c r="G4244" i="25" s="1"/>
  <c r="G4245" i="25" s="1"/>
  <c r="G4246" i="25" s="1"/>
  <c r="G4247" i="25" s="1"/>
  <c r="G4248" i="25" s="1"/>
  <c r="G4249" i="25" s="1"/>
  <c r="G4250" i="25" s="1"/>
  <c r="G4251" i="25" s="1"/>
  <c r="G4252" i="25" s="1"/>
  <c r="G4253" i="25" s="1"/>
  <c r="G4254" i="25" s="1"/>
  <c r="G4255" i="25" s="1"/>
  <c r="G4256" i="25" s="1"/>
  <c r="G4257" i="25" s="1"/>
  <c r="G4258" i="25" s="1"/>
  <c r="G4259" i="25" s="1"/>
  <c r="G4260" i="25" s="1"/>
  <c r="G4261" i="25" s="1"/>
  <c r="G4262" i="25" s="1"/>
  <c r="G4263" i="25" s="1"/>
  <c r="G4264" i="25" s="1"/>
  <c r="G4265" i="25" s="1"/>
  <c r="G4266" i="25" s="1"/>
  <c r="G4267" i="25" s="1"/>
  <c r="G4268" i="25" s="1"/>
  <c r="G4269" i="25" s="1"/>
  <c r="G4270" i="25" s="1"/>
  <c r="G4271" i="25" s="1"/>
  <c r="G4272" i="25" s="1"/>
  <c r="G4273" i="25" s="1"/>
  <c r="G4274" i="25" s="1"/>
  <c r="G4275" i="25" s="1"/>
  <c r="G4276" i="25" s="1"/>
  <c r="G4277" i="25" s="1"/>
  <c r="G4278" i="25" s="1"/>
  <c r="G4279" i="25" s="1"/>
  <c r="G4280" i="25" s="1"/>
  <c r="G4281" i="25" s="1"/>
  <c r="G4282" i="25" s="1"/>
  <c r="G4283" i="25" s="1"/>
  <c r="G4284" i="25" s="1"/>
  <c r="G4285" i="25" s="1"/>
  <c r="G4286" i="25" s="1"/>
  <c r="G4287" i="25" s="1"/>
  <c r="G4288" i="25" s="1"/>
  <c r="G4289" i="25" s="1"/>
  <c r="G4290" i="25" s="1"/>
  <c r="G4291" i="25" s="1"/>
  <c r="G4292" i="25" s="1"/>
  <c r="G4293" i="25" s="1"/>
  <c r="G4294" i="25" s="1"/>
  <c r="G4295" i="25" s="1"/>
  <c r="G4296" i="25" s="1"/>
  <c r="G4297" i="25" s="1"/>
  <c r="G4298" i="25" s="1"/>
  <c r="G4299" i="25" s="1"/>
  <c r="G4300" i="25" s="1"/>
  <c r="G4301" i="25" s="1"/>
  <c r="G4302" i="25" s="1"/>
  <c r="G4303" i="25" s="1"/>
  <c r="G4304" i="25" s="1"/>
  <c r="G4305" i="25" s="1"/>
  <c r="G4306" i="25" s="1"/>
  <c r="G4307" i="25" s="1"/>
  <c r="G4308" i="25" s="1"/>
  <c r="G4309" i="25" s="1"/>
  <c r="G4310" i="25" s="1"/>
  <c r="G4311" i="25" s="1"/>
  <c r="G4312" i="25" s="1"/>
  <c r="G4313" i="25" s="1"/>
  <c r="G4314" i="25" s="1"/>
  <c r="G4315" i="25" s="1"/>
  <c r="G4316" i="25" s="1"/>
  <c r="G4317" i="25" s="1"/>
  <c r="G4318" i="25" s="1"/>
  <c r="G4319" i="25" s="1"/>
  <c r="G4320" i="25" s="1"/>
  <c r="G4321" i="25" s="1"/>
  <c r="G4322" i="25" s="1"/>
  <c r="G4323" i="25" s="1"/>
  <c r="G4324" i="25" s="1"/>
  <c r="G4325" i="25" s="1"/>
  <c r="G4326" i="25" s="1"/>
  <c r="G4327" i="25" s="1"/>
  <c r="G4328" i="25" s="1"/>
  <c r="G4329" i="25" s="1"/>
  <c r="G4330" i="25" s="1"/>
  <c r="G4331" i="25" s="1"/>
  <c r="G4332" i="25" s="1"/>
  <c r="G4333" i="25" s="1"/>
  <c r="G4334" i="25" s="1"/>
  <c r="G4335" i="25" s="1"/>
  <c r="G4336" i="25" s="1"/>
  <c r="G4337" i="25" s="1"/>
  <c r="G4338" i="25" s="1"/>
  <c r="G4339" i="25" s="1"/>
  <c r="G4340" i="25" s="1"/>
  <c r="G4341" i="25" s="1"/>
  <c r="G4342" i="25" s="1"/>
  <c r="G4343" i="25" s="1"/>
  <c r="G4344" i="25" s="1"/>
  <c r="G4345" i="25" s="1"/>
  <c r="G4346" i="25" s="1"/>
  <c r="G4347" i="25" s="1"/>
  <c r="G4348" i="25" s="1"/>
  <c r="G4349" i="25" s="1"/>
  <c r="G4350" i="25" s="1"/>
  <c r="G4351" i="25" s="1"/>
  <c r="G4352" i="25" s="1"/>
  <c r="G4353" i="25" s="1"/>
  <c r="G4354" i="25" s="1"/>
  <c r="G4355" i="25" s="1"/>
  <c r="G4356" i="25" s="1"/>
  <c r="G4357" i="25" s="1"/>
  <c r="G4358" i="25" s="1"/>
  <c r="G4359" i="25" s="1"/>
  <c r="G4360" i="25" s="1"/>
  <c r="G4361" i="25" s="1"/>
  <c r="G4362" i="25" s="1"/>
  <c r="G4363" i="25" s="1"/>
  <c r="G4364" i="25" s="1"/>
  <c r="G4365" i="25" s="1"/>
  <c r="G4366" i="25" s="1"/>
  <c r="G4367" i="25" s="1"/>
  <c r="G4368" i="25" s="1"/>
  <c r="G4369" i="25" s="1"/>
  <c r="G4370" i="25" s="1"/>
  <c r="G4371" i="25" s="1"/>
  <c r="G4372" i="25" s="1"/>
  <c r="G4373" i="25" s="1"/>
  <c r="G4374" i="25" s="1"/>
  <c r="G4375" i="25" s="1"/>
  <c r="G4376" i="25" s="1"/>
  <c r="G4377" i="25" s="1"/>
  <c r="G4378" i="25" s="1"/>
  <c r="G4379" i="25" s="1"/>
  <c r="G4380" i="25" s="1"/>
  <c r="G4381" i="25" s="1"/>
  <c r="G4382" i="25" s="1"/>
  <c r="G4383" i="25" s="1"/>
  <c r="G4384" i="25" s="1"/>
  <c r="G4385" i="25" s="1"/>
  <c r="G4386" i="25" s="1"/>
  <c r="G4387" i="25" s="1"/>
  <c r="G4388" i="25" s="1"/>
  <c r="G4389" i="25" s="1"/>
  <c r="G4390" i="25" s="1"/>
  <c r="G4391" i="25" s="1"/>
  <c r="G4392" i="25" s="1"/>
  <c r="G4393" i="25" s="1"/>
  <c r="G4394" i="25" s="1"/>
  <c r="G4395" i="25" s="1"/>
  <c r="G4396" i="25" s="1"/>
  <c r="G4397" i="25" s="1"/>
  <c r="G4398" i="25" s="1"/>
  <c r="G4399" i="25" s="1"/>
  <c r="G4400" i="25" s="1"/>
  <c r="G4401" i="25" s="1"/>
  <c r="G4402" i="25" s="1"/>
  <c r="G4403" i="25" s="1"/>
  <c r="G4404" i="25" s="1"/>
  <c r="G4405" i="25" s="1"/>
  <c r="G4406" i="25" s="1"/>
  <c r="G4407" i="25" s="1"/>
  <c r="G4408" i="25" s="1"/>
  <c r="G4409" i="25" s="1"/>
  <c r="G4410" i="25" s="1"/>
  <c r="G4411" i="25" s="1"/>
  <c r="G4412" i="25" s="1"/>
  <c r="G4413" i="25" s="1"/>
  <c r="G4414" i="25" s="1"/>
  <c r="G4415" i="25" s="1"/>
  <c r="G4416" i="25" s="1"/>
  <c r="G4417" i="25" s="1"/>
  <c r="G4418" i="25" s="1"/>
  <c r="G4419" i="25" s="1"/>
  <c r="G4420" i="25" s="1"/>
  <c r="G4421" i="25" s="1"/>
  <c r="G4422" i="25" s="1"/>
  <c r="G4423" i="25" s="1"/>
  <c r="G4424" i="25" s="1"/>
  <c r="G4425" i="25" s="1"/>
  <c r="G4426" i="25" s="1"/>
  <c r="G4427" i="25" s="1"/>
  <c r="G4428" i="25" s="1"/>
  <c r="G4429" i="25" s="1"/>
  <c r="G4430" i="25" s="1"/>
  <c r="G4431" i="25" s="1"/>
  <c r="G4432" i="25" s="1"/>
  <c r="G4433" i="25" s="1"/>
  <c r="G4434" i="25" s="1"/>
  <c r="G4435" i="25" s="1"/>
  <c r="G4436" i="25" s="1"/>
  <c r="G4437" i="25" s="1"/>
  <c r="G4438" i="25" s="1"/>
  <c r="G4439" i="25" s="1"/>
  <c r="G4440" i="25" s="1"/>
  <c r="G4441" i="25" s="1"/>
  <c r="G4442" i="25" s="1"/>
  <c r="G4443" i="25" s="1"/>
  <c r="G4444" i="25" s="1"/>
  <c r="G4445" i="25" s="1"/>
  <c r="G4446" i="25" s="1"/>
  <c r="G4447" i="25" s="1"/>
  <c r="G4448" i="25" s="1"/>
  <c r="G4449" i="25" s="1"/>
  <c r="G4450" i="25" s="1"/>
  <c r="G4451" i="25" s="1"/>
  <c r="G4452" i="25" s="1"/>
  <c r="G4453" i="25" s="1"/>
  <c r="G4454" i="25" s="1"/>
  <c r="G4455" i="25" s="1"/>
  <c r="G4456" i="25" s="1"/>
  <c r="G4457" i="25" s="1"/>
  <c r="G4458" i="25" s="1"/>
  <c r="G4459" i="25" s="1"/>
  <c r="G4460" i="25" s="1"/>
  <c r="G4461" i="25" s="1"/>
  <c r="G4462" i="25" s="1"/>
  <c r="G4463" i="25" s="1"/>
  <c r="G4464" i="25" s="1"/>
  <c r="G4465" i="25" s="1"/>
  <c r="G4466" i="25" s="1"/>
  <c r="G4467" i="25" s="1"/>
  <c r="G4468" i="25" s="1"/>
  <c r="G4469" i="25" s="1"/>
  <c r="G4470" i="25" s="1"/>
  <c r="G4471" i="25" s="1"/>
  <c r="G4472" i="25" s="1"/>
  <c r="G4473" i="25" s="1"/>
  <c r="G4474" i="25" s="1"/>
  <c r="G4475" i="25" s="1"/>
  <c r="G4476" i="25" s="1"/>
  <c r="G4477" i="25" s="1"/>
  <c r="G4478" i="25" s="1"/>
  <c r="G4479" i="25" s="1"/>
  <c r="G4480" i="25" s="1"/>
  <c r="G4481" i="25" s="1"/>
  <c r="G4482" i="25" s="1"/>
  <c r="G4483" i="25" s="1"/>
  <c r="G4484" i="25" s="1"/>
  <c r="G4485" i="25" s="1"/>
  <c r="G4486" i="25" s="1"/>
  <c r="G4487" i="25" s="1"/>
  <c r="G4488" i="25" s="1"/>
  <c r="G4489" i="25" s="1"/>
  <c r="G4490" i="25" s="1"/>
  <c r="G4491" i="25" s="1"/>
  <c r="G4492" i="25" s="1"/>
  <c r="G4493" i="25" s="1"/>
  <c r="G4494" i="25" s="1"/>
  <c r="G4495" i="25" s="1"/>
  <c r="G4496" i="25" s="1"/>
  <c r="G4497" i="25" s="1"/>
  <c r="G4498" i="25" s="1"/>
  <c r="G4499" i="25" s="1"/>
  <c r="G4500" i="25" s="1"/>
  <c r="G4501" i="25" s="1"/>
  <c r="G4502" i="25" s="1"/>
  <c r="G4503" i="25" s="1"/>
  <c r="G4504" i="25" s="1"/>
  <c r="G4505" i="25" s="1"/>
  <c r="G4506" i="25" s="1"/>
  <c r="G4507" i="25" s="1"/>
  <c r="G4508" i="25" s="1"/>
  <c r="G4509" i="25" s="1"/>
  <c r="G4510" i="25" s="1"/>
  <c r="G4511" i="25" s="1"/>
  <c r="G4512" i="25" s="1"/>
  <c r="G4513" i="25" s="1"/>
  <c r="G4514" i="25" s="1"/>
  <c r="G4515" i="25" s="1"/>
  <c r="G4516" i="25" s="1"/>
  <c r="G4517" i="25" s="1"/>
  <c r="G4518" i="25" s="1"/>
  <c r="G4519" i="25" s="1"/>
  <c r="G4520" i="25" s="1"/>
  <c r="G4521" i="25" s="1"/>
  <c r="G4522" i="25" s="1"/>
  <c r="G4523" i="25" s="1"/>
  <c r="G4524" i="25" s="1"/>
  <c r="G4525" i="25" s="1"/>
  <c r="G4526" i="25" s="1"/>
  <c r="G4527" i="25" s="1"/>
  <c r="G4528" i="25" s="1"/>
  <c r="G4529" i="25" s="1"/>
  <c r="G4530" i="25" s="1"/>
  <c r="G4531" i="25" s="1"/>
  <c r="G4532" i="25" s="1"/>
  <c r="G4533" i="25" s="1"/>
  <c r="G4534" i="25" s="1"/>
  <c r="G4535" i="25" s="1"/>
  <c r="G4536" i="25" s="1"/>
  <c r="G4537" i="25" s="1"/>
  <c r="G4538" i="25" s="1"/>
  <c r="G4539" i="25" s="1"/>
  <c r="G4540" i="25" s="1"/>
  <c r="G4541" i="25" s="1"/>
  <c r="G4542" i="25" s="1"/>
  <c r="G4543" i="25" s="1"/>
  <c r="G4544" i="25" s="1"/>
  <c r="G4545" i="25" s="1"/>
  <c r="G4546" i="25" s="1"/>
  <c r="G4547" i="25" s="1"/>
  <c r="G4548" i="25" s="1"/>
  <c r="G4549" i="25" s="1"/>
  <c r="G4550" i="25" s="1"/>
  <c r="G4551" i="25" s="1"/>
  <c r="G4552" i="25" s="1"/>
  <c r="G4553" i="25" s="1"/>
  <c r="G4554" i="25" s="1"/>
  <c r="G4555" i="25" s="1"/>
  <c r="G4556" i="25" s="1"/>
  <c r="G4557" i="25" s="1"/>
  <c r="G4558" i="25" s="1"/>
  <c r="G4559" i="25" s="1"/>
  <c r="G4560" i="25" s="1"/>
  <c r="G4561" i="25" s="1"/>
  <c r="G4562" i="25" s="1"/>
  <c r="G4563" i="25" s="1"/>
  <c r="G4564" i="25" s="1"/>
  <c r="G4565" i="25" s="1"/>
  <c r="G4566" i="25" s="1"/>
  <c r="G4567" i="25" s="1"/>
  <c r="G4568" i="25" s="1"/>
  <c r="G4569" i="25" s="1"/>
  <c r="G4570" i="25" s="1"/>
  <c r="G4571" i="25" s="1"/>
  <c r="G4572" i="25" s="1"/>
  <c r="G4573" i="25" s="1"/>
  <c r="G4574" i="25" s="1"/>
  <c r="G4575" i="25" s="1"/>
  <c r="G4576" i="25" s="1"/>
  <c r="G4577" i="25" s="1"/>
  <c r="G4578" i="25" s="1"/>
  <c r="G4579" i="25" s="1"/>
  <c r="G4580" i="25" s="1"/>
  <c r="G4581" i="25" s="1"/>
  <c r="G4582" i="25" s="1"/>
  <c r="G4583" i="25" s="1"/>
  <c r="G4584" i="25" s="1"/>
  <c r="G4585" i="25" s="1"/>
  <c r="G4586" i="25" s="1"/>
  <c r="G4587" i="25" s="1"/>
  <c r="G4588" i="25" s="1"/>
  <c r="G4589" i="25" s="1"/>
  <c r="G4590" i="25" s="1"/>
  <c r="G4591" i="25" s="1"/>
  <c r="G4592" i="25" s="1"/>
  <c r="G4593" i="25" s="1"/>
  <c r="G4594" i="25" s="1"/>
  <c r="G4595" i="25" s="1"/>
  <c r="G4596" i="25" s="1"/>
  <c r="G4597" i="25" s="1"/>
  <c r="G4598" i="25" s="1"/>
  <c r="G4599" i="25" s="1"/>
  <c r="G4600" i="25" s="1"/>
  <c r="G4601" i="25" s="1"/>
  <c r="G4602" i="25" s="1"/>
  <c r="G4603" i="25" s="1"/>
  <c r="G4604" i="25" s="1"/>
  <c r="G4605" i="25" s="1"/>
  <c r="G4606" i="25" s="1"/>
  <c r="G4607" i="25" s="1"/>
  <c r="G4608" i="25" s="1"/>
  <c r="G4609" i="25" s="1"/>
  <c r="G4610" i="25" s="1"/>
  <c r="G4611" i="25" s="1"/>
  <c r="G4612" i="25" s="1"/>
  <c r="G4613" i="25" s="1"/>
  <c r="G4614" i="25" s="1"/>
  <c r="G4615" i="25" s="1"/>
  <c r="G4616" i="25" s="1"/>
  <c r="G4617" i="25" s="1"/>
  <c r="G4618" i="25" s="1"/>
  <c r="G4619" i="25" s="1"/>
  <c r="G4620" i="25" s="1"/>
  <c r="G4621" i="25" s="1"/>
  <c r="G4622" i="25" s="1"/>
  <c r="G4623" i="25" s="1"/>
  <c r="G4624" i="25" s="1"/>
  <c r="G4625" i="25" s="1"/>
  <c r="G4626" i="25" s="1"/>
  <c r="G4627" i="25" s="1"/>
  <c r="G4628" i="25" s="1"/>
  <c r="G4629" i="25" s="1"/>
  <c r="G4630" i="25" s="1"/>
  <c r="G4631" i="25" s="1"/>
  <c r="G4632" i="25" s="1"/>
  <c r="G4633" i="25" s="1"/>
  <c r="G4634" i="25" s="1"/>
  <c r="G4635" i="25" s="1"/>
  <c r="G4636" i="25" s="1"/>
  <c r="G4637" i="25" s="1"/>
  <c r="G4638" i="25" s="1"/>
  <c r="G4639" i="25" s="1"/>
  <c r="G4640" i="25" s="1"/>
  <c r="G4641" i="25" s="1"/>
  <c r="G4642" i="25" s="1"/>
  <c r="G4643" i="25" s="1"/>
  <c r="G4644" i="25" s="1"/>
  <c r="G4645" i="25" s="1"/>
  <c r="G4646" i="25" s="1"/>
  <c r="G4647" i="25" s="1"/>
  <c r="G4648" i="25" s="1"/>
  <c r="G4649" i="25" s="1"/>
  <c r="G4650" i="25" s="1"/>
  <c r="G4651" i="25" s="1"/>
  <c r="G4652" i="25" s="1"/>
  <c r="G4653" i="25" s="1"/>
  <c r="G4654" i="25" s="1"/>
  <c r="G4655" i="25" s="1"/>
  <c r="G4656" i="25" s="1"/>
  <c r="G4657" i="25" s="1"/>
  <c r="G4658" i="25" s="1"/>
  <c r="G4659" i="25" s="1"/>
  <c r="G4660" i="25" s="1"/>
  <c r="G4661" i="25" s="1"/>
  <c r="G4662" i="25" s="1"/>
  <c r="G4663" i="25" s="1"/>
  <c r="G4664" i="25" s="1"/>
  <c r="G4665" i="25" s="1"/>
  <c r="G4666" i="25" s="1"/>
  <c r="G4667" i="25" s="1"/>
  <c r="G4668" i="25" s="1"/>
  <c r="G4669" i="25" s="1"/>
  <c r="G4670" i="25" s="1"/>
  <c r="G4671" i="25" s="1"/>
  <c r="G4672" i="25" s="1"/>
  <c r="G4673" i="25" s="1"/>
  <c r="G4674" i="25" s="1"/>
  <c r="G4675" i="25" s="1"/>
  <c r="G4676" i="25" s="1"/>
  <c r="G4677" i="25" s="1"/>
  <c r="G4678" i="25" s="1"/>
  <c r="G4679" i="25" s="1"/>
  <c r="G4680" i="25" s="1"/>
  <c r="G4681" i="25" s="1"/>
  <c r="G4682" i="25" s="1"/>
  <c r="G4683" i="25" s="1"/>
  <c r="G4684" i="25" s="1"/>
  <c r="G4685" i="25" s="1"/>
  <c r="G4686" i="25" s="1"/>
  <c r="G4687" i="25" s="1"/>
  <c r="G4688" i="25" s="1"/>
  <c r="G4689" i="25" s="1"/>
  <c r="G4690" i="25" s="1"/>
  <c r="G4691" i="25" s="1"/>
  <c r="G4692" i="25" s="1"/>
  <c r="G4693" i="25" s="1"/>
  <c r="G4694" i="25" s="1"/>
  <c r="G4695" i="25" s="1"/>
  <c r="G4696" i="25" s="1"/>
  <c r="G4697" i="25" s="1"/>
  <c r="G4698" i="25" s="1"/>
  <c r="G4699" i="25" s="1"/>
  <c r="G4700" i="25" s="1"/>
  <c r="G4701" i="25" s="1"/>
  <c r="G4702" i="25" s="1"/>
  <c r="G4703" i="25" s="1"/>
  <c r="G4704" i="25" s="1"/>
  <c r="G4705" i="25" s="1"/>
  <c r="G4706" i="25" s="1"/>
  <c r="G4707" i="25" s="1"/>
  <c r="G4708" i="25" s="1"/>
  <c r="G4709" i="25" s="1"/>
  <c r="G4710" i="25" s="1"/>
  <c r="G4711" i="25" s="1"/>
  <c r="G4712" i="25" s="1"/>
  <c r="G4713" i="25" s="1"/>
  <c r="G4714" i="25" s="1"/>
  <c r="G4715" i="25" s="1"/>
  <c r="G4716" i="25" s="1"/>
  <c r="G4717" i="25" s="1"/>
  <c r="G4718" i="25" s="1"/>
  <c r="G4719" i="25" s="1"/>
  <c r="G4720" i="25" s="1"/>
  <c r="G4721" i="25" s="1"/>
  <c r="G4722" i="25" s="1"/>
  <c r="G4723" i="25" s="1"/>
  <c r="G4724" i="25" s="1"/>
  <c r="G4725" i="25" s="1"/>
  <c r="G4726" i="25" s="1"/>
  <c r="G4727" i="25" s="1"/>
  <c r="G4728" i="25" s="1"/>
  <c r="G4729" i="25" s="1"/>
  <c r="G4730" i="25" s="1"/>
  <c r="G4731" i="25" s="1"/>
  <c r="G4732" i="25" s="1"/>
  <c r="G4733" i="25" s="1"/>
  <c r="G4734" i="25" s="1"/>
  <c r="G4735" i="25" s="1"/>
  <c r="G4736" i="25" s="1"/>
  <c r="G4737" i="25" s="1"/>
  <c r="G4738" i="25" s="1"/>
  <c r="G4739" i="25" s="1"/>
  <c r="G4740" i="25" s="1"/>
  <c r="G4741" i="25" s="1"/>
  <c r="G4742" i="25" s="1"/>
  <c r="G4743" i="25" s="1"/>
  <c r="G4744" i="25" s="1"/>
  <c r="G4745" i="25" s="1"/>
  <c r="G4746" i="25" s="1"/>
  <c r="G4747" i="25" s="1"/>
  <c r="G4748" i="25" s="1"/>
  <c r="G4749" i="25" s="1"/>
  <c r="G4750" i="25" s="1"/>
  <c r="G4751" i="25" s="1"/>
  <c r="G4752" i="25" s="1"/>
  <c r="G4753" i="25" s="1"/>
  <c r="G4754" i="25" s="1"/>
  <c r="G4755" i="25" s="1"/>
  <c r="G4756" i="25" s="1"/>
  <c r="G4757" i="25" s="1"/>
  <c r="G4758" i="25" s="1"/>
  <c r="G4759" i="25" s="1"/>
  <c r="G4760" i="25" s="1"/>
  <c r="G4761" i="25" s="1"/>
  <c r="G4762" i="25" s="1"/>
  <c r="G4763" i="25" s="1"/>
  <c r="G4764" i="25" s="1"/>
  <c r="G4765" i="25" s="1"/>
  <c r="G4766" i="25" s="1"/>
  <c r="G4767" i="25" s="1"/>
  <c r="G4768" i="25" s="1"/>
  <c r="G4769" i="25" s="1"/>
  <c r="G4770" i="25" s="1"/>
  <c r="G4771" i="25" s="1"/>
  <c r="G4772" i="25" s="1"/>
  <c r="G4773" i="25" s="1"/>
  <c r="G4774" i="25" s="1"/>
  <c r="G4775" i="25" s="1"/>
  <c r="G4776" i="25" s="1"/>
  <c r="G4777" i="25" s="1"/>
  <c r="G4778" i="25" s="1"/>
  <c r="G4779" i="25" s="1"/>
  <c r="G4780" i="25" s="1"/>
  <c r="G4781" i="25" s="1"/>
  <c r="G4782" i="25" s="1"/>
  <c r="G4783" i="25" s="1"/>
  <c r="G4784" i="25" s="1"/>
  <c r="G4785" i="25" s="1"/>
  <c r="G4786" i="25" s="1"/>
  <c r="G4787" i="25" s="1"/>
  <c r="G4788" i="25" s="1"/>
  <c r="G4789" i="25" s="1"/>
  <c r="G4790" i="25" s="1"/>
  <c r="G4791" i="25" s="1"/>
  <c r="G4792" i="25" s="1"/>
  <c r="G4793" i="25" s="1"/>
  <c r="G4794" i="25" s="1"/>
  <c r="G4795" i="25" s="1"/>
  <c r="G4796" i="25" s="1"/>
  <c r="G4797" i="25" s="1"/>
  <c r="G4798" i="25" s="1"/>
  <c r="G4799" i="25" s="1"/>
  <c r="G4800" i="25" s="1"/>
  <c r="G4801" i="25" s="1"/>
  <c r="G4802" i="25" s="1"/>
  <c r="G4803" i="25" s="1"/>
  <c r="G4804" i="25" s="1"/>
  <c r="G4805" i="25" s="1"/>
  <c r="G4806" i="25" s="1"/>
  <c r="G4807" i="25" s="1"/>
  <c r="G4808" i="25" s="1"/>
  <c r="G4809" i="25" s="1"/>
  <c r="G4810" i="25" s="1"/>
  <c r="G4811" i="25" s="1"/>
  <c r="G4812" i="25" s="1"/>
  <c r="G4813" i="25" s="1"/>
  <c r="G4814" i="25" s="1"/>
  <c r="G4815" i="25" s="1"/>
  <c r="G4816" i="25" s="1"/>
  <c r="G4817" i="25" s="1"/>
  <c r="G4818" i="25" s="1"/>
  <c r="G4819" i="25" s="1"/>
  <c r="G4820" i="25" s="1"/>
  <c r="G4821" i="25" s="1"/>
  <c r="G4822" i="25" s="1"/>
  <c r="G4823" i="25" s="1"/>
  <c r="G4824" i="25" s="1"/>
  <c r="G4825" i="25" s="1"/>
  <c r="G4826" i="25" s="1"/>
  <c r="G4827" i="25" s="1"/>
  <c r="G4828" i="25" s="1"/>
  <c r="G4829" i="25" s="1"/>
  <c r="G4830" i="25" s="1"/>
  <c r="G4831" i="25" s="1"/>
  <c r="G4832" i="25" s="1"/>
  <c r="G4833" i="25" s="1"/>
  <c r="G4834" i="25" s="1"/>
  <c r="G4835" i="25" s="1"/>
  <c r="G4836" i="25" s="1"/>
  <c r="G4837" i="25" s="1"/>
  <c r="G4838" i="25" s="1"/>
  <c r="G4839" i="25" s="1"/>
  <c r="G4840" i="25" s="1"/>
  <c r="G4841" i="25" s="1"/>
  <c r="G4842" i="25" s="1"/>
  <c r="G4843" i="25" s="1"/>
  <c r="G4844" i="25" s="1"/>
  <c r="G4845" i="25" s="1"/>
  <c r="G4846" i="25" s="1"/>
  <c r="G4847" i="25" s="1"/>
  <c r="G4848" i="25" s="1"/>
  <c r="G4849" i="25" s="1"/>
  <c r="G4850" i="25" s="1"/>
  <c r="G4851" i="25" s="1"/>
  <c r="G4852" i="25" s="1"/>
  <c r="G4853" i="25" s="1"/>
  <c r="G4854" i="25" s="1"/>
  <c r="G4855" i="25" s="1"/>
  <c r="G4856" i="25" s="1"/>
  <c r="G4857" i="25" s="1"/>
  <c r="G4858" i="25" s="1"/>
  <c r="G4859" i="25" s="1"/>
  <c r="G4860" i="25" s="1"/>
  <c r="G4861" i="25" s="1"/>
  <c r="G4862" i="25" s="1"/>
  <c r="G4863" i="25" s="1"/>
  <c r="G4864" i="25" s="1"/>
  <c r="G4865" i="25" s="1"/>
  <c r="G4866" i="25" s="1"/>
  <c r="G4867" i="25" s="1"/>
  <c r="G4868" i="25" s="1"/>
  <c r="G4869" i="25" s="1"/>
  <c r="G4870" i="25" s="1"/>
  <c r="G4871" i="25" s="1"/>
  <c r="G4872" i="25" s="1"/>
  <c r="G4873" i="25" s="1"/>
  <c r="G4874" i="25" s="1"/>
  <c r="G4875" i="25" s="1"/>
  <c r="G4876" i="25" s="1"/>
  <c r="G4877" i="25" s="1"/>
  <c r="G4878" i="25" s="1"/>
  <c r="G4879" i="25" s="1"/>
  <c r="G4880" i="25" s="1"/>
  <c r="G4881" i="25" s="1"/>
  <c r="G4882" i="25" s="1"/>
  <c r="G4883" i="25" s="1"/>
  <c r="G4884" i="25" s="1"/>
  <c r="G4885" i="25" s="1"/>
  <c r="G4886" i="25" s="1"/>
  <c r="G4887" i="25" s="1"/>
  <c r="G4888" i="25" s="1"/>
  <c r="G4889" i="25" s="1"/>
  <c r="G4890" i="25" s="1"/>
  <c r="G4891" i="25" s="1"/>
  <c r="G4892" i="25" s="1"/>
  <c r="G4893" i="25" s="1"/>
  <c r="G4894" i="25" s="1"/>
  <c r="G4895" i="25" s="1"/>
  <c r="G4896" i="25" s="1"/>
  <c r="G4897" i="25" s="1"/>
  <c r="G4898" i="25" s="1"/>
  <c r="G4899" i="25" s="1"/>
  <c r="G4900" i="25" s="1"/>
  <c r="G4901" i="25" s="1"/>
  <c r="G4902" i="25" s="1"/>
  <c r="G4903" i="25" s="1"/>
  <c r="G4904" i="25" s="1"/>
  <c r="G4905" i="25" s="1"/>
  <c r="G4906" i="25" s="1"/>
  <c r="G4907" i="25" s="1"/>
  <c r="G4908" i="25" s="1"/>
  <c r="G4909" i="25" s="1"/>
  <c r="G4910" i="25" s="1"/>
  <c r="G4911" i="25" s="1"/>
  <c r="G4912" i="25" s="1"/>
  <c r="G4913" i="25" s="1"/>
  <c r="G4914" i="25" s="1"/>
  <c r="G4915" i="25" s="1"/>
  <c r="G4916" i="25" s="1"/>
  <c r="G4917" i="25" s="1"/>
  <c r="G4918" i="25" s="1"/>
  <c r="G4919" i="25" s="1"/>
  <c r="G4920" i="25" s="1"/>
  <c r="G4921" i="25" s="1"/>
  <c r="G4922" i="25" s="1"/>
  <c r="G4923" i="25" s="1"/>
  <c r="G4924" i="25" s="1"/>
  <c r="G4925" i="25" s="1"/>
  <c r="G4926" i="25" s="1"/>
  <c r="G4927" i="25" s="1"/>
  <c r="G4928" i="25" s="1"/>
  <c r="G4929" i="25" s="1"/>
  <c r="G4930" i="25" s="1"/>
  <c r="G4931" i="25" s="1"/>
  <c r="G4932" i="25" s="1"/>
  <c r="G4933" i="25" s="1"/>
  <c r="G4934" i="25" s="1"/>
  <c r="G4935" i="25" s="1"/>
  <c r="G4936" i="25" s="1"/>
  <c r="G4937" i="25" s="1"/>
  <c r="G4938" i="25" s="1"/>
  <c r="G4939" i="25" s="1"/>
  <c r="G4940" i="25" s="1"/>
  <c r="G4941" i="25" s="1"/>
  <c r="G4942" i="25" s="1"/>
  <c r="G4943" i="25" s="1"/>
  <c r="G4944" i="25" s="1"/>
  <c r="G4945" i="25" s="1"/>
  <c r="G4946" i="25" s="1"/>
  <c r="G4947" i="25" s="1"/>
  <c r="G4948" i="25" s="1"/>
  <c r="G4949" i="25" s="1"/>
  <c r="G4950" i="25" s="1"/>
  <c r="G4951" i="25" s="1"/>
  <c r="G4952" i="25" s="1"/>
  <c r="G4953" i="25" s="1"/>
  <c r="G4954" i="25" s="1"/>
  <c r="G4955" i="25" s="1"/>
  <c r="G4956" i="25" s="1"/>
  <c r="G4957" i="25" s="1"/>
  <c r="G4958" i="25" s="1"/>
  <c r="G4959" i="25" s="1"/>
  <c r="G4960" i="25" s="1"/>
  <c r="G4961" i="25" s="1"/>
  <c r="G4962" i="25" s="1"/>
  <c r="G4963" i="25" s="1"/>
  <c r="G4964" i="25" s="1"/>
  <c r="G4965" i="25" s="1"/>
  <c r="G4966" i="25" s="1"/>
  <c r="G4967" i="25" s="1"/>
  <c r="G4968" i="25" s="1"/>
  <c r="G4969" i="25" s="1"/>
  <c r="G4970" i="25" s="1"/>
  <c r="G4971" i="25" s="1"/>
  <c r="G4972" i="25" s="1"/>
  <c r="G4973" i="25" s="1"/>
  <c r="G4974" i="25" s="1"/>
  <c r="G4975" i="25" s="1"/>
  <c r="G4976" i="25" s="1"/>
  <c r="G4977" i="25" s="1"/>
  <c r="G4978" i="25" s="1"/>
  <c r="G4979" i="25" s="1"/>
  <c r="G4980" i="25" s="1"/>
  <c r="G4981" i="25" s="1"/>
  <c r="G4982" i="25" s="1"/>
  <c r="G4983" i="25" s="1"/>
  <c r="G4984" i="25" s="1"/>
  <c r="G4985" i="25" s="1"/>
  <c r="G4986" i="25" s="1"/>
  <c r="G4987" i="25" s="1"/>
  <c r="G4988" i="25" s="1"/>
  <c r="G4989" i="25" s="1"/>
  <c r="G4990" i="25" s="1"/>
  <c r="G4991" i="25" s="1"/>
  <c r="G4992" i="25" s="1"/>
  <c r="G4993" i="25" s="1"/>
  <c r="G4994" i="25" s="1"/>
  <c r="G4995" i="25" s="1"/>
  <c r="G4996" i="25" s="1"/>
  <c r="G4997" i="25" s="1"/>
  <c r="G4998" i="25" s="1"/>
  <c r="G4999" i="25" s="1"/>
  <c r="G5000" i="25" s="1"/>
  <c r="G5001" i="25" s="1"/>
  <c r="G5002" i="25" s="1"/>
  <c r="G5003" i="25" s="1"/>
  <c r="G5004" i="25" s="1"/>
  <c r="G5005" i="25" s="1"/>
  <c r="G5006" i="25" s="1"/>
  <c r="G5007" i="25" s="1"/>
  <c r="G5008" i="25" s="1"/>
  <c r="G5009" i="25" s="1"/>
  <c r="G5010" i="25" s="1"/>
  <c r="G5011" i="25" s="1"/>
  <c r="G5012" i="25" s="1"/>
  <c r="G5013" i="25" s="1"/>
  <c r="G5014" i="25" s="1"/>
  <c r="G5015" i="25" s="1"/>
  <c r="G5016" i="25" s="1"/>
  <c r="G5017" i="25" s="1"/>
  <c r="G5018" i="25" s="1"/>
  <c r="G5019" i="25" s="1"/>
  <c r="G5020" i="25" s="1"/>
  <c r="G5021" i="25" s="1"/>
  <c r="G5022" i="25" s="1"/>
  <c r="G5023" i="25" s="1"/>
  <c r="G5024" i="25" s="1"/>
  <c r="G5025" i="25" s="1"/>
  <c r="G5026" i="25" s="1"/>
  <c r="G5027" i="25" s="1"/>
  <c r="G5028" i="25" s="1"/>
  <c r="G5029" i="25" s="1"/>
  <c r="G5030" i="25" s="1"/>
  <c r="G5031" i="25" s="1"/>
  <c r="G5032" i="25" s="1"/>
  <c r="G5033" i="25" s="1"/>
  <c r="G5034" i="25" s="1"/>
  <c r="G5035" i="25" s="1"/>
  <c r="G5036" i="25" s="1"/>
  <c r="G5037" i="25" s="1"/>
  <c r="G5038" i="25" s="1"/>
  <c r="G5039" i="25" s="1"/>
  <c r="G5040" i="25" s="1"/>
  <c r="G5041" i="25" s="1"/>
  <c r="G5042" i="25" s="1"/>
  <c r="G5043" i="25" s="1"/>
  <c r="G5044" i="25" s="1"/>
  <c r="G5045" i="25" s="1"/>
  <c r="G5046" i="25" s="1"/>
  <c r="G5047" i="25" s="1"/>
  <c r="G5048" i="25" s="1"/>
  <c r="G5049" i="25" s="1"/>
  <c r="G5050" i="25" s="1"/>
  <c r="G5051" i="25" s="1"/>
  <c r="G5052" i="25" s="1"/>
  <c r="G5053" i="25" s="1"/>
  <c r="G5054" i="25" s="1"/>
  <c r="G5055" i="25" s="1"/>
  <c r="G5056" i="25" s="1"/>
  <c r="G5057" i="25" s="1"/>
  <c r="G5058" i="25" s="1"/>
  <c r="G5059" i="25" s="1"/>
  <c r="G5060" i="25" s="1"/>
  <c r="G5061" i="25" s="1"/>
  <c r="G5062" i="25" s="1"/>
  <c r="G5063" i="25" s="1"/>
  <c r="G5064" i="25" s="1"/>
  <c r="G5065" i="25" s="1"/>
  <c r="G5066" i="25" s="1"/>
  <c r="G5067" i="25" s="1"/>
  <c r="G5068" i="25" s="1"/>
  <c r="G5069" i="25" s="1"/>
  <c r="G5070" i="25" s="1"/>
  <c r="G5071" i="25" s="1"/>
  <c r="G5072" i="25" s="1"/>
  <c r="G5073" i="25" s="1"/>
  <c r="G5074" i="25" s="1"/>
  <c r="G5075" i="25" s="1"/>
  <c r="G5076" i="25" s="1"/>
  <c r="G5077" i="25" s="1"/>
  <c r="J5077" i="25"/>
  <c r="J5076" i="25"/>
  <c r="J5075" i="25"/>
  <c r="J5074" i="25"/>
  <c r="J5073" i="25"/>
  <c r="J5072" i="25"/>
  <c r="J5071" i="25"/>
  <c r="J5070" i="25"/>
  <c r="J5069" i="25"/>
  <c r="J5068" i="25"/>
  <c r="J5067" i="25"/>
  <c r="J5066" i="25"/>
  <c r="J5065" i="25"/>
  <c r="J5064" i="25"/>
  <c r="J5063" i="25"/>
  <c r="J5062" i="25"/>
  <c r="J5061" i="25"/>
  <c r="J5060" i="25"/>
  <c r="J5059" i="25"/>
  <c r="J5058" i="25"/>
  <c r="J5057" i="25"/>
  <c r="J5056" i="25"/>
  <c r="J5055" i="25"/>
  <c r="J5054" i="25"/>
  <c r="J5053" i="25"/>
  <c r="J5052" i="25"/>
  <c r="J5051" i="25"/>
  <c r="J5050" i="25"/>
  <c r="J5049" i="25"/>
  <c r="J5048" i="25"/>
  <c r="J5047" i="25"/>
  <c r="J5046" i="25"/>
  <c r="J5045" i="25"/>
  <c r="J5044" i="25"/>
  <c r="J5043" i="25"/>
  <c r="J5042" i="25"/>
  <c r="J5041" i="25"/>
  <c r="J5040" i="25"/>
  <c r="J5039" i="25"/>
  <c r="J5038" i="25"/>
  <c r="J5037" i="25"/>
  <c r="J5036" i="25"/>
  <c r="J5035" i="25"/>
  <c r="J5034" i="25"/>
  <c r="J5033" i="25"/>
  <c r="J5032" i="25"/>
  <c r="J5031" i="25"/>
  <c r="J5030" i="25"/>
  <c r="J5029" i="25"/>
  <c r="J5028" i="25"/>
  <c r="J5027" i="25"/>
  <c r="J5026" i="25"/>
  <c r="J5025" i="25"/>
  <c r="J5024" i="25"/>
  <c r="J5023" i="25"/>
  <c r="J5022" i="25"/>
  <c r="J5021" i="25"/>
  <c r="J5020" i="25"/>
  <c r="J5019" i="25"/>
  <c r="J5018" i="25"/>
  <c r="J5017" i="25"/>
  <c r="J5016" i="25"/>
  <c r="J5015" i="25"/>
  <c r="J5014" i="25"/>
  <c r="J5013" i="25"/>
  <c r="J5012" i="25"/>
  <c r="J5011" i="25"/>
  <c r="J5010" i="25"/>
  <c r="J5009" i="25"/>
  <c r="J5008" i="25"/>
  <c r="J5007" i="25"/>
  <c r="J5006" i="25"/>
  <c r="J5005" i="25"/>
  <c r="J5004" i="25"/>
  <c r="J5003" i="25"/>
  <c r="J5002" i="25"/>
  <c r="J5001" i="25"/>
  <c r="J5000" i="25"/>
  <c r="J4999" i="25"/>
  <c r="J4998" i="25"/>
  <c r="J4997" i="25"/>
  <c r="J4996" i="25"/>
  <c r="J4995" i="25"/>
  <c r="J4994" i="25"/>
  <c r="J4993" i="25"/>
  <c r="J4992" i="25"/>
  <c r="J4991" i="25"/>
  <c r="J4990" i="25"/>
  <c r="J4989" i="25"/>
  <c r="J4988" i="25"/>
  <c r="J4987" i="25"/>
  <c r="J4986" i="25"/>
  <c r="J4985" i="25"/>
  <c r="J4984" i="25"/>
  <c r="J4983" i="25"/>
  <c r="J4982" i="25"/>
  <c r="J4981" i="25"/>
  <c r="J4980" i="25"/>
  <c r="J4979" i="25"/>
  <c r="J4978" i="25"/>
  <c r="J4977" i="25"/>
  <c r="J4976" i="25"/>
  <c r="J4975" i="25"/>
  <c r="J4974" i="25"/>
  <c r="J4973" i="25"/>
  <c r="J4972" i="25"/>
  <c r="J4971" i="25"/>
  <c r="J4970" i="25"/>
  <c r="J4969" i="25"/>
  <c r="J4968" i="25"/>
  <c r="J4967" i="25"/>
  <c r="J4966" i="25"/>
  <c r="J4965" i="25"/>
  <c r="J4964" i="25"/>
  <c r="J4963" i="25"/>
  <c r="J4962" i="25"/>
  <c r="J4961" i="25"/>
  <c r="J4960" i="25"/>
  <c r="J4959" i="25"/>
  <c r="J4958" i="25"/>
  <c r="J4957" i="25"/>
  <c r="J4956" i="25"/>
  <c r="J4955" i="25"/>
  <c r="J4954" i="25"/>
  <c r="J4953" i="25"/>
  <c r="J4952" i="25"/>
  <c r="J4951" i="25"/>
  <c r="J4950" i="25"/>
  <c r="J4949" i="25"/>
  <c r="J4948" i="25"/>
  <c r="J4947" i="25"/>
  <c r="J4946" i="25"/>
  <c r="J4945" i="25"/>
  <c r="J4944" i="25"/>
  <c r="J4943" i="25"/>
  <c r="J4942" i="25"/>
  <c r="J4941" i="25"/>
  <c r="J4940" i="25"/>
  <c r="J4939" i="25"/>
  <c r="J4938" i="25"/>
  <c r="J4937" i="25"/>
  <c r="J4936" i="25"/>
  <c r="J4935" i="25"/>
  <c r="J4934" i="25"/>
  <c r="J4933" i="25"/>
  <c r="J4932" i="25"/>
  <c r="J4931" i="25"/>
  <c r="J4930" i="25"/>
  <c r="J4929" i="25"/>
  <c r="J4928" i="25"/>
  <c r="J4927" i="25"/>
  <c r="J4926" i="25"/>
  <c r="J4925" i="25"/>
  <c r="J4924" i="25"/>
  <c r="J4923" i="25"/>
  <c r="J4922" i="25"/>
  <c r="J4921" i="25"/>
  <c r="J4920" i="25"/>
  <c r="J4919" i="25"/>
  <c r="J4918" i="25"/>
  <c r="J4917" i="25"/>
  <c r="J4916" i="25"/>
  <c r="J4915" i="25"/>
  <c r="J4914" i="25"/>
  <c r="J4913" i="25"/>
  <c r="J4912" i="25"/>
  <c r="J4911" i="25"/>
  <c r="J4910" i="25"/>
  <c r="J4909" i="25"/>
  <c r="J4908" i="25"/>
  <c r="J4907" i="25"/>
  <c r="J4906" i="25"/>
  <c r="J4905" i="25"/>
  <c r="J4904" i="25"/>
  <c r="J4903" i="25"/>
  <c r="J4902" i="25"/>
  <c r="J4901" i="25"/>
  <c r="J4900" i="25"/>
  <c r="J4899" i="25"/>
  <c r="J4898" i="25"/>
  <c r="J4897" i="25"/>
  <c r="J4896" i="25"/>
  <c r="J4895" i="25"/>
  <c r="J4894" i="25"/>
  <c r="J4893" i="25"/>
  <c r="J4892" i="25"/>
  <c r="J4891" i="25"/>
  <c r="J4890" i="25"/>
  <c r="J4889" i="25"/>
  <c r="J4888" i="25"/>
  <c r="J4887" i="25"/>
  <c r="J4886" i="25"/>
  <c r="J4885" i="25"/>
  <c r="J4884" i="25"/>
  <c r="J4883" i="25"/>
  <c r="J4882" i="25"/>
  <c r="J4881" i="25"/>
  <c r="J4880" i="25"/>
  <c r="J4879" i="25"/>
  <c r="J4878" i="25"/>
  <c r="J4877" i="25"/>
  <c r="J4876" i="25"/>
  <c r="J4875" i="25"/>
  <c r="J4874" i="25"/>
  <c r="J4873" i="25"/>
  <c r="J4872" i="25"/>
  <c r="J4871" i="25"/>
  <c r="J4870" i="25"/>
  <c r="J4869" i="25"/>
  <c r="J4868" i="25"/>
  <c r="J4867" i="25"/>
  <c r="J4866" i="25"/>
  <c r="J4865" i="25"/>
  <c r="J4864" i="25"/>
  <c r="J4863" i="25"/>
  <c r="J4862" i="25"/>
  <c r="J4861" i="25"/>
  <c r="J4860" i="25"/>
  <c r="J4859" i="25"/>
  <c r="J4858" i="25"/>
  <c r="J4857" i="25"/>
  <c r="J4856" i="25"/>
  <c r="J4855" i="25"/>
  <c r="J4854" i="25"/>
  <c r="J4853" i="25"/>
  <c r="J4852" i="25"/>
  <c r="J4851" i="25"/>
  <c r="J4850" i="25"/>
  <c r="J4849" i="25"/>
  <c r="J4848" i="25"/>
  <c r="J4847" i="25"/>
  <c r="J4846" i="25"/>
  <c r="J4845" i="25"/>
  <c r="J4844" i="25"/>
  <c r="J4843" i="25"/>
  <c r="J4842" i="25"/>
  <c r="J4841" i="25"/>
  <c r="J4840" i="25"/>
  <c r="J4839" i="25"/>
  <c r="J4838" i="25"/>
  <c r="J4837" i="25"/>
  <c r="J4836" i="25"/>
  <c r="J4835" i="25"/>
  <c r="J4834" i="25"/>
  <c r="J4833" i="25"/>
  <c r="J4832" i="25"/>
  <c r="J4831" i="25"/>
  <c r="J4830" i="25"/>
  <c r="J4829" i="25"/>
  <c r="J4828" i="25"/>
  <c r="J4827" i="25"/>
  <c r="J4826" i="25"/>
  <c r="J4825" i="25"/>
  <c r="J4824" i="25"/>
  <c r="J4823" i="25"/>
  <c r="J4822" i="25"/>
  <c r="J4821" i="25"/>
  <c r="J4820" i="25"/>
  <c r="J4819" i="25"/>
  <c r="J4818" i="25"/>
  <c r="J4817" i="25"/>
  <c r="J4816" i="25"/>
  <c r="J4815" i="25"/>
  <c r="J4814" i="25"/>
  <c r="J4813" i="25"/>
  <c r="J4812" i="25"/>
  <c r="J4811" i="25"/>
  <c r="J4810" i="25"/>
  <c r="J4809" i="25"/>
  <c r="J4808" i="25"/>
  <c r="J4807" i="25"/>
  <c r="J4806" i="25"/>
  <c r="J4805" i="25"/>
  <c r="J4804" i="25"/>
  <c r="J4803" i="25"/>
  <c r="J4802" i="25"/>
  <c r="J4801" i="25"/>
  <c r="J4800" i="25"/>
  <c r="J4799" i="25"/>
  <c r="J4798" i="25"/>
  <c r="J4797" i="25"/>
  <c r="J4796" i="25"/>
  <c r="J4795" i="25"/>
  <c r="J4794" i="25"/>
  <c r="J4793" i="25"/>
  <c r="J4792" i="25"/>
  <c r="J4791" i="25"/>
  <c r="J4790" i="25"/>
  <c r="J4789" i="25"/>
  <c r="J4788" i="25"/>
  <c r="J4787" i="25"/>
  <c r="J4786" i="25"/>
  <c r="J4785" i="25"/>
  <c r="J4784" i="25"/>
  <c r="J4783" i="25"/>
  <c r="J4782" i="25"/>
  <c r="J4781" i="25"/>
  <c r="J4780" i="25"/>
  <c r="J4779" i="25"/>
  <c r="J4778" i="25"/>
  <c r="J4777" i="25"/>
  <c r="J4776" i="25"/>
  <c r="J4775" i="25"/>
  <c r="J4774" i="25"/>
  <c r="J4773" i="25"/>
  <c r="J4772" i="25"/>
  <c r="J4771" i="25"/>
  <c r="J4770" i="25"/>
  <c r="J4769" i="25"/>
  <c r="J4768" i="25"/>
  <c r="J4767" i="25"/>
  <c r="J4766" i="25"/>
  <c r="J4765" i="25"/>
  <c r="J4764" i="25"/>
  <c r="J4763" i="25"/>
  <c r="J4762" i="25"/>
  <c r="J4761" i="25"/>
  <c r="J4760" i="25"/>
  <c r="J4759" i="25"/>
  <c r="J4758" i="25"/>
  <c r="J4757" i="25"/>
  <c r="J4756" i="25"/>
  <c r="J4755" i="25"/>
  <c r="J4754" i="25"/>
  <c r="J4753" i="25"/>
  <c r="J4752" i="25"/>
  <c r="J4751" i="25"/>
  <c r="J4750" i="25"/>
  <c r="J4749" i="25"/>
  <c r="J4748" i="25"/>
  <c r="J4747" i="25"/>
  <c r="J4746" i="25"/>
  <c r="J4745" i="25"/>
  <c r="J4744" i="25"/>
  <c r="J4743" i="25"/>
  <c r="J4742" i="25"/>
  <c r="J4741" i="25"/>
  <c r="J4740" i="25"/>
  <c r="J4739" i="25"/>
  <c r="J4738" i="25"/>
  <c r="J4737" i="25"/>
  <c r="J4736" i="25"/>
  <c r="J4735" i="25"/>
  <c r="J4734" i="25"/>
  <c r="J4733" i="25"/>
  <c r="J4732" i="25"/>
  <c r="J4731" i="25"/>
  <c r="J4730" i="25"/>
  <c r="J4729" i="25"/>
  <c r="J4728" i="25"/>
  <c r="J4727" i="25"/>
  <c r="J4726" i="25"/>
  <c r="J4725" i="25"/>
  <c r="J4724" i="25"/>
  <c r="J4723" i="25"/>
  <c r="J4722" i="25"/>
  <c r="J4721" i="25"/>
  <c r="J4720" i="25"/>
  <c r="J4719" i="25"/>
  <c r="J4718" i="25"/>
  <c r="J4717" i="25"/>
  <c r="J4716" i="25"/>
  <c r="J4715" i="25"/>
  <c r="J4714" i="25"/>
  <c r="J4713" i="25"/>
  <c r="J4712" i="25"/>
  <c r="J4711" i="25"/>
  <c r="J4710" i="25"/>
  <c r="J4709" i="25"/>
  <c r="J4708" i="25"/>
  <c r="J4707" i="25"/>
  <c r="J4706" i="25"/>
  <c r="J4705" i="25"/>
  <c r="J4704" i="25"/>
  <c r="J4703" i="25"/>
  <c r="J4702" i="25"/>
  <c r="J4701" i="25"/>
  <c r="J4700" i="25"/>
  <c r="J4699" i="25"/>
  <c r="J4698" i="25"/>
  <c r="J4697" i="25"/>
  <c r="J4696" i="25"/>
  <c r="J4695" i="25"/>
  <c r="J4694" i="25"/>
  <c r="J4693" i="25"/>
  <c r="J4692" i="25"/>
  <c r="J4691" i="25"/>
  <c r="J4690" i="25"/>
  <c r="J4689" i="25"/>
  <c r="J4688" i="25"/>
  <c r="J4687" i="25"/>
  <c r="J4686" i="25"/>
  <c r="J4685" i="25"/>
  <c r="J4684" i="25"/>
  <c r="J4683" i="25"/>
  <c r="J4682" i="25"/>
  <c r="J4681" i="25"/>
  <c r="J4680" i="25"/>
  <c r="J4679" i="25"/>
  <c r="J4678" i="25"/>
  <c r="J4677" i="25"/>
  <c r="J4676" i="25"/>
  <c r="J4675" i="25"/>
  <c r="J4674" i="25"/>
  <c r="J4673" i="25"/>
  <c r="J4672" i="25"/>
  <c r="J4671" i="25"/>
  <c r="J4670" i="25"/>
  <c r="J4669" i="25"/>
  <c r="J4668" i="25"/>
  <c r="J4667" i="25"/>
  <c r="J4666" i="25"/>
  <c r="J4665" i="25"/>
  <c r="J4664" i="25"/>
  <c r="J4663" i="25"/>
  <c r="J4662" i="25"/>
  <c r="J4661" i="25"/>
  <c r="J4660" i="25"/>
  <c r="J4659" i="25"/>
  <c r="J4658" i="25"/>
  <c r="J4657" i="25"/>
  <c r="J4656" i="25"/>
  <c r="J4655" i="25"/>
  <c r="J4654" i="25"/>
  <c r="J4653" i="25"/>
  <c r="J4652" i="25"/>
  <c r="J4651" i="25"/>
  <c r="J4650" i="25"/>
  <c r="J4649" i="25"/>
  <c r="J4648" i="25"/>
  <c r="J4647" i="25"/>
  <c r="J4646" i="25"/>
  <c r="J4645" i="25"/>
  <c r="J4644" i="25"/>
  <c r="J4643" i="25"/>
  <c r="J4642" i="25"/>
  <c r="J4641" i="25"/>
  <c r="J4640" i="25"/>
  <c r="J4639" i="25"/>
  <c r="J4638" i="25"/>
  <c r="J4637" i="25"/>
  <c r="J4636" i="25"/>
  <c r="J4635" i="25"/>
  <c r="J4634" i="25"/>
  <c r="J4633" i="25"/>
  <c r="J4632" i="25"/>
  <c r="J4631" i="25"/>
  <c r="J4630" i="25"/>
  <c r="J4629" i="25"/>
  <c r="J4628" i="25"/>
  <c r="J4627" i="25"/>
  <c r="J4626" i="25"/>
  <c r="J4625" i="25"/>
  <c r="J4624" i="25"/>
  <c r="J4623" i="25"/>
  <c r="J4622" i="25"/>
  <c r="J4621" i="25"/>
  <c r="J4620" i="25"/>
  <c r="J4619" i="25"/>
  <c r="J4618" i="25"/>
  <c r="J4617" i="25"/>
  <c r="J4616" i="25"/>
  <c r="J4615" i="25"/>
  <c r="J4614" i="25"/>
  <c r="J4613" i="25"/>
  <c r="J4612" i="25"/>
  <c r="J4611" i="25"/>
  <c r="J4610" i="25"/>
  <c r="J4609" i="25"/>
  <c r="J4608" i="25"/>
  <c r="J4607" i="25"/>
  <c r="J4606" i="25"/>
  <c r="J4605" i="25"/>
  <c r="J4604" i="25"/>
  <c r="J4603" i="25"/>
  <c r="J4602" i="25"/>
  <c r="J4601" i="25"/>
  <c r="J4600" i="25"/>
  <c r="J4599" i="25"/>
  <c r="J4598" i="25"/>
  <c r="J4597" i="25"/>
  <c r="J4596" i="25"/>
  <c r="J4595" i="25"/>
  <c r="J4594" i="25"/>
  <c r="J4593" i="25"/>
  <c r="J4592" i="25"/>
  <c r="J4591" i="25"/>
  <c r="J4590" i="25"/>
  <c r="J4589" i="25"/>
  <c r="J4588" i="25"/>
  <c r="J4587" i="25"/>
  <c r="J4586" i="25"/>
  <c r="J4585" i="25"/>
  <c r="J4584" i="25"/>
  <c r="J4583" i="25"/>
  <c r="J4582" i="25"/>
  <c r="J4581" i="25"/>
  <c r="J4580" i="25"/>
  <c r="J4579" i="25"/>
  <c r="J4578" i="25"/>
  <c r="J4577" i="25"/>
  <c r="J4576" i="25"/>
  <c r="J4575" i="25"/>
  <c r="J4574" i="25"/>
  <c r="J4573" i="25"/>
  <c r="J4572" i="25"/>
  <c r="J4571" i="25"/>
  <c r="J4570" i="25"/>
  <c r="J4569" i="25"/>
  <c r="J4568" i="25"/>
  <c r="J4567" i="25"/>
  <c r="J4566" i="25"/>
  <c r="J4565" i="25"/>
  <c r="J4564" i="25"/>
  <c r="J4563" i="25"/>
  <c r="J4562" i="25"/>
  <c r="J4561" i="25"/>
  <c r="J4560" i="25"/>
  <c r="J4559" i="25"/>
  <c r="J4558" i="25"/>
  <c r="J4557" i="25"/>
  <c r="J4556" i="25"/>
  <c r="J4555" i="25"/>
  <c r="J4554" i="25"/>
  <c r="J4553" i="25"/>
  <c r="J4552" i="25"/>
  <c r="J4551" i="25"/>
  <c r="J4550" i="25"/>
  <c r="J4549" i="25"/>
  <c r="J4548" i="25"/>
  <c r="J4547" i="25"/>
  <c r="J4546" i="25"/>
  <c r="J4545" i="25"/>
  <c r="J4544" i="25"/>
  <c r="J4543" i="25"/>
  <c r="J4542" i="25"/>
  <c r="J4541" i="25"/>
  <c r="J4540" i="25"/>
  <c r="J4539" i="25"/>
  <c r="J4538" i="25"/>
  <c r="J4537" i="25"/>
  <c r="J4536" i="25"/>
  <c r="J4535" i="25"/>
  <c r="J4534" i="25"/>
  <c r="J4533" i="25"/>
  <c r="J4532" i="25"/>
  <c r="J4531" i="25"/>
  <c r="J4530" i="25"/>
  <c r="J4529" i="25"/>
  <c r="J4528" i="25"/>
  <c r="J4527" i="25"/>
  <c r="J4526" i="25"/>
  <c r="J4525" i="25"/>
  <c r="J4524" i="25"/>
  <c r="J4523" i="25"/>
  <c r="J4522" i="25"/>
  <c r="J4521" i="25"/>
  <c r="J4520" i="25"/>
  <c r="J4519" i="25"/>
  <c r="J4518" i="25"/>
  <c r="J4517" i="25"/>
  <c r="J4516" i="25"/>
  <c r="J4515" i="25"/>
  <c r="J4514" i="25"/>
  <c r="J4513" i="25"/>
  <c r="J4512" i="25"/>
  <c r="J4511" i="25"/>
  <c r="J4510" i="25"/>
  <c r="J4509" i="25"/>
  <c r="J4508" i="25"/>
  <c r="J4507" i="25"/>
  <c r="J4506" i="25"/>
  <c r="J4505" i="25"/>
  <c r="J4504" i="25"/>
  <c r="J4503" i="25"/>
  <c r="J4502" i="25"/>
  <c r="J4501" i="25"/>
  <c r="J4500" i="25"/>
  <c r="J4499" i="25"/>
  <c r="J4498" i="25"/>
  <c r="J4497" i="25"/>
  <c r="J4496" i="25"/>
  <c r="J4495" i="25"/>
  <c r="J4494" i="25"/>
  <c r="J4493" i="25"/>
  <c r="J4492" i="25"/>
  <c r="J4491" i="25"/>
  <c r="J4490" i="25"/>
  <c r="J4489" i="25"/>
  <c r="J4488" i="25"/>
  <c r="J4487" i="25"/>
  <c r="J4486" i="25"/>
  <c r="J4485" i="25"/>
  <c r="J4484" i="25"/>
  <c r="J4483" i="25"/>
  <c r="J4482" i="25"/>
  <c r="J4481" i="25"/>
  <c r="J4480" i="25"/>
  <c r="J4479" i="25"/>
  <c r="J4478" i="25"/>
  <c r="J4477" i="25"/>
  <c r="J4476" i="25"/>
  <c r="J4475" i="25"/>
  <c r="J4474" i="25"/>
  <c r="J4473" i="25"/>
  <c r="J4472" i="25"/>
  <c r="J4471" i="25"/>
  <c r="J4470" i="25"/>
  <c r="J4469" i="25"/>
  <c r="J4468" i="25"/>
  <c r="J4467" i="25"/>
  <c r="J4466" i="25"/>
  <c r="J4465" i="25"/>
  <c r="J4464" i="25"/>
  <c r="J4463" i="25"/>
  <c r="J4462" i="25"/>
  <c r="J4461" i="25"/>
  <c r="J4460" i="25"/>
  <c r="J4459" i="25"/>
  <c r="J4458" i="25"/>
  <c r="J4457" i="25"/>
  <c r="J4456" i="25"/>
  <c r="J4455" i="25"/>
  <c r="J4454" i="25"/>
  <c r="J4453" i="25"/>
  <c r="J4452" i="25"/>
  <c r="J4451" i="25"/>
  <c r="J4450" i="25"/>
  <c r="J4449" i="25"/>
  <c r="J4448" i="25"/>
  <c r="J4447" i="25"/>
  <c r="J4446" i="25"/>
  <c r="J4445" i="25"/>
  <c r="J4444" i="25"/>
  <c r="J4443" i="25"/>
  <c r="J4442" i="25"/>
  <c r="J4441" i="25"/>
  <c r="J4440" i="25"/>
  <c r="J4439" i="25"/>
  <c r="J4438" i="25"/>
  <c r="J4437" i="25"/>
  <c r="J4436" i="25"/>
  <c r="J4435" i="25"/>
  <c r="J4434" i="25"/>
  <c r="J4433" i="25"/>
  <c r="J4432" i="25"/>
  <c r="J4431" i="25"/>
  <c r="J4430" i="25"/>
  <c r="J4429" i="25"/>
  <c r="J4428" i="25"/>
  <c r="J4427" i="25"/>
  <c r="J4426" i="25"/>
  <c r="J4425" i="25"/>
  <c r="J4424" i="25"/>
  <c r="J4423" i="25"/>
  <c r="J4422" i="25"/>
  <c r="J4421" i="25"/>
  <c r="J4420" i="25"/>
  <c r="J4419" i="25"/>
  <c r="J4418" i="25"/>
  <c r="J4417" i="25"/>
  <c r="J4416" i="25"/>
  <c r="J4415" i="25"/>
  <c r="J4414" i="25"/>
  <c r="J4413" i="25"/>
  <c r="J4412" i="25"/>
  <c r="J4411" i="25"/>
  <c r="J4410" i="25"/>
  <c r="J4409" i="25"/>
  <c r="J4408" i="25"/>
  <c r="J4407" i="25"/>
  <c r="J4406" i="25"/>
  <c r="J4405" i="25"/>
  <c r="J4404" i="25"/>
  <c r="J4403" i="25"/>
  <c r="J4402" i="25"/>
  <c r="J4401" i="25"/>
  <c r="J4400" i="25"/>
  <c r="J4399" i="25"/>
  <c r="J4398" i="25"/>
  <c r="J4397" i="25"/>
  <c r="J4396" i="25"/>
  <c r="J4395" i="25"/>
  <c r="J4394" i="25"/>
  <c r="J4393" i="25"/>
  <c r="J4392" i="25"/>
  <c r="J4391" i="25"/>
  <c r="J4390" i="25"/>
  <c r="J4389" i="25"/>
  <c r="J4388" i="25"/>
  <c r="J4387" i="25"/>
  <c r="J4386" i="25"/>
  <c r="J4385" i="25"/>
  <c r="J4384" i="25"/>
  <c r="J4383" i="25"/>
  <c r="J4382" i="25"/>
  <c r="J4381" i="25"/>
  <c r="J4380" i="25"/>
  <c r="J4379" i="25"/>
  <c r="J4378" i="25"/>
  <c r="J4377" i="25"/>
  <c r="J4376" i="25"/>
  <c r="J4375" i="25"/>
  <c r="J4374" i="25"/>
  <c r="J4373" i="25"/>
  <c r="J4372" i="25"/>
  <c r="J4371" i="25"/>
  <c r="J4370" i="25"/>
  <c r="J4369" i="25"/>
  <c r="J4368" i="25"/>
  <c r="J4367" i="25"/>
  <c r="J4366" i="25"/>
  <c r="J4365" i="25"/>
  <c r="J4364" i="25"/>
  <c r="J4363" i="25"/>
  <c r="J4362" i="25"/>
  <c r="J4361" i="25"/>
  <c r="J4360" i="25"/>
  <c r="J4359" i="25"/>
  <c r="J4358" i="25"/>
  <c r="J4357" i="25"/>
  <c r="J4356" i="25"/>
  <c r="J4355" i="25"/>
  <c r="J4354" i="25"/>
  <c r="J4353" i="25"/>
  <c r="J4352" i="25"/>
  <c r="J4351" i="25"/>
  <c r="J4350" i="25"/>
  <c r="J4349" i="25"/>
  <c r="J4348" i="25"/>
  <c r="J4347" i="25"/>
  <c r="J4346" i="25"/>
  <c r="J4345" i="25"/>
  <c r="J4344" i="25"/>
  <c r="J4343" i="25"/>
  <c r="J4342" i="25"/>
  <c r="J4341" i="25"/>
  <c r="J4340" i="25"/>
  <c r="J4339" i="25"/>
  <c r="J4338" i="25"/>
  <c r="J4337" i="25"/>
  <c r="J4336" i="25"/>
  <c r="J4335" i="25"/>
  <c r="J4334" i="25"/>
  <c r="J4333" i="25"/>
  <c r="J4332" i="25"/>
  <c r="J4331" i="25"/>
  <c r="J4330" i="25"/>
  <c r="J4329" i="25"/>
  <c r="J4328" i="25"/>
  <c r="J4327" i="25"/>
  <c r="J4326" i="25"/>
  <c r="J4325" i="25"/>
  <c r="J4324" i="25"/>
  <c r="J4323" i="25"/>
  <c r="J4322" i="25"/>
  <c r="J4321" i="25"/>
  <c r="J4320" i="25"/>
  <c r="J4319" i="25"/>
  <c r="J4318" i="25"/>
  <c r="J4317" i="25"/>
  <c r="J4316" i="25"/>
  <c r="J4315" i="25"/>
  <c r="J4314" i="25"/>
  <c r="J4313" i="25"/>
  <c r="J4312" i="25"/>
  <c r="J4311" i="25"/>
  <c r="J4310" i="25"/>
  <c r="J4309" i="25"/>
  <c r="J4308" i="25"/>
  <c r="J4307" i="25"/>
  <c r="J4306" i="25"/>
  <c r="J4305" i="25"/>
  <c r="J4304" i="25"/>
  <c r="J4303" i="25"/>
  <c r="J4302" i="25"/>
  <c r="J4301" i="25"/>
  <c r="J4300" i="25"/>
  <c r="J4299" i="25"/>
  <c r="J4298" i="25"/>
  <c r="J4297" i="25"/>
  <c r="J4296" i="25"/>
  <c r="J4295" i="25"/>
  <c r="J4294" i="25"/>
  <c r="J4293" i="25"/>
  <c r="J4292" i="25"/>
  <c r="J4291" i="25"/>
  <c r="J4290" i="25"/>
  <c r="J4289" i="25"/>
  <c r="J4288" i="25"/>
  <c r="J4287" i="25"/>
  <c r="J4286" i="25"/>
  <c r="J4285" i="25"/>
  <c r="J4284" i="25"/>
  <c r="J4283" i="25"/>
  <c r="J4282" i="25"/>
  <c r="J4281" i="25"/>
  <c r="J4280" i="25"/>
  <c r="J4279" i="25"/>
  <c r="J4278" i="25"/>
  <c r="J4277" i="25"/>
  <c r="J4276" i="25"/>
  <c r="J4275" i="25"/>
  <c r="J4274" i="25"/>
  <c r="J4273" i="25"/>
  <c r="J4272" i="25"/>
  <c r="J4271" i="25"/>
  <c r="J4270" i="25"/>
  <c r="J4269" i="25"/>
  <c r="J4268" i="25"/>
  <c r="J4267" i="25"/>
  <c r="J4266" i="25"/>
  <c r="J4265" i="25"/>
  <c r="J4264" i="25"/>
  <c r="J4263" i="25"/>
  <c r="J4262" i="25"/>
  <c r="J4261" i="25"/>
  <c r="J4260" i="25"/>
  <c r="J4259" i="25"/>
  <c r="J4258" i="25"/>
  <c r="J4257" i="25"/>
  <c r="J4256" i="25"/>
  <c r="J4255" i="25"/>
  <c r="J4254" i="25"/>
  <c r="J4253" i="25"/>
  <c r="J4252" i="25"/>
  <c r="J4251" i="25"/>
  <c r="J4250" i="25"/>
  <c r="J4249" i="25"/>
  <c r="J4248" i="25"/>
  <c r="J4247" i="25"/>
  <c r="J4246" i="25"/>
  <c r="J4245" i="25"/>
  <c r="J4244" i="25"/>
  <c r="J4243" i="25"/>
  <c r="J4242" i="25"/>
  <c r="J4241" i="25"/>
  <c r="J4240" i="25"/>
  <c r="J4239" i="25"/>
  <c r="J4238" i="25"/>
  <c r="J4237" i="25"/>
  <c r="J4236" i="25"/>
  <c r="J4235" i="25"/>
  <c r="J4234" i="25"/>
  <c r="J4233" i="25"/>
  <c r="J4232" i="25"/>
  <c r="J4231" i="25"/>
  <c r="J4230" i="25"/>
  <c r="J4229" i="25"/>
  <c r="J4228" i="25"/>
  <c r="J4227" i="25"/>
  <c r="J4226" i="25"/>
  <c r="J4225" i="25"/>
  <c r="J4224" i="25"/>
  <c r="J4223" i="25"/>
  <c r="J4222" i="25"/>
  <c r="J4221" i="25"/>
  <c r="J4220" i="25"/>
  <c r="J4219" i="25"/>
  <c r="J4218" i="25"/>
  <c r="J4217" i="25"/>
  <c r="J4216" i="25"/>
  <c r="J4215" i="25"/>
  <c r="J4214" i="25"/>
  <c r="J4213" i="25"/>
  <c r="J4212" i="25"/>
  <c r="J4211" i="25"/>
  <c r="J4210" i="25"/>
  <c r="J4209" i="25"/>
  <c r="J4208" i="25"/>
  <c r="J4207" i="25"/>
  <c r="J4206" i="25"/>
  <c r="J4205" i="25"/>
  <c r="J4204" i="25"/>
  <c r="J4203" i="25"/>
  <c r="J4202" i="25"/>
  <c r="J4201" i="25"/>
  <c r="J4200" i="25"/>
  <c r="J4199" i="25"/>
  <c r="J4198" i="25"/>
  <c r="J4197" i="25"/>
  <c r="J4196" i="25"/>
  <c r="J4195" i="25"/>
  <c r="J4194" i="25"/>
  <c r="J4193" i="25"/>
  <c r="J4192" i="25"/>
  <c r="J4191" i="25"/>
  <c r="J4190" i="25"/>
  <c r="J4189" i="25"/>
  <c r="J4188" i="25"/>
  <c r="J4187" i="25"/>
  <c r="J4186" i="25"/>
  <c r="J4185" i="25"/>
  <c r="J4184" i="25"/>
  <c r="J4183" i="25"/>
  <c r="J4182" i="25"/>
  <c r="J4181" i="25"/>
  <c r="J4180" i="25"/>
  <c r="J4179" i="25"/>
  <c r="J4178" i="25"/>
  <c r="J4177" i="25"/>
  <c r="J4176" i="25"/>
  <c r="J4175" i="25"/>
  <c r="J4174" i="25"/>
  <c r="J4173" i="25"/>
  <c r="J4172" i="25"/>
  <c r="J4171" i="25"/>
  <c r="J4170" i="25"/>
  <c r="J4169" i="25"/>
  <c r="J4168" i="25"/>
  <c r="J4167" i="25"/>
  <c r="J4166" i="25"/>
  <c r="J4165" i="25"/>
  <c r="J4164" i="25"/>
  <c r="J4163" i="25"/>
  <c r="J4162" i="25"/>
  <c r="J4161" i="25"/>
  <c r="J4160" i="25"/>
  <c r="J4159" i="25"/>
  <c r="J4158" i="25"/>
  <c r="J4157" i="25"/>
  <c r="J4156" i="25"/>
  <c r="J4155" i="25"/>
  <c r="J4154" i="25"/>
  <c r="J4153" i="25"/>
  <c r="J4152" i="25"/>
  <c r="J4151" i="25"/>
  <c r="J4150" i="25"/>
  <c r="J4149" i="25"/>
  <c r="J4148" i="25"/>
  <c r="J4147" i="25"/>
  <c r="J4146" i="25"/>
  <c r="J4145" i="25"/>
  <c r="J4144" i="25"/>
  <c r="J4143" i="25"/>
  <c r="J4142" i="25"/>
  <c r="J4141" i="25"/>
  <c r="J4140" i="25"/>
  <c r="J4139" i="25"/>
  <c r="J4138" i="25"/>
  <c r="J4137" i="25"/>
  <c r="J4136" i="25"/>
  <c r="J4135" i="25"/>
  <c r="J4134" i="25"/>
  <c r="J4133" i="25"/>
  <c r="J4132" i="25"/>
  <c r="J4131" i="25"/>
  <c r="J4130" i="25"/>
  <c r="J4129" i="25"/>
  <c r="J4128" i="25"/>
  <c r="J4127" i="25"/>
  <c r="J4126" i="25"/>
  <c r="J4125" i="25"/>
  <c r="J4124" i="25"/>
  <c r="J4123" i="25"/>
  <c r="J4122" i="25"/>
  <c r="J4121" i="25"/>
  <c r="J4120" i="25"/>
  <c r="J4119" i="25"/>
  <c r="J4118" i="25"/>
  <c r="J4117" i="25"/>
  <c r="J4116" i="25"/>
  <c r="J4115" i="25"/>
  <c r="J4114" i="25"/>
  <c r="J4113" i="25"/>
  <c r="J4112" i="25"/>
  <c r="J4111" i="25"/>
  <c r="J4110" i="25"/>
  <c r="J4109" i="25"/>
  <c r="J4108" i="25"/>
  <c r="J4107" i="25"/>
  <c r="J4106" i="25"/>
  <c r="J4105" i="25"/>
  <c r="J4104" i="25"/>
  <c r="J4103" i="25"/>
  <c r="J4102" i="25"/>
  <c r="J4101" i="25"/>
  <c r="J4100" i="25"/>
  <c r="J4099" i="25"/>
  <c r="J4098" i="25"/>
  <c r="J4097" i="25"/>
  <c r="J4096" i="25"/>
  <c r="J4095" i="25"/>
  <c r="J4094" i="25"/>
  <c r="J4093" i="25"/>
  <c r="J4092" i="25"/>
  <c r="J4091" i="25"/>
  <c r="J4090" i="25"/>
  <c r="J4089" i="25"/>
  <c r="J4088" i="25"/>
  <c r="J4087" i="25"/>
  <c r="J4086" i="25"/>
  <c r="J4085" i="25"/>
  <c r="J4084" i="25"/>
  <c r="J4083" i="25"/>
  <c r="J4082" i="25"/>
  <c r="J4081" i="25"/>
  <c r="J4080" i="25"/>
  <c r="J4079" i="25"/>
  <c r="J4078" i="25"/>
  <c r="J4077" i="25"/>
  <c r="J4076" i="25"/>
  <c r="J4075" i="25"/>
  <c r="J4074" i="25"/>
  <c r="J4073" i="25"/>
  <c r="J4072" i="25"/>
  <c r="J4071" i="25"/>
  <c r="J4070" i="25"/>
  <c r="J4069" i="25"/>
  <c r="J4068" i="25"/>
  <c r="J4067" i="25"/>
  <c r="J4066" i="25"/>
  <c r="J4065" i="25"/>
  <c r="J4064" i="25"/>
  <c r="J4063" i="25"/>
  <c r="J4062" i="25"/>
  <c r="J4061" i="25"/>
  <c r="J4060" i="25"/>
  <c r="J4059" i="25"/>
  <c r="J4058" i="25"/>
  <c r="J4057" i="25"/>
  <c r="J4056" i="25"/>
  <c r="J4055" i="25"/>
  <c r="J4054" i="25"/>
  <c r="J4053" i="25"/>
  <c r="J4052" i="25"/>
  <c r="J4051" i="25"/>
  <c r="J4050" i="25"/>
  <c r="J4049" i="25"/>
  <c r="J4048" i="25"/>
  <c r="J4047" i="25"/>
  <c r="J4046" i="25"/>
  <c r="J4045" i="25"/>
  <c r="J4044" i="25"/>
  <c r="J4043" i="25"/>
  <c r="J4042" i="25"/>
  <c r="J4041" i="25"/>
  <c r="J4040" i="25"/>
  <c r="J4039" i="25"/>
  <c r="J4038" i="25"/>
  <c r="J4037" i="25"/>
  <c r="J4036" i="25"/>
  <c r="J4035" i="25"/>
  <c r="J4034" i="25"/>
  <c r="J4033" i="25"/>
  <c r="J4032" i="25"/>
  <c r="J4031" i="25"/>
  <c r="J4030" i="25"/>
  <c r="J4029" i="25"/>
  <c r="J4028" i="25"/>
  <c r="J4027" i="25"/>
  <c r="J4026" i="25"/>
  <c r="J4025" i="25"/>
  <c r="J4024" i="25"/>
  <c r="J4023" i="25"/>
  <c r="J4022" i="25"/>
  <c r="J4021" i="25"/>
  <c r="J4020" i="25"/>
  <c r="J4019" i="25"/>
  <c r="J4018" i="25"/>
  <c r="J4017" i="25"/>
  <c r="J4016" i="25"/>
  <c r="J4015" i="25"/>
  <c r="J4014" i="25"/>
  <c r="J4013" i="25"/>
  <c r="J4012" i="25"/>
  <c r="J4011" i="25"/>
  <c r="J4010" i="25"/>
  <c r="J4009" i="25"/>
  <c r="J4008" i="25"/>
  <c r="J4007" i="25"/>
  <c r="J4006" i="25"/>
  <c r="J4005" i="25"/>
  <c r="J4004" i="25"/>
  <c r="J4003" i="25"/>
  <c r="J4002" i="25"/>
  <c r="J4001" i="25"/>
  <c r="J4000" i="25"/>
  <c r="J3999" i="25"/>
  <c r="J3998" i="25"/>
  <c r="J3997" i="25"/>
  <c r="J3996" i="25"/>
  <c r="J3995" i="25"/>
  <c r="J3994" i="25"/>
  <c r="J3993" i="25"/>
  <c r="J3992" i="25"/>
  <c r="J3991" i="25"/>
  <c r="J3990" i="25"/>
  <c r="J3989" i="25"/>
  <c r="J3988" i="25"/>
  <c r="J3987" i="25"/>
  <c r="J3986" i="25"/>
  <c r="J3985" i="25"/>
  <c r="J3984" i="25"/>
  <c r="J3983" i="25"/>
  <c r="J3982" i="25"/>
  <c r="J3981" i="25"/>
  <c r="J3980" i="25"/>
  <c r="J3979" i="25"/>
  <c r="J3978" i="25"/>
  <c r="J3977" i="25"/>
  <c r="J3976" i="25"/>
  <c r="J3975" i="25"/>
  <c r="J3974" i="25"/>
  <c r="J3973" i="25"/>
  <c r="J3972" i="25"/>
  <c r="J3971" i="25"/>
  <c r="J3970" i="25"/>
  <c r="J3969" i="25"/>
  <c r="J3968" i="25"/>
  <c r="J3967" i="25"/>
  <c r="J3966" i="25"/>
  <c r="J3965" i="25"/>
  <c r="J3964" i="25"/>
  <c r="J3963" i="25"/>
  <c r="J3962" i="25"/>
  <c r="J3961" i="25"/>
  <c r="J3960" i="25"/>
  <c r="J3959" i="25"/>
  <c r="J3958" i="25"/>
  <c r="J3957" i="25"/>
  <c r="J3956" i="25"/>
  <c r="J3955" i="25"/>
  <c r="J3954" i="25"/>
  <c r="J3953" i="25"/>
  <c r="J3952" i="25"/>
  <c r="J3951" i="25"/>
  <c r="J3950" i="25"/>
  <c r="J3949" i="25"/>
  <c r="J3948" i="25"/>
  <c r="J3947" i="25"/>
  <c r="J3946" i="25"/>
  <c r="J3945" i="25"/>
  <c r="J3944" i="25"/>
  <c r="J3943" i="25"/>
  <c r="J3942" i="25"/>
  <c r="J3941" i="25"/>
  <c r="J3940" i="25"/>
  <c r="J3939" i="25"/>
  <c r="J3938" i="25"/>
  <c r="J3937" i="25"/>
  <c r="J3936" i="25"/>
  <c r="J3935" i="25"/>
  <c r="J3934" i="25"/>
  <c r="J3933" i="25"/>
  <c r="J3932" i="25"/>
  <c r="J3931" i="25"/>
  <c r="J3930" i="25"/>
  <c r="J3929" i="25"/>
  <c r="J3928" i="25"/>
  <c r="J3927" i="25"/>
  <c r="J3926" i="25"/>
  <c r="J3925" i="25"/>
  <c r="J3924" i="25"/>
  <c r="J3923" i="25"/>
  <c r="J3922" i="25"/>
  <c r="J3921" i="25"/>
  <c r="J3920" i="25"/>
  <c r="J3919" i="25"/>
  <c r="J3918" i="25"/>
  <c r="J3917" i="25"/>
  <c r="J3916" i="25"/>
  <c r="J3915" i="25"/>
  <c r="J3914" i="25"/>
  <c r="J3913" i="25"/>
  <c r="J3912" i="25"/>
  <c r="J3911" i="25"/>
  <c r="J3910" i="25"/>
  <c r="J3909" i="25"/>
  <c r="J3908" i="25"/>
  <c r="J3907" i="25"/>
  <c r="J3906" i="25"/>
  <c r="J3905" i="25"/>
  <c r="J3904" i="25"/>
  <c r="J3903" i="25"/>
  <c r="J3902" i="25"/>
  <c r="J3901" i="25"/>
  <c r="J3900" i="25"/>
  <c r="J3899" i="25"/>
  <c r="J3898" i="25"/>
  <c r="J3897" i="25"/>
  <c r="J3896" i="25"/>
  <c r="J3895" i="25"/>
  <c r="J3894" i="25"/>
  <c r="J3893" i="25"/>
  <c r="J3892" i="25"/>
  <c r="J3891" i="25"/>
  <c r="J3890" i="25"/>
  <c r="J3889" i="25"/>
  <c r="J3888" i="25"/>
  <c r="J3887" i="25"/>
  <c r="J3886" i="25"/>
  <c r="J3885" i="25"/>
  <c r="J3884" i="25"/>
  <c r="J3883" i="25"/>
  <c r="J3882" i="25"/>
  <c r="J3881" i="25"/>
  <c r="J3880" i="25"/>
  <c r="J3879" i="25"/>
  <c r="J3878" i="25"/>
  <c r="J3877" i="25"/>
  <c r="J3876" i="25"/>
  <c r="J3875" i="25"/>
  <c r="J3874" i="25"/>
  <c r="J3873" i="25"/>
  <c r="J3872" i="25"/>
  <c r="J3871" i="25"/>
  <c r="J3870" i="25"/>
  <c r="J3869" i="25"/>
  <c r="J3868" i="25"/>
  <c r="J3867" i="25"/>
  <c r="J3866" i="25"/>
  <c r="J3865" i="25"/>
  <c r="J3864" i="25"/>
  <c r="J3863" i="25"/>
  <c r="J3862" i="25"/>
  <c r="J3861" i="25"/>
  <c r="J3860" i="25"/>
  <c r="J3859" i="25"/>
  <c r="J3858" i="25"/>
  <c r="J3857" i="25"/>
  <c r="J3856" i="25"/>
  <c r="J3855" i="25"/>
  <c r="J3854" i="25"/>
  <c r="J3853" i="25"/>
  <c r="J3852" i="25"/>
  <c r="J3851" i="25"/>
  <c r="J3850" i="25"/>
  <c r="J3849" i="25"/>
  <c r="J3848" i="25"/>
  <c r="J3847" i="25"/>
  <c r="J3846" i="25"/>
  <c r="J3845" i="25"/>
  <c r="J3844" i="25"/>
  <c r="J3843" i="25"/>
  <c r="J3842" i="25"/>
  <c r="J3841" i="25"/>
  <c r="J3840" i="25"/>
  <c r="J3839" i="25"/>
  <c r="J3838" i="25"/>
  <c r="J3837" i="25"/>
  <c r="J3836" i="25"/>
  <c r="J3835" i="25"/>
  <c r="J3834" i="25"/>
  <c r="J3833" i="25"/>
  <c r="J3832" i="25"/>
  <c r="J3831" i="25"/>
  <c r="J3830" i="25"/>
  <c r="J3829" i="25"/>
  <c r="J3828" i="25"/>
  <c r="J3827" i="25"/>
  <c r="J3826" i="25"/>
  <c r="J3825" i="25"/>
  <c r="J3824" i="25"/>
  <c r="J3823" i="25"/>
  <c r="J3822" i="25"/>
  <c r="J3821" i="25"/>
  <c r="J3820" i="25"/>
  <c r="J3819" i="25"/>
  <c r="J3818" i="25"/>
  <c r="J3817" i="25"/>
  <c r="J3816" i="25"/>
  <c r="J3815" i="25"/>
  <c r="J3814" i="25"/>
  <c r="J3813" i="25"/>
  <c r="J3812" i="25"/>
  <c r="J3811" i="25"/>
  <c r="J3810" i="25"/>
  <c r="J3809" i="25"/>
  <c r="J3808" i="25"/>
  <c r="J3807" i="25"/>
  <c r="J3806" i="25"/>
  <c r="J3805" i="25"/>
  <c r="J3804" i="25"/>
  <c r="J3803" i="25"/>
  <c r="J3802" i="25"/>
  <c r="J3801" i="25"/>
  <c r="J3800" i="25"/>
  <c r="J3799" i="25"/>
  <c r="J3798" i="25"/>
  <c r="J3797" i="25"/>
  <c r="J3796" i="25"/>
  <c r="J3795" i="25"/>
  <c r="J3794" i="25"/>
  <c r="J3793" i="25"/>
  <c r="J3792" i="25"/>
  <c r="J3791" i="25"/>
  <c r="J3790" i="25"/>
  <c r="J3789" i="25"/>
  <c r="J3788" i="25"/>
  <c r="J3787" i="25"/>
  <c r="J3786" i="25"/>
  <c r="J3785" i="25"/>
  <c r="J3784" i="25"/>
  <c r="J3783" i="25"/>
  <c r="J3782" i="25"/>
  <c r="J3781" i="25"/>
  <c r="J3780" i="25"/>
  <c r="J3779" i="25"/>
  <c r="J3778" i="25"/>
  <c r="J3777" i="25"/>
  <c r="J3776" i="25"/>
  <c r="J3775" i="25"/>
  <c r="J3774" i="25"/>
  <c r="J3773" i="25"/>
  <c r="J3772" i="25"/>
  <c r="J3771" i="25"/>
  <c r="J3770" i="25"/>
  <c r="J3769" i="25"/>
  <c r="J3768" i="25"/>
  <c r="J3767" i="25"/>
  <c r="J3766" i="25"/>
  <c r="J3765" i="25"/>
  <c r="J3764" i="25"/>
  <c r="J3763" i="25"/>
  <c r="J3762" i="25"/>
  <c r="J3761" i="25"/>
  <c r="J3760" i="25"/>
  <c r="J3759" i="25"/>
  <c r="J3758" i="25"/>
  <c r="J3757" i="25"/>
  <c r="J3756" i="25"/>
  <c r="J3755" i="25"/>
  <c r="J3754" i="25"/>
  <c r="J3753" i="25"/>
  <c r="J3752" i="25"/>
  <c r="J3751" i="25"/>
  <c r="J3750" i="25"/>
  <c r="J3749" i="25"/>
  <c r="J3748" i="25"/>
  <c r="J3747" i="25"/>
  <c r="J3746" i="25"/>
  <c r="J3745" i="25"/>
  <c r="J3744" i="25"/>
  <c r="J3743" i="25"/>
  <c r="J3742" i="25"/>
  <c r="J3741" i="25"/>
  <c r="J3740" i="25"/>
  <c r="J3739" i="25"/>
  <c r="J3738" i="25"/>
  <c r="J3737" i="25"/>
  <c r="J3736" i="25"/>
  <c r="J3735" i="25"/>
  <c r="J3734" i="25"/>
  <c r="J3733" i="25"/>
  <c r="J3732" i="25"/>
  <c r="J3731" i="25"/>
  <c r="J3730" i="25"/>
  <c r="J3729" i="25"/>
  <c r="J3728" i="25"/>
  <c r="J3727" i="25"/>
  <c r="J3726" i="25"/>
  <c r="J3725" i="25"/>
  <c r="J3724" i="25"/>
  <c r="J3723" i="25"/>
  <c r="J3722" i="25"/>
  <c r="J3721" i="25"/>
  <c r="J3720" i="25"/>
  <c r="J3719" i="25"/>
  <c r="J3718" i="25"/>
  <c r="J3717" i="25"/>
  <c r="J3716" i="25"/>
  <c r="J3715" i="25"/>
  <c r="J3714" i="25"/>
  <c r="J3713" i="25"/>
  <c r="J3712" i="25"/>
  <c r="J3711" i="25"/>
  <c r="J3710" i="25"/>
  <c r="J3709" i="25"/>
  <c r="J3708" i="25"/>
  <c r="J3707" i="25"/>
  <c r="J3706" i="25"/>
  <c r="J3705" i="25"/>
  <c r="J3704" i="25"/>
  <c r="J3703" i="25"/>
  <c r="J3702" i="25"/>
  <c r="J3701" i="25"/>
  <c r="J3700" i="25"/>
  <c r="J3699" i="25"/>
  <c r="J3698" i="25"/>
  <c r="J3697" i="25"/>
  <c r="J3696" i="25"/>
  <c r="J3695" i="25"/>
  <c r="J3694" i="25"/>
  <c r="J3693" i="25"/>
  <c r="J3692" i="25"/>
  <c r="J3691" i="25"/>
  <c r="J3690" i="25"/>
  <c r="J3689" i="25"/>
  <c r="J3688" i="25"/>
  <c r="J3687" i="25"/>
  <c r="J3686" i="25"/>
  <c r="J3685" i="25"/>
  <c r="J3684" i="25"/>
  <c r="J3683" i="25"/>
  <c r="J3682" i="25"/>
  <c r="J3681" i="25"/>
  <c r="J3680" i="25"/>
  <c r="J3679" i="25"/>
  <c r="J3678" i="25"/>
  <c r="J3677" i="25"/>
  <c r="J3676" i="25"/>
  <c r="J3675" i="25"/>
  <c r="J3674" i="25"/>
  <c r="J3673" i="25"/>
  <c r="J3672" i="25"/>
  <c r="J3671" i="25"/>
  <c r="J3670" i="25"/>
  <c r="J3669" i="25"/>
  <c r="J3668" i="25"/>
  <c r="J3667" i="25"/>
  <c r="J3666" i="25"/>
  <c r="J3665" i="25"/>
  <c r="J3664" i="25"/>
  <c r="J3663" i="25"/>
  <c r="J3662" i="25"/>
  <c r="J3661" i="25"/>
  <c r="J3660" i="25"/>
  <c r="J3659" i="25"/>
  <c r="J3658" i="25"/>
  <c r="J3657" i="25"/>
  <c r="J3656" i="25"/>
  <c r="J3655" i="25"/>
  <c r="J3654" i="25"/>
  <c r="J3653" i="25"/>
  <c r="J3652" i="25"/>
  <c r="J3651" i="25"/>
  <c r="J3650" i="25"/>
  <c r="J3649" i="25"/>
  <c r="J3648" i="25"/>
  <c r="J3647" i="25"/>
  <c r="J3646" i="25"/>
  <c r="J3645" i="25"/>
  <c r="J3644" i="25"/>
  <c r="J3643" i="25"/>
  <c r="J3642" i="25"/>
  <c r="J3641" i="25"/>
  <c r="J3640" i="25"/>
  <c r="J3639" i="25"/>
  <c r="J3638" i="25"/>
  <c r="J3637" i="25"/>
  <c r="J3636" i="25"/>
  <c r="J3635" i="25"/>
  <c r="J3634" i="25"/>
  <c r="J3633" i="25"/>
  <c r="J3632" i="25"/>
  <c r="J3631" i="25"/>
  <c r="J3630" i="25"/>
  <c r="J3629" i="25"/>
  <c r="J3628" i="25"/>
  <c r="J3627" i="25"/>
  <c r="J3626" i="25"/>
  <c r="J3625" i="25"/>
  <c r="J3624" i="25"/>
  <c r="J3623" i="25"/>
  <c r="J3622" i="25"/>
  <c r="J3621" i="25"/>
  <c r="J3620" i="25"/>
  <c r="J3619" i="25"/>
  <c r="J3618" i="25"/>
  <c r="J3617" i="25"/>
  <c r="J3616" i="25"/>
  <c r="J3615" i="25"/>
  <c r="J3614" i="25"/>
  <c r="J3613" i="25"/>
  <c r="J3612" i="25"/>
  <c r="J3611" i="25"/>
  <c r="J3610" i="25"/>
  <c r="J3609" i="25"/>
  <c r="J3608" i="25"/>
  <c r="J3607" i="25"/>
  <c r="J3606" i="25"/>
  <c r="J3605" i="25"/>
  <c r="J3604" i="25"/>
  <c r="J3603" i="25"/>
  <c r="J3602" i="25"/>
  <c r="J3601" i="25"/>
  <c r="J3600" i="25"/>
  <c r="J3599" i="25"/>
  <c r="J3598" i="25"/>
  <c r="J3597" i="25"/>
  <c r="J3596" i="25"/>
  <c r="J3595" i="25"/>
  <c r="J3594" i="25"/>
  <c r="J3593" i="25"/>
  <c r="J3592" i="25"/>
  <c r="J3591" i="25"/>
  <c r="J3590" i="25"/>
  <c r="J3589" i="25"/>
  <c r="J3588" i="25"/>
  <c r="J3587" i="25"/>
  <c r="J3586" i="25"/>
  <c r="J3585" i="25"/>
  <c r="J3584" i="25"/>
  <c r="J3583" i="25"/>
  <c r="J3582" i="25"/>
  <c r="J3581" i="25"/>
  <c r="J3580" i="25"/>
  <c r="J3579" i="25"/>
  <c r="J3578" i="25"/>
  <c r="J3577" i="25"/>
  <c r="J3576" i="25"/>
  <c r="J3575" i="25"/>
  <c r="J3574" i="25"/>
  <c r="J3573" i="25"/>
  <c r="J3572" i="25"/>
  <c r="J3571" i="25"/>
  <c r="J3570" i="25"/>
  <c r="J3569" i="25"/>
  <c r="J3568" i="25"/>
  <c r="J3567" i="25"/>
  <c r="J3566" i="25"/>
  <c r="J3565" i="25"/>
  <c r="J3564" i="25"/>
  <c r="J3563" i="25"/>
  <c r="J3562" i="25"/>
  <c r="J3561" i="25"/>
  <c r="J3560" i="25"/>
  <c r="J3559" i="25"/>
  <c r="J3558" i="25"/>
  <c r="J3557" i="25"/>
  <c r="J3556" i="25"/>
  <c r="J3555" i="25"/>
  <c r="J3554" i="25"/>
  <c r="J3553" i="25"/>
  <c r="J3552" i="25"/>
  <c r="J3551" i="25"/>
  <c r="J3550" i="25"/>
  <c r="J3549" i="25"/>
  <c r="J3548" i="25"/>
  <c r="J3547" i="25"/>
  <c r="J3546" i="25"/>
  <c r="J3545" i="25"/>
  <c r="J3544" i="25"/>
  <c r="J3543" i="25"/>
  <c r="J3542" i="25"/>
  <c r="J3541" i="25"/>
  <c r="J3540" i="25"/>
  <c r="J3539" i="25"/>
  <c r="J3538" i="25"/>
  <c r="J3537" i="25"/>
  <c r="J3536" i="25"/>
  <c r="J3535" i="25"/>
  <c r="J3534" i="25"/>
  <c r="J3533" i="25"/>
  <c r="J3532" i="25"/>
  <c r="J3531" i="25"/>
  <c r="J3530" i="25"/>
  <c r="J3529" i="25"/>
  <c r="J3528" i="25"/>
  <c r="J3527" i="25"/>
  <c r="J3526" i="25"/>
  <c r="J3525" i="25"/>
  <c r="J3524" i="25"/>
  <c r="J3523" i="25"/>
  <c r="J3522" i="25"/>
  <c r="J3521" i="25"/>
  <c r="J3520" i="25"/>
  <c r="J3519" i="25"/>
  <c r="J3518" i="25"/>
  <c r="J3517" i="25"/>
  <c r="J3516" i="25"/>
  <c r="J3515" i="25"/>
  <c r="J3514" i="25"/>
  <c r="J3513" i="25"/>
  <c r="J3512" i="25"/>
  <c r="J3511" i="25"/>
  <c r="J3510" i="25"/>
  <c r="J3509" i="25"/>
  <c r="J3508" i="25"/>
  <c r="J3507" i="25"/>
  <c r="J3506" i="25"/>
  <c r="J3505" i="25"/>
  <c r="J3504" i="25"/>
  <c r="J3503" i="25"/>
  <c r="J3502" i="25"/>
  <c r="J3501" i="25"/>
  <c r="J3500" i="25"/>
  <c r="J3499" i="25"/>
  <c r="J3498" i="25"/>
  <c r="J3497" i="25"/>
  <c r="J3496" i="25"/>
  <c r="J3495" i="25"/>
  <c r="J3494" i="25"/>
  <c r="J3493" i="25"/>
  <c r="J3492" i="25"/>
  <c r="J3491" i="25"/>
  <c r="J3490" i="25"/>
  <c r="J3489" i="25"/>
  <c r="J3488" i="25"/>
  <c r="J3487" i="25"/>
  <c r="J3486" i="25"/>
  <c r="J3485" i="25"/>
  <c r="J3484" i="25"/>
  <c r="J3483" i="25"/>
  <c r="J3482" i="25"/>
  <c r="J3481" i="25"/>
  <c r="J3480" i="25"/>
  <c r="J3479" i="25"/>
  <c r="J3478" i="25"/>
  <c r="J3477" i="25"/>
  <c r="J3476" i="25"/>
  <c r="J3475" i="25"/>
  <c r="J3474" i="25"/>
  <c r="J3473" i="25"/>
  <c r="J3472" i="25"/>
  <c r="J3471" i="25"/>
  <c r="J3470" i="25"/>
  <c r="J3469" i="25"/>
  <c r="J3468" i="25"/>
  <c r="J3467" i="25"/>
  <c r="J3466" i="25"/>
  <c r="J3465" i="25"/>
  <c r="J3464" i="25"/>
  <c r="J3463" i="25"/>
  <c r="J3462" i="25"/>
  <c r="J3461" i="25"/>
  <c r="J3460" i="25"/>
  <c r="J3459" i="25"/>
  <c r="J3458" i="25"/>
  <c r="J3457" i="25"/>
  <c r="J3456" i="25"/>
  <c r="J3455" i="25"/>
  <c r="J3454" i="25"/>
  <c r="J3453" i="25"/>
  <c r="J3452" i="25"/>
  <c r="J3451" i="25"/>
  <c r="J3450" i="25"/>
  <c r="J3449" i="25"/>
  <c r="J3448" i="25"/>
  <c r="J3447" i="25"/>
  <c r="J3446" i="25"/>
  <c r="J3445" i="25"/>
  <c r="J3444" i="25"/>
  <c r="J3443" i="25"/>
  <c r="J3442" i="25"/>
  <c r="J3441" i="25"/>
  <c r="J3440" i="25"/>
  <c r="J3439" i="25"/>
  <c r="J3438" i="25"/>
  <c r="J3437" i="25"/>
  <c r="J3436" i="25"/>
  <c r="J3435" i="25"/>
  <c r="J3434" i="25"/>
  <c r="J3433" i="25"/>
  <c r="J3432" i="25"/>
  <c r="J3431" i="25"/>
  <c r="J3430" i="25"/>
  <c r="J3429" i="25"/>
  <c r="J3428" i="25"/>
  <c r="J3427" i="25"/>
  <c r="J3426" i="25"/>
  <c r="J3425" i="25"/>
  <c r="J3424" i="25"/>
  <c r="J3423" i="25"/>
  <c r="J3422" i="25"/>
  <c r="J3421" i="25"/>
  <c r="J3420" i="25"/>
  <c r="J3419" i="25"/>
  <c r="J3418" i="25"/>
  <c r="J3417" i="25"/>
  <c r="J3416" i="25"/>
  <c r="J3415" i="25"/>
  <c r="J3414" i="25"/>
  <c r="J3413" i="25"/>
  <c r="J3412" i="25"/>
  <c r="J3411" i="25"/>
  <c r="J3410" i="25"/>
  <c r="J3409" i="25"/>
  <c r="J3408" i="25"/>
  <c r="J3407" i="25"/>
  <c r="J3406" i="25"/>
  <c r="J3405" i="25"/>
  <c r="J3404" i="25"/>
  <c r="J3403" i="25"/>
  <c r="J3402" i="25"/>
  <c r="J3401" i="25"/>
  <c r="J3400" i="25"/>
  <c r="J3399" i="25"/>
  <c r="J3398" i="25"/>
  <c r="J3397" i="25"/>
  <c r="J3396" i="25"/>
  <c r="J3395" i="25"/>
  <c r="J3394" i="25"/>
  <c r="J3393" i="25"/>
  <c r="J3392" i="25"/>
  <c r="J3391" i="25"/>
  <c r="J3390" i="25"/>
  <c r="J3389" i="25"/>
  <c r="J3388" i="25"/>
  <c r="J3387" i="25"/>
  <c r="J3386" i="25"/>
  <c r="J3385" i="25"/>
  <c r="J3384" i="25"/>
  <c r="J3383" i="25"/>
  <c r="J3382" i="25"/>
  <c r="J3381" i="25"/>
  <c r="J3380" i="25"/>
  <c r="J3379" i="25"/>
  <c r="J3378" i="25"/>
  <c r="J3377" i="25"/>
  <c r="J3376" i="25"/>
  <c r="J3375" i="25"/>
  <c r="J3374" i="25"/>
  <c r="J3373" i="25"/>
  <c r="J3372" i="25"/>
  <c r="J3371" i="25"/>
  <c r="J3370" i="25"/>
  <c r="J3369" i="25"/>
  <c r="J3368" i="25"/>
  <c r="J3367" i="25"/>
  <c r="J3366" i="25"/>
  <c r="J3365" i="25"/>
  <c r="J3364" i="25"/>
  <c r="J3363" i="25"/>
  <c r="J3362" i="25"/>
  <c r="J3361" i="25"/>
  <c r="J3360" i="25"/>
  <c r="J3359" i="25"/>
  <c r="J3358" i="25"/>
  <c r="J3357" i="25"/>
  <c r="J3356" i="25"/>
  <c r="J3355" i="25"/>
  <c r="J3354" i="25"/>
  <c r="J3353" i="25"/>
  <c r="J3352" i="25"/>
  <c r="J3351" i="25"/>
  <c r="J3350" i="25"/>
  <c r="J3349" i="25"/>
  <c r="J3348" i="25"/>
  <c r="J3347" i="25"/>
  <c r="J3346" i="25"/>
  <c r="J3345" i="25"/>
  <c r="J3344" i="25"/>
  <c r="J3343" i="25"/>
  <c r="J3342" i="25"/>
  <c r="J3341" i="25"/>
  <c r="J3340" i="25"/>
  <c r="J3339" i="25"/>
  <c r="J3338" i="25"/>
  <c r="J3337" i="25"/>
  <c r="J3336" i="25"/>
  <c r="J3335" i="25"/>
  <c r="J3334" i="25"/>
  <c r="J3333" i="25"/>
  <c r="J3332" i="25"/>
  <c r="J3331" i="25"/>
  <c r="J3330" i="25"/>
  <c r="J3329" i="25"/>
  <c r="J3328" i="25"/>
  <c r="J3327" i="25"/>
  <c r="J3326" i="25"/>
  <c r="J3325" i="25"/>
  <c r="J3324" i="25"/>
  <c r="J3323" i="25"/>
  <c r="J3322" i="25"/>
  <c r="J3321" i="25"/>
  <c r="J3320" i="25"/>
  <c r="J3319" i="25"/>
  <c r="J3318" i="25"/>
  <c r="J3317" i="25"/>
  <c r="J3316" i="25"/>
  <c r="J3315" i="25"/>
  <c r="J3314" i="25"/>
  <c r="J3313" i="25"/>
  <c r="J3312" i="25"/>
  <c r="J3311" i="25"/>
  <c r="J3310" i="25"/>
  <c r="J3309" i="25"/>
  <c r="J3308" i="25"/>
  <c r="J3307" i="25"/>
  <c r="J3306" i="25"/>
  <c r="J3305" i="25"/>
  <c r="J3304" i="25"/>
  <c r="J3303" i="25"/>
  <c r="J3302" i="25"/>
  <c r="J3301" i="25"/>
  <c r="J3300" i="25"/>
  <c r="J3299" i="25"/>
  <c r="J3298" i="25"/>
  <c r="J3297" i="25"/>
  <c r="J3296" i="25"/>
  <c r="J3295" i="25"/>
  <c r="J3294" i="25"/>
  <c r="J3293" i="25"/>
  <c r="J3292" i="25"/>
  <c r="J3291" i="25"/>
  <c r="J3290" i="25"/>
  <c r="J3289" i="25"/>
  <c r="J3288" i="25"/>
  <c r="J3287" i="25"/>
  <c r="J3286" i="25"/>
  <c r="J3285" i="25"/>
  <c r="J3284" i="25"/>
  <c r="J3283" i="25"/>
  <c r="J3282" i="25"/>
  <c r="J3281" i="25"/>
  <c r="J3280" i="25"/>
  <c r="J3279" i="25"/>
  <c r="J3278" i="25"/>
  <c r="J3277" i="25"/>
  <c r="J3276" i="25"/>
  <c r="J3275" i="25"/>
  <c r="J3274" i="25"/>
  <c r="J3273" i="25"/>
  <c r="J3272" i="25"/>
  <c r="J3271" i="25"/>
  <c r="J3270" i="25"/>
  <c r="J3269" i="25"/>
  <c r="J3268" i="25"/>
  <c r="J3267" i="25"/>
  <c r="J3266" i="25"/>
  <c r="J3265" i="25"/>
  <c r="J3264" i="25"/>
  <c r="J3263" i="25"/>
  <c r="J3262" i="25"/>
  <c r="J3261" i="25"/>
  <c r="J3260" i="25"/>
  <c r="J3259" i="25"/>
  <c r="J3258" i="25"/>
  <c r="J3257" i="25"/>
  <c r="J3256" i="25"/>
  <c r="J3255" i="25"/>
  <c r="J3254" i="25"/>
  <c r="J3253" i="25"/>
  <c r="J3252" i="25"/>
  <c r="J3251" i="25"/>
  <c r="J3250" i="25"/>
  <c r="J3249" i="25"/>
  <c r="J3248" i="25"/>
  <c r="J3247" i="25"/>
  <c r="J3246" i="25"/>
  <c r="J3245" i="25"/>
  <c r="J3244" i="25"/>
  <c r="J3243" i="25"/>
  <c r="J3242" i="25"/>
  <c r="J3241" i="25"/>
  <c r="J3240" i="25"/>
  <c r="J3239" i="25"/>
  <c r="J3238" i="25"/>
  <c r="J3237" i="25"/>
  <c r="J3236" i="25"/>
  <c r="J3235" i="25"/>
  <c r="J3234" i="25"/>
  <c r="J3233" i="25"/>
  <c r="J3232" i="25"/>
  <c r="J3231" i="25"/>
  <c r="J3230" i="25"/>
  <c r="J3229" i="25"/>
  <c r="J3228" i="25"/>
  <c r="J3227" i="25"/>
  <c r="J3226" i="25"/>
  <c r="J3225" i="25"/>
  <c r="J3224" i="25"/>
  <c r="J3223" i="25"/>
  <c r="J3222" i="25"/>
  <c r="J3221" i="25"/>
  <c r="J3220" i="25"/>
  <c r="J3219" i="25"/>
  <c r="J3218" i="25"/>
  <c r="J3217" i="25"/>
  <c r="J3216" i="25"/>
  <c r="J3215" i="25"/>
  <c r="J3214" i="25"/>
  <c r="J3213" i="25"/>
  <c r="J3212" i="25"/>
  <c r="J3211" i="25"/>
  <c r="J3210" i="25"/>
  <c r="J3209" i="25"/>
  <c r="J3208" i="25"/>
  <c r="J3207" i="25"/>
  <c r="J3206" i="25"/>
  <c r="J3205" i="25"/>
  <c r="J3204" i="25"/>
  <c r="J3203" i="25"/>
  <c r="J3202" i="25"/>
  <c r="J3201" i="25"/>
  <c r="J3200" i="25"/>
  <c r="J3199" i="25"/>
  <c r="J3198" i="25"/>
  <c r="J3197" i="25"/>
  <c r="J3196" i="25"/>
  <c r="J3195" i="25"/>
  <c r="J3194" i="25"/>
  <c r="J3193" i="25"/>
  <c r="J3192" i="25"/>
  <c r="J3191" i="25"/>
  <c r="J3190" i="25"/>
  <c r="J3189" i="25"/>
  <c r="J3188" i="25"/>
  <c r="J3187" i="25"/>
  <c r="J3186" i="25"/>
  <c r="J3185" i="25"/>
  <c r="J3184" i="25"/>
  <c r="J3183" i="25"/>
  <c r="J3182" i="25"/>
  <c r="J3181" i="25"/>
  <c r="J3180" i="25"/>
  <c r="J3179" i="25"/>
  <c r="J3178" i="25"/>
  <c r="J3177" i="25"/>
  <c r="J3176" i="25"/>
  <c r="J3175" i="25"/>
  <c r="J3174" i="25"/>
  <c r="J3173" i="25"/>
  <c r="J3172" i="25"/>
  <c r="J3171" i="25"/>
  <c r="J3170" i="25"/>
  <c r="J3169" i="25"/>
  <c r="J3168" i="25"/>
  <c r="J3167" i="25"/>
  <c r="J3166" i="25"/>
  <c r="J3165" i="25"/>
  <c r="J3164" i="25"/>
  <c r="J3163" i="25"/>
  <c r="J3162" i="25"/>
  <c r="J3161" i="25"/>
  <c r="J3160" i="25"/>
  <c r="J3159" i="25"/>
  <c r="J3158" i="25"/>
  <c r="J3157" i="25"/>
  <c r="J3156" i="25"/>
  <c r="J3155" i="25"/>
  <c r="J3154" i="25"/>
  <c r="J3153" i="25"/>
  <c r="J3152" i="25"/>
  <c r="J3151" i="25"/>
  <c r="J3150" i="25"/>
  <c r="J3149" i="25"/>
  <c r="J3148" i="25"/>
  <c r="J3147" i="25"/>
  <c r="J3146" i="25"/>
  <c r="J3145" i="25"/>
  <c r="J3144" i="25"/>
  <c r="J3143" i="25"/>
  <c r="J3142" i="25"/>
  <c r="J3141" i="25"/>
  <c r="J3140" i="25"/>
  <c r="J3139" i="25"/>
  <c r="J3138" i="25"/>
  <c r="J3137" i="25"/>
  <c r="J3136" i="25"/>
  <c r="J3135" i="25"/>
  <c r="J3134" i="25"/>
  <c r="J3133" i="25"/>
  <c r="J3132" i="25"/>
  <c r="J3131" i="25"/>
  <c r="J3130" i="25"/>
  <c r="J3129" i="25"/>
  <c r="J3128" i="25"/>
  <c r="J3127" i="25"/>
  <c r="J3126" i="25"/>
  <c r="J3125" i="25"/>
  <c r="J3124" i="25"/>
  <c r="J3123" i="25"/>
  <c r="J3122" i="25"/>
  <c r="J3121" i="25"/>
  <c r="J3120" i="25"/>
  <c r="J3119" i="25"/>
  <c r="J3118" i="25"/>
  <c r="J3117" i="25"/>
  <c r="J3116" i="25"/>
  <c r="J3115" i="25"/>
  <c r="J3114" i="25"/>
  <c r="J3113" i="25"/>
  <c r="J3112" i="25"/>
  <c r="J3111" i="25"/>
  <c r="J3110" i="25"/>
  <c r="J3109" i="25"/>
  <c r="J3108" i="25"/>
  <c r="J3107" i="25"/>
  <c r="J3106" i="25"/>
  <c r="J3105" i="25"/>
  <c r="J3104" i="25"/>
  <c r="J3103" i="25"/>
  <c r="J3102" i="25"/>
  <c r="J3101" i="25"/>
  <c r="J3100" i="25"/>
  <c r="J3099" i="25"/>
  <c r="J3098" i="25"/>
  <c r="J3097" i="25"/>
  <c r="J3096" i="25"/>
  <c r="J3095" i="25"/>
  <c r="J3094" i="25"/>
  <c r="J3093" i="25"/>
  <c r="J3092" i="25"/>
  <c r="J3091" i="25"/>
  <c r="J3090" i="25"/>
  <c r="J3089" i="25"/>
  <c r="J3088" i="25"/>
  <c r="J3087" i="25"/>
  <c r="J3086" i="25"/>
  <c r="J3085" i="25"/>
  <c r="J3084" i="25"/>
  <c r="J3083" i="25"/>
  <c r="J3082" i="25"/>
  <c r="J3081" i="25"/>
  <c r="J3080" i="25"/>
  <c r="J3079" i="25"/>
  <c r="J3078" i="25"/>
  <c r="J3077" i="25"/>
  <c r="J3076" i="25"/>
  <c r="J3075" i="25"/>
  <c r="J3074" i="25"/>
  <c r="J3073" i="25"/>
  <c r="J3072" i="25"/>
  <c r="J3071" i="25"/>
  <c r="J3070" i="25"/>
  <c r="J3069" i="25"/>
  <c r="J3068" i="25"/>
  <c r="J3067" i="25"/>
  <c r="J3066" i="25"/>
  <c r="J3065" i="25"/>
  <c r="J3064" i="25"/>
  <c r="J3063" i="25"/>
  <c r="J3062" i="25"/>
  <c r="J3061" i="25"/>
  <c r="J3060" i="25"/>
  <c r="J3059" i="25"/>
  <c r="J3058" i="25"/>
  <c r="J3057" i="25"/>
  <c r="J3056" i="25"/>
  <c r="J3055" i="25"/>
  <c r="J3054" i="25"/>
  <c r="J3053" i="25"/>
  <c r="J3052" i="25"/>
  <c r="J3051" i="25"/>
  <c r="J3050" i="25"/>
  <c r="J3049" i="25"/>
  <c r="J3048" i="25"/>
  <c r="J3047" i="25"/>
  <c r="J3046" i="25"/>
  <c r="J3045" i="25"/>
  <c r="J3044" i="25"/>
  <c r="J3043" i="25"/>
  <c r="J3042" i="25"/>
  <c r="J3041" i="25"/>
  <c r="J3040" i="25"/>
  <c r="J3039" i="25"/>
  <c r="J3038" i="25"/>
  <c r="J3037" i="25"/>
  <c r="J3036" i="25"/>
  <c r="J3035" i="25"/>
  <c r="J3034" i="25"/>
  <c r="J3033" i="25"/>
  <c r="J3032" i="25"/>
  <c r="J3031" i="25"/>
  <c r="J3030" i="25"/>
  <c r="J3029" i="25"/>
  <c r="J3028" i="25"/>
  <c r="J3027" i="25"/>
  <c r="J3026" i="25"/>
  <c r="J3025" i="25"/>
  <c r="J3024" i="25"/>
  <c r="J3023" i="25"/>
  <c r="J3022" i="25"/>
  <c r="J3021" i="25"/>
  <c r="J3020" i="25"/>
  <c r="J3019" i="25"/>
  <c r="J3018" i="25"/>
  <c r="J3017" i="25"/>
  <c r="J3016" i="25"/>
  <c r="J3015" i="25"/>
  <c r="J3014" i="25"/>
  <c r="J3013" i="25"/>
  <c r="J3012" i="25"/>
  <c r="J3011" i="25"/>
  <c r="J3010" i="25"/>
  <c r="J3009" i="25"/>
  <c r="J3008" i="25"/>
  <c r="J3007" i="25"/>
  <c r="J3006" i="25"/>
  <c r="J3005" i="25"/>
  <c r="J3004" i="25"/>
  <c r="J3003" i="25"/>
  <c r="J3002" i="25"/>
  <c r="J3001" i="25"/>
  <c r="J3000" i="25"/>
  <c r="J2999" i="25"/>
  <c r="J2998" i="25"/>
  <c r="J2997" i="25"/>
  <c r="J2996" i="25"/>
  <c r="J2995" i="25"/>
  <c r="J2994" i="25"/>
  <c r="J2993" i="25"/>
  <c r="J2992" i="25"/>
  <c r="J2991" i="25"/>
  <c r="J2990" i="25"/>
  <c r="J2989" i="25"/>
  <c r="J2988" i="25"/>
  <c r="J2987" i="25"/>
  <c r="J2986" i="25"/>
  <c r="J2985" i="25"/>
  <c r="J2984" i="25"/>
  <c r="J2983" i="25"/>
  <c r="J2982" i="25"/>
  <c r="J2981" i="25"/>
  <c r="J2980" i="25"/>
  <c r="J2979" i="25"/>
  <c r="J2978" i="25"/>
  <c r="J2977" i="25"/>
  <c r="J2976" i="25"/>
  <c r="J2975" i="25"/>
  <c r="J2974" i="25"/>
  <c r="J2973" i="25"/>
  <c r="J2972" i="25"/>
  <c r="J2971" i="25"/>
  <c r="J2970" i="25"/>
  <c r="J2969" i="25"/>
  <c r="J2968" i="25"/>
  <c r="J2967" i="25"/>
  <c r="J2966" i="25"/>
  <c r="J2965" i="25"/>
  <c r="J2964" i="25"/>
  <c r="J2963" i="25"/>
  <c r="J2962" i="25"/>
  <c r="J2961" i="25"/>
  <c r="J2960" i="25"/>
  <c r="J2959" i="25"/>
  <c r="J2958" i="25"/>
  <c r="J2957" i="25"/>
  <c r="J2956" i="25"/>
  <c r="J2955" i="25"/>
  <c r="J2954" i="25"/>
  <c r="J2953" i="25"/>
  <c r="J2952" i="25"/>
  <c r="J2951" i="25"/>
  <c r="J2950" i="25"/>
  <c r="J2949" i="25"/>
  <c r="J2948" i="25"/>
  <c r="J2947" i="25"/>
  <c r="J2946" i="25"/>
  <c r="J2945" i="25"/>
  <c r="J2944" i="25"/>
  <c r="J2943" i="25"/>
  <c r="J2942" i="25"/>
  <c r="J2941" i="25"/>
  <c r="J2940" i="25"/>
  <c r="J2939" i="25"/>
  <c r="J2938" i="25"/>
  <c r="J2937" i="25"/>
  <c r="J2936" i="25"/>
  <c r="J2935" i="25"/>
  <c r="J2934" i="25"/>
  <c r="J2933" i="25"/>
  <c r="J2932" i="25"/>
  <c r="J2931" i="25"/>
  <c r="J2930" i="25"/>
  <c r="J2929" i="25"/>
  <c r="J2928" i="25"/>
  <c r="J2927" i="25"/>
  <c r="J2926" i="25"/>
  <c r="J2925" i="25"/>
  <c r="J2924" i="25"/>
  <c r="J2923" i="25"/>
  <c r="J2922" i="25"/>
  <c r="J2921" i="25"/>
  <c r="J2920" i="25"/>
  <c r="J2919" i="25"/>
  <c r="J2918" i="25"/>
  <c r="J2917" i="25"/>
  <c r="J2916" i="25"/>
  <c r="J2915" i="25"/>
  <c r="J2914" i="25"/>
  <c r="J2913" i="25"/>
  <c r="J2912" i="25"/>
  <c r="J2911" i="25"/>
  <c r="J2910" i="25"/>
  <c r="J2909" i="25"/>
  <c r="J2908" i="25"/>
  <c r="J2907" i="25"/>
  <c r="J2906" i="25"/>
  <c r="J2905" i="25"/>
  <c r="J2904" i="25"/>
  <c r="J2903" i="25"/>
  <c r="J2902" i="25"/>
  <c r="J2901" i="25"/>
  <c r="J2900" i="25"/>
  <c r="J2899" i="25"/>
  <c r="J2898" i="25"/>
  <c r="J2897" i="25"/>
  <c r="J2896" i="25"/>
  <c r="J2895" i="25"/>
  <c r="J2894" i="25"/>
  <c r="J2893" i="25"/>
  <c r="J2892" i="25"/>
  <c r="J2891" i="25"/>
  <c r="J2890" i="25"/>
  <c r="J2889" i="25"/>
  <c r="J2888" i="25"/>
  <c r="J2887" i="25"/>
  <c r="J2886" i="25"/>
  <c r="J2885" i="25"/>
  <c r="J2884" i="25"/>
  <c r="J2883" i="25"/>
  <c r="J2882" i="25"/>
  <c r="J2881" i="25"/>
  <c r="J2880" i="25"/>
  <c r="J2879" i="25"/>
  <c r="J2878" i="25"/>
  <c r="J2877" i="25"/>
  <c r="J2876" i="25"/>
  <c r="J2875" i="25"/>
  <c r="J2874" i="25"/>
  <c r="J2873" i="25"/>
  <c r="J2872" i="25"/>
  <c r="J2871" i="25"/>
  <c r="J2870" i="25"/>
  <c r="J2869" i="25"/>
  <c r="J2868" i="25"/>
  <c r="J2867" i="25"/>
  <c r="J2866" i="25"/>
  <c r="J2865" i="25"/>
  <c r="J2864" i="25"/>
  <c r="J2863" i="25"/>
  <c r="J2862" i="25"/>
  <c r="J2861" i="25"/>
  <c r="J2860" i="25"/>
  <c r="J2859" i="25"/>
  <c r="J2858" i="25"/>
  <c r="J2857" i="25"/>
  <c r="J2856" i="25"/>
  <c r="J2855" i="25"/>
  <c r="J2854" i="25"/>
  <c r="J2853" i="25"/>
  <c r="J2852" i="25"/>
  <c r="J2851" i="25"/>
  <c r="J2850" i="25"/>
  <c r="J2849" i="25"/>
  <c r="J2848" i="25"/>
  <c r="J2847" i="25"/>
  <c r="J2846" i="25"/>
  <c r="J2845" i="25"/>
  <c r="J2844" i="25"/>
  <c r="J2843" i="25"/>
  <c r="J2842" i="25"/>
  <c r="J2841" i="25"/>
  <c r="J2840" i="25"/>
  <c r="J2839" i="25"/>
  <c r="J2838" i="25"/>
  <c r="J2837" i="25"/>
  <c r="J2836" i="25"/>
  <c r="J2835" i="25"/>
  <c r="J2834" i="25"/>
  <c r="J2833" i="25"/>
  <c r="J2832" i="25"/>
  <c r="J2831" i="25"/>
  <c r="J2830" i="25"/>
  <c r="J2829" i="25"/>
  <c r="J2828" i="25"/>
  <c r="J2827" i="25"/>
  <c r="J2826" i="25"/>
  <c r="J2825" i="25"/>
  <c r="J2824" i="25"/>
  <c r="J2823" i="25"/>
  <c r="J2822" i="25"/>
  <c r="J2821" i="25"/>
  <c r="J2820" i="25"/>
  <c r="J2819" i="25"/>
  <c r="J2818" i="25"/>
  <c r="J2817" i="25"/>
  <c r="J2816" i="25"/>
  <c r="J2815" i="25"/>
  <c r="J2814" i="25"/>
  <c r="J2813" i="25"/>
  <c r="J2812" i="25"/>
  <c r="J2811" i="25"/>
  <c r="J2810" i="25"/>
  <c r="J2809" i="25"/>
  <c r="J2808" i="25"/>
  <c r="J2807" i="25"/>
  <c r="J2806" i="25"/>
  <c r="J2805" i="25"/>
  <c r="J2804" i="25"/>
  <c r="J2803" i="25"/>
  <c r="J2802" i="25"/>
  <c r="J2801" i="25"/>
  <c r="J2800" i="25"/>
  <c r="J2799" i="25"/>
  <c r="J2798" i="25"/>
  <c r="J2797" i="25"/>
  <c r="J2796" i="25"/>
  <c r="J2795" i="25"/>
  <c r="J2794" i="25"/>
  <c r="J2793" i="25"/>
  <c r="J2792" i="25"/>
  <c r="J2791" i="25"/>
  <c r="J2790" i="25"/>
  <c r="J2789" i="25"/>
  <c r="J2788" i="25"/>
  <c r="J2787" i="25"/>
  <c r="J2786" i="25"/>
  <c r="J2785" i="25"/>
  <c r="J2784" i="25"/>
  <c r="J2783" i="25"/>
  <c r="J2782" i="25"/>
  <c r="J2781" i="25"/>
  <c r="J2780" i="25"/>
  <c r="J2779" i="25"/>
  <c r="J2778" i="25"/>
  <c r="J2777" i="25"/>
  <c r="J2776" i="25"/>
  <c r="J2775" i="25"/>
  <c r="J2774" i="25"/>
  <c r="J2773" i="25"/>
  <c r="J2772" i="25"/>
  <c r="J2771" i="25"/>
  <c r="J2770" i="25"/>
  <c r="J2769" i="25"/>
  <c r="J2768" i="25"/>
  <c r="J2767" i="25"/>
  <c r="J2766" i="25"/>
  <c r="J2765" i="25"/>
  <c r="J2764" i="25"/>
  <c r="J2763" i="25"/>
  <c r="J2762" i="25"/>
  <c r="J2761" i="25"/>
  <c r="J2760" i="25"/>
  <c r="J2759" i="25"/>
  <c r="J2758" i="25"/>
  <c r="J2757" i="25"/>
  <c r="J2756" i="25"/>
  <c r="J2755" i="25"/>
  <c r="J2754" i="25"/>
  <c r="J2753" i="25"/>
  <c r="J2752" i="25"/>
  <c r="J2751" i="25"/>
  <c r="J2750" i="25"/>
  <c r="J2749" i="25"/>
  <c r="J2748" i="25"/>
  <c r="J2747" i="25"/>
  <c r="J2746" i="25"/>
  <c r="J2745" i="25"/>
  <c r="J2744" i="25"/>
  <c r="J2743" i="25"/>
  <c r="J2742" i="25"/>
  <c r="J2741" i="25"/>
  <c r="J2740" i="25"/>
  <c r="J2739" i="25"/>
  <c r="J2738" i="25"/>
  <c r="J2737" i="25"/>
  <c r="J2736" i="25"/>
  <c r="J2735" i="25"/>
  <c r="J2734" i="25"/>
  <c r="J2733" i="25"/>
  <c r="J2732" i="25"/>
  <c r="J2731" i="25"/>
  <c r="J2730" i="25"/>
  <c r="J2729" i="25"/>
  <c r="J2728" i="25"/>
  <c r="J2727" i="25"/>
  <c r="J2726" i="25"/>
  <c r="J2725" i="25"/>
  <c r="J2724" i="25"/>
  <c r="J2723" i="25"/>
  <c r="J2722" i="25"/>
  <c r="J2721" i="25"/>
  <c r="J2720" i="25"/>
  <c r="J2719" i="25"/>
  <c r="J2718" i="25"/>
  <c r="J2717" i="25"/>
  <c r="J2716" i="25"/>
  <c r="J2715" i="25"/>
  <c r="J2714" i="25"/>
  <c r="J2713" i="25"/>
  <c r="J2712" i="25"/>
  <c r="J2711" i="25"/>
  <c r="J2710" i="25"/>
  <c r="J2709" i="25"/>
  <c r="J2708" i="25"/>
  <c r="J2707" i="25"/>
  <c r="J2706" i="25"/>
  <c r="J2705" i="25"/>
  <c r="J2704" i="25"/>
  <c r="J2703" i="25"/>
  <c r="J2702" i="25"/>
  <c r="J2701" i="25"/>
  <c r="J2700" i="25"/>
  <c r="J2699" i="25"/>
  <c r="J2698" i="25"/>
  <c r="J2697" i="25"/>
  <c r="J2696" i="25"/>
  <c r="J2695" i="25"/>
  <c r="J2694" i="25"/>
  <c r="J2693" i="25"/>
  <c r="J2692" i="25"/>
  <c r="J2691" i="25"/>
  <c r="J2690" i="25"/>
  <c r="J2689" i="25"/>
  <c r="J2688" i="25"/>
  <c r="J2687" i="25"/>
  <c r="J2686" i="25"/>
  <c r="J2685" i="25"/>
  <c r="J2684" i="25"/>
  <c r="J2683" i="25"/>
  <c r="J2682" i="25"/>
  <c r="J2681" i="25"/>
  <c r="J2680" i="25"/>
  <c r="J2679" i="25"/>
  <c r="J2678" i="25"/>
  <c r="J2677" i="25"/>
  <c r="J2676" i="25"/>
  <c r="J2675" i="25"/>
  <c r="J2674" i="25"/>
  <c r="J2673" i="25"/>
  <c r="J2672" i="25"/>
  <c r="J2671" i="25"/>
  <c r="J2670" i="25"/>
  <c r="J2669" i="25"/>
  <c r="J2668" i="25"/>
  <c r="J2667" i="25"/>
  <c r="J2666" i="25"/>
  <c r="J2665" i="25"/>
  <c r="J2664" i="25"/>
  <c r="J2663" i="25"/>
  <c r="J2662" i="25"/>
  <c r="J2661" i="25"/>
  <c r="J2660" i="25"/>
  <c r="J2659" i="25"/>
  <c r="J2658" i="25"/>
  <c r="J2657" i="25"/>
  <c r="J2656" i="25"/>
  <c r="J2655" i="25"/>
  <c r="J2654" i="25"/>
  <c r="J2653" i="25"/>
  <c r="J2652" i="25"/>
  <c r="J2651" i="25"/>
  <c r="J2650" i="25"/>
  <c r="J2649" i="25"/>
  <c r="J2648" i="25"/>
  <c r="J2647" i="25"/>
  <c r="J2646" i="25"/>
  <c r="J2645" i="25"/>
  <c r="J2644" i="25"/>
  <c r="J2643" i="25"/>
  <c r="J2642" i="25"/>
  <c r="J2641" i="25"/>
  <c r="J2640" i="25"/>
  <c r="J2639" i="25"/>
  <c r="J2638" i="25"/>
  <c r="J2637" i="25"/>
  <c r="J2636" i="25"/>
  <c r="J2635" i="25"/>
  <c r="J2634" i="25"/>
  <c r="J2633" i="25"/>
  <c r="J2632" i="25"/>
  <c r="J2631" i="25"/>
  <c r="J2630" i="25"/>
  <c r="J2629" i="25"/>
  <c r="J2628" i="25"/>
  <c r="J2627" i="25"/>
  <c r="J2626" i="25"/>
  <c r="J2625" i="25"/>
  <c r="J2624" i="25"/>
  <c r="J2623" i="25"/>
  <c r="J2622" i="25"/>
  <c r="J2621" i="25"/>
  <c r="J2620" i="25"/>
  <c r="J2619" i="25"/>
  <c r="J2618" i="25"/>
  <c r="J2617" i="25"/>
  <c r="J2616" i="25"/>
  <c r="J2615" i="25"/>
  <c r="J2614" i="25"/>
  <c r="J2613" i="25"/>
  <c r="J2612" i="25"/>
  <c r="J2611" i="25"/>
  <c r="J2610" i="25"/>
  <c r="J2609" i="25"/>
  <c r="J2608" i="25"/>
  <c r="J2607" i="25"/>
  <c r="J2606" i="25"/>
  <c r="J2605" i="25"/>
  <c r="J2604" i="25"/>
  <c r="J2603" i="25"/>
  <c r="J2602" i="25"/>
  <c r="J2601" i="25"/>
  <c r="J2600" i="25"/>
  <c r="J2599" i="25"/>
  <c r="J2598" i="25"/>
  <c r="J2597" i="25"/>
  <c r="J2596" i="25"/>
  <c r="J2595" i="25"/>
  <c r="J2594" i="25"/>
  <c r="J2593" i="25"/>
  <c r="J2592" i="25"/>
  <c r="J2591" i="25"/>
  <c r="J2590" i="25"/>
  <c r="J2589" i="25"/>
  <c r="J2588" i="25"/>
  <c r="J2587" i="25"/>
  <c r="J2586" i="25"/>
  <c r="J2585" i="25"/>
  <c r="J2584" i="25"/>
  <c r="J2583" i="25"/>
  <c r="J2582" i="25"/>
  <c r="J2581" i="25"/>
  <c r="J2580" i="25"/>
  <c r="J2579" i="25"/>
  <c r="J2578" i="25"/>
  <c r="J2577" i="25"/>
  <c r="J2576" i="25"/>
  <c r="J2575" i="25"/>
  <c r="J2574" i="25"/>
  <c r="J2573" i="25"/>
  <c r="J2572" i="25"/>
  <c r="J2571" i="25"/>
  <c r="J2570" i="25"/>
  <c r="J2569" i="25"/>
  <c r="J2568" i="25"/>
  <c r="J2567" i="25"/>
  <c r="J2566" i="25"/>
  <c r="J2565" i="25"/>
  <c r="J2564" i="25"/>
  <c r="J2563" i="25"/>
  <c r="J2562" i="25"/>
  <c r="J2561" i="25"/>
  <c r="J2560" i="25"/>
  <c r="J2559" i="25"/>
  <c r="J2558" i="25"/>
  <c r="J2557" i="25"/>
  <c r="J2556" i="25"/>
  <c r="J2555" i="25"/>
  <c r="J2554" i="25"/>
  <c r="J2553" i="25"/>
  <c r="J2552" i="25"/>
  <c r="J2551" i="25"/>
  <c r="J2550" i="25"/>
  <c r="J2549" i="25"/>
  <c r="J2548" i="25"/>
  <c r="J2547" i="25"/>
  <c r="J2546" i="25"/>
  <c r="J2545" i="25"/>
  <c r="J2544" i="25"/>
  <c r="J2543" i="25"/>
  <c r="J2542" i="25"/>
  <c r="J2541" i="25"/>
  <c r="J2540" i="25"/>
  <c r="J2539" i="25"/>
  <c r="J2538" i="25"/>
  <c r="J2537" i="25"/>
  <c r="J2536" i="25"/>
  <c r="J2535" i="25"/>
  <c r="J2534" i="25"/>
  <c r="J2533" i="25"/>
  <c r="J2532" i="25"/>
  <c r="J2531" i="25"/>
  <c r="J2530" i="25"/>
  <c r="J2529" i="25"/>
  <c r="J2528" i="25"/>
  <c r="J2527" i="25"/>
  <c r="J2526" i="25"/>
  <c r="J2525" i="25"/>
  <c r="J2524" i="25"/>
  <c r="J2523" i="25"/>
  <c r="J2522" i="25"/>
  <c r="J2521" i="25"/>
  <c r="J2520" i="25"/>
  <c r="J2519" i="25"/>
  <c r="J2518" i="25"/>
  <c r="J2517" i="25"/>
  <c r="J2516" i="25"/>
  <c r="J2515" i="25"/>
  <c r="J2514" i="25"/>
  <c r="J2513" i="25"/>
  <c r="J2512" i="25"/>
  <c r="J2511" i="25"/>
  <c r="J2510" i="25"/>
  <c r="J2509" i="25"/>
  <c r="J2508" i="25"/>
  <c r="J2507" i="25"/>
  <c r="J2506" i="25"/>
  <c r="J2505" i="25"/>
  <c r="J2504" i="25"/>
  <c r="J2503" i="25"/>
  <c r="J2502" i="25"/>
  <c r="J2501" i="25"/>
  <c r="J2500" i="25"/>
  <c r="J2499" i="25"/>
  <c r="J2498" i="25"/>
  <c r="J2497" i="25"/>
  <c r="J2496" i="25"/>
  <c r="J2495" i="25"/>
  <c r="J2494" i="25"/>
  <c r="J2493" i="25"/>
  <c r="J2492" i="25"/>
  <c r="J2491" i="25"/>
  <c r="J2490" i="25"/>
  <c r="J2489" i="25"/>
  <c r="J2488" i="25"/>
  <c r="J2487" i="25"/>
  <c r="J2486" i="25"/>
  <c r="J2485" i="25"/>
  <c r="J2484" i="25"/>
  <c r="J2483" i="25"/>
  <c r="J2482" i="25"/>
  <c r="J2481" i="25"/>
  <c r="J2480" i="25"/>
  <c r="J2479" i="25"/>
  <c r="J2478" i="25"/>
  <c r="J2477" i="25"/>
  <c r="J2476" i="25"/>
  <c r="J2475" i="25"/>
  <c r="J2474" i="25"/>
  <c r="J2473" i="25"/>
  <c r="J2472" i="25"/>
  <c r="J2471" i="25"/>
  <c r="J2470" i="25"/>
  <c r="J2469" i="25"/>
  <c r="J2468" i="25"/>
  <c r="J2467" i="25"/>
  <c r="J2466" i="25"/>
  <c r="J2465" i="25"/>
  <c r="J2464" i="25"/>
  <c r="J2463" i="25"/>
  <c r="J2462" i="25"/>
  <c r="J2461" i="25"/>
  <c r="J2460" i="25"/>
  <c r="J2459" i="25"/>
  <c r="J2458" i="25"/>
  <c r="J2457" i="25"/>
  <c r="J2456" i="25"/>
  <c r="J2455" i="25"/>
  <c r="J2454" i="25"/>
  <c r="J2453" i="25"/>
  <c r="J2452" i="25"/>
  <c r="J2451" i="25"/>
  <c r="J2450" i="25"/>
  <c r="J2449" i="25"/>
  <c r="J2448" i="25"/>
  <c r="J2447" i="25"/>
  <c r="J2446" i="25"/>
  <c r="J2445" i="25"/>
  <c r="J2444" i="25"/>
  <c r="J2443" i="25"/>
  <c r="J2442" i="25"/>
  <c r="J2441" i="25"/>
  <c r="J2440" i="25"/>
  <c r="J2439" i="25"/>
  <c r="J2438" i="25"/>
  <c r="J2437" i="25"/>
  <c r="J2436" i="25"/>
  <c r="J2435" i="25"/>
  <c r="J2434" i="25"/>
  <c r="J2433" i="25"/>
  <c r="J2432" i="25"/>
  <c r="J2431" i="25"/>
  <c r="J2430" i="25"/>
  <c r="J2429" i="25"/>
  <c r="J2428" i="25"/>
  <c r="J2427" i="25"/>
  <c r="J2426" i="25"/>
  <c r="J2425" i="25"/>
  <c r="J2424" i="25"/>
  <c r="J2423" i="25"/>
  <c r="J2422" i="25"/>
  <c r="J2421" i="25"/>
  <c r="J2420" i="25"/>
  <c r="J2419" i="25"/>
  <c r="J2418" i="25"/>
  <c r="J2417" i="25"/>
  <c r="J2416" i="25"/>
  <c r="J2415" i="25"/>
  <c r="J2414" i="25"/>
  <c r="J2413" i="25"/>
  <c r="J2412" i="25"/>
  <c r="J2411" i="25"/>
  <c r="J2410" i="25"/>
  <c r="J2409" i="25"/>
  <c r="J2408" i="25"/>
  <c r="J2407" i="25"/>
  <c r="J2406" i="25"/>
  <c r="J2405" i="25"/>
  <c r="J2404" i="25"/>
  <c r="J2403" i="25"/>
  <c r="J2402" i="25"/>
  <c r="J2401" i="25"/>
  <c r="J2400" i="25"/>
  <c r="J2399" i="25"/>
  <c r="J2398" i="25"/>
  <c r="J2397" i="25"/>
  <c r="J2396" i="25"/>
  <c r="J2395" i="25"/>
  <c r="J2394" i="25"/>
  <c r="J2393" i="25"/>
  <c r="J2392" i="25"/>
  <c r="J2391" i="25"/>
  <c r="J2390" i="25"/>
  <c r="J2389" i="25"/>
  <c r="J2388" i="25"/>
  <c r="J2387" i="25"/>
  <c r="J2386" i="25"/>
  <c r="J2385" i="25"/>
  <c r="J2384" i="25"/>
  <c r="J2383" i="25"/>
  <c r="J2382" i="25"/>
  <c r="J2381" i="25"/>
  <c r="J2380" i="25"/>
  <c r="J2379" i="25"/>
  <c r="J2378" i="25"/>
  <c r="J2377" i="25"/>
  <c r="J2376" i="25"/>
  <c r="J2375" i="25"/>
  <c r="J2374" i="25"/>
  <c r="J2373" i="25"/>
  <c r="J2372" i="25"/>
  <c r="J2371" i="25"/>
  <c r="J2370" i="25"/>
  <c r="J2369" i="25"/>
  <c r="J2368" i="25"/>
  <c r="J2367" i="25"/>
  <c r="J2366" i="25"/>
  <c r="J2365" i="25"/>
  <c r="J2364" i="25"/>
  <c r="J2363" i="25"/>
  <c r="J2362" i="25"/>
  <c r="J2361" i="25"/>
  <c r="J2360" i="25"/>
  <c r="J2359" i="25"/>
  <c r="J2358" i="25"/>
  <c r="J2357" i="25"/>
  <c r="J2356" i="25"/>
  <c r="J2355" i="25"/>
  <c r="J2354" i="25"/>
  <c r="J2353" i="25"/>
  <c r="J2352" i="25"/>
  <c r="J2351" i="25"/>
  <c r="J2350" i="25"/>
  <c r="J2349" i="25"/>
  <c r="J2348" i="25"/>
  <c r="J2347" i="25"/>
  <c r="J2346" i="25"/>
  <c r="J2345" i="25"/>
  <c r="J2344" i="25"/>
  <c r="J2343" i="25"/>
  <c r="J2342" i="25"/>
  <c r="J2341" i="25"/>
  <c r="J2340" i="25"/>
  <c r="J2339" i="25"/>
  <c r="J2338" i="25"/>
  <c r="J2337" i="25"/>
  <c r="J2336" i="25"/>
  <c r="J2335" i="25"/>
  <c r="J2334" i="25"/>
  <c r="J2333" i="25"/>
  <c r="J2332" i="25"/>
  <c r="J2331" i="25"/>
  <c r="J2330" i="25"/>
  <c r="J2329" i="25"/>
  <c r="J2328" i="25"/>
  <c r="J2327" i="25"/>
  <c r="J2326" i="25"/>
  <c r="J2325" i="25"/>
  <c r="J2324" i="25"/>
  <c r="J2323" i="25"/>
  <c r="J2322" i="25"/>
  <c r="J2321" i="25"/>
  <c r="J2320" i="25"/>
  <c r="J2319" i="25"/>
  <c r="J2318" i="25"/>
  <c r="J2317" i="25"/>
  <c r="J2316" i="25"/>
  <c r="J2315" i="25"/>
  <c r="J2314" i="25"/>
  <c r="J2313" i="25"/>
  <c r="J2312" i="25"/>
  <c r="J2311" i="25"/>
  <c r="J2310" i="25"/>
  <c r="J2309" i="25"/>
  <c r="J2308" i="25"/>
  <c r="J2307" i="25"/>
  <c r="J2306" i="25"/>
  <c r="J2305" i="25"/>
  <c r="J2304" i="25"/>
  <c r="J2303" i="25"/>
  <c r="J2302" i="25"/>
  <c r="J2301" i="25"/>
  <c r="J2300" i="25"/>
  <c r="J2299" i="25"/>
  <c r="J2298" i="25"/>
  <c r="J2297" i="25"/>
  <c r="J2296" i="25"/>
  <c r="J2295" i="25"/>
  <c r="J2294" i="25"/>
  <c r="J2293" i="25"/>
  <c r="J2292" i="25"/>
  <c r="J2291" i="25"/>
  <c r="J2290" i="25"/>
  <c r="J2289" i="25"/>
  <c r="J2288" i="25"/>
  <c r="J2287" i="25"/>
  <c r="J2286" i="25"/>
  <c r="J2285" i="25"/>
  <c r="J2284" i="25"/>
  <c r="J2283" i="25"/>
  <c r="J2282" i="25"/>
  <c r="J2281" i="25"/>
  <c r="J2280" i="25"/>
  <c r="J2279" i="25"/>
  <c r="J2278" i="25"/>
  <c r="J2277" i="25"/>
  <c r="J2276" i="25"/>
  <c r="J2275" i="25"/>
  <c r="J2274" i="25"/>
  <c r="J2273" i="25"/>
  <c r="J2272" i="25"/>
  <c r="J2271" i="25"/>
  <c r="J2270" i="25"/>
  <c r="J2269" i="25"/>
  <c r="J2268" i="25"/>
  <c r="J2267" i="25"/>
  <c r="J2266" i="25"/>
  <c r="J2265" i="25"/>
  <c r="J2264" i="25"/>
  <c r="J2263" i="25"/>
  <c r="J2262" i="25"/>
  <c r="J2261" i="25"/>
  <c r="J2260" i="25"/>
  <c r="J2259" i="25"/>
  <c r="J2258" i="25"/>
  <c r="J2257" i="25"/>
  <c r="J2256" i="25"/>
  <c r="J2255" i="25"/>
  <c r="J2254" i="25"/>
  <c r="J2253" i="25"/>
  <c r="J2252" i="25"/>
  <c r="J2251" i="25"/>
  <c r="J2250" i="25"/>
  <c r="J2249" i="25"/>
  <c r="J2248" i="25"/>
  <c r="J2247" i="25"/>
  <c r="J2246" i="25"/>
  <c r="J2245" i="25"/>
  <c r="J2244" i="25"/>
  <c r="J2243" i="25"/>
  <c r="J2242" i="25"/>
  <c r="J2241" i="25"/>
  <c r="J2240" i="25"/>
  <c r="J2239" i="25"/>
  <c r="J2238" i="25"/>
  <c r="J2237" i="25"/>
  <c r="J2236" i="25"/>
  <c r="J2235" i="25"/>
  <c r="J2234" i="25"/>
  <c r="J2233" i="25"/>
  <c r="J2232" i="25"/>
  <c r="J2231" i="25"/>
  <c r="J2230" i="25"/>
  <c r="J2229" i="25"/>
  <c r="J2228" i="25"/>
  <c r="J2227" i="25"/>
  <c r="J2226" i="25"/>
  <c r="J2225" i="25"/>
  <c r="J2224" i="25"/>
  <c r="J2223" i="25"/>
  <c r="J2222" i="25"/>
  <c r="J2221" i="25"/>
  <c r="J2220" i="25"/>
  <c r="J2219" i="25"/>
  <c r="J2218" i="25"/>
  <c r="J2217" i="25"/>
  <c r="J2216" i="25"/>
  <c r="J2215" i="25"/>
  <c r="J2214" i="25"/>
  <c r="J2213" i="25"/>
  <c r="J2212" i="25"/>
  <c r="J2211" i="25"/>
  <c r="J2210" i="25"/>
  <c r="J2209" i="25"/>
  <c r="J2208" i="25"/>
  <c r="J2207" i="25"/>
  <c r="J2206" i="25"/>
  <c r="J2205" i="25"/>
  <c r="J2204" i="25"/>
  <c r="J2203" i="25"/>
  <c r="J2202" i="25"/>
  <c r="J2201" i="25"/>
  <c r="J2200" i="25"/>
  <c r="J2199" i="25"/>
  <c r="J2198" i="25"/>
  <c r="J2197" i="25"/>
  <c r="J2196" i="25"/>
  <c r="J2195" i="25"/>
  <c r="J2194" i="25"/>
  <c r="J2193" i="25"/>
  <c r="J2192" i="25"/>
  <c r="J2191" i="25"/>
  <c r="J2190" i="25"/>
  <c r="J2189" i="25"/>
  <c r="J2188" i="25"/>
  <c r="J2187" i="25"/>
  <c r="J2186" i="25"/>
  <c r="J2185" i="25"/>
  <c r="J2184" i="25"/>
  <c r="J2183" i="25"/>
  <c r="J2182" i="25"/>
  <c r="J2181" i="25"/>
  <c r="J2180" i="25"/>
  <c r="J2179" i="25"/>
  <c r="J2178" i="25"/>
  <c r="J2177" i="25"/>
  <c r="J2176" i="25"/>
  <c r="J2175" i="25"/>
  <c r="J2174" i="25"/>
  <c r="J2173" i="25"/>
  <c r="J2172" i="25"/>
  <c r="J2171" i="25"/>
  <c r="J2170" i="25"/>
  <c r="J2169" i="25"/>
  <c r="J2168" i="25"/>
  <c r="J2167" i="25"/>
  <c r="J2166" i="25"/>
  <c r="J2165" i="25"/>
  <c r="J2164" i="25"/>
  <c r="J2163" i="25"/>
  <c r="J2162" i="25"/>
  <c r="J2161" i="25"/>
  <c r="J2160" i="25"/>
  <c r="J2159" i="25"/>
  <c r="J2158" i="25"/>
  <c r="J2157" i="25"/>
  <c r="J2156" i="25"/>
  <c r="J2155" i="25"/>
  <c r="J2154" i="25"/>
  <c r="J2153" i="25"/>
  <c r="J2152" i="25"/>
  <c r="J2151" i="25"/>
  <c r="J2150" i="25"/>
  <c r="J2149" i="25"/>
  <c r="J2148" i="25"/>
  <c r="J2147" i="25"/>
  <c r="J2146" i="25"/>
  <c r="J2145" i="25"/>
  <c r="J2144" i="25"/>
  <c r="J2143" i="25"/>
  <c r="J2142" i="25"/>
  <c r="J2141" i="25"/>
  <c r="J2140" i="25"/>
  <c r="J2139" i="25"/>
  <c r="J2138" i="25"/>
  <c r="J2137" i="25"/>
  <c r="J2136" i="25"/>
  <c r="J2135" i="25"/>
  <c r="J2134" i="25"/>
  <c r="J2133" i="25"/>
  <c r="J2132" i="25"/>
  <c r="J2131" i="25"/>
  <c r="J2130" i="25"/>
  <c r="J2129" i="25"/>
  <c r="J2128" i="25"/>
  <c r="J2127" i="25"/>
  <c r="J2126" i="25"/>
  <c r="J2125" i="25"/>
  <c r="J2124" i="25"/>
  <c r="J2123" i="25"/>
  <c r="J2122" i="25"/>
  <c r="J2121" i="25"/>
  <c r="J2120" i="25"/>
  <c r="J2119" i="25"/>
  <c r="J2118" i="25"/>
  <c r="J2117" i="25"/>
  <c r="J2116" i="25"/>
  <c r="J2115" i="25"/>
  <c r="J2114" i="25"/>
  <c r="J2113" i="25"/>
  <c r="J2112" i="25"/>
  <c r="J2111" i="25"/>
  <c r="J2110" i="25"/>
  <c r="J2109" i="25"/>
  <c r="J2108" i="25"/>
  <c r="J2107" i="25"/>
  <c r="J2106" i="25"/>
  <c r="J2105" i="25"/>
  <c r="J2104" i="25"/>
  <c r="J2103" i="25"/>
  <c r="J2102" i="25"/>
  <c r="J2101" i="25"/>
  <c r="J2100" i="25"/>
  <c r="J2099" i="25"/>
  <c r="J2098" i="25"/>
  <c r="J2097" i="25"/>
  <c r="J2096" i="25"/>
  <c r="J2095" i="25"/>
  <c r="J2094" i="25"/>
  <c r="J2093" i="25"/>
  <c r="J2092" i="25"/>
  <c r="J2091" i="25"/>
  <c r="J2090" i="25"/>
  <c r="J2089" i="25"/>
  <c r="J2088" i="25"/>
  <c r="J2087" i="25"/>
  <c r="J2086" i="25"/>
  <c r="J2085" i="25"/>
  <c r="J2084" i="25"/>
  <c r="J2083" i="25"/>
  <c r="J2082" i="25"/>
  <c r="J2081" i="25"/>
  <c r="J2080" i="25"/>
  <c r="J2079" i="25"/>
  <c r="J2078" i="25"/>
  <c r="J2077" i="25"/>
  <c r="J2076" i="25"/>
  <c r="J2075" i="25"/>
  <c r="J2074" i="25"/>
  <c r="J2073" i="25"/>
  <c r="J2072" i="25"/>
  <c r="J2071" i="25"/>
  <c r="J2070" i="25"/>
  <c r="J2069" i="25"/>
  <c r="J2068" i="25"/>
  <c r="J2067" i="25"/>
  <c r="J2066" i="25"/>
  <c r="J2065" i="25"/>
  <c r="J2064" i="25"/>
  <c r="J2063" i="25"/>
  <c r="J2062" i="25"/>
  <c r="J2061" i="25"/>
  <c r="J2060" i="25"/>
  <c r="J2059" i="25"/>
  <c r="J2058" i="25"/>
  <c r="J2057" i="25"/>
  <c r="J2056" i="25"/>
  <c r="J2055" i="25"/>
  <c r="J2054" i="25"/>
  <c r="J2053" i="25"/>
  <c r="J2052" i="25"/>
  <c r="J2051" i="25"/>
  <c r="J2050" i="25"/>
  <c r="J2049" i="25"/>
  <c r="J2048" i="25"/>
  <c r="J2047" i="25"/>
  <c r="J2046" i="25"/>
  <c r="J2045" i="25"/>
  <c r="J2044" i="25"/>
  <c r="J2043" i="25"/>
  <c r="J2042" i="25"/>
  <c r="J2041" i="25"/>
  <c r="J2040" i="25"/>
  <c r="J2039" i="25"/>
  <c r="J2038" i="25"/>
  <c r="J2037" i="25"/>
  <c r="J2036" i="25"/>
  <c r="J2035" i="25"/>
  <c r="J2034" i="25"/>
  <c r="J2033" i="25"/>
  <c r="J2032" i="25"/>
  <c r="J2031" i="25"/>
  <c r="J2030" i="25"/>
  <c r="J2029" i="25"/>
  <c r="J2028" i="25"/>
  <c r="J2027" i="25"/>
  <c r="J2026" i="25"/>
  <c r="J2025" i="25"/>
  <c r="J2024" i="25"/>
  <c r="J2023" i="25"/>
  <c r="J2022" i="25"/>
  <c r="J2021" i="25"/>
  <c r="J2020" i="25"/>
  <c r="J2019" i="25"/>
  <c r="J2018" i="25"/>
  <c r="J2017" i="25"/>
  <c r="J2016" i="25"/>
  <c r="J2015" i="25"/>
  <c r="J2014" i="25"/>
  <c r="J2013" i="25"/>
  <c r="J2012" i="25"/>
  <c r="J2011" i="25"/>
  <c r="J2010" i="25"/>
  <c r="J2009" i="25"/>
  <c r="J2008" i="25"/>
  <c r="J2007" i="25"/>
  <c r="J2006" i="25"/>
  <c r="J2005" i="25"/>
  <c r="J2004" i="25"/>
  <c r="J2003" i="25"/>
  <c r="J2002" i="25"/>
  <c r="J2001" i="25"/>
  <c r="J2000" i="25"/>
  <c r="J1999" i="25"/>
  <c r="J1998" i="25"/>
  <c r="J1997" i="25"/>
  <c r="J1996" i="25"/>
  <c r="J1995" i="25"/>
  <c r="J1994" i="25"/>
  <c r="J1993" i="25"/>
  <c r="J1992" i="25"/>
  <c r="J1991" i="25"/>
  <c r="J1990" i="25"/>
  <c r="J1989" i="25"/>
  <c r="J1988" i="25"/>
  <c r="J1987" i="25"/>
  <c r="J1986" i="25"/>
  <c r="J1985" i="25"/>
  <c r="J1984" i="25"/>
  <c r="J1983" i="25"/>
  <c r="J1982" i="25"/>
  <c r="J1981" i="25"/>
  <c r="J1980" i="25"/>
  <c r="J1979" i="25"/>
  <c r="J1978" i="25"/>
  <c r="J1977" i="25"/>
  <c r="J1976" i="25"/>
  <c r="J1975" i="25"/>
  <c r="J1974" i="25"/>
  <c r="J1973" i="25"/>
  <c r="J1972" i="25"/>
  <c r="J1971" i="25"/>
  <c r="J1970" i="25"/>
  <c r="J1969" i="25"/>
  <c r="J1968" i="25"/>
  <c r="J1967" i="25"/>
  <c r="J1966" i="25"/>
  <c r="J1965" i="25"/>
  <c r="J1964" i="25"/>
  <c r="J1963" i="25"/>
  <c r="J1962" i="25"/>
  <c r="J1961" i="25"/>
  <c r="J1960" i="25"/>
  <c r="J1959" i="25"/>
  <c r="J1958" i="25"/>
  <c r="J1957" i="25"/>
  <c r="J1956" i="25"/>
  <c r="J1955" i="25"/>
  <c r="J1954" i="25"/>
  <c r="J1953" i="25"/>
  <c r="J1952" i="25"/>
  <c r="J1951" i="25"/>
  <c r="J1950" i="25"/>
  <c r="J1949" i="25"/>
  <c r="J1948" i="25"/>
  <c r="J1947" i="25"/>
  <c r="J1946" i="25"/>
  <c r="J1945" i="25"/>
  <c r="J1944" i="25"/>
  <c r="J1943" i="25"/>
  <c r="J1942" i="25"/>
  <c r="J1941" i="25"/>
  <c r="J1940" i="25"/>
  <c r="J1939" i="25"/>
  <c r="J1938" i="25"/>
  <c r="J1937" i="25"/>
  <c r="J1936" i="25"/>
  <c r="J1935" i="25"/>
  <c r="J1934" i="25"/>
  <c r="J1933" i="25"/>
  <c r="J1932" i="25"/>
  <c r="J1931" i="25"/>
  <c r="J1930" i="25"/>
  <c r="J1929" i="25"/>
  <c r="J1928" i="25"/>
  <c r="J1927" i="25"/>
  <c r="J1926" i="25"/>
  <c r="J1925" i="25"/>
  <c r="J1924" i="25"/>
  <c r="J1923" i="25"/>
  <c r="J1922" i="25"/>
  <c r="J1921" i="25"/>
  <c r="J1920" i="25"/>
  <c r="J1919" i="25"/>
  <c r="J1918" i="25"/>
  <c r="J1917" i="25"/>
  <c r="J1916" i="25"/>
  <c r="J1915" i="25"/>
  <c r="J1914" i="25"/>
  <c r="J1913" i="25"/>
  <c r="J1912" i="25"/>
  <c r="J1911" i="25"/>
  <c r="J1910" i="25"/>
  <c r="J1909" i="25"/>
  <c r="J1908" i="25"/>
  <c r="J1907" i="25"/>
  <c r="J1906" i="25"/>
  <c r="J1905" i="25"/>
  <c r="J1904" i="25"/>
  <c r="J1903" i="25"/>
  <c r="J1902" i="25"/>
  <c r="J1901" i="25"/>
  <c r="J1900" i="25"/>
  <c r="J1899" i="25"/>
  <c r="J1898" i="25"/>
  <c r="J1897" i="25"/>
  <c r="J1896" i="25"/>
  <c r="J1895" i="25"/>
  <c r="J1894" i="25"/>
  <c r="J1893" i="25"/>
  <c r="J1892" i="25"/>
  <c r="J1891" i="25"/>
  <c r="J1890" i="25"/>
  <c r="J1889" i="25"/>
  <c r="J1888" i="25"/>
  <c r="J1887" i="25"/>
  <c r="J1886" i="25"/>
  <c r="J1885" i="25"/>
  <c r="J1884" i="25"/>
  <c r="J1883" i="25"/>
  <c r="J1882" i="25"/>
  <c r="J1881" i="25"/>
  <c r="J1880" i="25"/>
  <c r="J1879" i="25"/>
  <c r="J1878" i="25"/>
  <c r="J1877" i="25"/>
  <c r="J1876" i="25"/>
  <c r="J1875" i="25"/>
  <c r="J1874" i="25"/>
  <c r="J1873" i="25"/>
  <c r="J1872" i="25"/>
  <c r="J1871" i="25"/>
  <c r="J1870" i="25"/>
  <c r="J1869" i="25"/>
  <c r="J1868" i="25"/>
  <c r="J1867" i="25"/>
  <c r="J1866" i="25"/>
  <c r="J1865" i="25"/>
  <c r="J1864" i="25"/>
  <c r="J1863" i="25"/>
  <c r="J1862" i="25"/>
  <c r="J1861" i="25"/>
  <c r="J1860" i="25"/>
  <c r="J1859" i="25"/>
  <c r="J1858" i="25"/>
  <c r="J1857" i="25"/>
  <c r="J1856" i="25"/>
  <c r="J1855" i="25"/>
  <c r="J1854" i="25"/>
  <c r="J1853" i="25"/>
  <c r="J1852" i="25"/>
  <c r="J1851" i="25"/>
  <c r="J1850" i="25"/>
  <c r="J1849" i="25"/>
  <c r="J1848" i="25"/>
  <c r="J1847" i="25"/>
  <c r="J1846" i="25"/>
  <c r="J1845" i="25"/>
  <c r="J1844" i="25"/>
  <c r="J1843" i="25"/>
  <c r="J1842" i="25"/>
  <c r="J1841" i="25"/>
  <c r="J1840" i="25"/>
  <c r="J1839" i="25"/>
  <c r="J1838" i="25"/>
  <c r="J1837" i="25"/>
  <c r="J1836" i="25"/>
  <c r="J1835" i="25"/>
  <c r="J1834" i="25"/>
  <c r="J1833" i="25"/>
  <c r="J1832" i="25"/>
  <c r="J1831" i="25"/>
  <c r="J1830" i="25"/>
  <c r="J1829" i="25"/>
  <c r="J1828" i="25"/>
  <c r="J1827" i="25"/>
  <c r="J1826" i="25"/>
  <c r="J1825" i="25"/>
  <c r="J1824" i="25"/>
  <c r="J1823" i="25"/>
  <c r="J1822" i="25"/>
  <c r="J1821" i="25"/>
  <c r="J1820" i="25"/>
  <c r="J1819" i="25"/>
  <c r="J1818" i="25"/>
  <c r="J1817" i="25"/>
  <c r="J1816" i="25"/>
  <c r="J1815" i="25"/>
  <c r="J1814" i="25"/>
  <c r="J1813" i="25"/>
  <c r="J1812" i="25"/>
  <c r="J1811" i="25"/>
  <c r="J1810" i="25"/>
  <c r="J1809" i="25"/>
  <c r="J1808" i="25"/>
  <c r="J1807" i="25"/>
  <c r="J1806" i="25"/>
  <c r="J1805" i="25"/>
  <c r="J1804" i="25"/>
  <c r="J1803" i="25"/>
  <c r="J1802" i="25"/>
  <c r="J1801" i="25"/>
  <c r="J1800" i="25"/>
  <c r="J1799" i="25"/>
  <c r="J1798" i="25"/>
  <c r="J1797" i="25"/>
  <c r="J1796" i="25"/>
  <c r="J1795" i="25"/>
  <c r="J1794" i="25"/>
  <c r="J1793" i="25"/>
  <c r="J1792" i="25"/>
  <c r="J1791" i="25"/>
  <c r="J1790" i="25"/>
  <c r="J1789" i="25"/>
  <c r="J1788" i="25"/>
  <c r="J1787" i="25"/>
  <c r="J1786" i="25"/>
  <c r="J1785" i="25"/>
  <c r="J1784" i="25"/>
  <c r="J1783" i="25"/>
  <c r="J1782" i="25"/>
  <c r="J1781" i="25"/>
  <c r="J1780" i="25"/>
  <c r="J1779" i="25"/>
  <c r="J1778" i="25"/>
  <c r="J1777" i="25"/>
  <c r="J1776" i="25"/>
  <c r="J1775" i="25"/>
  <c r="J1774" i="25"/>
  <c r="J1773" i="25"/>
  <c r="J1772" i="25"/>
  <c r="J1771" i="25"/>
  <c r="J1770" i="25"/>
  <c r="J1769" i="25"/>
  <c r="J1768" i="25"/>
  <c r="J1767" i="25"/>
  <c r="J1766" i="25"/>
  <c r="J1765" i="25"/>
  <c r="J1764" i="25"/>
  <c r="J1763" i="25"/>
  <c r="J1762" i="25"/>
  <c r="J1761" i="25"/>
  <c r="J1760" i="25"/>
  <c r="J1759" i="25"/>
  <c r="J1758" i="25"/>
  <c r="J1757" i="25"/>
  <c r="J1756" i="25"/>
  <c r="J1755" i="25"/>
  <c r="J1754" i="25"/>
  <c r="J1753" i="25"/>
  <c r="J1752" i="25"/>
  <c r="J1751" i="25"/>
  <c r="J1750" i="25"/>
  <c r="J1749" i="25"/>
  <c r="J1748" i="25"/>
  <c r="J1747" i="25"/>
  <c r="J1746" i="25"/>
  <c r="J1745" i="25"/>
  <c r="J1744" i="25"/>
  <c r="J1743" i="25"/>
  <c r="J1742" i="25"/>
  <c r="J1741" i="25"/>
  <c r="J1740" i="25"/>
  <c r="J1739" i="25"/>
  <c r="J1738" i="25"/>
  <c r="J1737" i="25"/>
  <c r="J1736" i="25"/>
  <c r="J1735" i="25"/>
  <c r="J1734" i="25"/>
  <c r="J1733" i="25"/>
  <c r="J1732" i="25"/>
  <c r="J1731" i="25"/>
  <c r="J1730" i="25"/>
  <c r="J1729" i="25"/>
  <c r="J1728" i="25"/>
  <c r="J1727" i="25"/>
  <c r="J1726" i="25"/>
  <c r="J1725" i="25"/>
  <c r="J1724" i="25"/>
  <c r="J1723" i="25"/>
  <c r="J1722" i="25"/>
  <c r="J1721" i="25"/>
  <c r="J1720" i="25"/>
  <c r="J1719" i="25"/>
  <c r="J1718" i="25"/>
  <c r="J1717" i="25"/>
  <c r="J1716" i="25"/>
  <c r="J1715" i="25"/>
  <c r="J1714" i="25"/>
  <c r="J1713" i="25"/>
  <c r="J1712" i="25"/>
  <c r="J1711" i="25"/>
  <c r="J1710" i="25"/>
  <c r="J1709" i="25"/>
  <c r="J1708" i="25"/>
  <c r="J1707" i="25"/>
  <c r="J1706" i="25"/>
  <c r="J1705" i="25"/>
  <c r="J1704" i="25"/>
  <c r="J1703" i="25"/>
  <c r="J1702" i="25"/>
  <c r="J1701" i="25"/>
  <c r="J1700" i="25"/>
  <c r="J1699" i="25"/>
  <c r="J1698" i="25"/>
  <c r="J1697" i="25"/>
  <c r="J1696" i="25"/>
  <c r="J1695" i="25"/>
  <c r="J1694" i="25"/>
  <c r="J1693" i="25"/>
  <c r="J1692" i="25"/>
  <c r="J1691" i="25"/>
  <c r="J1690" i="25"/>
  <c r="J1689" i="25"/>
  <c r="J1688" i="25"/>
  <c r="J1687" i="25"/>
  <c r="J1686" i="25"/>
  <c r="J1685" i="25"/>
  <c r="J1684" i="25"/>
  <c r="J1683" i="25"/>
  <c r="J1682" i="25"/>
  <c r="J1681" i="25"/>
  <c r="J1680" i="25"/>
  <c r="J1679" i="25"/>
  <c r="J1678" i="25"/>
  <c r="J1677" i="25"/>
  <c r="J1676" i="25"/>
  <c r="J1675" i="25"/>
  <c r="J1674" i="25"/>
  <c r="J1673" i="25"/>
  <c r="J1672" i="25"/>
  <c r="J1671" i="25"/>
  <c r="J1670" i="25"/>
  <c r="J1669" i="25"/>
  <c r="J1668" i="25"/>
  <c r="J1667" i="25"/>
  <c r="J1666" i="25"/>
  <c r="J1665" i="25"/>
  <c r="J1664" i="25"/>
  <c r="J1663" i="25"/>
  <c r="J1662" i="25"/>
  <c r="J1661" i="25"/>
  <c r="J1660" i="25"/>
  <c r="J1659" i="25"/>
  <c r="J1658" i="25"/>
  <c r="J1657" i="25"/>
  <c r="J1656" i="25"/>
  <c r="J1655" i="25"/>
  <c r="J1654" i="25"/>
  <c r="J1653" i="25"/>
  <c r="J1652" i="25"/>
  <c r="J1651" i="25"/>
  <c r="J1650" i="25"/>
  <c r="J1649" i="25"/>
  <c r="J1648" i="25"/>
  <c r="J1647" i="25"/>
  <c r="J1646" i="25"/>
  <c r="J1645" i="25"/>
  <c r="J1644" i="25"/>
  <c r="J1643" i="25"/>
  <c r="J1642" i="25"/>
  <c r="J1641" i="25"/>
  <c r="J1640" i="25"/>
  <c r="J1639" i="25"/>
  <c r="J1638" i="25"/>
  <c r="J1637" i="25"/>
  <c r="J1636" i="25"/>
  <c r="J1635" i="25"/>
  <c r="J1634" i="25"/>
  <c r="J1633" i="25"/>
  <c r="J1632" i="25"/>
  <c r="J1631" i="25"/>
  <c r="J1630" i="25"/>
  <c r="J1629" i="25"/>
  <c r="J1628" i="25"/>
  <c r="J1627" i="25"/>
  <c r="J1626" i="25"/>
  <c r="J1625" i="25"/>
  <c r="J1624" i="25"/>
  <c r="J1623" i="25"/>
  <c r="J1622" i="25"/>
  <c r="J1621" i="25"/>
  <c r="J1620" i="25"/>
  <c r="J1619" i="25"/>
  <c r="J1618" i="25"/>
  <c r="J1617" i="25"/>
  <c r="J1616" i="25"/>
  <c r="J1615" i="25"/>
  <c r="J1614" i="25"/>
  <c r="J1613" i="25"/>
  <c r="J1612" i="25"/>
  <c r="J1611" i="25"/>
  <c r="J1610" i="25"/>
  <c r="J1609" i="25"/>
  <c r="J1608" i="25"/>
  <c r="J1607" i="25"/>
  <c r="J1606" i="25"/>
  <c r="J1605" i="25"/>
  <c r="J1604" i="25"/>
  <c r="J1603" i="25"/>
  <c r="J1602" i="25"/>
  <c r="J1601" i="25"/>
  <c r="J1600" i="25"/>
  <c r="J1599" i="25"/>
  <c r="J1598" i="25"/>
  <c r="J1597" i="25"/>
  <c r="J1596" i="25"/>
  <c r="J1595" i="25"/>
  <c r="J1594" i="25"/>
  <c r="J1593" i="25"/>
  <c r="J1592" i="25"/>
  <c r="J1591" i="25"/>
  <c r="J1590" i="25"/>
  <c r="J1589" i="25"/>
  <c r="J1588" i="25"/>
  <c r="J1587" i="25"/>
  <c r="J1586" i="25"/>
  <c r="J1585" i="25"/>
  <c r="J1584" i="25"/>
  <c r="J1583" i="25"/>
  <c r="J1582" i="25"/>
  <c r="J1581" i="25"/>
  <c r="J1580" i="25"/>
  <c r="J1579" i="25"/>
  <c r="J1578" i="25"/>
  <c r="J1577" i="25"/>
  <c r="J1576" i="25"/>
  <c r="J1575" i="25"/>
  <c r="J1574" i="25"/>
  <c r="J1573" i="25"/>
  <c r="J1572" i="25"/>
  <c r="J1571" i="25"/>
  <c r="J1570" i="25"/>
  <c r="J1569" i="25"/>
  <c r="J1568" i="25"/>
  <c r="J1567" i="25"/>
  <c r="J1566" i="25"/>
  <c r="J1565" i="25"/>
  <c r="J1564" i="25"/>
  <c r="J1563" i="25"/>
  <c r="J1562" i="25"/>
  <c r="J1561" i="25"/>
  <c r="J1560" i="25"/>
  <c r="J1559" i="25"/>
  <c r="J1558" i="25"/>
  <c r="J1557" i="25"/>
  <c r="J1556" i="25"/>
  <c r="J1555" i="25"/>
  <c r="J1554" i="25"/>
  <c r="J1553" i="25"/>
  <c r="J1552" i="25"/>
  <c r="J1551" i="25"/>
  <c r="J1550" i="25"/>
  <c r="J1549" i="25"/>
  <c r="J1548" i="25"/>
  <c r="J1547" i="25"/>
  <c r="J1546" i="25"/>
  <c r="J1545" i="25"/>
  <c r="J1544" i="25"/>
  <c r="J1543" i="25"/>
  <c r="J1542" i="25"/>
  <c r="J1541" i="25"/>
  <c r="J1540" i="25"/>
  <c r="J1539" i="25"/>
  <c r="J1538" i="25"/>
  <c r="J1537" i="25"/>
  <c r="J1536" i="25"/>
  <c r="J1535" i="25"/>
  <c r="J1534" i="25"/>
  <c r="J1533" i="25"/>
  <c r="J1532" i="25"/>
  <c r="J1531" i="25"/>
  <c r="J1530" i="25"/>
  <c r="J1529" i="25"/>
  <c r="J1528" i="25"/>
  <c r="J1527" i="25"/>
  <c r="J1526" i="25"/>
  <c r="J1525" i="25"/>
  <c r="J1524" i="25"/>
  <c r="J1523" i="25"/>
  <c r="J1522" i="25"/>
  <c r="J1521" i="25"/>
  <c r="J1520" i="25"/>
  <c r="J1519" i="25"/>
  <c r="J1518" i="25"/>
  <c r="J1517" i="25"/>
  <c r="J1516" i="25"/>
  <c r="J1515" i="25"/>
  <c r="J1514" i="25"/>
  <c r="J1513" i="25"/>
  <c r="J1512" i="25"/>
  <c r="J1511" i="25"/>
  <c r="J1510" i="25"/>
  <c r="J1509" i="25"/>
  <c r="J1508" i="25"/>
  <c r="J1507" i="25"/>
  <c r="J1506" i="25"/>
  <c r="J1505" i="25"/>
  <c r="J1504" i="25"/>
  <c r="J1503" i="25"/>
  <c r="J1502" i="25"/>
  <c r="J1501" i="25"/>
  <c r="J1500" i="25"/>
  <c r="J1499" i="25"/>
  <c r="J1498" i="25"/>
  <c r="J1497" i="25"/>
  <c r="J1496" i="25"/>
  <c r="J1495" i="25"/>
  <c r="J1494" i="25"/>
  <c r="J1493" i="25"/>
  <c r="J1492" i="25"/>
  <c r="J1491" i="25"/>
  <c r="J1490" i="25"/>
  <c r="J1489" i="25"/>
  <c r="J1488" i="25"/>
  <c r="J1487" i="25"/>
  <c r="J1486" i="25"/>
  <c r="J1485" i="25"/>
  <c r="J1484" i="25"/>
  <c r="J1483" i="25"/>
  <c r="J1482" i="25"/>
  <c r="J1481" i="25"/>
  <c r="J1480" i="25"/>
  <c r="J1479" i="25"/>
  <c r="J1478" i="25"/>
  <c r="J1477" i="25"/>
  <c r="J1476" i="25"/>
  <c r="J1475" i="25"/>
  <c r="J1474" i="25"/>
  <c r="J1473" i="25"/>
  <c r="J1472" i="25"/>
  <c r="J1471" i="25"/>
  <c r="J1470" i="25"/>
  <c r="J1469" i="25"/>
  <c r="J1468" i="25"/>
  <c r="J1467" i="25"/>
  <c r="J1466" i="25"/>
  <c r="J1465" i="25"/>
  <c r="J1464" i="25"/>
  <c r="J1463" i="25"/>
  <c r="J1462" i="25"/>
  <c r="J1461" i="25"/>
  <c r="J1460" i="25"/>
  <c r="J1459" i="25"/>
  <c r="J1458" i="25"/>
  <c r="J1457" i="25"/>
  <c r="J1456" i="25"/>
  <c r="J1455" i="25"/>
  <c r="J1454" i="25"/>
  <c r="J1453" i="25"/>
  <c r="J1452" i="25"/>
  <c r="J1451" i="25"/>
  <c r="J1450" i="25"/>
  <c r="J1449" i="25"/>
  <c r="J1448" i="25"/>
  <c r="J1447" i="25"/>
  <c r="J1446" i="25"/>
  <c r="J1445" i="25"/>
  <c r="J1444" i="25"/>
  <c r="J1443" i="25"/>
  <c r="J1442" i="25"/>
  <c r="J1441" i="25"/>
  <c r="J1440" i="25"/>
  <c r="J1439" i="25"/>
  <c r="J1438" i="25"/>
  <c r="J1437" i="25"/>
  <c r="J1436" i="25"/>
  <c r="J1435" i="25"/>
  <c r="J1434" i="25"/>
  <c r="J1433" i="25"/>
  <c r="J1432" i="25"/>
  <c r="J1431" i="25"/>
  <c r="J1430" i="25"/>
  <c r="J1429" i="25"/>
  <c r="J1428" i="25"/>
  <c r="J1427" i="25"/>
  <c r="J1426" i="25"/>
  <c r="J1425" i="25"/>
  <c r="J1424" i="25"/>
  <c r="J1423" i="25"/>
  <c r="J1422" i="25"/>
  <c r="J1421" i="25"/>
  <c r="J1420" i="25"/>
  <c r="J1419" i="25"/>
  <c r="J1418" i="25"/>
  <c r="J1417" i="25"/>
  <c r="J1416" i="25"/>
  <c r="J1415" i="25"/>
  <c r="J1414" i="25"/>
  <c r="J1413" i="25"/>
  <c r="J1412" i="25"/>
  <c r="J1411" i="25"/>
  <c r="J1410" i="25"/>
  <c r="J1409" i="25"/>
  <c r="J1408" i="25"/>
  <c r="J1407" i="25"/>
  <c r="J1406" i="25"/>
  <c r="J1405" i="25"/>
  <c r="J1404" i="25"/>
  <c r="J1403" i="25"/>
  <c r="J1402" i="25"/>
  <c r="J1401" i="25"/>
  <c r="J1400" i="25"/>
  <c r="J1399" i="25"/>
  <c r="J1398" i="25"/>
  <c r="J1397" i="25"/>
  <c r="J1396" i="25"/>
  <c r="J1395" i="25"/>
  <c r="J1394" i="25"/>
  <c r="J1393" i="25"/>
  <c r="J1392" i="25"/>
  <c r="J1391" i="25"/>
  <c r="J1390" i="25"/>
  <c r="J1389" i="25"/>
  <c r="J1388" i="25"/>
  <c r="J1387" i="25"/>
  <c r="J1386" i="25"/>
  <c r="J1385" i="25"/>
  <c r="J1384" i="25"/>
  <c r="J1383" i="25"/>
  <c r="J1382" i="25"/>
  <c r="J1381" i="25"/>
  <c r="J1380" i="25"/>
  <c r="J1379" i="25"/>
  <c r="J1378" i="25"/>
  <c r="J1377" i="25"/>
  <c r="J1376" i="25"/>
  <c r="J1375" i="25"/>
  <c r="J1374" i="25"/>
  <c r="J1373" i="25"/>
  <c r="J1372" i="25"/>
  <c r="J1371" i="25"/>
  <c r="J1370" i="25"/>
  <c r="J1369" i="25"/>
  <c r="J1368" i="25"/>
  <c r="J1367" i="25"/>
  <c r="J1366" i="25"/>
  <c r="J1365" i="25"/>
  <c r="J1364" i="25"/>
  <c r="J1363" i="25"/>
  <c r="J1362" i="25"/>
  <c r="J1361" i="25"/>
  <c r="J1360" i="25"/>
  <c r="J1359" i="25"/>
  <c r="J1358" i="25"/>
  <c r="J1357" i="25"/>
  <c r="J1356" i="25"/>
  <c r="J1355" i="25"/>
  <c r="J1354" i="25"/>
  <c r="J1353" i="25"/>
  <c r="J1352" i="25"/>
  <c r="J1351" i="25"/>
  <c r="J1350" i="25"/>
  <c r="J1349" i="25"/>
  <c r="J1348" i="25"/>
  <c r="J1347" i="25"/>
  <c r="J1346" i="25"/>
  <c r="J1345" i="25"/>
  <c r="J1344" i="25"/>
  <c r="J1343" i="25"/>
  <c r="J1342" i="25"/>
  <c r="J1341" i="25"/>
  <c r="J1340" i="25"/>
  <c r="J1339" i="25"/>
  <c r="J1338" i="25"/>
  <c r="J1337" i="25"/>
  <c r="J1336" i="25"/>
  <c r="J1335" i="25"/>
  <c r="J1334" i="25"/>
  <c r="J1333" i="25"/>
  <c r="J1332" i="25"/>
  <c r="J1331" i="25"/>
  <c r="J1330" i="25"/>
  <c r="J1329" i="25"/>
  <c r="J1328" i="25"/>
  <c r="J1327" i="25"/>
  <c r="J1326" i="25"/>
  <c r="J1325" i="25"/>
  <c r="J1324" i="25"/>
  <c r="J1323" i="25"/>
  <c r="J1322" i="25"/>
  <c r="J1321" i="25"/>
  <c r="J1320" i="25"/>
  <c r="J1319" i="25"/>
  <c r="J1318" i="25"/>
  <c r="J1317" i="25"/>
  <c r="J1316" i="25"/>
  <c r="J1315" i="25"/>
  <c r="J1314" i="25"/>
  <c r="J1313" i="25"/>
  <c r="J1312" i="25"/>
  <c r="J1311" i="25"/>
  <c r="J1310" i="25"/>
  <c r="J1309" i="25"/>
  <c r="J1308" i="25"/>
  <c r="J1307" i="25"/>
  <c r="J1306" i="25"/>
  <c r="J1305" i="25"/>
  <c r="J1304" i="25"/>
  <c r="J1303" i="25"/>
  <c r="J1302" i="25"/>
  <c r="J1301" i="25"/>
  <c r="J1300" i="25"/>
  <c r="J1299" i="25"/>
  <c r="J1298" i="25"/>
  <c r="J1297" i="25"/>
  <c r="J1296" i="25"/>
  <c r="J1295" i="25"/>
  <c r="J1294" i="25"/>
  <c r="J1293" i="25"/>
  <c r="J1292" i="25"/>
  <c r="J1291" i="25"/>
  <c r="J1290" i="25"/>
  <c r="J1289" i="25"/>
  <c r="J1288" i="25"/>
  <c r="J1287" i="25"/>
  <c r="J1286" i="25"/>
  <c r="J1285" i="25"/>
  <c r="J1284" i="25"/>
  <c r="J1283" i="25"/>
  <c r="J1282" i="25"/>
  <c r="J1281" i="25"/>
  <c r="J1280" i="25"/>
  <c r="J1279" i="25"/>
  <c r="J1278" i="25"/>
  <c r="J1277" i="25"/>
  <c r="J1276" i="25"/>
  <c r="J1275" i="25"/>
  <c r="J1274" i="25"/>
  <c r="J1273" i="25"/>
  <c r="J1272" i="25"/>
  <c r="J1271" i="25"/>
  <c r="J1270" i="25"/>
  <c r="J1269" i="25"/>
  <c r="J1268" i="25"/>
  <c r="J1267" i="25"/>
  <c r="J1266" i="25"/>
  <c r="J1265" i="25"/>
  <c r="J1264" i="25"/>
  <c r="J1263" i="25"/>
  <c r="J1262" i="25"/>
  <c r="J1261" i="25"/>
  <c r="J1260" i="25"/>
  <c r="J1259" i="25"/>
  <c r="J1258" i="25"/>
  <c r="J1257" i="25"/>
  <c r="J1256" i="25"/>
  <c r="J1255" i="25"/>
  <c r="J1254" i="25"/>
  <c r="J1253" i="25"/>
  <c r="J1252" i="25"/>
  <c r="J1251" i="25"/>
  <c r="J1250" i="25"/>
  <c r="J1249" i="25"/>
  <c r="J1248" i="25"/>
  <c r="J1247" i="25"/>
  <c r="J1246" i="25"/>
  <c r="J1245" i="25"/>
  <c r="J1244" i="25"/>
  <c r="J1243" i="25"/>
  <c r="J1242" i="25"/>
  <c r="J1241" i="25"/>
  <c r="J1240" i="25"/>
  <c r="J1239" i="25"/>
  <c r="J1238" i="25"/>
  <c r="J1237" i="25"/>
  <c r="J1236" i="25"/>
  <c r="J1235" i="25"/>
  <c r="J1234" i="25"/>
  <c r="J1233" i="25"/>
  <c r="J1232" i="25"/>
  <c r="J1231" i="25"/>
  <c r="J1230" i="25"/>
  <c r="J1229" i="25"/>
  <c r="J1228" i="25"/>
  <c r="J1227" i="25"/>
  <c r="J1226" i="25"/>
  <c r="J1225" i="25"/>
  <c r="J1224" i="25"/>
  <c r="J1223" i="25"/>
  <c r="J1222" i="25"/>
  <c r="J1221" i="25"/>
  <c r="J1220" i="25"/>
  <c r="J1219" i="25"/>
  <c r="J1218" i="25"/>
  <c r="J1217" i="25"/>
  <c r="J1216" i="25"/>
  <c r="J1215" i="25"/>
  <c r="J1214" i="25"/>
  <c r="J1213" i="25"/>
  <c r="J1212" i="25"/>
  <c r="J1211" i="25"/>
  <c r="J1210" i="25"/>
  <c r="J1209" i="25"/>
  <c r="J1208" i="25"/>
  <c r="J1207" i="25"/>
  <c r="J1206" i="25"/>
  <c r="J1205" i="25"/>
  <c r="J1204" i="25"/>
  <c r="J1203" i="25"/>
  <c r="J1202" i="25"/>
  <c r="J1201" i="25"/>
  <c r="J1200" i="25"/>
  <c r="J1199" i="25"/>
  <c r="J1198" i="25"/>
  <c r="J1197" i="25"/>
  <c r="J1196" i="25"/>
  <c r="J1195" i="25"/>
  <c r="J1194" i="25"/>
  <c r="J1193" i="25"/>
  <c r="J1192" i="25"/>
  <c r="J1191" i="25"/>
  <c r="J1190" i="25"/>
  <c r="J1189" i="25"/>
  <c r="J1188" i="25"/>
  <c r="J1187" i="25"/>
  <c r="J1186" i="25"/>
  <c r="J1185" i="25"/>
  <c r="J1184" i="25"/>
  <c r="J1183" i="25"/>
  <c r="J1182" i="25"/>
  <c r="J1181" i="25"/>
  <c r="J1180" i="25"/>
  <c r="J1179" i="25"/>
  <c r="J1178" i="25"/>
  <c r="J1177" i="25"/>
  <c r="J1176" i="25"/>
  <c r="J1175" i="25"/>
  <c r="J1174" i="25"/>
  <c r="J1173" i="25"/>
  <c r="J1172" i="25"/>
  <c r="J1171" i="25"/>
  <c r="J1170" i="25"/>
  <c r="J1169" i="25"/>
  <c r="J1168" i="25"/>
  <c r="J1167" i="25"/>
  <c r="J1166" i="25"/>
  <c r="J1165" i="25"/>
  <c r="J1164" i="25"/>
  <c r="J1163" i="25"/>
  <c r="J1162" i="25"/>
  <c r="J1161" i="25"/>
  <c r="J1160" i="25"/>
  <c r="J1159" i="25"/>
  <c r="J1158" i="25"/>
  <c r="J1157" i="25"/>
  <c r="J1156" i="25"/>
  <c r="J1155" i="25"/>
  <c r="J1154" i="25"/>
  <c r="J1153" i="25"/>
  <c r="J1152" i="25"/>
  <c r="J1151" i="25"/>
  <c r="J1150" i="25"/>
  <c r="J1149" i="25"/>
  <c r="J1148" i="25"/>
  <c r="J1147" i="25"/>
  <c r="J1146" i="25"/>
  <c r="J1145" i="25"/>
  <c r="J1144" i="25"/>
  <c r="J1143" i="25"/>
  <c r="J1142" i="25"/>
  <c r="J1141" i="25"/>
  <c r="J1140" i="25"/>
  <c r="J1139" i="25"/>
  <c r="J1138" i="25"/>
  <c r="J1137" i="25"/>
  <c r="J1136" i="25"/>
  <c r="J1135" i="25"/>
  <c r="J1134" i="25"/>
  <c r="J1133" i="25"/>
  <c r="J1132" i="25"/>
  <c r="J1131" i="25"/>
  <c r="J1130" i="25"/>
  <c r="J1129" i="25"/>
  <c r="J1128" i="25"/>
  <c r="J1127" i="25"/>
  <c r="J1126" i="25"/>
  <c r="J1125" i="25"/>
  <c r="J1124" i="25"/>
  <c r="J1123" i="25"/>
  <c r="J1122" i="25"/>
  <c r="J1121" i="25"/>
  <c r="J1120" i="25"/>
  <c r="J1119" i="25"/>
  <c r="J1118" i="25"/>
  <c r="J1117" i="25"/>
  <c r="J1116" i="25"/>
  <c r="J1115" i="25"/>
  <c r="J1114" i="25"/>
  <c r="J1113" i="25"/>
  <c r="J1112" i="25"/>
  <c r="J1111" i="25"/>
  <c r="J1110" i="25"/>
  <c r="J1109" i="25"/>
  <c r="J1108" i="25"/>
  <c r="J1107" i="25"/>
  <c r="J1106" i="25"/>
  <c r="J1105" i="25"/>
  <c r="J1104" i="25"/>
  <c r="J1103" i="25"/>
  <c r="J1102" i="25"/>
  <c r="J1101" i="25"/>
  <c r="J1100" i="25"/>
  <c r="J1099" i="25"/>
  <c r="J1098" i="25"/>
  <c r="J1097" i="25"/>
  <c r="J1096" i="25"/>
  <c r="J1095" i="25"/>
  <c r="J1094" i="25"/>
  <c r="J1093" i="25"/>
  <c r="J1092" i="25"/>
  <c r="J1091" i="25"/>
  <c r="J1090" i="25"/>
  <c r="J1089" i="25"/>
  <c r="J1088" i="25"/>
  <c r="J1087" i="25"/>
  <c r="J1086" i="25"/>
  <c r="J1085" i="25"/>
  <c r="J1084" i="25"/>
  <c r="J1083" i="25"/>
  <c r="J1082" i="25"/>
  <c r="J1081" i="25"/>
  <c r="J1080" i="25"/>
  <c r="J1079" i="25"/>
  <c r="J1078" i="25"/>
  <c r="J1077" i="25"/>
  <c r="J1076" i="25"/>
  <c r="J1075" i="25"/>
  <c r="J1074" i="25"/>
  <c r="J1073" i="25"/>
  <c r="J1072" i="25"/>
  <c r="J1071" i="25"/>
  <c r="J1070" i="25"/>
  <c r="J1069" i="25"/>
  <c r="J1068" i="25"/>
  <c r="J1067" i="25"/>
  <c r="J1066" i="25"/>
  <c r="J1065" i="25"/>
  <c r="J1064" i="25"/>
  <c r="J1063" i="25"/>
  <c r="J1062" i="25"/>
  <c r="J1061" i="25"/>
  <c r="J1060" i="25"/>
  <c r="J1059" i="25"/>
  <c r="J1058" i="25"/>
  <c r="J1057" i="25"/>
  <c r="J1056" i="25"/>
  <c r="J1055" i="25"/>
  <c r="J1054" i="25"/>
  <c r="J1053" i="25"/>
  <c r="J1052" i="25"/>
  <c r="J1051" i="25"/>
  <c r="J1050" i="25"/>
  <c r="J1049" i="25"/>
  <c r="J1048" i="25"/>
  <c r="J1047" i="25"/>
  <c r="J1046" i="25"/>
  <c r="J1045" i="25"/>
  <c r="J1044" i="25"/>
  <c r="J1043" i="25"/>
  <c r="J1042" i="25"/>
  <c r="J1041" i="25"/>
  <c r="J1040" i="25"/>
  <c r="J1039" i="25"/>
  <c r="J1038" i="25"/>
  <c r="J1037" i="25"/>
  <c r="J1036" i="25"/>
  <c r="J1035" i="25"/>
  <c r="J1034" i="25"/>
  <c r="J1033" i="25"/>
  <c r="J1032" i="25"/>
  <c r="J1031" i="25"/>
  <c r="J1030" i="25"/>
  <c r="J1029" i="25"/>
  <c r="J1028" i="25"/>
  <c r="J1027" i="25"/>
  <c r="J1026" i="25"/>
  <c r="J1025" i="25"/>
  <c r="J1024" i="25"/>
  <c r="J1023" i="25"/>
  <c r="J1022" i="25"/>
  <c r="J1021" i="25"/>
  <c r="J1020" i="25"/>
  <c r="J1019" i="25"/>
  <c r="J1018" i="25"/>
  <c r="J1017" i="25"/>
  <c r="J1016" i="25"/>
  <c r="J1015" i="25"/>
  <c r="J1014" i="25"/>
  <c r="J1013" i="25"/>
  <c r="J1012" i="25"/>
  <c r="J1011" i="25"/>
  <c r="J1010" i="25"/>
  <c r="J1009" i="25"/>
  <c r="J1008" i="25"/>
  <c r="J1007" i="25"/>
  <c r="J1006" i="25"/>
  <c r="J1005" i="25"/>
  <c r="J1004" i="25"/>
  <c r="J1003" i="25"/>
  <c r="J1002" i="25"/>
  <c r="J1001" i="25"/>
  <c r="J1000" i="25"/>
  <c r="J999" i="25"/>
  <c r="J998" i="25"/>
  <c r="J997" i="25"/>
  <c r="J996" i="25"/>
  <c r="J995" i="25"/>
  <c r="J994" i="25"/>
  <c r="J993" i="25"/>
  <c r="J992" i="25"/>
  <c r="J991" i="25"/>
  <c r="J990" i="25"/>
  <c r="J989" i="25"/>
  <c r="J988" i="25"/>
  <c r="J987" i="25"/>
  <c r="J986" i="25"/>
  <c r="J985" i="25"/>
  <c r="J984" i="25"/>
  <c r="J983" i="25"/>
  <c r="J982" i="25"/>
  <c r="J981" i="25"/>
  <c r="J980" i="25"/>
  <c r="J979" i="25"/>
  <c r="J978" i="25"/>
  <c r="J977" i="25"/>
  <c r="J976" i="25"/>
  <c r="J975" i="25"/>
  <c r="J974" i="25"/>
  <c r="J973" i="25"/>
  <c r="J972" i="25"/>
  <c r="J971" i="25"/>
  <c r="J970" i="25"/>
  <c r="J969" i="25"/>
  <c r="J968" i="25"/>
  <c r="J967" i="25"/>
  <c r="J966" i="25"/>
  <c r="J965" i="25"/>
  <c r="J964" i="25"/>
  <c r="J963" i="25"/>
  <c r="J962" i="25"/>
  <c r="J961" i="25"/>
  <c r="J960" i="25"/>
  <c r="J959" i="25"/>
  <c r="J958" i="25"/>
  <c r="J957" i="25"/>
  <c r="J956" i="25"/>
  <c r="J955" i="25"/>
  <c r="J954" i="25"/>
  <c r="J953" i="25"/>
  <c r="J952" i="25"/>
  <c r="J951" i="25"/>
  <c r="J950" i="25"/>
  <c r="J949" i="25"/>
  <c r="J948" i="25"/>
  <c r="J947" i="25"/>
  <c r="J946" i="25"/>
  <c r="J945" i="25"/>
  <c r="J944" i="25"/>
  <c r="J943" i="25"/>
  <c r="J942" i="25"/>
  <c r="J941" i="25"/>
  <c r="J940" i="25"/>
  <c r="J939" i="25"/>
  <c r="J938" i="25"/>
  <c r="J937" i="25"/>
  <c r="J936" i="25"/>
  <c r="J935" i="25"/>
  <c r="J934" i="25"/>
  <c r="J933" i="25"/>
  <c r="J932" i="25"/>
  <c r="J931" i="25"/>
  <c r="J930" i="25"/>
  <c r="J929" i="25"/>
  <c r="J928" i="25"/>
  <c r="J927" i="25"/>
  <c r="J926" i="25"/>
  <c r="J925" i="25"/>
  <c r="J924" i="25"/>
  <c r="J923" i="25"/>
  <c r="J922" i="25"/>
  <c r="J921" i="25"/>
  <c r="J920" i="25"/>
  <c r="J919" i="25"/>
  <c r="J918" i="25"/>
  <c r="J917" i="25"/>
  <c r="J916" i="25"/>
  <c r="J915" i="25"/>
  <c r="J914" i="25"/>
  <c r="J913" i="25"/>
  <c r="J912" i="25"/>
  <c r="J911" i="25"/>
  <c r="J910" i="25"/>
  <c r="J909" i="25"/>
  <c r="J908" i="25"/>
  <c r="J907" i="25"/>
  <c r="J906" i="25"/>
  <c r="J905" i="25"/>
  <c r="J904" i="25"/>
  <c r="J903" i="25"/>
  <c r="J902" i="25"/>
  <c r="J901" i="25"/>
  <c r="J900" i="25"/>
  <c r="J899" i="25"/>
  <c r="J898" i="25"/>
  <c r="J897" i="25"/>
  <c r="J896" i="25"/>
  <c r="J895" i="25"/>
  <c r="J894" i="25"/>
  <c r="J893" i="25"/>
  <c r="J892" i="25"/>
  <c r="J891" i="25"/>
  <c r="J890" i="25"/>
  <c r="J889" i="25"/>
  <c r="J888" i="25"/>
  <c r="J887" i="25"/>
  <c r="J886" i="25"/>
  <c r="J885" i="25"/>
  <c r="J884" i="25"/>
  <c r="J883" i="25"/>
  <c r="J882" i="25"/>
  <c r="J881" i="25"/>
  <c r="J880" i="25"/>
  <c r="J879" i="25"/>
  <c r="J878" i="25"/>
  <c r="J877" i="25"/>
  <c r="J876" i="25"/>
  <c r="J875" i="25"/>
  <c r="J874" i="25"/>
  <c r="J873" i="25"/>
  <c r="J872" i="25"/>
  <c r="J871" i="25"/>
  <c r="J870" i="25"/>
  <c r="J869" i="25"/>
  <c r="J868" i="25"/>
  <c r="J867" i="25"/>
  <c r="J866" i="25"/>
  <c r="J865" i="25"/>
  <c r="J864" i="25"/>
  <c r="J863" i="25"/>
  <c r="J862" i="25"/>
  <c r="J861" i="25"/>
  <c r="J860" i="25"/>
  <c r="J859" i="25"/>
  <c r="J858" i="25"/>
  <c r="J857" i="25"/>
  <c r="J856" i="25"/>
  <c r="J855" i="25"/>
  <c r="J854" i="25"/>
  <c r="J853" i="25"/>
  <c r="J852" i="25"/>
  <c r="J851" i="25"/>
  <c r="J850" i="25"/>
  <c r="J849" i="25"/>
  <c r="J848" i="25"/>
  <c r="J847" i="25"/>
  <c r="J846" i="25"/>
  <c r="J845" i="25"/>
  <c r="J844" i="25"/>
  <c r="J843" i="25"/>
  <c r="J842" i="25"/>
  <c r="J841" i="25"/>
  <c r="J840" i="25"/>
  <c r="J839" i="25"/>
  <c r="J838" i="25"/>
  <c r="J837" i="25"/>
  <c r="J836" i="25"/>
  <c r="J835" i="25"/>
  <c r="J834" i="25"/>
  <c r="J833" i="25"/>
  <c r="J832" i="25"/>
  <c r="J831" i="25"/>
  <c r="J830" i="25"/>
  <c r="J829" i="25"/>
  <c r="J828" i="25"/>
  <c r="J827" i="25"/>
  <c r="J826" i="25"/>
  <c r="J825" i="25"/>
  <c r="J824" i="25"/>
  <c r="J823" i="25"/>
  <c r="J822" i="25"/>
  <c r="J821" i="25"/>
  <c r="J820" i="25"/>
  <c r="J819" i="25"/>
  <c r="J818" i="25"/>
  <c r="J817" i="25"/>
  <c r="J816" i="25"/>
  <c r="J815" i="25"/>
  <c r="J814" i="25"/>
  <c r="J813" i="25"/>
  <c r="J812" i="25"/>
  <c r="J811" i="25"/>
  <c r="J810" i="25"/>
  <c r="J809" i="25"/>
  <c r="J808" i="25"/>
  <c r="J807" i="25"/>
  <c r="J806" i="25"/>
  <c r="J805" i="25"/>
  <c r="J804" i="25"/>
  <c r="J803" i="25"/>
  <c r="J802" i="25"/>
  <c r="J801" i="25"/>
  <c r="J800" i="25"/>
  <c r="J799" i="25"/>
  <c r="J798" i="25"/>
  <c r="J797" i="25"/>
  <c r="J796" i="25"/>
  <c r="J795" i="25"/>
  <c r="J794" i="25"/>
  <c r="J793" i="25"/>
  <c r="J792" i="25"/>
  <c r="J791" i="25"/>
  <c r="J790" i="25"/>
  <c r="J789" i="25"/>
  <c r="J788" i="25"/>
  <c r="J787" i="25"/>
  <c r="J786" i="25"/>
  <c r="J785" i="25"/>
  <c r="J784" i="25"/>
  <c r="J783" i="25"/>
  <c r="J782" i="25"/>
  <c r="J781" i="25"/>
  <c r="J780" i="25"/>
  <c r="J779" i="25"/>
  <c r="J778" i="25"/>
  <c r="J777" i="25"/>
  <c r="J776" i="25"/>
  <c r="J775" i="25"/>
  <c r="J774" i="25"/>
  <c r="J773" i="25"/>
  <c r="J772" i="25"/>
  <c r="J771" i="25"/>
  <c r="J770" i="25"/>
  <c r="J769" i="25"/>
  <c r="J768" i="25"/>
  <c r="J767" i="25"/>
  <c r="J766" i="25"/>
  <c r="J765" i="25"/>
  <c r="J764" i="25"/>
  <c r="J763" i="25"/>
  <c r="J762" i="25"/>
  <c r="J761" i="25"/>
  <c r="J760" i="25"/>
  <c r="J759" i="25"/>
  <c r="J758" i="25"/>
  <c r="J757" i="25"/>
  <c r="J756" i="25"/>
  <c r="J755" i="25"/>
  <c r="J754" i="25"/>
  <c r="J753" i="25"/>
  <c r="J752" i="25"/>
  <c r="J751" i="25"/>
  <c r="J750" i="25"/>
  <c r="J749" i="25"/>
  <c r="J748" i="25"/>
  <c r="J747" i="25"/>
  <c r="J746" i="25"/>
  <c r="J745" i="25"/>
  <c r="J744" i="25"/>
  <c r="J743" i="25"/>
  <c r="J742" i="25"/>
  <c r="J741" i="25"/>
  <c r="J740" i="25"/>
  <c r="J739" i="25"/>
  <c r="J738" i="25"/>
  <c r="J737" i="25"/>
  <c r="J736" i="25"/>
  <c r="J735" i="25"/>
  <c r="J734" i="25"/>
  <c r="J733" i="25"/>
  <c r="J732" i="25"/>
  <c r="J731" i="25"/>
  <c r="J730" i="25"/>
  <c r="J729" i="25"/>
  <c r="J728" i="25"/>
  <c r="J727" i="25"/>
  <c r="J726" i="25"/>
  <c r="J725" i="25"/>
  <c r="J724" i="25"/>
  <c r="J723" i="25"/>
  <c r="J722" i="25"/>
  <c r="J721" i="25"/>
  <c r="J720" i="25"/>
  <c r="J719" i="25"/>
  <c r="J718" i="25"/>
  <c r="J717" i="25"/>
  <c r="J716" i="25"/>
  <c r="J715" i="25"/>
  <c r="J714" i="25"/>
  <c r="J713" i="25"/>
  <c r="J712" i="25"/>
  <c r="J711" i="25"/>
  <c r="J710" i="25"/>
  <c r="J709" i="25"/>
  <c r="J708" i="25"/>
  <c r="J707" i="25"/>
  <c r="J706" i="25"/>
  <c r="J705" i="25"/>
  <c r="J704" i="25"/>
  <c r="J703" i="25"/>
  <c r="J702" i="25"/>
  <c r="J701" i="25"/>
  <c r="J700" i="25"/>
  <c r="J699" i="25"/>
  <c r="J698" i="25"/>
  <c r="J697" i="25"/>
  <c r="J696" i="25"/>
  <c r="J695" i="25"/>
  <c r="J694" i="25"/>
  <c r="J693" i="25"/>
  <c r="J692" i="25"/>
  <c r="J691" i="25"/>
  <c r="J690" i="25"/>
  <c r="J689" i="25"/>
  <c r="J688" i="25"/>
  <c r="J687" i="25"/>
  <c r="J686" i="25"/>
  <c r="J685" i="25"/>
  <c r="J684" i="25"/>
  <c r="J683" i="25"/>
  <c r="J682" i="25"/>
  <c r="J681" i="25"/>
  <c r="J680" i="25"/>
  <c r="J679" i="25"/>
  <c r="J678" i="25"/>
  <c r="J677" i="25"/>
  <c r="J676" i="25"/>
  <c r="J675" i="25"/>
  <c r="J674" i="25"/>
  <c r="J673" i="25"/>
  <c r="J672" i="25"/>
  <c r="J671" i="25"/>
  <c r="J670" i="25"/>
  <c r="J669" i="25"/>
  <c r="J668" i="25"/>
  <c r="J667" i="25"/>
  <c r="J666" i="25"/>
  <c r="J665" i="25"/>
  <c r="J664" i="25"/>
  <c r="J663" i="25"/>
  <c r="J662" i="25"/>
  <c r="J661" i="25"/>
  <c r="J660" i="25"/>
  <c r="J659" i="25"/>
  <c r="J658" i="25"/>
  <c r="J657" i="25"/>
  <c r="J656" i="25"/>
  <c r="J655" i="25"/>
  <c r="J654" i="25"/>
  <c r="J653" i="25"/>
  <c r="J652" i="25"/>
  <c r="J651" i="25"/>
  <c r="J650" i="25"/>
  <c r="J649" i="25"/>
  <c r="J648" i="25"/>
  <c r="J647" i="25"/>
  <c r="J646" i="25"/>
  <c r="J645" i="25"/>
  <c r="J644" i="25"/>
  <c r="J643" i="25"/>
  <c r="J642" i="25"/>
  <c r="J641" i="25"/>
  <c r="J640" i="25"/>
  <c r="J639" i="25"/>
  <c r="J638" i="25"/>
  <c r="J637" i="25"/>
  <c r="J636" i="25"/>
  <c r="J635" i="25"/>
  <c r="J634" i="25"/>
  <c r="J633" i="25"/>
  <c r="J632" i="25"/>
  <c r="J631" i="25"/>
  <c r="J630" i="25"/>
  <c r="J629" i="25"/>
  <c r="J628" i="25"/>
  <c r="J627" i="25"/>
  <c r="J626" i="25"/>
  <c r="J625" i="25"/>
  <c r="J624" i="25"/>
  <c r="J623" i="25"/>
  <c r="J622" i="25"/>
  <c r="J621" i="25"/>
  <c r="J620" i="25"/>
  <c r="J619" i="25"/>
  <c r="J618" i="25"/>
  <c r="J617" i="25"/>
  <c r="J616" i="25"/>
  <c r="J615" i="25"/>
  <c r="J614" i="25"/>
  <c r="J613" i="25"/>
  <c r="J612" i="25"/>
  <c r="J611" i="25"/>
  <c r="J610" i="25"/>
  <c r="J609" i="25"/>
  <c r="J608" i="25"/>
  <c r="J607" i="25"/>
  <c r="J606" i="25"/>
  <c r="J605" i="25"/>
  <c r="J604" i="25"/>
  <c r="J603" i="25"/>
  <c r="J602" i="25"/>
  <c r="J601" i="25"/>
  <c r="J600" i="25"/>
  <c r="J599" i="25"/>
  <c r="J598" i="25"/>
  <c r="J597" i="25"/>
  <c r="J596" i="25"/>
  <c r="J595" i="25"/>
  <c r="J594" i="25"/>
  <c r="J593" i="25"/>
  <c r="J592" i="25"/>
  <c r="J591" i="25"/>
  <c r="J590" i="25"/>
  <c r="J589" i="25"/>
  <c r="J588" i="25"/>
  <c r="J587" i="25"/>
  <c r="J586" i="25"/>
  <c r="J585" i="25"/>
  <c r="J584" i="25"/>
  <c r="J583" i="25"/>
  <c r="J582" i="25"/>
  <c r="J581" i="25"/>
  <c r="J580" i="25"/>
  <c r="J579" i="25"/>
  <c r="J578" i="25"/>
  <c r="J577" i="25"/>
  <c r="J576" i="25"/>
  <c r="J575" i="25"/>
  <c r="J574" i="25"/>
  <c r="J573" i="25"/>
  <c r="J572" i="25"/>
  <c r="J571" i="25"/>
  <c r="J570" i="25"/>
  <c r="J569" i="25"/>
  <c r="J568" i="25"/>
  <c r="J567" i="25"/>
  <c r="J566" i="25"/>
  <c r="J565" i="25"/>
  <c r="J564" i="25"/>
  <c r="J563" i="25"/>
  <c r="J562" i="25"/>
  <c r="J561" i="25"/>
  <c r="J560" i="25"/>
  <c r="J559" i="25"/>
  <c r="J558" i="25"/>
  <c r="J557" i="25"/>
  <c r="J556" i="25"/>
  <c r="J555" i="25"/>
  <c r="J554" i="25"/>
  <c r="J553" i="25"/>
  <c r="J552" i="25"/>
  <c r="J551" i="25"/>
  <c r="J550" i="25"/>
  <c r="J549" i="25"/>
  <c r="J548" i="25"/>
  <c r="J547" i="25"/>
  <c r="J546" i="25"/>
  <c r="J545" i="25"/>
  <c r="J544" i="25"/>
  <c r="J543" i="25"/>
  <c r="J542" i="25"/>
  <c r="J541" i="25"/>
  <c r="J540" i="25"/>
  <c r="J539" i="25"/>
  <c r="J538" i="25"/>
  <c r="J537" i="25"/>
  <c r="J536" i="25"/>
  <c r="J535" i="25"/>
  <c r="J534" i="25"/>
  <c r="J533" i="25"/>
  <c r="J532" i="25"/>
  <c r="J531" i="25"/>
  <c r="J530" i="25"/>
  <c r="J529" i="25"/>
  <c r="J528" i="25"/>
  <c r="J527" i="25"/>
  <c r="J526" i="25"/>
  <c r="J525" i="25"/>
  <c r="J524" i="25"/>
  <c r="J523" i="25"/>
  <c r="J522" i="25"/>
  <c r="J521" i="25"/>
  <c r="J520" i="25"/>
  <c r="J519" i="25"/>
  <c r="J518" i="25"/>
  <c r="J517" i="25"/>
  <c r="J516" i="25"/>
  <c r="J515" i="25"/>
  <c r="J514" i="25"/>
  <c r="J513" i="25"/>
  <c r="J512" i="25"/>
  <c r="J511" i="25"/>
  <c r="J510" i="25"/>
  <c r="J509" i="25"/>
  <c r="J508" i="25"/>
  <c r="J507" i="25"/>
  <c r="J506" i="25"/>
  <c r="J505" i="25"/>
  <c r="J504" i="25"/>
  <c r="J503" i="25"/>
  <c r="J502" i="25"/>
  <c r="J501" i="25"/>
  <c r="J500" i="25"/>
  <c r="J499" i="25"/>
  <c r="J498" i="25"/>
  <c r="J497" i="25"/>
  <c r="J496" i="25"/>
  <c r="J495" i="25"/>
  <c r="J494" i="25"/>
  <c r="J493" i="25"/>
  <c r="J492" i="25"/>
  <c r="J491" i="25"/>
  <c r="J490" i="25"/>
  <c r="J489" i="25"/>
  <c r="J488" i="25"/>
  <c r="J487" i="25"/>
  <c r="J486" i="25"/>
  <c r="J485" i="25"/>
  <c r="J484" i="25"/>
  <c r="J483" i="25"/>
  <c r="J482" i="25"/>
  <c r="J481" i="25"/>
  <c r="J480" i="25"/>
  <c r="J479" i="25"/>
  <c r="J478" i="25"/>
  <c r="J477" i="25"/>
  <c r="J476" i="25"/>
  <c r="J475" i="25"/>
  <c r="J474" i="25"/>
  <c r="J473" i="25"/>
  <c r="J472" i="25"/>
  <c r="J471" i="25"/>
  <c r="J470" i="25"/>
  <c r="J469" i="25"/>
  <c r="J468" i="25"/>
  <c r="J467" i="25"/>
  <c r="J466" i="25"/>
  <c r="J465" i="25"/>
  <c r="J464" i="25"/>
  <c r="J463" i="25"/>
  <c r="J462" i="25"/>
  <c r="J461" i="25"/>
  <c r="J460" i="25"/>
  <c r="J459" i="25"/>
  <c r="J458" i="25"/>
  <c r="J457" i="25"/>
  <c r="J456" i="25"/>
  <c r="J455" i="25"/>
  <c r="J454" i="25"/>
  <c r="J453" i="25"/>
  <c r="J452" i="25"/>
  <c r="J451" i="25"/>
  <c r="J450" i="25"/>
  <c r="J449" i="25"/>
  <c r="J448" i="25"/>
  <c r="J447" i="25"/>
  <c r="J446" i="25"/>
  <c r="J445" i="25"/>
  <c r="J444" i="25"/>
  <c r="J443" i="25"/>
  <c r="J442" i="25"/>
  <c r="J441" i="25"/>
  <c r="J440" i="25"/>
  <c r="J439" i="25"/>
  <c r="J438" i="25"/>
  <c r="J437" i="25"/>
  <c r="J436" i="25"/>
  <c r="J435" i="25"/>
  <c r="J434" i="25"/>
  <c r="J433" i="25"/>
  <c r="J432" i="25"/>
  <c r="J431" i="25"/>
  <c r="J430" i="25"/>
  <c r="J429" i="25"/>
  <c r="J428" i="25"/>
  <c r="J427" i="25"/>
  <c r="J426" i="25"/>
  <c r="J425" i="25"/>
  <c r="J424" i="25"/>
  <c r="J423" i="25"/>
  <c r="J422" i="25"/>
  <c r="J421" i="25"/>
  <c r="J420" i="25"/>
  <c r="J419" i="25"/>
  <c r="J418" i="25"/>
  <c r="J417" i="25"/>
  <c r="J416" i="25"/>
  <c r="J415" i="25"/>
  <c r="J414" i="25"/>
  <c r="J413" i="25"/>
  <c r="J412" i="25"/>
  <c r="J411" i="25"/>
  <c r="J410" i="25"/>
  <c r="J409" i="25"/>
  <c r="J408" i="25"/>
  <c r="J407" i="25"/>
  <c r="J406" i="25"/>
  <c r="J405" i="25"/>
  <c r="J404" i="25"/>
  <c r="J403" i="25"/>
  <c r="J402" i="25"/>
  <c r="J401" i="25"/>
  <c r="J400" i="25"/>
  <c r="J399" i="25"/>
  <c r="J398" i="25"/>
  <c r="J397" i="25"/>
  <c r="J396" i="25"/>
  <c r="J395" i="25"/>
  <c r="J394" i="25"/>
  <c r="J393" i="25"/>
  <c r="J392" i="25"/>
  <c r="J391" i="25"/>
  <c r="J390" i="25"/>
  <c r="J389" i="25"/>
  <c r="J388" i="25"/>
  <c r="J387" i="25"/>
  <c r="J386" i="25"/>
  <c r="J385" i="25"/>
  <c r="J384" i="25"/>
  <c r="J383" i="25"/>
  <c r="J382" i="25"/>
  <c r="J381" i="25"/>
  <c r="J380" i="25"/>
  <c r="J379" i="25"/>
  <c r="J378" i="25"/>
  <c r="J377" i="25"/>
  <c r="J376" i="25"/>
  <c r="J375" i="25"/>
  <c r="J374" i="25"/>
  <c r="J373" i="25"/>
  <c r="J372" i="25"/>
  <c r="J371" i="25"/>
  <c r="J370" i="25"/>
  <c r="J369" i="25"/>
  <c r="J368" i="25"/>
  <c r="J367" i="25"/>
  <c r="J366" i="25"/>
  <c r="J365" i="25"/>
  <c r="J364" i="25"/>
  <c r="J363" i="25"/>
  <c r="J362" i="25"/>
  <c r="J361" i="25"/>
  <c r="J360" i="25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G235" i="26" l="1"/>
  <c r="G234" i="26" s="1"/>
  <c r="G233" i="26" s="1"/>
  <c r="G232" i="26" s="1"/>
  <c r="G231" i="26" s="1"/>
  <c r="G230" i="26" s="1"/>
  <c r="G229" i="26" s="1"/>
  <c r="G228" i="26" s="1"/>
  <c r="G227" i="26" s="1"/>
  <c r="G226" i="26" s="1"/>
  <c r="G225" i="26" s="1"/>
  <c r="G224" i="26" s="1"/>
  <c r="G223" i="26" s="1"/>
  <c r="G222" i="26" s="1"/>
  <c r="G221" i="26" s="1"/>
  <c r="O18" i="12"/>
  <c r="G286" i="25"/>
  <c r="G285" i="25" s="1"/>
  <c r="G278" i="25"/>
  <c r="G277" i="25" s="1"/>
  <c r="G276" i="25" s="1"/>
  <c r="G275" i="25" s="1"/>
  <c r="G274" i="25" s="1"/>
  <c r="G273" i="25" s="1"/>
  <c r="G272" i="25" s="1"/>
  <c r="G271" i="25" s="1"/>
  <c r="G270" i="25" s="1"/>
  <c r="G269" i="25" s="1"/>
  <c r="G267" i="25" s="1"/>
  <c r="J295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2" i="25"/>
  <c r="J261" i="25"/>
  <c r="J256" i="25"/>
  <c r="J255" i="25"/>
  <c r="J254" i="25"/>
  <c r="J253" i="25"/>
  <c r="J267" i="25"/>
  <c r="J265" i="25"/>
  <c r="J264" i="25"/>
  <c r="J263" i="25"/>
  <c r="J260" i="25"/>
  <c r="J259" i="25"/>
  <c r="J266" i="25"/>
  <c r="J258" i="25"/>
  <c r="J257" i="25"/>
  <c r="J252" i="25"/>
  <c r="J251" i="25"/>
  <c r="J250" i="25"/>
  <c r="J249" i="25"/>
  <c r="E258" i="25"/>
  <c r="I258" i="25" s="1"/>
  <c r="G220" i="26" l="1"/>
  <c r="G219" i="26" s="1"/>
  <c r="G218" i="26" s="1"/>
  <c r="G217" i="26" s="1"/>
  <c r="G216" i="26" s="1"/>
  <c r="G215" i="26" s="1"/>
  <c r="G214" i="26" s="1"/>
  <c r="G213" i="26" s="1"/>
  <c r="G212" i="26" s="1"/>
  <c r="G211" i="26" s="1"/>
  <c r="G210" i="26" s="1"/>
  <c r="G209" i="26" s="1"/>
  <c r="P18" i="12"/>
  <c r="G284" i="25"/>
  <c r="I245" i="25"/>
  <c r="G247" i="25"/>
  <c r="G246" i="25" s="1"/>
  <c r="G208" i="26" l="1"/>
  <c r="G207" i="26" s="1"/>
  <c r="G206" i="26" s="1"/>
  <c r="G205" i="26" s="1"/>
  <c r="G204" i="26" s="1"/>
  <c r="G203" i="26" s="1"/>
  <c r="G202" i="26" s="1"/>
  <c r="G201" i="26" s="1"/>
  <c r="G200" i="26" s="1"/>
  <c r="G199" i="26" s="1"/>
  <c r="G198" i="26" s="1"/>
  <c r="Q18" i="12"/>
  <c r="G282" i="25"/>
  <c r="G281" i="25" s="1"/>
  <c r="G280" i="25" s="1"/>
  <c r="G245" i="25"/>
  <c r="G244" i="25" s="1"/>
  <c r="G243" i="25" s="1"/>
  <c r="G242" i="25" s="1"/>
  <c r="G241" i="25" s="1"/>
  <c r="G240" i="25" s="1"/>
  <c r="G239" i="25" s="1"/>
  <c r="G197" i="26" l="1"/>
  <c r="G196" i="26" s="1"/>
  <c r="G195" i="26" s="1"/>
  <c r="G194" i="26" s="1"/>
  <c r="G193" i="26" s="1"/>
  <c r="G192" i="26" s="1"/>
  <c r="G191" i="26" s="1"/>
  <c r="G190" i="26" s="1"/>
  <c r="G189" i="26" s="1"/>
  <c r="G188" i="26" s="1"/>
  <c r="G187" i="26" s="1"/>
  <c r="R18" i="12"/>
  <c r="I234" i="25"/>
  <c r="I233" i="25"/>
  <c r="I246" i="25"/>
  <c r="G157" i="25"/>
  <c r="G156" i="25" s="1"/>
  <c r="G155" i="25" s="1"/>
  <c r="G154" i="25" s="1"/>
  <c r="G153" i="25" s="1"/>
  <c r="G152" i="25" s="1"/>
  <c r="G151" i="25" s="1"/>
  <c r="G150" i="25" s="1"/>
  <c r="G149" i="25" s="1"/>
  <c r="G148" i="25" s="1"/>
  <c r="G147" i="25" s="1"/>
  <c r="G146" i="25" s="1"/>
  <c r="G145" i="25" s="1"/>
  <c r="G144" i="25" s="1"/>
  <c r="G143" i="25" s="1"/>
  <c r="G142" i="25" s="1"/>
  <c r="G141" i="25" s="1"/>
  <c r="G140" i="25" s="1"/>
  <c r="G139" i="25" s="1"/>
  <c r="G138" i="25" s="1"/>
  <c r="G137" i="25" s="1"/>
  <c r="G136" i="25" s="1"/>
  <c r="G135" i="25" s="1"/>
  <c r="G134" i="25" s="1"/>
  <c r="G133" i="25" s="1"/>
  <c r="G132" i="25" s="1"/>
  <c r="G131" i="25" s="1"/>
  <c r="G130" i="25" s="1"/>
  <c r="G129" i="25" s="1"/>
  <c r="G128" i="25" s="1"/>
  <c r="G127" i="25" s="1"/>
  <c r="G126" i="25" s="1"/>
  <c r="G125" i="25" s="1"/>
  <c r="G124" i="25" s="1"/>
  <c r="G123" i="25" s="1"/>
  <c r="G122" i="25" s="1"/>
  <c r="G121" i="25" s="1"/>
  <c r="G120" i="25" s="1"/>
  <c r="G119" i="25" s="1"/>
  <c r="G118" i="25" s="1"/>
  <c r="G117" i="25" s="1"/>
  <c r="G116" i="25" s="1"/>
  <c r="G115" i="25" s="1"/>
  <c r="G114" i="25" s="1"/>
  <c r="G113" i="25" s="1"/>
  <c r="G112" i="25" s="1"/>
  <c r="G111" i="25" s="1"/>
  <c r="G110" i="25" s="1"/>
  <c r="G109" i="25" s="1"/>
  <c r="G108" i="25" s="1"/>
  <c r="G107" i="25" s="1"/>
  <c r="G106" i="25" s="1"/>
  <c r="G105" i="25" s="1"/>
  <c r="G104" i="25" s="1"/>
  <c r="G103" i="25" s="1"/>
  <c r="G102" i="25" s="1"/>
  <c r="G101" i="25" s="1"/>
  <c r="G100" i="25" s="1"/>
  <c r="G99" i="25" s="1"/>
  <c r="I218" i="25"/>
  <c r="I247" i="25"/>
  <c r="I244" i="25"/>
  <c r="I243" i="25"/>
  <c r="I242" i="25"/>
  <c r="I241" i="25"/>
  <c r="I240" i="25"/>
  <c r="I239" i="25"/>
  <c r="I238" i="25"/>
  <c r="I237" i="25"/>
  <c r="I236" i="25"/>
  <c r="I235" i="25"/>
  <c r="I232" i="25"/>
  <c r="I231" i="25"/>
  <c r="I230" i="25"/>
  <c r="I229" i="25"/>
  <c r="I228" i="25"/>
  <c r="I227" i="25"/>
  <c r="I226" i="25"/>
  <c r="I225" i="25"/>
  <c r="I224" i="25"/>
  <c r="I223" i="25"/>
  <c r="I222" i="25"/>
  <c r="I221" i="25"/>
  <c r="I220" i="25"/>
  <c r="I219" i="25"/>
  <c r="I157" i="25"/>
  <c r="I156" i="25"/>
  <c r="I155" i="25"/>
  <c r="I154" i="25"/>
  <c r="I153" i="25"/>
  <c r="I152" i="25"/>
  <c r="I151" i="25"/>
  <c r="I150" i="25"/>
  <c r="I149" i="25"/>
  <c r="I148" i="25"/>
  <c r="I147" i="25"/>
  <c r="I146" i="25"/>
  <c r="I145" i="25"/>
  <c r="I144" i="25"/>
  <c r="I143" i="25"/>
  <c r="I142" i="25"/>
  <c r="I141" i="25"/>
  <c r="I140" i="25"/>
  <c r="I139" i="25"/>
  <c r="I138" i="25"/>
  <c r="I137" i="25"/>
  <c r="I136" i="25"/>
  <c r="I135" i="25"/>
  <c r="I134" i="25"/>
  <c r="I133" i="25"/>
  <c r="I132" i="25"/>
  <c r="I131" i="25"/>
  <c r="I130" i="25"/>
  <c r="I129" i="25"/>
  <c r="I128" i="25"/>
  <c r="I127" i="25"/>
  <c r="I126" i="25"/>
  <c r="I125" i="25"/>
  <c r="I124" i="25"/>
  <c r="I123" i="25"/>
  <c r="I122" i="25"/>
  <c r="I121" i="25"/>
  <c r="I120" i="25"/>
  <c r="I119" i="25"/>
  <c r="I118" i="25"/>
  <c r="I117" i="25"/>
  <c r="I116" i="25"/>
  <c r="I115" i="25"/>
  <c r="I114" i="25"/>
  <c r="I113" i="25"/>
  <c r="I112" i="25"/>
  <c r="I111" i="25"/>
  <c r="I110" i="25"/>
  <c r="I109" i="25"/>
  <c r="I108" i="25"/>
  <c r="I107" i="25"/>
  <c r="I106" i="25"/>
  <c r="I105" i="25"/>
  <c r="I104" i="25"/>
  <c r="I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J248" i="25"/>
  <c r="I248" i="25"/>
  <c r="G186" i="26" l="1"/>
  <c r="G185" i="26" s="1"/>
  <c r="G184" i="26" s="1"/>
  <c r="G183" i="26" s="1"/>
  <c r="G182" i="26" s="1"/>
  <c r="G181" i="26" s="1"/>
  <c r="G180" i="26" s="1"/>
  <c r="G179" i="26" s="1"/>
  <c r="G178" i="26" s="1"/>
  <c r="G177" i="26" s="1"/>
  <c r="G176" i="26" s="1"/>
  <c r="S18" i="12"/>
  <c r="G98" i="25"/>
  <c r="G97" i="25" s="1"/>
  <c r="G96" i="25" s="1"/>
  <c r="G95" i="25" s="1"/>
  <c r="G94" i="25" s="1"/>
  <c r="G93" i="25" s="1"/>
  <c r="G92" i="25" s="1"/>
  <c r="G91" i="25" s="1"/>
  <c r="G90" i="25" s="1"/>
  <c r="G89" i="25" s="1"/>
  <c r="G88" i="25" s="1"/>
  <c r="G87" i="25" s="1"/>
  <c r="AT12" i="12"/>
  <c r="AN12" i="12"/>
  <c r="AO12" i="12"/>
  <c r="AP12" i="12"/>
  <c r="AQ12" i="12"/>
  <c r="AR12" i="12"/>
  <c r="AS12" i="12"/>
  <c r="AL12" i="12"/>
  <c r="AM12" i="12"/>
  <c r="J635" i="13"/>
  <c r="I635" i="13"/>
  <c r="G635" i="13" s="1"/>
  <c r="J634" i="13"/>
  <c r="I634" i="13"/>
  <c r="J633" i="13"/>
  <c r="I633" i="13"/>
  <c r="J632" i="13"/>
  <c r="I632" i="13"/>
  <c r="J631" i="13"/>
  <c r="I631" i="13"/>
  <c r="J630" i="13"/>
  <c r="I630" i="13"/>
  <c r="J629" i="13"/>
  <c r="I629" i="13"/>
  <c r="J628" i="13"/>
  <c r="I628" i="13"/>
  <c r="J627" i="13"/>
  <c r="I627" i="13"/>
  <c r="J626" i="13"/>
  <c r="I626" i="13"/>
  <c r="J625" i="13"/>
  <c r="I625" i="13"/>
  <c r="J624" i="13"/>
  <c r="I624" i="13"/>
  <c r="J623" i="13"/>
  <c r="I623" i="13"/>
  <c r="J622" i="13"/>
  <c r="I622" i="13"/>
  <c r="J621" i="13"/>
  <c r="I621" i="13"/>
  <c r="J620" i="13"/>
  <c r="I620" i="13"/>
  <c r="J619" i="13"/>
  <c r="I619" i="13"/>
  <c r="J618" i="13"/>
  <c r="I618" i="13"/>
  <c r="J617" i="13"/>
  <c r="I617" i="13"/>
  <c r="J616" i="13"/>
  <c r="I616" i="13"/>
  <c r="J615" i="13"/>
  <c r="I615" i="13"/>
  <c r="J614" i="13"/>
  <c r="I614" i="13"/>
  <c r="J613" i="13"/>
  <c r="I613" i="13"/>
  <c r="J612" i="13"/>
  <c r="I612" i="13"/>
  <c r="J611" i="13"/>
  <c r="I611" i="13"/>
  <c r="J610" i="13"/>
  <c r="I610" i="13"/>
  <c r="J609" i="13"/>
  <c r="I609" i="13"/>
  <c r="J608" i="13"/>
  <c r="I608" i="13"/>
  <c r="J607" i="13"/>
  <c r="I607" i="13"/>
  <c r="J606" i="13"/>
  <c r="I606" i="13"/>
  <c r="J605" i="13"/>
  <c r="I605" i="13"/>
  <c r="J604" i="13"/>
  <c r="I604" i="13"/>
  <c r="J603" i="13"/>
  <c r="I603" i="13"/>
  <c r="J602" i="13"/>
  <c r="I602" i="13"/>
  <c r="J601" i="13"/>
  <c r="I601" i="13"/>
  <c r="J600" i="13"/>
  <c r="I600" i="13"/>
  <c r="J599" i="13"/>
  <c r="I599" i="13"/>
  <c r="J598" i="13"/>
  <c r="I598" i="13"/>
  <c r="J597" i="13"/>
  <c r="I597" i="13"/>
  <c r="J596" i="13"/>
  <c r="I596" i="13"/>
  <c r="J595" i="13"/>
  <c r="I595" i="13"/>
  <c r="J594" i="13"/>
  <c r="I594" i="13"/>
  <c r="J593" i="13"/>
  <c r="I593" i="13"/>
  <c r="J592" i="13"/>
  <c r="I592" i="13"/>
  <c r="J591" i="13"/>
  <c r="I591" i="13"/>
  <c r="J590" i="13"/>
  <c r="I590" i="13"/>
  <c r="J589" i="13"/>
  <c r="I589" i="13"/>
  <c r="J588" i="13"/>
  <c r="I588" i="13"/>
  <c r="J587" i="13"/>
  <c r="I587" i="13"/>
  <c r="J586" i="13"/>
  <c r="I586" i="13"/>
  <c r="J585" i="13"/>
  <c r="I585" i="13"/>
  <c r="J584" i="13"/>
  <c r="I584" i="13"/>
  <c r="J583" i="13"/>
  <c r="I583" i="13"/>
  <c r="J582" i="13"/>
  <c r="I582" i="13"/>
  <c r="J581" i="13"/>
  <c r="I581" i="13"/>
  <c r="J580" i="13"/>
  <c r="I580" i="13"/>
  <c r="J579" i="13"/>
  <c r="I579" i="13"/>
  <c r="J578" i="13"/>
  <c r="I578" i="13"/>
  <c r="J577" i="13"/>
  <c r="I577" i="13"/>
  <c r="J576" i="13"/>
  <c r="I576" i="13"/>
  <c r="J575" i="13"/>
  <c r="I575" i="13"/>
  <c r="J574" i="13"/>
  <c r="I574" i="13"/>
  <c r="J573" i="13"/>
  <c r="I573" i="13"/>
  <c r="J572" i="13"/>
  <c r="I572" i="13"/>
  <c r="J571" i="13"/>
  <c r="I571" i="13"/>
  <c r="J570" i="13"/>
  <c r="I570" i="13"/>
  <c r="J569" i="13"/>
  <c r="I569" i="13"/>
  <c r="J568" i="13"/>
  <c r="I568" i="13"/>
  <c r="J567" i="13"/>
  <c r="I567" i="13"/>
  <c r="J566" i="13"/>
  <c r="I566" i="13"/>
  <c r="J565" i="13"/>
  <c r="I565" i="13"/>
  <c r="J564" i="13"/>
  <c r="I564" i="13"/>
  <c r="J563" i="13"/>
  <c r="I563" i="13"/>
  <c r="J562" i="13"/>
  <c r="I562" i="13"/>
  <c r="J561" i="13"/>
  <c r="I561" i="13"/>
  <c r="J560" i="13"/>
  <c r="I560" i="13"/>
  <c r="J559" i="13"/>
  <c r="I559" i="13"/>
  <c r="J558" i="13"/>
  <c r="I558" i="13"/>
  <c r="J557" i="13"/>
  <c r="I557" i="13"/>
  <c r="J556" i="13"/>
  <c r="I556" i="13"/>
  <c r="J555" i="13"/>
  <c r="I555" i="13"/>
  <c r="J554" i="13"/>
  <c r="I554" i="13"/>
  <c r="J553" i="13"/>
  <c r="I553" i="13"/>
  <c r="J552" i="13"/>
  <c r="I552" i="13"/>
  <c r="J551" i="13"/>
  <c r="I551" i="13"/>
  <c r="J550" i="13"/>
  <c r="I550" i="13"/>
  <c r="J549" i="13"/>
  <c r="I549" i="13"/>
  <c r="J548" i="13"/>
  <c r="I548" i="13"/>
  <c r="J547" i="13"/>
  <c r="I547" i="13"/>
  <c r="J546" i="13"/>
  <c r="I546" i="13"/>
  <c r="J545" i="13"/>
  <c r="I545" i="13"/>
  <c r="J544" i="13"/>
  <c r="I544" i="13"/>
  <c r="J543" i="13"/>
  <c r="I543" i="13"/>
  <c r="J542" i="13"/>
  <c r="I542" i="13"/>
  <c r="J541" i="13"/>
  <c r="I541" i="13"/>
  <c r="J540" i="13"/>
  <c r="I540" i="13"/>
  <c r="J539" i="13"/>
  <c r="I539" i="13"/>
  <c r="J538" i="13"/>
  <c r="I538" i="13"/>
  <c r="J537" i="13"/>
  <c r="I537" i="13"/>
  <c r="J536" i="13"/>
  <c r="I536" i="13"/>
  <c r="J535" i="13"/>
  <c r="I535" i="13"/>
  <c r="J534" i="13"/>
  <c r="I534" i="13"/>
  <c r="J533" i="13"/>
  <c r="I533" i="13"/>
  <c r="J532" i="13"/>
  <c r="I532" i="13"/>
  <c r="J531" i="13"/>
  <c r="I531" i="13"/>
  <c r="J530" i="13"/>
  <c r="I530" i="13"/>
  <c r="J529" i="13"/>
  <c r="I529" i="13"/>
  <c r="J528" i="13"/>
  <c r="I528" i="13"/>
  <c r="J527" i="13"/>
  <c r="I527" i="13"/>
  <c r="J526" i="13"/>
  <c r="I526" i="13"/>
  <c r="J525" i="13"/>
  <c r="I525" i="13"/>
  <c r="J524" i="13"/>
  <c r="I524" i="13"/>
  <c r="J523" i="13"/>
  <c r="I523" i="13"/>
  <c r="J522" i="13"/>
  <c r="I522" i="13"/>
  <c r="J521" i="13"/>
  <c r="I521" i="13"/>
  <c r="J520" i="13"/>
  <c r="I520" i="13"/>
  <c r="J519" i="13"/>
  <c r="I519" i="13"/>
  <c r="J518" i="13"/>
  <c r="I518" i="13"/>
  <c r="J517" i="13"/>
  <c r="I517" i="13"/>
  <c r="J516" i="13"/>
  <c r="I516" i="13"/>
  <c r="J515" i="13"/>
  <c r="I515" i="13"/>
  <c r="J514" i="13"/>
  <c r="I514" i="13"/>
  <c r="J513" i="13"/>
  <c r="I513" i="13"/>
  <c r="J512" i="13"/>
  <c r="I512" i="13"/>
  <c r="J511" i="13"/>
  <c r="I511" i="13"/>
  <c r="J510" i="13"/>
  <c r="I510" i="13"/>
  <c r="J509" i="13"/>
  <c r="I509" i="13"/>
  <c r="J508" i="13"/>
  <c r="I508" i="13"/>
  <c r="J507" i="13"/>
  <c r="I507" i="13"/>
  <c r="J506" i="13"/>
  <c r="I506" i="13"/>
  <c r="J505" i="13"/>
  <c r="I505" i="13"/>
  <c r="J504" i="13"/>
  <c r="I504" i="13"/>
  <c r="J503" i="13"/>
  <c r="I503" i="13"/>
  <c r="J502" i="13"/>
  <c r="I502" i="13"/>
  <c r="J501" i="13"/>
  <c r="I501" i="13"/>
  <c r="J500" i="13"/>
  <c r="I500" i="13"/>
  <c r="J499" i="13"/>
  <c r="I499" i="13"/>
  <c r="J498" i="13"/>
  <c r="I498" i="13"/>
  <c r="J497" i="13"/>
  <c r="I497" i="13"/>
  <c r="J496" i="13"/>
  <c r="I496" i="13"/>
  <c r="J495" i="13"/>
  <c r="I495" i="13"/>
  <c r="J494" i="13"/>
  <c r="I494" i="13"/>
  <c r="J493" i="13"/>
  <c r="I493" i="13"/>
  <c r="J492" i="13"/>
  <c r="I492" i="13"/>
  <c r="J491" i="13"/>
  <c r="I491" i="13"/>
  <c r="J490" i="13"/>
  <c r="I490" i="13"/>
  <c r="J489" i="13"/>
  <c r="I489" i="13"/>
  <c r="J488" i="13"/>
  <c r="I488" i="13"/>
  <c r="J487" i="13"/>
  <c r="I487" i="13"/>
  <c r="J486" i="13"/>
  <c r="I486" i="13"/>
  <c r="J485" i="13"/>
  <c r="I485" i="13"/>
  <c r="J484" i="13"/>
  <c r="I484" i="13"/>
  <c r="J483" i="13"/>
  <c r="I483" i="13"/>
  <c r="J482" i="13"/>
  <c r="I482" i="13"/>
  <c r="J481" i="13"/>
  <c r="I481" i="13"/>
  <c r="J480" i="13"/>
  <c r="I480" i="13"/>
  <c r="J479" i="13"/>
  <c r="I479" i="13"/>
  <c r="J478" i="13"/>
  <c r="I478" i="13"/>
  <c r="J477" i="13"/>
  <c r="I477" i="13"/>
  <c r="J476" i="13"/>
  <c r="I476" i="13"/>
  <c r="J475" i="13"/>
  <c r="I475" i="13"/>
  <c r="J474" i="13"/>
  <c r="I474" i="13"/>
  <c r="J473" i="13"/>
  <c r="I473" i="13"/>
  <c r="J472" i="13"/>
  <c r="I472" i="13"/>
  <c r="J471" i="13"/>
  <c r="I471" i="13"/>
  <c r="J470" i="13"/>
  <c r="I470" i="13"/>
  <c r="J469" i="13"/>
  <c r="I469" i="13"/>
  <c r="J468" i="13"/>
  <c r="I468" i="13"/>
  <c r="J467" i="13"/>
  <c r="I467" i="13"/>
  <c r="J466" i="13"/>
  <c r="I466" i="13"/>
  <c r="J465" i="13"/>
  <c r="I465" i="13"/>
  <c r="J464" i="13"/>
  <c r="I464" i="13"/>
  <c r="J463" i="13"/>
  <c r="I463" i="13"/>
  <c r="J462" i="13"/>
  <c r="I462" i="13"/>
  <c r="J461" i="13"/>
  <c r="I461" i="13"/>
  <c r="J460" i="13"/>
  <c r="I460" i="13"/>
  <c r="J459" i="13"/>
  <c r="I459" i="13"/>
  <c r="J458" i="13"/>
  <c r="I458" i="13"/>
  <c r="J457" i="13"/>
  <c r="I457" i="13"/>
  <c r="J456" i="13"/>
  <c r="I456" i="13"/>
  <c r="J455" i="13"/>
  <c r="I455" i="13"/>
  <c r="J454" i="13"/>
  <c r="I454" i="13"/>
  <c r="J453" i="13"/>
  <c r="I453" i="13"/>
  <c r="J452" i="13"/>
  <c r="I452" i="13"/>
  <c r="J451" i="13"/>
  <c r="I451" i="13"/>
  <c r="J450" i="13"/>
  <c r="I450" i="13"/>
  <c r="J449" i="13"/>
  <c r="I449" i="13"/>
  <c r="J448" i="13"/>
  <c r="I448" i="13"/>
  <c r="J447" i="13"/>
  <c r="I447" i="13"/>
  <c r="J446" i="13"/>
  <c r="I446" i="13"/>
  <c r="J445" i="13"/>
  <c r="I445" i="13"/>
  <c r="J444" i="13"/>
  <c r="I444" i="13"/>
  <c r="J443" i="13"/>
  <c r="I443" i="13"/>
  <c r="J442" i="13"/>
  <c r="I442" i="13"/>
  <c r="J441" i="13"/>
  <c r="I441" i="13"/>
  <c r="J440" i="13"/>
  <c r="I440" i="13"/>
  <c r="J439" i="13"/>
  <c r="I439" i="13"/>
  <c r="J438" i="13"/>
  <c r="I438" i="13"/>
  <c r="J437" i="13"/>
  <c r="I437" i="13"/>
  <c r="J436" i="13"/>
  <c r="I436" i="13"/>
  <c r="J435" i="13"/>
  <c r="I435" i="13"/>
  <c r="J434" i="13"/>
  <c r="I434" i="13"/>
  <c r="J433" i="13"/>
  <c r="I433" i="13"/>
  <c r="J432" i="13"/>
  <c r="I432" i="13"/>
  <c r="J431" i="13"/>
  <c r="I431" i="13"/>
  <c r="J430" i="13"/>
  <c r="I430" i="13"/>
  <c r="J429" i="13"/>
  <c r="I429" i="13"/>
  <c r="J428" i="13"/>
  <c r="I428" i="13"/>
  <c r="J427" i="13"/>
  <c r="I427" i="13"/>
  <c r="J426" i="13"/>
  <c r="I426" i="13"/>
  <c r="J425" i="13"/>
  <c r="I425" i="13"/>
  <c r="J424" i="13"/>
  <c r="I424" i="13"/>
  <c r="J423" i="13"/>
  <c r="I423" i="13"/>
  <c r="J422" i="13"/>
  <c r="I422" i="13"/>
  <c r="J421" i="13"/>
  <c r="I421" i="13"/>
  <c r="J420" i="13"/>
  <c r="I420" i="13"/>
  <c r="J419" i="13"/>
  <c r="I419" i="13"/>
  <c r="J418" i="13"/>
  <c r="I418" i="13"/>
  <c r="J417" i="13"/>
  <c r="I417" i="13"/>
  <c r="J416" i="13"/>
  <c r="I416" i="13"/>
  <c r="J415" i="13"/>
  <c r="I415" i="13"/>
  <c r="J414" i="13"/>
  <c r="I414" i="13"/>
  <c r="J413" i="13"/>
  <c r="I413" i="13"/>
  <c r="J412" i="13"/>
  <c r="I412" i="13"/>
  <c r="J411" i="13"/>
  <c r="I411" i="13"/>
  <c r="J410" i="13"/>
  <c r="I410" i="13"/>
  <c r="J409" i="13"/>
  <c r="I409" i="13"/>
  <c r="J408" i="13"/>
  <c r="I408" i="13"/>
  <c r="J407" i="13"/>
  <c r="I407" i="13"/>
  <c r="J406" i="13"/>
  <c r="I406" i="13"/>
  <c r="J405" i="13"/>
  <c r="I405" i="13"/>
  <c r="J404" i="13"/>
  <c r="I404" i="13"/>
  <c r="J403" i="13"/>
  <c r="I403" i="13"/>
  <c r="J402" i="13"/>
  <c r="I402" i="13"/>
  <c r="J401" i="13"/>
  <c r="I401" i="13"/>
  <c r="J400" i="13"/>
  <c r="I400" i="13"/>
  <c r="J399" i="13"/>
  <c r="I399" i="13"/>
  <c r="J398" i="13"/>
  <c r="I398" i="13"/>
  <c r="J397" i="13"/>
  <c r="I397" i="13"/>
  <c r="J396" i="13"/>
  <c r="I396" i="13"/>
  <c r="J395" i="13"/>
  <c r="I395" i="13"/>
  <c r="J394" i="13"/>
  <c r="I394" i="13"/>
  <c r="J393" i="13"/>
  <c r="I393" i="13"/>
  <c r="J392" i="13"/>
  <c r="I392" i="13"/>
  <c r="J391" i="13"/>
  <c r="I391" i="13"/>
  <c r="J390" i="13"/>
  <c r="I390" i="13"/>
  <c r="J389" i="13"/>
  <c r="I389" i="13"/>
  <c r="J388" i="13"/>
  <c r="I388" i="13"/>
  <c r="J387" i="13"/>
  <c r="I387" i="13"/>
  <c r="J386" i="13"/>
  <c r="I386" i="13"/>
  <c r="J385" i="13"/>
  <c r="I385" i="13"/>
  <c r="J384" i="13"/>
  <c r="I384" i="13"/>
  <c r="J383" i="13"/>
  <c r="I383" i="13"/>
  <c r="J382" i="13"/>
  <c r="I382" i="13"/>
  <c r="J381" i="13"/>
  <c r="I381" i="13"/>
  <c r="J380" i="13"/>
  <c r="I380" i="13"/>
  <c r="J379" i="13"/>
  <c r="I379" i="13"/>
  <c r="J378" i="13"/>
  <c r="I378" i="13"/>
  <c r="J377" i="13"/>
  <c r="I377" i="13"/>
  <c r="J376" i="13"/>
  <c r="I376" i="13"/>
  <c r="J375" i="13"/>
  <c r="I375" i="13"/>
  <c r="J374" i="13"/>
  <c r="I374" i="13"/>
  <c r="J373" i="13"/>
  <c r="I373" i="13"/>
  <c r="J372" i="13"/>
  <c r="I372" i="13"/>
  <c r="J371" i="13"/>
  <c r="I371" i="13"/>
  <c r="J370" i="13"/>
  <c r="I370" i="13"/>
  <c r="J369" i="13"/>
  <c r="I369" i="13"/>
  <c r="J368" i="13"/>
  <c r="I368" i="13"/>
  <c r="J367" i="13"/>
  <c r="I367" i="13"/>
  <c r="J366" i="13"/>
  <c r="I366" i="13"/>
  <c r="J365" i="13"/>
  <c r="I365" i="13"/>
  <c r="J364" i="13"/>
  <c r="I364" i="13"/>
  <c r="J363" i="13"/>
  <c r="I363" i="13"/>
  <c r="J362" i="13"/>
  <c r="I362" i="13"/>
  <c r="J361" i="13"/>
  <c r="I361" i="13"/>
  <c r="J360" i="13"/>
  <c r="I360" i="13"/>
  <c r="J359" i="13"/>
  <c r="I359" i="13"/>
  <c r="J358" i="13"/>
  <c r="I358" i="13"/>
  <c r="J357" i="13"/>
  <c r="I357" i="13"/>
  <c r="J356" i="13"/>
  <c r="I356" i="13"/>
  <c r="J355" i="13"/>
  <c r="I355" i="13"/>
  <c r="J354" i="13"/>
  <c r="I354" i="13"/>
  <c r="J353" i="13"/>
  <c r="I353" i="13"/>
  <c r="J352" i="13"/>
  <c r="I352" i="13"/>
  <c r="J351" i="13"/>
  <c r="I351" i="13"/>
  <c r="J350" i="13"/>
  <c r="I350" i="13"/>
  <c r="J349" i="13"/>
  <c r="I349" i="13"/>
  <c r="J348" i="13"/>
  <c r="I348" i="13"/>
  <c r="J347" i="13"/>
  <c r="I347" i="13"/>
  <c r="J346" i="13"/>
  <c r="I346" i="13"/>
  <c r="J345" i="13"/>
  <c r="I345" i="13"/>
  <c r="J344" i="13"/>
  <c r="I344" i="13"/>
  <c r="J343" i="13"/>
  <c r="I343" i="13"/>
  <c r="J342" i="13"/>
  <c r="I342" i="13"/>
  <c r="J341" i="13"/>
  <c r="I341" i="13"/>
  <c r="J340" i="13"/>
  <c r="I340" i="13"/>
  <c r="J339" i="13"/>
  <c r="I339" i="13"/>
  <c r="J338" i="13"/>
  <c r="I338" i="13"/>
  <c r="J337" i="13"/>
  <c r="I337" i="13"/>
  <c r="J336" i="13"/>
  <c r="I336" i="13"/>
  <c r="J335" i="13"/>
  <c r="I335" i="13"/>
  <c r="J334" i="13"/>
  <c r="I334" i="13"/>
  <c r="J333" i="13"/>
  <c r="I333" i="13"/>
  <c r="J332" i="13"/>
  <c r="I332" i="13"/>
  <c r="J331" i="13"/>
  <c r="I331" i="13"/>
  <c r="J330" i="13"/>
  <c r="I330" i="13"/>
  <c r="J329" i="13"/>
  <c r="I329" i="13"/>
  <c r="J328" i="13"/>
  <c r="I328" i="13"/>
  <c r="J327" i="13"/>
  <c r="I327" i="13"/>
  <c r="J326" i="13"/>
  <c r="I326" i="13"/>
  <c r="J325" i="13"/>
  <c r="I325" i="13"/>
  <c r="J324" i="13"/>
  <c r="I324" i="13"/>
  <c r="J323" i="13"/>
  <c r="I323" i="13"/>
  <c r="J322" i="13"/>
  <c r="I322" i="13"/>
  <c r="J321" i="13"/>
  <c r="I321" i="13"/>
  <c r="J320" i="13"/>
  <c r="I320" i="13"/>
  <c r="J319" i="13"/>
  <c r="I319" i="13"/>
  <c r="J318" i="13"/>
  <c r="I318" i="13"/>
  <c r="J317" i="13"/>
  <c r="I317" i="13"/>
  <c r="J316" i="13"/>
  <c r="I316" i="13"/>
  <c r="J315" i="13"/>
  <c r="I315" i="13"/>
  <c r="J314" i="13"/>
  <c r="I314" i="13"/>
  <c r="J313" i="13"/>
  <c r="I313" i="13"/>
  <c r="J312" i="13"/>
  <c r="I312" i="13"/>
  <c r="J311" i="13"/>
  <c r="I311" i="13"/>
  <c r="J310" i="13"/>
  <c r="I310" i="13"/>
  <c r="J309" i="13"/>
  <c r="I309" i="13"/>
  <c r="J308" i="13"/>
  <c r="I308" i="13"/>
  <c r="J307" i="13"/>
  <c r="I307" i="13"/>
  <c r="J306" i="13"/>
  <c r="I306" i="13"/>
  <c r="J305" i="13"/>
  <c r="I305" i="13"/>
  <c r="J304" i="13"/>
  <c r="I304" i="13"/>
  <c r="J303" i="13"/>
  <c r="I303" i="13"/>
  <c r="J302" i="13"/>
  <c r="I302" i="13"/>
  <c r="J301" i="13"/>
  <c r="I301" i="13"/>
  <c r="J300" i="13"/>
  <c r="I300" i="13"/>
  <c r="J299" i="13"/>
  <c r="I299" i="13"/>
  <c r="J298" i="13"/>
  <c r="I298" i="13"/>
  <c r="J297" i="13"/>
  <c r="I297" i="13"/>
  <c r="J296" i="13"/>
  <c r="I296" i="13"/>
  <c r="J295" i="13"/>
  <c r="I295" i="13"/>
  <c r="J294" i="13"/>
  <c r="I294" i="13"/>
  <c r="J293" i="13"/>
  <c r="I293" i="13"/>
  <c r="J292" i="13"/>
  <c r="I292" i="13"/>
  <c r="J291" i="13"/>
  <c r="I291" i="13"/>
  <c r="J290" i="13"/>
  <c r="I290" i="13"/>
  <c r="J289" i="13"/>
  <c r="I289" i="13"/>
  <c r="J288" i="13"/>
  <c r="I288" i="13"/>
  <c r="J287" i="13"/>
  <c r="I287" i="13"/>
  <c r="J286" i="13"/>
  <c r="I286" i="13"/>
  <c r="J285" i="13"/>
  <c r="I285" i="13"/>
  <c r="J284" i="13"/>
  <c r="I284" i="13"/>
  <c r="J283" i="13"/>
  <c r="I283" i="13"/>
  <c r="J282" i="13"/>
  <c r="I282" i="13"/>
  <c r="J281" i="13"/>
  <c r="I281" i="13"/>
  <c r="J280" i="13"/>
  <c r="I280" i="13"/>
  <c r="J279" i="13"/>
  <c r="I279" i="13"/>
  <c r="J278" i="13"/>
  <c r="I278" i="13"/>
  <c r="J277" i="13"/>
  <c r="E40" i="12" s="1"/>
  <c r="I277" i="13"/>
  <c r="J276" i="13"/>
  <c r="I276" i="13"/>
  <c r="J275" i="13"/>
  <c r="I275" i="13"/>
  <c r="J274" i="13"/>
  <c r="I274" i="13"/>
  <c r="J273" i="13"/>
  <c r="I273" i="13"/>
  <c r="J272" i="13"/>
  <c r="I272" i="13"/>
  <c r="J271" i="13"/>
  <c r="I271" i="13"/>
  <c r="J270" i="13"/>
  <c r="I270" i="13"/>
  <c r="J269" i="13"/>
  <c r="I269" i="13"/>
  <c r="J268" i="13"/>
  <c r="I268" i="13"/>
  <c r="J267" i="13"/>
  <c r="I267" i="13"/>
  <c r="J266" i="13"/>
  <c r="I266" i="13"/>
  <c r="J265" i="13"/>
  <c r="I265" i="13"/>
  <c r="J264" i="13"/>
  <c r="I264" i="13"/>
  <c r="J263" i="13"/>
  <c r="I263" i="13"/>
  <c r="J262" i="13"/>
  <c r="I262" i="13"/>
  <c r="J261" i="13"/>
  <c r="I261" i="13"/>
  <c r="J260" i="13"/>
  <c r="I260" i="13"/>
  <c r="J259" i="13"/>
  <c r="I259" i="13"/>
  <c r="J258" i="13"/>
  <c r="I258" i="13"/>
  <c r="J257" i="13"/>
  <c r="I257" i="13"/>
  <c r="J256" i="13"/>
  <c r="I256" i="13"/>
  <c r="J255" i="13"/>
  <c r="I255" i="13"/>
  <c r="J254" i="13"/>
  <c r="I254" i="13"/>
  <c r="J253" i="13"/>
  <c r="I253" i="13"/>
  <c r="J252" i="13"/>
  <c r="I252" i="13"/>
  <c r="J251" i="13"/>
  <c r="I251" i="13"/>
  <c r="J250" i="13"/>
  <c r="I250" i="13"/>
  <c r="J249" i="13"/>
  <c r="I249" i="13"/>
  <c r="J248" i="13"/>
  <c r="I248" i="13"/>
  <c r="J247" i="13"/>
  <c r="I247" i="13"/>
  <c r="J246" i="13"/>
  <c r="I246" i="13"/>
  <c r="J245" i="13"/>
  <c r="I245" i="13"/>
  <c r="J244" i="13"/>
  <c r="I244" i="13"/>
  <c r="J243" i="13"/>
  <c r="I243" i="13"/>
  <c r="G175" i="26" l="1"/>
  <c r="G174" i="26" s="1"/>
  <c r="G173" i="26" s="1"/>
  <c r="G172" i="26" s="1"/>
  <c r="G171" i="26" s="1"/>
  <c r="G170" i="26" s="1"/>
  <c r="T18" i="12"/>
  <c r="G86" i="25"/>
  <c r="G85" i="25" s="1"/>
  <c r="G84" i="25" s="1"/>
  <c r="G83" i="25" s="1"/>
  <c r="G82" i="25" s="1"/>
  <c r="G81" i="25" s="1"/>
  <c r="G80" i="25" s="1"/>
  <c r="G79" i="25" s="1"/>
  <c r="G78" i="25" s="1"/>
  <c r="G77" i="25" s="1"/>
  <c r="G76" i="25" s="1"/>
  <c r="G75" i="25" s="1"/>
  <c r="G74" i="25" s="1"/>
  <c r="G73" i="25" s="1"/>
  <c r="G72" i="25" s="1"/>
  <c r="G71" i="25" s="1"/>
  <c r="G70" i="25" s="1"/>
  <c r="AU12" i="12"/>
  <c r="G238" i="25"/>
  <c r="G237" i="25" s="1"/>
  <c r="G236" i="25" s="1"/>
  <c r="G235" i="25" s="1"/>
  <c r="G234" i="25" s="1"/>
  <c r="G233" i="25" s="1"/>
  <c r="G232" i="25" s="1"/>
  <c r="G231" i="25" s="1"/>
  <c r="G230" i="25" s="1"/>
  <c r="G229" i="25" s="1"/>
  <c r="G228" i="25" s="1"/>
  <c r="G227" i="25" s="1"/>
  <c r="G226" i="25" s="1"/>
  <c r="G225" i="25" s="1"/>
  <c r="G224" i="25" s="1"/>
  <c r="G223" i="25" s="1"/>
  <c r="G222" i="25" s="1"/>
  <c r="G221" i="25" s="1"/>
  <c r="G220" i="25" s="1"/>
  <c r="G219" i="25" s="1"/>
  <c r="E39" i="12"/>
  <c r="G634" i="13"/>
  <c r="G633" i="13" s="1"/>
  <c r="G632" i="13" s="1"/>
  <c r="G631" i="13" s="1"/>
  <c r="G630" i="13" s="1"/>
  <c r="G629" i="13" s="1"/>
  <c r="G628" i="13" s="1"/>
  <c r="G627" i="13" s="1"/>
  <c r="G626" i="13" s="1"/>
  <c r="G625" i="13" s="1"/>
  <c r="G624" i="13" s="1"/>
  <c r="G623" i="13" s="1"/>
  <c r="G622" i="13" s="1"/>
  <c r="G621" i="13" s="1"/>
  <c r="G620" i="13" s="1"/>
  <c r="G619" i="13" s="1"/>
  <c r="G618" i="13" s="1"/>
  <c r="G617" i="13" s="1"/>
  <c r="G616" i="13" s="1"/>
  <c r="G615" i="13" s="1"/>
  <c r="G614" i="13" s="1"/>
  <c r="G613" i="13" s="1"/>
  <c r="G612" i="13" s="1"/>
  <c r="G611" i="13" s="1"/>
  <c r="G610" i="13" s="1"/>
  <c r="G609" i="13" s="1"/>
  <c r="G608" i="13" s="1"/>
  <c r="G607" i="13" s="1"/>
  <c r="G606" i="13" s="1"/>
  <c r="G605" i="13" s="1"/>
  <c r="G604" i="13" s="1"/>
  <c r="G603" i="13" s="1"/>
  <c r="G602" i="13" s="1"/>
  <c r="G601" i="13" s="1"/>
  <c r="G600" i="13" s="1"/>
  <c r="G169" i="26" l="1"/>
  <c r="G168" i="26" s="1"/>
  <c r="G167" i="26" s="1"/>
  <c r="G166" i="26" s="1"/>
  <c r="G165" i="26" s="1"/>
  <c r="G164" i="26" s="1"/>
  <c r="G163" i="26" s="1"/>
  <c r="G162" i="26" s="1"/>
  <c r="G161" i="26" s="1"/>
  <c r="G160" i="26" s="1"/>
  <c r="G159" i="26" s="1"/>
  <c r="G158" i="26" s="1"/>
  <c r="G157" i="26" s="1"/>
  <c r="G156" i="26" s="1"/>
  <c r="G155" i="26" s="1"/>
  <c r="G154" i="26" s="1"/>
  <c r="G153" i="26" s="1"/>
  <c r="G152" i="26" s="1"/>
  <c r="G151" i="26" s="1"/>
  <c r="G150" i="26" s="1"/>
  <c r="G149" i="26" s="1"/>
  <c r="U18" i="12"/>
  <c r="AV12" i="12"/>
  <c r="G69" i="25"/>
  <c r="G68" i="25" s="1"/>
  <c r="G67" i="25" s="1"/>
  <c r="G66" i="25" s="1"/>
  <c r="G65" i="25" s="1"/>
  <c r="G64" i="25" s="1"/>
  <c r="G63" i="25" s="1"/>
  <c r="G62" i="25" s="1"/>
  <c r="G61" i="25" s="1"/>
  <c r="G60" i="25" s="1"/>
  <c r="G59" i="25" s="1"/>
  <c r="G58" i="25" s="1"/>
  <c r="G57" i="25" s="1"/>
  <c r="G599" i="13"/>
  <c r="G598" i="13" s="1"/>
  <c r="G597" i="13" s="1"/>
  <c r="G596" i="13" s="1"/>
  <c r="G595" i="13" s="1"/>
  <c r="G594" i="13" s="1"/>
  <c r="G593" i="13" s="1"/>
  <c r="G592" i="13" s="1"/>
  <c r="G591" i="13" s="1"/>
  <c r="G590" i="13" s="1"/>
  <c r="G589" i="13" s="1"/>
  <c r="G588" i="13" s="1"/>
  <c r="G587" i="13" s="1"/>
  <c r="H8" i="12"/>
  <c r="G148" i="26" l="1"/>
  <c r="G147" i="26" s="1"/>
  <c r="G146" i="26" s="1"/>
  <c r="G145" i="26" s="1"/>
  <c r="G144" i="26" s="1"/>
  <c r="G143" i="26" s="1"/>
  <c r="G142" i="26" s="1"/>
  <c r="G141" i="26" s="1"/>
  <c r="G140" i="26" s="1"/>
  <c r="G139" i="26" s="1"/>
  <c r="G138" i="26" s="1"/>
  <c r="G137" i="26" s="1"/>
  <c r="V18" i="12"/>
  <c r="AW12" i="12"/>
  <c r="G56" i="25"/>
  <c r="G55" i="25" s="1"/>
  <c r="G54" i="25" s="1"/>
  <c r="G53" i="25" s="1"/>
  <c r="G52" i="25" s="1"/>
  <c r="G51" i="25" s="1"/>
  <c r="G50" i="25" s="1"/>
  <c r="G49" i="25" s="1"/>
  <c r="G48" i="25" s="1"/>
  <c r="G47" i="25" s="1"/>
  <c r="G46" i="25" s="1"/>
  <c r="G45" i="25" s="1"/>
  <c r="G44" i="25" s="1"/>
  <c r="G43" i="25" s="1"/>
  <c r="G42" i="25" s="1"/>
  <c r="G41" i="25" s="1"/>
  <c r="G586" i="13"/>
  <c r="G585" i="13" s="1"/>
  <c r="I8" i="12"/>
  <c r="G136" i="26" l="1"/>
  <c r="G135" i="26" s="1"/>
  <c r="G134" i="26" s="1"/>
  <c r="G133" i="26" s="1"/>
  <c r="G132" i="26" s="1"/>
  <c r="G131" i="26" s="1"/>
  <c r="G130" i="26" s="1"/>
  <c r="G129" i="26" s="1"/>
  <c r="G128" i="26" s="1"/>
  <c r="G127" i="26" s="1"/>
  <c r="G126" i="26" s="1"/>
  <c r="G125" i="26" s="1"/>
  <c r="W18" i="12"/>
  <c r="AX12" i="12"/>
  <c r="G40" i="25"/>
  <c r="G39" i="25" s="1"/>
  <c r="G38" i="25" s="1"/>
  <c r="G37" i="25" s="1"/>
  <c r="G36" i="25" s="1"/>
  <c r="G35" i="25" s="1"/>
  <c r="G34" i="25" s="1"/>
  <c r="G33" i="25" s="1"/>
  <c r="G32" i="25" s="1"/>
  <c r="G31" i="25" s="1"/>
  <c r="G584" i="13"/>
  <c r="G583" i="13" s="1"/>
  <c r="J8" i="12"/>
  <c r="G124" i="26" l="1"/>
  <c r="G123" i="26" s="1"/>
  <c r="X18" i="12"/>
  <c r="AY12" i="12"/>
  <c r="G30" i="25"/>
  <c r="G29" i="25" s="1"/>
  <c r="G28" i="25" s="1"/>
  <c r="G27" i="25" s="1"/>
  <c r="G26" i="25" s="1"/>
  <c r="G25" i="25" s="1"/>
  <c r="G24" i="25" s="1"/>
  <c r="G23" i="25" s="1"/>
  <c r="G582" i="13"/>
  <c r="G581" i="13" s="1"/>
  <c r="G580" i="13" s="1"/>
  <c r="G579" i="13" s="1"/>
  <c r="G578" i="13" s="1"/>
  <c r="G577" i="13" s="1"/>
  <c r="K8" i="12"/>
  <c r="AZ12" i="12" l="1"/>
  <c r="G22" i="25"/>
  <c r="G21" i="25" s="1"/>
  <c r="G20" i="25" s="1"/>
  <c r="G19" i="25" s="1"/>
  <c r="G18" i="25" s="1"/>
  <c r="G17" i="25" s="1"/>
  <c r="G16" i="25" s="1"/>
  <c r="G15" i="25" s="1"/>
  <c r="G14" i="25" s="1"/>
  <c r="G13" i="25" s="1"/>
  <c r="G12" i="25" s="1"/>
  <c r="G11" i="25" s="1"/>
  <c r="G10" i="25" s="1"/>
  <c r="G9" i="25" s="1"/>
  <c r="G8" i="25" s="1"/>
  <c r="G7" i="25" s="1"/>
  <c r="G6" i="25" s="1"/>
  <c r="G5" i="25" s="1"/>
  <c r="G4" i="25" s="1"/>
  <c r="G3" i="25" s="1"/>
  <c r="G122" i="26"/>
  <c r="G121" i="26" s="1"/>
  <c r="G120" i="26" s="1"/>
  <c r="G119" i="26" s="1"/>
  <c r="G118" i="26" s="1"/>
  <c r="G117" i="26" s="1"/>
  <c r="G116" i="26" s="1"/>
  <c r="G115" i="26" s="1"/>
  <c r="G114" i="26" s="1"/>
  <c r="G113" i="26" s="1"/>
  <c r="G112" i="26" s="1"/>
  <c r="Y18" i="12"/>
  <c r="G576" i="13"/>
  <c r="G575" i="13" s="1"/>
  <c r="G574" i="13" s="1"/>
  <c r="G573" i="13" s="1"/>
  <c r="G572" i="13" s="1"/>
  <c r="G571" i="13" s="1"/>
  <c r="G570" i="13" s="1"/>
  <c r="L8" i="12"/>
  <c r="N8" i="12"/>
  <c r="M8" i="12"/>
  <c r="G111" i="26" l="1"/>
  <c r="G110" i="26" s="1"/>
  <c r="G109" i="26" s="1"/>
  <c r="G108" i="26" s="1"/>
  <c r="G107" i="26" s="1"/>
  <c r="G106" i="26" s="1"/>
  <c r="G105" i="26" s="1"/>
  <c r="G104" i="26" s="1"/>
  <c r="G103" i="26" s="1"/>
  <c r="G102" i="26" s="1"/>
  <c r="G101" i="26" s="1"/>
  <c r="G100" i="26" s="1"/>
  <c r="G99" i="26" s="1"/>
  <c r="G98" i="26" s="1"/>
  <c r="G97" i="26" s="1"/>
  <c r="G96" i="26" s="1"/>
  <c r="G95" i="26" s="1"/>
  <c r="G94" i="26" s="1"/>
  <c r="G93" i="26" s="1"/>
  <c r="G92" i="26" s="1"/>
  <c r="G91" i="26" s="1"/>
  <c r="G90" i="26" s="1"/>
  <c r="G89" i="26" s="1"/>
  <c r="Z18" i="12"/>
  <c r="G569" i="13"/>
  <c r="G568" i="13" s="1"/>
  <c r="G567" i="13" s="1"/>
  <c r="G566" i="13" s="1"/>
  <c r="G565" i="13" s="1"/>
  <c r="G564" i="13" s="1"/>
  <c r="G563" i="13" s="1"/>
  <c r="G562" i="13" s="1"/>
  <c r="G561" i="13" s="1"/>
  <c r="G560" i="13" s="1"/>
  <c r="G559" i="13" s="1"/>
  <c r="G558" i="13" s="1"/>
  <c r="G557" i="13" s="1"/>
  <c r="G556" i="13" s="1"/>
  <c r="G555" i="13" s="1"/>
  <c r="G554" i="13" s="1"/>
  <c r="G553" i="13" s="1"/>
  <c r="G552" i="13" s="1"/>
  <c r="G551" i="13" s="1"/>
  <c r="G550" i="13" s="1"/>
  <c r="O8" i="12"/>
  <c r="G88" i="26" l="1"/>
  <c r="G87" i="26" s="1"/>
  <c r="G86" i="26" s="1"/>
  <c r="AA18" i="12"/>
  <c r="G549" i="13"/>
  <c r="G548" i="13" s="1"/>
  <c r="G547" i="13" s="1"/>
  <c r="G546" i="13" s="1"/>
  <c r="G545" i="13" s="1"/>
  <c r="G544" i="13" s="1"/>
  <c r="G543" i="13" s="1"/>
  <c r="G542" i="13" s="1"/>
  <c r="G541" i="13" s="1"/>
  <c r="G540" i="13" s="1"/>
  <c r="G539" i="13" s="1"/>
  <c r="G538" i="13" s="1"/>
  <c r="G537" i="13" s="1"/>
  <c r="G536" i="13" s="1"/>
  <c r="G535" i="13" s="1"/>
  <c r="P8" i="12"/>
  <c r="G85" i="26" l="1"/>
  <c r="G84" i="26" s="1"/>
  <c r="G83" i="26" s="1"/>
  <c r="G82" i="26" s="1"/>
  <c r="G81" i="26" s="1"/>
  <c r="G80" i="26" s="1"/>
  <c r="G79" i="26" s="1"/>
  <c r="G78" i="26" s="1"/>
  <c r="G77" i="26" s="1"/>
  <c r="G76" i="26" s="1"/>
  <c r="G75" i="26" s="1"/>
  <c r="G74" i="26" s="1"/>
  <c r="G73" i="26" s="1"/>
  <c r="AB18" i="12"/>
  <c r="G534" i="13"/>
  <c r="G533" i="13" s="1"/>
  <c r="G532" i="13" s="1"/>
  <c r="G531" i="13" s="1"/>
  <c r="G530" i="13" s="1"/>
  <c r="G529" i="13" s="1"/>
  <c r="G528" i="13" s="1"/>
  <c r="G527" i="13" s="1"/>
  <c r="Q8" i="12"/>
  <c r="G72" i="26" l="1"/>
  <c r="G71" i="26" s="1"/>
  <c r="G70" i="26" s="1"/>
  <c r="G69" i="26" s="1"/>
  <c r="G68" i="26" s="1"/>
  <c r="G67" i="26" s="1"/>
  <c r="AC18" i="12"/>
  <c r="G526" i="13"/>
  <c r="G525" i="13" s="1"/>
  <c r="G524" i="13" s="1"/>
  <c r="G523" i="13" s="1"/>
  <c r="G522" i="13" s="1"/>
  <c r="G521" i="13" s="1"/>
  <c r="G520" i="13" s="1"/>
  <c r="G519" i="13" s="1"/>
  <c r="G518" i="13" s="1"/>
  <c r="G517" i="13" s="1"/>
  <c r="R8" i="12"/>
  <c r="G66" i="26" l="1"/>
  <c r="AD18" i="12"/>
  <c r="G516" i="13"/>
  <c r="G515" i="13" s="1"/>
  <c r="G514" i="13" s="1"/>
  <c r="G513" i="13" s="1"/>
  <c r="G512" i="13" s="1"/>
  <c r="G511" i="13" s="1"/>
  <c r="G510" i="13" s="1"/>
  <c r="G509" i="13" s="1"/>
  <c r="G508" i="13" s="1"/>
  <c r="G507" i="13" s="1"/>
  <c r="G506" i="13" s="1"/>
  <c r="G505" i="13" s="1"/>
  <c r="G504" i="13" s="1"/>
  <c r="G503" i="13" s="1"/>
  <c r="S8" i="12"/>
  <c r="G65" i="26" l="1"/>
  <c r="G64" i="26" s="1"/>
  <c r="G63" i="26" s="1"/>
  <c r="G62" i="26" s="1"/>
  <c r="G61" i="26" s="1"/>
  <c r="G60" i="26" s="1"/>
  <c r="G59" i="26" s="1"/>
  <c r="G58" i="26" s="1"/>
  <c r="G57" i="26" s="1"/>
  <c r="AE18" i="12"/>
  <c r="G502" i="13"/>
  <c r="G501" i="13" s="1"/>
  <c r="G500" i="13" s="1"/>
  <c r="G499" i="13" s="1"/>
  <c r="G498" i="13" s="1"/>
  <c r="T8" i="12"/>
  <c r="G56" i="26" l="1"/>
  <c r="G55" i="26" s="1"/>
  <c r="AF18" i="12"/>
  <c r="G497" i="13"/>
  <c r="U8" i="12"/>
  <c r="G54" i="26" l="1"/>
  <c r="G53" i="26" s="1"/>
  <c r="G52" i="26" s="1"/>
  <c r="AG18" i="12"/>
  <c r="G496" i="13"/>
  <c r="G495" i="13" s="1"/>
  <c r="G494" i="13" s="1"/>
  <c r="V8" i="12"/>
  <c r="G51" i="26" l="1"/>
  <c r="G50" i="26" s="1"/>
  <c r="G49" i="26" s="1"/>
  <c r="G48" i="26" s="1"/>
  <c r="G47" i="26" s="1"/>
  <c r="G46" i="26" s="1"/>
  <c r="G45" i="26" s="1"/>
  <c r="G44" i="26" s="1"/>
  <c r="G43" i="26" s="1"/>
  <c r="G42" i="26" s="1"/>
  <c r="G41" i="26" s="1"/>
  <c r="G40" i="26" s="1"/>
  <c r="AH18" i="12"/>
  <c r="G493" i="13"/>
  <c r="G492" i="13" s="1"/>
  <c r="G491" i="13" s="1"/>
  <c r="G490" i="13" s="1"/>
  <c r="W8" i="12"/>
  <c r="G39" i="26" l="1"/>
  <c r="AI18" i="12"/>
  <c r="G489" i="13"/>
  <c r="G488" i="13" s="1"/>
  <c r="G487" i="13" s="1"/>
  <c r="X8" i="12"/>
  <c r="G38" i="26" l="1"/>
  <c r="G37" i="26" s="1"/>
  <c r="AJ18" i="12"/>
  <c r="G486" i="13"/>
  <c r="G485" i="13" s="1"/>
  <c r="G484" i="13" s="1"/>
  <c r="G483" i="13" s="1"/>
  <c r="Y8" i="12"/>
  <c r="G36" i="26" l="1"/>
  <c r="G35" i="26" s="1"/>
  <c r="G34" i="26" s="1"/>
  <c r="G33" i="26" s="1"/>
  <c r="AK18" i="12"/>
  <c r="G482" i="13"/>
  <c r="G481" i="13" s="1"/>
  <c r="G480" i="13" s="1"/>
  <c r="G479" i="13" s="1"/>
  <c r="Z8" i="12"/>
  <c r="G32" i="26" l="1"/>
  <c r="G31" i="26" s="1"/>
  <c r="G30" i="26" s="1"/>
  <c r="AL18" i="12"/>
  <c r="G478" i="13"/>
  <c r="G477" i="13" s="1"/>
  <c r="AA8" i="12"/>
  <c r="G29" i="26" l="1"/>
  <c r="G28" i="26" s="1"/>
  <c r="G27" i="26" s="1"/>
  <c r="G26" i="26" s="1"/>
  <c r="G25" i="26" s="1"/>
  <c r="G24" i="26" s="1"/>
  <c r="G23" i="26" s="1"/>
  <c r="AM18" i="12"/>
  <c r="G476" i="13"/>
  <c r="G475" i="13" s="1"/>
  <c r="G474" i="13" s="1"/>
  <c r="G473" i="13" s="1"/>
  <c r="G472" i="13" s="1"/>
  <c r="G471" i="13" s="1"/>
  <c r="G470" i="13" s="1"/>
  <c r="G469" i="13" s="1"/>
  <c r="G468" i="13" s="1"/>
  <c r="AB8" i="12"/>
  <c r="G22" i="26" l="1"/>
  <c r="G21" i="26" s="1"/>
  <c r="G20" i="26" s="1"/>
  <c r="AN18" i="12"/>
  <c r="G467" i="13"/>
  <c r="G466" i="13" s="1"/>
  <c r="G465" i="13" s="1"/>
  <c r="G464" i="13" s="1"/>
  <c r="G463" i="13" s="1"/>
  <c r="G462" i="13" s="1"/>
  <c r="G461" i="13" s="1"/>
  <c r="G460" i="13" s="1"/>
  <c r="G459" i="13" s="1"/>
  <c r="G458" i="13" s="1"/>
  <c r="G457" i="13" s="1"/>
  <c r="G456" i="13" s="1"/>
  <c r="G455" i="13" s="1"/>
  <c r="AC8" i="12"/>
  <c r="G19" i="26" l="1"/>
  <c r="G18" i="26" s="1"/>
  <c r="G17" i="26" s="1"/>
  <c r="G16" i="26" s="1"/>
  <c r="G15" i="26" s="1"/>
  <c r="AQ18" i="12"/>
  <c r="AP18" i="12"/>
  <c r="AO18" i="12"/>
  <c r="G454" i="13"/>
  <c r="G453" i="13" s="1"/>
  <c r="G452" i="13" s="1"/>
  <c r="G451" i="13" s="1"/>
  <c r="G450" i="13" s="1"/>
  <c r="G449" i="13" s="1"/>
  <c r="G448" i="13" s="1"/>
  <c r="G447" i="13" s="1"/>
  <c r="G446" i="13" s="1"/>
  <c r="G445" i="13" s="1"/>
  <c r="G444" i="13" s="1"/>
  <c r="AD8" i="12"/>
  <c r="G14" i="26" l="1"/>
  <c r="G13" i="26" s="1"/>
  <c r="G12" i="26" s="1"/>
  <c r="AR18" i="12"/>
  <c r="AT18" i="12"/>
  <c r="AS18" i="12"/>
  <c r="G443" i="13"/>
  <c r="G442" i="13" s="1"/>
  <c r="G441" i="13" s="1"/>
  <c r="G440" i="13" s="1"/>
  <c r="G439" i="13" s="1"/>
  <c r="G438" i="13" s="1"/>
  <c r="G437" i="13" s="1"/>
  <c r="G436" i="13" s="1"/>
  <c r="G435" i="13" s="1"/>
  <c r="AE8" i="12"/>
  <c r="G11" i="26" l="1"/>
  <c r="AV18" i="12"/>
  <c r="AU18" i="12"/>
  <c r="G434" i="13"/>
  <c r="G433" i="13" s="1"/>
  <c r="G432" i="13" s="1"/>
  <c r="G431" i="13" s="1"/>
  <c r="AF8" i="12"/>
  <c r="G10" i="26" l="1"/>
  <c r="G9" i="26" s="1"/>
  <c r="G8" i="26" s="1"/>
  <c r="AW18" i="12"/>
  <c r="G430" i="13"/>
  <c r="G429" i="13" s="1"/>
  <c r="G428" i="13" s="1"/>
  <c r="G427" i="13" s="1"/>
  <c r="G426" i="13" s="1"/>
  <c r="G425" i="13" s="1"/>
  <c r="G424" i="13" s="1"/>
  <c r="G423" i="13" s="1"/>
  <c r="AG8" i="12"/>
  <c r="G7" i="26" l="1"/>
  <c r="G6" i="26" s="1"/>
  <c r="G5" i="26" s="1"/>
  <c r="AZ18" i="12"/>
  <c r="AY18" i="12"/>
  <c r="AX18" i="12"/>
  <c r="G422" i="13"/>
  <c r="G421" i="13" s="1"/>
  <c r="G420" i="13" s="1"/>
  <c r="G419" i="13" s="1"/>
  <c r="G418" i="13" s="1"/>
  <c r="G417" i="13" s="1"/>
  <c r="G416" i="13" s="1"/>
  <c r="G415" i="13" s="1"/>
  <c r="G414" i="13" s="1"/>
  <c r="AH8" i="12"/>
  <c r="G413" i="13" l="1"/>
  <c r="G412" i="13" s="1"/>
  <c r="G411" i="13" s="1"/>
  <c r="G410" i="13" s="1"/>
  <c r="G409" i="13" s="1"/>
  <c r="G408" i="13" s="1"/>
  <c r="G407" i="13" s="1"/>
  <c r="G406" i="13" s="1"/>
  <c r="G405" i="13" s="1"/>
  <c r="G404" i="13" s="1"/>
  <c r="G403" i="13" s="1"/>
  <c r="G402" i="13" s="1"/>
  <c r="G401" i="13" s="1"/>
  <c r="G400" i="13" s="1"/>
  <c r="G399" i="13" s="1"/>
  <c r="G398" i="13" s="1"/>
  <c r="G397" i="13" s="1"/>
  <c r="G396" i="13" s="1"/>
  <c r="G395" i="13" s="1"/>
  <c r="G394" i="13" s="1"/>
  <c r="G393" i="13" s="1"/>
  <c r="G392" i="13" s="1"/>
  <c r="G391" i="13" s="1"/>
  <c r="G390" i="13" s="1"/>
  <c r="G389" i="13" s="1"/>
  <c r="G388" i="13" s="1"/>
  <c r="G387" i="13" s="1"/>
  <c r="G386" i="13" s="1"/>
  <c r="G385" i="13" s="1"/>
  <c r="G384" i="13" s="1"/>
  <c r="G383" i="13" s="1"/>
  <c r="G382" i="13" s="1"/>
  <c r="G381" i="13" s="1"/>
  <c r="G380" i="13" s="1"/>
  <c r="G379" i="13" s="1"/>
  <c r="G378" i="13" s="1"/>
  <c r="G377" i="13" s="1"/>
  <c r="G376" i="13" s="1"/>
  <c r="G375" i="13" s="1"/>
  <c r="G374" i="13" s="1"/>
  <c r="G373" i="13" s="1"/>
  <c r="G372" i="13" s="1"/>
  <c r="G371" i="13" s="1"/>
  <c r="G370" i="13" s="1"/>
  <c r="G369" i="13" s="1"/>
  <c r="G368" i="13" s="1"/>
  <c r="G367" i="13" s="1"/>
  <c r="G366" i="13" s="1"/>
  <c r="G365" i="13" s="1"/>
  <c r="AI8" i="12"/>
  <c r="G364" i="13" l="1"/>
  <c r="G363" i="13" s="1"/>
  <c r="G362" i="13" s="1"/>
  <c r="G361" i="13" s="1"/>
  <c r="G360" i="13" s="1"/>
  <c r="G359" i="13" s="1"/>
  <c r="G358" i="13" s="1"/>
  <c r="G357" i="13" s="1"/>
  <c r="G356" i="13" s="1"/>
  <c r="G355" i="13" s="1"/>
  <c r="G354" i="13" s="1"/>
  <c r="G353" i="13" s="1"/>
  <c r="G352" i="13" s="1"/>
  <c r="G351" i="13" s="1"/>
  <c r="G350" i="13" s="1"/>
  <c r="G349" i="13" s="1"/>
  <c r="G348" i="13" s="1"/>
  <c r="G347" i="13" s="1"/>
  <c r="G346" i="13" s="1"/>
  <c r="G345" i="13" s="1"/>
  <c r="AJ8" i="12"/>
  <c r="G344" i="13" l="1"/>
  <c r="G343" i="13" s="1"/>
  <c r="G342" i="13" s="1"/>
  <c r="G341" i="13" s="1"/>
  <c r="G340" i="13" s="1"/>
  <c r="G339" i="13" s="1"/>
  <c r="G338" i="13" s="1"/>
  <c r="G337" i="13" s="1"/>
  <c r="G336" i="13" s="1"/>
  <c r="G335" i="13" s="1"/>
  <c r="G334" i="13" s="1"/>
  <c r="G333" i="13" s="1"/>
  <c r="G332" i="13" s="1"/>
  <c r="G331" i="13" s="1"/>
  <c r="G330" i="13" s="1"/>
  <c r="G329" i="13" s="1"/>
  <c r="G328" i="13" s="1"/>
  <c r="G327" i="13" s="1"/>
  <c r="G326" i="13" s="1"/>
  <c r="G325" i="13" s="1"/>
  <c r="G324" i="13" s="1"/>
  <c r="G323" i="13" s="1"/>
  <c r="G322" i="13" s="1"/>
  <c r="G321" i="13" s="1"/>
  <c r="AK8" i="12"/>
  <c r="G320" i="13" l="1"/>
  <c r="G319" i="13" s="1"/>
  <c r="G318" i="13" s="1"/>
  <c r="G317" i="13" s="1"/>
  <c r="G316" i="13" s="1"/>
  <c r="G315" i="13" s="1"/>
  <c r="G314" i="13" s="1"/>
  <c r="G313" i="13" s="1"/>
  <c r="G312" i="13" s="1"/>
  <c r="G311" i="13" s="1"/>
  <c r="G310" i="13" s="1"/>
  <c r="G309" i="13" s="1"/>
  <c r="G308" i="13" s="1"/>
  <c r="G307" i="13" s="1"/>
  <c r="G306" i="13" s="1"/>
  <c r="G305" i="13" s="1"/>
  <c r="G304" i="13" s="1"/>
  <c r="G303" i="13" s="1"/>
  <c r="AL8" i="12"/>
  <c r="G302" i="13" l="1"/>
  <c r="G301" i="13" s="1"/>
  <c r="G300" i="13" s="1"/>
  <c r="G299" i="13" s="1"/>
  <c r="G298" i="13" s="1"/>
  <c r="G297" i="13" s="1"/>
  <c r="G296" i="13" s="1"/>
  <c r="G295" i="13" s="1"/>
  <c r="G294" i="13" s="1"/>
  <c r="G293" i="13" s="1"/>
  <c r="G292" i="13" s="1"/>
  <c r="G291" i="13" s="1"/>
  <c r="G290" i="13" s="1"/>
  <c r="G289" i="13" s="1"/>
  <c r="G288" i="13" s="1"/>
  <c r="G287" i="13" s="1"/>
  <c r="G286" i="13" s="1"/>
  <c r="G285" i="13" s="1"/>
  <c r="G284" i="13" s="1"/>
  <c r="G283" i="13" s="1"/>
  <c r="G282" i="13" s="1"/>
  <c r="G281" i="13" s="1"/>
  <c r="G280" i="13" s="1"/>
  <c r="G279" i="13" s="1"/>
  <c r="G278" i="13" s="1"/>
  <c r="AM8" i="12"/>
  <c r="G277" i="13" l="1"/>
  <c r="G276" i="13" s="1"/>
  <c r="G275" i="13" s="1"/>
  <c r="G274" i="13" s="1"/>
  <c r="G273" i="13" s="1"/>
  <c r="G272" i="13" s="1"/>
  <c r="G271" i="13" s="1"/>
  <c r="G270" i="13" s="1"/>
  <c r="G269" i="13" s="1"/>
  <c r="G268" i="13" s="1"/>
  <c r="G267" i="13" s="1"/>
  <c r="G266" i="13" s="1"/>
  <c r="G265" i="13" s="1"/>
  <c r="G264" i="13" s="1"/>
  <c r="AN8" i="12"/>
  <c r="G263" i="13" l="1"/>
  <c r="G262" i="13" s="1"/>
  <c r="G261" i="13" s="1"/>
  <c r="G260" i="13" s="1"/>
  <c r="G259" i="13" s="1"/>
  <c r="G258" i="13" s="1"/>
  <c r="G257" i="13" s="1"/>
  <c r="G256" i="13" s="1"/>
  <c r="G255" i="13" s="1"/>
  <c r="G254" i="13" s="1"/>
  <c r="G253" i="13" s="1"/>
  <c r="AO8" i="12"/>
  <c r="G252" i="13" l="1"/>
  <c r="G251" i="13" s="1"/>
  <c r="G250" i="13" s="1"/>
  <c r="G249" i="13" s="1"/>
  <c r="G248" i="13" s="1"/>
  <c r="G247" i="13" s="1"/>
  <c r="G246" i="13" s="1"/>
  <c r="G245" i="13" s="1"/>
  <c r="G244" i="13" s="1"/>
  <c r="G243" i="13" s="1"/>
  <c r="AQ8" i="12" s="1"/>
  <c r="AP8" i="12"/>
  <c r="E248" i="12" l="1"/>
  <c r="E242" i="12"/>
  <c r="E28" i="22"/>
  <c r="J16" i="22"/>
  <c r="I16" i="22"/>
  <c r="J15" i="22"/>
  <c r="I15" i="22"/>
  <c r="J14" i="22"/>
  <c r="I14" i="22"/>
  <c r="J4" i="22"/>
  <c r="I4" i="22"/>
  <c r="J6" i="22"/>
  <c r="I6" i="22"/>
  <c r="J5" i="22"/>
  <c r="I5" i="22"/>
  <c r="J3" i="22"/>
  <c r="I3" i="22"/>
  <c r="E197" i="12" l="1"/>
  <c r="E241" i="12"/>
  <c r="J60" i="22"/>
  <c r="I60" i="22"/>
  <c r="J40" i="22"/>
  <c r="I40" i="22"/>
  <c r="J39" i="22"/>
  <c r="J38" i="22"/>
  <c r="I38" i="22"/>
  <c r="J37" i="22"/>
  <c r="G33" i="22"/>
  <c r="G32" i="22" s="1"/>
  <c r="G31" i="22" s="1"/>
  <c r="G30" i="22" s="1"/>
  <c r="J34" i="22"/>
  <c r="I34" i="22"/>
  <c r="E37" i="22"/>
  <c r="I45" i="22" s="1"/>
  <c r="E39" i="22"/>
  <c r="I39" i="22" s="1"/>
  <c r="E46" i="22"/>
  <c r="E43" i="22"/>
  <c r="E41" i="22"/>
  <c r="I41" i="22" s="1"/>
  <c r="E49" i="22"/>
  <c r="E54" i="22"/>
  <c r="E57" i="22"/>
  <c r="I25" i="22" s="1"/>
  <c r="E59" i="22"/>
  <c r="I23" i="22" s="1"/>
  <c r="I18" i="22"/>
  <c r="E26" i="22"/>
  <c r="E24" i="22"/>
  <c r="I24" i="22" s="1"/>
  <c r="I681" i="22"/>
  <c r="G681" i="22"/>
  <c r="G680" i="22" s="1"/>
  <c r="G679" i="22" s="1"/>
  <c r="G678" i="22" s="1"/>
  <c r="G677" i="22" s="1"/>
  <c r="G676" i="22" s="1"/>
  <c r="G675" i="22" s="1"/>
  <c r="G674" i="22" s="1"/>
  <c r="G673" i="22" s="1"/>
  <c r="G672" i="22" s="1"/>
  <c r="G671" i="22" s="1"/>
  <c r="G670" i="22" s="1"/>
  <c r="G669" i="22" s="1"/>
  <c r="G668" i="22" s="1"/>
  <c r="G667" i="22" s="1"/>
  <c r="G666" i="22" s="1"/>
  <c r="G665" i="22" s="1"/>
  <c r="G664" i="22" s="1"/>
  <c r="G663" i="22" s="1"/>
  <c r="G662" i="22" s="1"/>
  <c r="G661" i="22" s="1"/>
  <c r="G660" i="22" s="1"/>
  <c r="G659" i="22" s="1"/>
  <c r="G658" i="22" s="1"/>
  <c r="G657" i="22" s="1"/>
  <c r="G656" i="22" s="1"/>
  <c r="G655" i="22" s="1"/>
  <c r="G654" i="22" s="1"/>
  <c r="G653" i="22" s="1"/>
  <c r="G652" i="22" s="1"/>
  <c r="G651" i="22" s="1"/>
  <c r="G650" i="22" s="1"/>
  <c r="G649" i="22" s="1"/>
  <c r="G648" i="22" s="1"/>
  <c r="G647" i="22" s="1"/>
  <c r="G646" i="22" s="1"/>
  <c r="G645" i="22" s="1"/>
  <c r="G644" i="22" s="1"/>
  <c r="G643" i="22" s="1"/>
  <c r="G642" i="22" s="1"/>
  <c r="G641" i="22" s="1"/>
  <c r="G640" i="22" s="1"/>
  <c r="G639" i="22" s="1"/>
  <c r="G638" i="22" s="1"/>
  <c r="G637" i="22" s="1"/>
  <c r="G636" i="22" s="1"/>
  <c r="G635" i="22" s="1"/>
  <c r="G634" i="22" s="1"/>
  <c r="G633" i="22" s="1"/>
  <c r="G632" i="22" s="1"/>
  <c r="G631" i="22" s="1"/>
  <c r="G630" i="22" s="1"/>
  <c r="G629" i="22" s="1"/>
  <c r="G628" i="22" s="1"/>
  <c r="G627" i="22" s="1"/>
  <c r="G626" i="22" s="1"/>
  <c r="G625" i="22" s="1"/>
  <c r="G624" i="22" s="1"/>
  <c r="G623" i="22" s="1"/>
  <c r="G622" i="22" s="1"/>
  <c r="G621" i="22" s="1"/>
  <c r="G620" i="22" s="1"/>
  <c r="G619" i="22" s="1"/>
  <c r="G618" i="22" s="1"/>
  <c r="G617" i="22" s="1"/>
  <c r="G616" i="22" s="1"/>
  <c r="G615" i="22" s="1"/>
  <c r="G614" i="22" s="1"/>
  <c r="G613" i="22" s="1"/>
  <c r="G612" i="22" s="1"/>
  <c r="G611" i="22" s="1"/>
  <c r="G610" i="22" s="1"/>
  <c r="G609" i="22" s="1"/>
  <c r="G608" i="22" s="1"/>
  <c r="G607" i="22" s="1"/>
  <c r="G606" i="22" s="1"/>
  <c r="G605" i="22" s="1"/>
  <c r="G604" i="22" s="1"/>
  <c r="G603" i="22" s="1"/>
  <c r="G602" i="22" s="1"/>
  <c r="G601" i="22" s="1"/>
  <c r="G600" i="22" s="1"/>
  <c r="G599" i="22" s="1"/>
  <c r="G598" i="22" s="1"/>
  <c r="G597" i="22" s="1"/>
  <c r="G596" i="22" s="1"/>
  <c r="G595" i="22" s="1"/>
  <c r="G594" i="22" s="1"/>
  <c r="G593" i="22" s="1"/>
  <c r="G592" i="22" s="1"/>
  <c r="G591" i="22" s="1"/>
  <c r="G590" i="22" s="1"/>
  <c r="G589" i="22" s="1"/>
  <c r="G588" i="22" s="1"/>
  <c r="G587" i="22" s="1"/>
  <c r="G586" i="22" s="1"/>
  <c r="G585" i="22" s="1"/>
  <c r="G584" i="22" s="1"/>
  <c r="G583" i="22" s="1"/>
  <c r="G582" i="22" s="1"/>
  <c r="G581" i="22" s="1"/>
  <c r="G580" i="22" s="1"/>
  <c r="G579" i="22" s="1"/>
  <c r="G578" i="22" s="1"/>
  <c r="G577" i="22" s="1"/>
  <c r="G576" i="22" s="1"/>
  <c r="G575" i="22" s="1"/>
  <c r="G574" i="22" s="1"/>
  <c r="G573" i="22" s="1"/>
  <c r="G572" i="22" s="1"/>
  <c r="G571" i="22" s="1"/>
  <c r="G570" i="22" s="1"/>
  <c r="G569" i="22" s="1"/>
  <c r="G568" i="22" s="1"/>
  <c r="G567" i="22" s="1"/>
  <c r="G566" i="22" s="1"/>
  <c r="G565" i="22" s="1"/>
  <c r="G564" i="22" s="1"/>
  <c r="G563" i="22" s="1"/>
  <c r="G562" i="22" s="1"/>
  <c r="G561" i="22" s="1"/>
  <c r="G560" i="22" s="1"/>
  <c r="G559" i="22" s="1"/>
  <c r="G558" i="22" s="1"/>
  <c r="G557" i="22" s="1"/>
  <c r="G556" i="22" s="1"/>
  <c r="G555" i="22" s="1"/>
  <c r="G554" i="22" s="1"/>
  <c r="G553" i="22" s="1"/>
  <c r="G552" i="22" s="1"/>
  <c r="G551" i="22" s="1"/>
  <c r="G550" i="22" s="1"/>
  <c r="G549" i="22" s="1"/>
  <c r="G548" i="22" s="1"/>
  <c r="G547" i="22" s="1"/>
  <c r="G546" i="22" s="1"/>
  <c r="G545" i="22" s="1"/>
  <c r="G544" i="22" s="1"/>
  <c r="G543" i="22" s="1"/>
  <c r="G542" i="22" s="1"/>
  <c r="G541" i="22" s="1"/>
  <c r="G540" i="22" s="1"/>
  <c r="G539" i="22" s="1"/>
  <c r="G538" i="22" s="1"/>
  <c r="G537" i="22" s="1"/>
  <c r="G536" i="22" s="1"/>
  <c r="G535" i="22" s="1"/>
  <c r="G534" i="22" s="1"/>
  <c r="G533" i="22" s="1"/>
  <c r="G532" i="22" s="1"/>
  <c r="G531" i="22" s="1"/>
  <c r="G530" i="22" s="1"/>
  <c r="G529" i="22" s="1"/>
  <c r="G528" i="22" s="1"/>
  <c r="G527" i="22" s="1"/>
  <c r="G526" i="22" s="1"/>
  <c r="G525" i="22" s="1"/>
  <c r="G524" i="22" s="1"/>
  <c r="G523" i="22" s="1"/>
  <c r="G522" i="22" s="1"/>
  <c r="G521" i="22" s="1"/>
  <c r="G520" i="22" s="1"/>
  <c r="G519" i="22" s="1"/>
  <c r="G518" i="22" s="1"/>
  <c r="G517" i="22" s="1"/>
  <c r="G516" i="22" s="1"/>
  <c r="G515" i="22" s="1"/>
  <c r="G514" i="22" s="1"/>
  <c r="G513" i="22" s="1"/>
  <c r="G512" i="22" s="1"/>
  <c r="G511" i="22" s="1"/>
  <c r="G510" i="22" s="1"/>
  <c r="G509" i="22" s="1"/>
  <c r="G508" i="22" s="1"/>
  <c r="G507" i="22" s="1"/>
  <c r="G506" i="22" s="1"/>
  <c r="G505" i="22" s="1"/>
  <c r="G504" i="22" s="1"/>
  <c r="G503" i="22" s="1"/>
  <c r="G502" i="22" s="1"/>
  <c r="G501" i="22" s="1"/>
  <c r="G500" i="22" s="1"/>
  <c r="G499" i="22" s="1"/>
  <c r="G498" i="22" s="1"/>
  <c r="G497" i="22" s="1"/>
  <c r="G496" i="22" s="1"/>
  <c r="G495" i="22" s="1"/>
  <c r="G494" i="22" s="1"/>
  <c r="G493" i="22" s="1"/>
  <c r="G492" i="22" s="1"/>
  <c r="G491" i="22" s="1"/>
  <c r="G490" i="22" s="1"/>
  <c r="G489" i="22" s="1"/>
  <c r="G488" i="22" s="1"/>
  <c r="G487" i="22" s="1"/>
  <c r="G486" i="22" s="1"/>
  <c r="G485" i="22" s="1"/>
  <c r="G484" i="22" s="1"/>
  <c r="G483" i="22" s="1"/>
  <c r="G482" i="22" s="1"/>
  <c r="G481" i="22" s="1"/>
  <c r="G480" i="22" s="1"/>
  <c r="G479" i="22" s="1"/>
  <c r="G478" i="22" s="1"/>
  <c r="G477" i="22" s="1"/>
  <c r="G476" i="22" s="1"/>
  <c r="G475" i="22" s="1"/>
  <c r="G474" i="22" s="1"/>
  <c r="G473" i="22" s="1"/>
  <c r="G472" i="22" s="1"/>
  <c r="G471" i="22" s="1"/>
  <c r="G470" i="22" s="1"/>
  <c r="G469" i="22" s="1"/>
  <c r="G468" i="22" s="1"/>
  <c r="G467" i="22" s="1"/>
  <c r="G466" i="22" s="1"/>
  <c r="G465" i="22" s="1"/>
  <c r="G464" i="22" s="1"/>
  <c r="G463" i="22" s="1"/>
  <c r="G462" i="22" s="1"/>
  <c r="G461" i="22" s="1"/>
  <c r="G460" i="22" s="1"/>
  <c r="G459" i="22" s="1"/>
  <c r="G458" i="22" s="1"/>
  <c r="G457" i="22" s="1"/>
  <c r="G456" i="22" s="1"/>
  <c r="G455" i="22" s="1"/>
  <c r="G454" i="22" s="1"/>
  <c r="G453" i="22" s="1"/>
  <c r="G452" i="22" s="1"/>
  <c r="G451" i="22" s="1"/>
  <c r="G450" i="22" s="1"/>
  <c r="G449" i="22" s="1"/>
  <c r="G448" i="22" s="1"/>
  <c r="G447" i="22" s="1"/>
  <c r="G446" i="22" s="1"/>
  <c r="G445" i="22" s="1"/>
  <c r="G444" i="22" s="1"/>
  <c r="G443" i="22" s="1"/>
  <c r="G442" i="22" s="1"/>
  <c r="G441" i="22" s="1"/>
  <c r="G440" i="22" s="1"/>
  <c r="G439" i="22" s="1"/>
  <c r="G438" i="22" s="1"/>
  <c r="G437" i="22" s="1"/>
  <c r="G436" i="22" s="1"/>
  <c r="G435" i="22" s="1"/>
  <c r="G434" i="22" s="1"/>
  <c r="G433" i="22" s="1"/>
  <c r="G432" i="22" s="1"/>
  <c r="G431" i="22" s="1"/>
  <c r="G430" i="22" s="1"/>
  <c r="G429" i="22" s="1"/>
  <c r="G428" i="22" s="1"/>
  <c r="G427" i="22" s="1"/>
  <c r="G426" i="22" s="1"/>
  <c r="G425" i="22" s="1"/>
  <c r="G424" i="22" s="1"/>
  <c r="G423" i="22" s="1"/>
  <c r="G422" i="22" s="1"/>
  <c r="G421" i="22" s="1"/>
  <c r="G420" i="22" s="1"/>
  <c r="G419" i="22" s="1"/>
  <c r="G418" i="22" s="1"/>
  <c r="G417" i="22" s="1"/>
  <c r="G416" i="22" s="1"/>
  <c r="G415" i="22" s="1"/>
  <c r="G414" i="22" s="1"/>
  <c r="G413" i="22" s="1"/>
  <c r="G412" i="22" s="1"/>
  <c r="G411" i="22" s="1"/>
  <c r="G410" i="22" s="1"/>
  <c r="G409" i="22" s="1"/>
  <c r="G408" i="22" s="1"/>
  <c r="G407" i="22" s="1"/>
  <c r="G406" i="22" s="1"/>
  <c r="G405" i="22" s="1"/>
  <c r="G404" i="22" s="1"/>
  <c r="G403" i="22" s="1"/>
  <c r="G402" i="22" s="1"/>
  <c r="G401" i="22" s="1"/>
  <c r="G400" i="22" s="1"/>
  <c r="G399" i="22" s="1"/>
  <c r="G398" i="22" s="1"/>
  <c r="G397" i="22" s="1"/>
  <c r="G396" i="22" s="1"/>
  <c r="G395" i="22" s="1"/>
  <c r="G394" i="22" s="1"/>
  <c r="G393" i="22" s="1"/>
  <c r="G392" i="22" s="1"/>
  <c r="G391" i="22" s="1"/>
  <c r="G390" i="22" s="1"/>
  <c r="G389" i="22" s="1"/>
  <c r="G388" i="22" s="1"/>
  <c r="G387" i="22" s="1"/>
  <c r="G386" i="22" s="1"/>
  <c r="G385" i="22" s="1"/>
  <c r="G384" i="22" s="1"/>
  <c r="G383" i="22" s="1"/>
  <c r="G382" i="22" s="1"/>
  <c r="G381" i="22" s="1"/>
  <c r="G380" i="22" s="1"/>
  <c r="G379" i="22" s="1"/>
  <c r="G378" i="22" s="1"/>
  <c r="G377" i="22" s="1"/>
  <c r="G376" i="22" s="1"/>
  <c r="G375" i="22" s="1"/>
  <c r="G374" i="22" s="1"/>
  <c r="G373" i="22" s="1"/>
  <c r="G372" i="22" s="1"/>
  <c r="G371" i="22" s="1"/>
  <c r="G370" i="22" s="1"/>
  <c r="G369" i="22" s="1"/>
  <c r="G368" i="22" s="1"/>
  <c r="G367" i="22" s="1"/>
  <c r="G366" i="22" s="1"/>
  <c r="G365" i="22" s="1"/>
  <c r="G364" i="22" s="1"/>
  <c r="G363" i="22" s="1"/>
  <c r="G362" i="22" s="1"/>
  <c r="G361" i="22" s="1"/>
  <c r="G360" i="22" s="1"/>
  <c r="G359" i="22" s="1"/>
  <c r="G358" i="22" s="1"/>
  <c r="G357" i="22" s="1"/>
  <c r="G356" i="22" s="1"/>
  <c r="G355" i="22" s="1"/>
  <c r="G354" i="22" s="1"/>
  <c r="G353" i="22" s="1"/>
  <c r="G352" i="22" s="1"/>
  <c r="G351" i="22" s="1"/>
  <c r="G350" i="22" s="1"/>
  <c r="G349" i="22" s="1"/>
  <c r="G348" i="22" s="1"/>
  <c r="G347" i="22" s="1"/>
  <c r="G346" i="22" s="1"/>
  <c r="G345" i="22" s="1"/>
  <c r="G344" i="22" s="1"/>
  <c r="G343" i="22" s="1"/>
  <c r="G342" i="22" s="1"/>
  <c r="G341" i="22" s="1"/>
  <c r="G340" i="22" s="1"/>
  <c r="G339" i="22" s="1"/>
  <c r="G338" i="22" s="1"/>
  <c r="G337" i="22" s="1"/>
  <c r="G336" i="22" s="1"/>
  <c r="G335" i="22" s="1"/>
  <c r="G334" i="22" s="1"/>
  <c r="G333" i="22" s="1"/>
  <c r="G332" i="22" s="1"/>
  <c r="G331" i="22" s="1"/>
  <c r="G330" i="22" s="1"/>
  <c r="G329" i="22" s="1"/>
  <c r="G328" i="22" s="1"/>
  <c r="G327" i="22" s="1"/>
  <c r="G326" i="22" s="1"/>
  <c r="G325" i="22" s="1"/>
  <c r="G324" i="22" s="1"/>
  <c r="G323" i="22" s="1"/>
  <c r="G322" i="22" s="1"/>
  <c r="G321" i="22" s="1"/>
  <c r="G320" i="22" s="1"/>
  <c r="G319" i="22" s="1"/>
  <c r="G318" i="22" s="1"/>
  <c r="G317" i="22" s="1"/>
  <c r="G316" i="22" s="1"/>
  <c r="G315" i="22" s="1"/>
  <c r="G314" i="22" s="1"/>
  <c r="G313" i="22" s="1"/>
  <c r="G312" i="22" s="1"/>
  <c r="G311" i="22" s="1"/>
  <c r="G310" i="22" s="1"/>
  <c r="G309" i="22" s="1"/>
  <c r="G308" i="22" s="1"/>
  <c r="G307" i="22" s="1"/>
  <c r="G306" i="22" s="1"/>
  <c r="G305" i="22" s="1"/>
  <c r="G304" i="22" s="1"/>
  <c r="G303" i="22" s="1"/>
  <c r="G302" i="22" s="1"/>
  <c r="G301" i="22" s="1"/>
  <c r="G300" i="22" s="1"/>
  <c r="G299" i="22" s="1"/>
  <c r="G298" i="22" s="1"/>
  <c r="G297" i="22" s="1"/>
  <c r="G296" i="22" s="1"/>
  <c r="G295" i="22" s="1"/>
  <c r="G294" i="22" s="1"/>
  <c r="G293" i="22" s="1"/>
  <c r="G292" i="22" s="1"/>
  <c r="G291" i="22" s="1"/>
  <c r="G290" i="22" s="1"/>
  <c r="G289" i="22" s="1"/>
  <c r="G288" i="22" s="1"/>
  <c r="G287" i="22" s="1"/>
  <c r="G286" i="22" s="1"/>
  <c r="G285" i="22" s="1"/>
  <c r="G284" i="22" s="1"/>
  <c r="G283" i="22" s="1"/>
  <c r="G282" i="22" s="1"/>
  <c r="G281" i="22" s="1"/>
  <c r="G280" i="22" s="1"/>
  <c r="G279" i="22" s="1"/>
  <c r="G278" i="22" s="1"/>
  <c r="G277" i="22" s="1"/>
  <c r="G276" i="22" s="1"/>
  <c r="G275" i="22" s="1"/>
  <c r="G274" i="22" s="1"/>
  <c r="G273" i="22" s="1"/>
  <c r="G272" i="22" s="1"/>
  <c r="G271" i="22" s="1"/>
  <c r="G270" i="22" s="1"/>
  <c r="G269" i="22" s="1"/>
  <c r="G268" i="22" s="1"/>
  <c r="G267" i="22" s="1"/>
  <c r="G266" i="22" s="1"/>
  <c r="G265" i="22" s="1"/>
  <c r="G264" i="22" s="1"/>
  <c r="G263" i="22" s="1"/>
  <c r="G262" i="22" s="1"/>
  <c r="G261" i="22" s="1"/>
  <c r="G260" i="22" s="1"/>
  <c r="G259" i="22" s="1"/>
  <c r="G258" i="22" s="1"/>
  <c r="G257" i="22" s="1"/>
  <c r="G256" i="22" s="1"/>
  <c r="G255" i="22" s="1"/>
  <c r="G254" i="22" s="1"/>
  <c r="G253" i="22" s="1"/>
  <c r="G252" i="22" s="1"/>
  <c r="G251" i="22" s="1"/>
  <c r="G250" i="22" s="1"/>
  <c r="G249" i="22" s="1"/>
  <c r="G248" i="22" s="1"/>
  <c r="G247" i="22" s="1"/>
  <c r="G246" i="22" s="1"/>
  <c r="G245" i="22" s="1"/>
  <c r="G244" i="22" s="1"/>
  <c r="G243" i="22" s="1"/>
  <c r="G242" i="22" s="1"/>
  <c r="G241" i="22" s="1"/>
  <c r="G240" i="22" s="1"/>
  <c r="G239" i="22" s="1"/>
  <c r="G238" i="22" s="1"/>
  <c r="G237" i="22" s="1"/>
  <c r="G236" i="22" s="1"/>
  <c r="G235" i="22" s="1"/>
  <c r="G234" i="22" s="1"/>
  <c r="G233" i="22" s="1"/>
  <c r="G232" i="22" s="1"/>
  <c r="G231" i="22" s="1"/>
  <c r="G230" i="22" s="1"/>
  <c r="G229" i="22" s="1"/>
  <c r="G228" i="22" s="1"/>
  <c r="G227" i="22" s="1"/>
  <c r="G226" i="22" s="1"/>
  <c r="G225" i="22" s="1"/>
  <c r="G224" i="22" s="1"/>
  <c r="G223" i="22" s="1"/>
  <c r="G222" i="22" s="1"/>
  <c r="G221" i="22" s="1"/>
  <c r="G220" i="22" s="1"/>
  <c r="G219" i="22" s="1"/>
  <c r="G218" i="22" s="1"/>
  <c r="G217" i="22" s="1"/>
  <c r="G216" i="22" s="1"/>
  <c r="G215" i="22" s="1"/>
  <c r="G214" i="22" s="1"/>
  <c r="G213" i="22" s="1"/>
  <c r="G212" i="22" s="1"/>
  <c r="G211" i="22" s="1"/>
  <c r="G210" i="22" s="1"/>
  <c r="G209" i="22" s="1"/>
  <c r="G208" i="22" s="1"/>
  <c r="G207" i="22" s="1"/>
  <c r="G206" i="22" s="1"/>
  <c r="G205" i="22" s="1"/>
  <c r="G204" i="22" s="1"/>
  <c r="G203" i="22" s="1"/>
  <c r="G202" i="22" s="1"/>
  <c r="G201" i="22" s="1"/>
  <c r="G200" i="22" s="1"/>
  <c r="G199" i="22" s="1"/>
  <c r="G198" i="22" s="1"/>
  <c r="G197" i="22" s="1"/>
  <c r="G196" i="22" s="1"/>
  <c r="G195" i="22" s="1"/>
  <c r="G194" i="22" s="1"/>
  <c r="G193" i="22" s="1"/>
  <c r="G192" i="22" s="1"/>
  <c r="G191" i="22" s="1"/>
  <c r="G190" i="22" s="1"/>
  <c r="G189" i="22" s="1"/>
  <c r="G188" i="22" s="1"/>
  <c r="G187" i="22" s="1"/>
  <c r="G186" i="22" s="1"/>
  <c r="G185" i="22" s="1"/>
  <c r="G184" i="22" s="1"/>
  <c r="G183" i="22" s="1"/>
  <c r="G182" i="22" s="1"/>
  <c r="G181" i="22" s="1"/>
  <c r="G180" i="22" s="1"/>
  <c r="G179" i="22" s="1"/>
  <c r="G178" i="22" s="1"/>
  <c r="G177" i="22" s="1"/>
  <c r="G176" i="22" s="1"/>
  <c r="G175" i="22" s="1"/>
  <c r="G174" i="22" s="1"/>
  <c r="G173" i="22" s="1"/>
  <c r="G172" i="22" s="1"/>
  <c r="G171" i="22" s="1"/>
  <c r="G170" i="22" s="1"/>
  <c r="G169" i="22" s="1"/>
  <c r="G168" i="22" s="1"/>
  <c r="G167" i="22" s="1"/>
  <c r="G166" i="22" s="1"/>
  <c r="G165" i="22" s="1"/>
  <c r="G164" i="22" s="1"/>
  <c r="G163" i="22" s="1"/>
  <c r="G162" i="22" s="1"/>
  <c r="G161" i="22" s="1"/>
  <c r="G160" i="22" s="1"/>
  <c r="G159" i="22" s="1"/>
  <c r="G158" i="22" s="1"/>
  <c r="G157" i="22" s="1"/>
  <c r="G156" i="22" s="1"/>
  <c r="G155" i="22" s="1"/>
  <c r="G154" i="22" s="1"/>
  <c r="G153" i="22" s="1"/>
  <c r="G152" i="22" s="1"/>
  <c r="G151" i="22" s="1"/>
  <c r="G150" i="22" s="1"/>
  <c r="G149" i="22" s="1"/>
  <c r="G148" i="22" s="1"/>
  <c r="G147" i="22" s="1"/>
  <c r="G146" i="22" s="1"/>
  <c r="G145" i="22" s="1"/>
  <c r="G144" i="22" s="1"/>
  <c r="G143" i="22" s="1"/>
  <c r="G142" i="22" s="1"/>
  <c r="G141" i="22" s="1"/>
  <c r="G140" i="22" s="1"/>
  <c r="G139" i="22" s="1"/>
  <c r="G138" i="22" s="1"/>
  <c r="G137" i="22" s="1"/>
  <c r="G136" i="22" s="1"/>
  <c r="G135" i="22" s="1"/>
  <c r="G134" i="22" s="1"/>
  <c r="G133" i="22" s="1"/>
  <c r="G132" i="22" s="1"/>
  <c r="G131" i="22" s="1"/>
  <c r="G130" i="22" s="1"/>
  <c r="G129" i="22" s="1"/>
  <c r="G128" i="22" s="1"/>
  <c r="G127" i="22" s="1"/>
  <c r="G126" i="22" s="1"/>
  <c r="G125" i="22" s="1"/>
  <c r="G124" i="22" s="1"/>
  <c r="G123" i="22" s="1"/>
  <c r="G122" i="22" s="1"/>
  <c r="G121" i="22" s="1"/>
  <c r="G120" i="22" s="1"/>
  <c r="G119" i="22" s="1"/>
  <c r="G118" i="22" s="1"/>
  <c r="G117" i="22" s="1"/>
  <c r="G116" i="22" s="1"/>
  <c r="G115" i="22" s="1"/>
  <c r="G114" i="22" s="1"/>
  <c r="G113" i="22" s="1"/>
  <c r="G112" i="22" s="1"/>
  <c r="G111" i="22" s="1"/>
  <c r="G110" i="22" s="1"/>
  <c r="G109" i="22" s="1"/>
  <c r="G108" i="22" s="1"/>
  <c r="G107" i="22" s="1"/>
  <c r="G106" i="22" s="1"/>
  <c r="G105" i="22" s="1"/>
  <c r="G104" i="22" s="1"/>
  <c r="G103" i="22" s="1"/>
  <c r="G102" i="22" s="1"/>
  <c r="G101" i="22" s="1"/>
  <c r="G100" i="22" s="1"/>
  <c r="G99" i="22" s="1"/>
  <c r="G98" i="22" s="1"/>
  <c r="G97" i="22" s="1"/>
  <c r="G96" i="22" s="1"/>
  <c r="G95" i="22" s="1"/>
  <c r="G94" i="22" s="1"/>
  <c r="G93" i="22" s="1"/>
  <c r="G92" i="22" s="1"/>
  <c r="G91" i="22" s="1"/>
  <c r="G90" i="22" s="1"/>
  <c r="G89" i="22" s="1"/>
  <c r="G88" i="22" s="1"/>
  <c r="G87" i="22" s="1"/>
  <c r="G86" i="22" s="1"/>
  <c r="G85" i="22" s="1"/>
  <c r="G84" i="22" s="1"/>
  <c r="G83" i="22" s="1"/>
  <c r="G82" i="22" s="1"/>
  <c r="G81" i="22" s="1"/>
  <c r="G80" i="22" s="1"/>
  <c r="G79" i="22" s="1"/>
  <c r="G78" i="22" s="1"/>
  <c r="G77" i="22" s="1"/>
  <c r="G76" i="22" s="1"/>
  <c r="G75" i="22" s="1"/>
  <c r="G74" i="22" s="1"/>
  <c r="G73" i="22" s="1"/>
  <c r="G72" i="22" s="1"/>
  <c r="G71" i="22" s="1"/>
  <c r="G70" i="22" s="1"/>
  <c r="G69" i="22" s="1"/>
  <c r="G68" i="22" s="1"/>
  <c r="G67" i="22" s="1"/>
  <c r="G66" i="22" s="1"/>
  <c r="G65" i="22" s="1"/>
  <c r="G64" i="22" s="1"/>
  <c r="G63" i="22" s="1"/>
  <c r="G62" i="22" s="1"/>
  <c r="G61" i="22" s="1"/>
  <c r="I680" i="22"/>
  <c r="I679" i="22"/>
  <c r="I678" i="22"/>
  <c r="I677" i="22"/>
  <c r="I676" i="22"/>
  <c r="I675" i="22"/>
  <c r="I674" i="22"/>
  <c r="I673" i="22"/>
  <c r="I672" i="22"/>
  <c r="I671" i="22"/>
  <c r="I670" i="22"/>
  <c r="I669" i="22"/>
  <c r="I668" i="22"/>
  <c r="I667" i="22"/>
  <c r="I666" i="22"/>
  <c r="I665" i="22"/>
  <c r="I664" i="22"/>
  <c r="I663" i="22"/>
  <c r="I662" i="22"/>
  <c r="I661" i="22"/>
  <c r="I660" i="22"/>
  <c r="I659" i="22"/>
  <c r="I658" i="22"/>
  <c r="I657" i="22"/>
  <c r="I656" i="22"/>
  <c r="I655" i="22"/>
  <c r="I654" i="22"/>
  <c r="I653" i="22"/>
  <c r="I652" i="22"/>
  <c r="I651" i="22"/>
  <c r="I650" i="22"/>
  <c r="I649" i="22"/>
  <c r="I648" i="22"/>
  <c r="I647" i="22"/>
  <c r="I646" i="22"/>
  <c r="I645" i="22"/>
  <c r="I644" i="22"/>
  <c r="I643" i="22"/>
  <c r="I642" i="22"/>
  <c r="I641" i="22"/>
  <c r="I640" i="22"/>
  <c r="I639" i="22"/>
  <c r="I638" i="22"/>
  <c r="I637" i="22"/>
  <c r="I636" i="22"/>
  <c r="I635" i="22"/>
  <c r="I634" i="22"/>
  <c r="I633" i="22"/>
  <c r="I632" i="22"/>
  <c r="I631" i="22"/>
  <c r="I630" i="22"/>
  <c r="I629" i="22"/>
  <c r="I628" i="22"/>
  <c r="I627" i="22"/>
  <c r="I626" i="22"/>
  <c r="I625" i="22"/>
  <c r="I624" i="22"/>
  <c r="I623" i="22"/>
  <c r="I622" i="22"/>
  <c r="I621" i="22"/>
  <c r="I620" i="22"/>
  <c r="I619" i="22"/>
  <c r="I618" i="22"/>
  <c r="I617" i="22"/>
  <c r="I616" i="22"/>
  <c r="I615" i="22"/>
  <c r="I614" i="22"/>
  <c r="I613" i="22"/>
  <c r="I612" i="22"/>
  <c r="I611" i="22"/>
  <c r="I610" i="22"/>
  <c r="J609" i="22"/>
  <c r="I609" i="22"/>
  <c r="J608" i="22"/>
  <c r="I608" i="22"/>
  <c r="J607" i="22"/>
  <c r="I607" i="22"/>
  <c r="J606" i="22"/>
  <c r="I606" i="22"/>
  <c r="J605" i="22"/>
  <c r="I605" i="22"/>
  <c r="J604" i="22"/>
  <c r="I604" i="22"/>
  <c r="J603" i="22"/>
  <c r="I603" i="22"/>
  <c r="J602" i="22"/>
  <c r="I602" i="22"/>
  <c r="J601" i="22"/>
  <c r="I601" i="22"/>
  <c r="J600" i="22"/>
  <c r="I600" i="22"/>
  <c r="J599" i="22"/>
  <c r="I599" i="22"/>
  <c r="J598" i="22"/>
  <c r="I598" i="22"/>
  <c r="J597" i="22"/>
  <c r="I597" i="22"/>
  <c r="J596" i="22"/>
  <c r="I596" i="22"/>
  <c r="J595" i="22"/>
  <c r="I595" i="22"/>
  <c r="J594" i="22"/>
  <c r="I594" i="22"/>
  <c r="J593" i="22"/>
  <c r="I593" i="22"/>
  <c r="J592" i="22"/>
  <c r="I592" i="22"/>
  <c r="J591" i="22"/>
  <c r="I591" i="22"/>
  <c r="J590" i="22"/>
  <c r="I590" i="22"/>
  <c r="J589" i="22"/>
  <c r="I589" i="22"/>
  <c r="J588" i="22"/>
  <c r="I588" i="22"/>
  <c r="J587" i="22"/>
  <c r="I587" i="22"/>
  <c r="J586" i="22"/>
  <c r="I586" i="22"/>
  <c r="J585" i="22"/>
  <c r="I585" i="22"/>
  <c r="J584" i="22"/>
  <c r="I584" i="22"/>
  <c r="J583" i="22"/>
  <c r="I583" i="22"/>
  <c r="J582" i="22"/>
  <c r="I582" i="22"/>
  <c r="J581" i="22"/>
  <c r="I581" i="22"/>
  <c r="J580" i="22"/>
  <c r="I580" i="22"/>
  <c r="J579" i="22"/>
  <c r="I579" i="22"/>
  <c r="J578" i="22"/>
  <c r="I578" i="22"/>
  <c r="J577" i="22"/>
  <c r="I577" i="22"/>
  <c r="J576" i="22"/>
  <c r="I576" i="22"/>
  <c r="J575" i="22"/>
  <c r="I575" i="22"/>
  <c r="J574" i="22"/>
  <c r="I574" i="22"/>
  <c r="J573" i="22"/>
  <c r="I573" i="22"/>
  <c r="J572" i="22"/>
  <c r="I572" i="22"/>
  <c r="J571" i="22"/>
  <c r="I571" i="22"/>
  <c r="J570" i="22"/>
  <c r="I570" i="22"/>
  <c r="J569" i="22"/>
  <c r="I569" i="22"/>
  <c r="J568" i="22"/>
  <c r="I568" i="22"/>
  <c r="J567" i="22"/>
  <c r="I567" i="22"/>
  <c r="J566" i="22"/>
  <c r="I566" i="22"/>
  <c r="J565" i="22"/>
  <c r="I565" i="22"/>
  <c r="J564" i="22"/>
  <c r="I564" i="22"/>
  <c r="J563" i="22"/>
  <c r="I563" i="22"/>
  <c r="J562" i="22"/>
  <c r="I562" i="22"/>
  <c r="J561" i="22"/>
  <c r="I561" i="22"/>
  <c r="J560" i="22"/>
  <c r="I560" i="22"/>
  <c r="J559" i="22"/>
  <c r="I559" i="22"/>
  <c r="J558" i="22"/>
  <c r="I558" i="22"/>
  <c r="J557" i="22"/>
  <c r="I557" i="22"/>
  <c r="J556" i="22"/>
  <c r="I556" i="22"/>
  <c r="J555" i="22"/>
  <c r="I555" i="22"/>
  <c r="J554" i="22"/>
  <c r="I554" i="22"/>
  <c r="J553" i="22"/>
  <c r="I553" i="22"/>
  <c r="J552" i="22"/>
  <c r="I552" i="22"/>
  <c r="J551" i="22"/>
  <c r="I551" i="22"/>
  <c r="J550" i="22"/>
  <c r="I550" i="22"/>
  <c r="J549" i="22"/>
  <c r="I549" i="22"/>
  <c r="J548" i="22"/>
  <c r="I548" i="22"/>
  <c r="J547" i="22"/>
  <c r="I547" i="22"/>
  <c r="J546" i="22"/>
  <c r="I546" i="22"/>
  <c r="J545" i="22"/>
  <c r="I545" i="22"/>
  <c r="J544" i="22"/>
  <c r="I544" i="22"/>
  <c r="J543" i="22"/>
  <c r="I543" i="22"/>
  <c r="J542" i="22"/>
  <c r="I542" i="22"/>
  <c r="J541" i="22"/>
  <c r="I541" i="22"/>
  <c r="J540" i="22"/>
  <c r="I540" i="22"/>
  <c r="J539" i="22"/>
  <c r="I539" i="22"/>
  <c r="J538" i="22"/>
  <c r="I538" i="22"/>
  <c r="J537" i="22"/>
  <c r="I537" i="22"/>
  <c r="J536" i="22"/>
  <c r="I536" i="22"/>
  <c r="J535" i="22"/>
  <c r="I535" i="22"/>
  <c r="J534" i="22"/>
  <c r="I534" i="22"/>
  <c r="J533" i="22"/>
  <c r="I533" i="22"/>
  <c r="J532" i="22"/>
  <c r="I532" i="22"/>
  <c r="J531" i="22"/>
  <c r="I531" i="22"/>
  <c r="J530" i="22"/>
  <c r="I530" i="22"/>
  <c r="J529" i="22"/>
  <c r="I529" i="22"/>
  <c r="J528" i="22"/>
  <c r="I528" i="22"/>
  <c r="J527" i="22"/>
  <c r="I527" i="22"/>
  <c r="J526" i="22"/>
  <c r="I526" i="22"/>
  <c r="J525" i="22"/>
  <c r="I525" i="22"/>
  <c r="J524" i="22"/>
  <c r="I524" i="22"/>
  <c r="J523" i="22"/>
  <c r="I523" i="22"/>
  <c r="J522" i="22"/>
  <c r="I522" i="22"/>
  <c r="J521" i="22"/>
  <c r="I521" i="22"/>
  <c r="J520" i="22"/>
  <c r="I520" i="22"/>
  <c r="J519" i="22"/>
  <c r="I519" i="22"/>
  <c r="J518" i="22"/>
  <c r="I518" i="22"/>
  <c r="J517" i="22"/>
  <c r="I517" i="22"/>
  <c r="J516" i="22"/>
  <c r="I516" i="22"/>
  <c r="J515" i="22"/>
  <c r="I515" i="22"/>
  <c r="J514" i="22"/>
  <c r="I514" i="22"/>
  <c r="J513" i="22"/>
  <c r="I513" i="22"/>
  <c r="J512" i="22"/>
  <c r="I512" i="22"/>
  <c r="J511" i="22"/>
  <c r="I511" i="22"/>
  <c r="J510" i="22"/>
  <c r="I510" i="22"/>
  <c r="J509" i="22"/>
  <c r="I509" i="22"/>
  <c r="J508" i="22"/>
  <c r="I508" i="22"/>
  <c r="J507" i="22"/>
  <c r="I507" i="22"/>
  <c r="J506" i="22"/>
  <c r="I506" i="22"/>
  <c r="J505" i="22"/>
  <c r="I505" i="22"/>
  <c r="J504" i="22"/>
  <c r="I504" i="22"/>
  <c r="J503" i="22"/>
  <c r="I503" i="22"/>
  <c r="J502" i="22"/>
  <c r="I502" i="22"/>
  <c r="J501" i="22"/>
  <c r="I501" i="22"/>
  <c r="J500" i="22"/>
  <c r="I500" i="22"/>
  <c r="J499" i="22"/>
  <c r="I499" i="22"/>
  <c r="J498" i="22"/>
  <c r="I498" i="22"/>
  <c r="J497" i="22"/>
  <c r="I497" i="22"/>
  <c r="J496" i="22"/>
  <c r="I496" i="22"/>
  <c r="J495" i="22"/>
  <c r="I495" i="22"/>
  <c r="J494" i="22"/>
  <c r="I494" i="22"/>
  <c r="J493" i="22"/>
  <c r="I493" i="22"/>
  <c r="J492" i="22"/>
  <c r="I492" i="22"/>
  <c r="J491" i="22"/>
  <c r="I491" i="22"/>
  <c r="J490" i="22"/>
  <c r="I490" i="22"/>
  <c r="J489" i="22"/>
  <c r="I489" i="22"/>
  <c r="J488" i="22"/>
  <c r="I488" i="22"/>
  <c r="J487" i="22"/>
  <c r="I487" i="22"/>
  <c r="J486" i="22"/>
  <c r="I486" i="22"/>
  <c r="J485" i="22"/>
  <c r="I485" i="22"/>
  <c r="J484" i="22"/>
  <c r="I484" i="22"/>
  <c r="J483" i="22"/>
  <c r="I483" i="22"/>
  <c r="J482" i="22"/>
  <c r="I482" i="22"/>
  <c r="J481" i="22"/>
  <c r="I481" i="22"/>
  <c r="J480" i="22"/>
  <c r="I480" i="22"/>
  <c r="J479" i="22"/>
  <c r="I479" i="22"/>
  <c r="J478" i="22"/>
  <c r="I478" i="22"/>
  <c r="J477" i="22"/>
  <c r="I477" i="22"/>
  <c r="J476" i="22"/>
  <c r="I476" i="22"/>
  <c r="J475" i="22"/>
  <c r="I475" i="22"/>
  <c r="J474" i="22"/>
  <c r="I474" i="22"/>
  <c r="J473" i="22"/>
  <c r="I473" i="22"/>
  <c r="J472" i="22"/>
  <c r="I472" i="22"/>
  <c r="J471" i="22"/>
  <c r="I471" i="22"/>
  <c r="J470" i="22"/>
  <c r="I470" i="22"/>
  <c r="J469" i="22"/>
  <c r="I469" i="22"/>
  <c r="J468" i="22"/>
  <c r="I468" i="22"/>
  <c r="J467" i="22"/>
  <c r="I467" i="22"/>
  <c r="J466" i="22"/>
  <c r="I466" i="22"/>
  <c r="J465" i="22"/>
  <c r="I465" i="22"/>
  <c r="J464" i="22"/>
  <c r="I464" i="22"/>
  <c r="J463" i="22"/>
  <c r="I463" i="22"/>
  <c r="J462" i="22"/>
  <c r="I462" i="22"/>
  <c r="J461" i="22"/>
  <c r="I461" i="22"/>
  <c r="J460" i="22"/>
  <c r="I460" i="22"/>
  <c r="J459" i="22"/>
  <c r="I459" i="22"/>
  <c r="J458" i="22"/>
  <c r="I458" i="22"/>
  <c r="J457" i="22"/>
  <c r="I457" i="22"/>
  <c r="J456" i="22"/>
  <c r="I456" i="22"/>
  <c r="J455" i="22"/>
  <c r="I455" i="22"/>
  <c r="J454" i="22"/>
  <c r="I454" i="22"/>
  <c r="J453" i="22"/>
  <c r="I453" i="22"/>
  <c r="J452" i="22"/>
  <c r="I452" i="22"/>
  <c r="J451" i="22"/>
  <c r="I451" i="22"/>
  <c r="J450" i="22"/>
  <c r="I450" i="22"/>
  <c r="J449" i="22"/>
  <c r="I449" i="22"/>
  <c r="J448" i="22"/>
  <c r="I448" i="22"/>
  <c r="J447" i="22"/>
  <c r="I447" i="22"/>
  <c r="J446" i="22"/>
  <c r="I446" i="22"/>
  <c r="J445" i="22"/>
  <c r="I445" i="22"/>
  <c r="J444" i="22"/>
  <c r="I444" i="22"/>
  <c r="J443" i="22"/>
  <c r="I443" i="22"/>
  <c r="J442" i="22"/>
  <c r="I442" i="22"/>
  <c r="J441" i="22"/>
  <c r="I441" i="22"/>
  <c r="J440" i="22"/>
  <c r="I440" i="22"/>
  <c r="J439" i="22"/>
  <c r="I439" i="22"/>
  <c r="J438" i="22"/>
  <c r="I438" i="22"/>
  <c r="J437" i="22"/>
  <c r="I437" i="22"/>
  <c r="J436" i="22"/>
  <c r="I436" i="22"/>
  <c r="J435" i="22"/>
  <c r="I435" i="22"/>
  <c r="J434" i="22"/>
  <c r="I434" i="22"/>
  <c r="J433" i="22"/>
  <c r="I433" i="22"/>
  <c r="J432" i="22"/>
  <c r="I432" i="22"/>
  <c r="J431" i="22"/>
  <c r="I431" i="22"/>
  <c r="J430" i="22"/>
  <c r="I430" i="22"/>
  <c r="J429" i="22"/>
  <c r="I429" i="22"/>
  <c r="J428" i="22"/>
  <c r="I428" i="22"/>
  <c r="J427" i="22"/>
  <c r="I427" i="22"/>
  <c r="J426" i="22"/>
  <c r="I426" i="22"/>
  <c r="J425" i="22"/>
  <c r="I425" i="22"/>
  <c r="J424" i="22"/>
  <c r="I424" i="22"/>
  <c r="J423" i="22"/>
  <c r="I423" i="22"/>
  <c r="J422" i="22"/>
  <c r="I422" i="22"/>
  <c r="J421" i="22"/>
  <c r="I421" i="22"/>
  <c r="J420" i="22"/>
  <c r="I420" i="22"/>
  <c r="J419" i="22"/>
  <c r="I419" i="22"/>
  <c r="J418" i="22"/>
  <c r="I418" i="22"/>
  <c r="J417" i="22"/>
  <c r="I417" i="22"/>
  <c r="J416" i="22"/>
  <c r="I416" i="22"/>
  <c r="J415" i="22"/>
  <c r="I415" i="22"/>
  <c r="J414" i="22"/>
  <c r="I414" i="22"/>
  <c r="J413" i="22"/>
  <c r="I413" i="22"/>
  <c r="J412" i="22"/>
  <c r="I412" i="22"/>
  <c r="J411" i="22"/>
  <c r="I411" i="22"/>
  <c r="J410" i="22"/>
  <c r="I410" i="22"/>
  <c r="J409" i="22"/>
  <c r="I409" i="22"/>
  <c r="J408" i="22"/>
  <c r="I408" i="22"/>
  <c r="J407" i="22"/>
  <c r="I407" i="22"/>
  <c r="J406" i="22"/>
  <c r="I406" i="22"/>
  <c r="J405" i="22"/>
  <c r="I405" i="22"/>
  <c r="J404" i="22"/>
  <c r="I404" i="22"/>
  <c r="J403" i="22"/>
  <c r="I403" i="22"/>
  <c r="J402" i="22"/>
  <c r="I402" i="22"/>
  <c r="J401" i="22"/>
  <c r="I401" i="22"/>
  <c r="J400" i="22"/>
  <c r="I400" i="22"/>
  <c r="J399" i="22"/>
  <c r="I399" i="22"/>
  <c r="J398" i="22"/>
  <c r="I398" i="22"/>
  <c r="J397" i="22"/>
  <c r="I397" i="22"/>
  <c r="J396" i="22"/>
  <c r="I396" i="22"/>
  <c r="J395" i="22"/>
  <c r="I395" i="22"/>
  <c r="J394" i="22"/>
  <c r="I394" i="22"/>
  <c r="J393" i="22"/>
  <c r="I393" i="22"/>
  <c r="J392" i="22"/>
  <c r="I392" i="22"/>
  <c r="J391" i="22"/>
  <c r="I391" i="22"/>
  <c r="J390" i="22"/>
  <c r="I390" i="22"/>
  <c r="J389" i="22"/>
  <c r="I389" i="22"/>
  <c r="J388" i="22"/>
  <c r="I388" i="22"/>
  <c r="J387" i="22"/>
  <c r="I387" i="22"/>
  <c r="J386" i="22"/>
  <c r="I386" i="22"/>
  <c r="J385" i="22"/>
  <c r="I385" i="22"/>
  <c r="J384" i="22"/>
  <c r="I384" i="22"/>
  <c r="J383" i="22"/>
  <c r="I383" i="22"/>
  <c r="J382" i="22"/>
  <c r="I382" i="22"/>
  <c r="J381" i="22"/>
  <c r="I381" i="22"/>
  <c r="J380" i="22"/>
  <c r="I380" i="22"/>
  <c r="J379" i="22"/>
  <c r="I379" i="22"/>
  <c r="J378" i="22"/>
  <c r="I378" i="22"/>
  <c r="J377" i="22"/>
  <c r="I377" i="22"/>
  <c r="J376" i="22"/>
  <c r="I376" i="22"/>
  <c r="J375" i="22"/>
  <c r="I375" i="22"/>
  <c r="J374" i="22"/>
  <c r="I374" i="22"/>
  <c r="J373" i="22"/>
  <c r="I373" i="22"/>
  <c r="J372" i="22"/>
  <c r="I372" i="22"/>
  <c r="J371" i="22"/>
  <c r="I371" i="22"/>
  <c r="J370" i="22"/>
  <c r="I370" i="22"/>
  <c r="J369" i="22"/>
  <c r="I369" i="22"/>
  <c r="J368" i="22"/>
  <c r="I368" i="22"/>
  <c r="J367" i="22"/>
  <c r="I367" i="22"/>
  <c r="J366" i="22"/>
  <c r="I366" i="22"/>
  <c r="J365" i="22"/>
  <c r="I365" i="22"/>
  <c r="J364" i="22"/>
  <c r="I364" i="22"/>
  <c r="J363" i="22"/>
  <c r="I363" i="22"/>
  <c r="J362" i="22"/>
  <c r="I362" i="22"/>
  <c r="J361" i="22"/>
  <c r="I361" i="22"/>
  <c r="J360" i="22"/>
  <c r="I360" i="22"/>
  <c r="J359" i="22"/>
  <c r="I359" i="22"/>
  <c r="J358" i="22"/>
  <c r="I358" i="22"/>
  <c r="J357" i="22"/>
  <c r="I357" i="22"/>
  <c r="J356" i="22"/>
  <c r="I356" i="22"/>
  <c r="J355" i="22"/>
  <c r="I355" i="22"/>
  <c r="J354" i="22"/>
  <c r="I354" i="22"/>
  <c r="J353" i="22"/>
  <c r="I353" i="22"/>
  <c r="J352" i="22"/>
  <c r="I352" i="22"/>
  <c r="J351" i="22"/>
  <c r="I351" i="22"/>
  <c r="J350" i="22"/>
  <c r="I350" i="22"/>
  <c r="J349" i="22"/>
  <c r="I349" i="22"/>
  <c r="J348" i="22"/>
  <c r="I348" i="22"/>
  <c r="J347" i="22"/>
  <c r="I347" i="22"/>
  <c r="J346" i="22"/>
  <c r="I346" i="22"/>
  <c r="J345" i="22"/>
  <c r="I345" i="22"/>
  <c r="J344" i="22"/>
  <c r="I344" i="22"/>
  <c r="J343" i="22"/>
  <c r="I343" i="22"/>
  <c r="J342" i="22"/>
  <c r="I342" i="22"/>
  <c r="J341" i="22"/>
  <c r="I341" i="22"/>
  <c r="J340" i="22"/>
  <c r="I340" i="22"/>
  <c r="J339" i="22"/>
  <c r="I339" i="22"/>
  <c r="J338" i="22"/>
  <c r="I338" i="22"/>
  <c r="J337" i="22"/>
  <c r="I337" i="22"/>
  <c r="J336" i="22"/>
  <c r="I336" i="22"/>
  <c r="J335" i="22"/>
  <c r="I335" i="22"/>
  <c r="J334" i="22"/>
  <c r="I334" i="22"/>
  <c r="J333" i="22"/>
  <c r="I333" i="22"/>
  <c r="J332" i="22"/>
  <c r="I332" i="22"/>
  <c r="J331" i="22"/>
  <c r="I331" i="22"/>
  <c r="J330" i="22"/>
  <c r="I330" i="22"/>
  <c r="J329" i="22"/>
  <c r="I329" i="22"/>
  <c r="J328" i="22"/>
  <c r="I328" i="22"/>
  <c r="J327" i="22"/>
  <c r="I327" i="22"/>
  <c r="J326" i="22"/>
  <c r="I326" i="22"/>
  <c r="J325" i="22"/>
  <c r="I325" i="22"/>
  <c r="J324" i="22"/>
  <c r="I324" i="22"/>
  <c r="J323" i="22"/>
  <c r="I323" i="22"/>
  <c r="J322" i="22"/>
  <c r="I322" i="22"/>
  <c r="J321" i="22"/>
  <c r="I321" i="22"/>
  <c r="J320" i="22"/>
  <c r="I320" i="22"/>
  <c r="J319" i="22"/>
  <c r="I319" i="22"/>
  <c r="J318" i="22"/>
  <c r="I318" i="22"/>
  <c r="J317" i="22"/>
  <c r="I317" i="22"/>
  <c r="J316" i="22"/>
  <c r="I316" i="22"/>
  <c r="J315" i="22"/>
  <c r="I315" i="22"/>
  <c r="J314" i="22"/>
  <c r="I314" i="22"/>
  <c r="J313" i="22"/>
  <c r="I313" i="22"/>
  <c r="J312" i="22"/>
  <c r="I312" i="22"/>
  <c r="J311" i="22"/>
  <c r="I311" i="22"/>
  <c r="J310" i="22"/>
  <c r="I310" i="22"/>
  <c r="J309" i="22"/>
  <c r="I309" i="22"/>
  <c r="J308" i="22"/>
  <c r="I308" i="22"/>
  <c r="J307" i="22"/>
  <c r="I307" i="22"/>
  <c r="J306" i="22"/>
  <c r="I306" i="22"/>
  <c r="J305" i="22"/>
  <c r="I305" i="22"/>
  <c r="J304" i="22"/>
  <c r="I304" i="22"/>
  <c r="J303" i="22"/>
  <c r="I303" i="22"/>
  <c r="J302" i="22"/>
  <c r="I302" i="22"/>
  <c r="J301" i="22"/>
  <c r="I301" i="22"/>
  <c r="J300" i="22"/>
  <c r="I300" i="22"/>
  <c r="J299" i="22"/>
  <c r="I299" i="22"/>
  <c r="J298" i="22"/>
  <c r="I298" i="22"/>
  <c r="J297" i="22"/>
  <c r="I297" i="22"/>
  <c r="J296" i="22"/>
  <c r="I296" i="22"/>
  <c r="J295" i="22"/>
  <c r="I295" i="22"/>
  <c r="J294" i="22"/>
  <c r="I294" i="22"/>
  <c r="J293" i="22"/>
  <c r="I293" i="22"/>
  <c r="J292" i="22"/>
  <c r="I292" i="22"/>
  <c r="J291" i="22"/>
  <c r="I291" i="22"/>
  <c r="J290" i="22"/>
  <c r="I290" i="22"/>
  <c r="J289" i="22"/>
  <c r="I289" i="22"/>
  <c r="J288" i="22"/>
  <c r="I288" i="22"/>
  <c r="J287" i="22"/>
  <c r="I287" i="22"/>
  <c r="J286" i="22"/>
  <c r="I286" i="22"/>
  <c r="J285" i="22"/>
  <c r="I285" i="22"/>
  <c r="J284" i="22"/>
  <c r="I284" i="22"/>
  <c r="J283" i="22"/>
  <c r="I283" i="22"/>
  <c r="J282" i="22"/>
  <c r="I282" i="22"/>
  <c r="J281" i="22"/>
  <c r="I281" i="22"/>
  <c r="J280" i="22"/>
  <c r="I280" i="22"/>
  <c r="J279" i="22"/>
  <c r="I279" i="22"/>
  <c r="J278" i="22"/>
  <c r="I278" i="22"/>
  <c r="J277" i="22"/>
  <c r="I277" i="22"/>
  <c r="J276" i="22"/>
  <c r="I276" i="22"/>
  <c r="J275" i="22"/>
  <c r="I275" i="22"/>
  <c r="J274" i="22"/>
  <c r="I274" i="22"/>
  <c r="J273" i="22"/>
  <c r="I273" i="22"/>
  <c r="J272" i="22"/>
  <c r="I272" i="22"/>
  <c r="J271" i="22"/>
  <c r="I271" i="22"/>
  <c r="J270" i="22"/>
  <c r="I270" i="22"/>
  <c r="J269" i="22"/>
  <c r="I269" i="22"/>
  <c r="J268" i="22"/>
  <c r="I268" i="22"/>
  <c r="J267" i="22"/>
  <c r="I267" i="22"/>
  <c r="J266" i="22"/>
  <c r="I266" i="22"/>
  <c r="J265" i="22"/>
  <c r="I265" i="22"/>
  <c r="J264" i="22"/>
  <c r="I264" i="22"/>
  <c r="J263" i="22"/>
  <c r="I263" i="22"/>
  <c r="J262" i="22"/>
  <c r="I262" i="22"/>
  <c r="J261" i="22"/>
  <c r="I261" i="22"/>
  <c r="J260" i="22"/>
  <c r="I260" i="22"/>
  <c r="J259" i="22"/>
  <c r="I259" i="22"/>
  <c r="J258" i="22"/>
  <c r="I258" i="22"/>
  <c r="J257" i="22"/>
  <c r="I257" i="22"/>
  <c r="J256" i="22"/>
  <c r="I256" i="22"/>
  <c r="J255" i="22"/>
  <c r="I255" i="22"/>
  <c r="J254" i="22"/>
  <c r="I254" i="22"/>
  <c r="J253" i="22"/>
  <c r="I253" i="22"/>
  <c r="J252" i="22"/>
  <c r="I252" i="22"/>
  <c r="J251" i="22"/>
  <c r="I251" i="22"/>
  <c r="J250" i="22"/>
  <c r="I250" i="22"/>
  <c r="J249" i="22"/>
  <c r="I249" i="22"/>
  <c r="J248" i="22"/>
  <c r="I248" i="22"/>
  <c r="J247" i="22"/>
  <c r="I247" i="22"/>
  <c r="J246" i="22"/>
  <c r="I246" i="22"/>
  <c r="J245" i="22"/>
  <c r="I245" i="22"/>
  <c r="J244" i="22"/>
  <c r="I244" i="22"/>
  <c r="J243" i="22"/>
  <c r="I243" i="22"/>
  <c r="J242" i="22"/>
  <c r="I242" i="22"/>
  <c r="J241" i="22"/>
  <c r="I241" i="22"/>
  <c r="J240" i="22"/>
  <c r="I240" i="22"/>
  <c r="J239" i="22"/>
  <c r="I239" i="22"/>
  <c r="J238" i="22"/>
  <c r="I238" i="22"/>
  <c r="J237" i="22"/>
  <c r="I237" i="22"/>
  <c r="J236" i="22"/>
  <c r="I236" i="22"/>
  <c r="J235" i="22"/>
  <c r="I235" i="22"/>
  <c r="J234" i="22"/>
  <c r="I234" i="22"/>
  <c r="J233" i="22"/>
  <c r="I233" i="22"/>
  <c r="J232" i="22"/>
  <c r="I232" i="22"/>
  <c r="J231" i="22"/>
  <c r="I231" i="22"/>
  <c r="J230" i="22"/>
  <c r="I230" i="22"/>
  <c r="J229" i="22"/>
  <c r="I229" i="22"/>
  <c r="J228" i="22"/>
  <c r="I228" i="22"/>
  <c r="J227" i="22"/>
  <c r="I227" i="22"/>
  <c r="J226" i="22"/>
  <c r="I226" i="22"/>
  <c r="J225" i="22"/>
  <c r="I225" i="22"/>
  <c r="J224" i="22"/>
  <c r="I224" i="22"/>
  <c r="J223" i="22"/>
  <c r="I223" i="22"/>
  <c r="J222" i="22"/>
  <c r="I222" i="22"/>
  <c r="J221" i="22"/>
  <c r="I221" i="22"/>
  <c r="J220" i="22"/>
  <c r="I220" i="22"/>
  <c r="J219" i="22"/>
  <c r="I219" i="22"/>
  <c r="J218" i="22"/>
  <c r="I218" i="22"/>
  <c r="J217" i="22"/>
  <c r="I217" i="22"/>
  <c r="J216" i="22"/>
  <c r="I216" i="22"/>
  <c r="J215" i="22"/>
  <c r="I215" i="22"/>
  <c r="J214" i="22"/>
  <c r="I214" i="22"/>
  <c r="J213" i="22"/>
  <c r="I213" i="22"/>
  <c r="J212" i="22"/>
  <c r="I212" i="22"/>
  <c r="J211" i="22"/>
  <c r="I211" i="22"/>
  <c r="J210" i="22"/>
  <c r="I210" i="22"/>
  <c r="J209" i="22"/>
  <c r="I209" i="22"/>
  <c r="J208" i="22"/>
  <c r="I208" i="22"/>
  <c r="J207" i="22"/>
  <c r="I207" i="22"/>
  <c r="J206" i="22"/>
  <c r="I206" i="22"/>
  <c r="J205" i="22"/>
  <c r="I205" i="22"/>
  <c r="J204" i="22"/>
  <c r="I204" i="22"/>
  <c r="J203" i="22"/>
  <c r="I203" i="22"/>
  <c r="J202" i="22"/>
  <c r="I202" i="22"/>
  <c r="J201" i="22"/>
  <c r="I201" i="22"/>
  <c r="J200" i="22"/>
  <c r="I200" i="22"/>
  <c r="J199" i="22"/>
  <c r="I199" i="22"/>
  <c r="J198" i="22"/>
  <c r="I198" i="22"/>
  <c r="J197" i="22"/>
  <c r="I197" i="22"/>
  <c r="J196" i="22"/>
  <c r="I196" i="22"/>
  <c r="J195" i="22"/>
  <c r="I195" i="22"/>
  <c r="J194" i="22"/>
  <c r="I194" i="22"/>
  <c r="J193" i="22"/>
  <c r="I193" i="22"/>
  <c r="J192" i="22"/>
  <c r="I192" i="22"/>
  <c r="J191" i="22"/>
  <c r="I191" i="22"/>
  <c r="J190" i="22"/>
  <c r="I190" i="22"/>
  <c r="J189" i="22"/>
  <c r="I189" i="22"/>
  <c r="J188" i="22"/>
  <c r="I188" i="22"/>
  <c r="J187" i="22"/>
  <c r="I187" i="22"/>
  <c r="J186" i="22"/>
  <c r="I186" i="22"/>
  <c r="J185" i="22"/>
  <c r="I185" i="22"/>
  <c r="J184" i="22"/>
  <c r="I184" i="22"/>
  <c r="J183" i="22"/>
  <c r="I183" i="22"/>
  <c r="J182" i="22"/>
  <c r="I182" i="22"/>
  <c r="J181" i="22"/>
  <c r="I181" i="22"/>
  <c r="J180" i="22"/>
  <c r="I180" i="22"/>
  <c r="J179" i="22"/>
  <c r="I179" i="22"/>
  <c r="J178" i="22"/>
  <c r="I178" i="22"/>
  <c r="J177" i="22"/>
  <c r="I177" i="22"/>
  <c r="J176" i="22"/>
  <c r="I176" i="22"/>
  <c r="J175" i="22"/>
  <c r="I175" i="22"/>
  <c r="J174" i="22"/>
  <c r="I174" i="22"/>
  <c r="J173" i="22"/>
  <c r="I173" i="22"/>
  <c r="J172" i="22"/>
  <c r="I172" i="22"/>
  <c r="J171" i="22"/>
  <c r="I171" i="22"/>
  <c r="J170" i="22"/>
  <c r="I170" i="22"/>
  <c r="J169" i="22"/>
  <c r="I169" i="22"/>
  <c r="J168" i="22"/>
  <c r="I168" i="22"/>
  <c r="J167" i="22"/>
  <c r="I167" i="22"/>
  <c r="J166" i="22"/>
  <c r="I166" i="22"/>
  <c r="J165" i="22"/>
  <c r="I165" i="22"/>
  <c r="J164" i="22"/>
  <c r="I164" i="22"/>
  <c r="J163" i="22"/>
  <c r="I163" i="22"/>
  <c r="J162" i="22"/>
  <c r="I162" i="22"/>
  <c r="J161" i="22"/>
  <c r="I161" i="22"/>
  <c r="J160" i="22"/>
  <c r="I160" i="22"/>
  <c r="J159" i="22"/>
  <c r="I159" i="22"/>
  <c r="J158" i="22"/>
  <c r="I158" i="22"/>
  <c r="J157" i="22"/>
  <c r="I157" i="22"/>
  <c r="J156" i="22"/>
  <c r="I156" i="22"/>
  <c r="J155" i="22"/>
  <c r="I155" i="22"/>
  <c r="J154" i="22"/>
  <c r="I154" i="22"/>
  <c r="J153" i="22"/>
  <c r="I153" i="22"/>
  <c r="J152" i="22"/>
  <c r="I152" i="22"/>
  <c r="J151" i="22"/>
  <c r="I151" i="22"/>
  <c r="J150" i="22"/>
  <c r="I150" i="22"/>
  <c r="J149" i="22"/>
  <c r="I149" i="22"/>
  <c r="J148" i="22"/>
  <c r="I148" i="22"/>
  <c r="J147" i="22"/>
  <c r="I147" i="22"/>
  <c r="J146" i="22"/>
  <c r="I146" i="22"/>
  <c r="J145" i="22"/>
  <c r="I145" i="22"/>
  <c r="J144" i="22"/>
  <c r="I144" i="22"/>
  <c r="J143" i="22"/>
  <c r="I143" i="22"/>
  <c r="J142" i="22"/>
  <c r="I142" i="22"/>
  <c r="J141" i="22"/>
  <c r="I141" i="22"/>
  <c r="J140" i="22"/>
  <c r="I140" i="22"/>
  <c r="J139" i="22"/>
  <c r="I139" i="22"/>
  <c r="J138" i="22"/>
  <c r="I138" i="22"/>
  <c r="J137" i="22"/>
  <c r="I137" i="22"/>
  <c r="J136" i="22"/>
  <c r="I136" i="22"/>
  <c r="J135" i="22"/>
  <c r="I135" i="22"/>
  <c r="J134" i="22"/>
  <c r="I134" i="22"/>
  <c r="J133" i="22"/>
  <c r="I133" i="22"/>
  <c r="J132" i="22"/>
  <c r="I132" i="22"/>
  <c r="J131" i="22"/>
  <c r="I131" i="22"/>
  <c r="J130" i="22"/>
  <c r="I130" i="22"/>
  <c r="J129" i="22"/>
  <c r="I129" i="22"/>
  <c r="J128" i="22"/>
  <c r="I128" i="22"/>
  <c r="J127" i="22"/>
  <c r="I127" i="22"/>
  <c r="J126" i="22"/>
  <c r="I126" i="22"/>
  <c r="J125" i="22"/>
  <c r="I125" i="22"/>
  <c r="J124" i="22"/>
  <c r="I124" i="22"/>
  <c r="J123" i="22"/>
  <c r="I123" i="22"/>
  <c r="J122" i="22"/>
  <c r="I122" i="22"/>
  <c r="J121" i="22"/>
  <c r="I121" i="22"/>
  <c r="J120" i="22"/>
  <c r="I120" i="22"/>
  <c r="J119" i="22"/>
  <c r="I119" i="22"/>
  <c r="J118" i="22"/>
  <c r="I118" i="22"/>
  <c r="J117" i="22"/>
  <c r="I117" i="22"/>
  <c r="J116" i="22"/>
  <c r="I116" i="22"/>
  <c r="J115" i="22"/>
  <c r="I115" i="22"/>
  <c r="J114" i="22"/>
  <c r="I114" i="22"/>
  <c r="J113" i="22"/>
  <c r="I113" i="22"/>
  <c r="J112" i="22"/>
  <c r="I112" i="22"/>
  <c r="J111" i="22"/>
  <c r="I111" i="22"/>
  <c r="J110" i="22"/>
  <c r="I110" i="22"/>
  <c r="J109" i="22"/>
  <c r="I109" i="22"/>
  <c r="J108" i="22"/>
  <c r="I108" i="22"/>
  <c r="J107" i="22"/>
  <c r="I107" i="22"/>
  <c r="J106" i="22"/>
  <c r="I106" i="22"/>
  <c r="J105" i="22"/>
  <c r="I105" i="22"/>
  <c r="J104" i="22"/>
  <c r="I104" i="22"/>
  <c r="J103" i="22"/>
  <c r="I103" i="22"/>
  <c r="J102" i="22"/>
  <c r="I102" i="22"/>
  <c r="J101" i="22"/>
  <c r="I101" i="22"/>
  <c r="J100" i="22"/>
  <c r="I100" i="22"/>
  <c r="J99" i="22"/>
  <c r="I99" i="22"/>
  <c r="J98" i="22"/>
  <c r="I98" i="22"/>
  <c r="J97" i="22"/>
  <c r="I97" i="22"/>
  <c r="J96" i="22"/>
  <c r="I96" i="22"/>
  <c r="J95" i="22"/>
  <c r="I95" i="22"/>
  <c r="J94" i="22"/>
  <c r="I94" i="22"/>
  <c r="J93" i="22"/>
  <c r="I93" i="22"/>
  <c r="J92" i="22"/>
  <c r="I92" i="22"/>
  <c r="J91" i="22"/>
  <c r="I91" i="22"/>
  <c r="J90" i="22"/>
  <c r="I90" i="22"/>
  <c r="J89" i="22"/>
  <c r="I89" i="22"/>
  <c r="J88" i="22"/>
  <c r="I88" i="22"/>
  <c r="J87" i="22"/>
  <c r="I87" i="22"/>
  <c r="J86" i="22"/>
  <c r="I86" i="22"/>
  <c r="J85" i="22"/>
  <c r="I85" i="22"/>
  <c r="J84" i="22"/>
  <c r="I84" i="22"/>
  <c r="J83" i="22"/>
  <c r="I83" i="22"/>
  <c r="J82" i="22"/>
  <c r="I82" i="22"/>
  <c r="J81" i="22"/>
  <c r="I81" i="22"/>
  <c r="J80" i="22"/>
  <c r="I80" i="22"/>
  <c r="J79" i="22"/>
  <c r="I79" i="22"/>
  <c r="J78" i="22"/>
  <c r="I78" i="22"/>
  <c r="J77" i="22"/>
  <c r="I77" i="22"/>
  <c r="J76" i="22"/>
  <c r="I76" i="22"/>
  <c r="J75" i="22"/>
  <c r="I75" i="22"/>
  <c r="J74" i="22"/>
  <c r="I74" i="22"/>
  <c r="J73" i="22"/>
  <c r="I73" i="22"/>
  <c r="J72" i="22"/>
  <c r="I72" i="22"/>
  <c r="J71" i="22"/>
  <c r="I71" i="22"/>
  <c r="J70" i="22"/>
  <c r="I70" i="22"/>
  <c r="J69" i="22"/>
  <c r="I69" i="22"/>
  <c r="J68" i="22"/>
  <c r="I68" i="22"/>
  <c r="J67" i="22"/>
  <c r="I67" i="22"/>
  <c r="J66" i="22"/>
  <c r="I66" i="22"/>
  <c r="J65" i="22"/>
  <c r="I65" i="22"/>
  <c r="J64" i="22"/>
  <c r="I64" i="22"/>
  <c r="J63" i="22"/>
  <c r="I63" i="22"/>
  <c r="J62" i="22"/>
  <c r="I62" i="22"/>
  <c r="J61" i="22"/>
  <c r="I61" i="22"/>
  <c r="J59" i="22"/>
  <c r="J58" i="22"/>
  <c r="I58" i="22"/>
  <c r="J57" i="22"/>
  <c r="J56" i="22"/>
  <c r="I56" i="22"/>
  <c r="J55" i="22"/>
  <c r="I55" i="22"/>
  <c r="J54" i="22"/>
  <c r="I54" i="22"/>
  <c r="J53" i="22"/>
  <c r="I53" i="22"/>
  <c r="J52" i="22"/>
  <c r="I52" i="22"/>
  <c r="J51" i="22"/>
  <c r="I51" i="22"/>
  <c r="J50" i="22"/>
  <c r="I50" i="22"/>
  <c r="J49" i="22"/>
  <c r="I49" i="22"/>
  <c r="J48" i="22"/>
  <c r="I48" i="22"/>
  <c r="J47" i="22"/>
  <c r="I47" i="22"/>
  <c r="J46" i="22"/>
  <c r="J45" i="22"/>
  <c r="J44" i="22"/>
  <c r="I44" i="22"/>
  <c r="J43" i="22"/>
  <c r="J42" i="22"/>
  <c r="I42" i="22"/>
  <c r="J41" i="22"/>
  <c r="J36" i="22"/>
  <c r="I36" i="22"/>
  <c r="J35" i="22"/>
  <c r="I35" i="22"/>
  <c r="J33" i="22"/>
  <c r="I33" i="22"/>
  <c r="J32" i="22"/>
  <c r="I32" i="22"/>
  <c r="J31" i="22"/>
  <c r="I31" i="22"/>
  <c r="J30" i="22"/>
  <c r="I30" i="22"/>
  <c r="J29" i="22"/>
  <c r="J28" i="22"/>
  <c r="J27" i="22"/>
  <c r="I27" i="22"/>
  <c r="J26" i="22"/>
  <c r="J25" i="22"/>
  <c r="J24" i="22"/>
  <c r="J23" i="22"/>
  <c r="J22" i="22"/>
  <c r="I22" i="22"/>
  <c r="J21" i="22"/>
  <c r="I21" i="22"/>
  <c r="J20" i="22"/>
  <c r="I20" i="22"/>
  <c r="J19" i="22"/>
  <c r="J18" i="22"/>
  <c r="J17" i="22"/>
  <c r="I17" i="22"/>
  <c r="J13" i="22"/>
  <c r="I13" i="22"/>
  <c r="J12" i="22"/>
  <c r="I12" i="22"/>
  <c r="J11" i="22"/>
  <c r="I11" i="22"/>
  <c r="J10" i="22"/>
  <c r="I10" i="22"/>
  <c r="J9" i="22"/>
  <c r="I9" i="22"/>
  <c r="J8" i="22"/>
  <c r="I8" i="22"/>
  <c r="J7" i="22"/>
  <c r="I7" i="22"/>
  <c r="E251" i="12" l="1"/>
  <c r="I57" i="22"/>
  <c r="I37" i="22"/>
  <c r="I28" i="22"/>
  <c r="G59" i="22"/>
  <c r="G58" i="22" s="1"/>
  <c r="G57" i="22" s="1"/>
  <c r="G56" i="22" s="1"/>
  <c r="G55" i="22" s="1"/>
  <c r="G54" i="22" s="1"/>
  <c r="G53" i="22" s="1"/>
  <c r="G52" i="22" s="1"/>
  <c r="G51" i="22" s="1"/>
  <c r="G50" i="22" s="1"/>
  <c r="G49" i="22" s="1"/>
  <c r="G48" i="22" s="1"/>
  <c r="G47" i="22" s="1"/>
  <c r="G46" i="22" s="1"/>
  <c r="G45" i="22" s="1"/>
  <c r="G44" i="22" s="1"/>
  <c r="G43" i="22" s="1"/>
  <c r="G42" i="22" s="1"/>
  <c r="G41" i="22" s="1"/>
  <c r="G40" i="22" s="1"/>
  <c r="G39" i="22" s="1"/>
  <c r="G38" i="22" s="1"/>
  <c r="G37" i="22" s="1"/>
  <c r="G36" i="22" s="1"/>
  <c r="G35" i="22" s="1"/>
  <c r="I43" i="22"/>
  <c r="I46" i="22"/>
  <c r="I26" i="22"/>
  <c r="I59" i="22"/>
  <c r="E29" i="22"/>
  <c r="G29" i="22" s="1"/>
  <c r="G28" i="22" s="1"/>
  <c r="G27" i="22" s="1"/>
  <c r="G26" i="22" s="1"/>
  <c r="G25" i="22" s="1"/>
  <c r="G24" i="22" s="1"/>
  <c r="G23" i="22" s="1"/>
  <c r="G22" i="22" s="1"/>
  <c r="G21" i="22" s="1"/>
  <c r="G20" i="22" s="1"/>
  <c r="G19" i="22" s="1"/>
  <c r="G18" i="22" l="1"/>
  <c r="G16" i="22"/>
  <c r="I19" i="22"/>
  <c r="I29" i="22"/>
  <c r="G17" i="22" l="1"/>
  <c r="G15" i="22"/>
  <c r="J881" i="20"/>
  <c r="I881" i="20"/>
  <c r="J880" i="20"/>
  <c r="I880" i="20"/>
  <c r="J879" i="20"/>
  <c r="I879" i="20"/>
  <c r="J904" i="20"/>
  <c r="I904" i="20"/>
  <c r="J923" i="20"/>
  <c r="I923" i="20"/>
  <c r="J934" i="20"/>
  <c r="I934" i="20"/>
  <c r="J933" i="20"/>
  <c r="I933" i="20"/>
  <c r="J950" i="20"/>
  <c r="I950" i="20"/>
  <c r="J955" i="20"/>
  <c r="I955" i="20"/>
  <c r="J969" i="20"/>
  <c r="I969" i="20"/>
  <c r="J973" i="20"/>
  <c r="I973" i="20"/>
  <c r="J972" i="20"/>
  <c r="I972" i="20"/>
  <c r="J971" i="20"/>
  <c r="I971" i="20"/>
  <c r="J978" i="20"/>
  <c r="I978" i="20"/>
  <c r="J980" i="20"/>
  <c r="I980" i="20"/>
  <c r="J999" i="20"/>
  <c r="I999" i="20"/>
  <c r="J1004" i="20"/>
  <c r="I1004" i="20"/>
  <c r="J1020" i="20"/>
  <c r="I1020" i="20"/>
  <c r="J1022" i="20"/>
  <c r="I1022" i="20"/>
  <c r="J1032" i="20"/>
  <c r="I1032" i="20"/>
  <c r="J1033" i="20"/>
  <c r="I1033" i="20"/>
  <c r="J1054" i="20"/>
  <c r="I1054" i="20"/>
  <c r="J1059" i="20"/>
  <c r="I1059" i="20"/>
  <c r="J1058" i="20"/>
  <c r="I1058" i="20"/>
  <c r="J1057" i="20"/>
  <c r="I1057" i="20"/>
  <c r="J1056" i="20"/>
  <c r="I1056" i="20"/>
  <c r="J1093" i="20"/>
  <c r="I1093" i="20"/>
  <c r="J1092" i="20"/>
  <c r="I1092" i="20"/>
  <c r="J1091" i="20"/>
  <c r="I1091" i="20"/>
  <c r="J1090" i="20"/>
  <c r="I1090" i="20"/>
  <c r="J1116" i="20"/>
  <c r="I1116" i="20"/>
  <c r="J1115" i="20"/>
  <c r="I1115" i="20"/>
  <c r="J1114" i="20"/>
  <c r="I1114" i="20"/>
  <c r="J1113" i="20"/>
  <c r="I1113" i="20"/>
  <c r="J1149" i="20"/>
  <c r="I1149" i="20"/>
  <c r="J1148" i="20"/>
  <c r="I1148" i="20"/>
  <c r="J1147" i="20"/>
  <c r="I1147" i="20"/>
  <c r="J1146" i="20"/>
  <c r="I1146" i="20"/>
  <c r="J1145" i="20"/>
  <c r="I1145" i="20"/>
  <c r="J1184" i="20"/>
  <c r="I1184" i="20"/>
  <c r="J1183" i="20"/>
  <c r="I1183" i="20"/>
  <c r="J1182" i="20"/>
  <c r="I1182" i="20"/>
  <c r="J1181" i="20"/>
  <c r="I1181" i="20"/>
  <c r="J1180" i="20"/>
  <c r="I1180" i="20"/>
  <c r="J1218" i="20"/>
  <c r="I1218" i="20"/>
  <c r="J1217" i="20"/>
  <c r="I1217" i="20"/>
  <c r="J1216" i="20"/>
  <c r="I1216" i="20"/>
  <c r="J1215" i="20"/>
  <c r="I1215" i="20"/>
  <c r="J1214" i="20"/>
  <c r="I1214" i="20"/>
  <c r="J1267" i="20"/>
  <c r="I1267" i="20"/>
  <c r="J4" i="20"/>
  <c r="I4" i="20"/>
  <c r="J3" i="20"/>
  <c r="I3" i="20"/>
  <c r="J36" i="20"/>
  <c r="I36" i="20"/>
  <c r="J35" i="20"/>
  <c r="I35" i="20"/>
  <c r="J46" i="20"/>
  <c r="I46" i="20"/>
  <c r="J45" i="20"/>
  <c r="I45" i="20"/>
  <c r="J44" i="20"/>
  <c r="I44" i="20"/>
  <c r="J70" i="20"/>
  <c r="I70" i="20"/>
  <c r="J69" i="20"/>
  <c r="I69" i="20"/>
  <c r="J98" i="20"/>
  <c r="I98" i="20"/>
  <c r="J97" i="20"/>
  <c r="I97" i="20"/>
  <c r="J125" i="20"/>
  <c r="I125" i="20"/>
  <c r="J124" i="20"/>
  <c r="I124" i="20"/>
  <c r="J147" i="20"/>
  <c r="I147" i="20"/>
  <c r="J146" i="20"/>
  <c r="I146" i="20"/>
  <c r="J161" i="20"/>
  <c r="I161" i="20"/>
  <c r="J160" i="20"/>
  <c r="I160" i="20"/>
  <c r="J178" i="20"/>
  <c r="I178" i="20"/>
  <c r="J177" i="20"/>
  <c r="I177" i="20"/>
  <c r="J199" i="20"/>
  <c r="I199" i="20"/>
  <c r="J198" i="20"/>
  <c r="I198" i="20"/>
  <c r="J211" i="20"/>
  <c r="I211" i="20"/>
  <c r="J210" i="20"/>
  <c r="I210" i="20"/>
  <c r="J228" i="20"/>
  <c r="I228" i="20"/>
  <c r="J227" i="20"/>
  <c r="I227" i="20"/>
  <c r="J239" i="20"/>
  <c r="I239" i="20"/>
  <c r="J238" i="20"/>
  <c r="I238" i="20"/>
  <c r="J255" i="20"/>
  <c r="I255" i="20"/>
  <c r="J254" i="20"/>
  <c r="I254" i="20"/>
  <c r="J273" i="20"/>
  <c r="I273" i="20"/>
  <c r="J272" i="20"/>
  <c r="I272" i="20"/>
  <c r="J275" i="20"/>
  <c r="I275" i="20"/>
  <c r="J274" i="20"/>
  <c r="I274" i="20"/>
  <c r="J284" i="20"/>
  <c r="I284" i="20"/>
  <c r="J283" i="20"/>
  <c r="I283" i="20"/>
  <c r="J300" i="20"/>
  <c r="I300" i="20"/>
  <c r="J299" i="20"/>
  <c r="I299" i="20"/>
  <c r="J308" i="20"/>
  <c r="I308" i="20"/>
  <c r="J307" i="20"/>
  <c r="I307" i="20"/>
  <c r="J318" i="20"/>
  <c r="I318" i="20"/>
  <c r="J317" i="20"/>
  <c r="I317" i="20"/>
  <c r="J327" i="20"/>
  <c r="I327" i="20"/>
  <c r="J326" i="20"/>
  <c r="I326" i="20"/>
  <c r="J338" i="20"/>
  <c r="I338" i="20"/>
  <c r="J337" i="20"/>
  <c r="I337" i="20"/>
  <c r="J354" i="20"/>
  <c r="I354" i="20"/>
  <c r="J353" i="20"/>
  <c r="I353" i="20"/>
  <c r="J363" i="20"/>
  <c r="I363" i="20"/>
  <c r="J362" i="20"/>
  <c r="I362" i="20"/>
  <c r="J374" i="20"/>
  <c r="I374" i="20"/>
  <c r="J373" i="20"/>
  <c r="I373" i="20"/>
  <c r="J392" i="20"/>
  <c r="I392" i="20"/>
  <c r="J391" i="20"/>
  <c r="I391" i="20"/>
  <c r="J401" i="20"/>
  <c r="I401" i="20"/>
  <c r="J400" i="20"/>
  <c r="I400" i="20"/>
  <c r="J399" i="20"/>
  <c r="I399" i="20"/>
  <c r="J398" i="20"/>
  <c r="I398" i="20"/>
  <c r="J435" i="20"/>
  <c r="I435" i="20"/>
  <c r="J434" i="20"/>
  <c r="I434" i="20"/>
  <c r="J433" i="20"/>
  <c r="I433" i="20"/>
  <c r="J432" i="20"/>
  <c r="I432" i="20"/>
  <c r="J445" i="20"/>
  <c r="I445" i="20"/>
  <c r="J444" i="20"/>
  <c r="I444" i="20"/>
  <c r="J443" i="20"/>
  <c r="I443" i="20"/>
  <c r="J442" i="20"/>
  <c r="I442" i="20"/>
  <c r="J461" i="20"/>
  <c r="I461" i="20"/>
  <c r="J460" i="20"/>
  <c r="I460" i="20"/>
  <c r="J459" i="20"/>
  <c r="I459" i="20"/>
  <c r="J458" i="20"/>
  <c r="I458" i="20"/>
  <c r="J477" i="20"/>
  <c r="I477" i="20"/>
  <c r="J476" i="20"/>
  <c r="I476" i="20"/>
  <c r="J475" i="20"/>
  <c r="I475" i="20"/>
  <c r="J474" i="20"/>
  <c r="I474" i="20"/>
  <c r="J515" i="20"/>
  <c r="I515" i="20"/>
  <c r="J514" i="20"/>
  <c r="I514" i="20"/>
  <c r="J513" i="20"/>
  <c r="I513" i="20"/>
  <c r="J512" i="20"/>
  <c r="I512" i="20"/>
  <c r="J531" i="20"/>
  <c r="I531" i="20"/>
  <c r="J530" i="20"/>
  <c r="I530" i="20"/>
  <c r="J529" i="20"/>
  <c r="I529" i="20"/>
  <c r="J528" i="20"/>
  <c r="I528" i="20"/>
  <c r="J560" i="20"/>
  <c r="I560" i="20"/>
  <c r="J559" i="20"/>
  <c r="I559" i="20"/>
  <c r="J574" i="20"/>
  <c r="I574" i="20"/>
  <c r="J573" i="20"/>
  <c r="I573" i="20"/>
  <c r="J572" i="20"/>
  <c r="I572" i="20"/>
  <c r="J571" i="20"/>
  <c r="I571" i="20"/>
  <c r="J570" i="20"/>
  <c r="I570" i="20"/>
  <c r="J569" i="20"/>
  <c r="I569" i="20"/>
  <c r="J568" i="20"/>
  <c r="I568" i="20"/>
  <c r="J612" i="20"/>
  <c r="I612" i="20"/>
  <c r="J611" i="20"/>
  <c r="I611" i="20"/>
  <c r="J610" i="20"/>
  <c r="I610" i="20"/>
  <c r="J609" i="20"/>
  <c r="I609" i="20"/>
  <c r="J608" i="20"/>
  <c r="I608" i="20"/>
  <c r="J607" i="20"/>
  <c r="I607" i="20"/>
  <c r="J644" i="20"/>
  <c r="I644" i="20"/>
  <c r="J643" i="20"/>
  <c r="I643" i="20"/>
  <c r="J642" i="20"/>
  <c r="I642" i="20"/>
  <c r="J641" i="20"/>
  <c r="I641" i="20"/>
  <c r="J640" i="20"/>
  <c r="I640" i="20"/>
  <c r="J639" i="20"/>
  <c r="I639" i="20"/>
  <c r="J638" i="20"/>
  <c r="I638" i="20"/>
  <c r="J637" i="20"/>
  <c r="I637" i="20"/>
  <c r="J636" i="20"/>
  <c r="I636" i="20"/>
  <c r="J666" i="20"/>
  <c r="I666" i="20"/>
  <c r="J665" i="20"/>
  <c r="I665" i="20"/>
  <c r="J664" i="20"/>
  <c r="I664" i="20"/>
  <c r="J663" i="20"/>
  <c r="I663" i="20"/>
  <c r="J662" i="20"/>
  <c r="I662" i="20"/>
  <c r="J661" i="20"/>
  <c r="I661" i="20"/>
  <c r="J691" i="20"/>
  <c r="I691" i="20"/>
  <c r="J690" i="20"/>
  <c r="I690" i="20"/>
  <c r="J689" i="20"/>
  <c r="I689" i="20"/>
  <c r="J688" i="20"/>
  <c r="I688" i="20"/>
  <c r="J687" i="20"/>
  <c r="I687" i="20"/>
  <c r="J686" i="20"/>
  <c r="I686" i="20"/>
  <c r="J745" i="20"/>
  <c r="I745" i="20"/>
  <c r="J744" i="20"/>
  <c r="I744" i="20"/>
  <c r="J743" i="20"/>
  <c r="I743" i="20"/>
  <c r="J742" i="20"/>
  <c r="I742" i="20"/>
  <c r="J741" i="20"/>
  <c r="I741" i="20"/>
  <c r="J740" i="20"/>
  <c r="I740" i="20"/>
  <c r="J778" i="20"/>
  <c r="I778" i="20"/>
  <c r="J777" i="20"/>
  <c r="I777" i="20"/>
  <c r="J776" i="20"/>
  <c r="I776" i="20"/>
  <c r="J775" i="20"/>
  <c r="I775" i="20"/>
  <c r="J774" i="20"/>
  <c r="I774" i="20"/>
  <c r="J773" i="20"/>
  <c r="I773" i="20"/>
  <c r="J807" i="20"/>
  <c r="I807" i="20"/>
  <c r="J806" i="20"/>
  <c r="I806" i="20"/>
  <c r="J805" i="20"/>
  <c r="I805" i="20"/>
  <c r="J804" i="20"/>
  <c r="I804" i="20"/>
  <c r="J803" i="20"/>
  <c r="I803" i="20"/>
  <c r="J802" i="20"/>
  <c r="I802" i="20"/>
  <c r="J843" i="20"/>
  <c r="I843" i="20"/>
  <c r="J842" i="20"/>
  <c r="I842" i="20"/>
  <c r="J841" i="20"/>
  <c r="I841" i="20"/>
  <c r="J840" i="20"/>
  <c r="I840" i="20"/>
  <c r="J839" i="20"/>
  <c r="I839" i="20"/>
  <c r="J838" i="20"/>
  <c r="I838" i="20"/>
  <c r="J893" i="20"/>
  <c r="I893" i="20"/>
  <c r="J892" i="20"/>
  <c r="I892" i="20"/>
  <c r="J891" i="20"/>
  <c r="I891" i="20"/>
  <c r="J890" i="20"/>
  <c r="I890" i="20"/>
  <c r="J895" i="20"/>
  <c r="I895" i="20"/>
  <c r="J894" i="20"/>
  <c r="I894" i="20"/>
  <c r="J903" i="20"/>
  <c r="I903" i="20"/>
  <c r="J902" i="20"/>
  <c r="I902" i="20"/>
  <c r="J1276" i="20"/>
  <c r="I1276" i="20"/>
  <c r="F48" i="20"/>
  <c r="G13" i="22" l="1"/>
  <c r="G12" i="22" s="1"/>
  <c r="G11" i="22" s="1"/>
  <c r="G10" i="22" s="1"/>
  <c r="G9" i="22" s="1"/>
  <c r="G8" i="22" s="1"/>
  <c r="G7" i="22" s="1"/>
  <c r="G6" i="22" s="1"/>
  <c r="G14" i="22"/>
  <c r="G5" i="22" l="1"/>
  <c r="G3" i="22" s="1"/>
  <c r="G4" i="22"/>
  <c r="E115" i="12" l="1"/>
  <c r="E114" i="12"/>
  <c r="E113" i="12"/>
  <c r="E112" i="12"/>
  <c r="E111" i="12"/>
  <c r="E110" i="12"/>
  <c r="E108" i="12"/>
  <c r="E106" i="12"/>
  <c r="E97" i="12"/>
  <c r="E96" i="12"/>
  <c r="E95" i="12"/>
  <c r="J1275" i="20"/>
  <c r="J133" i="20"/>
  <c r="J61" i="20"/>
  <c r="J60" i="20"/>
  <c r="J59" i="20"/>
  <c r="J58" i="20"/>
  <c r="J57" i="20"/>
  <c r="J56" i="20"/>
  <c r="J55" i="20"/>
  <c r="J54" i="20"/>
  <c r="J15" i="20"/>
  <c r="J14" i="20"/>
  <c r="J13" i="20"/>
  <c r="J1274" i="20"/>
  <c r="J53" i="20"/>
  <c r="J52" i="20"/>
  <c r="J51" i="20"/>
  <c r="J12" i="20"/>
  <c r="J11" i="20"/>
  <c r="J1273" i="20"/>
  <c r="J871" i="20"/>
  <c r="J900" i="20"/>
  <c r="J853" i="20"/>
  <c r="J654" i="20"/>
  <c r="J651" i="20"/>
  <c r="J634" i="20"/>
  <c r="J497" i="20"/>
  <c r="J482" i="20"/>
  <c r="J402" i="20"/>
  <c r="J369" i="20"/>
  <c r="J368" i="20"/>
  <c r="J342" i="20"/>
  <c r="J322" i="20"/>
  <c r="J321" i="20"/>
  <c r="J303" i="20"/>
  <c r="J279" i="20"/>
  <c r="J234" i="20"/>
  <c r="J233" i="20"/>
  <c r="J226" i="20"/>
  <c r="J206" i="20"/>
  <c r="J205" i="20"/>
  <c r="J204" i="20"/>
  <c r="J203" i="20"/>
  <c r="J195" i="20"/>
  <c r="J153" i="20"/>
  <c r="J134" i="20"/>
  <c r="J50" i="20"/>
  <c r="J49" i="20"/>
  <c r="J48" i="20"/>
  <c r="J47" i="20"/>
  <c r="J43" i="20"/>
  <c r="J42" i="20"/>
  <c r="J41" i="20"/>
  <c r="J40" i="20"/>
  <c r="J39" i="20"/>
  <c r="J38" i="20"/>
  <c r="J37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0" i="20"/>
  <c r="J9" i="20"/>
  <c r="J8" i="20"/>
  <c r="J7" i="20"/>
  <c r="J6" i="20"/>
  <c r="J2" i="20"/>
  <c r="J1272" i="20"/>
  <c r="J852" i="20"/>
  <c r="J851" i="20"/>
  <c r="J878" i="20"/>
  <c r="J889" i="20"/>
  <c r="J888" i="20"/>
  <c r="J945" i="20"/>
  <c r="J965" i="20"/>
  <c r="J964" i="20"/>
  <c r="J1271" i="20"/>
  <c r="J68" i="20"/>
  <c r="J71" i="20"/>
  <c r="J83" i="20"/>
  <c r="J93" i="20"/>
  <c r="J96" i="20"/>
  <c r="J102" i="20"/>
  <c r="J101" i="20"/>
  <c r="J105" i="20"/>
  <c r="J123" i="20"/>
  <c r="J156" i="20"/>
  <c r="J159" i="20"/>
  <c r="J171" i="20"/>
  <c r="J175" i="20"/>
  <c r="J174" i="20"/>
  <c r="J209" i="20"/>
  <c r="J222" i="20"/>
  <c r="J225" i="20"/>
  <c r="J232" i="20"/>
  <c r="J231" i="20"/>
  <c r="J237" i="20"/>
  <c r="J253" i="20"/>
  <c r="J259" i="20"/>
  <c r="J258" i="20"/>
  <c r="J271" i="20"/>
  <c r="J278" i="20"/>
  <c r="J282" i="20"/>
  <c r="J298" i="20"/>
  <c r="J302" i="20"/>
  <c r="J301" i="20"/>
  <c r="J316" i="20"/>
  <c r="J306" i="20"/>
  <c r="J320" i="20"/>
  <c r="J319" i="20"/>
  <c r="J325" i="20"/>
  <c r="J336" i="20"/>
  <c r="J341" i="20"/>
  <c r="J346" i="20"/>
  <c r="J345" i="20"/>
  <c r="J349" i="20"/>
  <c r="J352" i="20"/>
  <c r="J361" i="20"/>
  <c r="J367" i="20"/>
  <c r="J366" i="20"/>
  <c r="J372" i="20"/>
  <c r="J390" i="20"/>
  <c r="J389" i="20"/>
  <c r="J394" i="20"/>
  <c r="J397" i="20"/>
  <c r="J413" i="20"/>
  <c r="J412" i="20"/>
  <c r="J411" i="20"/>
  <c r="J416" i="20"/>
  <c r="J419" i="20"/>
  <c r="J422" i="20"/>
  <c r="J430" i="20"/>
  <c r="J431" i="20"/>
  <c r="J441" i="20"/>
  <c r="J454" i="20"/>
  <c r="J453" i="20"/>
  <c r="J457" i="20"/>
  <c r="J470" i="20"/>
  <c r="J471" i="20"/>
  <c r="J481" i="20"/>
  <c r="J480" i="20"/>
  <c r="J496" i="20"/>
  <c r="J500" i="20"/>
  <c r="J511" i="20"/>
  <c r="J519" i="20"/>
  <c r="J518" i="20"/>
  <c r="J527" i="20"/>
  <c r="J535" i="20"/>
  <c r="J534" i="20"/>
  <c r="J538" i="20"/>
  <c r="J541" i="20"/>
  <c r="J558" i="20"/>
  <c r="J563" i="20"/>
  <c r="J567" i="20"/>
  <c r="J578" i="20"/>
  <c r="J577" i="20"/>
  <c r="J581" i="20"/>
  <c r="J584" i="20"/>
  <c r="J587" i="20"/>
  <c r="J606" i="20"/>
  <c r="J632" i="20"/>
  <c r="J633" i="20"/>
  <c r="J635" i="20"/>
  <c r="J650" i="20"/>
  <c r="J653" i="20"/>
  <c r="J652" i="20"/>
  <c r="J660" i="20"/>
  <c r="J669" i="20"/>
  <c r="J684" i="20"/>
  <c r="J683" i="20"/>
  <c r="J709" i="20"/>
  <c r="J712" i="20"/>
  <c r="J716" i="20"/>
  <c r="J732" i="20"/>
  <c r="J735" i="20"/>
  <c r="J739" i="20"/>
  <c r="J751" i="20"/>
  <c r="J750" i="20"/>
  <c r="J755" i="20"/>
  <c r="J771" i="20"/>
  <c r="J784" i="20"/>
  <c r="J783" i="20"/>
  <c r="J801" i="20"/>
  <c r="J811" i="20"/>
  <c r="J810" i="20"/>
  <c r="J816" i="20"/>
  <c r="J828" i="20"/>
  <c r="J831" i="20"/>
  <c r="J834" i="20"/>
  <c r="J837" i="20"/>
  <c r="J846" i="20"/>
  <c r="J850" i="20"/>
  <c r="J849" i="20"/>
  <c r="J856" i="20"/>
  <c r="J870" i="20"/>
  <c r="J874" i="20"/>
  <c r="J877" i="20"/>
  <c r="J899" i="20"/>
  <c r="J898" i="20"/>
  <c r="J920" i="20"/>
  <c r="J927" i="20"/>
  <c r="J926" i="20"/>
  <c r="J930" i="20"/>
  <c r="J954" i="20"/>
  <c r="J953" i="20"/>
  <c r="J998" i="20"/>
  <c r="J1003" i="20"/>
  <c r="J1002" i="20"/>
  <c r="J1026" i="20"/>
  <c r="J1031" i="20"/>
  <c r="J1030" i="20"/>
  <c r="J1067" i="20"/>
  <c r="J1066" i="20"/>
  <c r="J1087" i="20"/>
  <c r="J1096" i="20"/>
  <c r="J1095" i="20"/>
  <c r="J1097" i="20"/>
  <c r="J1121" i="20"/>
  <c r="J1120" i="20"/>
  <c r="J1141" i="20"/>
  <c r="J1140" i="20"/>
  <c r="J1144" i="20"/>
  <c r="J1143" i="20"/>
  <c r="J1176" i="20"/>
  <c r="J1175" i="20"/>
  <c r="J1196" i="20"/>
  <c r="J1269" i="20"/>
  <c r="J67" i="20"/>
  <c r="J66" i="20"/>
  <c r="J65" i="20"/>
  <c r="J64" i="20"/>
  <c r="J63" i="20"/>
  <c r="J62" i="20"/>
  <c r="J82" i="20"/>
  <c r="J81" i="20"/>
  <c r="J80" i="20"/>
  <c r="J79" i="20"/>
  <c r="J78" i="20"/>
  <c r="J77" i="20"/>
  <c r="J76" i="20"/>
  <c r="J75" i="20"/>
  <c r="J74" i="20"/>
  <c r="J73" i="20"/>
  <c r="J72" i="20"/>
  <c r="J84" i="20"/>
  <c r="J92" i="20"/>
  <c r="J91" i="20"/>
  <c r="J90" i="20"/>
  <c r="J89" i="20"/>
  <c r="J88" i="20"/>
  <c r="J87" i="20"/>
  <c r="J86" i="20"/>
  <c r="J85" i="20"/>
  <c r="J95" i="20"/>
  <c r="J94" i="20"/>
  <c r="J100" i="20"/>
  <c r="J99" i="20"/>
  <c r="J104" i="20"/>
  <c r="J10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26" i="20"/>
  <c r="J132" i="20"/>
  <c r="J131" i="20"/>
  <c r="J130" i="20"/>
  <c r="J129" i="20"/>
  <c r="J128" i="20"/>
  <c r="J127" i="20"/>
  <c r="J145" i="20"/>
  <c r="J144" i="20"/>
  <c r="J143" i="20"/>
  <c r="J142" i="20"/>
  <c r="J141" i="20"/>
  <c r="J140" i="20"/>
  <c r="J139" i="20"/>
  <c r="J138" i="20"/>
  <c r="J137" i="20"/>
  <c r="J136" i="20"/>
  <c r="J135" i="20"/>
  <c r="J152" i="20"/>
  <c r="J151" i="20"/>
  <c r="J150" i="20"/>
  <c r="J149" i="20"/>
  <c r="J148" i="20"/>
  <c r="J155" i="20"/>
  <c r="J154" i="20"/>
  <c r="J158" i="20"/>
  <c r="J157" i="20"/>
  <c r="J170" i="20"/>
  <c r="J169" i="20"/>
  <c r="J168" i="20"/>
  <c r="J167" i="20"/>
  <c r="J166" i="20"/>
  <c r="J165" i="20"/>
  <c r="J164" i="20"/>
  <c r="J163" i="20"/>
  <c r="J162" i="20"/>
  <c r="J173" i="20"/>
  <c r="J172" i="20"/>
  <c r="J176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97" i="20"/>
  <c r="J196" i="20"/>
  <c r="J201" i="20"/>
  <c r="J200" i="20"/>
  <c r="J202" i="20"/>
  <c r="J208" i="20"/>
  <c r="J207" i="20"/>
  <c r="J221" i="20"/>
  <c r="J220" i="20"/>
  <c r="J219" i="20"/>
  <c r="J218" i="20"/>
  <c r="J217" i="20"/>
  <c r="J216" i="20"/>
  <c r="J215" i="20"/>
  <c r="J214" i="20"/>
  <c r="J213" i="20"/>
  <c r="J212" i="20"/>
  <c r="J224" i="20"/>
  <c r="J223" i="20"/>
  <c r="J230" i="20"/>
  <c r="J229" i="20"/>
  <c r="J236" i="20"/>
  <c r="J235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57" i="20"/>
  <c r="J256" i="20"/>
  <c r="J270" i="20"/>
  <c r="J269" i="20"/>
  <c r="J268" i="20"/>
  <c r="J267" i="20"/>
  <c r="J266" i="20"/>
  <c r="J265" i="20"/>
  <c r="J264" i="20"/>
  <c r="J263" i="20"/>
  <c r="J262" i="20"/>
  <c r="J261" i="20"/>
  <c r="J260" i="20"/>
  <c r="J277" i="20"/>
  <c r="J276" i="20"/>
  <c r="J281" i="20"/>
  <c r="J280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315" i="20"/>
  <c r="J314" i="20"/>
  <c r="J313" i="20"/>
  <c r="J312" i="20"/>
  <c r="J311" i="20"/>
  <c r="J310" i="20"/>
  <c r="J309" i="20"/>
  <c r="J305" i="20"/>
  <c r="J304" i="20"/>
  <c r="J324" i="20"/>
  <c r="J323" i="20"/>
  <c r="J335" i="20"/>
  <c r="J334" i="20"/>
  <c r="J333" i="20"/>
  <c r="J332" i="20"/>
  <c r="J331" i="20"/>
  <c r="J330" i="20"/>
  <c r="J329" i="20"/>
  <c r="J328" i="20"/>
  <c r="J340" i="20"/>
  <c r="J339" i="20"/>
  <c r="J344" i="20"/>
  <c r="J343" i="20"/>
  <c r="J348" i="20"/>
  <c r="J347" i="20"/>
  <c r="J351" i="20"/>
  <c r="J350" i="20"/>
  <c r="J360" i="20"/>
  <c r="J359" i="20"/>
  <c r="J358" i="20"/>
  <c r="J357" i="20"/>
  <c r="J356" i="20"/>
  <c r="J355" i="20"/>
  <c r="J365" i="20"/>
  <c r="J364" i="20"/>
  <c r="J371" i="20"/>
  <c r="J370" i="20"/>
  <c r="J388" i="20"/>
  <c r="J387" i="20"/>
  <c r="J386" i="20"/>
  <c r="J385" i="20"/>
  <c r="J384" i="20"/>
  <c r="J383" i="20"/>
  <c r="J382" i="20"/>
  <c r="J381" i="20"/>
  <c r="J380" i="20"/>
  <c r="J379" i="20"/>
  <c r="J378" i="20"/>
  <c r="J377" i="20"/>
  <c r="J376" i="20"/>
  <c r="J375" i="20"/>
  <c r="J393" i="20"/>
  <c r="J396" i="20"/>
  <c r="J395" i="20"/>
  <c r="J410" i="20"/>
  <c r="J409" i="20"/>
  <c r="J408" i="20"/>
  <c r="J407" i="20"/>
  <c r="J406" i="20"/>
  <c r="J405" i="20"/>
  <c r="J404" i="20"/>
  <c r="J403" i="20"/>
  <c r="J415" i="20"/>
  <c r="J414" i="20"/>
  <c r="J418" i="20"/>
  <c r="J417" i="20"/>
  <c r="J421" i="20"/>
  <c r="J420" i="20"/>
  <c r="J429" i="20"/>
  <c r="J428" i="20"/>
  <c r="J427" i="20"/>
  <c r="J426" i="20"/>
  <c r="J425" i="20"/>
  <c r="J424" i="20"/>
  <c r="J423" i="20"/>
  <c r="J440" i="20"/>
  <c r="J439" i="20"/>
  <c r="J438" i="20"/>
  <c r="J437" i="20"/>
  <c r="J436" i="20"/>
  <c r="J452" i="20"/>
  <c r="J451" i="20"/>
  <c r="J450" i="20"/>
  <c r="J449" i="20"/>
  <c r="J448" i="20"/>
  <c r="J447" i="20"/>
  <c r="J446" i="20"/>
  <c r="J456" i="20"/>
  <c r="J455" i="20"/>
  <c r="J469" i="20"/>
  <c r="J468" i="20"/>
  <c r="J467" i="20"/>
  <c r="J466" i="20"/>
  <c r="J465" i="20"/>
  <c r="J464" i="20"/>
  <c r="J463" i="20"/>
  <c r="J462" i="20"/>
  <c r="J473" i="20"/>
  <c r="J472" i="20"/>
  <c r="J479" i="20"/>
  <c r="J478" i="20"/>
  <c r="J495" i="20"/>
  <c r="J494" i="20"/>
  <c r="J493" i="20"/>
  <c r="J492" i="20"/>
  <c r="J491" i="20"/>
  <c r="J490" i="20"/>
  <c r="J489" i="20"/>
  <c r="J488" i="20"/>
  <c r="J487" i="20"/>
  <c r="J486" i="20"/>
  <c r="J485" i="20"/>
  <c r="J484" i="20"/>
  <c r="J483" i="20"/>
  <c r="J499" i="20"/>
  <c r="J498" i="20"/>
  <c r="J510" i="20"/>
  <c r="J509" i="20"/>
  <c r="J508" i="20"/>
  <c r="J507" i="20"/>
  <c r="J506" i="20"/>
  <c r="J505" i="20"/>
  <c r="J504" i="20"/>
  <c r="J503" i="20"/>
  <c r="J502" i="20"/>
  <c r="J501" i="20"/>
  <c r="J517" i="20"/>
  <c r="J516" i="20"/>
  <c r="J526" i="20"/>
  <c r="J525" i="20"/>
  <c r="J524" i="20"/>
  <c r="J523" i="20"/>
  <c r="J522" i="20"/>
  <c r="J521" i="20"/>
  <c r="J520" i="20"/>
  <c r="J533" i="20"/>
  <c r="J532" i="20"/>
  <c r="J537" i="20"/>
  <c r="J536" i="20"/>
  <c r="J540" i="20"/>
  <c r="J539" i="20"/>
  <c r="J557" i="20"/>
  <c r="J556" i="20"/>
  <c r="J555" i="20"/>
  <c r="J554" i="20"/>
  <c r="J553" i="20"/>
  <c r="J552" i="20"/>
  <c r="J551" i="20"/>
  <c r="J550" i="20"/>
  <c r="J549" i="20"/>
  <c r="J548" i="20"/>
  <c r="J547" i="20"/>
  <c r="J546" i="20"/>
  <c r="J545" i="20"/>
  <c r="J544" i="20"/>
  <c r="J543" i="20"/>
  <c r="J542" i="20"/>
  <c r="J562" i="20"/>
  <c r="J561" i="20"/>
  <c r="J566" i="20"/>
  <c r="J565" i="20"/>
  <c r="J564" i="20"/>
  <c r="J576" i="20"/>
  <c r="J575" i="20"/>
  <c r="J580" i="20"/>
  <c r="J579" i="20"/>
  <c r="J583" i="20"/>
  <c r="J582" i="20"/>
  <c r="J586" i="20"/>
  <c r="J585" i="20"/>
  <c r="J605" i="20"/>
  <c r="J604" i="20"/>
  <c r="J603" i="20"/>
  <c r="J602" i="20"/>
  <c r="J601" i="20"/>
  <c r="J600" i="20"/>
  <c r="J599" i="20"/>
  <c r="J598" i="20"/>
  <c r="J597" i="20"/>
  <c r="J596" i="20"/>
  <c r="J595" i="20"/>
  <c r="J594" i="20"/>
  <c r="J593" i="20"/>
  <c r="J592" i="20"/>
  <c r="J591" i="20"/>
  <c r="J590" i="20"/>
  <c r="J589" i="20"/>
  <c r="J588" i="20"/>
  <c r="J613" i="20"/>
  <c r="J614" i="20"/>
  <c r="J631" i="20"/>
  <c r="J630" i="20"/>
  <c r="J629" i="20"/>
  <c r="J628" i="20"/>
  <c r="J627" i="20"/>
  <c r="J626" i="20"/>
  <c r="J625" i="20"/>
  <c r="J624" i="20"/>
  <c r="J623" i="20"/>
  <c r="J622" i="20"/>
  <c r="J621" i="20"/>
  <c r="J620" i="20"/>
  <c r="J619" i="20"/>
  <c r="J618" i="20"/>
  <c r="J617" i="20"/>
  <c r="J616" i="20"/>
  <c r="J615" i="20"/>
  <c r="J649" i="20"/>
  <c r="J648" i="20"/>
  <c r="J647" i="20"/>
  <c r="J646" i="20"/>
  <c r="J645" i="20"/>
  <c r="J659" i="20"/>
  <c r="J658" i="20"/>
  <c r="J657" i="20"/>
  <c r="J656" i="20"/>
  <c r="J668" i="20"/>
  <c r="J667" i="20"/>
  <c r="J682" i="20"/>
  <c r="J681" i="20"/>
  <c r="J680" i="20"/>
  <c r="J679" i="20"/>
  <c r="J678" i="20"/>
  <c r="J677" i="20"/>
  <c r="J676" i="20"/>
  <c r="J675" i="20"/>
  <c r="J674" i="20"/>
  <c r="J673" i="20"/>
  <c r="J672" i="20"/>
  <c r="J671" i="20"/>
  <c r="J670" i="20"/>
  <c r="J685" i="20"/>
  <c r="J706" i="20"/>
  <c r="J705" i="20"/>
  <c r="J704" i="20"/>
  <c r="J703" i="20"/>
  <c r="J702" i="20"/>
  <c r="J701" i="20"/>
  <c r="J700" i="20"/>
  <c r="J699" i="20"/>
  <c r="J698" i="20"/>
  <c r="J697" i="20"/>
  <c r="J696" i="20"/>
  <c r="J695" i="20"/>
  <c r="J694" i="20"/>
  <c r="J693" i="20"/>
  <c r="J692" i="20"/>
  <c r="J708" i="20"/>
  <c r="J707" i="20"/>
  <c r="J711" i="20"/>
  <c r="J710" i="20"/>
  <c r="J715" i="20"/>
  <c r="J714" i="20"/>
  <c r="J713" i="20"/>
  <c r="J731" i="20"/>
  <c r="J730" i="20"/>
  <c r="J729" i="20"/>
  <c r="J728" i="20"/>
  <c r="J727" i="20"/>
  <c r="J726" i="20"/>
  <c r="J725" i="20"/>
  <c r="J724" i="20"/>
  <c r="J723" i="20"/>
  <c r="J722" i="20"/>
  <c r="J721" i="20"/>
  <c r="J720" i="20"/>
  <c r="J719" i="20"/>
  <c r="J718" i="20"/>
  <c r="J717" i="20"/>
  <c r="J734" i="20"/>
  <c r="J733" i="20"/>
  <c r="J738" i="20"/>
  <c r="J737" i="20"/>
  <c r="J736" i="20"/>
  <c r="J747" i="20"/>
  <c r="J746" i="20"/>
  <c r="J749" i="20"/>
  <c r="J748" i="20"/>
  <c r="J752" i="20"/>
  <c r="J754" i="20"/>
  <c r="J753" i="20"/>
  <c r="J770" i="20"/>
  <c r="J769" i="20"/>
  <c r="J768" i="20"/>
  <c r="J767" i="20"/>
  <c r="J766" i="20"/>
  <c r="J765" i="20"/>
  <c r="J764" i="20"/>
  <c r="J763" i="20"/>
  <c r="J762" i="20"/>
  <c r="J761" i="20"/>
  <c r="J760" i="20"/>
  <c r="J759" i="20"/>
  <c r="J758" i="20"/>
  <c r="J757" i="20"/>
  <c r="J756" i="20"/>
  <c r="J772" i="20"/>
  <c r="J782" i="20"/>
  <c r="J781" i="20"/>
  <c r="J780" i="20"/>
  <c r="J779" i="20"/>
  <c r="J796" i="20"/>
  <c r="J795" i="20"/>
  <c r="J794" i="20"/>
  <c r="J793" i="20"/>
  <c r="J792" i="20"/>
  <c r="J791" i="20"/>
  <c r="J790" i="20"/>
  <c r="J789" i="20"/>
  <c r="J788" i="20"/>
  <c r="J787" i="20"/>
  <c r="J786" i="20"/>
  <c r="J785" i="20"/>
  <c r="J800" i="20"/>
  <c r="J799" i="20"/>
  <c r="J798" i="20"/>
  <c r="J797" i="20"/>
  <c r="J809" i="20"/>
  <c r="J808" i="20"/>
  <c r="J813" i="20"/>
  <c r="J812" i="20"/>
  <c r="J815" i="20"/>
  <c r="J814" i="20"/>
  <c r="J827" i="20"/>
  <c r="J826" i="20"/>
  <c r="J825" i="20"/>
  <c r="J824" i="20"/>
  <c r="J823" i="20"/>
  <c r="J822" i="20"/>
  <c r="J821" i="20"/>
  <c r="J820" i="20"/>
  <c r="J819" i="20"/>
  <c r="J818" i="20"/>
  <c r="J817" i="20"/>
  <c r="J830" i="20"/>
  <c r="J829" i="20"/>
  <c r="J833" i="20"/>
  <c r="J832" i="20"/>
  <c r="J836" i="20"/>
  <c r="J835" i="20"/>
  <c r="J845" i="20"/>
  <c r="J844" i="20"/>
  <c r="J848" i="20"/>
  <c r="J847" i="20"/>
  <c r="J855" i="20"/>
  <c r="J854" i="20"/>
  <c r="J869" i="20"/>
  <c r="J868" i="20"/>
  <c r="J867" i="20"/>
  <c r="J866" i="20"/>
  <c r="J865" i="20"/>
  <c r="J864" i="20"/>
  <c r="J863" i="20"/>
  <c r="J862" i="20"/>
  <c r="J861" i="20"/>
  <c r="J860" i="20"/>
  <c r="J859" i="20"/>
  <c r="J858" i="20"/>
  <c r="J857" i="20"/>
  <c r="J873" i="20"/>
  <c r="J872" i="20"/>
  <c r="J876" i="20"/>
  <c r="J875" i="20"/>
  <c r="J897" i="20"/>
  <c r="J896" i="20"/>
  <c r="J919" i="20"/>
  <c r="J918" i="20"/>
  <c r="J925" i="20"/>
  <c r="J924" i="20"/>
  <c r="J929" i="20"/>
  <c r="J928" i="20"/>
  <c r="J944" i="20"/>
  <c r="J952" i="20"/>
  <c r="J951" i="20"/>
  <c r="J963" i="20"/>
  <c r="J968" i="20"/>
  <c r="J977" i="20"/>
  <c r="J994" i="20"/>
  <c r="J993" i="20"/>
  <c r="J995" i="20"/>
  <c r="J997" i="20"/>
  <c r="J996" i="20"/>
  <c r="J1001" i="20"/>
  <c r="J1000" i="20"/>
  <c r="J1025" i="20"/>
  <c r="J1024" i="20"/>
  <c r="J1029" i="20"/>
  <c r="J1028" i="20"/>
  <c r="J1027" i="20"/>
  <c r="J1065" i="20"/>
  <c r="J1064" i="20"/>
  <c r="J1063" i="20"/>
  <c r="J1086" i="20"/>
  <c r="J1085" i="20"/>
  <c r="J1084" i="20"/>
  <c r="J1083" i="20"/>
  <c r="J1082" i="20"/>
  <c r="J1081" i="20"/>
  <c r="J1094" i="20"/>
  <c r="J1112" i="20"/>
  <c r="J1111" i="20"/>
  <c r="J1117" i="20"/>
  <c r="J1119" i="20"/>
  <c r="J1118" i="20"/>
  <c r="J1139" i="20"/>
  <c r="J1138" i="20"/>
  <c r="J1137" i="20"/>
  <c r="J1142" i="20"/>
  <c r="J1153" i="20"/>
  <c r="J1174" i="20"/>
  <c r="J1173" i="20"/>
  <c r="J1187" i="20"/>
  <c r="J1186" i="20"/>
  <c r="J1189" i="20"/>
  <c r="J1194" i="20"/>
  <c r="J1193" i="20"/>
  <c r="J1192" i="20"/>
  <c r="J1191" i="20"/>
  <c r="J1201" i="20"/>
  <c r="J1203" i="20"/>
  <c r="J1202" i="20"/>
  <c r="J1219" i="20"/>
  <c r="J887" i="20"/>
  <c r="J886" i="20"/>
  <c r="J885" i="20"/>
  <c r="J884" i="20"/>
  <c r="J883" i="20"/>
  <c r="J882" i="20"/>
  <c r="J915" i="20"/>
  <c r="J914" i="20"/>
  <c r="J913" i="20"/>
  <c r="J912" i="20"/>
  <c r="J911" i="20"/>
  <c r="J910" i="20"/>
  <c r="J909" i="20"/>
  <c r="J908" i="20"/>
  <c r="J907" i="20"/>
  <c r="J906" i="20"/>
  <c r="J905" i="20"/>
  <c r="J917" i="20"/>
  <c r="J916" i="20"/>
  <c r="J921" i="20"/>
  <c r="J922" i="20"/>
  <c r="J931" i="20"/>
  <c r="J932" i="20"/>
  <c r="J936" i="20"/>
  <c r="J935" i="20"/>
  <c r="J943" i="20"/>
  <c r="J942" i="20"/>
  <c r="J941" i="20"/>
  <c r="J940" i="20"/>
  <c r="J939" i="20"/>
  <c r="J938" i="20"/>
  <c r="J937" i="20"/>
  <c r="J947" i="20"/>
  <c r="J946" i="20"/>
  <c r="J948" i="20"/>
  <c r="J949" i="20"/>
  <c r="J956" i="20"/>
  <c r="J962" i="20"/>
  <c r="J961" i="20"/>
  <c r="J960" i="20"/>
  <c r="J959" i="20"/>
  <c r="J958" i="20"/>
  <c r="J957" i="20"/>
  <c r="J967" i="20"/>
  <c r="J966" i="20"/>
  <c r="J970" i="20"/>
  <c r="J976" i="20"/>
  <c r="J975" i="20"/>
  <c r="J974" i="20"/>
  <c r="J979" i="20"/>
  <c r="J991" i="20"/>
  <c r="J990" i="20"/>
  <c r="J989" i="20"/>
  <c r="J988" i="20"/>
  <c r="J987" i="20"/>
  <c r="J986" i="20"/>
  <c r="J985" i="20"/>
  <c r="J984" i="20"/>
  <c r="J983" i="20"/>
  <c r="J982" i="20"/>
  <c r="J981" i="20"/>
  <c r="J992" i="20"/>
  <c r="J1007" i="20"/>
  <c r="J1006" i="20"/>
  <c r="J1005" i="20"/>
  <c r="J1019" i="20"/>
  <c r="J1018" i="20"/>
  <c r="J1017" i="20"/>
  <c r="J1016" i="20"/>
  <c r="J1015" i="20"/>
  <c r="J1014" i="20"/>
  <c r="J1013" i="20"/>
  <c r="J1012" i="20"/>
  <c r="J1011" i="20"/>
  <c r="J1010" i="20"/>
  <c r="J1009" i="20"/>
  <c r="J1008" i="20"/>
  <c r="J1021" i="20"/>
  <c r="J1023" i="20"/>
  <c r="J1034" i="20"/>
  <c r="J1053" i="20"/>
  <c r="J1052" i="20"/>
  <c r="J1051" i="20"/>
  <c r="J1050" i="20"/>
  <c r="J1049" i="20"/>
  <c r="J1048" i="20"/>
  <c r="J1047" i="20"/>
  <c r="J1046" i="20"/>
  <c r="J1045" i="20"/>
  <c r="J1044" i="20"/>
  <c r="J1043" i="20"/>
  <c r="J1042" i="20"/>
  <c r="J1041" i="20"/>
  <c r="J1040" i="20"/>
  <c r="J1039" i="20"/>
  <c r="J1038" i="20"/>
  <c r="J1037" i="20"/>
  <c r="J1036" i="20"/>
  <c r="J1035" i="20"/>
  <c r="J1055" i="20"/>
  <c r="J1062" i="20"/>
  <c r="J1061" i="20"/>
  <c r="J1060" i="20"/>
  <c r="J1068" i="20"/>
  <c r="J1071" i="20"/>
  <c r="J1070" i="20"/>
  <c r="J1069" i="20"/>
  <c r="J1080" i="20"/>
  <c r="J1079" i="20"/>
  <c r="J1078" i="20"/>
  <c r="J1077" i="20"/>
  <c r="J1076" i="20"/>
  <c r="J1075" i="20"/>
  <c r="J1074" i="20"/>
  <c r="J1073" i="20"/>
  <c r="J1072" i="20"/>
  <c r="J1088" i="20"/>
  <c r="J1089" i="20"/>
  <c r="J1098" i="20"/>
  <c r="J1109" i="20"/>
  <c r="J1108" i="20"/>
  <c r="J1107" i="20"/>
  <c r="J1106" i="20"/>
  <c r="J1105" i="20"/>
  <c r="J1104" i="20"/>
  <c r="J1103" i="20"/>
  <c r="J1102" i="20"/>
  <c r="J1101" i="20"/>
  <c r="J1100" i="20"/>
  <c r="J1099" i="20"/>
  <c r="J1110" i="20"/>
  <c r="J1122" i="20"/>
  <c r="J1124" i="20"/>
  <c r="J1123" i="20"/>
  <c r="J1135" i="20"/>
  <c r="J1134" i="20"/>
  <c r="J1133" i="20"/>
  <c r="J1132" i="20"/>
  <c r="J1131" i="20"/>
  <c r="J1130" i="20"/>
  <c r="J1129" i="20"/>
  <c r="J1128" i="20"/>
  <c r="J1127" i="20"/>
  <c r="J1126" i="20"/>
  <c r="J1125" i="20"/>
  <c r="J1136" i="20"/>
  <c r="J1152" i="20"/>
  <c r="J1151" i="20"/>
  <c r="J1150" i="20"/>
  <c r="J1155" i="20"/>
  <c r="J1154" i="20"/>
  <c r="J1156" i="20"/>
  <c r="J1172" i="20"/>
  <c r="J1171" i="20"/>
  <c r="J1170" i="20"/>
  <c r="J1169" i="20"/>
  <c r="J1168" i="20"/>
  <c r="J1167" i="20"/>
  <c r="J1166" i="20"/>
  <c r="J1165" i="20"/>
  <c r="J1164" i="20"/>
  <c r="J1163" i="20"/>
  <c r="J1162" i="20"/>
  <c r="J1161" i="20"/>
  <c r="J1160" i="20"/>
  <c r="J1159" i="20"/>
  <c r="J1158" i="20"/>
  <c r="J1157" i="20"/>
  <c r="J1179" i="20"/>
  <c r="J1178" i="20"/>
  <c r="J1177" i="20"/>
  <c r="J1185" i="20"/>
  <c r="J1188" i="20"/>
  <c r="J1190" i="20"/>
  <c r="J1197" i="20"/>
  <c r="J1198" i="20"/>
  <c r="J1200" i="20"/>
  <c r="J1199" i="20"/>
  <c r="J1212" i="20"/>
  <c r="J1211" i="20"/>
  <c r="J1210" i="20"/>
  <c r="J1209" i="20"/>
  <c r="J1208" i="20"/>
  <c r="J1207" i="20"/>
  <c r="J1206" i="20"/>
  <c r="I1275" i="20"/>
  <c r="I133" i="20"/>
  <c r="I61" i="20"/>
  <c r="I60" i="20"/>
  <c r="I59" i="20"/>
  <c r="I58" i="20"/>
  <c r="I57" i="20"/>
  <c r="I56" i="20"/>
  <c r="I55" i="20"/>
  <c r="I54" i="20"/>
  <c r="I15" i="20"/>
  <c r="I14" i="20"/>
  <c r="I13" i="20"/>
  <c r="I1274" i="20"/>
  <c r="I53" i="20"/>
  <c r="I52" i="20"/>
  <c r="I51" i="20"/>
  <c r="I12" i="20"/>
  <c r="I11" i="20"/>
  <c r="I1273" i="20"/>
  <c r="I871" i="20"/>
  <c r="I853" i="20"/>
  <c r="I651" i="20"/>
  <c r="I634" i="20"/>
  <c r="I497" i="20"/>
  <c r="I402" i="20"/>
  <c r="I369" i="20"/>
  <c r="I368" i="20"/>
  <c r="I342" i="20"/>
  <c r="I322" i="20"/>
  <c r="I321" i="20"/>
  <c r="I303" i="20"/>
  <c r="I279" i="20"/>
  <c r="I234" i="20"/>
  <c r="I233" i="20"/>
  <c r="I226" i="20"/>
  <c r="I206" i="20"/>
  <c r="I205" i="20"/>
  <c r="I204" i="20"/>
  <c r="I203" i="20"/>
  <c r="I195" i="20"/>
  <c r="I153" i="20"/>
  <c r="I134" i="20"/>
  <c r="I50" i="20"/>
  <c r="I49" i="20"/>
  <c r="I48" i="20"/>
  <c r="I47" i="20"/>
  <c r="I43" i="20"/>
  <c r="I42" i="20"/>
  <c r="I41" i="20"/>
  <c r="I40" i="20"/>
  <c r="I39" i="20"/>
  <c r="I38" i="20"/>
  <c r="I37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7" i="20"/>
  <c r="I10" i="20"/>
  <c r="I9" i="20"/>
  <c r="I7" i="20"/>
  <c r="I6" i="20"/>
  <c r="I1272" i="20"/>
  <c r="I852" i="20"/>
  <c r="I851" i="20"/>
  <c r="I878" i="20"/>
  <c r="I889" i="20"/>
  <c r="I888" i="20"/>
  <c r="I945" i="20"/>
  <c r="I965" i="20"/>
  <c r="I964" i="20"/>
  <c r="I1271" i="20"/>
  <c r="I68" i="20"/>
  <c r="I71" i="20"/>
  <c r="I83" i="20"/>
  <c r="I93" i="20"/>
  <c r="I96" i="20"/>
  <c r="I102" i="20"/>
  <c r="I101" i="20"/>
  <c r="I105" i="20"/>
  <c r="I123" i="20"/>
  <c r="I156" i="20"/>
  <c r="I159" i="20"/>
  <c r="I171" i="20"/>
  <c r="I175" i="20"/>
  <c r="I174" i="20"/>
  <c r="I209" i="20"/>
  <c r="I222" i="20"/>
  <c r="I225" i="20"/>
  <c r="I232" i="20"/>
  <c r="I231" i="20"/>
  <c r="I237" i="20"/>
  <c r="I253" i="20"/>
  <c r="I259" i="20"/>
  <c r="I258" i="20"/>
  <c r="I271" i="20"/>
  <c r="I278" i="20"/>
  <c r="I282" i="20"/>
  <c r="I298" i="20"/>
  <c r="I302" i="20"/>
  <c r="I301" i="20"/>
  <c r="I316" i="20"/>
  <c r="I306" i="20"/>
  <c r="I320" i="20"/>
  <c r="I319" i="20"/>
  <c r="I325" i="20"/>
  <c r="I336" i="20"/>
  <c r="I341" i="20"/>
  <c r="I346" i="20"/>
  <c r="I345" i="20"/>
  <c r="I349" i="20"/>
  <c r="I352" i="20"/>
  <c r="I361" i="20"/>
  <c r="I367" i="20"/>
  <c r="I366" i="20"/>
  <c r="I372" i="20"/>
  <c r="I390" i="20"/>
  <c r="I389" i="20"/>
  <c r="I394" i="20"/>
  <c r="I397" i="20"/>
  <c r="I413" i="20"/>
  <c r="I412" i="20"/>
  <c r="I411" i="20"/>
  <c r="I416" i="20"/>
  <c r="I419" i="20"/>
  <c r="I422" i="20"/>
  <c r="I430" i="20"/>
  <c r="I431" i="20"/>
  <c r="I441" i="20"/>
  <c r="I454" i="20"/>
  <c r="I453" i="20"/>
  <c r="I457" i="20"/>
  <c r="I470" i="20"/>
  <c r="I471" i="20"/>
  <c r="I481" i="20"/>
  <c r="I480" i="20"/>
  <c r="I496" i="20"/>
  <c r="I500" i="20"/>
  <c r="I511" i="20"/>
  <c r="I519" i="20"/>
  <c r="I518" i="20"/>
  <c r="I527" i="20"/>
  <c r="I535" i="20"/>
  <c r="I534" i="20"/>
  <c r="I538" i="20"/>
  <c r="I541" i="20"/>
  <c r="I558" i="20"/>
  <c r="I563" i="20"/>
  <c r="I567" i="20"/>
  <c r="I578" i="20"/>
  <c r="I577" i="20"/>
  <c r="I581" i="20"/>
  <c r="I584" i="20"/>
  <c r="I587" i="20"/>
  <c r="I606" i="20"/>
  <c r="I632" i="20"/>
  <c r="I633" i="20"/>
  <c r="I635" i="20"/>
  <c r="I650" i="20"/>
  <c r="I653" i="20"/>
  <c r="I652" i="20"/>
  <c r="I660" i="20"/>
  <c r="I669" i="20"/>
  <c r="I684" i="20"/>
  <c r="I683" i="20"/>
  <c r="I709" i="20"/>
  <c r="I712" i="20"/>
  <c r="I716" i="20"/>
  <c r="I732" i="20"/>
  <c r="I735" i="20"/>
  <c r="I739" i="20"/>
  <c r="I751" i="20"/>
  <c r="I750" i="20"/>
  <c r="I755" i="20"/>
  <c r="I771" i="20"/>
  <c r="I784" i="20"/>
  <c r="I783" i="20"/>
  <c r="I801" i="20"/>
  <c r="I811" i="20"/>
  <c r="I810" i="20"/>
  <c r="I816" i="20"/>
  <c r="I828" i="20"/>
  <c r="I831" i="20"/>
  <c r="I834" i="20"/>
  <c r="I837" i="20"/>
  <c r="I846" i="20"/>
  <c r="I850" i="20"/>
  <c r="I849" i="20"/>
  <c r="I856" i="20"/>
  <c r="I870" i="20"/>
  <c r="I874" i="20"/>
  <c r="I877" i="20"/>
  <c r="I899" i="20"/>
  <c r="I898" i="20"/>
  <c r="I920" i="20"/>
  <c r="I927" i="20"/>
  <c r="I926" i="20"/>
  <c r="I930" i="20"/>
  <c r="I954" i="20"/>
  <c r="I953" i="20"/>
  <c r="I998" i="20"/>
  <c r="I1003" i="20"/>
  <c r="I1002" i="20"/>
  <c r="I1026" i="20"/>
  <c r="I1031" i="20"/>
  <c r="I1030" i="20"/>
  <c r="I1067" i="20"/>
  <c r="I1066" i="20"/>
  <c r="I1087" i="20"/>
  <c r="I1096" i="20"/>
  <c r="I1095" i="20"/>
  <c r="I1097" i="20"/>
  <c r="I1121" i="20"/>
  <c r="I1120" i="20"/>
  <c r="I1141" i="20"/>
  <c r="I1140" i="20"/>
  <c r="I1144" i="20"/>
  <c r="I1143" i="20"/>
  <c r="I1176" i="20"/>
  <c r="I1175" i="20"/>
  <c r="I1196" i="20"/>
  <c r="I1269" i="20"/>
  <c r="I67" i="20"/>
  <c r="I66" i="20"/>
  <c r="I65" i="20"/>
  <c r="I64" i="20"/>
  <c r="I63" i="20"/>
  <c r="I62" i="20"/>
  <c r="I82" i="20"/>
  <c r="I81" i="20"/>
  <c r="I80" i="20"/>
  <c r="I79" i="20"/>
  <c r="I78" i="20"/>
  <c r="I77" i="20"/>
  <c r="I76" i="20"/>
  <c r="I75" i="20"/>
  <c r="I74" i="20"/>
  <c r="I73" i="20"/>
  <c r="I72" i="20"/>
  <c r="I84" i="20"/>
  <c r="I92" i="20"/>
  <c r="I91" i="20"/>
  <c r="I90" i="20"/>
  <c r="I89" i="20"/>
  <c r="I88" i="20"/>
  <c r="I87" i="20"/>
  <c r="I86" i="20"/>
  <c r="I85" i="20"/>
  <c r="I95" i="20"/>
  <c r="I94" i="20"/>
  <c r="I100" i="20"/>
  <c r="I99" i="20"/>
  <c r="I104" i="20"/>
  <c r="I10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26" i="20"/>
  <c r="I132" i="20"/>
  <c r="I131" i="20"/>
  <c r="I130" i="20"/>
  <c r="I129" i="20"/>
  <c r="I128" i="20"/>
  <c r="I127" i="20"/>
  <c r="I145" i="20"/>
  <c r="I144" i="20"/>
  <c r="I143" i="20"/>
  <c r="I142" i="20"/>
  <c r="I141" i="20"/>
  <c r="I140" i="20"/>
  <c r="I139" i="20"/>
  <c r="I138" i="20"/>
  <c r="I137" i="20"/>
  <c r="I136" i="20"/>
  <c r="I135" i="20"/>
  <c r="I152" i="20"/>
  <c r="I151" i="20"/>
  <c r="I150" i="20"/>
  <c r="I149" i="20"/>
  <c r="I148" i="20"/>
  <c r="I155" i="20"/>
  <c r="I154" i="20"/>
  <c r="I158" i="20"/>
  <c r="I157" i="20"/>
  <c r="I170" i="20"/>
  <c r="I169" i="20"/>
  <c r="I168" i="20"/>
  <c r="I167" i="20"/>
  <c r="I166" i="20"/>
  <c r="I165" i="20"/>
  <c r="I164" i="20"/>
  <c r="I163" i="20"/>
  <c r="I162" i="20"/>
  <c r="I173" i="20"/>
  <c r="I172" i="20"/>
  <c r="I176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97" i="20"/>
  <c r="I196" i="20"/>
  <c r="I201" i="20"/>
  <c r="I200" i="20"/>
  <c r="I202" i="20"/>
  <c r="I208" i="20"/>
  <c r="I207" i="20"/>
  <c r="I221" i="20"/>
  <c r="I220" i="20"/>
  <c r="I219" i="20"/>
  <c r="I218" i="20"/>
  <c r="I217" i="20"/>
  <c r="I216" i="20"/>
  <c r="I215" i="20"/>
  <c r="I214" i="20"/>
  <c r="I213" i="20"/>
  <c r="I212" i="20"/>
  <c r="I224" i="20"/>
  <c r="I223" i="20"/>
  <c r="I230" i="20"/>
  <c r="I229" i="20"/>
  <c r="I236" i="20"/>
  <c r="I235" i="20"/>
  <c r="I252" i="20"/>
  <c r="I251" i="20"/>
  <c r="I250" i="20"/>
  <c r="I249" i="20"/>
  <c r="I248" i="20"/>
  <c r="I247" i="20"/>
  <c r="I246" i="20"/>
  <c r="I245" i="20"/>
  <c r="I244" i="20"/>
  <c r="I243" i="20"/>
  <c r="I242" i="20"/>
  <c r="I241" i="20"/>
  <c r="I240" i="20"/>
  <c r="I257" i="20"/>
  <c r="I256" i="20"/>
  <c r="I270" i="20"/>
  <c r="I269" i="20"/>
  <c r="I268" i="20"/>
  <c r="I267" i="20"/>
  <c r="I266" i="20"/>
  <c r="I265" i="20"/>
  <c r="I264" i="20"/>
  <c r="I263" i="20"/>
  <c r="I262" i="20"/>
  <c r="I261" i="20"/>
  <c r="I260" i="20"/>
  <c r="I277" i="20"/>
  <c r="I276" i="20"/>
  <c r="I281" i="20"/>
  <c r="I280" i="20"/>
  <c r="I297" i="20"/>
  <c r="I296" i="20"/>
  <c r="I295" i="20"/>
  <c r="I294" i="20"/>
  <c r="I293" i="20"/>
  <c r="I292" i="20"/>
  <c r="I291" i="20"/>
  <c r="I290" i="20"/>
  <c r="I289" i="20"/>
  <c r="I288" i="20"/>
  <c r="I287" i="20"/>
  <c r="I286" i="20"/>
  <c r="I285" i="20"/>
  <c r="I315" i="20"/>
  <c r="I314" i="20"/>
  <c r="I313" i="20"/>
  <c r="I312" i="20"/>
  <c r="I311" i="20"/>
  <c r="I310" i="20"/>
  <c r="I309" i="20"/>
  <c r="I305" i="20"/>
  <c r="I304" i="20"/>
  <c r="I324" i="20"/>
  <c r="I323" i="20"/>
  <c r="I335" i="20"/>
  <c r="I334" i="20"/>
  <c r="I333" i="20"/>
  <c r="I332" i="20"/>
  <c r="I331" i="20"/>
  <c r="I330" i="20"/>
  <c r="I329" i="20"/>
  <c r="I328" i="20"/>
  <c r="I340" i="20"/>
  <c r="I339" i="20"/>
  <c r="I344" i="20"/>
  <c r="I343" i="20"/>
  <c r="I348" i="20"/>
  <c r="I347" i="20"/>
  <c r="I351" i="20"/>
  <c r="I350" i="20"/>
  <c r="I360" i="20"/>
  <c r="I359" i="20"/>
  <c r="I358" i="20"/>
  <c r="I357" i="20"/>
  <c r="I356" i="20"/>
  <c r="I355" i="20"/>
  <c r="I365" i="20"/>
  <c r="I364" i="20"/>
  <c r="I371" i="20"/>
  <c r="I370" i="20"/>
  <c r="I388" i="20"/>
  <c r="I387" i="20"/>
  <c r="I386" i="20"/>
  <c r="I385" i="20"/>
  <c r="I384" i="20"/>
  <c r="I383" i="20"/>
  <c r="I382" i="20"/>
  <c r="I381" i="20"/>
  <c r="I380" i="20"/>
  <c r="I379" i="20"/>
  <c r="I378" i="20"/>
  <c r="I377" i="20"/>
  <c r="I376" i="20"/>
  <c r="I375" i="20"/>
  <c r="I393" i="20"/>
  <c r="I396" i="20"/>
  <c r="I395" i="20"/>
  <c r="I410" i="20"/>
  <c r="I409" i="20"/>
  <c r="I408" i="20"/>
  <c r="I407" i="20"/>
  <c r="I406" i="20"/>
  <c r="I405" i="20"/>
  <c r="I404" i="20"/>
  <c r="I403" i="20"/>
  <c r="I415" i="20"/>
  <c r="I414" i="20"/>
  <c r="I418" i="20"/>
  <c r="I417" i="20"/>
  <c r="I421" i="20"/>
  <c r="I420" i="20"/>
  <c r="I429" i="20"/>
  <c r="I428" i="20"/>
  <c r="I427" i="20"/>
  <c r="I426" i="20"/>
  <c r="I425" i="20"/>
  <c r="I424" i="20"/>
  <c r="I423" i="20"/>
  <c r="I440" i="20"/>
  <c r="I439" i="20"/>
  <c r="I438" i="20"/>
  <c r="I437" i="20"/>
  <c r="I436" i="20"/>
  <c r="I452" i="20"/>
  <c r="I451" i="20"/>
  <c r="I450" i="20"/>
  <c r="I449" i="20"/>
  <c r="I448" i="20"/>
  <c r="I447" i="20"/>
  <c r="I446" i="20"/>
  <c r="I456" i="20"/>
  <c r="I455" i="20"/>
  <c r="I469" i="20"/>
  <c r="I468" i="20"/>
  <c r="I467" i="20"/>
  <c r="I466" i="20"/>
  <c r="I465" i="20"/>
  <c r="I464" i="20"/>
  <c r="I463" i="20"/>
  <c r="I462" i="20"/>
  <c r="I473" i="20"/>
  <c r="I472" i="20"/>
  <c r="I479" i="20"/>
  <c r="I478" i="20"/>
  <c r="I495" i="20"/>
  <c r="I494" i="20"/>
  <c r="I493" i="20"/>
  <c r="I492" i="20"/>
  <c r="I491" i="20"/>
  <c r="I490" i="20"/>
  <c r="I489" i="20"/>
  <c r="I488" i="20"/>
  <c r="I487" i="20"/>
  <c r="I486" i="20"/>
  <c r="I485" i="20"/>
  <c r="I484" i="20"/>
  <c r="I483" i="20"/>
  <c r="I499" i="20"/>
  <c r="I498" i="20"/>
  <c r="I510" i="20"/>
  <c r="I509" i="20"/>
  <c r="I508" i="20"/>
  <c r="I507" i="20"/>
  <c r="I506" i="20"/>
  <c r="I505" i="20"/>
  <c r="I504" i="20"/>
  <c r="I503" i="20"/>
  <c r="I502" i="20"/>
  <c r="I501" i="20"/>
  <c r="I517" i="20"/>
  <c r="I516" i="20"/>
  <c r="I526" i="20"/>
  <c r="I525" i="20"/>
  <c r="I524" i="20"/>
  <c r="I523" i="20"/>
  <c r="I522" i="20"/>
  <c r="I521" i="20"/>
  <c r="I520" i="20"/>
  <c r="I533" i="20"/>
  <c r="I532" i="20"/>
  <c r="I537" i="20"/>
  <c r="I536" i="20"/>
  <c r="I540" i="20"/>
  <c r="I539" i="20"/>
  <c r="I557" i="20"/>
  <c r="I556" i="20"/>
  <c r="I555" i="20"/>
  <c r="I554" i="20"/>
  <c r="I553" i="20"/>
  <c r="I552" i="20"/>
  <c r="I551" i="20"/>
  <c r="I550" i="20"/>
  <c r="I549" i="20"/>
  <c r="I548" i="20"/>
  <c r="I547" i="20"/>
  <c r="I546" i="20"/>
  <c r="I545" i="20"/>
  <c r="I544" i="20"/>
  <c r="I543" i="20"/>
  <c r="I542" i="20"/>
  <c r="I562" i="20"/>
  <c r="I561" i="20"/>
  <c r="I566" i="20"/>
  <c r="I565" i="20"/>
  <c r="I564" i="20"/>
  <c r="I576" i="20"/>
  <c r="I575" i="20"/>
  <c r="I580" i="20"/>
  <c r="I579" i="20"/>
  <c r="I583" i="20"/>
  <c r="I582" i="20"/>
  <c r="I586" i="20"/>
  <c r="I585" i="20"/>
  <c r="I605" i="20"/>
  <c r="I604" i="20"/>
  <c r="I603" i="20"/>
  <c r="I602" i="20"/>
  <c r="I601" i="20"/>
  <c r="I600" i="20"/>
  <c r="I599" i="20"/>
  <c r="I598" i="20"/>
  <c r="I597" i="20"/>
  <c r="I596" i="20"/>
  <c r="I595" i="20"/>
  <c r="I594" i="20"/>
  <c r="I593" i="20"/>
  <c r="I592" i="20"/>
  <c r="I591" i="20"/>
  <c r="I590" i="20"/>
  <c r="I589" i="20"/>
  <c r="I588" i="20"/>
  <c r="I613" i="20"/>
  <c r="I614" i="20"/>
  <c r="I631" i="20"/>
  <c r="I630" i="20"/>
  <c r="I629" i="20"/>
  <c r="I628" i="20"/>
  <c r="I627" i="20"/>
  <c r="I626" i="20"/>
  <c r="I625" i="20"/>
  <c r="I624" i="20"/>
  <c r="I623" i="20"/>
  <c r="I622" i="20"/>
  <c r="I621" i="20"/>
  <c r="I620" i="20"/>
  <c r="I619" i="20"/>
  <c r="I618" i="20"/>
  <c r="I617" i="20"/>
  <c r="I616" i="20"/>
  <c r="I615" i="20"/>
  <c r="I649" i="20"/>
  <c r="I648" i="20"/>
  <c r="I647" i="20"/>
  <c r="I646" i="20"/>
  <c r="I645" i="20"/>
  <c r="I659" i="20"/>
  <c r="I658" i="20"/>
  <c r="I657" i="20"/>
  <c r="I656" i="20"/>
  <c r="I668" i="20"/>
  <c r="I667" i="20"/>
  <c r="I682" i="20"/>
  <c r="I681" i="20"/>
  <c r="I680" i="20"/>
  <c r="I679" i="20"/>
  <c r="I678" i="20"/>
  <c r="I677" i="20"/>
  <c r="I676" i="20"/>
  <c r="I675" i="20"/>
  <c r="I674" i="20"/>
  <c r="I673" i="20"/>
  <c r="I672" i="20"/>
  <c r="I671" i="20"/>
  <c r="I670" i="20"/>
  <c r="I685" i="20"/>
  <c r="I706" i="20"/>
  <c r="I705" i="20"/>
  <c r="I704" i="20"/>
  <c r="I703" i="20"/>
  <c r="I702" i="20"/>
  <c r="I701" i="20"/>
  <c r="I700" i="20"/>
  <c r="I699" i="20"/>
  <c r="I698" i="20"/>
  <c r="I697" i="20"/>
  <c r="I696" i="20"/>
  <c r="I695" i="20"/>
  <c r="I694" i="20"/>
  <c r="I693" i="20"/>
  <c r="I692" i="20"/>
  <c r="I708" i="20"/>
  <c r="I707" i="20"/>
  <c r="I711" i="20"/>
  <c r="I710" i="20"/>
  <c r="I715" i="20"/>
  <c r="I714" i="20"/>
  <c r="I713" i="20"/>
  <c r="I731" i="20"/>
  <c r="I730" i="20"/>
  <c r="I729" i="20"/>
  <c r="I728" i="20"/>
  <c r="I727" i="20"/>
  <c r="I726" i="20"/>
  <c r="I725" i="20"/>
  <c r="I724" i="20"/>
  <c r="I723" i="20"/>
  <c r="I722" i="20"/>
  <c r="I721" i="20"/>
  <c r="I720" i="20"/>
  <c r="I719" i="20"/>
  <c r="I718" i="20"/>
  <c r="I717" i="20"/>
  <c r="I734" i="20"/>
  <c r="I733" i="20"/>
  <c r="I738" i="20"/>
  <c r="I737" i="20"/>
  <c r="I736" i="20"/>
  <c r="I747" i="20"/>
  <c r="I746" i="20"/>
  <c r="I749" i="20"/>
  <c r="I748" i="20"/>
  <c r="I752" i="20"/>
  <c r="I754" i="20"/>
  <c r="I753" i="20"/>
  <c r="I770" i="20"/>
  <c r="I769" i="20"/>
  <c r="I768" i="20"/>
  <c r="I767" i="20"/>
  <c r="I766" i="20"/>
  <c r="I765" i="20"/>
  <c r="I764" i="20"/>
  <c r="I763" i="20"/>
  <c r="I762" i="20"/>
  <c r="I761" i="20"/>
  <c r="I760" i="20"/>
  <c r="I759" i="20"/>
  <c r="I758" i="20"/>
  <c r="I757" i="20"/>
  <c r="I756" i="20"/>
  <c r="I772" i="20"/>
  <c r="I782" i="20"/>
  <c r="I781" i="20"/>
  <c r="I780" i="20"/>
  <c r="I779" i="20"/>
  <c r="I796" i="20"/>
  <c r="I795" i="20"/>
  <c r="I794" i="20"/>
  <c r="I793" i="20"/>
  <c r="I792" i="20"/>
  <c r="I791" i="20"/>
  <c r="I790" i="20"/>
  <c r="I789" i="20"/>
  <c r="I788" i="20"/>
  <c r="I787" i="20"/>
  <c r="I786" i="20"/>
  <c r="I785" i="20"/>
  <c r="I800" i="20"/>
  <c r="I799" i="20"/>
  <c r="I798" i="20"/>
  <c r="I797" i="20"/>
  <c r="I809" i="20"/>
  <c r="I808" i="20"/>
  <c r="I813" i="20"/>
  <c r="I812" i="20"/>
  <c r="I815" i="20"/>
  <c r="I814" i="20"/>
  <c r="I827" i="20"/>
  <c r="I826" i="20"/>
  <c r="I825" i="20"/>
  <c r="I824" i="20"/>
  <c r="I823" i="20"/>
  <c r="I822" i="20"/>
  <c r="I821" i="20"/>
  <c r="I820" i="20"/>
  <c r="I819" i="20"/>
  <c r="I818" i="20"/>
  <c r="I817" i="20"/>
  <c r="I830" i="20"/>
  <c r="I829" i="20"/>
  <c r="I833" i="20"/>
  <c r="I832" i="20"/>
  <c r="I836" i="20"/>
  <c r="I835" i="20"/>
  <c r="I845" i="20"/>
  <c r="I844" i="20"/>
  <c r="I848" i="20"/>
  <c r="I847" i="20"/>
  <c r="I855" i="20"/>
  <c r="I854" i="20"/>
  <c r="I869" i="20"/>
  <c r="I868" i="20"/>
  <c r="I867" i="20"/>
  <c r="I866" i="20"/>
  <c r="I865" i="20"/>
  <c r="I864" i="20"/>
  <c r="I863" i="20"/>
  <c r="I862" i="20"/>
  <c r="I861" i="20"/>
  <c r="I860" i="20"/>
  <c r="I859" i="20"/>
  <c r="I858" i="20"/>
  <c r="I857" i="20"/>
  <c r="I873" i="20"/>
  <c r="I872" i="20"/>
  <c r="I876" i="20"/>
  <c r="I875" i="20"/>
  <c r="I897" i="20"/>
  <c r="I896" i="20"/>
  <c r="I919" i="20"/>
  <c r="I918" i="20"/>
  <c r="I925" i="20"/>
  <c r="I924" i="20"/>
  <c r="I929" i="20"/>
  <c r="I928" i="20"/>
  <c r="I944" i="20"/>
  <c r="I952" i="20"/>
  <c r="I951" i="20"/>
  <c r="I963" i="20"/>
  <c r="I968" i="20"/>
  <c r="I977" i="20"/>
  <c r="I994" i="20"/>
  <c r="I993" i="20"/>
  <c r="I995" i="20"/>
  <c r="I997" i="20"/>
  <c r="I996" i="20"/>
  <c r="I1001" i="20"/>
  <c r="I1000" i="20"/>
  <c r="I1025" i="20"/>
  <c r="I1024" i="20"/>
  <c r="I1029" i="20"/>
  <c r="I1028" i="20"/>
  <c r="I1027" i="20"/>
  <c r="I1065" i="20"/>
  <c r="I1064" i="20"/>
  <c r="I1063" i="20"/>
  <c r="I1086" i="20"/>
  <c r="I1085" i="20"/>
  <c r="I1084" i="20"/>
  <c r="I1083" i="20"/>
  <c r="I1082" i="20"/>
  <c r="I1081" i="20"/>
  <c r="I1094" i="20"/>
  <c r="I1112" i="20"/>
  <c r="I1111" i="20"/>
  <c r="I1117" i="20"/>
  <c r="I1119" i="20"/>
  <c r="I1118" i="20"/>
  <c r="I1139" i="20"/>
  <c r="I1138" i="20"/>
  <c r="I1137" i="20"/>
  <c r="I1142" i="20"/>
  <c r="I1153" i="20"/>
  <c r="I1174" i="20"/>
  <c r="I1173" i="20"/>
  <c r="I1187" i="20"/>
  <c r="I1186" i="20"/>
  <c r="I1189" i="20"/>
  <c r="I1194" i="20"/>
  <c r="I1193" i="20"/>
  <c r="I1192" i="20"/>
  <c r="I1191" i="20"/>
  <c r="I1201" i="20"/>
  <c r="I1203" i="20"/>
  <c r="I1202" i="20"/>
  <c r="I1219" i="20"/>
  <c r="I887" i="20"/>
  <c r="I886" i="20"/>
  <c r="I885" i="20"/>
  <c r="I884" i="20"/>
  <c r="I883" i="20"/>
  <c r="I882" i="20"/>
  <c r="I915" i="20"/>
  <c r="I914" i="20"/>
  <c r="I913" i="20"/>
  <c r="I912" i="20"/>
  <c r="I911" i="20"/>
  <c r="I910" i="20"/>
  <c r="I909" i="20"/>
  <c r="I908" i="20"/>
  <c r="I907" i="20"/>
  <c r="I906" i="20"/>
  <c r="I905" i="20"/>
  <c r="I917" i="20"/>
  <c r="I916" i="20"/>
  <c r="I921" i="20"/>
  <c r="I922" i="20"/>
  <c r="I931" i="20"/>
  <c r="I932" i="20"/>
  <c r="I936" i="20"/>
  <c r="I935" i="20"/>
  <c r="I943" i="20"/>
  <c r="I942" i="20"/>
  <c r="I941" i="20"/>
  <c r="I940" i="20"/>
  <c r="I939" i="20"/>
  <c r="I938" i="20"/>
  <c r="I937" i="20"/>
  <c r="I947" i="20"/>
  <c r="I946" i="20"/>
  <c r="I948" i="20"/>
  <c r="I949" i="20"/>
  <c r="I956" i="20"/>
  <c r="I962" i="20"/>
  <c r="I961" i="20"/>
  <c r="I960" i="20"/>
  <c r="I959" i="20"/>
  <c r="I958" i="20"/>
  <c r="I957" i="20"/>
  <c r="I967" i="20"/>
  <c r="I966" i="20"/>
  <c r="I970" i="20"/>
  <c r="I976" i="20"/>
  <c r="I975" i="20"/>
  <c r="I974" i="20"/>
  <c r="I979" i="20"/>
  <c r="I991" i="20"/>
  <c r="I990" i="20"/>
  <c r="I989" i="20"/>
  <c r="I988" i="20"/>
  <c r="I987" i="20"/>
  <c r="I986" i="20"/>
  <c r="I985" i="20"/>
  <c r="I984" i="20"/>
  <c r="I983" i="20"/>
  <c r="I982" i="20"/>
  <c r="I981" i="20"/>
  <c r="I992" i="20"/>
  <c r="I1007" i="20"/>
  <c r="I1006" i="20"/>
  <c r="I1005" i="20"/>
  <c r="I1019" i="20"/>
  <c r="I1018" i="20"/>
  <c r="I1017" i="20"/>
  <c r="I1016" i="20"/>
  <c r="I1015" i="20"/>
  <c r="I1014" i="20"/>
  <c r="I1013" i="20"/>
  <c r="I1012" i="20"/>
  <c r="I1011" i="20"/>
  <c r="I1010" i="20"/>
  <c r="I1009" i="20"/>
  <c r="I1008" i="20"/>
  <c r="I1021" i="20"/>
  <c r="I1023" i="20"/>
  <c r="I1034" i="20"/>
  <c r="I1053" i="20"/>
  <c r="I1052" i="20"/>
  <c r="I1051" i="20"/>
  <c r="I1050" i="20"/>
  <c r="I1049" i="20"/>
  <c r="I1048" i="20"/>
  <c r="I1047" i="20"/>
  <c r="I1046" i="20"/>
  <c r="I1045" i="20"/>
  <c r="I1044" i="20"/>
  <c r="I1043" i="20"/>
  <c r="I1042" i="20"/>
  <c r="I1041" i="20"/>
  <c r="I1040" i="20"/>
  <c r="I1039" i="20"/>
  <c r="I1038" i="20"/>
  <c r="I1037" i="20"/>
  <c r="I1036" i="20"/>
  <c r="I1035" i="20"/>
  <c r="I1055" i="20"/>
  <c r="I1062" i="20"/>
  <c r="I1061" i="20"/>
  <c r="I1060" i="20"/>
  <c r="I1068" i="20"/>
  <c r="I1071" i="20"/>
  <c r="I1070" i="20"/>
  <c r="I1069" i="20"/>
  <c r="I1080" i="20"/>
  <c r="I1079" i="20"/>
  <c r="I1078" i="20"/>
  <c r="I1077" i="20"/>
  <c r="I1076" i="20"/>
  <c r="I1075" i="20"/>
  <c r="I1074" i="20"/>
  <c r="I1073" i="20"/>
  <c r="I1072" i="20"/>
  <c r="I1088" i="20"/>
  <c r="I1089" i="20"/>
  <c r="I1098" i="20"/>
  <c r="I1109" i="20"/>
  <c r="I1108" i="20"/>
  <c r="I1107" i="20"/>
  <c r="I1106" i="20"/>
  <c r="I1105" i="20"/>
  <c r="I1104" i="20"/>
  <c r="I1103" i="20"/>
  <c r="I1102" i="20"/>
  <c r="I1101" i="20"/>
  <c r="I1100" i="20"/>
  <c r="I1099" i="20"/>
  <c r="I1110" i="20"/>
  <c r="I1122" i="20"/>
  <c r="I1124" i="20"/>
  <c r="I1123" i="20"/>
  <c r="I1135" i="20"/>
  <c r="I1134" i="20"/>
  <c r="I1133" i="20"/>
  <c r="I1132" i="20"/>
  <c r="I1131" i="20"/>
  <c r="I1130" i="20"/>
  <c r="I1129" i="20"/>
  <c r="I1128" i="20"/>
  <c r="I1127" i="20"/>
  <c r="I1126" i="20"/>
  <c r="I1125" i="20"/>
  <c r="I1136" i="20"/>
  <c r="I1152" i="20"/>
  <c r="I1151" i="20"/>
  <c r="I1150" i="20"/>
  <c r="I1155" i="20"/>
  <c r="I1154" i="20"/>
  <c r="I1156" i="20"/>
  <c r="I1172" i="20"/>
  <c r="I1171" i="20"/>
  <c r="I1170" i="20"/>
  <c r="I1169" i="20"/>
  <c r="I1168" i="20"/>
  <c r="I1167" i="20"/>
  <c r="I1166" i="20"/>
  <c r="I1165" i="20"/>
  <c r="I1164" i="20"/>
  <c r="I1163" i="20"/>
  <c r="I1162" i="20"/>
  <c r="I1161" i="20"/>
  <c r="I1160" i="20"/>
  <c r="I1159" i="20"/>
  <c r="I1158" i="20"/>
  <c r="I1157" i="20"/>
  <c r="I1179" i="20"/>
  <c r="I1178" i="20"/>
  <c r="I1177" i="20"/>
  <c r="I1185" i="20"/>
  <c r="I1188" i="20"/>
  <c r="I1190" i="20"/>
  <c r="I1197" i="20"/>
  <c r="I1198" i="20"/>
  <c r="I1200" i="20"/>
  <c r="I1199" i="20"/>
  <c r="I1212" i="20"/>
  <c r="I1211" i="20"/>
  <c r="I1210" i="20"/>
  <c r="I1209" i="20"/>
  <c r="I1208" i="20"/>
  <c r="I1207" i="20"/>
  <c r="I1206" i="20"/>
  <c r="E170" i="12"/>
  <c r="E169" i="12"/>
  <c r="E162" i="12"/>
  <c r="E153" i="12"/>
  <c r="E152" i="12"/>
  <c r="F5" i="12"/>
  <c r="F265" i="12" l="1"/>
  <c r="F263" i="12"/>
  <c r="F261" i="12"/>
  <c r="F258" i="12"/>
  <c r="F269" i="12"/>
  <c r="F266" i="12"/>
  <c r="F262" i="12"/>
  <c r="F270" i="12"/>
  <c r="F268" i="12"/>
  <c r="F264" i="12"/>
  <c r="F257" i="12"/>
  <c r="F256" i="12"/>
  <c r="F259" i="12"/>
  <c r="F255" i="12"/>
  <c r="F260" i="12"/>
  <c r="F52" i="12"/>
  <c r="F87" i="12"/>
  <c r="F63" i="12"/>
  <c r="F66" i="12"/>
  <c r="F65" i="12"/>
  <c r="F62" i="12"/>
  <c r="F60" i="12"/>
  <c r="F59" i="12"/>
  <c r="F56" i="12"/>
  <c r="F50" i="12"/>
  <c r="F49" i="12"/>
  <c r="F54" i="12"/>
  <c r="F51" i="12"/>
  <c r="F64" i="12"/>
  <c r="F53" i="12"/>
  <c r="F58" i="12"/>
  <c r="F57" i="12"/>
  <c r="F55" i="12"/>
  <c r="F40" i="12"/>
  <c r="F39" i="12"/>
  <c r="F97" i="12"/>
  <c r="F248" i="12"/>
  <c r="F242" i="12"/>
  <c r="F115" i="12"/>
  <c r="F96" i="12"/>
  <c r="F108" i="12"/>
  <c r="F110" i="12"/>
  <c r="F111" i="12"/>
  <c r="F112" i="12"/>
  <c r="F113" i="12"/>
  <c r="F95" i="12"/>
  <c r="F106" i="12"/>
  <c r="F114" i="12"/>
  <c r="E165" i="12"/>
  <c r="E168" i="12"/>
  <c r="E167" i="12"/>
  <c r="E164" i="12"/>
  <c r="E172" i="12"/>
  <c r="E161" i="12"/>
  <c r="E159" i="12"/>
  <c r="E154" i="12"/>
  <c r="E151" i="12"/>
  <c r="E160" i="12"/>
  <c r="E171" i="12"/>
  <c r="F157" i="12"/>
  <c r="E157" i="12"/>
  <c r="F171" i="12"/>
  <c r="F160" i="12"/>
  <c r="F151" i="12"/>
  <c r="G5" i="12"/>
  <c r="F167" i="12"/>
  <c r="F161" i="12"/>
  <c r="F169" i="12"/>
  <c r="F170" i="12"/>
  <c r="F172" i="12"/>
  <c r="F164" i="12"/>
  <c r="F158" i="12"/>
  <c r="F165" i="12"/>
  <c r="F168" i="12"/>
  <c r="F152" i="12"/>
  <c r="F159" i="12"/>
  <c r="F153" i="12"/>
  <c r="F162" i="12"/>
  <c r="F155" i="12"/>
  <c r="F154" i="12"/>
  <c r="B901" i="20"/>
  <c r="B655" i="20"/>
  <c r="J1213" i="20"/>
  <c r="I1213" i="20"/>
  <c r="G270" i="12" l="1"/>
  <c r="G269" i="12"/>
  <c r="G268" i="12"/>
  <c r="G266" i="12"/>
  <c r="G265" i="12"/>
  <c r="G264" i="12"/>
  <c r="G263" i="12"/>
  <c r="G262" i="12"/>
  <c r="G261" i="12"/>
  <c r="G258" i="12"/>
  <c r="G257" i="12"/>
  <c r="G256" i="12"/>
  <c r="G255" i="12"/>
  <c r="G259" i="12"/>
  <c r="G260" i="12"/>
  <c r="G52" i="12"/>
  <c r="G87" i="12"/>
  <c r="G63" i="12"/>
  <c r="G66" i="12"/>
  <c r="G65" i="12"/>
  <c r="G62" i="12"/>
  <c r="G60" i="12"/>
  <c r="G59" i="12"/>
  <c r="G56" i="12"/>
  <c r="G50" i="12"/>
  <c r="G49" i="12"/>
  <c r="G53" i="12"/>
  <c r="G58" i="12"/>
  <c r="G55" i="12"/>
  <c r="G51" i="12"/>
  <c r="G57" i="12"/>
  <c r="G64" i="12"/>
  <c r="G54" i="12"/>
  <c r="F61" i="12"/>
  <c r="F48" i="12"/>
  <c r="G39" i="12"/>
  <c r="G40" i="12"/>
  <c r="F241" i="12"/>
  <c r="F197" i="12"/>
  <c r="G248" i="12"/>
  <c r="G242" i="12"/>
  <c r="G110" i="12"/>
  <c r="G111" i="12"/>
  <c r="G112" i="12"/>
  <c r="G113" i="12"/>
  <c r="G114" i="12"/>
  <c r="G108" i="12"/>
  <c r="G106" i="12"/>
  <c r="G95" i="12"/>
  <c r="G96" i="12"/>
  <c r="G115" i="12"/>
  <c r="G97" i="12"/>
  <c r="I2" i="20"/>
  <c r="E158" i="12" s="1"/>
  <c r="I900" i="20"/>
  <c r="J5" i="20"/>
  <c r="J901" i="20"/>
  <c r="G166" i="12" s="1"/>
  <c r="I5" i="20"/>
  <c r="I901" i="20"/>
  <c r="I8" i="20"/>
  <c r="E155" i="12" s="1"/>
  <c r="I654" i="20"/>
  <c r="J16" i="20"/>
  <c r="J655" i="20"/>
  <c r="I16" i="20"/>
  <c r="I655" i="20"/>
  <c r="H5" i="12"/>
  <c r="G168" i="12"/>
  <c r="G162" i="12"/>
  <c r="G170" i="12"/>
  <c r="G171" i="12"/>
  <c r="G157" i="12"/>
  <c r="G165" i="12"/>
  <c r="G159" i="12"/>
  <c r="G158" i="12"/>
  <c r="G151" i="12"/>
  <c r="G167" i="12"/>
  <c r="G169" i="12"/>
  <c r="G153" i="12"/>
  <c r="G154" i="12"/>
  <c r="G161" i="12"/>
  <c r="G160" i="12"/>
  <c r="G164" i="12"/>
  <c r="G152" i="12"/>
  <c r="G172" i="12"/>
  <c r="G155" i="12"/>
  <c r="G156" i="12" l="1"/>
  <c r="G150" i="12" s="1"/>
  <c r="H270" i="12"/>
  <c r="H269" i="12"/>
  <c r="H268" i="12"/>
  <c r="H266" i="12"/>
  <c r="H265" i="12"/>
  <c r="H264" i="12"/>
  <c r="H263" i="12"/>
  <c r="H262" i="12"/>
  <c r="H261" i="12"/>
  <c r="H258" i="12"/>
  <c r="H257" i="12"/>
  <c r="H256" i="12"/>
  <c r="H260" i="12"/>
  <c r="H259" i="12"/>
  <c r="H255" i="12"/>
  <c r="H52" i="12"/>
  <c r="H87" i="12"/>
  <c r="H63" i="12"/>
  <c r="H62" i="12"/>
  <c r="H56" i="12"/>
  <c r="H50" i="12"/>
  <c r="H49" i="12"/>
  <c r="H66" i="12"/>
  <c r="H65" i="12"/>
  <c r="H59" i="12"/>
  <c r="H60" i="12"/>
  <c r="H53" i="12"/>
  <c r="H58" i="12"/>
  <c r="H55" i="12"/>
  <c r="H51" i="12"/>
  <c r="H57" i="12"/>
  <c r="H54" i="12"/>
  <c r="H64" i="12"/>
  <c r="F69" i="12"/>
  <c r="G61" i="12"/>
  <c r="G48" i="12"/>
  <c r="F251" i="12"/>
  <c r="H39" i="12"/>
  <c r="H40" i="12"/>
  <c r="H248" i="12"/>
  <c r="H242" i="12"/>
  <c r="G197" i="12"/>
  <c r="G241" i="12"/>
  <c r="H110" i="12"/>
  <c r="H111" i="12"/>
  <c r="H112" i="12"/>
  <c r="H113" i="12"/>
  <c r="H114" i="12"/>
  <c r="H115" i="12"/>
  <c r="H106" i="12"/>
  <c r="H95" i="12"/>
  <c r="H96" i="12"/>
  <c r="H97" i="12"/>
  <c r="H108" i="12"/>
  <c r="I18" i="20"/>
  <c r="F156" i="12" s="1"/>
  <c r="F150" i="12" s="1"/>
  <c r="I482" i="20"/>
  <c r="E156" i="12"/>
  <c r="F166" i="12"/>
  <c r="F163" i="12" s="1"/>
  <c r="E166" i="12"/>
  <c r="G163" i="12"/>
  <c r="I5" i="12"/>
  <c r="H169" i="12"/>
  <c r="H171" i="12"/>
  <c r="H172" i="12"/>
  <c r="H164" i="12"/>
  <c r="H158" i="12"/>
  <c r="H166" i="12"/>
  <c r="H160" i="12"/>
  <c r="H167" i="12"/>
  <c r="H152" i="12"/>
  <c r="H168" i="12"/>
  <c r="H159" i="12"/>
  <c r="H154" i="12"/>
  <c r="H170" i="12"/>
  <c r="H155" i="12"/>
  <c r="H157" i="12"/>
  <c r="H162" i="12"/>
  <c r="H151" i="12"/>
  <c r="H165" i="12"/>
  <c r="H161" i="12"/>
  <c r="H156" i="12"/>
  <c r="H153" i="12"/>
  <c r="E163" i="12" l="1"/>
  <c r="E150" i="12"/>
  <c r="I270" i="12"/>
  <c r="I269" i="12"/>
  <c r="I268" i="12"/>
  <c r="I266" i="12"/>
  <c r="I265" i="12"/>
  <c r="I264" i="12"/>
  <c r="I263" i="12"/>
  <c r="I262" i="12"/>
  <c r="I261" i="12"/>
  <c r="I258" i="12"/>
  <c r="I257" i="12"/>
  <c r="I256" i="12"/>
  <c r="I260" i="12"/>
  <c r="I255" i="12"/>
  <c r="I259" i="12"/>
  <c r="I52" i="12"/>
  <c r="I87" i="12"/>
  <c r="I63" i="12"/>
  <c r="I66" i="12"/>
  <c r="I65" i="12"/>
  <c r="I62" i="12"/>
  <c r="I60" i="12"/>
  <c r="I59" i="12"/>
  <c r="I56" i="12"/>
  <c r="I50" i="12"/>
  <c r="I49" i="12"/>
  <c r="I53" i="12"/>
  <c r="I58" i="12"/>
  <c r="I64" i="12"/>
  <c r="I51" i="12"/>
  <c r="I57" i="12"/>
  <c r="I55" i="12"/>
  <c r="I54" i="12"/>
  <c r="G69" i="12"/>
  <c r="H48" i="12"/>
  <c r="H61" i="12"/>
  <c r="G251" i="12"/>
  <c r="I39" i="12"/>
  <c r="I40" i="12"/>
  <c r="H197" i="12"/>
  <c r="H241" i="12"/>
  <c r="I248" i="12"/>
  <c r="I242" i="12"/>
  <c r="I111" i="12"/>
  <c r="I112" i="12"/>
  <c r="I113" i="12"/>
  <c r="I114" i="12"/>
  <c r="I115" i="12"/>
  <c r="I106" i="12"/>
  <c r="I108" i="12"/>
  <c r="I110" i="12"/>
  <c r="I96" i="12"/>
  <c r="I97" i="12"/>
  <c r="I95" i="12"/>
  <c r="H163" i="12"/>
  <c r="H150" i="12"/>
  <c r="J5" i="12"/>
  <c r="I170" i="12"/>
  <c r="I172" i="12"/>
  <c r="I164" i="12"/>
  <c r="I165" i="12"/>
  <c r="I159" i="12"/>
  <c r="I167" i="12"/>
  <c r="I161" i="12"/>
  <c r="I168" i="12"/>
  <c r="I153" i="12"/>
  <c r="I169" i="12"/>
  <c r="I155" i="12"/>
  <c r="I171" i="12"/>
  <c r="I162" i="12"/>
  <c r="I154" i="12"/>
  <c r="I152" i="12"/>
  <c r="I151" i="12"/>
  <c r="I166" i="12"/>
  <c r="I158" i="12"/>
  <c r="I156" i="12"/>
  <c r="I160" i="12"/>
  <c r="I157" i="12"/>
  <c r="J270" i="12" l="1"/>
  <c r="J269" i="12"/>
  <c r="J268" i="12"/>
  <c r="J266" i="12"/>
  <c r="J265" i="12"/>
  <c r="J264" i="12"/>
  <c r="J263" i="12"/>
  <c r="J262" i="12"/>
  <c r="J261" i="12"/>
  <c r="J258" i="12"/>
  <c r="J257" i="12"/>
  <c r="J256" i="12"/>
  <c r="J260" i="12"/>
  <c r="J259" i="12"/>
  <c r="J255" i="12"/>
  <c r="J52" i="12"/>
  <c r="J87" i="12"/>
  <c r="J63" i="12"/>
  <c r="I48" i="12"/>
  <c r="J66" i="12"/>
  <c r="J65" i="12"/>
  <c r="J62" i="12"/>
  <c r="J60" i="12"/>
  <c r="J59" i="12"/>
  <c r="J56" i="12"/>
  <c r="J50" i="12"/>
  <c r="J49" i="12"/>
  <c r="J53" i="12"/>
  <c r="J58" i="12"/>
  <c r="J64" i="12"/>
  <c r="J51" i="12"/>
  <c r="J57" i="12"/>
  <c r="J54" i="12"/>
  <c r="J55" i="12"/>
  <c r="H69" i="12"/>
  <c r="I61" i="12"/>
  <c r="H251" i="12"/>
  <c r="J39" i="12"/>
  <c r="J40" i="12"/>
  <c r="J248" i="12"/>
  <c r="J242" i="12"/>
  <c r="I197" i="12"/>
  <c r="I241" i="12"/>
  <c r="J112" i="12"/>
  <c r="J113" i="12"/>
  <c r="J114" i="12"/>
  <c r="J115" i="12"/>
  <c r="J106" i="12"/>
  <c r="J108" i="12"/>
  <c r="J110" i="12"/>
  <c r="J97" i="12"/>
  <c r="J111" i="12"/>
  <c r="J96" i="12"/>
  <c r="J95" i="12"/>
  <c r="I163" i="12"/>
  <c r="I150" i="12"/>
  <c r="K5" i="12"/>
  <c r="J171" i="12"/>
  <c r="J165" i="12"/>
  <c r="J166" i="12"/>
  <c r="J160" i="12"/>
  <c r="J168" i="12"/>
  <c r="J162" i="12"/>
  <c r="J169" i="12"/>
  <c r="J167" i="12"/>
  <c r="J154" i="12"/>
  <c r="J159" i="12"/>
  <c r="J170" i="12"/>
  <c r="J172" i="12"/>
  <c r="J161" i="12"/>
  <c r="J157" i="12"/>
  <c r="J164" i="12"/>
  <c r="J156" i="12"/>
  <c r="J151" i="12"/>
  <c r="J152" i="12"/>
  <c r="J158" i="12"/>
  <c r="J155" i="12"/>
  <c r="J153" i="12"/>
  <c r="K270" i="12" l="1"/>
  <c r="K269" i="12"/>
  <c r="K268" i="12"/>
  <c r="K266" i="12"/>
  <c r="K265" i="12"/>
  <c r="K264" i="12"/>
  <c r="K263" i="12"/>
  <c r="K262" i="12"/>
  <c r="K261" i="12"/>
  <c r="K258" i="12"/>
  <c r="K257" i="12"/>
  <c r="K256" i="12"/>
  <c r="K259" i="12"/>
  <c r="K255" i="12"/>
  <c r="K260" i="12"/>
  <c r="K52" i="12"/>
  <c r="K87" i="12"/>
  <c r="K63" i="12"/>
  <c r="I69" i="12"/>
  <c r="K66" i="12"/>
  <c r="K65" i="12"/>
  <c r="K62" i="12"/>
  <c r="K60" i="12"/>
  <c r="K59" i="12"/>
  <c r="K56" i="12"/>
  <c r="K50" i="12"/>
  <c r="K49" i="12"/>
  <c r="K53" i="12"/>
  <c r="K58" i="12"/>
  <c r="K64" i="12"/>
  <c r="K57" i="12"/>
  <c r="K51" i="12"/>
  <c r="K55" i="12"/>
  <c r="K54" i="12"/>
  <c r="J48" i="12"/>
  <c r="J61" i="12"/>
  <c r="I251" i="12"/>
  <c r="K39" i="12"/>
  <c r="K40" i="12"/>
  <c r="J241" i="12"/>
  <c r="K248" i="12"/>
  <c r="K242" i="12"/>
  <c r="J197" i="12"/>
  <c r="K113" i="12"/>
  <c r="K114" i="12"/>
  <c r="K115" i="12"/>
  <c r="K106" i="12"/>
  <c r="K108" i="12"/>
  <c r="K110" i="12"/>
  <c r="K112" i="12"/>
  <c r="K111" i="12"/>
  <c r="K95" i="12"/>
  <c r="K96" i="12"/>
  <c r="K97" i="12"/>
  <c r="J150" i="12"/>
  <c r="L5" i="12"/>
  <c r="K172" i="12"/>
  <c r="K164" i="12"/>
  <c r="K166" i="12"/>
  <c r="K167" i="12"/>
  <c r="K161" i="12"/>
  <c r="K169" i="12"/>
  <c r="K170" i="12"/>
  <c r="K168" i="12"/>
  <c r="K159" i="12"/>
  <c r="K155" i="12"/>
  <c r="K171" i="12"/>
  <c r="K162" i="12"/>
  <c r="K157" i="12"/>
  <c r="K160" i="12"/>
  <c r="K158" i="12"/>
  <c r="K152" i="12"/>
  <c r="K165" i="12"/>
  <c r="K154" i="12"/>
  <c r="K151" i="12"/>
  <c r="K156" i="12"/>
  <c r="K153" i="12"/>
  <c r="J163" i="12"/>
  <c r="L270" i="12" l="1"/>
  <c r="L269" i="12"/>
  <c r="L268" i="12"/>
  <c r="L266" i="12"/>
  <c r="L265" i="12"/>
  <c r="L264" i="12"/>
  <c r="L263" i="12"/>
  <c r="L262" i="12"/>
  <c r="L261" i="12"/>
  <c r="L258" i="12"/>
  <c r="L257" i="12"/>
  <c r="L256" i="12"/>
  <c r="L255" i="12"/>
  <c r="L259" i="12"/>
  <c r="L260" i="12"/>
  <c r="L52" i="12"/>
  <c r="L87" i="12"/>
  <c r="L63" i="12"/>
  <c r="J251" i="12"/>
  <c r="L66" i="12"/>
  <c r="L65" i="12"/>
  <c r="L62" i="12"/>
  <c r="L60" i="12"/>
  <c r="L59" i="12"/>
  <c r="L56" i="12"/>
  <c r="L50" i="12"/>
  <c r="L49" i="12"/>
  <c r="L55" i="12"/>
  <c r="L64" i="12"/>
  <c r="L51" i="12"/>
  <c r="L58" i="12"/>
  <c r="L54" i="12"/>
  <c r="L57" i="12"/>
  <c r="L53" i="12"/>
  <c r="J69" i="12"/>
  <c r="K48" i="12"/>
  <c r="K61" i="12"/>
  <c r="L40" i="12"/>
  <c r="L39" i="12"/>
  <c r="K197" i="12"/>
  <c r="K241" i="12"/>
  <c r="L248" i="12"/>
  <c r="L242" i="12"/>
  <c r="L114" i="12"/>
  <c r="L115" i="12"/>
  <c r="L106" i="12"/>
  <c r="L108" i="12"/>
  <c r="L110" i="12"/>
  <c r="L111" i="12"/>
  <c r="L113" i="12"/>
  <c r="L112" i="12"/>
  <c r="L97" i="12"/>
  <c r="L96" i="12"/>
  <c r="L95" i="12"/>
  <c r="K150" i="12"/>
  <c r="K163" i="12"/>
  <c r="M5" i="12"/>
  <c r="L165" i="12"/>
  <c r="L167" i="12"/>
  <c r="L168" i="12"/>
  <c r="L162" i="12"/>
  <c r="L170" i="12"/>
  <c r="L171" i="12"/>
  <c r="L169" i="12"/>
  <c r="L157" i="12"/>
  <c r="L172" i="12"/>
  <c r="L161" i="12"/>
  <c r="L160" i="12"/>
  <c r="L156" i="12"/>
  <c r="L153" i="12"/>
  <c r="L166" i="12"/>
  <c r="L158" i="12"/>
  <c r="L152" i="12"/>
  <c r="L151" i="12"/>
  <c r="L154" i="12"/>
  <c r="L164" i="12"/>
  <c r="L155" i="12"/>
  <c r="L159" i="12"/>
  <c r="M270" i="12" l="1"/>
  <c r="M265" i="12"/>
  <c r="M261" i="12"/>
  <c r="M266" i="12"/>
  <c r="M262" i="12"/>
  <c r="M257" i="12"/>
  <c r="M269" i="12"/>
  <c r="M264" i="12"/>
  <c r="M256" i="12"/>
  <c r="M268" i="12"/>
  <c r="M263" i="12"/>
  <c r="M258" i="12"/>
  <c r="M260" i="12"/>
  <c r="M259" i="12"/>
  <c r="M255" i="12"/>
  <c r="M52" i="12"/>
  <c r="M87" i="12"/>
  <c r="M63" i="12"/>
  <c r="M62" i="12"/>
  <c r="M60" i="12"/>
  <c r="M59" i="12"/>
  <c r="M56" i="12"/>
  <c r="M50" i="12"/>
  <c r="M66" i="12"/>
  <c r="M65" i="12"/>
  <c r="M49" i="12"/>
  <c r="M57" i="12"/>
  <c r="M64" i="12"/>
  <c r="M58" i="12"/>
  <c r="M55" i="12"/>
  <c r="M51" i="12"/>
  <c r="M54" i="12"/>
  <c r="M53" i="12"/>
  <c r="K69" i="12"/>
  <c r="L48" i="12"/>
  <c r="L61" i="12"/>
  <c r="K251" i="12"/>
  <c r="M39" i="12"/>
  <c r="M40" i="12"/>
  <c r="L197" i="12"/>
  <c r="L241" i="12"/>
  <c r="M248" i="12"/>
  <c r="M242" i="12"/>
  <c r="M115" i="12"/>
  <c r="M106" i="12"/>
  <c r="M108" i="12"/>
  <c r="M110" i="12"/>
  <c r="M111" i="12"/>
  <c r="M112" i="12"/>
  <c r="M114" i="12"/>
  <c r="M97" i="12"/>
  <c r="M113" i="12"/>
  <c r="M96" i="12"/>
  <c r="M95" i="12"/>
  <c r="L163" i="12"/>
  <c r="N5" i="12"/>
  <c r="M166" i="12"/>
  <c r="M160" i="12"/>
  <c r="M168" i="12"/>
  <c r="M162" i="12"/>
  <c r="M169" i="12"/>
  <c r="M171" i="12"/>
  <c r="M157" i="12"/>
  <c r="M172" i="12"/>
  <c r="M164" i="12"/>
  <c r="M170" i="12"/>
  <c r="M161" i="12"/>
  <c r="M156" i="12"/>
  <c r="M151" i="12"/>
  <c r="M158" i="12"/>
  <c r="M152" i="12"/>
  <c r="M165" i="12"/>
  <c r="M154" i="12"/>
  <c r="M155" i="12"/>
  <c r="M153" i="12"/>
  <c r="M167" i="12"/>
  <c r="M159" i="12"/>
  <c r="L150" i="12"/>
  <c r="M61" i="12" l="1"/>
  <c r="N266" i="12"/>
  <c r="N263" i="12"/>
  <c r="N264" i="12"/>
  <c r="N270" i="12"/>
  <c r="N269" i="12"/>
  <c r="N268" i="12"/>
  <c r="N265" i="12"/>
  <c r="N262" i="12"/>
  <c r="N261" i="12"/>
  <c r="N258" i="12"/>
  <c r="N257" i="12"/>
  <c r="N256" i="12"/>
  <c r="N260" i="12"/>
  <c r="N259" i="12"/>
  <c r="N255" i="12"/>
  <c r="N52" i="12"/>
  <c r="N87" i="12"/>
  <c r="N63" i="12"/>
  <c r="N66" i="12"/>
  <c r="N65" i="12"/>
  <c r="N62" i="12"/>
  <c r="N60" i="12"/>
  <c r="N59" i="12"/>
  <c r="N56" i="12"/>
  <c r="N50" i="12"/>
  <c r="N49" i="12"/>
  <c r="N54" i="12"/>
  <c r="N53" i="12"/>
  <c r="N58" i="12"/>
  <c r="N51" i="12"/>
  <c r="N57" i="12"/>
  <c r="N55" i="12"/>
  <c r="N64" i="12"/>
  <c r="L69" i="12"/>
  <c r="M48" i="12"/>
  <c r="M69" i="12" s="1"/>
  <c r="L251" i="12"/>
  <c r="N40" i="12"/>
  <c r="N39" i="12"/>
  <c r="M241" i="12"/>
  <c r="N248" i="12"/>
  <c r="N242" i="12"/>
  <c r="M197" i="12"/>
  <c r="N108" i="12"/>
  <c r="N110" i="12"/>
  <c r="N111" i="12"/>
  <c r="N112" i="12"/>
  <c r="N113" i="12"/>
  <c r="N106" i="12"/>
  <c r="N115" i="12"/>
  <c r="N95" i="12"/>
  <c r="N96" i="12"/>
  <c r="N114" i="12"/>
  <c r="N97" i="12"/>
  <c r="M150" i="12"/>
  <c r="M163" i="12"/>
  <c r="O5" i="12"/>
  <c r="N167" i="12"/>
  <c r="N161" i="12"/>
  <c r="N169" i="12"/>
  <c r="N170" i="12"/>
  <c r="N156" i="12"/>
  <c r="N172" i="12"/>
  <c r="N164" i="12"/>
  <c r="N158" i="12"/>
  <c r="N165" i="12"/>
  <c r="N157" i="12"/>
  <c r="N171" i="12"/>
  <c r="N162" i="12"/>
  <c r="N160" i="12"/>
  <c r="N152" i="12"/>
  <c r="N153" i="12"/>
  <c r="N166" i="12"/>
  <c r="N159" i="12"/>
  <c r="N155" i="12"/>
  <c r="N168" i="12"/>
  <c r="N154" i="12"/>
  <c r="N151" i="12"/>
  <c r="O270" i="12" l="1"/>
  <c r="O269" i="12"/>
  <c r="O268" i="12"/>
  <c r="O266" i="12"/>
  <c r="O265" i="12"/>
  <c r="O264" i="12"/>
  <c r="O263" i="12"/>
  <c r="O262" i="12"/>
  <c r="O261" i="12"/>
  <c r="O258" i="12"/>
  <c r="O257" i="12"/>
  <c r="O256" i="12"/>
  <c r="O255" i="12"/>
  <c r="O259" i="12"/>
  <c r="O260" i="12"/>
  <c r="O52" i="12"/>
  <c r="O87" i="12"/>
  <c r="O63" i="12"/>
  <c r="O66" i="12"/>
  <c r="O65" i="12"/>
  <c r="O62" i="12"/>
  <c r="O60" i="12"/>
  <c r="O59" i="12"/>
  <c r="O56" i="12"/>
  <c r="O50" i="12"/>
  <c r="O49" i="12"/>
  <c r="O53" i="12"/>
  <c r="O58" i="12"/>
  <c r="O51" i="12"/>
  <c r="O57" i="12"/>
  <c r="O64" i="12"/>
  <c r="O55" i="12"/>
  <c r="O54" i="12"/>
  <c r="N61" i="12"/>
  <c r="N48" i="12"/>
  <c r="M251" i="12"/>
  <c r="O39" i="12"/>
  <c r="O40" i="12"/>
  <c r="O248" i="12"/>
  <c r="O242" i="12"/>
  <c r="N197" i="12"/>
  <c r="N241" i="12"/>
  <c r="O110" i="12"/>
  <c r="O111" i="12"/>
  <c r="O112" i="12"/>
  <c r="O113" i="12"/>
  <c r="O114" i="12"/>
  <c r="O106" i="12"/>
  <c r="O115" i="12"/>
  <c r="O95" i="12"/>
  <c r="O96" i="12"/>
  <c r="O108" i="12"/>
  <c r="O97" i="12"/>
  <c r="N150" i="12"/>
  <c r="P5" i="12"/>
  <c r="O168" i="12"/>
  <c r="O162" i="12"/>
  <c r="O170" i="12"/>
  <c r="O171" i="12"/>
  <c r="O157" i="12"/>
  <c r="O165" i="12"/>
  <c r="O159" i="12"/>
  <c r="O166" i="12"/>
  <c r="O161" i="12"/>
  <c r="O160" i="12"/>
  <c r="O151" i="12"/>
  <c r="O172" i="12"/>
  <c r="O156" i="12"/>
  <c r="O158" i="12"/>
  <c r="O153" i="12"/>
  <c r="O164" i="12"/>
  <c r="O154" i="12"/>
  <c r="O167" i="12"/>
  <c r="O155" i="12"/>
  <c r="O169" i="12"/>
  <c r="O152" i="12"/>
  <c r="N163" i="12"/>
  <c r="P270" i="12" l="1"/>
  <c r="P269" i="12"/>
  <c r="P268" i="12"/>
  <c r="P266" i="12"/>
  <c r="P265" i="12"/>
  <c r="P264" i="12"/>
  <c r="P263" i="12"/>
  <c r="P262" i="12"/>
  <c r="P261" i="12"/>
  <c r="P258" i="12"/>
  <c r="P257" i="12"/>
  <c r="P256" i="12"/>
  <c r="P259" i="12"/>
  <c r="P260" i="12"/>
  <c r="P255" i="12"/>
  <c r="P52" i="12"/>
  <c r="P87" i="12"/>
  <c r="P63" i="12"/>
  <c r="N69" i="12"/>
  <c r="P59" i="12"/>
  <c r="P65" i="12"/>
  <c r="P60" i="12"/>
  <c r="P50" i="12"/>
  <c r="P66" i="12"/>
  <c r="P62" i="12"/>
  <c r="P56" i="12"/>
  <c r="P49" i="12"/>
  <c r="P64" i="12"/>
  <c r="P53" i="12"/>
  <c r="P58" i="12"/>
  <c r="P51" i="12"/>
  <c r="P57" i="12"/>
  <c r="P55" i="12"/>
  <c r="P54" i="12"/>
  <c r="O61" i="12"/>
  <c r="O48" i="12"/>
  <c r="N251" i="12"/>
  <c r="P39" i="12"/>
  <c r="P40" i="12"/>
  <c r="O197" i="12"/>
  <c r="P248" i="12"/>
  <c r="P242" i="12"/>
  <c r="O241" i="12"/>
  <c r="P110" i="12"/>
  <c r="P111" i="12"/>
  <c r="P112" i="12"/>
  <c r="P113" i="12"/>
  <c r="P114" i="12"/>
  <c r="P115" i="12"/>
  <c r="P106" i="12"/>
  <c r="P95" i="12"/>
  <c r="P96" i="12"/>
  <c r="P108" i="12"/>
  <c r="P97" i="12"/>
  <c r="O150" i="12"/>
  <c r="O163" i="12"/>
  <c r="Q5" i="12"/>
  <c r="P169" i="12"/>
  <c r="P171" i="12"/>
  <c r="P172" i="12"/>
  <c r="P164" i="12"/>
  <c r="P158" i="12"/>
  <c r="P166" i="12"/>
  <c r="P160" i="12"/>
  <c r="P167" i="12"/>
  <c r="P170" i="12"/>
  <c r="P162" i="12"/>
  <c r="P156" i="12"/>
  <c r="P152" i="12"/>
  <c r="P154" i="12"/>
  <c r="P155" i="12"/>
  <c r="P168" i="12"/>
  <c r="P161" i="12"/>
  <c r="P153" i="12"/>
  <c r="P159" i="12"/>
  <c r="P157" i="12"/>
  <c r="P151" i="12"/>
  <c r="P165" i="12"/>
  <c r="Q270" i="12" l="1"/>
  <c r="Q269" i="12"/>
  <c r="Q268" i="12"/>
  <c r="Q266" i="12"/>
  <c r="Q265" i="12"/>
  <c r="Q264" i="12"/>
  <c r="Q263" i="12"/>
  <c r="Q262" i="12"/>
  <c r="Q261" i="12"/>
  <c r="Q258" i="12"/>
  <c r="Q257" i="12"/>
  <c r="Q256" i="12"/>
  <c r="Q260" i="12"/>
  <c r="Q255" i="12"/>
  <c r="Q259" i="12"/>
  <c r="Q52" i="12"/>
  <c r="Q87" i="12"/>
  <c r="Q63" i="12"/>
  <c r="O69" i="12"/>
  <c r="Q66" i="12"/>
  <c r="Q65" i="12"/>
  <c r="Q62" i="12"/>
  <c r="Q60" i="12"/>
  <c r="Q59" i="12"/>
  <c r="Q56" i="12"/>
  <c r="Q50" i="12"/>
  <c r="Q49" i="12"/>
  <c r="Q53" i="12"/>
  <c r="Q58" i="12"/>
  <c r="Q51" i="12"/>
  <c r="Q57" i="12"/>
  <c r="Q64" i="12"/>
  <c r="Q55" i="12"/>
  <c r="Q54" i="12"/>
  <c r="P61" i="12"/>
  <c r="P48" i="12"/>
  <c r="O251" i="12"/>
  <c r="Q40" i="12"/>
  <c r="Q39" i="12"/>
  <c r="P197" i="12"/>
  <c r="Q242" i="12"/>
  <c r="Q248" i="12"/>
  <c r="P241" i="12"/>
  <c r="Q111" i="12"/>
  <c r="Q112" i="12"/>
  <c r="Q113" i="12"/>
  <c r="Q114" i="12"/>
  <c r="Q115" i="12"/>
  <c r="Q106" i="12"/>
  <c r="Q108" i="12"/>
  <c r="Q110" i="12"/>
  <c r="Q96" i="12"/>
  <c r="Q97" i="12"/>
  <c r="Q95" i="12"/>
  <c r="P150" i="12"/>
  <c r="R5" i="12"/>
  <c r="Q170" i="12"/>
  <c r="Q172" i="12"/>
  <c r="Q164" i="12"/>
  <c r="Q165" i="12"/>
  <c r="Q159" i="12"/>
  <c r="Q167" i="12"/>
  <c r="Q161" i="12"/>
  <c r="Q168" i="12"/>
  <c r="Q171" i="12"/>
  <c r="Q153" i="12"/>
  <c r="Q158" i="12"/>
  <c r="Q155" i="12"/>
  <c r="Q169" i="12"/>
  <c r="Q166" i="12"/>
  <c r="Q162" i="12"/>
  <c r="Q156" i="12"/>
  <c r="Q160" i="12"/>
  <c r="Q157" i="12"/>
  <c r="Q151" i="12"/>
  <c r="Q154" i="12"/>
  <c r="Q152" i="12"/>
  <c r="P163" i="12"/>
  <c r="Q61" i="12" l="1"/>
  <c r="R270" i="12"/>
  <c r="R269" i="12"/>
  <c r="R268" i="12"/>
  <c r="R266" i="12"/>
  <c r="R265" i="12"/>
  <c r="R264" i="12"/>
  <c r="R263" i="12"/>
  <c r="R262" i="12"/>
  <c r="R261" i="12"/>
  <c r="R258" i="12"/>
  <c r="R257" i="12"/>
  <c r="R256" i="12"/>
  <c r="R260" i="12"/>
  <c r="R259" i="12"/>
  <c r="R255" i="12"/>
  <c r="R52" i="12"/>
  <c r="R87" i="12"/>
  <c r="R63" i="12"/>
  <c r="P69" i="12"/>
  <c r="R66" i="12"/>
  <c r="R65" i="12"/>
  <c r="R62" i="12"/>
  <c r="R60" i="12"/>
  <c r="R59" i="12"/>
  <c r="R56" i="12"/>
  <c r="R50" i="12"/>
  <c r="R49" i="12"/>
  <c r="R53" i="12"/>
  <c r="R58" i="12"/>
  <c r="R51" i="12"/>
  <c r="R57" i="12"/>
  <c r="R64" i="12"/>
  <c r="R55" i="12"/>
  <c r="R54" i="12"/>
  <c r="Q48" i="12"/>
  <c r="P251" i="12"/>
  <c r="R39" i="12"/>
  <c r="R40" i="12"/>
  <c r="R248" i="12"/>
  <c r="R242" i="12"/>
  <c r="Q197" i="12"/>
  <c r="Q241" i="12"/>
  <c r="R112" i="12"/>
  <c r="R113" i="12"/>
  <c r="R114" i="12"/>
  <c r="R115" i="12"/>
  <c r="R106" i="12"/>
  <c r="R108" i="12"/>
  <c r="R97" i="12"/>
  <c r="R111" i="12"/>
  <c r="R110" i="12"/>
  <c r="R95" i="12"/>
  <c r="R96" i="12"/>
  <c r="Q163" i="12"/>
  <c r="Q150" i="12"/>
  <c r="S5" i="12"/>
  <c r="R171" i="12"/>
  <c r="R165" i="12"/>
  <c r="R166" i="12"/>
  <c r="R160" i="12"/>
  <c r="R168" i="12"/>
  <c r="R162" i="12"/>
  <c r="R169" i="12"/>
  <c r="R172" i="12"/>
  <c r="R158" i="12"/>
  <c r="R154" i="12"/>
  <c r="R164" i="12"/>
  <c r="R159" i="12"/>
  <c r="R167" i="12"/>
  <c r="R157" i="12"/>
  <c r="R151" i="12"/>
  <c r="R156" i="12"/>
  <c r="R161" i="12"/>
  <c r="R155" i="12"/>
  <c r="R153" i="12"/>
  <c r="R152" i="12"/>
  <c r="R170" i="12"/>
  <c r="S270" i="12" l="1"/>
  <c r="S269" i="12"/>
  <c r="S268" i="12"/>
  <c r="S266" i="12"/>
  <c r="S265" i="12"/>
  <c r="S264" i="12"/>
  <c r="S263" i="12"/>
  <c r="S262" i="12"/>
  <c r="S261" i="12"/>
  <c r="S258" i="12"/>
  <c r="S257" i="12"/>
  <c r="S256" i="12"/>
  <c r="S259" i="12"/>
  <c r="S255" i="12"/>
  <c r="S260" i="12"/>
  <c r="Q69" i="12"/>
  <c r="S52" i="12"/>
  <c r="S87" i="12"/>
  <c r="S63" i="12"/>
  <c r="S66" i="12"/>
  <c r="S65" i="12"/>
  <c r="S62" i="12"/>
  <c r="S60" i="12"/>
  <c r="S59" i="12"/>
  <c r="S56" i="12"/>
  <c r="S50" i="12"/>
  <c r="S49" i="12"/>
  <c r="S64" i="12"/>
  <c r="S53" i="12"/>
  <c r="S58" i="12"/>
  <c r="S57" i="12"/>
  <c r="S54" i="12"/>
  <c r="S51" i="12"/>
  <c r="S55" i="12"/>
  <c r="R48" i="12"/>
  <c r="R61" i="12"/>
  <c r="Q251" i="12"/>
  <c r="S39" i="12"/>
  <c r="S40" i="12"/>
  <c r="R197" i="12"/>
  <c r="S248" i="12"/>
  <c r="S242" i="12"/>
  <c r="R241" i="12"/>
  <c r="S113" i="12"/>
  <c r="S114" i="12"/>
  <c r="S115" i="12"/>
  <c r="S106" i="12"/>
  <c r="S108" i="12"/>
  <c r="S110" i="12"/>
  <c r="S112" i="12"/>
  <c r="S111" i="12"/>
  <c r="S97" i="12"/>
  <c r="S95" i="12"/>
  <c r="S96" i="12"/>
  <c r="R163" i="12"/>
  <c r="T5" i="12"/>
  <c r="S172" i="12"/>
  <c r="S164" i="12"/>
  <c r="S166" i="12"/>
  <c r="S167" i="12"/>
  <c r="S161" i="12"/>
  <c r="S169" i="12"/>
  <c r="S170" i="12"/>
  <c r="S155" i="12"/>
  <c r="S159" i="12"/>
  <c r="S165" i="12"/>
  <c r="S168" i="12"/>
  <c r="S156" i="12"/>
  <c r="S152" i="12"/>
  <c r="S162" i="12"/>
  <c r="S158" i="12"/>
  <c r="S153" i="12"/>
  <c r="S171" i="12"/>
  <c r="S160" i="12"/>
  <c r="S157" i="12"/>
  <c r="S151" i="12"/>
  <c r="S154" i="12"/>
  <c r="R150" i="12"/>
  <c r="T270" i="12" l="1"/>
  <c r="T269" i="12"/>
  <c r="T268" i="12"/>
  <c r="T266" i="12"/>
  <c r="T265" i="12"/>
  <c r="T264" i="12"/>
  <c r="T263" i="12"/>
  <c r="T262" i="12"/>
  <c r="T261" i="12"/>
  <c r="T258" i="12"/>
  <c r="T257" i="12"/>
  <c r="T256" i="12"/>
  <c r="T255" i="12"/>
  <c r="T260" i="12"/>
  <c r="T259" i="12"/>
  <c r="T52" i="12"/>
  <c r="T87" i="12"/>
  <c r="T63" i="12"/>
  <c r="T66" i="12"/>
  <c r="T65" i="12"/>
  <c r="T62" i="12"/>
  <c r="T60" i="12"/>
  <c r="T59" i="12"/>
  <c r="T56" i="12"/>
  <c r="T50" i="12"/>
  <c r="T49" i="12"/>
  <c r="T64" i="12"/>
  <c r="T51" i="12"/>
  <c r="T55" i="12"/>
  <c r="T54" i="12"/>
  <c r="T57" i="12"/>
  <c r="T53" i="12"/>
  <c r="T58" i="12"/>
  <c r="R69" i="12"/>
  <c r="S48" i="12"/>
  <c r="S61" i="12"/>
  <c r="R251" i="12"/>
  <c r="T40" i="12"/>
  <c r="T39" i="12"/>
  <c r="T248" i="12"/>
  <c r="T242" i="12"/>
  <c r="S197" i="12"/>
  <c r="S241" i="12"/>
  <c r="T114" i="12"/>
  <c r="T115" i="12"/>
  <c r="T106" i="12"/>
  <c r="T108" i="12"/>
  <c r="T110" i="12"/>
  <c r="T111" i="12"/>
  <c r="T113" i="12"/>
  <c r="T112" i="12"/>
  <c r="T95" i="12"/>
  <c r="T96" i="12"/>
  <c r="T97" i="12"/>
  <c r="S163" i="12"/>
  <c r="S150" i="12"/>
  <c r="U5" i="12"/>
  <c r="T165" i="12"/>
  <c r="T167" i="12"/>
  <c r="T168" i="12"/>
  <c r="T162" i="12"/>
  <c r="T170" i="12"/>
  <c r="T171" i="12"/>
  <c r="T164" i="12"/>
  <c r="T159" i="12"/>
  <c r="T166" i="12"/>
  <c r="T157" i="12"/>
  <c r="T169" i="12"/>
  <c r="T161" i="12"/>
  <c r="T160" i="12"/>
  <c r="T153" i="12"/>
  <c r="T155" i="12"/>
  <c r="T151" i="12"/>
  <c r="T158" i="12"/>
  <c r="T156" i="12"/>
  <c r="T154" i="12"/>
  <c r="T152" i="12"/>
  <c r="T172" i="12"/>
  <c r="U270" i="12" l="1"/>
  <c r="U257" i="12"/>
  <c r="U266" i="12"/>
  <c r="U262" i="12"/>
  <c r="U263" i="12"/>
  <c r="U268" i="12"/>
  <c r="U258" i="12"/>
  <c r="U256" i="12"/>
  <c r="U269" i="12"/>
  <c r="U264" i="12"/>
  <c r="U265" i="12"/>
  <c r="U261" i="12"/>
  <c r="U260" i="12"/>
  <c r="U259" i="12"/>
  <c r="U255" i="12"/>
  <c r="U52" i="12"/>
  <c r="U87" i="12"/>
  <c r="U63" i="12"/>
  <c r="T48" i="12"/>
  <c r="U62" i="12"/>
  <c r="U59" i="12"/>
  <c r="U60" i="12"/>
  <c r="U50" i="12"/>
  <c r="U49" i="12"/>
  <c r="U56" i="12"/>
  <c r="U65" i="12"/>
  <c r="U66" i="12"/>
  <c r="U57" i="12"/>
  <c r="U51" i="12"/>
  <c r="U54" i="12"/>
  <c r="U58" i="12"/>
  <c r="U55" i="12"/>
  <c r="U64" i="12"/>
  <c r="U53" i="12"/>
  <c r="S69" i="12"/>
  <c r="T61" i="12"/>
  <c r="S251" i="12"/>
  <c r="U40" i="12"/>
  <c r="U39" i="12"/>
  <c r="U248" i="12"/>
  <c r="U242" i="12"/>
  <c r="T197" i="12"/>
  <c r="T241" i="12"/>
  <c r="U115" i="12"/>
  <c r="U106" i="12"/>
  <c r="U108" i="12"/>
  <c r="U110" i="12"/>
  <c r="U111" i="12"/>
  <c r="U112" i="12"/>
  <c r="U97" i="12"/>
  <c r="U114" i="12"/>
  <c r="U96" i="12"/>
  <c r="U113" i="12"/>
  <c r="U95" i="12"/>
  <c r="T150" i="12"/>
  <c r="V5" i="12"/>
  <c r="U166" i="12"/>
  <c r="U160" i="12"/>
  <c r="U168" i="12"/>
  <c r="U162" i="12"/>
  <c r="U169" i="12"/>
  <c r="U171" i="12"/>
  <c r="U157" i="12"/>
  <c r="U172" i="12"/>
  <c r="U164" i="12"/>
  <c r="U159" i="12"/>
  <c r="U165" i="12"/>
  <c r="U151" i="12"/>
  <c r="U156" i="12"/>
  <c r="U152" i="12"/>
  <c r="U158" i="12"/>
  <c r="U154" i="12"/>
  <c r="U170" i="12"/>
  <c r="U161" i="12"/>
  <c r="U167" i="12"/>
  <c r="U155" i="12"/>
  <c r="U153" i="12"/>
  <c r="T163" i="12"/>
  <c r="V268" i="12" l="1"/>
  <c r="V262" i="12"/>
  <c r="V261" i="12"/>
  <c r="V258" i="12"/>
  <c r="V270" i="12"/>
  <c r="V265" i="12"/>
  <c r="V264" i="12"/>
  <c r="V269" i="12"/>
  <c r="V266" i="12"/>
  <c r="V263" i="12"/>
  <c r="V256" i="12"/>
  <c r="V257" i="12"/>
  <c r="V260" i="12"/>
  <c r="V259" i="12"/>
  <c r="V255" i="12"/>
  <c r="V52" i="12"/>
  <c r="V87" i="12"/>
  <c r="V63" i="12"/>
  <c r="T69" i="12"/>
  <c r="V66" i="12"/>
  <c r="V65" i="12"/>
  <c r="V62" i="12"/>
  <c r="V60" i="12"/>
  <c r="V59" i="12"/>
  <c r="V56" i="12"/>
  <c r="V50" i="12"/>
  <c r="V49" i="12"/>
  <c r="V55" i="12"/>
  <c r="V58" i="12"/>
  <c r="V64" i="12"/>
  <c r="V54" i="12"/>
  <c r="V53" i="12"/>
  <c r="V51" i="12"/>
  <c r="V57" i="12"/>
  <c r="U61" i="12"/>
  <c r="U48" i="12"/>
  <c r="T251" i="12"/>
  <c r="V40" i="12"/>
  <c r="V39" i="12"/>
  <c r="U241" i="12"/>
  <c r="V248" i="12"/>
  <c r="V242" i="12"/>
  <c r="U197" i="12"/>
  <c r="V108" i="12"/>
  <c r="V110" i="12"/>
  <c r="V111" i="12"/>
  <c r="V112" i="12"/>
  <c r="V113" i="12"/>
  <c r="V115" i="12"/>
  <c r="V114" i="12"/>
  <c r="V95" i="12"/>
  <c r="V96" i="12"/>
  <c r="V106" i="12"/>
  <c r="V97" i="12"/>
  <c r="U163" i="12"/>
  <c r="U150" i="12"/>
  <c r="W5" i="12"/>
  <c r="V167" i="12"/>
  <c r="V161" i="12"/>
  <c r="V169" i="12"/>
  <c r="V170" i="12"/>
  <c r="V156" i="12"/>
  <c r="V172" i="12"/>
  <c r="V164" i="12"/>
  <c r="V158" i="12"/>
  <c r="V165" i="12"/>
  <c r="V166" i="12"/>
  <c r="V157" i="12"/>
  <c r="V152" i="12"/>
  <c r="V153" i="12"/>
  <c r="V162" i="12"/>
  <c r="V155" i="12"/>
  <c r="V171" i="12"/>
  <c r="V160" i="12"/>
  <c r="V151" i="12"/>
  <c r="V154" i="12"/>
  <c r="V159" i="12"/>
  <c r="V168" i="12"/>
  <c r="W270" i="12" l="1"/>
  <c r="W269" i="12"/>
  <c r="W268" i="12"/>
  <c r="W266" i="12"/>
  <c r="W265" i="12"/>
  <c r="W264" i="12"/>
  <c r="W263" i="12"/>
  <c r="W262" i="12"/>
  <c r="W261" i="12"/>
  <c r="W258" i="12"/>
  <c r="W257" i="12"/>
  <c r="W256" i="12"/>
  <c r="W259" i="12"/>
  <c r="W255" i="12"/>
  <c r="W260" i="12"/>
  <c r="W52" i="12"/>
  <c r="W87" i="12"/>
  <c r="W63" i="12"/>
  <c r="U251" i="12"/>
  <c r="U69" i="12"/>
  <c r="W66" i="12"/>
  <c r="W65" i="12"/>
  <c r="W62" i="12"/>
  <c r="W60" i="12"/>
  <c r="W59" i="12"/>
  <c r="W56" i="12"/>
  <c r="W50" i="12"/>
  <c r="W49" i="12"/>
  <c r="W54" i="12"/>
  <c r="W53" i="12"/>
  <c r="W58" i="12"/>
  <c r="W51" i="12"/>
  <c r="W57" i="12"/>
  <c r="W64" i="12"/>
  <c r="W55" i="12"/>
  <c r="V48" i="12"/>
  <c r="V61" i="12"/>
  <c r="W39" i="12"/>
  <c r="W40" i="12"/>
  <c r="W248" i="12"/>
  <c r="W242" i="12"/>
  <c r="V197" i="12"/>
  <c r="V241" i="12"/>
  <c r="W110" i="12"/>
  <c r="W111" i="12"/>
  <c r="W112" i="12"/>
  <c r="W113" i="12"/>
  <c r="W114" i="12"/>
  <c r="W115" i="12"/>
  <c r="W108" i="12"/>
  <c r="W95" i="12"/>
  <c r="W96" i="12"/>
  <c r="W106" i="12"/>
  <c r="W97" i="12"/>
  <c r="X5" i="12"/>
  <c r="W168" i="12"/>
  <c r="W162" i="12"/>
  <c r="W170" i="12"/>
  <c r="W171" i="12"/>
  <c r="W157" i="12"/>
  <c r="W165" i="12"/>
  <c r="W159" i="12"/>
  <c r="W166" i="12"/>
  <c r="W164" i="12"/>
  <c r="W151" i="12"/>
  <c r="W156" i="12"/>
  <c r="W153" i="12"/>
  <c r="W167" i="12"/>
  <c r="W161" i="12"/>
  <c r="W160" i="12"/>
  <c r="W154" i="12"/>
  <c r="W172" i="12"/>
  <c r="W169" i="12"/>
  <c r="W152" i="12"/>
  <c r="W158" i="12"/>
  <c r="W155" i="12"/>
  <c r="V163" i="12"/>
  <c r="V150" i="12"/>
  <c r="X270" i="12" l="1"/>
  <c r="X269" i="12"/>
  <c r="X268" i="12"/>
  <c r="X266" i="12"/>
  <c r="X265" i="12"/>
  <c r="X264" i="12"/>
  <c r="X263" i="12"/>
  <c r="X262" i="12"/>
  <c r="X261" i="12"/>
  <c r="X258" i="12"/>
  <c r="X257" i="12"/>
  <c r="X256" i="12"/>
  <c r="X255" i="12"/>
  <c r="X260" i="12"/>
  <c r="X259" i="12"/>
  <c r="X52" i="12"/>
  <c r="X87" i="12"/>
  <c r="X63" i="12"/>
  <c r="X66" i="12"/>
  <c r="X65" i="12"/>
  <c r="X50" i="12"/>
  <c r="X59" i="12"/>
  <c r="X62" i="12"/>
  <c r="X60" i="12"/>
  <c r="X56" i="12"/>
  <c r="X49" i="12"/>
  <c r="X54" i="12"/>
  <c r="X64" i="12"/>
  <c r="X53" i="12"/>
  <c r="X58" i="12"/>
  <c r="X51" i="12"/>
  <c r="X57" i="12"/>
  <c r="X55" i="12"/>
  <c r="V69" i="12"/>
  <c r="W48" i="12"/>
  <c r="W61" i="12"/>
  <c r="V251" i="12"/>
  <c r="X39" i="12"/>
  <c r="X40" i="12"/>
  <c r="W197" i="12"/>
  <c r="X248" i="12"/>
  <c r="X242" i="12"/>
  <c r="W241" i="12"/>
  <c r="X110" i="12"/>
  <c r="X111" i="12"/>
  <c r="X112" i="12"/>
  <c r="X113" i="12"/>
  <c r="X114" i="12"/>
  <c r="X115" i="12"/>
  <c r="X106" i="12"/>
  <c r="X108" i="12"/>
  <c r="X95" i="12"/>
  <c r="X96" i="12"/>
  <c r="X97" i="12"/>
  <c r="W150" i="12"/>
  <c r="W163" i="12"/>
  <c r="Y5" i="12"/>
  <c r="X169" i="12"/>
  <c r="X171" i="12"/>
  <c r="X172" i="12"/>
  <c r="X164" i="12"/>
  <c r="X158" i="12"/>
  <c r="X166" i="12"/>
  <c r="X160" i="12"/>
  <c r="X167" i="12"/>
  <c r="X152" i="12"/>
  <c r="X165" i="12"/>
  <c r="X157" i="12"/>
  <c r="X156" i="12"/>
  <c r="X161" i="12"/>
  <c r="X154" i="12"/>
  <c r="X168" i="12"/>
  <c r="X155" i="12"/>
  <c r="X170" i="12"/>
  <c r="X151" i="12"/>
  <c r="X162" i="12"/>
  <c r="X159" i="12"/>
  <c r="X153" i="12"/>
  <c r="Y270" i="12" l="1"/>
  <c r="Y269" i="12"/>
  <c r="Y268" i="12"/>
  <c r="Y266" i="12"/>
  <c r="Y265" i="12"/>
  <c r="Y264" i="12"/>
  <c r="Y263" i="12"/>
  <c r="Y262" i="12"/>
  <c r="Y261" i="12"/>
  <c r="Y258" i="12"/>
  <c r="Y257" i="12"/>
  <c r="Y256" i="12"/>
  <c r="Y255" i="12"/>
  <c r="Y259" i="12"/>
  <c r="Y260" i="12"/>
  <c r="Y52" i="12"/>
  <c r="Y87" i="12"/>
  <c r="Y63" i="12"/>
  <c r="X48" i="12"/>
  <c r="Y66" i="12"/>
  <c r="Y65" i="12"/>
  <c r="Y62" i="12"/>
  <c r="Y60" i="12"/>
  <c r="Y59" i="12"/>
  <c r="Y56" i="12"/>
  <c r="Y50" i="12"/>
  <c r="Y49" i="12"/>
  <c r="Y54" i="12"/>
  <c r="Y64" i="12"/>
  <c r="Y51" i="12"/>
  <c r="Y53" i="12"/>
  <c r="Y58" i="12"/>
  <c r="Y57" i="12"/>
  <c r="Y55" i="12"/>
  <c r="W69" i="12"/>
  <c r="X61" i="12"/>
  <c r="W251" i="12"/>
  <c r="Y40" i="12"/>
  <c r="Y39" i="12"/>
  <c r="X197" i="12"/>
  <c r="Y248" i="12"/>
  <c r="Y242" i="12"/>
  <c r="X241" i="12"/>
  <c r="Y111" i="12"/>
  <c r="Y112" i="12"/>
  <c r="Y113" i="12"/>
  <c r="Y114" i="12"/>
  <c r="Y115" i="12"/>
  <c r="Y106" i="12"/>
  <c r="Y108" i="12"/>
  <c r="Y96" i="12"/>
  <c r="Y97" i="12"/>
  <c r="Y110" i="12"/>
  <c r="Y95" i="12"/>
  <c r="Z5" i="12"/>
  <c r="Y170" i="12"/>
  <c r="Y172" i="12"/>
  <c r="Y164" i="12"/>
  <c r="Y165" i="12"/>
  <c r="Y159" i="12"/>
  <c r="Y167" i="12"/>
  <c r="Y161" i="12"/>
  <c r="Y168" i="12"/>
  <c r="Y157" i="12"/>
  <c r="Y156" i="12"/>
  <c r="Y153" i="12"/>
  <c r="Y166" i="12"/>
  <c r="Y160" i="12"/>
  <c r="Y155" i="12"/>
  <c r="Y169" i="12"/>
  <c r="Y162" i="12"/>
  <c r="Y158" i="12"/>
  <c r="Y171" i="12"/>
  <c r="Y154" i="12"/>
  <c r="Y152" i="12"/>
  <c r="Y151" i="12"/>
  <c r="X163" i="12"/>
  <c r="X150" i="12"/>
  <c r="Z270" i="12" l="1"/>
  <c r="Z269" i="12"/>
  <c r="Z268" i="12"/>
  <c r="Z266" i="12"/>
  <c r="Z265" i="12"/>
  <c r="Z264" i="12"/>
  <c r="Z263" i="12"/>
  <c r="Z262" i="12"/>
  <c r="Z261" i="12"/>
  <c r="Z258" i="12"/>
  <c r="Z257" i="12"/>
  <c r="Z256" i="12"/>
  <c r="Z260" i="12"/>
  <c r="Z255" i="12"/>
  <c r="Z259" i="12"/>
  <c r="Z52" i="12"/>
  <c r="Z87" i="12"/>
  <c r="Z63" i="12"/>
  <c r="X69" i="12"/>
  <c r="Y48" i="12"/>
  <c r="Z66" i="12"/>
  <c r="Z65" i="12"/>
  <c r="Z62" i="12"/>
  <c r="Z60" i="12"/>
  <c r="Z59" i="12"/>
  <c r="Z56" i="12"/>
  <c r="Z50" i="12"/>
  <c r="Z49" i="12"/>
  <c r="Z54" i="12"/>
  <c r="Z53" i="12"/>
  <c r="Z58" i="12"/>
  <c r="Z64" i="12"/>
  <c r="Z55" i="12"/>
  <c r="Z57" i="12"/>
  <c r="Z51" i="12"/>
  <c r="Y61" i="12"/>
  <c r="Y69" i="12" s="1"/>
  <c r="X251" i="12"/>
  <c r="Z39" i="12"/>
  <c r="Z40" i="12"/>
  <c r="Z248" i="12"/>
  <c r="Z242" i="12"/>
  <c r="Y197" i="12"/>
  <c r="Y241" i="12"/>
  <c r="Z112" i="12"/>
  <c r="Z113" i="12"/>
  <c r="Z114" i="12"/>
  <c r="Z115" i="12"/>
  <c r="Z106" i="12"/>
  <c r="Z108" i="12"/>
  <c r="Z111" i="12"/>
  <c r="Z97" i="12"/>
  <c r="Z110" i="12"/>
  <c r="Z95" i="12"/>
  <c r="Z96" i="12"/>
  <c r="Y163" i="12"/>
  <c r="Y150" i="12"/>
  <c r="AA5" i="12"/>
  <c r="Z171" i="12"/>
  <c r="Z165" i="12"/>
  <c r="Z166" i="12"/>
  <c r="Z160" i="12"/>
  <c r="Z168" i="12"/>
  <c r="Z162" i="12"/>
  <c r="Z169" i="12"/>
  <c r="Z154" i="12"/>
  <c r="Z161" i="12"/>
  <c r="Z167" i="12"/>
  <c r="Z158" i="12"/>
  <c r="Z172" i="12"/>
  <c r="Z159" i="12"/>
  <c r="Z151" i="12"/>
  <c r="Z152" i="12"/>
  <c r="Z164" i="12"/>
  <c r="Z157" i="12"/>
  <c r="Z155" i="12"/>
  <c r="Z153" i="12"/>
  <c r="Z170" i="12"/>
  <c r="Z156" i="12"/>
  <c r="AA270" i="12" l="1"/>
  <c r="AA269" i="12"/>
  <c r="AA268" i="12"/>
  <c r="AA266" i="12"/>
  <c r="AA265" i="12"/>
  <c r="AA264" i="12"/>
  <c r="AA263" i="12"/>
  <c r="AA262" i="12"/>
  <c r="AA261" i="12"/>
  <c r="AA258" i="12"/>
  <c r="AA257" i="12"/>
  <c r="AA256" i="12"/>
  <c r="AA260" i="12"/>
  <c r="AA259" i="12"/>
  <c r="AA255" i="12"/>
  <c r="AA52" i="12"/>
  <c r="AA87" i="12"/>
  <c r="AA63" i="12"/>
  <c r="AA66" i="12"/>
  <c r="AA65" i="12"/>
  <c r="AA62" i="12"/>
  <c r="AA60" i="12"/>
  <c r="AA59" i="12"/>
  <c r="AA56" i="12"/>
  <c r="AA50" i="12"/>
  <c r="AA49" i="12"/>
  <c r="AA54" i="12"/>
  <c r="AA53" i="12"/>
  <c r="AA58" i="12"/>
  <c r="AA64" i="12"/>
  <c r="AA51" i="12"/>
  <c r="AA57" i="12"/>
  <c r="AA55" i="12"/>
  <c r="Z48" i="12"/>
  <c r="Z61" i="12"/>
  <c r="Y251" i="12"/>
  <c r="AA39" i="12"/>
  <c r="AA40" i="12"/>
  <c r="Z197" i="12"/>
  <c r="AA248" i="12"/>
  <c r="AA242" i="12"/>
  <c r="Z241" i="12"/>
  <c r="AA113" i="12"/>
  <c r="AA114" i="12"/>
  <c r="AA115" i="12"/>
  <c r="AA106" i="12"/>
  <c r="AA108" i="12"/>
  <c r="AA110" i="12"/>
  <c r="AA112" i="12"/>
  <c r="AA111" i="12"/>
  <c r="AA96" i="12"/>
  <c r="AA95" i="12"/>
  <c r="AA97" i="12"/>
  <c r="Z150" i="12"/>
  <c r="Z163" i="12"/>
  <c r="AB5" i="12"/>
  <c r="AA172" i="12"/>
  <c r="AA164" i="12"/>
  <c r="AA166" i="12"/>
  <c r="AA167" i="12"/>
  <c r="AA161" i="12"/>
  <c r="AA169" i="12"/>
  <c r="AA170" i="12"/>
  <c r="AA165" i="12"/>
  <c r="AA155" i="12"/>
  <c r="AA160" i="12"/>
  <c r="AA158" i="12"/>
  <c r="AA168" i="12"/>
  <c r="AA162" i="12"/>
  <c r="AA152" i="12"/>
  <c r="AA154" i="12"/>
  <c r="AA171" i="12"/>
  <c r="AA157" i="12"/>
  <c r="AA159" i="12"/>
  <c r="AA153" i="12"/>
  <c r="AA156" i="12"/>
  <c r="AA151" i="12"/>
  <c r="AB270" i="12" l="1"/>
  <c r="AB269" i="12"/>
  <c r="AB268" i="12"/>
  <c r="AB266" i="12"/>
  <c r="AB265" i="12"/>
  <c r="AB264" i="12"/>
  <c r="AB263" i="12"/>
  <c r="AB262" i="12"/>
  <c r="AB261" i="12"/>
  <c r="AB258" i="12"/>
  <c r="AB257" i="12"/>
  <c r="AB256" i="12"/>
  <c r="AB255" i="12"/>
  <c r="AB259" i="12"/>
  <c r="AB260" i="12"/>
  <c r="AB52" i="12"/>
  <c r="AB87" i="12"/>
  <c r="AB63" i="12"/>
  <c r="AB66" i="12"/>
  <c r="AB65" i="12"/>
  <c r="AB62" i="12"/>
  <c r="AB60" i="12"/>
  <c r="AB59" i="12"/>
  <c r="AB56" i="12"/>
  <c r="AB50" i="12"/>
  <c r="AB49" i="12"/>
  <c r="AB53" i="12"/>
  <c r="AB55" i="12"/>
  <c r="AB64" i="12"/>
  <c r="AB58" i="12"/>
  <c r="AB57" i="12"/>
  <c r="AB54" i="12"/>
  <c r="AB51" i="12"/>
  <c r="Z69" i="12"/>
  <c r="AA48" i="12"/>
  <c r="AA61" i="12"/>
  <c r="Z251" i="12"/>
  <c r="AB40" i="12"/>
  <c r="AB39" i="12"/>
  <c r="AA197" i="12"/>
  <c r="AB248" i="12"/>
  <c r="AB242" i="12"/>
  <c r="AA241" i="12"/>
  <c r="AB114" i="12"/>
  <c r="AB115" i="12"/>
  <c r="AB106" i="12"/>
  <c r="AB108" i="12"/>
  <c r="AB110" i="12"/>
  <c r="AB111" i="12"/>
  <c r="AB113" i="12"/>
  <c r="AB95" i="12"/>
  <c r="AB112" i="12"/>
  <c r="AB97" i="12"/>
  <c r="AB96" i="12"/>
  <c r="AA163" i="12"/>
  <c r="AA150" i="12"/>
  <c r="AC5" i="12"/>
  <c r="AB165" i="12"/>
  <c r="AB167" i="12"/>
  <c r="AB168" i="12"/>
  <c r="AB162" i="12"/>
  <c r="AB170" i="12"/>
  <c r="AB171" i="12"/>
  <c r="AB166" i="12"/>
  <c r="AB161" i="12"/>
  <c r="AB160" i="12"/>
  <c r="AB158" i="12"/>
  <c r="AB169" i="12"/>
  <c r="AB159" i="12"/>
  <c r="AB157" i="12"/>
  <c r="AB156" i="12"/>
  <c r="AB153" i="12"/>
  <c r="AB164" i="12"/>
  <c r="AB152" i="12"/>
  <c r="AB154" i="12"/>
  <c r="AB172" i="12"/>
  <c r="AB155" i="12"/>
  <c r="AB151" i="12"/>
  <c r="AC270" i="12" l="1"/>
  <c r="AC266" i="12"/>
  <c r="AC262" i="12"/>
  <c r="AC268" i="12"/>
  <c r="AC263" i="12"/>
  <c r="AC256" i="12"/>
  <c r="AC258" i="12"/>
  <c r="AC265" i="12"/>
  <c r="AC261" i="12"/>
  <c r="AC257" i="12"/>
  <c r="AC269" i="12"/>
  <c r="AC264" i="12"/>
  <c r="AC260" i="12"/>
  <c r="AC255" i="12"/>
  <c r="AC259" i="12"/>
  <c r="AC52" i="12"/>
  <c r="AC87" i="12"/>
  <c r="AC63" i="12"/>
  <c r="AC60" i="12"/>
  <c r="AC50" i="12"/>
  <c r="AC49" i="12"/>
  <c r="AC62" i="12"/>
  <c r="AC59" i="12"/>
  <c r="AC56" i="12"/>
  <c r="AC66" i="12"/>
  <c r="AC65" i="12"/>
  <c r="AC53" i="12"/>
  <c r="AC54" i="12"/>
  <c r="AC58" i="12"/>
  <c r="AC57" i="12"/>
  <c r="AC51" i="12"/>
  <c r="AC64" i="12"/>
  <c r="AC55" i="12"/>
  <c r="AA69" i="12"/>
  <c r="AB48" i="12"/>
  <c r="AB61" i="12"/>
  <c r="AA251" i="12"/>
  <c r="AC40" i="12"/>
  <c r="AC39" i="12"/>
  <c r="AC248" i="12"/>
  <c r="AC242" i="12"/>
  <c r="AB197" i="12"/>
  <c r="AB241" i="12"/>
  <c r="AC115" i="12"/>
  <c r="AC106" i="12"/>
  <c r="AC108" i="12"/>
  <c r="AC110" i="12"/>
  <c r="AC111" i="12"/>
  <c r="AC112" i="12"/>
  <c r="AC97" i="12"/>
  <c r="AC114" i="12"/>
  <c r="AC113" i="12"/>
  <c r="AC95" i="12"/>
  <c r="AC96" i="12"/>
  <c r="AB150" i="12"/>
  <c r="AB163" i="12"/>
  <c r="AD5" i="12"/>
  <c r="AC166" i="12"/>
  <c r="AC160" i="12"/>
  <c r="AC168" i="12"/>
  <c r="AC162" i="12"/>
  <c r="AC169" i="12"/>
  <c r="AC155" i="12"/>
  <c r="AC171" i="12"/>
  <c r="AC157" i="12"/>
  <c r="AC172" i="12"/>
  <c r="AC164" i="12"/>
  <c r="AC167" i="12"/>
  <c r="AC159" i="12"/>
  <c r="AC151" i="12"/>
  <c r="AC170" i="12"/>
  <c r="AC152" i="12"/>
  <c r="AC154" i="12"/>
  <c r="AC153" i="12"/>
  <c r="AC156" i="12"/>
  <c r="AC165" i="12"/>
  <c r="AC158" i="12"/>
  <c r="AC161" i="12"/>
  <c r="AD264" i="12" l="1"/>
  <c r="AD261" i="12"/>
  <c r="AD269" i="12"/>
  <c r="AD268" i="12"/>
  <c r="AD263" i="12"/>
  <c r="AD262" i="12"/>
  <c r="AD258" i="12"/>
  <c r="AD266" i="12"/>
  <c r="AD265" i="12"/>
  <c r="AD270" i="12"/>
  <c r="AD256" i="12"/>
  <c r="AD257" i="12"/>
  <c r="AD260" i="12"/>
  <c r="AD259" i="12"/>
  <c r="AD255" i="12"/>
  <c r="AD52" i="12"/>
  <c r="AD87" i="12"/>
  <c r="AD63" i="12"/>
  <c r="AD66" i="12"/>
  <c r="AD65" i="12"/>
  <c r="AD62" i="12"/>
  <c r="AD60" i="12"/>
  <c r="AD59" i="12"/>
  <c r="AD56" i="12"/>
  <c r="AD50" i="12"/>
  <c r="AD49" i="12"/>
  <c r="AD64" i="12"/>
  <c r="AD55" i="12"/>
  <c r="AD54" i="12"/>
  <c r="AD53" i="12"/>
  <c r="AD58" i="12"/>
  <c r="AD57" i="12"/>
  <c r="AD51" i="12"/>
  <c r="AB69" i="12"/>
  <c r="AC48" i="12"/>
  <c r="AC61" i="12"/>
  <c r="AB251" i="12"/>
  <c r="AD40" i="12"/>
  <c r="AD39" i="12"/>
  <c r="AD248" i="12"/>
  <c r="AD242" i="12"/>
  <c r="AC241" i="12"/>
  <c r="AC197" i="12"/>
  <c r="AD108" i="12"/>
  <c r="AD110" i="12"/>
  <c r="AD111" i="12"/>
  <c r="AD112" i="12"/>
  <c r="AD113" i="12"/>
  <c r="AD115" i="12"/>
  <c r="AD114" i="12"/>
  <c r="AD106" i="12"/>
  <c r="AD95" i="12"/>
  <c r="AD96" i="12"/>
  <c r="AD97" i="12"/>
  <c r="AC163" i="12"/>
  <c r="AD167" i="12"/>
  <c r="AD161" i="12"/>
  <c r="AD169" i="12"/>
  <c r="AD170" i="12"/>
  <c r="AD156" i="12"/>
  <c r="AD172" i="12"/>
  <c r="AD164" i="12"/>
  <c r="AD158" i="12"/>
  <c r="AD165" i="12"/>
  <c r="AD168" i="12"/>
  <c r="AD162" i="12"/>
  <c r="AD159" i="12"/>
  <c r="AD152" i="12"/>
  <c r="AD171" i="12"/>
  <c r="AD153" i="12"/>
  <c r="AD166" i="12"/>
  <c r="AD160" i="12"/>
  <c r="AD157" i="12"/>
  <c r="AE5" i="12"/>
  <c r="AE235" i="12" s="1"/>
  <c r="AD155" i="12"/>
  <c r="AD151" i="12"/>
  <c r="AD154" i="12"/>
  <c r="AC150" i="12"/>
  <c r="AE212" i="12" l="1"/>
  <c r="AE231" i="12"/>
  <c r="AE210" i="12"/>
  <c r="AE234" i="12"/>
  <c r="AE270" i="12"/>
  <c r="AE269" i="12"/>
  <c r="AE268" i="12"/>
  <c r="AE266" i="12"/>
  <c r="AE265" i="12"/>
  <c r="AE264" i="12"/>
  <c r="AE263" i="12"/>
  <c r="AE262" i="12"/>
  <c r="AE261" i="12"/>
  <c r="AE258" i="12"/>
  <c r="AE257" i="12"/>
  <c r="AE256" i="12"/>
  <c r="AE259" i="12"/>
  <c r="AE255" i="12"/>
  <c r="AE260" i="12"/>
  <c r="AC251" i="12"/>
  <c r="AE52" i="12"/>
  <c r="AE87" i="12"/>
  <c r="AE63" i="12"/>
  <c r="AE66" i="12"/>
  <c r="AE65" i="12"/>
  <c r="AE62" i="12"/>
  <c r="AE60" i="12"/>
  <c r="AE59" i="12"/>
  <c r="AE56" i="12"/>
  <c r="AE50" i="12"/>
  <c r="AE49" i="12"/>
  <c r="AE54" i="12"/>
  <c r="AE53" i="12"/>
  <c r="AE58" i="12"/>
  <c r="AE51" i="12"/>
  <c r="AE57" i="12"/>
  <c r="AE55" i="12"/>
  <c r="AE64" i="12"/>
  <c r="AC69" i="12"/>
  <c r="AD61" i="12"/>
  <c r="AD48" i="12"/>
  <c r="AE227" i="12"/>
  <c r="AE220" i="12"/>
  <c r="AE225" i="12"/>
  <c r="AE221" i="12"/>
  <c r="AE217" i="12"/>
  <c r="AE218" i="12"/>
  <c r="AE216" i="12"/>
  <c r="AE219" i="12"/>
  <c r="AE228" i="12"/>
  <c r="AE230" i="12"/>
  <c r="AE239" i="12"/>
  <c r="AE222" i="12"/>
  <c r="AE224" i="12"/>
  <c r="AE229" i="12"/>
  <c r="AE226" i="12"/>
  <c r="AE223" i="12"/>
  <c r="AE39" i="12"/>
  <c r="AE40" i="12"/>
  <c r="AE248" i="12"/>
  <c r="AE244" i="12"/>
  <c r="AE242" i="12"/>
  <c r="AE213" i="12"/>
  <c r="AE245" i="12"/>
  <c r="AE236" i="12"/>
  <c r="AE214" i="12"/>
  <c r="AE203" i="12"/>
  <c r="AE246" i="12"/>
  <c r="AE237" i="12"/>
  <c r="AE215" i="12"/>
  <c r="AE204" i="12"/>
  <c r="AE201" i="12"/>
  <c r="AE247" i="12"/>
  <c r="AE202" i="12"/>
  <c r="AE198" i="12"/>
  <c r="AE243" i="12"/>
  <c r="AE205" i="12"/>
  <c r="AE199" i="12"/>
  <c r="AE240" i="12"/>
  <c r="AE206" i="12"/>
  <c r="AE200" i="12"/>
  <c r="AE233" i="12"/>
  <c r="AE232" i="12"/>
  <c r="AE211" i="12"/>
  <c r="AE208" i="12"/>
  <c r="AE238" i="12"/>
  <c r="AE209" i="12"/>
  <c r="AD197" i="12"/>
  <c r="AD241" i="12"/>
  <c r="AE110" i="12"/>
  <c r="AE111" i="12"/>
  <c r="AE112" i="12"/>
  <c r="AE113" i="12"/>
  <c r="AE114" i="12"/>
  <c r="AE115" i="12"/>
  <c r="AE108" i="12"/>
  <c r="AE106" i="12"/>
  <c r="AE95" i="12"/>
  <c r="AE96" i="12"/>
  <c r="AE97" i="12"/>
  <c r="AD163" i="12"/>
  <c r="AD150" i="12"/>
  <c r="AF5" i="12"/>
  <c r="AF235" i="12" s="1"/>
  <c r="AE168" i="12"/>
  <c r="AE162" i="12"/>
  <c r="AE170" i="12"/>
  <c r="AE171" i="12"/>
  <c r="AE157" i="12"/>
  <c r="AE165" i="12"/>
  <c r="AE159" i="12"/>
  <c r="AE166" i="12"/>
  <c r="AE167" i="12"/>
  <c r="AE151" i="12"/>
  <c r="AE169" i="12"/>
  <c r="AE153" i="12"/>
  <c r="AE172" i="12"/>
  <c r="AE156" i="12"/>
  <c r="AE154" i="12"/>
  <c r="AE164" i="12"/>
  <c r="AE155" i="12"/>
  <c r="AE158" i="12"/>
  <c r="AE161" i="12"/>
  <c r="AE152" i="12"/>
  <c r="AE160" i="12"/>
  <c r="AF212" i="12" l="1"/>
  <c r="AF231" i="12"/>
  <c r="AF210" i="12"/>
  <c r="AF234" i="12"/>
  <c r="AF270" i="12"/>
  <c r="AF269" i="12"/>
  <c r="AF268" i="12"/>
  <c r="AF266" i="12"/>
  <c r="AF265" i="12"/>
  <c r="AF264" i="12"/>
  <c r="AF263" i="12"/>
  <c r="AF262" i="12"/>
  <c r="AF261" i="12"/>
  <c r="AF258" i="12"/>
  <c r="AF257" i="12"/>
  <c r="AF256" i="12"/>
  <c r="AF260" i="12"/>
  <c r="AF259" i="12"/>
  <c r="AF255" i="12"/>
  <c r="AF52" i="12"/>
  <c r="AF87" i="12"/>
  <c r="AF63" i="12"/>
  <c r="AF56" i="12"/>
  <c r="AF49" i="12"/>
  <c r="AF66" i="12"/>
  <c r="AF62" i="12"/>
  <c r="AF65" i="12"/>
  <c r="AF60" i="12"/>
  <c r="AF59" i="12"/>
  <c r="AF50" i="12"/>
  <c r="AF54" i="12"/>
  <c r="AF53" i="12"/>
  <c r="AF58" i="12"/>
  <c r="AF64" i="12"/>
  <c r="AF51" i="12"/>
  <c r="AF57" i="12"/>
  <c r="AF55" i="12"/>
  <c r="AD69" i="12"/>
  <c r="AE61" i="12"/>
  <c r="AF13" i="12"/>
  <c r="AE48" i="12"/>
  <c r="AD251" i="12"/>
  <c r="AF221" i="12"/>
  <c r="AF217" i="12"/>
  <c r="AF218" i="12"/>
  <c r="AF225" i="12"/>
  <c r="AF219" i="12"/>
  <c r="AF216" i="12"/>
  <c r="AF227" i="12"/>
  <c r="AF220" i="12"/>
  <c r="AF226" i="12"/>
  <c r="AF239" i="12"/>
  <c r="AF229" i="12"/>
  <c r="AF223" i="12"/>
  <c r="AF228" i="12"/>
  <c r="AF224" i="12"/>
  <c r="AF230" i="12"/>
  <c r="AF222" i="12"/>
  <c r="AF39" i="12"/>
  <c r="AF40" i="12"/>
  <c r="AF245" i="12"/>
  <c r="AF236" i="12"/>
  <c r="AF214" i="12"/>
  <c r="AF203" i="12"/>
  <c r="AF246" i="12"/>
  <c r="AF237" i="12"/>
  <c r="AF215" i="12"/>
  <c r="AF204" i="12"/>
  <c r="AF247" i="12"/>
  <c r="AF243" i="12"/>
  <c r="AF240" i="12"/>
  <c r="AF206" i="12"/>
  <c r="AF205" i="12"/>
  <c r="AF242" i="12"/>
  <c r="AF213" i="12"/>
  <c r="AF202" i="12"/>
  <c r="AF198" i="12"/>
  <c r="AF201" i="12"/>
  <c r="AF244" i="12"/>
  <c r="AF199" i="12"/>
  <c r="AF248" i="12"/>
  <c r="AF200" i="12"/>
  <c r="AF238" i="12"/>
  <c r="AF211" i="12"/>
  <c r="AF208" i="12"/>
  <c r="AF232" i="12"/>
  <c r="AF233" i="12"/>
  <c r="AF209" i="12"/>
  <c r="AE197" i="12"/>
  <c r="AE241" i="12"/>
  <c r="AF110" i="12"/>
  <c r="AF111" i="12"/>
  <c r="AF112" i="12"/>
  <c r="AF113" i="12"/>
  <c r="AF114" i="12"/>
  <c r="AF115" i="12"/>
  <c r="AF106" i="12"/>
  <c r="AF108" i="12"/>
  <c r="AF95" i="12"/>
  <c r="AF96" i="12"/>
  <c r="AF97" i="12"/>
  <c r="AE150" i="12"/>
  <c r="AE163" i="12"/>
  <c r="AG5" i="12"/>
  <c r="AG235" i="12" s="1"/>
  <c r="AF169" i="12"/>
  <c r="AF171" i="12"/>
  <c r="AF172" i="12"/>
  <c r="AF164" i="12"/>
  <c r="AF158" i="12"/>
  <c r="AF166" i="12"/>
  <c r="AF160" i="12"/>
  <c r="AF167" i="12"/>
  <c r="AF168" i="12"/>
  <c r="AF162" i="12"/>
  <c r="AF159" i="12"/>
  <c r="AF152" i="12"/>
  <c r="AF170" i="12"/>
  <c r="AF156" i="12"/>
  <c r="AF154" i="12"/>
  <c r="AF157" i="12"/>
  <c r="AF161" i="12"/>
  <c r="AF165" i="12"/>
  <c r="AF155" i="12"/>
  <c r="AF153" i="12"/>
  <c r="AF151" i="12"/>
  <c r="AG212" i="12" l="1"/>
  <c r="AG231" i="12"/>
  <c r="AG210" i="12"/>
  <c r="AG234" i="12"/>
  <c r="AG270" i="12"/>
  <c r="AG269" i="12"/>
  <c r="AG268" i="12"/>
  <c r="AG266" i="12"/>
  <c r="AG265" i="12"/>
  <c r="AG264" i="12"/>
  <c r="AG263" i="12"/>
  <c r="AG262" i="12"/>
  <c r="AG261" i="12"/>
  <c r="AG258" i="12"/>
  <c r="AG257" i="12"/>
  <c r="AG256" i="12"/>
  <c r="AG255" i="12"/>
  <c r="AG259" i="12"/>
  <c r="AG260" i="12"/>
  <c r="AG52" i="12"/>
  <c r="AG87" i="12"/>
  <c r="AG63" i="12"/>
  <c r="AG66" i="12"/>
  <c r="AG65" i="12"/>
  <c r="AG62" i="12"/>
  <c r="AG60" i="12"/>
  <c r="AG59" i="12"/>
  <c r="AG56" i="12"/>
  <c r="AG50" i="12"/>
  <c r="AG49" i="12"/>
  <c r="AG54" i="12"/>
  <c r="AG58" i="12"/>
  <c r="AG64" i="12"/>
  <c r="AG53" i="12"/>
  <c r="AG51" i="12"/>
  <c r="AG57" i="12"/>
  <c r="AG55" i="12"/>
  <c r="AE69" i="12"/>
  <c r="AF48" i="12"/>
  <c r="AF61" i="12"/>
  <c r="AG13" i="12"/>
  <c r="AE251" i="12"/>
  <c r="AG221" i="12"/>
  <c r="AG217" i="12"/>
  <c r="AG218" i="12"/>
  <c r="AG227" i="12"/>
  <c r="AG225" i="12"/>
  <c r="AG219" i="12"/>
  <c r="AG216" i="12"/>
  <c r="AG220" i="12"/>
  <c r="AG229" i="12"/>
  <c r="AG228" i="12"/>
  <c r="AG230" i="12"/>
  <c r="AG226" i="12"/>
  <c r="AG239" i="12"/>
  <c r="AG222" i="12"/>
  <c r="AG223" i="12"/>
  <c r="AG224" i="12"/>
  <c r="AG39" i="12"/>
  <c r="AG40" i="12"/>
  <c r="AG245" i="12"/>
  <c r="AG236" i="12"/>
  <c r="AG214" i="12"/>
  <c r="AG203" i="12"/>
  <c r="AG246" i="12"/>
  <c r="AG237" i="12"/>
  <c r="AG215" i="12"/>
  <c r="AG204" i="12"/>
  <c r="AG247" i="12"/>
  <c r="AG243" i="12"/>
  <c r="AG240" i="12"/>
  <c r="AG206" i="12"/>
  <c r="AG205" i="12"/>
  <c r="AG202" i="12"/>
  <c r="AG198" i="12"/>
  <c r="AG242" i="12"/>
  <c r="AG213" i="12"/>
  <c r="AG244" i="12"/>
  <c r="AG199" i="12"/>
  <c r="AG248" i="12"/>
  <c r="AG200" i="12"/>
  <c r="AG201" i="12"/>
  <c r="AG238" i="12"/>
  <c r="AG233" i="12"/>
  <c r="AG209" i="12"/>
  <c r="AG211" i="12"/>
  <c r="AG208" i="12"/>
  <c r="AG232" i="12"/>
  <c r="AF197" i="12"/>
  <c r="AF241" i="12"/>
  <c r="AG111" i="12"/>
  <c r="AG112" i="12"/>
  <c r="AG113" i="12"/>
  <c r="AG114" i="12"/>
  <c r="AG115" i="12"/>
  <c r="AG106" i="12"/>
  <c r="AG108" i="12"/>
  <c r="AG96" i="12"/>
  <c r="AG110" i="12"/>
  <c r="AG97" i="12"/>
  <c r="AG95" i="12"/>
  <c r="AF150" i="12"/>
  <c r="AF163" i="12"/>
  <c r="AH5" i="12"/>
  <c r="AH235" i="12" s="1"/>
  <c r="AG170" i="12"/>
  <c r="AG172" i="12"/>
  <c r="AG164" i="12"/>
  <c r="AG165" i="12"/>
  <c r="AG159" i="12"/>
  <c r="AG167" i="12"/>
  <c r="AG161" i="12"/>
  <c r="AG168" i="12"/>
  <c r="AG169" i="12"/>
  <c r="AG153" i="12"/>
  <c r="AG156" i="12"/>
  <c r="AG171" i="12"/>
  <c r="AG157" i="12"/>
  <c r="AG155" i="12"/>
  <c r="AG160" i="12"/>
  <c r="AG158" i="12"/>
  <c r="AG166" i="12"/>
  <c r="AG151" i="12"/>
  <c r="AG154" i="12"/>
  <c r="AG152" i="12"/>
  <c r="AG162" i="12"/>
  <c r="AH212" i="12" l="1"/>
  <c r="AH231" i="12"/>
  <c r="AH210" i="12"/>
  <c r="AH234" i="12"/>
  <c r="AH270" i="12"/>
  <c r="AH269" i="12"/>
  <c r="AH268" i="12"/>
  <c r="AH266" i="12"/>
  <c r="AH265" i="12"/>
  <c r="AH264" i="12"/>
  <c r="AH263" i="12"/>
  <c r="AH262" i="12"/>
  <c r="AH261" i="12"/>
  <c r="AH258" i="12"/>
  <c r="AH257" i="12"/>
  <c r="AH256" i="12"/>
  <c r="AH260" i="12"/>
  <c r="AH255" i="12"/>
  <c r="AH259" i="12"/>
  <c r="AH52" i="12"/>
  <c r="AH87" i="12"/>
  <c r="AH63" i="12"/>
  <c r="AH66" i="12"/>
  <c r="AH65" i="12"/>
  <c r="AH62" i="12"/>
  <c r="AH60" i="12"/>
  <c r="AH59" i="12"/>
  <c r="AH56" i="12"/>
  <c r="AH50" i="12"/>
  <c r="AH49" i="12"/>
  <c r="AH54" i="12"/>
  <c r="AH53" i="12"/>
  <c r="AH58" i="12"/>
  <c r="AH51" i="12"/>
  <c r="AH57" i="12"/>
  <c r="AH64" i="12"/>
  <c r="AH55" i="12"/>
  <c r="AF69" i="12"/>
  <c r="AG61" i="12"/>
  <c r="AH13" i="12"/>
  <c r="AG48" i="12"/>
  <c r="AH218" i="12"/>
  <c r="AH225" i="12"/>
  <c r="AH219" i="12"/>
  <c r="AH216" i="12"/>
  <c r="AH227" i="12"/>
  <c r="AH220" i="12"/>
  <c r="AH221" i="12"/>
  <c r="AH217" i="12"/>
  <c r="AH222" i="12"/>
  <c r="AH239" i="12"/>
  <c r="AH228" i="12"/>
  <c r="AH223" i="12"/>
  <c r="AH230" i="12"/>
  <c r="AH226" i="12"/>
  <c r="AH224" i="12"/>
  <c r="AH229" i="12"/>
  <c r="AH39" i="12"/>
  <c r="AH40" i="12"/>
  <c r="AH246" i="12"/>
  <c r="AH237" i="12"/>
  <c r="AH215" i="12"/>
  <c r="AH204" i="12"/>
  <c r="AH247" i="12"/>
  <c r="AH243" i="12"/>
  <c r="AH240" i="12"/>
  <c r="AH206" i="12"/>
  <c r="AH205" i="12"/>
  <c r="AH248" i="12"/>
  <c r="AH244" i="12"/>
  <c r="AH242" i="12"/>
  <c r="AH213" i="12"/>
  <c r="AH236" i="12"/>
  <c r="AH199" i="12"/>
  <c r="AH214" i="12"/>
  <c r="AH200" i="12"/>
  <c r="AH245" i="12"/>
  <c r="AH203" i="12"/>
  <c r="AH202" i="12"/>
  <c r="AH198" i="12"/>
  <c r="AH201" i="12"/>
  <c r="AH232" i="12"/>
  <c r="AH238" i="12"/>
  <c r="AH209" i="12"/>
  <c r="AH208" i="12"/>
  <c r="AH211" i="12"/>
  <c r="AH233" i="12"/>
  <c r="AG241" i="12"/>
  <c r="AG197" i="12"/>
  <c r="AH112" i="12"/>
  <c r="AH113" i="12"/>
  <c r="AH114" i="12"/>
  <c r="AH115" i="12"/>
  <c r="AH106" i="12"/>
  <c r="AH108" i="12"/>
  <c r="AH111" i="12"/>
  <c r="AH110" i="12"/>
  <c r="AH97" i="12"/>
  <c r="AH95" i="12"/>
  <c r="AH96" i="12"/>
  <c r="AG150" i="12"/>
  <c r="AG163" i="12"/>
  <c r="AI5" i="12"/>
  <c r="AI235" i="12" s="1"/>
  <c r="AH171" i="12"/>
  <c r="AH165" i="12"/>
  <c r="AH166" i="12"/>
  <c r="AH160" i="12"/>
  <c r="AH168" i="12"/>
  <c r="AH162" i="12"/>
  <c r="AH169" i="12"/>
  <c r="AH156" i="12"/>
  <c r="AH154" i="12"/>
  <c r="AH170" i="12"/>
  <c r="AH157" i="12"/>
  <c r="AH172" i="12"/>
  <c r="AH155" i="12"/>
  <c r="AH151" i="12"/>
  <c r="AH164" i="12"/>
  <c r="AH159" i="12"/>
  <c r="AH153" i="12"/>
  <c r="AH167" i="12"/>
  <c r="AH158" i="12"/>
  <c r="AH152" i="12"/>
  <c r="AH161" i="12"/>
  <c r="AI212" i="12" l="1"/>
  <c r="AI231" i="12"/>
  <c r="AI210" i="12"/>
  <c r="AI234" i="12"/>
  <c r="AH61" i="12"/>
  <c r="AI270" i="12"/>
  <c r="AI269" i="12"/>
  <c r="AI268" i="12"/>
  <c r="AI266" i="12"/>
  <c r="AI265" i="12"/>
  <c r="AI264" i="12"/>
  <c r="AI263" i="12"/>
  <c r="AI262" i="12"/>
  <c r="AI261" i="12"/>
  <c r="AI258" i="12"/>
  <c r="AI257" i="12"/>
  <c r="AI256" i="12"/>
  <c r="AI260" i="12"/>
  <c r="AI259" i="12"/>
  <c r="AI255" i="12"/>
  <c r="AI52" i="12"/>
  <c r="AI87" i="12"/>
  <c r="AI63" i="12"/>
  <c r="AI66" i="12"/>
  <c r="AI65" i="12"/>
  <c r="AI62" i="12"/>
  <c r="AI60" i="12"/>
  <c r="AI59" i="12"/>
  <c r="AI56" i="12"/>
  <c r="AI50" i="12"/>
  <c r="AI49" i="12"/>
  <c r="AI54" i="12"/>
  <c r="AI64" i="12"/>
  <c r="AI55" i="12"/>
  <c r="AI53" i="12"/>
  <c r="AI58" i="12"/>
  <c r="AI51" i="12"/>
  <c r="AI57" i="12"/>
  <c r="AG69" i="12"/>
  <c r="AH48" i="12"/>
  <c r="AH69" i="12" s="1"/>
  <c r="AI13" i="12"/>
  <c r="AI218" i="12"/>
  <c r="AI225" i="12"/>
  <c r="AI219" i="12"/>
  <c r="AI216" i="12"/>
  <c r="AI221" i="12"/>
  <c r="AI217" i="12"/>
  <c r="AI227" i="12"/>
  <c r="AI220" i="12"/>
  <c r="AI222" i="12"/>
  <c r="AI223" i="12"/>
  <c r="AI224" i="12"/>
  <c r="AI229" i="12"/>
  <c r="AI230" i="12"/>
  <c r="AI228" i="12"/>
  <c r="AI226" i="12"/>
  <c r="AI239" i="12"/>
  <c r="AI39" i="12"/>
  <c r="AI40" i="12"/>
  <c r="AI246" i="12"/>
  <c r="AI237" i="12"/>
  <c r="AI215" i="12"/>
  <c r="AI204" i="12"/>
  <c r="AI247" i="12"/>
  <c r="AI243" i="12"/>
  <c r="AI240" i="12"/>
  <c r="AI206" i="12"/>
  <c r="AI205" i="12"/>
  <c r="AI248" i="12"/>
  <c r="AI244" i="12"/>
  <c r="AI242" i="12"/>
  <c r="AI213" i="12"/>
  <c r="AI199" i="12"/>
  <c r="AI202" i="12"/>
  <c r="AI198" i="12"/>
  <c r="AI236" i="12"/>
  <c r="AI214" i="12"/>
  <c r="AI200" i="12"/>
  <c r="AI245" i="12"/>
  <c r="AI201" i="12"/>
  <c r="AI203" i="12"/>
  <c r="AI233" i="12"/>
  <c r="AI232" i="12"/>
  <c r="AI208" i="12"/>
  <c r="AI211" i="12"/>
  <c r="AI209" i="12"/>
  <c r="AI238" i="12"/>
  <c r="AH241" i="12"/>
  <c r="AH197" i="12"/>
  <c r="AI113" i="12"/>
  <c r="AI114" i="12"/>
  <c r="AI115" i="12"/>
  <c r="AI106" i="12"/>
  <c r="AI108" i="12"/>
  <c r="AI110" i="12"/>
  <c r="AI111" i="12"/>
  <c r="AI112" i="12"/>
  <c r="AI97" i="12"/>
  <c r="AI96" i="12"/>
  <c r="AI95" i="12"/>
  <c r="AJ5" i="12"/>
  <c r="AJ235" i="12" s="1"/>
  <c r="AI172" i="12"/>
  <c r="AI164" i="12"/>
  <c r="AI166" i="12"/>
  <c r="AI167" i="12"/>
  <c r="AI161" i="12"/>
  <c r="AI169" i="12"/>
  <c r="AI170" i="12"/>
  <c r="AI157" i="12"/>
  <c r="AI171" i="12"/>
  <c r="AI158" i="12"/>
  <c r="AI165" i="12"/>
  <c r="AI152" i="12"/>
  <c r="AI162" i="12"/>
  <c r="AI159" i="12"/>
  <c r="AI153" i="12"/>
  <c r="AI155" i="12"/>
  <c r="AI151" i="12"/>
  <c r="AI156" i="12"/>
  <c r="AI154" i="12"/>
  <c r="AI168" i="12"/>
  <c r="AI160" i="12"/>
  <c r="AH163" i="12"/>
  <c r="AH150" i="12"/>
  <c r="AJ212" i="12" l="1"/>
  <c r="AJ231" i="12"/>
  <c r="AJ210" i="12"/>
  <c r="AJ234" i="12"/>
  <c r="AJ270" i="12"/>
  <c r="AJ269" i="12"/>
  <c r="AJ268" i="12"/>
  <c r="AJ266" i="12"/>
  <c r="AJ265" i="12"/>
  <c r="AJ264" i="12"/>
  <c r="AJ263" i="12"/>
  <c r="AJ262" i="12"/>
  <c r="AJ261" i="12"/>
  <c r="AJ258" i="12"/>
  <c r="AJ257" i="12"/>
  <c r="AJ256" i="12"/>
  <c r="AJ259" i="12"/>
  <c r="AJ255" i="12"/>
  <c r="AJ260" i="12"/>
  <c r="AJ52" i="12"/>
  <c r="AJ87" i="12"/>
  <c r="AJ63" i="12"/>
  <c r="AJ66" i="12"/>
  <c r="AJ65" i="12"/>
  <c r="AJ62" i="12"/>
  <c r="AJ60" i="12"/>
  <c r="AJ59" i="12"/>
  <c r="AJ56" i="12"/>
  <c r="AJ50" i="12"/>
  <c r="AJ49" i="12"/>
  <c r="AJ57" i="12"/>
  <c r="AJ53" i="12"/>
  <c r="AJ64" i="12"/>
  <c r="AJ51" i="12"/>
  <c r="AJ54" i="12"/>
  <c r="AJ55" i="12"/>
  <c r="AJ58" i="12"/>
  <c r="AJ13" i="12"/>
  <c r="AI48" i="12"/>
  <c r="AI61" i="12"/>
  <c r="AJ225" i="12"/>
  <c r="AJ219" i="12"/>
  <c r="AJ216" i="12"/>
  <c r="AJ227" i="12"/>
  <c r="AJ220" i="12"/>
  <c r="AJ221" i="12"/>
  <c r="AJ217" i="12"/>
  <c r="AJ218" i="12"/>
  <c r="AJ224" i="12"/>
  <c r="AJ226" i="12"/>
  <c r="AJ223" i="12"/>
  <c r="AJ230" i="12"/>
  <c r="AJ229" i="12"/>
  <c r="AJ239" i="12"/>
  <c r="AJ228" i="12"/>
  <c r="AJ222" i="12"/>
  <c r="AJ40" i="12"/>
  <c r="AJ39" i="12"/>
  <c r="AJ247" i="12"/>
  <c r="AJ243" i="12"/>
  <c r="AJ240" i="12"/>
  <c r="AJ206" i="12"/>
  <c r="AJ205" i="12"/>
  <c r="AJ248" i="12"/>
  <c r="AJ244" i="12"/>
  <c r="AJ242" i="12"/>
  <c r="AJ213" i="12"/>
  <c r="AJ245" i="12"/>
  <c r="AJ236" i="12"/>
  <c r="AJ214" i="12"/>
  <c r="AJ203" i="12"/>
  <c r="AJ204" i="12"/>
  <c r="AJ246" i="12"/>
  <c r="AJ200" i="12"/>
  <c r="AJ237" i="12"/>
  <c r="AJ201" i="12"/>
  <c r="AJ199" i="12"/>
  <c r="AJ215" i="12"/>
  <c r="AJ202" i="12"/>
  <c r="AJ198" i="12"/>
  <c r="AJ208" i="12"/>
  <c r="AJ211" i="12"/>
  <c r="AJ232" i="12"/>
  <c r="AJ233" i="12"/>
  <c r="AJ209" i="12"/>
  <c r="AJ238" i="12"/>
  <c r="AI197" i="12"/>
  <c r="AI241" i="12"/>
  <c r="AJ114" i="12"/>
  <c r="AJ115" i="12"/>
  <c r="AJ106" i="12"/>
  <c r="AJ108" i="12"/>
  <c r="AJ110" i="12"/>
  <c r="AJ111" i="12"/>
  <c r="AJ113" i="12"/>
  <c r="AJ112" i="12"/>
  <c r="AJ95" i="12"/>
  <c r="AJ97" i="12"/>
  <c r="AJ96" i="12"/>
  <c r="AI163" i="12"/>
  <c r="AI150" i="12"/>
  <c r="AK5" i="12"/>
  <c r="AK235" i="12" s="1"/>
  <c r="AJ165" i="12"/>
  <c r="AJ167" i="12"/>
  <c r="AJ168" i="12"/>
  <c r="AJ162" i="12"/>
  <c r="AJ170" i="12"/>
  <c r="AJ171" i="12"/>
  <c r="AJ155" i="12"/>
  <c r="AJ172" i="12"/>
  <c r="AJ158" i="12"/>
  <c r="AJ164" i="12"/>
  <c r="AJ161" i="12"/>
  <c r="AJ160" i="12"/>
  <c r="AJ166" i="12"/>
  <c r="AJ159" i="12"/>
  <c r="AJ153" i="12"/>
  <c r="AJ151" i="12"/>
  <c r="AJ169" i="12"/>
  <c r="AJ156" i="12"/>
  <c r="AJ154" i="12"/>
  <c r="AJ152" i="12"/>
  <c r="AJ157" i="12"/>
  <c r="AK212" i="12" l="1"/>
  <c r="AK231" i="12"/>
  <c r="AK210" i="12"/>
  <c r="AK234" i="12"/>
  <c r="AK270" i="12"/>
  <c r="AK256" i="12"/>
  <c r="AK268" i="12"/>
  <c r="AK263" i="12"/>
  <c r="AK264" i="12"/>
  <c r="AK269" i="12"/>
  <c r="AK265" i="12"/>
  <c r="AK261" i="12"/>
  <c r="AK258" i="12"/>
  <c r="AK257" i="12"/>
  <c r="AK266" i="12"/>
  <c r="AK262" i="12"/>
  <c r="AK259" i="12"/>
  <c r="AK260" i="12"/>
  <c r="AK255" i="12"/>
  <c r="AK52" i="12"/>
  <c r="AK87" i="12"/>
  <c r="AK63" i="12"/>
  <c r="AK59" i="12"/>
  <c r="AK49" i="12"/>
  <c r="AK62" i="12"/>
  <c r="AK60" i="12"/>
  <c r="AK56" i="12"/>
  <c r="AK66" i="12"/>
  <c r="AK65" i="12"/>
  <c r="AK50" i="12"/>
  <c r="AK54" i="12"/>
  <c r="AK53" i="12"/>
  <c r="AK58" i="12"/>
  <c r="AK57" i="12"/>
  <c r="AK55" i="12"/>
  <c r="AK51" i="12"/>
  <c r="AK64" i="12"/>
  <c r="AI69" i="12"/>
  <c r="AJ48" i="12"/>
  <c r="AJ61" i="12"/>
  <c r="AK13" i="12"/>
  <c r="AK225" i="12"/>
  <c r="AK219" i="12"/>
  <c r="AK216" i="12"/>
  <c r="AK218" i="12"/>
  <c r="AK227" i="12"/>
  <c r="AK220" i="12"/>
  <c r="AK221" i="12"/>
  <c r="AK217" i="12"/>
  <c r="AK223" i="12"/>
  <c r="AK228" i="12"/>
  <c r="AK226" i="12"/>
  <c r="AK230" i="12"/>
  <c r="AK224" i="12"/>
  <c r="AK222" i="12"/>
  <c r="AK229" i="12"/>
  <c r="AK239" i="12"/>
  <c r="AK40" i="12"/>
  <c r="AK39" i="12"/>
  <c r="AK247" i="12"/>
  <c r="AK243" i="12"/>
  <c r="AK240" i="12"/>
  <c r="AK206" i="12"/>
  <c r="AK205" i="12"/>
  <c r="AK248" i="12"/>
  <c r="AK244" i="12"/>
  <c r="AK242" i="12"/>
  <c r="AK213" i="12"/>
  <c r="AK245" i="12"/>
  <c r="AK236" i="12"/>
  <c r="AK214" i="12"/>
  <c r="AK203" i="12"/>
  <c r="AK200" i="12"/>
  <c r="AK237" i="12"/>
  <c r="AK201" i="12"/>
  <c r="AK204" i="12"/>
  <c r="AK215" i="12"/>
  <c r="AK202" i="12"/>
  <c r="AK198" i="12"/>
  <c r="AK199" i="12"/>
  <c r="AK246" i="12"/>
  <c r="AK238" i="12"/>
  <c r="AK232" i="12"/>
  <c r="AK208" i="12"/>
  <c r="AK211" i="12"/>
  <c r="AK209" i="12"/>
  <c r="AK233" i="12"/>
  <c r="AJ197" i="12"/>
  <c r="AJ241" i="12"/>
  <c r="AK115" i="12"/>
  <c r="AK106" i="12"/>
  <c r="AK108" i="12"/>
  <c r="AK110" i="12"/>
  <c r="AK111" i="12"/>
  <c r="AK112" i="12"/>
  <c r="AK97" i="12"/>
  <c r="AK114" i="12"/>
  <c r="AK113" i="12"/>
  <c r="AK96" i="12"/>
  <c r="AK95" i="12"/>
  <c r="AJ150" i="12"/>
  <c r="AJ163" i="12"/>
  <c r="AL5" i="12"/>
  <c r="AL235" i="12" s="1"/>
  <c r="AK166" i="12"/>
  <c r="AK160" i="12"/>
  <c r="AK168" i="12"/>
  <c r="AK162" i="12"/>
  <c r="AK169" i="12"/>
  <c r="AK155" i="12"/>
  <c r="AK171" i="12"/>
  <c r="AK157" i="12"/>
  <c r="AK172" i="12"/>
  <c r="AK164" i="12"/>
  <c r="AK170" i="12"/>
  <c r="AK158" i="12"/>
  <c r="AK161" i="12"/>
  <c r="AK151" i="12"/>
  <c r="AK152" i="12"/>
  <c r="AK156" i="12"/>
  <c r="AK154" i="12"/>
  <c r="AK167" i="12"/>
  <c r="AK153" i="12"/>
  <c r="AK165" i="12"/>
  <c r="AK159" i="12"/>
  <c r="AL212" i="12" l="1"/>
  <c r="AL231" i="12"/>
  <c r="AL210" i="12"/>
  <c r="AL234" i="12"/>
  <c r="AL265" i="12"/>
  <c r="AL263" i="12"/>
  <c r="AL266" i="12"/>
  <c r="AL262" i="12"/>
  <c r="AL258" i="12"/>
  <c r="AL261" i="12"/>
  <c r="AL270" i="12"/>
  <c r="AL269" i="12"/>
  <c r="AL264" i="12"/>
  <c r="AL268" i="12"/>
  <c r="AL257" i="12"/>
  <c r="AL256" i="12"/>
  <c r="AL260" i="12"/>
  <c r="AL255" i="12"/>
  <c r="AL259" i="12"/>
  <c r="AL52" i="12"/>
  <c r="AL87" i="12"/>
  <c r="AL63" i="12"/>
  <c r="AL66" i="12"/>
  <c r="AL65" i="12"/>
  <c r="AL62" i="12"/>
  <c r="AL60" i="12"/>
  <c r="AL59" i="12"/>
  <c r="AL56" i="12"/>
  <c r="AL50" i="12"/>
  <c r="AL49" i="12"/>
  <c r="AL51" i="12"/>
  <c r="AL57" i="12"/>
  <c r="AL64" i="12"/>
  <c r="AL54" i="12"/>
  <c r="AL55" i="12"/>
  <c r="AL53" i="12"/>
  <c r="AL58" i="12"/>
  <c r="AJ69" i="12"/>
  <c r="AK61" i="12"/>
  <c r="AK48" i="12"/>
  <c r="AL13" i="12"/>
  <c r="AL227" i="12"/>
  <c r="AL220" i="12"/>
  <c r="AL221" i="12"/>
  <c r="AL217" i="12"/>
  <c r="AL218" i="12"/>
  <c r="AL225" i="12"/>
  <c r="AL219" i="12"/>
  <c r="AL216" i="12"/>
  <c r="AL226" i="12"/>
  <c r="AL222" i="12"/>
  <c r="AL230" i="12"/>
  <c r="AL228" i="12"/>
  <c r="AL223" i="12"/>
  <c r="AL224" i="12"/>
  <c r="AL239" i="12"/>
  <c r="AL229" i="12"/>
  <c r="AL40" i="12"/>
  <c r="AL39" i="12"/>
  <c r="AL248" i="12"/>
  <c r="AL244" i="12"/>
  <c r="AL242" i="12"/>
  <c r="AL213" i="12"/>
  <c r="AL245" i="12"/>
  <c r="AL236" i="12"/>
  <c r="AL214" i="12"/>
  <c r="AL203" i="12"/>
  <c r="AL246" i="12"/>
  <c r="AL237" i="12"/>
  <c r="AL215" i="12"/>
  <c r="AL204" i="12"/>
  <c r="AL247" i="12"/>
  <c r="AL201" i="12"/>
  <c r="AL205" i="12"/>
  <c r="AL202" i="12"/>
  <c r="AL198" i="12"/>
  <c r="AL243" i="12"/>
  <c r="AL240" i="12"/>
  <c r="AL206" i="12"/>
  <c r="AL200" i="12"/>
  <c r="AL199" i="12"/>
  <c r="AL238" i="12"/>
  <c r="AL232" i="12"/>
  <c r="AL208" i="12"/>
  <c r="AL233" i="12"/>
  <c r="AL209" i="12"/>
  <c r="AL211" i="12"/>
  <c r="AK241" i="12"/>
  <c r="AK197" i="12"/>
  <c r="AL108" i="12"/>
  <c r="AL110" i="12"/>
  <c r="AL111" i="12"/>
  <c r="AL112" i="12"/>
  <c r="AL113" i="12"/>
  <c r="AL114" i="12"/>
  <c r="AL106" i="12"/>
  <c r="AL95" i="12"/>
  <c r="AL96" i="12"/>
  <c r="AL97" i="12"/>
  <c r="AL115" i="12"/>
  <c r="AK163" i="12"/>
  <c r="AM5" i="12"/>
  <c r="AM235" i="12" s="1"/>
  <c r="AL167" i="12"/>
  <c r="AL161" i="12"/>
  <c r="AL169" i="12"/>
  <c r="AL170" i="12"/>
  <c r="AL156" i="12"/>
  <c r="AL172" i="12"/>
  <c r="AL164" i="12"/>
  <c r="AL158" i="12"/>
  <c r="AL165" i="12"/>
  <c r="AL171" i="12"/>
  <c r="AL160" i="12"/>
  <c r="AL152" i="12"/>
  <c r="AL159" i="12"/>
  <c r="AL153" i="12"/>
  <c r="AL162" i="12"/>
  <c r="AL168" i="12"/>
  <c r="AL155" i="12"/>
  <c r="AL151" i="12"/>
  <c r="AL154" i="12"/>
  <c r="AL157" i="12"/>
  <c r="AL166" i="12"/>
  <c r="AK150" i="12"/>
  <c r="AM212" i="12" l="1"/>
  <c r="AM231" i="12"/>
  <c r="AM210" i="12"/>
  <c r="AM234" i="12"/>
  <c r="AM270" i="12"/>
  <c r="AM269" i="12"/>
  <c r="AM268" i="12"/>
  <c r="AM266" i="12"/>
  <c r="AM265" i="12"/>
  <c r="AM264" i="12"/>
  <c r="AM263" i="12"/>
  <c r="AM262" i="12"/>
  <c r="AM261" i="12"/>
  <c r="AM258" i="12"/>
  <c r="AM257" i="12"/>
  <c r="AM256" i="12"/>
  <c r="AM260" i="12"/>
  <c r="AM259" i="12"/>
  <c r="AM255" i="12"/>
  <c r="AM52" i="12"/>
  <c r="AM87" i="12"/>
  <c r="AM63" i="12"/>
  <c r="AK69" i="12"/>
  <c r="AM66" i="12"/>
  <c r="AM65" i="12"/>
  <c r="AM62" i="12"/>
  <c r="AM60" i="12"/>
  <c r="AM59" i="12"/>
  <c r="AM56" i="12"/>
  <c r="AM50" i="12"/>
  <c r="AM49" i="12"/>
  <c r="AM64" i="12"/>
  <c r="AM55" i="12"/>
  <c r="AM58" i="12"/>
  <c r="AM54" i="12"/>
  <c r="AM53" i="12"/>
  <c r="AM51" i="12"/>
  <c r="AM57" i="12"/>
  <c r="AL48" i="12"/>
  <c r="AM13" i="12"/>
  <c r="AL61" i="12"/>
  <c r="AM227" i="12"/>
  <c r="AM220" i="12"/>
  <c r="AM216" i="12"/>
  <c r="AM221" i="12"/>
  <c r="AM217" i="12"/>
  <c r="AM225" i="12"/>
  <c r="AM219" i="12"/>
  <c r="AM218" i="12"/>
  <c r="AM228" i="12"/>
  <c r="AM226" i="12"/>
  <c r="AM230" i="12"/>
  <c r="AM224" i="12"/>
  <c r="AM229" i="12"/>
  <c r="AM239" i="12"/>
  <c r="AM223" i="12"/>
  <c r="AM222" i="12"/>
  <c r="AM39" i="12"/>
  <c r="AM40" i="12"/>
  <c r="AM248" i="12"/>
  <c r="AM244" i="12"/>
  <c r="AM242" i="12"/>
  <c r="AM213" i="12"/>
  <c r="AM202" i="12"/>
  <c r="AM245" i="12"/>
  <c r="AM236" i="12"/>
  <c r="AM214" i="12"/>
  <c r="AM203" i="12"/>
  <c r="AM246" i="12"/>
  <c r="AM237" i="12"/>
  <c r="AM215" i="12"/>
  <c r="AM204" i="12"/>
  <c r="AM201" i="12"/>
  <c r="AM205" i="12"/>
  <c r="AM198" i="12"/>
  <c r="AM240" i="12"/>
  <c r="AM206" i="12"/>
  <c r="AM200" i="12"/>
  <c r="AM247" i="12"/>
  <c r="AM199" i="12"/>
  <c r="AM243" i="12"/>
  <c r="AM208" i="12"/>
  <c r="AM238" i="12"/>
  <c r="AM211" i="12"/>
  <c r="AM232" i="12"/>
  <c r="AM233" i="12"/>
  <c r="AM209" i="12"/>
  <c r="AL197" i="12"/>
  <c r="AL241" i="12"/>
  <c r="AM110" i="12"/>
  <c r="AM111" i="12"/>
  <c r="AM112" i="12"/>
  <c r="AM113" i="12"/>
  <c r="AM114" i="12"/>
  <c r="AM108" i="12"/>
  <c r="AM106" i="12"/>
  <c r="AM95" i="12"/>
  <c r="AM96" i="12"/>
  <c r="AM115" i="12"/>
  <c r="AM97" i="12"/>
  <c r="AL150" i="12"/>
  <c r="AN5" i="12"/>
  <c r="AN235" i="12" s="1"/>
  <c r="AM168" i="12"/>
  <c r="AM162" i="12"/>
  <c r="AM170" i="12"/>
  <c r="AM171" i="12"/>
  <c r="AM157" i="12"/>
  <c r="AM165" i="12"/>
  <c r="AM159" i="12"/>
  <c r="AM166" i="12"/>
  <c r="AM172" i="12"/>
  <c r="AM158" i="12"/>
  <c r="AM151" i="12"/>
  <c r="AM161" i="12"/>
  <c r="AM160" i="12"/>
  <c r="AM164" i="12"/>
  <c r="AM153" i="12"/>
  <c r="AM154" i="12"/>
  <c r="AM167" i="12"/>
  <c r="AM169" i="12"/>
  <c r="AM156" i="12"/>
  <c r="AM152" i="12"/>
  <c r="AM155" i="12"/>
  <c r="AL163" i="12"/>
  <c r="AN212" i="12" l="1"/>
  <c r="AN231" i="12"/>
  <c r="AN210" i="12"/>
  <c r="AN234" i="12"/>
  <c r="AN255" i="12"/>
  <c r="AN270" i="12"/>
  <c r="AN269" i="12"/>
  <c r="AN268" i="12"/>
  <c r="AN266" i="12"/>
  <c r="AN265" i="12"/>
  <c r="AN264" i="12"/>
  <c r="AN263" i="12"/>
  <c r="AN262" i="12"/>
  <c r="AN261" i="12"/>
  <c r="AN258" i="12"/>
  <c r="AN257" i="12"/>
  <c r="AN256" i="12"/>
  <c r="AN259" i="12"/>
  <c r="AN260" i="12"/>
  <c r="AM61" i="12"/>
  <c r="AN52" i="12"/>
  <c r="AN87" i="12"/>
  <c r="AN63" i="12"/>
  <c r="AN62" i="12"/>
  <c r="AN56" i="12"/>
  <c r="AN50" i="12"/>
  <c r="AN49" i="12"/>
  <c r="AN66" i="12"/>
  <c r="AN65" i="12"/>
  <c r="AN60" i="12"/>
  <c r="AN59" i="12"/>
  <c r="AN55" i="12"/>
  <c r="AN64" i="12"/>
  <c r="AN54" i="12"/>
  <c r="AN53" i="12"/>
  <c r="AN58" i="12"/>
  <c r="AN51" i="12"/>
  <c r="AN57" i="12"/>
  <c r="AL69" i="12"/>
  <c r="AM48" i="12"/>
  <c r="AN13" i="12"/>
  <c r="AN221" i="12"/>
  <c r="AN217" i="12"/>
  <c r="AN218" i="12"/>
  <c r="AN225" i="12"/>
  <c r="AN219" i="12"/>
  <c r="AN216" i="12"/>
  <c r="AN227" i="12"/>
  <c r="AN220" i="12"/>
  <c r="AN230" i="12"/>
  <c r="AN222" i="12"/>
  <c r="AN226" i="12"/>
  <c r="AN223" i="12"/>
  <c r="AN229" i="12"/>
  <c r="AN239" i="12"/>
  <c r="AN228" i="12"/>
  <c r="AN224" i="12"/>
  <c r="AN39" i="12"/>
  <c r="AN40" i="12"/>
  <c r="AN245" i="12"/>
  <c r="AN236" i="12"/>
  <c r="AN214" i="12"/>
  <c r="AN203" i="12"/>
  <c r="AN246" i="12"/>
  <c r="AN237" i="12"/>
  <c r="AN215" i="12"/>
  <c r="AN204" i="12"/>
  <c r="AN247" i="12"/>
  <c r="AN243" i="12"/>
  <c r="AN240" i="12"/>
  <c r="AN206" i="12"/>
  <c r="AN205" i="12"/>
  <c r="AN244" i="12"/>
  <c r="AN201" i="12"/>
  <c r="AN198" i="12"/>
  <c r="AN248" i="12"/>
  <c r="AN202" i="12"/>
  <c r="AN213" i="12"/>
  <c r="AN199" i="12"/>
  <c r="AN242" i="12"/>
  <c r="AN200" i="12"/>
  <c r="AN209" i="12"/>
  <c r="AN232" i="12"/>
  <c r="AN211" i="12"/>
  <c r="AN208" i="12"/>
  <c r="AN233" i="12"/>
  <c r="AN238" i="12"/>
  <c r="AM197" i="12"/>
  <c r="AM241" i="12"/>
  <c r="AN110" i="12"/>
  <c r="AN111" i="12"/>
  <c r="AN112" i="12"/>
  <c r="AN113" i="12"/>
  <c r="AN114" i="12"/>
  <c r="AN115" i="12"/>
  <c r="AN106" i="12"/>
  <c r="AN95" i="12"/>
  <c r="AN96" i="12"/>
  <c r="AN97" i="12"/>
  <c r="AN108" i="12"/>
  <c r="AM163" i="12"/>
  <c r="AM150" i="12"/>
  <c r="AO5" i="12"/>
  <c r="AO235" i="12" s="1"/>
  <c r="AN169" i="12"/>
  <c r="AN171" i="12"/>
  <c r="AN172" i="12"/>
  <c r="AN164" i="12"/>
  <c r="AN158" i="12"/>
  <c r="AN166" i="12"/>
  <c r="AN160" i="12"/>
  <c r="AN167" i="12"/>
  <c r="AN161" i="12"/>
  <c r="AN152" i="12"/>
  <c r="AN159" i="12"/>
  <c r="AN154" i="12"/>
  <c r="AN165" i="12"/>
  <c r="AN156" i="12"/>
  <c r="AN168" i="12"/>
  <c r="AN157" i="12"/>
  <c r="AN155" i="12"/>
  <c r="AN170" i="12"/>
  <c r="AN162" i="12"/>
  <c r="AN153" i="12"/>
  <c r="AN151" i="12"/>
  <c r="AO212" i="12" l="1"/>
  <c r="AO231" i="12"/>
  <c r="AO210" i="12"/>
  <c r="AO234" i="12"/>
  <c r="AM69" i="12"/>
  <c r="AO270" i="12"/>
  <c r="AO269" i="12"/>
  <c r="AO268" i="12"/>
  <c r="AO266" i="12"/>
  <c r="AO265" i="12"/>
  <c r="AO264" i="12"/>
  <c r="AO263" i="12"/>
  <c r="AO262" i="12"/>
  <c r="AO261" i="12"/>
  <c r="AO258" i="12"/>
  <c r="AO257" i="12"/>
  <c r="AO256" i="12"/>
  <c r="AO259" i="12"/>
  <c r="AO255" i="12"/>
  <c r="AO260" i="12"/>
  <c r="AO52" i="12"/>
  <c r="AO87" i="12"/>
  <c r="AO63" i="12"/>
  <c r="AN48" i="12"/>
  <c r="AO66" i="12"/>
  <c r="AO65" i="12"/>
  <c r="AO62" i="12"/>
  <c r="AO60" i="12"/>
  <c r="AO59" i="12"/>
  <c r="AO56" i="12"/>
  <c r="AO50" i="12"/>
  <c r="AO49" i="12"/>
  <c r="AO55" i="12"/>
  <c r="AO54" i="12"/>
  <c r="AO53" i="12"/>
  <c r="AO58" i="12"/>
  <c r="AO64" i="12"/>
  <c r="AO57" i="12"/>
  <c r="AO51" i="12"/>
  <c r="AN61" i="12"/>
  <c r="AN69" i="12" s="1"/>
  <c r="AO13" i="12"/>
  <c r="AM251" i="12"/>
  <c r="AO221" i="12"/>
  <c r="AO217" i="12"/>
  <c r="AO218" i="12"/>
  <c r="AO225" i="12"/>
  <c r="AO219" i="12"/>
  <c r="AO216" i="12"/>
  <c r="AO220" i="12"/>
  <c r="AO227" i="12"/>
  <c r="AO230" i="12"/>
  <c r="AO224" i="12"/>
  <c r="AO222" i="12"/>
  <c r="AO223" i="12"/>
  <c r="AO229" i="12"/>
  <c r="AO228" i="12"/>
  <c r="AO239" i="12"/>
  <c r="AO226" i="12"/>
  <c r="AO40" i="12"/>
  <c r="AO39" i="12"/>
  <c r="AO245" i="12"/>
  <c r="AO236" i="12"/>
  <c r="AO214" i="12"/>
  <c r="AO203" i="12"/>
  <c r="AO246" i="12"/>
  <c r="AO237" i="12"/>
  <c r="AO215" i="12"/>
  <c r="AO204" i="12"/>
  <c r="AO247" i="12"/>
  <c r="AO243" i="12"/>
  <c r="AO240" i="12"/>
  <c r="AO206" i="12"/>
  <c r="AO205" i="12"/>
  <c r="AO198" i="12"/>
  <c r="AO248" i="12"/>
  <c r="AO202" i="12"/>
  <c r="AO199" i="12"/>
  <c r="AO200" i="12"/>
  <c r="AO244" i="12"/>
  <c r="AO242" i="12"/>
  <c r="AO213" i="12"/>
  <c r="AO201" i="12"/>
  <c r="AO232" i="12"/>
  <c r="AO211" i="12"/>
  <c r="AO238" i="12"/>
  <c r="AO208" i="12"/>
  <c r="AO233" i="12"/>
  <c r="AO209" i="12"/>
  <c r="AN241" i="12"/>
  <c r="AN197" i="12"/>
  <c r="AO183" i="12"/>
  <c r="AO185" i="12"/>
  <c r="AO182" i="12"/>
  <c r="AO192" i="12"/>
  <c r="AO184" i="12"/>
  <c r="AO188" i="12"/>
  <c r="AO191" i="12"/>
  <c r="AO179" i="12"/>
  <c r="AO180" i="12"/>
  <c r="AO186" i="12"/>
  <c r="AO178" i="12"/>
  <c r="AO190" i="12"/>
  <c r="AO181" i="12"/>
  <c r="AO111" i="12"/>
  <c r="AO112" i="12"/>
  <c r="AO113" i="12"/>
  <c r="AO114" i="12"/>
  <c r="AO115" i="12"/>
  <c r="AO106" i="12"/>
  <c r="AO108" i="12"/>
  <c r="AO110" i="12"/>
  <c r="AO96" i="12"/>
  <c r="AO97" i="12"/>
  <c r="AO95" i="12"/>
  <c r="AN150" i="12"/>
  <c r="AP5" i="12"/>
  <c r="AP235" i="12" s="1"/>
  <c r="AO170" i="12"/>
  <c r="AO172" i="12"/>
  <c r="AO164" i="12"/>
  <c r="AO165" i="12"/>
  <c r="AO159" i="12"/>
  <c r="AO167" i="12"/>
  <c r="AO161" i="12"/>
  <c r="AO168" i="12"/>
  <c r="AO160" i="12"/>
  <c r="AO153" i="12"/>
  <c r="AO156" i="12"/>
  <c r="AO166" i="12"/>
  <c r="AO162" i="12"/>
  <c r="AO169" i="12"/>
  <c r="AO171" i="12"/>
  <c r="AO154" i="12"/>
  <c r="AO152" i="12"/>
  <c r="AO158" i="12"/>
  <c r="AO157" i="12"/>
  <c r="AO151" i="12"/>
  <c r="AO155" i="12"/>
  <c r="AN163" i="12"/>
  <c r="AP212" i="12" l="1"/>
  <c r="AP231" i="12"/>
  <c r="AP210" i="12"/>
  <c r="AP234" i="12"/>
  <c r="AP270" i="12"/>
  <c r="AP269" i="12"/>
  <c r="AP268" i="12"/>
  <c r="AP266" i="12"/>
  <c r="AP265" i="12"/>
  <c r="AP264" i="12"/>
  <c r="AP263" i="12"/>
  <c r="AP262" i="12"/>
  <c r="AP261" i="12"/>
  <c r="AP258" i="12"/>
  <c r="AP257" i="12"/>
  <c r="AP256" i="12"/>
  <c r="AP255" i="12"/>
  <c r="AP260" i="12"/>
  <c r="AP259" i="12"/>
  <c r="AP52" i="12"/>
  <c r="AP87" i="12"/>
  <c r="AP63" i="12"/>
  <c r="AP66" i="12"/>
  <c r="AP65" i="12"/>
  <c r="AP62" i="12"/>
  <c r="AP60" i="12"/>
  <c r="AP59" i="12"/>
  <c r="AP56" i="12"/>
  <c r="AP50" i="12"/>
  <c r="AP49" i="12"/>
  <c r="AP55" i="12"/>
  <c r="AP54" i="12"/>
  <c r="AP57" i="12"/>
  <c r="AP53" i="12"/>
  <c r="AP58" i="12"/>
  <c r="AP51" i="12"/>
  <c r="AP64" i="12"/>
  <c r="AO61" i="12"/>
  <c r="AP13" i="12"/>
  <c r="AO48" i="12"/>
  <c r="AN251" i="12"/>
  <c r="AP218" i="12"/>
  <c r="AP225" i="12"/>
  <c r="AP219" i="12"/>
  <c r="AP216" i="12"/>
  <c r="AP227" i="12"/>
  <c r="AP220" i="12"/>
  <c r="AP221" i="12"/>
  <c r="AP217" i="12"/>
  <c r="AP229" i="12"/>
  <c r="AP222" i="12"/>
  <c r="AP239" i="12"/>
  <c r="AP230" i="12"/>
  <c r="AP228" i="12"/>
  <c r="AP223" i="12"/>
  <c r="AP224" i="12"/>
  <c r="AP226" i="12"/>
  <c r="AP39" i="12"/>
  <c r="AP40" i="12"/>
  <c r="AP246" i="12"/>
  <c r="AP237" i="12"/>
  <c r="AP215" i="12"/>
  <c r="AP204" i="12"/>
  <c r="AP247" i="12"/>
  <c r="AP243" i="12"/>
  <c r="AP240" i="12"/>
  <c r="AP206" i="12"/>
  <c r="AP205" i="12"/>
  <c r="AP248" i="12"/>
  <c r="AP244" i="12"/>
  <c r="AP242" i="12"/>
  <c r="AP213" i="12"/>
  <c r="AP202" i="12"/>
  <c r="AP214" i="12"/>
  <c r="AP236" i="12"/>
  <c r="AP198" i="12"/>
  <c r="AP199" i="12"/>
  <c r="AP245" i="12"/>
  <c r="AP200" i="12"/>
  <c r="AP203" i="12"/>
  <c r="AP201" i="12"/>
  <c r="AP232" i="12"/>
  <c r="AP238" i="12"/>
  <c r="AP208" i="12"/>
  <c r="AP211" i="12"/>
  <c r="AP233" i="12"/>
  <c r="AP209" i="12"/>
  <c r="AO197" i="12"/>
  <c r="AO241" i="12"/>
  <c r="AO177" i="12"/>
  <c r="AP185" i="12"/>
  <c r="AP188" i="12"/>
  <c r="AP182" i="12"/>
  <c r="AP192" i="12"/>
  <c r="AP184" i="12"/>
  <c r="AP183" i="12"/>
  <c r="AP178" i="12"/>
  <c r="AP181" i="12"/>
  <c r="AP191" i="12"/>
  <c r="AP190" i="12"/>
  <c r="AP179" i="12"/>
  <c r="AP180" i="12"/>
  <c r="AP186" i="12"/>
  <c r="AP112" i="12"/>
  <c r="AP113" i="12"/>
  <c r="AP114" i="12"/>
  <c r="AP115" i="12"/>
  <c r="AP106" i="12"/>
  <c r="AP108" i="12"/>
  <c r="AP110" i="12"/>
  <c r="AP97" i="12"/>
  <c r="AP111" i="12"/>
  <c r="AP95" i="12"/>
  <c r="AP96" i="12"/>
  <c r="AO163" i="12"/>
  <c r="AP171" i="12"/>
  <c r="AP165" i="12"/>
  <c r="AP166" i="12"/>
  <c r="AP160" i="12"/>
  <c r="AP168" i="12"/>
  <c r="AP162" i="12"/>
  <c r="AP169" i="12"/>
  <c r="AP154" i="12"/>
  <c r="AQ5" i="12"/>
  <c r="AQ235" i="12" s="1"/>
  <c r="AP164" i="12"/>
  <c r="AP159" i="12"/>
  <c r="AP156" i="12"/>
  <c r="AP157" i="12"/>
  <c r="AP155" i="12"/>
  <c r="AP151" i="12"/>
  <c r="AP170" i="12"/>
  <c r="AP152" i="12"/>
  <c r="AP158" i="12"/>
  <c r="AP167" i="12"/>
  <c r="AP172" i="12"/>
  <c r="AP161" i="12"/>
  <c r="AP153" i="12"/>
  <c r="AO150" i="12"/>
  <c r="AQ212" i="12" l="1"/>
  <c r="AQ231" i="12"/>
  <c r="AQ210" i="12"/>
  <c r="AQ234" i="12"/>
  <c r="AQ270" i="12"/>
  <c r="AQ269" i="12"/>
  <c r="AQ268" i="12"/>
  <c r="AQ266" i="12"/>
  <c r="AQ265" i="12"/>
  <c r="AQ264" i="12"/>
  <c r="AQ263" i="12"/>
  <c r="AQ262" i="12"/>
  <c r="AQ261" i="12"/>
  <c r="AQ258" i="12"/>
  <c r="AQ257" i="12"/>
  <c r="AQ256" i="12"/>
  <c r="AQ260" i="12"/>
  <c r="AQ259" i="12"/>
  <c r="AQ255" i="12"/>
  <c r="AQ52" i="12"/>
  <c r="AQ87" i="12"/>
  <c r="AQ63" i="12"/>
  <c r="AP48" i="12"/>
  <c r="AO69" i="12"/>
  <c r="AQ66" i="12"/>
  <c r="AQ65" i="12"/>
  <c r="AQ62" i="12"/>
  <c r="AQ60" i="12"/>
  <c r="AQ59" i="12"/>
  <c r="AQ56" i="12"/>
  <c r="AQ50" i="12"/>
  <c r="AQ49" i="12"/>
  <c r="AQ55" i="12"/>
  <c r="AQ54" i="12"/>
  <c r="AQ53" i="12"/>
  <c r="AQ58" i="12"/>
  <c r="AQ64" i="12"/>
  <c r="AQ51" i="12"/>
  <c r="AQ57" i="12"/>
  <c r="AQ13" i="12"/>
  <c r="AP61" i="12"/>
  <c r="AO251" i="12"/>
  <c r="AQ218" i="12"/>
  <c r="AQ221" i="12"/>
  <c r="AQ225" i="12"/>
  <c r="AQ219" i="12"/>
  <c r="AQ216" i="12"/>
  <c r="AQ227" i="12"/>
  <c r="AQ220" i="12"/>
  <c r="AQ217" i="12"/>
  <c r="AQ228" i="12"/>
  <c r="AQ222" i="12"/>
  <c r="AQ223" i="12"/>
  <c r="AQ224" i="12"/>
  <c r="AQ229" i="12"/>
  <c r="AQ230" i="12"/>
  <c r="AQ226" i="12"/>
  <c r="AQ239" i="12"/>
  <c r="AQ39" i="12"/>
  <c r="AQ40" i="12"/>
  <c r="AQ246" i="12"/>
  <c r="AQ237" i="12"/>
  <c r="AQ215" i="12"/>
  <c r="AQ204" i="12"/>
  <c r="AQ247" i="12"/>
  <c r="AQ243" i="12"/>
  <c r="AQ240" i="12"/>
  <c r="AQ206" i="12"/>
  <c r="AQ205" i="12"/>
  <c r="AQ248" i="12"/>
  <c r="AQ244" i="12"/>
  <c r="AQ242" i="12"/>
  <c r="AQ213" i="12"/>
  <c r="AQ202" i="12"/>
  <c r="AQ199" i="12"/>
  <c r="AQ245" i="12"/>
  <c r="AQ200" i="12"/>
  <c r="AQ203" i="12"/>
  <c r="AQ198" i="12"/>
  <c r="AQ201" i="12"/>
  <c r="AQ214" i="12"/>
  <c r="AQ236" i="12"/>
  <c r="AQ238" i="12"/>
  <c r="AQ208" i="12"/>
  <c r="AQ209" i="12"/>
  <c r="AQ232" i="12"/>
  <c r="AQ211" i="12"/>
  <c r="AQ233" i="12"/>
  <c r="AP197" i="12"/>
  <c r="AP241" i="12"/>
  <c r="AQ185" i="12"/>
  <c r="AQ182" i="12"/>
  <c r="AQ192" i="12"/>
  <c r="AQ183" i="12"/>
  <c r="AQ184" i="12"/>
  <c r="AQ188" i="12"/>
  <c r="AQ181" i="12"/>
  <c r="AQ190" i="12"/>
  <c r="AQ186" i="12"/>
  <c r="AQ180" i="12"/>
  <c r="AQ178" i="12"/>
  <c r="AQ179" i="12"/>
  <c r="AQ191" i="12"/>
  <c r="AP177" i="12"/>
  <c r="AQ113" i="12"/>
  <c r="AQ114" i="12"/>
  <c r="AQ115" i="12"/>
  <c r="AQ106" i="12"/>
  <c r="AQ108" i="12"/>
  <c r="AQ110" i="12"/>
  <c r="AQ112" i="12"/>
  <c r="AQ111" i="12"/>
  <c r="AQ96" i="12"/>
  <c r="AQ95" i="12"/>
  <c r="AQ97" i="12"/>
  <c r="AP163" i="12"/>
  <c r="AP150" i="12"/>
  <c r="AR5" i="12"/>
  <c r="AR235" i="12" s="1"/>
  <c r="AQ172" i="12"/>
  <c r="AQ164" i="12"/>
  <c r="AQ166" i="12"/>
  <c r="AQ167" i="12"/>
  <c r="AQ161" i="12"/>
  <c r="AQ169" i="12"/>
  <c r="AQ170" i="12"/>
  <c r="AQ159" i="12"/>
  <c r="AQ156" i="12"/>
  <c r="AQ165" i="12"/>
  <c r="AQ162" i="12"/>
  <c r="AQ157" i="12"/>
  <c r="AQ155" i="12"/>
  <c r="AQ158" i="12"/>
  <c r="AQ152" i="12"/>
  <c r="AQ171" i="12"/>
  <c r="AQ154" i="12"/>
  <c r="AQ153" i="12"/>
  <c r="AQ151" i="12"/>
  <c r="AQ168" i="12"/>
  <c r="AQ160" i="12"/>
  <c r="AR212" i="12" l="1"/>
  <c r="AR231" i="12"/>
  <c r="AR210" i="12"/>
  <c r="AR234" i="12"/>
  <c r="AR270" i="12"/>
  <c r="AR269" i="12"/>
  <c r="AR268" i="12"/>
  <c r="AR266" i="12"/>
  <c r="AR265" i="12"/>
  <c r="AR264" i="12"/>
  <c r="AR263" i="12"/>
  <c r="AR262" i="12"/>
  <c r="AR261" i="12"/>
  <c r="AR258" i="12"/>
  <c r="AR257" i="12"/>
  <c r="AR256" i="12"/>
  <c r="AR259" i="12"/>
  <c r="AR255" i="12"/>
  <c r="AR260" i="12"/>
  <c r="AR271" i="12"/>
  <c r="AR52" i="12"/>
  <c r="AR87" i="12"/>
  <c r="AR63" i="12"/>
  <c r="AP69" i="12"/>
  <c r="AQ61" i="12"/>
  <c r="AR66" i="12"/>
  <c r="AR65" i="12"/>
  <c r="AR62" i="12"/>
  <c r="AR60" i="12"/>
  <c r="AR59" i="12"/>
  <c r="AR56" i="12"/>
  <c r="AR50" i="12"/>
  <c r="AR49" i="12"/>
  <c r="AR57" i="12"/>
  <c r="AR53" i="12"/>
  <c r="AR55" i="12"/>
  <c r="AR64" i="12"/>
  <c r="AR58" i="12"/>
  <c r="AR54" i="12"/>
  <c r="AR51" i="12"/>
  <c r="AQ48" i="12"/>
  <c r="AR13" i="12"/>
  <c r="AP251" i="12"/>
  <c r="AR225" i="12"/>
  <c r="AR219" i="12"/>
  <c r="AR216" i="12"/>
  <c r="AR227" i="12"/>
  <c r="AR220" i="12"/>
  <c r="AR221" i="12"/>
  <c r="AR217" i="12"/>
  <c r="AR218" i="12"/>
  <c r="AR222" i="12"/>
  <c r="AR226" i="12"/>
  <c r="AR228" i="12"/>
  <c r="AR223" i="12"/>
  <c r="AR230" i="12"/>
  <c r="AR239" i="12"/>
  <c r="AR224" i="12"/>
  <c r="AR229" i="12"/>
  <c r="AR40" i="12"/>
  <c r="AR39" i="12"/>
  <c r="AR247" i="12"/>
  <c r="AR243" i="12"/>
  <c r="AR240" i="12"/>
  <c r="AR206" i="12"/>
  <c r="AR205" i="12"/>
  <c r="AR248" i="12"/>
  <c r="AR244" i="12"/>
  <c r="AR242" i="12"/>
  <c r="AR213" i="12"/>
  <c r="AR202" i="12"/>
  <c r="AR245" i="12"/>
  <c r="AR236" i="12"/>
  <c r="AR214" i="12"/>
  <c r="AR203" i="12"/>
  <c r="AR237" i="12"/>
  <c r="AR200" i="12"/>
  <c r="AR215" i="12"/>
  <c r="AR201" i="12"/>
  <c r="AR204" i="12"/>
  <c r="AR246" i="12"/>
  <c r="AR198" i="12"/>
  <c r="AR199" i="12"/>
  <c r="AR208" i="12"/>
  <c r="AR211" i="12"/>
  <c r="AR238" i="12"/>
  <c r="AR209" i="12"/>
  <c r="AR232" i="12"/>
  <c r="AR233" i="12"/>
  <c r="AQ197" i="12"/>
  <c r="AR165" i="12"/>
  <c r="AQ241" i="12"/>
  <c r="AQ177" i="12"/>
  <c r="AR184" i="12"/>
  <c r="AR183" i="12"/>
  <c r="AR182" i="12"/>
  <c r="AR192" i="12"/>
  <c r="AR185" i="12"/>
  <c r="AR188" i="12"/>
  <c r="AR191" i="12"/>
  <c r="AR190" i="12"/>
  <c r="AR180" i="12"/>
  <c r="AR179" i="12"/>
  <c r="AR178" i="12"/>
  <c r="AR181" i="12"/>
  <c r="AR186" i="12"/>
  <c r="AR160" i="12"/>
  <c r="AQ163" i="12"/>
  <c r="AR171" i="12"/>
  <c r="AR153" i="12"/>
  <c r="AR169" i="12"/>
  <c r="AR151" i="12"/>
  <c r="AR167" i="12"/>
  <c r="AR170" i="12"/>
  <c r="AR152" i="12"/>
  <c r="AR162" i="12"/>
  <c r="AR168" i="12"/>
  <c r="AR172" i="12"/>
  <c r="AR161" i="12"/>
  <c r="AR164" i="12"/>
  <c r="AR158" i="12"/>
  <c r="AR166" i="12"/>
  <c r="AR159" i="12"/>
  <c r="AR154" i="12"/>
  <c r="AR157" i="12"/>
  <c r="AR156" i="12"/>
  <c r="AR155" i="12"/>
  <c r="AQ150" i="12"/>
  <c r="AQ69" i="12" l="1"/>
  <c r="AR254" i="12"/>
  <c r="AR61" i="12"/>
  <c r="AR48" i="12"/>
  <c r="AQ251" i="12"/>
  <c r="AR241" i="12"/>
  <c r="AR197" i="12"/>
  <c r="AR177" i="12"/>
  <c r="AR163" i="12"/>
  <c r="AR150" i="12"/>
  <c r="AR69" i="12" l="1"/>
  <c r="AR251" i="12"/>
  <c r="AR144" i="12" l="1"/>
  <c r="AR136" i="12"/>
  <c r="AR134" i="12"/>
  <c r="AR133" i="12"/>
  <c r="AR132" i="12"/>
  <c r="AR130" i="12"/>
  <c r="AR129" i="12"/>
  <c r="AR126" i="12"/>
  <c r="AR125" i="12"/>
  <c r="AR124" i="12"/>
  <c r="G27" i="19"/>
  <c r="I724" i="19"/>
  <c r="G724" i="19"/>
  <c r="G723" i="19" s="1"/>
  <c r="G722" i="19" s="1"/>
  <c r="G721" i="19" s="1"/>
  <c r="G720" i="19" s="1"/>
  <c r="G719" i="19" s="1"/>
  <c r="G718" i="19" s="1"/>
  <c r="G717" i="19" s="1"/>
  <c r="G716" i="19" s="1"/>
  <c r="G715" i="19" s="1"/>
  <c r="G714" i="19" s="1"/>
  <c r="G713" i="19" s="1"/>
  <c r="G712" i="19" s="1"/>
  <c r="G711" i="19" s="1"/>
  <c r="G710" i="19" s="1"/>
  <c r="G709" i="19" s="1"/>
  <c r="G708" i="19" s="1"/>
  <c r="G707" i="19" s="1"/>
  <c r="G706" i="19" s="1"/>
  <c r="G705" i="19" s="1"/>
  <c r="G704" i="19" s="1"/>
  <c r="G703" i="19" s="1"/>
  <c r="G702" i="19" s="1"/>
  <c r="G701" i="19" s="1"/>
  <c r="G700" i="19" s="1"/>
  <c r="G699" i="19" s="1"/>
  <c r="G698" i="19" s="1"/>
  <c r="G697" i="19" s="1"/>
  <c r="G696" i="19" s="1"/>
  <c r="G695" i="19" s="1"/>
  <c r="G694" i="19" s="1"/>
  <c r="G693" i="19" s="1"/>
  <c r="G692" i="19" s="1"/>
  <c r="G691" i="19" s="1"/>
  <c r="G690" i="19" s="1"/>
  <c r="G689" i="19" s="1"/>
  <c r="G688" i="19" s="1"/>
  <c r="G687" i="19" s="1"/>
  <c r="G686" i="19" s="1"/>
  <c r="G685" i="19" s="1"/>
  <c r="G684" i="19" s="1"/>
  <c r="G683" i="19" s="1"/>
  <c r="G682" i="19" s="1"/>
  <c r="G681" i="19" s="1"/>
  <c r="G680" i="19" s="1"/>
  <c r="G679" i="19" s="1"/>
  <c r="G678" i="19" s="1"/>
  <c r="G677" i="19" s="1"/>
  <c r="G676" i="19" s="1"/>
  <c r="G675" i="19" s="1"/>
  <c r="G674" i="19" s="1"/>
  <c r="G673" i="19" s="1"/>
  <c r="G672" i="19" s="1"/>
  <c r="G671" i="19" s="1"/>
  <c r="G670" i="19" s="1"/>
  <c r="G669" i="19" s="1"/>
  <c r="G668" i="19" s="1"/>
  <c r="G667" i="19" s="1"/>
  <c r="G666" i="19" s="1"/>
  <c r="G665" i="19" s="1"/>
  <c r="G664" i="19" s="1"/>
  <c r="G663" i="19" s="1"/>
  <c r="G662" i="19" s="1"/>
  <c r="G661" i="19" s="1"/>
  <c r="G660" i="19" s="1"/>
  <c r="G659" i="19" s="1"/>
  <c r="G658" i="19" s="1"/>
  <c r="G657" i="19" s="1"/>
  <c r="G656" i="19" s="1"/>
  <c r="G655" i="19" s="1"/>
  <c r="G654" i="19" s="1"/>
  <c r="G653" i="19" s="1"/>
  <c r="G652" i="19" s="1"/>
  <c r="G651" i="19" s="1"/>
  <c r="G650" i="19" s="1"/>
  <c r="G649" i="19" s="1"/>
  <c r="G648" i="19" s="1"/>
  <c r="G647" i="19" s="1"/>
  <c r="G646" i="19" s="1"/>
  <c r="G645" i="19" s="1"/>
  <c r="G644" i="19" s="1"/>
  <c r="G643" i="19" s="1"/>
  <c r="G642" i="19" s="1"/>
  <c r="G641" i="19" s="1"/>
  <c r="G640" i="19" s="1"/>
  <c r="G639" i="19" s="1"/>
  <c r="G638" i="19" s="1"/>
  <c r="G637" i="19" s="1"/>
  <c r="G636" i="19" s="1"/>
  <c r="G635" i="19" s="1"/>
  <c r="G634" i="19" s="1"/>
  <c r="G633" i="19" s="1"/>
  <c r="G632" i="19" s="1"/>
  <c r="G631" i="19" s="1"/>
  <c r="G630" i="19" s="1"/>
  <c r="G629" i="19" s="1"/>
  <c r="G628" i="19" s="1"/>
  <c r="G627" i="19" s="1"/>
  <c r="G626" i="19" s="1"/>
  <c r="G625" i="19" s="1"/>
  <c r="G624" i="19" s="1"/>
  <c r="G623" i="19" s="1"/>
  <c r="G622" i="19" s="1"/>
  <c r="G621" i="19" s="1"/>
  <c r="G620" i="19" s="1"/>
  <c r="G619" i="19" s="1"/>
  <c r="G618" i="19" s="1"/>
  <c r="G617" i="19" s="1"/>
  <c r="G616" i="19" s="1"/>
  <c r="G615" i="19" s="1"/>
  <c r="G614" i="19" s="1"/>
  <c r="G613" i="19" s="1"/>
  <c r="G612" i="19" s="1"/>
  <c r="G611" i="19" s="1"/>
  <c r="G610" i="19" s="1"/>
  <c r="G609" i="19" s="1"/>
  <c r="G608" i="19" s="1"/>
  <c r="G607" i="19" s="1"/>
  <c r="G606" i="19" s="1"/>
  <c r="G605" i="19" s="1"/>
  <c r="G604" i="19" s="1"/>
  <c r="G603" i="19" s="1"/>
  <c r="G602" i="19" s="1"/>
  <c r="G601" i="19" s="1"/>
  <c r="G600" i="19" s="1"/>
  <c r="G599" i="19" s="1"/>
  <c r="G598" i="19" s="1"/>
  <c r="G597" i="19" s="1"/>
  <c r="G596" i="19" s="1"/>
  <c r="G595" i="19" s="1"/>
  <c r="G594" i="19" s="1"/>
  <c r="G593" i="19" s="1"/>
  <c r="G592" i="19" s="1"/>
  <c r="G591" i="19" s="1"/>
  <c r="G590" i="19" s="1"/>
  <c r="G589" i="19" s="1"/>
  <c r="G588" i="19" s="1"/>
  <c r="G587" i="19" s="1"/>
  <c r="G586" i="19" s="1"/>
  <c r="G585" i="19" s="1"/>
  <c r="G584" i="19" s="1"/>
  <c r="G583" i="19" s="1"/>
  <c r="G582" i="19" s="1"/>
  <c r="G581" i="19" s="1"/>
  <c r="G580" i="19" s="1"/>
  <c r="G579" i="19" s="1"/>
  <c r="G578" i="19" s="1"/>
  <c r="G577" i="19" s="1"/>
  <c r="G576" i="19" s="1"/>
  <c r="G575" i="19" s="1"/>
  <c r="G574" i="19" s="1"/>
  <c r="G573" i="19" s="1"/>
  <c r="G572" i="19" s="1"/>
  <c r="G571" i="19" s="1"/>
  <c r="G570" i="19" s="1"/>
  <c r="G569" i="19" s="1"/>
  <c r="G568" i="19" s="1"/>
  <c r="G567" i="19" s="1"/>
  <c r="G566" i="19" s="1"/>
  <c r="G565" i="19" s="1"/>
  <c r="G564" i="19" s="1"/>
  <c r="G563" i="19" s="1"/>
  <c r="G562" i="19" s="1"/>
  <c r="G561" i="19" s="1"/>
  <c r="G560" i="19" s="1"/>
  <c r="G559" i="19" s="1"/>
  <c r="G558" i="19" s="1"/>
  <c r="G557" i="19" s="1"/>
  <c r="G556" i="19" s="1"/>
  <c r="G555" i="19" s="1"/>
  <c r="G554" i="19" s="1"/>
  <c r="G553" i="19" s="1"/>
  <c r="G552" i="19" s="1"/>
  <c r="G551" i="19" s="1"/>
  <c r="G550" i="19" s="1"/>
  <c r="G549" i="19" s="1"/>
  <c r="G548" i="19" s="1"/>
  <c r="G547" i="19" s="1"/>
  <c r="G546" i="19" s="1"/>
  <c r="G545" i="19" s="1"/>
  <c r="G544" i="19" s="1"/>
  <c r="G543" i="19" s="1"/>
  <c r="G542" i="19" s="1"/>
  <c r="G541" i="19" s="1"/>
  <c r="G540" i="19" s="1"/>
  <c r="G539" i="19" s="1"/>
  <c r="G538" i="19" s="1"/>
  <c r="G537" i="19" s="1"/>
  <c r="G536" i="19" s="1"/>
  <c r="G535" i="19" s="1"/>
  <c r="G534" i="19" s="1"/>
  <c r="G533" i="19" s="1"/>
  <c r="G532" i="19" s="1"/>
  <c r="G531" i="19" s="1"/>
  <c r="G530" i="19" s="1"/>
  <c r="G529" i="19" s="1"/>
  <c r="G528" i="19" s="1"/>
  <c r="G527" i="19" s="1"/>
  <c r="G526" i="19" s="1"/>
  <c r="G525" i="19" s="1"/>
  <c r="G524" i="19" s="1"/>
  <c r="G523" i="19" s="1"/>
  <c r="G522" i="19" s="1"/>
  <c r="G521" i="19" s="1"/>
  <c r="G520" i="19" s="1"/>
  <c r="G519" i="19" s="1"/>
  <c r="G518" i="19" s="1"/>
  <c r="G517" i="19" s="1"/>
  <c r="G516" i="19" s="1"/>
  <c r="G515" i="19" s="1"/>
  <c r="G514" i="19" s="1"/>
  <c r="G513" i="19" s="1"/>
  <c r="G512" i="19" s="1"/>
  <c r="G511" i="19" s="1"/>
  <c r="G510" i="19" s="1"/>
  <c r="G509" i="19" s="1"/>
  <c r="G508" i="19" s="1"/>
  <c r="G507" i="19" s="1"/>
  <c r="G506" i="19" s="1"/>
  <c r="G505" i="19" s="1"/>
  <c r="G504" i="19" s="1"/>
  <c r="G503" i="19" s="1"/>
  <c r="G502" i="19" s="1"/>
  <c r="G501" i="19" s="1"/>
  <c r="G500" i="19" s="1"/>
  <c r="G499" i="19" s="1"/>
  <c r="G498" i="19" s="1"/>
  <c r="G497" i="19" s="1"/>
  <c r="G496" i="19" s="1"/>
  <c r="G495" i="19" s="1"/>
  <c r="G494" i="19" s="1"/>
  <c r="G493" i="19" s="1"/>
  <c r="G492" i="19" s="1"/>
  <c r="G491" i="19" s="1"/>
  <c r="G490" i="19" s="1"/>
  <c r="G489" i="19" s="1"/>
  <c r="G488" i="19" s="1"/>
  <c r="G487" i="19" s="1"/>
  <c r="G486" i="19" s="1"/>
  <c r="G485" i="19" s="1"/>
  <c r="G484" i="19" s="1"/>
  <c r="G483" i="19" s="1"/>
  <c r="G482" i="19" s="1"/>
  <c r="G481" i="19" s="1"/>
  <c r="G480" i="19" s="1"/>
  <c r="G479" i="19" s="1"/>
  <c r="G478" i="19" s="1"/>
  <c r="G477" i="19" s="1"/>
  <c r="G476" i="19" s="1"/>
  <c r="G475" i="19" s="1"/>
  <c r="G474" i="19" s="1"/>
  <c r="G473" i="19" s="1"/>
  <c r="G472" i="19" s="1"/>
  <c r="G471" i="19" s="1"/>
  <c r="G470" i="19" s="1"/>
  <c r="G469" i="19" s="1"/>
  <c r="G468" i="19" s="1"/>
  <c r="G467" i="19" s="1"/>
  <c r="G466" i="19" s="1"/>
  <c r="G465" i="19" s="1"/>
  <c r="G464" i="19" s="1"/>
  <c r="G463" i="19" s="1"/>
  <c r="G462" i="19" s="1"/>
  <c r="G461" i="19" s="1"/>
  <c r="G460" i="19" s="1"/>
  <c r="G459" i="19" s="1"/>
  <c r="G458" i="19" s="1"/>
  <c r="G457" i="19" s="1"/>
  <c r="G456" i="19" s="1"/>
  <c r="G455" i="19" s="1"/>
  <c r="G454" i="19" s="1"/>
  <c r="G453" i="19" s="1"/>
  <c r="G452" i="19" s="1"/>
  <c r="G451" i="19" s="1"/>
  <c r="G450" i="19" s="1"/>
  <c r="G449" i="19" s="1"/>
  <c r="G448" i="19" s="1"/>
  <c r="G447" i="19" s="1"/>
  <c r="G446" i="19" s="1"/>
  <c r="G445" i="19" s="1"/>
  <c r="G444" i="19" s="1"/>
  <c r="G443" i="19" s="1"/>
  <c r="G442" i="19" s="1"/>
  <c r="G441" i="19" s="1"/>
  <c r="G440" i="19" s="1"/>
  <c r="G439" i="19" s="1"/>
  <c r="G438" i="19" s="1"/>
  <c r="G437" i="19" s="1"/>
  <c r="G436" i="19" s="1"/>
  <c r="G435" i="19" s="1"/>
  <c r="G434" i="19" s="1"/>
  <c r="G433" i="19" s="1"/>
  <c r="G432" i="19" s="1"/>
  <c r="G431" i="19" s="1"/>
  <c r="G430" i="19" s="1"/>
  <c r="G429" i="19" s="1"/>
  <c r="G428" i="19" s="1"/>
  <c r="G427" i="19" s="1"/>
  <c r="G426" i="19" s="1"/>
  <c r="G425" i="19" s="1"/>
  <c r="G424" i="19" s="1"/>
  <c r="G423" i="19" s="1"/>
  <c r="G422" i="19" s="1"/>
  <c r="G421" i="19" s="1"/>
  <c r="G420" i="19" s="1"/>
  <c r="G419" i="19" s="1"/>
  <c r="G418" i="19" s="1"/>
  <c r="G417" i="19" s="1"/>
  <c r="G416" i="19" s="1"/>
  <c r="G415" i="19" s="1"/>
  <c r="G414" i="19" s="1"/>
  <c r="G413" i="19" s="1"/>
  <c r="G412" i="19" s="1"/>
  <c r="G411" i="19" s="1"/>
  <c r="G410" i="19" s="1"/>
  <c r="G409" i="19" s="1"/>
  <c r="G408" i="19" s="1"/>
  <c r="G407" i="19" s="1"/>
  <c r="G406" i="19" s="1"/>
  <c r="G405" i="19" s="1"/>
  <c r="G404" i="19" s="1"/>
  <c r="G403" i="19" s="1"/>
  <c r="G402" i="19" s="1"/>
  <c r="G401" i="19" s="1"/>
  <c r="G400" i="19" s="1"/>
  <c r="G399" i="19" s="1"/>
  <c r="G398" i="19" s="1"/>
  <c r="G397" i="19" s="1"/>
  <c r="G396" i="19" s="1"/>
  <c r="G395" i="19" s="1"/>
  <c r="G394" i="19" s="1"/>
  <c r="G393" i="19" s="1"/>
  <c r="G392" i="19" s="1"/>
  <c r="G391" i="19" s="1"/>
  <c r="G390" i="19" s="1"/>
  <c r="G389" i="19" s="1"/>
  <c r="G388" i="19" s="1"/>
  <c r="G387" i="19" s="1"/>
  <c r="G386" i="19" s="1"/>
  <c r="G385" i="19" s="1"/>
  <c r="G384" i="19" s="1"/>
  <c r="G383" i="19" s="1"/>
  <c r="G382" i="19" s="1"/>
  <c r="G381" i="19" s="1"/>
  <c r="G380" i="19" s="1"/>
  <c r="G379" i="19" s="1"/>
  <c r="G378" i="19" s="1"/>
  <c r="G377" i="19" s="1"/>
  <c r="G376" i="19" s="1"/>
  <c r="G375" i="19" s="1"/>
  <c r="G374" i="19" s="1"/>
  <c r="G373" i="19" s="1"/>
  <c r="G372" i="19" s="1"/>
  <c r="G371" i="19" s="1"/>
  <c r="G370" i="19" s="1"/>
  <c r="G369" i="19" s="1"/>
  <c r="G368" i="19" s="1"/>
  <c r="G367" i="19" s="1"/>
  <c r="G366" i="19" s="1"/>
  <c r="G365" i="19" s="1"/>
  <c r="G364" i="19" s="1"/>
  <c r="G363" i="19" s="1"/>
  <c r="G362" i="19" s="1"/>
  <c r="G361" i="19" s="1"/>
  <c r="G360" i="19" s="1"/>
  <c r="G359" i="19" s="1"/>
  <c r="G358" i="19" s="1"/>
  <c r="G357" i="19" s="1"/>
  <c r="G356" i="19" s="1"/>
  <c r="G355" i="19" s="1"/>
  <c r="G354" i="19" s="1"/>
  <c r="G353" i="19" s="1"/>
  <c r="G352" i="19" s="1"/>
  <c r="G351" i="19" s="1"/>
  <c r="G350" i="19" s="1"/>
  <c r="G349" i="19" s="1"/>
  <c r="G348" i="19" s="1"/>
  <c r="G347" i="19" s="1"/>
  <c r="G346" i="19" s="1"/>
  <c r="G345" i="19" s="1"/>
  <c r="G344" i="19" s="1"/>
  <c r="G343" i="19" s="1"/>
  <c r="G342" i="19" s="1"/>
  <c r="G341" i="19" s="1"/>
  <c r="G340" i="19" s="1"/>
  <c r="G339" i="19" s="1"/>
  <c r="G338" i="19" s="1"/>
  <c r="G337" i="19" s="1"/>
  <c r="G336" i="19" s="1"/>
  <c r="G335" i="19" s="1"/>
  <c r="G334" i="19" s="1"/>
  <c r="G333" i="19" s="1"/>
  <c r="G332" i="19" s="1"/>
  <c r="G331" i="19" s="1"/>
  <c r="G330" i="19" s="1"/>
  <c r="G329" i="19" s="1"/>
  <c r="G328" i="19" s="1"/>
  <c r="G327" i="19" s="1"/>
  <c r="G326" i="19" s="1"/>
  <c r="G325" i="19" s="1"/>
  <c r="G324" i="19" s="1"/>
  <c r="G323" i="19" s="1"/>
  <c r="G322" i="19" s="1"/>
  <c r="G321" i="19" s="1"/>
  <c r="G320" i="19" s="1"/>
  <c r="G319" i="19" s="1"/>
  <c r="G318" i="19" s="1"/>
  <c r="G317" i="19" s="1"/>
  <c r="G316" i="19" s="1"/>
  <c r="G315" i="19" s="1"/>
  <c r="G314" i="19" s="1"/>
  <c r="G313" i="19" s="1"/>
  <c r="G312" i="19" s="1"/>
  <c r="G311" i="19" s="1"/>
  <c r="G310" i="19" s="1"/>
  <c r="G309" i="19" s="1"/>
  <c r="G308" i="19" s="1"/>
  <c r="G307" i="19" s="1"/>
  <c r="G306" i="19" s="1"/>
  <c r="G305" i="19" s="1"/>
  <c r="G304" i="19" s="1"/>
  <c r="G303" i="19" s="1"/>
  <c r="G302" i="19" s="1"/>
  <c r="G301" i="19" s="1"/>
  <c r="G300" i="19" s="1"/>
  <c r="G299" i="19" s="1"/>
  <c r="G298" i="19" s="1"/>
  <c r="G297" i="19" s="1"/>
  <c r="G296" i="19" s="1"/>
  <c r="G295" i="19" s="1"/>
  <c r="G294" i="19" s="1"/>
  <c r="G293" i="19" s="1"/>
  <c r="G292" i="19" s="1"/>
  <c r="G291" i="19" s="1"/>
  <c r="G290" i="19" s="1"/>
  <c r="G289" i="19" s="1"/>
  <c r="G288" i="19" s="1"/>
  <c r="G287" i="19" s="1"/>
  <c r="G286" i="19" s="1"/>
  <c r="G285" i="19" s="1"/>
  <c r="G284" i="19" s="1"/>
  <c r="G283" i="19" s="1"/>
  <c r="G282" i="19" s="1"/>
  <c r="G281" i="19" s="1"/>
  <c r="G280" i="19" s="1"/>
  <c r="G279" i="19" s="1"/>
  <c r="G278" i="19" s="1"/>
  <c r="G277" i="19" s="1"/>
  <c r="G276" i="19" s="1"/>
  <c r="G275" i="19" s="1"/>
  <c r="G274" i="19" s="1"/>
  <c r="G273" i="19" s="1"/>
  <c r="G272" i="19" s="1"/>
  <c r="G271" i="19" s="1"/>
  <c r="G270" i="19" s="1"/>
  <c r="G269" i="19" s="1"/>
  <c r="G268" i="19" s="1"/>
  <c r="G267" i="19" s="1"/>
  <c r="G266" i="19" s="1"/>
  <c r="G265" i="19" s="1"/>
  <c r="G264" i="19" s="1"/>
  <c r="G263" i="19" s="1"/>
  <c r="G262" i="19" s="1"/>
  <c r="G261" i="19" s="1"/>
  <c r="G260" i="19" s="1"/>
  <c r="G259" i="19" s="1"/>
  <c r="G258" i="19" s="1"/>
  <c r="G257" i="19" s="1"/>
  <c r="G256" i="19" s="1"/>
  <c r="G255" i="19" s="1"/>
  <c r="G254" i="19" s="1"/>
  <c r="G253" i="19" s="1"/>
  <c r="G252" i="19" s="1"/>
  <c r="G251" i="19" s="1"/>
  <c r="G250" i="19" s="1"/>
  <c r="G249" i="19" s="1"/>
  <c r="G248" i="19" s="1"/>
  <c r="G247" i="19" s="1"/>
  <c r="G246" i="19" s="1"/>
  <c r="G245" i="19" s="1"/>
  <c r="G244" i="19" s="1"/>
  <c r="G243" i="19" s="1"/>
  <c r="G242" i="19" s="1"/>
  <c r="G241" i="19" s="1"/>
  <c r="G240" i="19" s="1"/>
  <c r="G239" i="19" s="1"/>
  <c r="G238" i="19" s="1"/>
  <c r="G237" i="19" s="1"/>
  <c r="G236" i="19" s="1"/>
  <c r="G235" i="19" s="1"/>
  <c r="G234" i="19" s="1"/>
  <c r="G233" i="19" s="1"/>
  <c r="G232" i="19" s="1"/>
  <c r="G231" i="19" s="1"/>
  <c r="G230" i="19" s="1"/>
  <c r="G229" i="19" s="1"/>
  <c r="G228" i="19" s="1"/>
  <c r="G227" i="19" s="1"/>
  <c r="G226" i="19" s="1"/>
  <c r="G225" i="19" s="1"/>
  <c r="G224" i="19" s="1"/>
  <c r="G223" i="19" s="1"/>
  <c r="G222" i="19" s="1"/>
  <c r="G221" i="19" s="1"/>
  <c r="G220" i="19" s="1"/>
  <c r="G219" i="19" s="1"/>
  <c r="G218" i="19" s="1"/>
  <c r="G217" i="19" s="1"/>
  <c r="G216" i="19" s="1"/>
  <c r="G215" i="19" s="1"/>
  <c r="G214" i="19" s="1"/>
  <c r="G213" i="19" s="1"/>
  <c r="G212" i="19" s="1"/>
  <c r="G211" i="19" s="1"/>
  <c r="G210" i="19" s="1"/>
  <c r="G209" i="19" s="1"/>
  <c r="G208" i="19" s="1"/>
  <c r="G207" i="19" s="1"/>
  <c r="G206" i="19" s="1"/>
  <c r="G205" i="19" s="1"/>
  <c r="G204" i="19" s="1"/>
  <c r="G203" i="19" s="1"/>
  <c r="G202" i="19" s="1"/>
  <c r="G201" i="19" s="1"/>
  <c r="G200" i="19" s="1"/>
  <c r="G199" i="19" s="1"/>
  <c r="G198" i="19" s="1"/>
  <c r="G197" i="19" s="1"/>
  <c r="G196" i="19" s="1"/>
  <c r="G195" i="19" s="1"/>
  <c r="G194" i="19" s="1"/>
  <c r="G193" i="19" s="1"/>
  <c r="G192" i="19" s="1"/>
  <c r="G191" i="19" s="1"/>
  <c r="G190" i="19" s="1"/>
  <c r="G189" i="19" s="1"/>
  <c r="G188" i="19" s="1"/>
  <c r="G187" i="19" s="1"/>
  <c r="G186" i="19" s="1"/>
  <c r="G185" i="19" s="1"/>
  <c r="G184" i="19" s="1"/>
  <c r="G183" i="19" s="1"/>
  <c r="G182" i="19" s="1"/>
  <c r="G181" i="19" s="1"/>
  <c r="G180" i="19" s="1"/>
  <c r="G179" i="19" s="1"/>
  <c r="G178" i="19" s="1"/>
  <c r="G177" i="19" s="1"/>
  <c r="G176" i="19" s="1"/>
  <c r="G175" i="19" s="1"/>
  <c r="G174" i="19" s="1"/>
  <c r="G173" i="19" s="1"/>
  <c r="G172" i="19" s="1"/>
  <c r="G171" i="19" s="1"/>
  <c r="G170" i="19" s="1"/>
  <c r="G169" i="19" s="1"/>
  <c r="G168" i="19" s="1"/>
  <c r="G167" i="19" s="1"/>
  <c r="G166" i="19" s="1"/>
  <c r="G165" i="19" s="1"/>
  <c r="G164" i="19" s="1"/>
  <c r="G163" i="19" s="1"/>
  <c r="G162" i="19" s="1"/>
  <c r="G161" i="19" s="1"/>
  <c r="G160" i="19" s="1"/>
  <c r="G159" i="19" s="1"/>
  <c r="G158" i="19" s="1"/>
  <c r="G157" i="19" s="1"/>
  <c r="G156" i="19" s="1"/>
  <c r="G155" i="19" s="1"/>
  <c r="G154" i="19" s="1"/>
  <c r="G153" i="19" s="1"/>
  <c r="G152" i="19" s="1"/>
  <c r="G151" i="19" s="1"/>
  <c r="G150" i="19" s="1"/>
  <c r="G149" i="19" s="1"/>
  <c r="G148" i="19" s="1"/>
  <c r="G147" i="19" s="1"/>
  <c r="G146" i="19" s="1"/>
  <c r="G145" i="19" s="1"/>
  <c r="G144" i="19" s="1"/>
  <c r="G143" i="19" s="1"/>
  <c r="G142" i="19" s="1"/>
  <c r="G141" i="19" s="1"/>
  <c r="G140" i="19" s="1"/>
  <c r="G139" i="19" s="1"/>
  <c r="G138" i="19" s="1"/>
  <c r="G137" i="19" s="1"/>
  <c r="G136" i="19" s="1"/>
  <c r="G135" i="19" s="1"/>
  <c r="G134" i="19" s="1"/>
  <c r="G133" i="19" s="1"/>
  <c r="G132" i="19" s="1"/>
  <c r="G131" i="19" s="1"/>
  <c r="G130" i="19" s="1"/>
  <c r="G129" i="19" s="1"/>
  <c r="G128" i="19" s="1"/>
  <c r="G127" i="19" s="1"/>
  <c r="G126" i="19" s="1"/>
  <c r="G125" i="19" s="1"/>
  <c r="G124" i="19" s="1"/>
  <c r="G123" i="19" s="1"/>
  <c r="G122" i="19" s="1"/>
  <c r="G121" i="19" s="1"/>
  <c r="G120" i="19" s="1"/>
  <c r="G119" i="19" s="1"/>
  <c r="G118" i="19" s="1"/>
  <c r="G117" i="19" s="1"/>
  <c r="G116" i="19" s="1"/>
  <c r="G115" i="19" s="1"/>
  <c r="G114" i="19" s="1"/>
  <c r="G113" i="19" s="1"/>
  <c r="G112" i="19" s="1"/>
  <c r="G111" i="19" s="1"/>
  <c r="G110" i="19" s="1"/>
  <c r="G109" i="19" s="1"/>
  <c r="G108" i="19" s="1"/>
  <c r="G107" i="19" s="1"/>
  <c r="G106" i="19" s="1"/>
  <c r="G105" i="19" s="1"/>
  <c r="G104" i="19" s="1"/>
  <c r="G103" i="19" s="1"/>
  <c r="G102" i="19" s="1"/>
  <c r="G101" i="19" s="1"/>
  <c r="G100" i="19" s="1"/>
  <c r="G99" i="19" s="1"/>
  <c r="G98" i="19" s="1"/>
  <c r="G97" i="19" s="1"/>
  <c r="G96" i="19" s="1"/>
  <c r="G95" i="19" s="1"/>
  <c r="G94" i="19" s="1"/>
  <c r="G93" i="19" s="1"/>
  <c r="G92" i="19" s="1"/>
  <c r="G91" i="19" s="1"/>
  <c r="G90" i="19" s="1"/>
  <c r="G89" i="19" s="1"/>
  <c r="G88" i="19" s="1"/>
  <c r="G87" i="19" s="1"/>
  <c r="G86" i="19" s="1"/>
  <c r="G85" i="19" s="1"/>
  <c r="G84" i="19" s="1"/>
  <c r="G83" i="19" s="1"/>
  <c r="G82" i="19" s="1"/>
  <c r="G81" i="19" s="1"/>
  <c r="G80" i="19" s="1"/>
  <c r="I723" i="19"/>
  <c r="I722" i="19"/>
  <c r="I721" i="19"/>
  <c r="I720" i="19"/>
  <c r="I719" i="19"/>
  <c r="I718" i="19"/>
  <c r="I717" i="19"/>
  <c r="I716" i="19"/>
  <c r="I715" i="19"/>
  <c r="I714" i="19"/>
  <c r="I713" i="19"/>
  <c r="I712" i="19"/>
  <c r="I711" i="19"/>
  <c r="I710" i="19"/>
  <c r="I709" i="19"/>
  <c r="I708" i="19"/>
  <c r="I707" i="19"/>
  <c r="I706" i="19"/>
  <c r="I705" i="19"/>
  <c r="I704" i="19"/>
  <c r="I703" i="19"/>
  <c r="I702" i="19"/>
  <c r="I701" i="19"/>
  <c r="I700" i="19"/>
  <c r="I699" i="19"/>
  <c r="I698" i="19"/>
  <c r="I697" i="19"/>
  <c r="I696" i="19"/>
  <c r="I695" i="19"/>
  <c r="I694" i="19"/>
  <c r="I693" i="19"/>
  <c r="I692" i="19"/>
  <c r="I691" i="19"/>
  <c r="I690" i="19"/>
  <c r="I689" i="19"/>
  <c r="I688" i="19"/>
  <c r="I687" i="19"/>
  <c r="I686" i="19"/>
  <c r="I685" i="19"/>
  <c r="I684" i="19"/>
  <c r="I683" i="19"/>
  <c r="I682" i="19"/>
  <c r="I681" i="19"/>
  <c r="I680" i="19"/>
  <c r="I679" i="19"/>
  <c r="I678" i="19"/>
  <c r="I677" i="19"/>
  <c r="I676" i="19"/>
  <c r="I675" i="19"/>
  <c r="I674" i="19"/>
  <c r="I673" i="19"/>
  <c r="I672" i="19"/>
  <c r="I671" i="19"/>
  <c r="I670" i="19"/>
  <c r="I669" i="19"/>
  <c r="I668" i="19"/>
  <c r="I667" i="19"/>
  <c r="I666" i="19"/>
  <c r="I665" i="19"/>
  <c r="I664" i="19"/>
  <c r="I663" i="19"/>
  <c r="I662" i="19"/>
  <c r="I661" i="19"/>
  <c r="I660" i="19"/>
  <c r="I659" i="19"/>
  <c r="I658" i="19"/>
  <c r="I657" i="19"/>
  <c r="I656" i="19"/>
  <c r="I655" i="19"/>
  <c r="I654" i="19"/>
  <c r="I653" i="19"/>
  <c r="J652" i="19"/>
  <c r="I652" i="19"/>
  <c r="J651" i="19"/>
  <c r="I651" i="19"/>
  <c r="J650" i="19"/>
  <c r="I650" i="19"/>
  <c r="J649" i="19"/>
  <c r="I649" i="19"/>
  <c r="J648" i="19"/>
  <c r="I648" i="19"/>
  <c r="J647" i="19"/>
  <c r="I647" i="19"/>
  <c r="J646" i="19"/>
  <c r="I646" i="19"/>
  <c r="J645" i="19"/>
  <c r="I645" i="19"/>
  <c r="J644" i="19"/>
  <c r="I644" i="19"/>
  <c r="J643" i="19"/>
  <c r="I643" i="19"/>
  <c r="J642" i="19"/>
  <c r="I642" i="19"/>
  <c r="J641" i="19"/>
  <c r="I641" i="19"/>
  <c r="J640" i="19"/>
  <c r="I640" i="19"/>
  <c r="J639" i="19"/>
  <c r="I639" i="19"/>
  <c r="J638" i="19"/>
  <c r="I638" i="19"/>
  <c r="J637" i="19"/>
  <c r="I637" i="19"/>
  <c r="J636" i="19"/>
  <c r="I636" i="19"/>
  <c r="J635" i="19"/>
  <c r="I635" i="19"/>
  <c r="J634" i="19"/>
  <c r="I634" i="19"/>
  <c r="J633" i="19"/>
  <c r="I633" i="19"/>
  <c r="J632" i="19"/>
  <c r="I632" i="19"/>
  <c r="J631" i="19"/>
  <c r="I631" i="19"/>
  <c r="J630" i="19"/>
  <c r="I630" i="19"/>
  <c r="J629" i="19"/>
  <c r="I629" i="19"/>
  <c r="J628" i="19"/>
  <c r="I628" i="19"/>
  <c r="J627" i="19"/>
  <c r="I627" i="19"/>
  <c r="J626" i="19"/>
  <c r="I626" i="19"/>
  <c r="J625" i="19"/>
  <c r="I625" i="19"/>
  <c r="J624" i="19"/>
  <c r="I624" i="19"/>
  <c r="J623" i="19"/>
  <c r="I623" i="19"/>
  <c r="J622" i="19"/>
  <c r="I622" i="19"/>
  <c r="J621" i="19"/>
  <c r="I621" i="19"/>
  <c r="J620" i="19"/>
  <c r="I620" i="19"/>
  <c r="J619" i="19"/>
  <c r="I619" i="19"/>
  <c r="J618" i="19"/>
  <c r="I618" i="19"/>
  <c r="J617" i="19"/>
  <c r="I617" i="19"/>
  <c r="J616" i="19"/>
  <c r="I616" i="19"/>
  <c r="J615" i="19"/>
  <c r="I615" i="19"/>
  <c r="J614" i="19"/>
  <c r="I614" i="19"/>
  <c r="J613" i="19"/>
  <c r="I613" i="19"/>
  <c r="J612" i="19"/>
  <c r="I612" i="19"/>
  <c r="J611" i="19"/>
  <c r="I611" i="19"/>
  <c r="J610" i="19"/>
  <c r="I610" i="19"/>
  <c r="J609" i="19"/>
  <c r="I609" i="19"/>
  <c r="J608" i="19"/>
  <c r="I608" i="19"/>
  <c r="J607" i="19"/>
  <c r="I607" i="19"/>
  <c r="J606" i="19"/>
  <c r="I606" i="19"/>
  <c r="J605" i="19"/>
  <c r="I605" i="19"/>
  <c r="J604" i="19"/>
  <c r="I604" i="19"/>
  <c r="J603" i="19"/>
  <c r="I603" i="19"/>
  <c r="J602" i="19"/>
  <c r="I602" i="19"/>
  <c r="J601" i="19"/>
  <c r="I601" i="19"/>
  <c r="J600" i="19"/>
  <c r="I600" i="19"/>
  <c r="J599" i="19"/>
  <c r="I599" i="19"/>
  <c r="J598" i="19"/>
  <c r="I598" i="19"/>
  <c r="J597" i="19"/>
  <c r="I597" i="19"/>
  <c r="J596" i="19"/>
  <c r="I596" i="19"/>
  <c r="J595" i="19"/>
  <c r="I595" i="19"/>
  <c r="J594" i="19"/>
  <c r="I594" i="19"/>
  <c r="J593" i="19"/>
  <c r="I593" i="19"/>
  <c r="J592" i="19"/>
  <c r="I592" i="19"/>
  <c r="J591" i="19"/>
  <c r="I591" i="19"/>
  <c r="J590" i="19"/>
  <c r="I590" i="19"/>
  <c r="J589" i="19"/>
  <c r="I589" i="19"/>
  <c r="J588" i="19"/>
  <c r="I588" i="19"/>
  <c r="J587" i="19"/>
  <c r="I587" i="19"/>
  <c r="J586" i="19"/>
  <c r="I586" i="19"/>
  <c r="J585" i="19"/>
  <c r="I585" i="19"/>
  <c r="J584" i="19"/>
  <c r="I584" i="19"/>
  <c r="J583" i="19"/>
  <c r="I583" i="19"/>
  <c r="J582" i="19"/>
  <c r="I582" i="19"/>
  <c r="J581" i="19"/>
  <c r="I581" i="19"/>
  <c r="J580" i="19"/>
  <c r="I580" i="19"/>
  <c r="J579" i="19"/>
  <c r="I579" i="19"/>
  <c r="J578" i="19"/>
  <c r="I578" i="19"/>
  <c r="J577" i="19"/>
  <c r="I577" i="19"/>
  <c r="J576" i="19"/>
  <c r="I576" i="19"/>
  <c r="J575" i="19"/>
  <c r="I575" i="19"/>
  <c r="J574" i="19"/>
  <c r="I574" i="19"/>
  <c r="J573" i="19"/>
  <c r="I573" i="19"/>
  <c r="J572" i="19"/>
  <c r="I572" i="19"/>
  <c r="J571" i="19"/>
  <c r="I571" i="19"/>
  <c r="J570" i="19"/>
  <c r="I570" i="19"/>
  <c r="J569" i="19"/>
  <c r="I569" i="19"/>
  <c r="J568" i="19"/>
  <c r="I568" i="19"/>
  <c r="J567" i="19"/>
  <c r="I567" i="19"/>
  <c r="J566" i="19"/>
  <c r="I566" i="19"/>
  <c r="J565" i="19"/>
  <c r="I565" i="19"/>
  <c r="J564" i="19"/>
  <c r="I564" i="19"/>
  <c r="J563" i="19"/>
  <c r="I563" i="19"/>
  <c r="J562" i="19"/>
  <c r="I562" i="19"/>
  <c r="J561" i="19"/>
  <c r="I561" i="19"/>
  <c r="J560" i="19"/>
  <c r="I560" i="19"/>
  <c r="J559" i="19"/>
  <c r="I559" i="19"/>
  <c r="J558" i="19"/>
  <c r="I558" i="19"/>
  <c r="J557" i="19"/>
  <c r="I557" i="19"/>
  <c r="J556" i="19"/>
  <c r="I556" i="19"/>
  <c r="J555" i="19"/>
  <c r="I555" i="19"/>
  <c r="J554" i="19"/>
  <c r="I554" i="19"/>
  <c r="J553" i="19"/>
  <c r="I553" i="19"/>
  <c r="J552" i="19"/>
  <c r="I552" i="19"/>
  <c r="J551" i="19"/>
  <c r="I551" i="19"/>
  <c r="J550" i="19"/>
  <c r="I550" i="19"/>
  <c r="J549" i="19"/>
  <c r="I549" i="19"/>
  <c r="J548" i="19"/>
  <c r="I548" i="19"/>
  <c r="J547" i="19"/>
  <c r="I547" i="19"/>
  <c r="J546" i="19"/>
  <c r="I546" i="19"/>
  <c r="J545" i="19"/>
  <c r="I545" i="19"/>
  <c r="J544" i="19"/>
  <c r="I544" i="19"/>
  <c r="J543" i="19"/>
  <c r="I543" i="19"/>
  <c r="J542" i="19"/>
  <c r="I542" i="19"/>
  <c r="J541" i="19"/>
  <c r="I541" i="19"/>
  <c r="J540" i="19"/>
  <c r="I540" i="19"/>
  <c r="J539" i="19"/>
  <c r="I539" i="19"/>
  <c r="J538" i="19"/>
  <c r="I538" i="19"/>
  <c r="J537" i="19"/>
  <c r="I537" i="19"/>
  <c r="J536" i="19"/>
  <c r="I536" i="19"/>
  <c r="J535" i="19"/>
  <c r="I535" i="19"/>
  <c r="J534" i="19"/>
  <c r="I534" i="19"/>
  <c r="J533" i="19"/>
  <c r="I533" i="19"/>
  <c r="J532" i="19"/>
  <c r="I532" i="19"/>
  <c r="J531" i="19"/>
  <c r="I531" i="19"/>
  <c r="J530" i="19"/>
  <c r="I530" i="19"/>
  <c r="J529" i="19"/>
  <c r="I529" i="19"/>
  <c r="J528" i="19"/>
  <c r="I528" i="19"/>
  <c r="J527" i="19"/>
  <c r="I527" i="19"/>
  <c r="J526" i="19"/>
  <c r="I526" i="19"/>
  <c r="J525" i="19"/>
  <c r="I525" i="19"/>
  <c r="J524" i="19"/>
  <c r="I524" i="19"/>
  <c r="J523" i="19"/>
  <c r="I523" i="19"/>
  <c r="J522" i="19"/>
  <c r="I522" i="19"/>
  <c r="J521" i="19"/>
  <c r="I521" i="19"/>
  <c r="J520" i="19"/>
  <c r="I520" i="19"/>
  <c r="J519" i="19"/>
  <c r="I519" i="19"/>
  <c r="J518" i="19"/>
  <c r="I518" i="19"/>
  <c r="J517" i="19"/>
  <c r="I517" i="19"/>
  <c r="J516" i="19"/>
  <c r="I516" i="19"/>
  <c r="J515" i="19"/>
  <c r="I515" i="19"/>
  <c r="J514" i="19"/>
  <c r="I514" i="19"/>
  <c r="J513" i="19"/>
  <c r="I513" i="19"/>
  <c r="J512" i="19"/>
  <c r="I512" i="19"/>
  <c r="J511" i="19"/>
  <c r="I511" i="19"/>
  <c r="J510" i="19"/>
  <c r="I510" i="19"/>
  <c r="J509" i="19"/>
  <c r="I509" i="19"/>
  <c r="J508" i="19"/>
  <c r="I508" i="19"/>
  <c r="J507" i="19"/>
  <c r="I507" i="19"/>
  <c r="J506" i="19"/>
  <c r="I506" i="19"/>
  <c r="J505" i="19"/>
  <c r="I505" i="19"/>
  <c r="J504" i="19"/>
  <c r="I504" i="19"/>
  <c r="J503" i="19"/>
  <c r="I503" i="19"/>
  <c r="J502" i="19"/>
  <c r="I502" i="19"/>
  <c r="J501" i="19"/>
  <c r="I501" i="19"/>
  <c r="J500" i="19"/>
  <c r="I500" i="19"/>
  <c r="J499" i="19"/>
  <c r="I499" i="19"/>
  <c r="J498" i="19"/>
  <c r="I498" i="19"/>
  <c r="J497" i="19"/>
  <c r="I497" i="19"/>
  <c r="J496" i="19"/>
  <c r="I496" i="19"/>
  <c r="J495" i="19"/>
  <c r="I495" i="19"/>
  <c r="J494" i="19"/>
  <c r="I494" i="19"/>
  <c r="J493" i="19"/>
  <c r="I493" i="19"/>
  <c r="J492" i="19"/>
  <c r="I492" i="19"/>
  <c r="J491" i="19"/>
  <c r="I491" i="19"/>
  <c r="J490" i="19"/>
  <c r="I490" i="19"/>
  <c r="J489" i="19"/>
  <c r="I489" i="19"/>
  <c r="J488" i="19"/>
  <c r="I488" i="19"/>
  <c r="J487" i="19"/>
  <c r="I487" i="19"/>
  <c r="J486" i="19"/>
  <c r="I486" i="19"/>
  <c r="J485" i="19"/>
  <c r="I485" i="19"/>
  <c r="J484" i="19"/>
  <c r="I484" i="19"/>
  <c r="J483" i="19"/>
  <c r="I483" i="19"/>
  <c r="J482" i="19"/>
  <c r="I482" i="19"/>
  <c r="J481" i="19"/>
  <c r="I481" i="19"/>
  <c r="J480" i="19"/>
  <c r="I480" i="19"/>
  <c r="J479" i="19"/>
  <c r="I479" i="19"/>
  <c r="J478" i="19"/>
  <c r="I478" i="19"/>
  <c r="J477" i="19"/>
  <c r="I477" i="19"/>
  <c r="J476" i="19"/>
  <c r="I476" i="19"/>
  <c r="J475" i="19"/>
  <c r="I475" i="19"/>
  <c r="J474" i="19"/>
  <c r="I474" i="19"/>
  <c r="J473" i="19"/>
  <c r="I473" i="19"/>
  <c r="J472" i="19"/>
  <c r="I472" i="19"/>
  <c r="J471" i="19"/>
  <c r="I471" i="19"/>
  <c r="J470" i="19"/>
  <c r="I470" i="19"/>
  <c r="J469" i="19"/>
  <c r="I469" i="19"/>
  <c r="J468" i="19"/>
  <c r="I468" i="19"/>
  <c r="J467" i="19"/>
  <c r="I467" i="19"/>
  <c r="J466" i="19"/>
  <c r="I466" i="19"/>
  <c r="J465" i="19"/>
  <c r="I465" i="19"/>
  <c r="J464" i="19"/>
  <c r="I464" i="19"/>
  <c r="J463" i="19"/>
  <c r="I463" i="19"/>
  <c r="J462" i="19"/>
  <c r="I462" i="19"/>
  <c r="J461" i="19"/>
  <c r="I461" i="19"/>
  <c r="J460" i="19"/>
  <c r="I460" i="19"/>
  <c r="J459" i="19"/>
  <c r="I459" i="19"/>
  <c r="J458" i="19"/>
  <c r="I458" i="19"/>
  <c r="J457" i="19"/>
  <c r="I457" i="19"/>
  <c r="J456" i="19"/>
  <c r="I456" i="19"/>
  <c r="J455" i="19"/>
  <c r="I455" i="19"/>
  <c r="J454" i="19"/>
  <c r="I454" i="19"/>
  <c r="J453" i="19"/>
  <c r="I453" i="19"/>
  <c r="J452" i="19"/>
  <c r="I452" i="19"/>
  <c r="J451" i="19"/>
  <c r="I451" i="19"/>
  <c r="J450" i="19"/>
  <c r="I450" i="19"/>
  <c r="J449" i="19"/>
  <c r="I449" i="19"/>
  <c r="J448" i="19"/>
  <c r="I448" i="19"/>
  <c r="J447" i="19"/>
  <c r="I447" i="19"/>
  <c r="J446" i="19"/>
  <c r="I446" i="19"/>
  <c r="J445" i="19"/>
  <c r="I445" i="19"/>
  <c r="J444" i="19"/>
  <c r="I444" i="19"/>
  <c r="J443" i="19"/>
  <c r="I443" i="19"/>
  <c r="J442" i="19"/>
  <c r="I442" i="19"/>
  <c r="J441" i="19"/>
  <c r="I441" i="19"/>
  <c r="J440" i="19"/>
  <c r="I440" i="19"/>
  <c r="J439" i="19"/>
  <c r="I439" i="19"/>
  <c r="J438" i="19"/>
  <c r="I438" i="19"/>
  <c r="J437" i="19"/>
  <c r="I437" i="19"/>
  <c r="J436" i="19"/>
  <c r="I436" i="19"/>
  <c r="J435" i="19"/>
  <c r="I435" i="19"/>
  <c r="J434" i="19"/>
  <c r="I434" i="19"/>
  <c r="J433" i="19"/>
  <c r="I433" i="19"/>
  <c r="J432" i="19"/>
  <c r="I432" i="19"/>
  <c r="J431" i="19"/>
  <c r="I431" i="19"/>
  <c r="J430" i="19"/>
  <c r="I430" i="19"/>
  <c r="J429" i="19"/>
  <c r="I429" i="19"/>
  <c r="J428" i="19"/>
  <c r="I428" i="19"/>
  <c r="J427" i="19"/>
  <c r="I427" i="19"/>
  <c r="J426" i="19"/>
  <c r="I426" i="19"/>
  <c r="J425" i="19"/>
  <c r="I425" i="19"/>
  <c r="J424" i="19"/>
  <c r="I424" i="19"/>
  <c r="J423" i="19"/>
  <c r="I423" i="19"/>
  <c r="J422" i="19"/>
  <c r="I422" i="19"/>
  <c r="J421" i="19"/>
  <c r="I421" i="19"/>
  <c r="J420" i="19"/>
  <c r="I420" i="19"/>
  <c r="J419" i="19"/>
  <c r="I419" i="19"/>
  <c r="J418" i="19"/>
  <c r="I418" i="19"/>
  <c r="J417" i="19"/>
  <c r="I417" i="19"/>
  <c r="J416" i="19"/>
  <c r="I416" i="19"/>
  <c r="J415" i="19"/>
  <c r="I415" i="19"/>
  <c r="J414" i="19"/>
  <c r="I414" i="19"/>
  <c r="J413" i="19"/>
  <c r="I413" i="19"/>
  <c r="J412" i="19"/>
  <c r="I412" i="19"/>
  <c r="J411" i="19"/>
  <c r="I411" i="19"/>
  <c r="J410" i="19"/>
  <c r="I410" i="19"/>
  <c r="J409" i="19"/>
  <c r="I409" i="19"/>
  <c r="J408" i="19"/>
  <c r="I408" i="19"/>
  <c r="J407" i="19"/>
  <c r="I407" i="19"/>
  <c r="J406" i="19"/>
  <c r="I406" i="19"/>
  <c r="J405" i="19"/>
  <c r="I405" i="19"/>
  <c r="J404" i="19"/>
  <c r="I404" i="19"/>
  <c r="J403" i="19"/>
  <c r="I403" i="19"/>
  <c r="J402" i="19"/>
  <c r="I402" i="19"/>
  <c r="J401" i="19"/>
  <c r="I401" i="19"/>
  <c r="J400" i="19"/>
  <c r="I400" i="19"/>
  <c r="J399" i="19"/>
  <c r="I399" i="19"/>
  <c r="J398" i="19"/>
  <c r="I398" i="19"/>
  <c r="J397" i="19"/>
  <c r="I397" i="19"/>
  <c r="J396" i="19"/>
  <c r="I396" i="19"/>
  <c r="J395" i="19"/>
  <c r="I395" i="19"/>
  <c r="J394" i="19"/>
  <c r="I394" i="19"/>
  <c r="J393" i="19"/>
  <c r="I393" i="19"/>
  <c r="J392" i="19"/>
  <c r="I392" i="19"/>
  <c r="J391" i="19"/>
  <c r="I391" i="19"/>
  <c r="J390" i="19"/>
  <c r="I390" i="19"/>
  <c r="J389" i="19"/>
  <c r="I389" i="19"/>
  <c r="J388" i="19"/>
  <c r="I388" i="19"/>
  <c r="J387" i="19"/>
  <c r="I387" i="19"/>
  <c r="J386" i="19"/>
  <c r="I386" i="19"/>
  <c r="J385" i="19"/>
  <c r="I385" i="19"/>
  <c r="J384" i="19"/>
  <c r="I384" i="19"/>
  <c r="J383" i="19"/>
  <c r="I383" i="19"/>
  <c r="J382" i="19"/>
  <c r="I382" i="19"/>
  <c r="J381" i="19"/>
  <c r="I381" i="19"/>
  <c r="J380" i="19"/>
  <c r="I380" i="19"/>
  <c r="J379" i="19"/>
  <c r="I379" i="19"/>
  <c r="J378" i="19"/>
  <c r="I378" i="19"/>
  <c r="J377" i="19"/>
  <c r="I377" i="19"/>
  <c r="J376" i="19"/>
  <c r="I376" i="19"/>
  <c r="J375" i="19"/>
  <c r="I375" i="19"/>
  <c r="J374" i="19"/>
  <c r="I374" i="19"/>
  <c r="J373" i="19"/>
  <c r="I373" i="19"/>
  <c r="J372" i="19"/>
  <c r="I372" i="19"/>
  <c r="J371" i="19"/>
  <c r="I371" i="19"/>
  <c r="J370" i="19"/>
  <c r="I370" i="19"/>
  <c r="J369" i="19"/>
  <c r="I369" i="19"/>
  <c r="J368" i="19"/>
  <c r="I368" i="19"/>
  <c r="J367" i="19"/>
  <c r="I367" i="19"/>
  <c r="J366" i="19"/>
  <c r="I366" i="19"/>
  <c r="J365" i="19"/>
  <c r="I365" i="19"/>
  <c r="J364" i="19"/>
  <c r="I364" i="19"/>
  <c r="J363" i="19"/>
  <c r="I363" i="19"/>
  <c r="J362" i="19"/>
  <c r="I362" i="19"/>
  <c r="J361" i="19"/>
  <c r="I361" i="19"/>
  <c r="J360" i="19"/>
  <c r="I360" i="19"/>
  <c r="J359" i="19"/>
  <c r="I359" i="19"/>
  <c r="J358" i="19"/>
  <c r="I358" i="19"/>
  <c r="J357" i="19"/>
  <c r="I357" i="19"/>
  <c r="J356" i="19"/>
  <c r="I356" i="19"/>
  <c r="J355" i="19"/>
  <c r="I355" i="19"/>
  <c r="J354" i="19"/>
  <c r="I354" i="19"/>
  <c r="J353" i="19"/>
  <c r="I353" i="19"/>
  <c r="J352" i="19"/>
  <c r="I352" i="19"/>
  <c r="J351" i="19"/>
  <c r="I351" i="19"/>
  <c r="J350" i="19"/>
  <c r="I350" i="19"/>
  <c r="J349" i="19"/>
  <c r="I349" i="19"/>
  <c r="J348" i="19"/>
  <c r="I348" i="19"/>
  <c r="J347" i="19"/>
  <c r="I347" i="19"/>
  <c r="J346" i="19"/>
  <c r="I346" i="19"/>
  <c r="J345" i="19"/>
  <c r="I345" i="19"/>
  <c r="J344" i="19"/>
  <c r="I344" i="19"/>
  <c r="J343" i="19"/>
  <c r="I343" i="19"/>
  <c r="J342" i="19"/>
  <c r="I342" i="19"/>
  <c r="J341" i="19"/>
  <c r="I341" i="19"/>
  <c r="J340" i="19"/>
  <c r="I340" i="19"/>
  <c r="J339" i="19"/>
  <c r="I339" i="19"/>
  <c r="J338" i="19"/>
  <c r="I338" i="19"/>
  <c r="J337" i="19"/>
  <c r="I337" i="19"/>
  <c r="J336" i="19"/>
  <c r="I336" i="19"/>
  <c r="J335" i="19"/>
  <c r="I335" i="19"/>
  <c r="J334" i="19"/>
  <c r="I334" i="19"/>
  <c r="J333" i="19"/>
  <c r="I333" i="19"/>
  <c r="J332" i="19"/>
  <c r="I332" i="19"/>
  <c r="J331" i="19"/>
  <c r="I331" i="19"/>
  <c r="J330" i="19"/>
  <c r="I330" i="19"/>
  <c r="J329" i="19"/>
  <c r="I329" i="19"/>
  <c r="J328" i="19"/>
  <c r="I328" i="19"/>
  <c r="J327" i="19"/>
  <c r="I327" i="19"/>
  <c r="J326" i="19"/>
  <c r="I326" i="19"/>
  <c r="J325" i="19"/>
  <c r="I325" i="19"/>
  <c r="J324" i="19"/>
  <c r="I324" i="19"/>
  <c r="J323" i="19"/>
  <c r="I323" i="19"/>
  <c r="J322" i="19"/>
  <c r="I322" i="19"/>
  <c r="J321" i="19"/>
  <c r="I321" i="19"/>
  <c r="J320" i="19"/>
  <c r="I320" i="19"/>
  <c r="J319" i="19"/>
  <c r="I319" i="19"/>
  <c r="J318" i="19"/>
  <c r="I318" i="19"/>
  <c r="J317" i="19"/>
  <c r="I317" i="19"/>
  <c r="J316" i="19"/>
  <c r="I316" i="19"/>
  <c r="J315" i="19"/>
  <c r="I315" i="19"/>
  <c r="J314" i="19"/>
  <c r="I314" i="19"/>
  <c r="J313" i="19"/>
  <c r="I313" i="19"/>
  <c r="J312" i="19"/>
  <c r="I312" i="19"/>
  <c r="J311" i="19"/>
  <c r="I311" i="19"/>
  <c r="J310" i="19"/>
  <c r="I310" i="19"/>
  <c r="J309" i="19"/>
  <c r="I309" i="19"/>
  <c r="J308" i="19"/>
  <c r="I308" i="19"/>
  <c r="J307" i="19"/>
  <c r="I307" i="19"/>
  <c r="J306" i="19"/>
  <c r="I306" i="19"/>
  <c r="J305" i="19"/>
  <c r="I305" i="19"/>
  <c r="J304" i="19"/>
  <c r="I304" i="19"/>
  <c r="J303" i="19"/>
  <c r="I303" i="19"/>
  <c r="J302" i="19"/>
  <c r="I302" i="19"/>
  <c r="J301" i="19"/>
  <c r="I301" i="19"/>
  <c r="J300" i="19"/>
  <c r="I300" i="19"/>
  <c r="J299" i="19"/>
  <c r="I299" i="19"/>
  <c r="J298" i="19"/>
  <c r="I298" i="19"/>
  <c r="J297" i="19"/>
  <c r="I297" i="19"/>
  <c r="J296" i="19"/>
  <c r="I296" i="19"/>
  <c r="J295" i="19"/>
  <c r="I295" i="19"/>
  <c r="J294" i="19"/>
  <c r="I294" i="19"/>
  <c r="J293" i="19"/>
  <c r="I293" i="19"/>
  <c r="J292" i="19"/>
  <c r="I292" i="19"/>
  <c r="J291" i="19"/>
  <c r="I291" i="19"/>
  <c r="J290" i="19"/>
  <c r="I290" i="19"/>
  <c r="J289" i="19"/>
  <c r="I289" i="19"/>
  <c r="J288" i="19"/>
  <c r="I288" i="19"/>
  <c r="J287" i="19"/>
  <c r="I287" i="19"/>
  <c r="J286" i="19"/>
  <c r="I286" i="19"/>
  <c r="J285" i="19"/>
  <c r="I285" i="19"/>
  <c r="J284" i="19"/>
  <c r="I284" i="19"/>
  <c r="J283" i="19"/>
  <c r="I283" i="19"/>
  <c r="J282" i="19"/>
  <c r="I282" i="19"/>
  <c r="J281" i="19"/>
  <c r="I281" i="19"/>
  <c r="J280" i="19"/>
  <c r="I280" i="19"/>
  <c r="J279" i="19"/>
  <c r="I279" i="19"/>
  <c r="J278" i="19"/>
  <c r="I278" i="19"/>
  <c r="J277" i="19"/>
  <c r="I277" i="19"/>
  <c r="J276" i="19"/>
  <c r="I276" i="19"/>
  <c r="J275" i="19"/>
  <c r="I275" i="19"/>
  <c r="J274" i="19"/>
  <c r="I274" i="19"/>
  <c r="J273" i="19"/>
  <c r="I273" i="19"/>
  <c r="J272" i="19"/>
  <c r="I272" i="19"/>
  <c r="J271" i="19"/>
  <c r="I271" i="19"/>
  <c r="J270" i="19"/>
  <c r="I270" i="19"/>
  <c r="J269" i="19"/>
  <c r="I269" i="19"/>
  <c r="J268" i="19"/>
  <c r="I268" i="19"/>
  <c r="J267" i="19"/>
  <c r="I267" i="19"/>
  <c r="J266" i="19"/>
  <c r="I266" i="19"/>
  <c r="J265" i="19"/>
  <c r="I265" i="19"/>
  <c r="J264" i="19"/>
  <c r="I264" i="19"/>
  <c r="J263" i="19"/>
  <c r="I263" i="19"/>
  <c r="J262" i="19"/>
  <c r="I262" i="19"/>
  <c r="J261" i="19"/>
  <c r="I261" i="19"/>
  <c r="J260" i="19"/>
  <c r="I260" i="19"/>
  <c r="J259" i="19"/>
  <c r="I259" i="19"/>
  <c r="J258" i="19"/>
  <c r="I258" i="19"/>
  <c r="J257" i="19"/>
  <c r="I257" i="19"/>
  <c r="J256" i="19"/>
  <c r="I256" i="19"/>
  <c r="J255" i="19"/>
  <c r="I255" i="19"/>
  <c r="J254" i="19"/>
  <c r="I254" i="19"/>
  <c r="J253" i="19"/>
  <c r="I253" i="19"/>
  <c r="J252" i="19"/>
  <c r="I252" i="19"/>
  <c r="J251" i="19"/>
  <c r="I251" i="19"/>
  <c r="J250" i="19"/>
  <c r="I250" i="19"/>
  <c r="J249" i="19"/>
  <c r="I249" i="19"/>
  <c r="J248" i="19"/>
  <c r="I248" i="19"/>
  <c r="J247" i="19"/>
  <c r="I247" i="19"/>
  <c r="J246" i="19"/>
  <c r="I246" i="19"/>
  <c r="J245" i="19"/>
  <c r="I245" i="19"/>
  <c r="J244" i="19"/>
  <c r="I244" i="19"/>
  <c r="J243" i="19"/>
  <c r="I243" i="19"/>
  <c r="J242" i="19"/>
  <c r="I242" i="19"/>
  <c r="J241" i="19"/>
  <c r="I241" i="19"/>
  <c r="J240" i="19"/>
  <c r="I240" i="19"/>
  <c r="J239" i="19"/>
  <c r="I239" i="19"/>
  <c r="J238" i="19"/>
  <c r="I238" i="19"/>
  <c r="J237" i="19"/>
  <c r="I237" i="19"/>
  <c r="J236" i="19"/>
  <c r="I236" i="19"/>
  <c r="J235" i="19"/>
  <c r="I235" i="19"/>
  <c r="J234" i="19"/>
  <c r="I234" i="19"/>
  <c r="J233" i="19"/>
  <c r="I233" i="19"/>
  <c r="J232" i="19"/>
  <c r="I232" i="19"/>
  <c r="J231" i="19"/>
  <c r="I231" i="19"/>
  <c r="J230" i="19"/>
  <c r="I230" i="19"/>
  <c r="J229" i="19"/>
  <c r="I229" i="19"/>
  <c r="J228" i="19"/>
  <c r="I228" i="19"/>
  <c r="J227" i="19"/>
  <c r="I227" i="19"/>
  <c r="J226" i="19"/>
  <c r="I226" i="19"/>
  <c r="J225" i="19"/>
  <c r="I225" i="19"/>
  <c r="J224" i="19"/>
  <c r="I224" i="19"/>
  <c r="J223" i="19"/>
  <c r="I223" i="19"/>
  <c r="J222" i="19"/>
  <c r="I222" i="19"/>
  <c r="J221" i="19"/>
  <c r="I221" i="19"/>
  <c r="J220" i="19"/>
  <c r="I220" i="19"/>
  <c r="J219" i="19"/>
  <c r="I219" i="19"/>
  <c r="J218" i="19"/>
  <c r="I218" i="19"/>
  <c r="J217" i="19"/>
  <c r="I217" i="19"/>
  <c r="J216" i="19"/>
  <c r="I216" i="19"/>
  <c r="J215" i="19"/>
  <c r="I215" i="19"/>
  <c r="J214" i="19"/>
  <c r="I214" i="19"/>
  <c r="J213" i="19"/>
  <c r="I213" i="19"/>
  <c r="J212" i="19"/>
  <c r="I212" i="19"/>
  <c r="J211" i="19"/>
  <c r="I211" i="19"/>
  <c r="J210" i="19"/>
  <c r="I210" i="19"/>
  <c r="J209" i="19"/>
  <c r="I209" i="19"/>
  <c r="J208" i="19"/>
  <c r="I208" i="19"/>
  <c r="J207" i="19"/>
  <c r="I207" i="19"/>
  <c r="J206" i="19"/>
  <c r="I206" i="19"/>
  <c r="J205" i="19"/>
  <c r="I205" i="19"/>
  <c r="J204" i="19"/>
  <c r="I204" i="19"/>
  <c r="J203" i="19"/>
  <c r="I203" i="19"/>
  <c r="J202" i="19"/>
  <c r="I202" i="19"/>
  <c r="J201" i="19"/>
  <c r="I201" i="19"/>
  <c r="J200" i="19"/>
  <c r="I200" i="19"/>
  <c r="J199" i="19"/>
  <c r="I199" i="19"/>
  <c r="J198" i="19"/>
  <c r="I198" i="19"/>
  <c r="J197" i="19"/>
  <c r="I197" i="19"/>
  <c r="J196" i="19"/>
  <c r="I196" i="19"/>
  <c r="J195" i="19"/>
  <c r="I195" i="19"/>
  <c r="J194" i="19"/>
  <c r="I194" i="19"/>
  <c r="J193" i="19"/>
  <c r="I193" i="19"/>
  <c r="J192" i="19"/>
  <c r="I192" i="19"/>
  <c r="J191" i="19"/>
  <c r="I191" i="19"/>
  <c r="J190" i="19"/>
  <c r="I190" i="19"/>
  <c r="J189" i="19"/>
  <c r="I189" i="19"/>
  <c r="J188" i="19"/>
  <c r="I188" i="19"/>
  <c r="J187" i="19"/>
  <c r="I187" i="19"/>
  <c r="J186" i="19"/>
  <c r="I186" i="19"/>
  <c r="J185" i="19"/>
  <c r="I185" i="19"/>
  <c r="J184" i="19"/>
  <c r="I184" i="19"/>
  <c r="J183" i="19"/>
  <c r="I183" i="19"/>
  <c r="J182" i="19"/>
  <c r="I182" i="19"/>
  <c r="J181" i="19"/>
  <c r="I181" i="19"/>
  <c r="J180" i="19"/>
  <c r="I180" i="19"/>
  <c r="J179" i="19"/>
  <c r="I179" i="19"/>
  <c r="J178" i="19"/>
  <c r="I178" i="19"/>
  <c r="J177" i="19"/>
  <c r="I177" i="19"/>
  <c r="J176" i="19"/>
  <c r="I176" i="19"/>
  <c r="J175" i="19"/>
  <c r="I175" i="19"/>
  <c r="J174" i="19"/>
  <c r="I174" i="19"/>
  <c r="J173" i="19"/>
  <c r="I173" i="19"/>
  <c r="J172" i="19"/>
  <c r="I172" i="19"/>
  <c r="J171" i="19"/>
  <c r="I171" i="19"/>
  <c r="J170" i="19"/>
  <c r="I170" i="19"/>
  <c r="J169" i="19"/>
  <c r="I169" i="19"/>
  <c r="J168" i="19"/>
  <c r="I168" i="19"/>
  <c r="J167" i="19"/>
  <c r="I167" i="19"/>
  <c r="J166" i="19"/>
  <c r="I166" i="19"/>
  <c r="J165" i="19"/>
  <c r="I165" i="19"/>
  <c r="J164" i="19"/>
  <c r="I164" i="19"/>
  <c r="J163" i="19"/>
  <c r="I163" i="19"/>
  <c r="J162" i="19"/>
  <c r="I162" i="19"/>
  <c r="J161" i="19"/>
  <c r="I161" i="19"/>
  <c r="J160" i="19"/>
  <c r="I160" i="19"/>
  <c r="J159" i="19"/>
  <c r="I159" i="19"/>
  <c r="J158" i="19"/>
  <c r="I158" i="19"/>
  <c r="J157" i="19"/>
  <c r="I157" i="19"/>
  <c r="J156" i="19"/>
  <c r="I156" i="19"/>
  <c r="J155" i="19"/>
  <c r="I155" i="19"/>
  <c r="J154" i="19"/>
  <c r="I154" i="19"/>
  <c r="J153" i="19"/>
  <c r="I153" i="19"/>
  <c r="J152" i="19"/>
  <c r="I152" i="19"/>
  <c r="J151" i="19"/>
  <c r="I151" i="19"/>
  <c r="J150" i="19"/>
  <c r="I150" i="19"/>
  <c r="J149" i="19"/>
  <c r="I149" i="19"/>
  <c r="J148" i="19"/>
  <c r="I148" i="19"/>
  <c r="J147" i="19"/>
  <c r="I147" i="19"/>
  <c r="J146" i="19"/>
  <c r="I146" i="19"/>
  <c r="J145" i="19"/>
  <c r="I145" i="19"/>
  <c r="J144" i="19"/>
  <c r="I144" i="19"/>
  <c r="J143" i="19"/>
  <c r="I143" i="19"/>
  <c r="J142" i="19"/>
  <c r="I142" i="19"/>
  <c r="J141" i="19"/>
  <c r="I141" i="19"/>
  <c r="J140" i="19"/>
  <c r="I140" i="19"/>
  <c r="J139" i="19"/>
  <c r="I139" i="19"/>
  <c r="J138" i="19"/>
  <c r="I138" i="19"/>
  <c r="J137" i="19"/>
  <c r="I137" i="19"/>
  <c r="J136" i="19"/>
  <c r="I136" i="19"/>
  <c r="J135" i="19"/>
  <c r="I135" i="19"/>
  <c r="J134" i="19"/>
  <c r="I134" i="19"/>
  <c r="J133" i="19"/>
  <c r="I133" i="19"/>
  <c r="J132" i="19"/>
  <c r="I132" i="19"/>
  <c r="J131" i="19"/>
  <c r="I131" i="19"/>
  <c r="J130" i="19"/>
  <c r="I130" i="19"/>
  <c r="J129" i="19"/>
  <c r="I129" i="19"/>
  <c r="J128" i="19"/>
  <c r="I128" i="19"/>
  <c r="J127" i="19"/>
  <c r="I127" i="19"/>
  <c r="J126" i="19"/>
  <c r="I126" i="19"/>
  <c r="J125" i="19"/>
  <c r="I125" i="19"/>
  <c r="J124" i="19"/>
  <c r="I124" i="19"/>
  <c r="J123" i="19"/>
  <c r="I123" i="19"/>
  <c r="J122" i="19"/>
  <c r="I122" i="19"/>
  <c r="J121" i="19"/>
  <c r="I121" i="19"/>
  <c r="J120" i="19"/>
  <c r="I120" i="19"/>
  <c r="J119" i="19"/>
  <c r="I119" i="19"/>
  <c r="J118" i="19"/>
  <c r="I118" i="19"/>
  <c r="J117" i="19"/>
  <c r="I117" i="19"/>
  <c r="J116" i="19"/>
  <c r="I116" i="19"/>
  <c r="J115" i="19"/>
  <c r="I115" i="19"/>
  <c r="J114" i="19"/>
  <c r="I114" i="19"/>
  <c r="J113" i="19"/>
  <c r="I113" i="19"/>
  <c r="J112" i="19"/>
  <c r="I112" i="19"/>
  <c r="J111" i="19"/>
  <c r="I111" i="19"/>
  <c r="J110" i="19"/>
  <c r="I110" i="19"/>
  <c r="J109" i="19"/>
  <c r="I109" i="19"/>
  <c r="J108" i="19"/>
  <c r="I108" i="19"/>
  <c r="J107" i="19"/>
  <c r="I107" i="19"/>
  <c r="J106" i="19"/>
  <c r="I106" i="19"/>
  <c r="J105" i="19"/>
  <c r="I105" i="19"/>
  <c r="J104" i="19"/>
  <c r="I104" i="19"/>
  <c r="J103" i="19"/>
  <c r="I103" i="19"/>
  <c r="J102" i="19"/>
  <c r="I102" i="19"/>
  <c r="J101" i="19"/>
  <c r="I101" i="19"/>
  <c r="J100" i="19"/>
  <c r="I100" i="19"/>
  <c r="J99" i="19"/>
  <c r="I99" i="19"/>
  <c r="J98" i="19"/>
  <c r="I98" i="19"/>
  <c r="J97" i="19"/>
  <c r="I97" i="19"/>
  <c r="J96" i="19"/>
  <c r="I96" i="19"/>
  <c r="J95" i="19"/>
  <c r="I95" i="19"/>
  <c r="J94" i="19"/>
  <c r="I94" i="19"/>
  <c r="J93" i="19"/>
  <c r="I93" i="19"/>
  <c r="J92" i="19"/>
  <c r="I92" i="19"/>
  <c r="J91" i="19"/>
  <c r="I91" i="19"/>
  <c r="J90" i="19"/>
  <c r="I90" i="19"/>
  <c r="J89" i="19"/>
  <c r="I89" i="19"/>
  <c r="J88" i="19"/>
  <c r="I88" i="19"/>
  <c r="J87" i="19"/>
  <c r="I87" i="19"/>
  <c r="J86" i="19"/>
  <c r="I86" i="19"/>
  <c r="J85" i="19"/>
  <c r="I85" i="19"/>
  <c r="J84" i="19"/>
  <c r="I84" i="19"/>
  <c r="J83" i="19"/>
  <c r="I83" i="19"/>
  <c r="J82" i="19"/>
  <c r="I82" i="19"/>
  <c r="J81" i="19"/>
  <c r="I81" i="19"/>
  <c r="J80" i="19"/>
  <c r="I80" i="19"/>
  <c r="J77" i="19"/>
  <c r="I77" i="19"/>
  <c r="J76" i="19"/>
  <c r="I76" i="19"/>
  <c r="J75" i="19"/>
  <c r="I75" i="19"/>
  <c r="J74" i="19"/>
  <c r="I74" i="19"/>
  <c r="J73" i="19"/>
  <c r="I73" i="19"/>
  <c r="J72" i="19"/>
  <c r="I72" i="19"/>
  <c r="J71" i="19"/>
  <c r="I71" i="19"/>
  <c r="J70" i="19"/>
  <c r="I70" i="19"/>
  <c r="J69" i="19"/>
  <c r="I69" i="19"/>
  <c r="J68" i="19"/>
  <c r="I68" i="19"/>
  <c r="J67" i="19"/>
  <c r="I67" i="19"/>
  <c r="J66" i="19"/>
  <c r="I66" i="19"/>
  <c r="J65" i="19"/>
  <c r="I65" i="19"/>
  <c r="J64" i="19"/>
  <c r="I64" i="19"/>
  <c r="J63" i="19"/>
  <c r="I63" i="19"/>
  <c r="J62" i="19"/>
  <c r="I62" i="19"/>
  <c r="J61" i="19"/>
  <c r="I61" i="19"/>
  <c r="J60" i="19"/>
  <c r="I60" i="19"/>
  <c r="J59" i="19"/>
  <c r="I59" i="19"/>
  <c r="J58" i="19"/>
  <c r="I58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G47" i="19"/>
  <c r="G46" i="19" s="1"/>
  <c r="G45" i="19" s="1"/>
  <c r="G44" i="19" s="1"/>
  <c r="G43" i="19" s="1"/>
  <c r="G42" i="19" s="1"/>
  <c r="G41" i="19" s="1"/>
  <c r="G40" i="19" s="1"/>
  <c r="G39" i="19" s="1"/>
  <c r="G38" i="19" s="1"/>
  <c r="G37" i="19" s="1"/>
  <c r="G36" i="19" s="1"/>
  <c r="G35" i="19" s="1"/>
  <c r="G34" i="19" s="1"/>
  <c r="G33" i="19" s="1"/>
  <c r="G32" i="19" s="1"/>
  <c r="G31" i="19" s="1"/>
  <c r="G30" i="19" s="1"/>
  <c r="G29" i="19" s="1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AR138" i="12" s="1"/>
  <c r="I36" i="19"/>
  <c r="J35" i="19"/>
  <c r="I35" i="19"/>
  <c r="J34" i="19"/>
  <c r="AR141" i="12" s="1"/>
  <c r="I34" i="19"/>
  <c r="J33" i="19"/>
  <c r="I33" i="19"/>
  <c r="J32" i="19"/>
  <c r="I32" i="19"/>
  <c r="J31" i="19"/>
  <c r="I31" i="19"/>
  <c r="J30" i="19"/>
  <c r="AR143" i="12" s="1"/>
  <c r="I30" i="19"/>
  <c r="J29" i="19"/>
  <c r="I29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AR128" i="12" l="1"/>
  <c r="AZ14" i="12"/>
  <c r="AR131" i="12"/>
  <c r="AR137" i="12"/>
  <c r="AR139" i="12"/>
  <c r="AR123" i="12"/>
  <c r="AR140" i="12"/>
  <c r="AR142" i="12"/>
  <c r="AR127" i="12"/>
  <c r="AR122" i="12" l="1"/>
  <c r="AR135" i="12"/>
  <c r="AR115" i="12"/>
  <c r="AR114" i="12"/>
  <c r="AR113" i="12"/>
  <c r="AR112" i="12"/>
  <c r="AR111" i="12"/>
  <c r="AR110" i="12"/>
  <c r="AR108" i="12"/>
  <c r="AR106" i="12"/>
  <c r="AR97" i="12"/>
  <c r="AR96" i="12"/>
  <c r="AR95" i="12"/>
  <c r="J403" i="17"/>
  <c r="I403" i="17"/>
  <c r="J402" i="17"/>
  <c r="I402" i="17"/>
  <c r="J401" i="17"/>
  <c r="I401" i="17"/>
  <c r="J400" i="17"/>
  <c r="I400" i="17"/>
  <c r="J399" i="17"/>
  <c r="I399" i="17"/>
  <c r="J398" i="17"/>
  <c r="I398" i="17"/>
  <c r="J397" i="17"/>
  <c r="I397" i="17"/>
  <c r="J396" i="17"/>
  <c r="I396" i="17"/>
  <c r="J395" i="17"/>
  <c r="I395" i="17"/>
  <c r="J394" i="17"/>
  <c r="I394" i="17"/>
  <c r="J393" i="17"/>
  <c r="I393" i="17"/>
  <c r="J392" i="17"/>
  <c r="I392" i="17"/>
  <c r="J391" i="17"/>
  <c r="I391" i="17"/>
  <c r="J390" i="17"/>
  <c r="I390" i="17"/>
  <c r="J389" i="17"/>
  <c r="I389" i="17"/>
  <c r="J388" i="17"/>
  <c r="I388" i="17"/>
  <c r="J387" i="17"/>
  <c r="I387" i="17"/>
  <c r="J386" i="17"/>
  <c r="I386" i="17"/>
  <c r="J385" i="17"/>
  <c r="I385" i="17"/>
  <c r="J384" i="17"/>
  <c r="I384" i="17"/>
  <c r="J383" i="17"/>
  <c r="I383" i="17"/>
  <c r="J382" i="17"/>
  <c r="I382" i="17"/>
  <c r="J381" i="17"/>
  <c r="I381" i="17"/>
  <c r="J380" i="17"/>
  <c r="I380" i="17"/>
  <c r="J379" i="17"/>
  <c r="I379" i="17"/>
  <c r="J378" i="17"/>
  <c r="I378" i="17"/>
  <c r="J377" i="17"/>
  <c r="I377" i="17"/>
  <c r="J376" i="17"/>
  <c r="I376" i="17"/>
  <c r="J375" i="17"/>
  <c r="I375" i="17"/>
  <c r="J374" i="17"/>
  <c r="I374" i="17"/>
  <c r="J373" i="17"/>
  <c r="I373" i="17"/>
  <c r="J372" i="17"/>
  <c r="I372" i="17"/>
  <c r="J371" i="17"/>
  <c r="I371" i="17"/>
  <c r="J370" i="17"/>
  <c r="I370" i="17"/>
  <c r="J369" i="17"/>
  <c r="I369" i="17"/>
  <c r="J368" i="17"/>
  <c r="I368" i="17"/>
  <c r="J367" i="17"/>
  <c r="I367" i="17"/>
  <c r="J366" i="17"/>
  <c r="I366" i="17"/>
  <c r="J365" i="17"/>
  <c r="I365" i="17"/>
  <c r="J364" i="17"/>
  <c r="I364" i="17"/>
  <c r="J363" i="17"/>
  <c r="I363" i="17"/>
  <c r="J362" i="17"/>
  <c r="I362" i="17"/>
  <c r="J361" i="17"/>
  <c r="I361" i="17"/>
  <c r="J360" i="17"/>
  <c r="I360" i="17"/>
  <c r="J359" i="17"/>
  <c r="I359" i="17"/>
  <c r="J358" i="17"/>
  <c r="I358" i="17"/>
  <c r="J357" i="17"/>
  <c r="I357" i="17"/>
  <c r="J356" i="17"/>
  <c r="I356" i="17"/>
  <c r="J355" i="17"/>
  <c r="I355" i="17"/>
  <c r="J354" i="17"/>
  <c r="I354" i="17"/>
  <c r="J353" i="17"/>
  <c r="I353" i="17"/>
  <c r="J352" i="17"/>
  <c r="I352" i="17"/>
  <c r="J351" i="17"/>
  <c r="I351" i="17"/>
  <c r="J350" i="17"/>
  <c r="I350" i="17"/>
  <c r="J349" i="17"/>
  <c r="I349" i="17"/>
  <c r="J348" i="17"/>
  <c r="I348" i="17"/>
  <c r="J347" i="17"/>
  <c r="I347" i="17"/>
  <c r="J346" i="17"/>
  <c r="I346" i="17"/>
  <c r="J345" i="17"/>
  <c r="I345" i="17"/>
  <c r="J344" i="17"/>
  <c r="I344" i="17"/>
  <c r="J343" i="17"/>
  <c r="I343" i="17"/>
  <c r="J342" i="17"/>
  <c r="I342" i="17"/>
  <c r="J341" i="17"/>
  <c r="I341" i="17"/>
  <c r="J340" i="17"/>
  <c r="I340" i="17"/>
  <c r="J339" i="17"/>
  <c r="I339" i="17"/>
  <c r="J338" i="17"/>
  <c r="I338" i="17"/>
  <c r="J337" i="17"/>
  <c r="I337" i="17"/>
  <c r="J336" i="17"/>
  <c r="I336" i="17"/>
  <c r="J335" i="17"/>
  <c r="I335" i="17"/>
  <c r="J334" i="17"/>
  <c r="I334" i="17"/>
  <c r="J333" i="17"/>
  <c r="I333" i="17"/>
  <c r="J332" i="17"/>
  <c r="I332" i="17"/>
  <c r="J331" i="17"/>
  <c r="I331" i="17"/>
  <c r="J330" i="17"/>
  <c r="I330" i="17"/>
  <c r="J329" i="17"/>
  <c r="I329" i="17"/>
  <c r="J328" i="17"/>
  <c r="I328" i="17"/>
  <c r="J327" i="17"/>
  <c r="I327" i="17"/>
  <c r="J326" i="17"/>
  <c r="I326" i="17"/>
  <c r="J325" i="17"/>
  <c r="I325" i="17"/>
  <c r="J324" i="17"/>
  <c r="I324" i="17"/>
  <c r="J323" i="17"/>
  <c r="I323" i="17"/>
  <c r="J322" i="17"/>
  <c r="I322" i="17"/>
  <c r="J321" i="17"/>
  <c r="I321" i="17"/>
  <c r="J320" i="17"/>
  <c r="I320" i="17"/>
  <c r="J319" i="17"/>
  <c r="I319" i="17"/>
  <c r="J318" i="17"/>
  <c r="I318" i="17"/>
  <c r="J317" i="17"/>
  <c r="I317" i="17"/>
  <c r="J316" i="17"/>
  <c r="I316" i="17"/>
  <c r="J315" i="17"/>
  <c r="I315" i="17"/>
  <c r="J314" i="17"/>
  <c r="I314" i="17"/>
  <c r="J313" i="17"/>
  <c r="I313" i="17"/>
  <c r="J312" i="17"/>
  <c r="I312" i="17"/>
  <c r="J311" i="17"/>
  <c r="I311" i="17"/>
  <c r="J310" i="17"/>
  <c r="I310" i="17"/>
  <c r="J309" i="17"/>
  <c r="I309" i="17"/>
  <c r="J308" i="17"/>
  <c r="I308" i="17"/>
  <c r="J307" i="17"/>
  <c r="I307" i="17"/>
  <c r="J306" i="17"/>
  <c r="I306" i="17"/>
  <c r="J305" i="17"/>
  <c r="I305" i="17"/>
  <c r="J304" i="17"/>
  <c r="I304" i="17"/>
  <c r="J303" i="17"/>
  <c r="I303" i="17"/>
  <c r="J302" i="17"/>
  <c r="I302" i="17"/>
  <c r="J301" i="17"/>
  <c r="I301" i="17"/>
  <c r="J300" i="17"/>
  <c r="I300" i="17"/>
  <c r="J299" i="17"/>
  <c r="I299" i="17"/>
  <c r="J298" i="17"/>
  <c r="I298" i="17"/>
  <c r="J297" i="17"/>
  <c r="I297" i="17"/>
  <c r="J296" i="17"/>
  <c r="I296" i="17"/>
  <c r="J295" i="17"/>
  <c r="I295" i="17"/>
  <c r="J294" i="17"/>
  <c r="I294" i="17"/>
  <c r="J293" i="17"/>
  <c r="I293" i="17"/>
  <c r="J292" i="17"/>
  <c r="I292" i="17"/>
  <c r="J291" i="17"/>
  <c r="I291" i="17"/>
  <c r="J290" i="17"/>
  <c r="I290" i="17"/>
  <c r="J289" i="17"/>
  <c r="I289" i="17"/>
  <c r="J288" i="17"/>
  <c r="I288" i="17"/>
  <c r="J287" i="17"/>
  <c r="I287" i="17"/>
  <c r="J286" i="17"/>
  <c r="I286" i="17"/>
  <c r="J285" i="17"/>
  <c r="I285" i="17"/>
  <c r="J284" i="17"/>
  <c r="I284" i="17"/>
  <c r="J283" i="17"/>
  <c r="I283" i="17"/>
  <c r="J282" i="17"/>
  <c r="I282" i="17"/>
  <c r="J281" i="17"/>
  <c r="I281" i="17"/>
  <c r="J280" i="17"/>
  <c r="I280" i="17"/>
  <c r="J279" i="17"/>
  <c r="I279" i="17"/>
  <c r="J278" i="17"/>
  <c r="I278" i="17"/>
  <c r="J277" i="17"/>
  <c r="I277" i="17"/>
  <c r="J276" i="17"/>
  <c r="I276" i="17"/>
  <c r="J275" i="17"/>
  <c r="I275" i="17"/>
  <c r="J274" i="17"/>
  <c r="I274" i="17"/>
  <c r="J273" i="17"/>
  <c r="I273" i="17"/>
  <c r="J272" i="17"/>
  <c r="I272" i="17"/>
  <c r="J271" i="17"/>
  <c r="I271" i="17"/>
  <c r="J270" i="17"/>
  <c r="I270" i="17"/>
  <c r="J269" i="17"/>
  <c r="I269" i="17"/>
  <c r="J268" i="17"/>
  <c r="I268" i="17"/>
  <c r="J267" i="17"/>
  <c r="I267" i="17"/>
  <c r="J266" i="17"/>
  <c r="I266" i="17"/>
  <c r="J265" i="17"/>
  <c r="I265" i="17"/>
  <c r="J264" i="17"/>
  <c r="I264" i="17"/>
  <c r="J263" i="17"/>
  <c r="I263" i="17"/>
  <c r="J262" i="17"/>
  <c r="I262" i="17"/>
  <c r="J261" i="17"/>
  <c r="I261" i="17"/>
  <c r="J260" i="17"/>
  <c r="I260" i="17"/>
  <c r="J259" i="17"/>
  <c r="I259" i="17"/>
  <c r="J258" i="17"/>
  <c r="I258" i="17"/>
  <c r="J257" i="17"/>
  <c r="I257" i="17"/>
  <c r="J256" i="17"/>
  <c r="I256" i="17"/>
  <c r="J255" i="17"/>
  <c r="I255" i="17"/>
  <c r="J254" i="17"/>
  <c r="I254" i="17"/>
  <c r="J253" i="17"/>
  <c r="I253" i="17"/>
  <c r="J252" i="17"/>
  <c r="I252" i="17"/>
  <c r="J251" i="17"/>
  <c r="I251" i="17"/>
  <c r="J250" i="17"/>
  <c r="I250" i="17"/>
  <c r="J249" i="17"/>
  <c r="I249" i="17"/>
  <c r="J248" i="17"/>
  <c r="I248" i="17"/>
  <c r="J247" i="17"/>
  <c r="I247" i="17"/>
  <c r="J246" i="17"/>
  <c r="I246" i="17"/>
  <c r="J245" i="17"/>
  <c r="I245" i="17"/>
  <c r="J244" i="17"/>
  <c r="I244" i="17"/>
  <c r="J243" i="17"/>
  <c r="I243" i="17"/>
  <c r="J242" i="17"/>
  <c r="I242" i="17"/>
  <c r="J241" i="17"/>
  <c r="I241" i="17"/>
  <c r="J240" i="17"/>
  <c r="I240" i="17"/>
  <c r="J239" i="17"/>
  <c r="I239" i="17"/>
  <c r="J238" i="17"/>
  <c r="I238" i="17"/>
  <c r="J237" i="17"/>
  <c r="I237" i="17"/>
  <c r="J236" i="17"/>
  <c r="I236" i="17"/>
  <c r="J235" i="17"/>
  <c r="I235" i="17"/>
  <c r="J234" i="17"/>
  <c r="I234" i="17"/>
  <c r="J233" i="17"/>
  <c r="I233" i="17"/>
  <c r="J232" i="17"/>
  <c r="I232" i="17"/>
  <c r="J231" i="17"/>
  <c r="I231" i="17"/>
  <c r="J230" i="17"/>
  <c r="I230" i="17"/>
  <c r="J229" i="17"/>
  <c r="I229" i="17"/>
  <c r="J228" i="17"/>
  <c r="I228" i="17"/>
  <c r="J227" i="17"/>
  <c r="I227" i="17"/>
  <c r="J226" i="17"/>
  <c r="I226" i="17"/>
  <c r="J225" i="17"/>
  <c r="I225" i="17"/>
  <c r="J224" i="17"/>
  <c r="I224" i="17"/>
  <c r="J223" i="17"/>
  <c r="I223" i="17"/>
  <c r="J222" i="17"/>
  <c r="I222" i="17"/>
  <c r="J221" i="17"/>
  <c r="I221" i="17"/>
  <c r="J220" i="17"/>
  <c r="I220" i="17"/>
  <c r="J219" i="17"/>
  <c r="I219" i="17"/>
  <c r="J218" i="17"/>
  <c r="I218" i="17"/>
  <c r="J217" i="17"/>
  <c r="I217" i="17"/>
  <c r="J216" i="17"/>
  <c r="I216" i="17"/>
  <c r="J215" i="17"/>
  <c r="I215" i="17"/>
  <c r="J214" i="17"/>
  <c r="I214" i="17"/>
  <c r="J213" i="17"/>
  <c r="I213" i="17"/>
  <c r="J212" i="17"/>
  <c r="I212" i="17"/>
  <c r="J211" i="17"/>
  <c r="I211" i="17"/>
  <c r="J210" i="17"/>
  <c r="I210" i="17"/>
  <c r="J209" i="17"/>
  <c r="I209" i="17"/>
  <c r="J208" i="17"/>
  <c r="I208" i="17"/>
  <c r="J207" i="17"/>
  <c r="I207" i="17"/>
  <c r="J206" i="17"/>
  <c r="I206" i="17"/>
  <c r="J205" i="17"/>
  <c r="I205" i="17"/>
  <c r="J204" i="17"/>
  <c r="I204" i="17"/>
  <c r="J203" i="17"/>
  <c r="I203" i="17"/>
  <c r="J202" i="17"/>
  <c r="I202" i="17"/>
  <c r="J201" i="17"/>
  <c r="I201" i="17"/>
  <c r="J200" i="17"/>
  <c r="I200" i="17"/>
  <c r="J199" i="17"/>
  <c r="I199" i="17"/>
  <c r="J198" i="17"/>
  <c r="I198" i="17"/>
  <c r="J197" i="17"/>
  <c r="I197" i="17"/>
  <c r="J196" i="17"/>
  <c r="I196" i="17"/>
  <c r="J195" i="17"/>
  <c r="I195" i="17"/>
  <c r="J194" i="17"/>
  <c r="I194" i="17"/>
  <c r="J193" i="17"/>
  <c r="I193" i="17"/>
  <c r="J192" i="17"/>
  <c r="I192" i="17"/>
  <c r="J191" i="17"/>
  <c r="I191" i="17"/>
  <c r="J190" i="17"/>
  <c r="I190" i="17"/>
  <c r="J189" i="17"/>
  <c r="I189" i="17"/>
  <c r="J188" i="17"/>
  <c r="I188" i="17"/>
  <c r="J187" i="17"/>
  <c r="I187" i="17"/>
  <c r="J186" i="17"/>
  <c r="I186" i="17"/>
  <c r="J185" i="17"/>
  <c r="I185" i="17"/>
  <c r="J184" i="17"/>
  <c r="I184" i="17"/>
  <c r="J183" i="17"/>
  <c r="I183" i="17"/>
  <c r="J182" i="17"/>
  <c r="I182" i="17"/>
  <c r="J181" i="17"/>
  <c r="I181" i="17"/>
  <c r="J180" i="17"/>
  <c r="I180" i="17"/>
  <c r="J179" i="17"/>
  <c r="I179" i="17"/>
  <c r="J178" i="17"/>
  <c r="I178" i="17"/>
  <c r="J177" i="17"/>
  <c r="I177" i="17"/>
  <c r="J176" i="17"/>
  <c r="I176" i="17"/>
  <c r="J175" i="17"/>
  <c r="I175" i="17"/>
  <c r="J174" i="17"/>
  <c r="I174" i="17"/>
  <c r="J173" i="17"/>
  <c r="I173" i="17"/>
  <c r="J172" i="17"/>
  <c r="I172" i="17"/>
  <c r="J171" i="17"/>
  <c r="I171" i="17"/>
  <c r="J170" i="17"/>
  <c r="I170" i="17"/>
  <c r="J169" i="17"/>
  <c r="I169" i="17"/>
  <c r="I142" i="17"/>
  <c r="J141" i="17"/>
  <c r="I141" i="17"/>
  <c r="J140" i="17"/>
  <c r="I140" i="17"/>
  <c r="J139" i="17"/>
  <c r="I139" i="17"/>
  <c r="J138" i="17"/>
  <c r="I138" i="17"/>
  <c r="J137" i="17"/>
  <c r="I137" i="17"/>
  <c r="J136" i="17"/>
  <c r="I136" i="17"/>
  <c r="J135" i="17"/>
  <c r="I135" i="17"/>
  <c r="J134" i="17"/>
  <c r="I134" i="17"/>
  <c r="J133" i="17"/>
  <c r="I133" i="17"/>
  <c r="J132" i="17"/>
  <c r="I132" i="17"/>
  <c r="J131" i="17"/>
  <c r="I131" i="17"/>
  <c r="J130" i="17"/>
  <c r="I130" i="17"/>
  <c r="J129" i="17"/>
  <c r="I129" i="17"/>
  <c r="J128" i="17"/>
  <c r="I128" i="17"/>
  <c r="J127" i="17"/>
  <c r="I127" i="17"/>
  <c r="J126" i="17"/>
  <c r="I126" i="17"/>
  <c r="J125" i="17"/>
  <c r="I125" i="17"/>
  <c r="J124" i="17"/>
  <c r="I124" i="17"/>
  <c r="J123" i="17"/>
  <c r="I123" i="17"/>
  <c r="J122" i="17"/>
  <c r="I122" i="17"/>
  <c r="J121" i="17"/>
  <c r="I121" i="17"/>
  <c r="J120" i="17"/>
  <c r="I120" i="17"/>
  <c r="J119" i="17"/>
  <c r="I119" i="17"/>
  <c r="J118" i="17"/>
  <c r="I118" i="17"/>
  <c r="J117" i="17"/>
  <c r="I117" i="17"/>
  <c r="J116" i="17"/>
  <c r="I116" i="17"/>
  <c r="J115" i="17"/>
  <c r="I115" i="17"/>
  <c r="J114" i="17"/>
  <c r="I114" i="17"/>
  <c r="J113" i="17"/>
  <c r="I113" i="17"/>
  <c r="J112" i="17"/>
  <c r="I112" i="17"/>
  <c r="J111" i="17"/>
  <c r="I111" i="17"/>
  <c r="J110" i="17"/>
  <c r="I110" i="17"/>
  <c r="J109" i="17"/>
  <c r="I109" i="17"/>
  <c r="J108" i="17"/>
  <c r="I108" i="17"/>
  <c r="J107" i="17"/>
  <c r="I107" i="17"/>
  <c r="J106" i="17"/>
  <c r="I106" i="17"/>
  <c r="J105" i="17"/>
  <c r="I105" i="17"/>
  <c r="J104" i="17"/>
  <c r="I104" i="17"/>
  <c r="J103" i="17"/>
  <c r="I103" i="17"/>
  <c r="J102" i="17"/>
  <c r="I102" i="17"/>
  <c r="J101" i="17"/>
  <c r="I101" i="17"/>
  <c r="J100" i="17"/>
  <c r="I100" i="17"/>
  <c r="J99" i="17"/>
  <c r="I99" i="17"/>
  <c r="J98" i="17"/>
  <c r="I98" i="17"/>
  <c r="J97" i="17"/>
  <c r="I97" i="17"/>
  <c r="J96" i="17"/>
  <c r="I96" i="17"/>
  <c r="J95" i="17"/>
  <c r="I95" i="17"/>
  <c r="J94" i="17"/>
  <c r="I94" i="17"/>
  <c r="J93" i="17"/>
  <c r="I93" i="17"/>
  <c r="J92" i="17"/>
  <c r="I92" i="17"/>
  <c r="J91" i="17"/>
  <c r="I91" i="17"/>
  <c r="J90" i="17"/>
  <c r="I90" i="17"/>
  <c r="J89" i="17"/>
  <c r="I89" i="17"/>
  <c r="J88" i="17"/>
  <c r="I88" i="17"/>
  <c r="J87" i="17"/>
  <c r="I87" i="17"/>
  <c r="J86" i="17"/>
  <c r="I86" i="17"/>
  <c r="J85" i="17"/>
  <c r="I85" i="17"/>
  <c r="J84" i="17"/>
  <c r="I84" i="17"/>
  <c r="J83" i="17"/>
  <c r="I83" i="17"/>
  <c r="J82" i="17"/>
  <c r="I82" i="17"/>
  <c r="J81" i="17"/>
  <c r="I81" i="17"/>
  <c r="J80" i="17"/>
  <c r="I80" i="17"/>
  <c r="J79" i="17"/>
  <c r="I79" i="17"/>
  <c r="J78" i="17"/>
  <c r="I78" i="17"/>
  <c r="J77" i="17"/>
  <c r="I77" i="17"/>
  <c r="J76" i="17"/>
  <c r="I76" i="17"/>
  <c r="J75" i="17"/>
  <c r="I75" i="17"/>
  <c r="J74" i="17"/>
  <c r="I74" i="17"/>
  <c r="J73" i="17"/>
  <c r="I73" i="17"/>
  <c r="J72" i="17"/>
  <c r="I72" i="17"/>
  <c r="J71" i="17"/>
  <c r="I71" i="17"/>
  <c r="J70" i="17"/>
  <c r="I70" i="17"/>
  <c r="J69" i="17"/>
  <c r="I69" i="17"/>
  <c r="J68" i="17"/>
  <c r="I68" i="17"/>
  <c r="J67" i="17"/>
  <c r="I67" i="17"/>
  <c r="J66" i="17"/>
  <c r="I66" i="17"/>
  <c r="J65" i="17"/>
  <c r="I65" i="17"/>
  <c r="J64" i="17"/>
  <c r="I64" i="17"/>
  <c r="J63" i="17"/>
  <c r="I63" i="17"/>
  <c r="J62" i="17"/>
  <c r="I62" i="17"/>
  <c r="J61" i="17"/>
  <c r="I61" i="17"/>
  <c r="J60" i="17"/>
  <c r="I60" i="17"/>
  <c r="J59" i="17"/>
  <c r="I59" i="17"/>
  <c r="J58" i="17"/>
  <c r="I58" i="17"/>
  <c r="J57" i="17"/>
  <c r="I57" i="17"/>
  <c r="J56" i="17"/>
  <c r="I56" i="17"/>
  <c r="J55" i="17"/>
  <c r="I55" i="17"/>
  <c r="J54" i="17"/>
  <c r="I54" i="17"/>
  <c r="J53" i="17"/>
  <c r="I53" i="17"/>
  <c r="J52" i="17"/>
  <c r="I52" i="17"/>
  <c r="J51" i="17"/>
  <c r="I51" i="17"/>
  <c r="J50" i="17"/>
  <c r="I50" i="17"/>
  <c r="J49" i="17"/>
  <c r="I49" i="17"/>
  <c r="J48" i="17"/>
  <c r="I48" i="17"/>
  <c r="J47" i="17"/>
  <c r="I47" i="17"/>
  <c r="J46" i="17"/>
  <c r="I46" i="17"/>
  <c r="J45" i="17"/>
  <c r="I45" i="17"/>
  <c r="J44" i="17"/>
  <c r="I44" i="17"/>
  <c r="J43" i="17"/>
  <c r="I43" i="17"/>
  <c r="J42" i="17"/>
  <c r="I42" i="17"/>
  <c r="J41" i="17"/>
  <c r="I41" i="17"/>
  <c r="J40" i="17"/>
  <c r="I40" i="17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32" i="17"/>
  <c r="I32" i="17"/>
  <c r="J31" i="17"/>
  <c r="I31" i="17"/>
  <c r="J30" i="17"/>
  <c r="I30" i="17"/>
  <c r="J29" i="17"/>
  <c r="I29" i="17"/>
  <c r="G777" i="17"/>
  <c r="G776" i="17" s="1"/>
  <c r="G775" i="17" s="1"/>
  <c r="G774" i="17" s="1"/>
  <c r="G773" i="17" s="1"/>
  <c r="G772" i="17" s="1"/>
  <c r="G771" i="17" s="1"/>
  <c r="G770" i="17" s="1"/>
  <c r="G769" i="17" s="1"/>
  <c r="G768" i="17" s="1"/>
  <c r="G767" i="17" s="1"/>
  <c r="G766" i="17" s="1"/>
  <c r="G141" i="17"/>
  <c r="G140" i="17" s="1"/>
  <c r="G139" i="17" s="1"/>
  <c r="G138" i="17" s="1"/>
  <c r="G137" i="17" s="1"/>
  <c r="G136" i="17" s="1"/>
  <c r="G135" i="17" s="1"/>
  <c r="G134" i="17" s="1"/>
  <c r="G133" i="17" s="1"/>
  <c r="G132" i="17" s="1"/>
  <c r="G131" i="17" s="1"/>
  <c r="G130" i="17" s="1"/>
  <c r="G129" i="17" s="1"/>
  <c r="G128" i="17" s="1"/>
  <c r="G127" i="17" s="1"/>
  <c r="G126" i="17" s="1"/>
  <c r="G125" i="17" s="1"/>
  <c r="G124" i="17" s="1"/>
  <c r="G123" i="17" s="1"/>
  <c r="G122" i="17" s="1"/>
  <c r="G121" i="17" s="1"/>
  <c r="G120" i="17" s="1"/>
  <c r="G119" i="17" s="1"/>
  <c r="G118" i="17" s="1"/>
  <c r="G117" i="17" s="1"/>
  <c r="AR147" i="12" l="1"/>
  <c r="AR102" i="12"/>
  <c r="AR109" i="12"/>
  <c r="AR105" i="12"/>
  <c r="AR104" i="12"/>
  <c r="AR103" i="12"/>
  <c r="AR116" i="12"/>
  <c r="AR98" i="12"/>
  <c r="AR99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0" i="12"/>
  <c r="AR101" i="12"/>
  <c r="G765" i="17"/>
  <c r="G764" i="17" s="1"/>
  <c r="G763" i="17" s="1"/>
  <c r="G762" i="17" s="1"/>
  <c r="G761" i="17" s="1"/>
  <c r="G760" i="17" s="1"/>
  <c r="G759" i="17" s="1"/>
  <c r="G758" i="17" s="1"/>
  <c r="G757" i="17" s="1"/>
  <c r="G756" i="17" s="1"/>
  <c r="G755" i="17" s="1"/>
  <c r="G754" i="17" s="1"/>
  <c r="G753" i="17" s="1"/>
  <c r="G752" i="17" s="1"/>
  <c r="G751" i="17" s="1"/>
  <c r="G750" i="17" s="1"/>
  <c r="AK11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G116" i="17"/>
  <c r="G115" i="17" s="1"/>
  <c r="G114" i="17" s="1"/>
  <c r="G113" i="17" s="1"/>
  <c r="G112" i="17" s="1"/>
  <c r="G111" i="17" s="1"/>
  <c r="G110" i="17" s="1"/>
  <c r="G109" i="17" s="1"/>
  <c r="G108" i="17" s="1"/>
  <c r="G107" i="17" s="1"/>
  <c r="G106" i="17" s="1"/>
  <c r="G105" i="17" s="1"/>
  <c r="G104" i="17" s="1"/>
  <c r="G103" i="17" s="1"/>
  <c r="G102" i="17" s="1"/>
  <c r="G101" i="17" s="1"/>
  <c r="G100" i="17" s="1"/>
  <c r="G99" i="17" s="1"/>
  <c r="G98" i="17" s="1"/>
  <c r="G97" i="17" s="1"/>
  <c r="G96" i="17" s="1"/>
  <c r="G95" i="17" s="1"/>
  <c r="G94" i="17" s="1"/>
  <c r="G93" i="17" s="1"/>
  <c r="G92" i="17" s="1"/>
  <c r="G91" i="17" s="1"/>
  <c r="G90" i="17" s="1"/>
  <c r="G89" i="17" s="1"/>
  <c r="G88" i="17" s="1"/>
  <c r="G87" i="17" s="1"/>
  <c r="G86" i="17" s="1"/>
  <c r="G85" i="17" s="1"/>
  <c r="G84" i="17" s="1"/>
  <c r="G83" i="17" s="1"/>
  <c r="G82" i="17" s="1"/>
  <c r="G81" i="17" s="1"/>
  <c r="G80" i="17" s="1"/>
  <c r="G79" i="17" s="1"/>
  <c r="G78" i="17" s="1"/>
  <c r="G77" i="17" s="1"/>
  <c r="G76" i="17" s="1"/>
  <c r="G75" i="17" s="1"/>
  <c r="G74" i="17" s="1"/>
  <c r="G73" i="17" s="1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J571" i="15"/>
  <c r="I571" i="15"/>
  <c r="J570" i="15"/>
  <c r="I570" i="15"/>
  <c r="J569" i="15"/>
  <c r="I569" i="15"/>
  <c r="J568" i="15"/>
  <c r="I568" i="15"/>
  <c r="J567" i="15"/>
  <c r="I567" i="15"/>
  <c r="J566" i="15"/>
  <c r="I566" i="15"/>
  <c r="J565" i="15"/>
  <c r="I565" i="15"/>
  <c r="J564" i="15"/>
  <c r="I564" i="15"/>
  <c r="J563" i="15"/>
  <c r="I563" i="15"/>
  <c r="J562" i="15"/>
  <c r="I562" i="15"/>
  <c r="J561" i="15"/>
  <c r="I561" i="15"/>
  <c r="J560" i="15"/>
  <c r="I560" i="15"/>
  <c r="J559" i="15"/>
  <c r="I559" i="15"/>
  <c r="J558" i="15"/>
  <c r="I558" i="15"/>
  <c r="J557" i="15"/>
  <c r="I557" i="15"/>
  <c r="J556" i="15"/>
  <c r="I556" i="15"/>
  <c r="J555" i="15"/>
  <c r="I555" i="15"/>
  <c r="J554" i="15"/>
  <c r="I554" i="15"/>
  <c r="J553" i="15"/>
  <c r="I553" i="15"/>
  <c r="J552" i="15"/>
  <c r="I552" i="15"/>
  <c r="J551" i="15"/>
  <c r="I551" i="15"/>
  <c r="J550" i="15"/>
  <c r="I550" i="15"/>
  <c r="J549" i="15"/>
  <c r="I549" i="15"/>
  <c r="J548" i="15"/>
  <c r="I548" i="15"/>
  <c r="J547" i="15"/>
  <c r="I547" i="15"/>
  <c r="J546" i="15"/>
  <c r="I546" i="15"/>
  <c r="J545" i="15"/>
  <c r="I545" i="15"/>
  <c r="J544" i="15"/>
  <c r="I544" i="15"/>
  <c r="J543" i="15"/>
  <c r="I543" i="15"/>
  <c r="J542" i="15"/>
  <c r="I542" i="15"/>
  <c r="J541" i="15"/>
  <c r="I541" i="15"/>
  <c r="J540" i="15"/>
  <c r="I540" i="15"/>
  <c r="J539" i="15"/>
  <c r="I539" i="15"/>
  <c r="J538" i="15"/>
  <c r="I538" i="15"/>
  <c r="J537" i="15"/>
  <c r="I537" i="15"/>
  <c r="J536" i="15"/>
  <c r="I536" i="15"/>
  <c r="J535" i="15"/>
  <c r="I535" i="15"/>
  <c r="J534" i="15"/>
  <c r="I534" i="15"/>
  <c r="J533" i="15"/>
  <c r="I533" i="15"/>
  <c r="J532" i="15"/>
  <c r="I532" i="15"/>
  <c r="J531" i="15"/>
  <c r="I531" i="15"/>
  <c r="J530" i="15"/>
  <c r="I530" i="15"/>
  <c r="J529" i="15"/>
  <c r="I529" i="15"/>
  <c r="J528" i="15"/>
  <c r="I528" i="15"/>
  <c r="J527" i="15"/>
  <c r="I527" i="15"/>
  <c r="J526" i="15"/>
  <c r="I526" i="15"/>
  <c r="J525" i="15"/>
  <c r="I525" i="15"/>
  <c r="J524" i="15"/>
  <c r="I524" i="15"/>
  <c r="J523" i="15"/>
  <c r="I523" i="15"/>
  <c r="J522" i="15"/>
  <c r="I522" i="15"/>
  <c r="J521" i="15"/>
  <c r="I521" i="15"/>
  <c r="J520" i="15"/>
  <c r="I520" i="15"/>
  <c r="J519" i="15"/>
  <c r="I519" i="15"/>
  <c r="J518" i="15"/>
  <c r="I518" i="15"/>
  <c r="J517" i="15"/>
  <c r="I517" i="15"/>
  <c r="J516" i="15"/>
  <c r="I516" i="15"/>
  <c r="J515" i="15"/>
  <c r="I515" i="15"/>
  <c r="J514" i="15"/>
  <c r="I514" i="15"/>
  <c r="J513" i="15"/>
  <c r="I513" i="15"/>
  <c r="J512" i="15"/>
  <c r="I512" i="15"/>
  <c r="J511" i="15"/>
  <c r="I511" i="15"/>
  <c r="J510" i="15"/>
  <c r="I510" i="15"/>
  <c r="J509" i="15"/>
  <c r="I509" i="15"/>
  <c r="J508" i="15"/>
  <c r="I508" i="15"/>
  <c r="J507" i="15"/>
  <c r="I507" i="15"/>
  <c r="J506" i="15"/>
  <c r="I506" i="15"/>
  <c r="J505" i="15"/>
  <c r="I505" i="15"/>
  <c r="J504" i="15"/>
  <c r="I504" i="15"/>
  <c r="J503" i="15"/>
  <c r="I503" i="15"/>
  <c r="J502" i="15"/>
  <c r="I502" i="15"/>
  <c r="J501" i="15"/>
  <c r="I501" i="15"/>
  <c r="J500" i="15"/>
  <c r="I500" i="15"/>
  <c r="J499" i="15"/>
  <c r="I499" i="15"/>
  <c r="J498" i="15"/>
  <c r="I498" i="15"/>
  <c r="J497" i="15"/>
  <c r="I497" i="15"/>
  <c r="J496" i="15"/>
  <c r="I496" i="15"/>
  <c r="J495" i="15"/>
  <c r="I495" i="15"/>
  <c r="J494" i="15"/>
  <c r="I494" i="15"/>
  <c r="J493" i="15"/>
  <c r="I493" i="15"/>
  <c r="J492" i="15"/>
  <c r="I492" i="15"/>
  <c r="J491" i="15"/>
  <c r="I491" i="15"/>
  <c r="J490" i="15"/>
  <c r="I490" i="15"/>
  <c r="J489" i="15"/>
  <c r="I489" i="15"/>
  <c r="J488" i="15"/>
  <c r="I488" i="15"/>
  <c r="J487" i="15"/>
  <c r="I487" i="15"/>
  <c r="J486" i="15"/>
  <c r="I486" i="15"/>
  <c r="J485" i="15"/>
  <c r="I485" i="15"/>
  <c r="J484" i="15"/>
  <c r="I484" i="15"/>
  <c r="J483" i="15"/>
  <c r="I483" i="15"/>
  <c r="J482" i="15"/>
  <c r="I482" i="15"/>
  <c r="J481" i="15"/>
  <c r="I481" i="15"/>
  <c r="J480" i="15"/>
  <c r="I480" i="15"/>
  <c r="J479" i="15"/>
  <c r="I479" i="15"/>
  <c r="J478" i="15"/>
  <c r="I478" i="15"/>
  <c r="J477" i="15"/>
  <c r="I477" i="15"/>
  <c r="J476" i="15"/>
  <c r="I476" i="15"/>
  <c r="J475" i="15"/>
  <c r="I475" i="15"/>
  <c r="J474" i="15"/>
  <c r="I474" i="15"/>
  <c r="J473" i="15"/>
  <c r="I473" i="15"/>
  <c r="J472" i="15"/>
  <c r="I472" i="15"/>
  <c r="J471" i="15"/>
  <c r="I471" i="15"/>
  <c r="J470" i="15"/>
  <c r="I470" i="15"/>
  <c r="J469" i="15"/>
  <c r="I469" i="15"/>
  <c r="J468" i="15"/>
  <c r="I468" i="15"/>
  <c r="J467" i="15"/>
  <c r="I467" i="15"/>
  <c r="J466" i="15"/>
  <c r="I466" i="15"/>
  <c r="J465" i="15"/>
  <c r="I465" i="15"/>
  <c r="J464" i="15"/>
  <c r="I464" i="15"/>
  <c r="J463" i="15"/>
  <c r="I463" i="15"/>
  <c r="J462" i="15"/>
  <c r="I462" i="15"/>
  <c r="J461" i="15"/>
  <c r="I461" i="15"/>
  <c r="J460" i="15"/>
  <c r="I460" i="15"/>
  <c r="J459" i="15"/>
  <c r="I459" i="15"/>
  <c r="J458" i="15"/>
  <c r="I458" i="15"/>
  <c r="J457" i="15"/>
  <c r="I457" i="15"/>
  <c r="J456" i="15"/>
  <c r="I456" i="15"/>
  <c r="J455" i="15"/>
  <c r="I455" i="15"/>
  <c r="J454" i="15"/>
  <c r="I454" i="15"/>
  <c r="J453" i="15"/>
  <c r="I453" i="15"/>
  <c r="J452" i="15"/>
  <c r="I452" i="15"/>
  <c r="J451" i="15"/>
  <c r="I451" i="15"/>
  <c r="J450" i="15"/>
  <c r="I450" i="15"/>
  <c r="J449" i="15"/>
  <c r="I449" i="15"/>
  <c r="J448" i="15"/>
  <c r="I448" i="15"/>
  <c r="J447" i="15"/>
  <c r="I447" i="15"/>
  <c r="J446" i="15"/>
  <c r="I446" i="15"/>
  <c r="J445" i="15"/>
  <c r="I445" i="15"/>
  <c r="J444" i="15"/>
  <c r="I444" i="15"/>
  <c r="J443" i="15"/>
  <c r="I443" i="15"/>
  <c r="J442" i="15"/>
  <c r="I442" i="15"/>
  <c r="J441" i="15"/>
  <c r="I441" i="15"/>
  <c r="J440" i="15"/>
  <c r="I440" i="15"/>
  <c r="J439" i="15"/>
  <c r="I439" i="15"/>
  <c r="J438" i="15"/>
  <c r="I438" i="15"/>
  <c r="J437" i="15"/>
  <c r="I437" i="15"/>
  <c r="J436" i="15"/>
  <c r="I436" i="15"/>
  <c r="J435" i="15"/>
  <c r="I435" i="15"/>
  <c r="J434" i="15"/>
  <c r="I434" i="15"/>
  <c r="J433" i="15"/>
  <c r="I433" i="15"/>
  <c r="J432" i="15"/>
  <c r="I432" i="15"/>
  <c r="J431" i="15"/>
  <c r="I431" i="15"/>
  <c r="J430" i="15"/>
  <c r="I430" i="15"/>
  <c r="J429" i="15"/>
  <c r="I429" i="15"/>
  <c r="J428" i="15"/>
  <c r="I428" i="15"/>
  <c r="J427" i="15"/>
  <c r="I427" i="15"/>
  <c r="J426" i="15"/>
  <c r="I426" i="15"/>
  <c r="J425" i="15"/>
  <c r="I425" i="15"/>
  <c r="J424" i="15"/>
  <c r="I424" i="15"/>
  <c r="J423" i="15"/>
  <c r="I423" i="15"/>
  <c r="J422" i="15"/>
  <c r="I422" i="15"/>
  <c r="J421" i="15"/>
  <c r="I421" i="15"/>
  <c r="J420" i="15"/>
  <c r="I420" i="15"/>
  <c r="J419" i="15"/>
  <c r="I419" i="15"/>
  <c r="J418" i="15"/>
  <c r="I418" i="15"/>
  <c r="J417" i="15"/>
  <c r="I417" i="15"/>
  <c r="J416" i="15"/>
  <c r="I416" i="15"/>
  <c r="J415" i="15"/>
  <c r="I415" i="15"/>
  <c r="J414" i="15"/>
  <c r="I414" i="15"/>
  <c r="J413" i="15"/>
  <c r="I413" i="15"/>
  <c r="J412" i="15"/>
  <c r="I412" i="15"/>
  <c r="J411" i="15"/>
  <c r="I411" i="15"/>
  <c r="J410" i="15"/>
  <c r="I410" i="15"/>
  <c r="J409" i="15"/>
  <c r="I409" i="15"/>
  <c r="J408" i="15"/>
  <c r="I408" i="15"/>
  <c r="J407" i="15"/>
  <c r="I407" i="15"/>
  <c r="J406" i="15"/>
  <c r="I406" i="15"/>
  <c r="J405" i="15"/>
  <c r="I405" i="15"/>
  <c r="J404" i="15"/>
  <c r="I404" i="15"/>
  <c r="J403" i="15"/>
  <c r="I403" i="15"/>
  <c r="J402" i="15"/>
  <c r="I402" i="15"/>
  <c r="J401" i="15"/>
  <c r="I401" i="15"/>
  <c r="J400" i="15"/>
  <c r="I400" i="15"/>
  <c r="J399" i="15"/>
  <c r="I399" i="15"/>
  <c r="J398" i="15"/>
  <c r="I398" i="15"/>
  <c r="J397" i="15"/>
  <c r="I397" i="15"/>
  <c r="J396" i="15"/>
  <c r="I396" i="15"/>
  <c r="J395" i="15"/>
  <c r="I395" i="15"/>
  <c r="J394" i="15"/>
  <c r="I394" i="15"/>
  <c r="J393" i="15"/>
  <c r="I393" i="15"/>
  <c r="J392" i="15"/>
  <c r="I392" i="15"/>
  <c r="J391" i="15"/>
  <c r="I391" i="15"/>
  <c r="J390" i="15"/>
  <c r="I390" i="15"/>
  <c r="J389" i="15"/>
  <c r="I389" i="15"/>
  <c r="J388" i="15"/>
  <c r="I388" i="15"/>
  <c r="J387" i="15"/>
  <c r="I387" i="15"/>
  <c r="J386" i="15"/>
  <c r="I386" i="15"/>
  <c r="J385" i="15"/>
  <c r="I385" i="15"/>
  <c r="J384" i="15"/>
  <c r="I384" i="15"/>
  <c r="J383" i="15"/>
  <c r="I383" i="15"/>
  <c r="J382" i="15"/>
  <c r="I382" i="15"/>
  <c r="J381" i="15"/>
  <c r="I381" i="15"/>
  <c r="J380" i="15"/>
  <c r="I380" i="15"/>
  <c r="J379" i="15"/>
  <c r="I379" i="15"/>
  <c r="J378" i="15"/>
  <c r="I378" i="15"/>
  <c r="J377" i="15"/>
  <c r="I377" i="15"/>
  <c r="J376" i="15"/>
  <c r="I376" i="15"/>
  <c r="J375" i="15"/>
  <c r="I375" i="15"/>
  <c r="J374" i="15"/>
  <c r="I374" i="15"/>
  <c r="J373" i="15"/>
  <c r="I373" i="15"/>
  <c r="J372" i="15"/>
  <c r="I372" i="15"/>
  <c r="J371" i="15"/>
  <c r="I371" i="15"/>
  <c r="J370" i="15"/>
  <c r="I370" i="15"/>
  <c r="J369" i="15"/>
  <c r="I369" i="15"/>
  <c r="J368" i="15"/>
  <c r="I368" i="15"/>
  <c r="J367" i="15"/>
  <c r="I367" i="15"/>
  <c r="J366" i="15"/>
  <c r="I366" i="15"/>
  <c r="J365" i="15"/>
  <c r="I365" i="15"/>
  <c r="J364" i="15"/>
  <c r="I364" i="15"/>
  <c r="J363" i="15"/>
  <c r="I363" i="15"/>
  <c r="J362" i="15"/>
  <c r="I362" i="15"/>
  <c r="J361" i="15"/>
  <c r="I361" i="15"/>
  <c r="J360" i="15"/>
  <c r="I360" i="15"/>
  <c r="J359" i="15"/>
  <c r="I359" i="15"/>
  <c r="J358" i="15"/>
  <c r="I358" i="15"/>
  <c r="J357" i="15"/>
  <c r="I357" i="15"/>
  <c r="J356" i="15"/>
  <c r="I356" i="15"/>
  <c r="J355" i="15"/>
  <c r="I355" i="15"/>
  <c r="J354" i="15"/>
  <c r="I354" i="15"/>
  <c r="J353" i="15"/>
  <c r="I353" i="15"/>
  <c r="J352" i="15"/>
  <c r="I352" i="15"/>
  <c r="J351" i="15"/>
  <c r="I351" i="15"/>
  <c r="J350" i="15"/>
  <c r="I350" i="15"/>
  <c r="J349" i="15"/>
  <c r="I349" i="15"/>
  <c r="J348" i="15"/>
  <c r="I348" i="15"/>
  <c r="J347" i="15"/>
  <c r="I347" i="15"/>
  <c r="J346" i="15"/>
  <c r="I346" i="15"/>
  <c r="J345" i="15"/>
  <c r="I345" i="15"/>
  <c r="J344" i="15"/>
  <c r="I344" i="15"/>
  <c r="J343" i="15"/>
  <c r="I343" i="15"/>
  <c r="J342" i="15"/>
  <c r="I342" i="15"/>
  <c r="J341" i="15"/>
  <c r="I341" i="15"/>
  <c r="J340" i="15"/>
  <c r="I340" i="15"/>
  <c r="J339" i="15"/>
  <c r="I339" i="15"/>
  <c r="J338" i="15"/>
  <c r="I338" i="15"/>
  <c r="J337" i="15"/>
  <c r="I337" i="15"/>
  <c r="J336" i="15"/>
  <c r="I336" i="15"/>
  <c r="J335" i="15"/>
  <c r="I335" i="15"/>
  <c r="J334" i="15"/>
  <c r="I334" i="15"/>
  <c r="J333" i="15"/>
  <c r="I333" i="15"/>
  <c r="J332" i="15"/>
  <c r="I332" i="15"/>
  <c r="J331" i="15"/>
  <c r="I331" i="15"/>
  <c r="J330" i="15"/>
  <c r="I330" i="15"/>
  <c r="J329" i="15"/>
  <c r="I329" i="15"/>
  <c r="J328" i="15"/>
  <c r="I328" i="15"/>
  <c r="J327" i="15"/>
  <c r="I327" i="15"/>
  <c r="J326" i="15"/>
  <c r="I326" i="15"/>
  <c r="J325" i="15"/>
  <c r="I325" i="15"/>
  <c r="J324" i="15"/>
  <c r="I324" i="15"/>
  <c r="J323" i="15"/>
  <c r="I323" i="15"/>
  <c r="J322" i="15"/>
  <c r="I322" i="15"/>
  <c r="J321" i="15"/>
  <c r="I321" i="15"/>
  <c r="J320" i="15"/>
  <c r="I320" i="15"/>
  <c r="J319" i="15"/>
  <c r="I319" i="15"/>
  <c r="J318" i="15"/>
  <c r="I318" i="15"/>
  <c r="J317" i="15"/>
  <c r="I317" i="15"/>
  <c r="J316" i="15"/>
  <c r="I316" i="15"/>
  <c r="J315" i="15"/>
  <c r="I315" i="15"/>
  <c r="J314" i="15"/>
  <c r="I314" i="15"/>
  <c r="J313" i="15"/>
  <c r="I313" i="15"/>
  <c r="J312" i="15"/>
  <c r="I312" i="15"/>
  <c r="J311" i="15"/>
  <c r="I311" i="15"/>
  <c r="J310" i="15"/>
  <c r="I310" i="15"/>
  <c r="J309" i="15"/>
  <c r="I309" i="15"/>
  <c r="J308" i="15"/>
  <c r="I308" i="15"/>
  <c r="J307" i="15"/>
  <c r="I307" i="15"/>
  <c r="J306" i="15"/>
  <c r="I306" i="15"/>
  <c r="J305" i="15"/>
  <c r="I305" i="15"/>
  <c r="J304" i="15"/>
  <c r="I304" i="15"/>
  <c r="J303" i="15"/>
  <c r="I303" i="15"/>
  <c r="J302" i="15"/>
  <c r="I302" i="15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80" i="15"/>
  <c r="I280" i="15"/>
  <c r="J279" i="15"/>
  <c r="I279" i="15"/>
  <c r="J278" i="15"/>
  <c r="I278" i="15"/>
  <c r="J277" i="15"/>
  <c r="I277" i="15"/>
  <c r="J276" i="15"/>
  <c r="I276" i="15"/>
  <c r="J275" i="15"/>
  <c r="I275" i="15"/>
  <c r="J274" i="15"/>
  <c r="I274" i="15"/>
  <c r="J273" i="15"/>
  <c r="I273" i="15"/>
  <c r="J272" i="15"/>
  <c r="I272" i="15"/>
  <c r="J271" i="15"/>
  <c r="I271" i="15"/>
  <c r="J270" i="15"/>
  <c r="I270" i="15"/>
  <c r="J269" i="15"/>
  <c r="I269" i="15"/>
  <c r="J268" i="15"/>
  <c r="I268" i="15"/>
  <c r="J267" i="15"/>
  <c r="I267" i="15"/>
  <c r="J266" i="15"/>
  <c r="I266" i="15"/>
  <c r="J265" i="15"/>
  <c r="I265" i="15"/>
  <c r="J264" i="15"/>
  <c r="I264" i="15"/>
  <c r="J263" i="15"/>
  <c r="I263" i="15"/>
  <c r="J262" i="15"/>
  <c r="I262" i="15"/>
  <c r="J261" i="15"/>
  <c r="I261" i="15"/>
  <c r="J260" i="15"/>
  <c r="I260" i="15"/>
  <c r="J259" i="15"/>
  <c r="I259" i="15"/>
  <c r="J258" i="15"/>
  <c r="I258" i="15"/>
  <c r="J257" i="15"/>
  <c r="I257" i="15"/>
  <c r="J256" i="15"/>
  <c r="I256" i="15"/>
  <c r="J255" i="15"/>
  <c r="I255" i="15"/>
  <c r="J254" i="15"/>
  <c r="I254" i="15"/>
  <c r="J253" i="15"/>
  <c r="I253" i="15"/>
  <c r="J252" i="15"/>
  <c r="I252" i="15"/>
  <c r="J251" i="15"/>
  <c r="I251" i="15"/>
  <c r="J250" i="15"/>
  <c r="I250" i="15"/>
  <c r="J249" i="15"/>
  <c r="I249" i="15"/>
  <c r="J248" i="15"/>
  <c r="I248" i="15"/>
  <c r="J247" i="15"/>
  <c r="I247" i="15"/>
  <c r="J246" i="15"/>
  <c r="I246" i="15"/>
  <c r="J245" i="15"/>
  <c r="I245" i="15"/>
  <c r="J244" i="15"/>
  <c r="I244" i="15"/>
  <c r="J243" i="15"/>
  <c r="I243" i="15"/>
  <c r="J242" i="15"/>
  <c r="I242" i="15"/>
  <c r="J241" i="15"/>
  <c r="I241" i="15"/>
  <c r="J240" i="15"/>
  <c r="I240" i="15"/>
  <c r="J239" i="15"/>
  <c r="I239" i="15"/>
  <c r="J238" i="15"/>
  <c r="I238" i="15"/>
  <c r="J237" i="15"/>
  <c r="I237" i="15"/>
  <c r="J236" i="15"/>
  <c r="I236" i="15"/>
  <c r="J235" i="15"/>
  <c r="I235" i="15"/>
  <c r="J234" i="15"/>
  <c r="I234" i="15"/>
  <c r="J233" i="15"/>
  <c r="I233" i="15"/>
  <c r="J232" i="15"/>
  <c r="I232" i="15"/>
  <c r="J231" i="15"/>
  <c r="I231" i="15"/>
  <c r="J230" i="15"/>
  <c r="I230" i="15"/>
  <c r="J229" i="15"/>
  <c r="I229" i="15"/>
  <c r="J228" i="15"/>
  <c r="I228" i="15"/>
  <c r="J227" i="15"/>
  <c r="I227" i="15"/>
  <c r="J226" i="15"/>
  <c r="I226" i="15"/>
  <c r="J225" i="15"/>
  <c r="I225" i="15"/>
  <c r="J224" i="15"/>
  <c r="I224" i="15"/>
  <c r="J223" i="15"/>
  <c r="I223" i="15"/>
  <c r="J222" i="15"/>
  <c r="I222" i="15"/>
  <c r="J221" i="15"/>
  <c r="I221" i="15"/>
  <c r="J220" i="15"/>
  <c r="I220" i="15"/>
  <c r="J219" i="15"/>
  <c r="I219" i="15"/>
  <c r="J218" i="15"/>
  <c r="I218" i="15"/>
  <c r="J217" i="15"/>
  <c r="I217" i="15"/>
  <c r="J216" i="15"/>
  <c r="I216" i="15"/>
  <c r="J215" i="15"/>
  <c r="I215" i="15"/>
  <c r="J214" i="15"/>
  <c r="I214" i="15"/>
  <c r="J213" i="15"/>
  <c r="I213" i="15"/>
  <c r="J212" i="15"/>
  <c r="I212" i="15"/>
  <c r="J211" i="15"/>
  <c r="I211" i="15"/>
  <c r="J210" i="15"/>
  <c r="I210" i="15"/>
  <c r="J209" i="15"/>
  <c r="I209" i="15"/>
  <c r="J208" i="15"/>
  <c r="I208" i="15"/>
  <c r="J207" i="15"/>
  <c r="I207" i="15"/>
  <c r="J206" i="15"/>
  <c r="I206" i="15"/>
  <c r="J205" i="15"/>
  <c r="I205" i="15"/>
  <c r="J204" i="15"/>
  <c r="I204" i="15"/>
  <c r="J203" i="15"/>
  <c r="I203" i="15"/>
  <c r="J202" i="15"/>
  <c r="I202" i="15"/>
  <c r="J201" i="15"/>
  <c r="I201" i="15"/>
  <c r="J200" i="15"/>
  <c r="I200" i="15"/>
  <c r="J199" i="15"/>
  <c r="I199" i="15"/>
  <c r="J198" i="15"/>
  <c r="I198" i="15"/>
  <c r="J197" i="15"/>
  <c r="I197" i="15"/>
  <c r="J196" i="15"/>
  <c r="I196" i="15"/>
  <c r="J195" i="15"/>
  <c r="I195" i="15"/>
  <c r="J194" i="15"/>
  <c r="I194" i="15"/>
  <c r="J193" i="15"/>
  <c r="I193" i="15"/>
  <c r="J192" i="15"/>
  <c r="I192" i="15"/>
  <c r="J191" i="15"/>
  <c r="I191" i="15"/>
  <c r="J190" i="15"/>
  <c r="I190" i="15"/>
  <c r="J189" i="15"/>
  <c r="I189" i="15"/>
  <c r="J188" i="15"/>
  <c r="I188" i="15"/>
  <c r="J187" i="15"/>
  <c r="I187" i="15"/>
  <c r="J186" i="15"/>
  <c r="I186" i="15"/>
  <c r="J185" i="15"/>
  <c r="I185" i="15"/>
  <c r="J184" i="15"/>
  <c r="I184" i="15"/>
  <c r="J183" i="15"/>
  <c r="I183" i="15"/>
  <c r="J182" i="15"/>
  <c r="I182" i="15"/>
  <c r="J181" i="15"/>
  <c r="I181" i="15"/>
  <c r="J180" i="15"/>
  <c r="I180" i="15"/>
  <c r="J179" i="15"/>
  <c r="I179" i="15"/>
  <c r="J178" i="15"/>
  <c r="I178" i="15"/>
  <c r="J177" i="15"/>
  <c r="I177" i="15"/>
  <c r="J176" i="15"/>
  <c r="I176" i="15"/>
  <c r="J175" i="15"/>
  <c r="I175" i="15"/>
  <c r="J174" i="15"/>
  <c r="I174" i="15"/>
  <c r="J173" i="15"/>
  <c r="I173" i="15"/>
  <c r="J172" i="15"/>
  <c r="I172" i="15"/>
  <c r="J171" i="15"/>
  <c r="I171" i="15"/>
  <c r="J170" i="15"/>
  <c r="I170" i="15"/>
  <c r="J169" i="15"/>
  <c r="I169" i="15"/>
  <c r="J168" i="15"/>
  <c r="I168" i="15"/>
  <c r="J167" i="15"/>
  <c r="I167" i="15"/>
  <c r="J166" i="15"/>
  <c r="I166" i="15"/>
  <c r="J165" i="15"/>
  <c r="I165" i="15"/>
  <c r="J164" i="15"/>
  <c r="I164" i="15"/>
  <c r="J163" i="15"/>
  <c r="I163" i="15"/>
  <c r="J162" i="15"/>
  <c r="I162" i="15"/>
  <c r="J161" i="15"/>
  <c r="I161" i="15"/>
  <c r="J160" i="15"/>
  <c r="I160" i="15"/>
  <c r="J159" i="15"/>
  <c r="I159" i="15"/>
  <c r="J158" i="15"/>
  <c r="I158" i="15"/>
  <c r="J157" i="15"/>
  <c r="I157" i="15"/>
  <c r="J156" i="15"/>
  <c r="I156" i="15"/>
  <c r="J155" i="15"/>
  <c r="I155" i="15"/>
  <c r="J154" i="15"/>
  <c r="I154" i="15"/>
  <c r="J153" i="15"/>
  <c r="I153" i="15"/>
  <c r="J152" i="15"/>
  <c r="I152" i="15"/>
  <c r="J151" i="15"/>
  <c r="I151" i="15"/>
  <c r="J150" i="15"/>
  <c r="I150" i="15"/>
  <c r="J149" i="15"/>
  <c r="I149" i="15"/>
  <c r="J148" i="15"/>
  <c r="I148" i="15"/>
  <c r="J147" i="15"/>
  <c r="I147" i="15"/>
  <c r="J146" i="15"/>
  <c r="I146" i="15"/>
  <c r="J145" i="15"/>
  <c r="I145" i="15"/>
  <c r="J144" i="15"/>
  <c r="I144" i="15"/>
  <c r="J143" i="15"/>
  <c r="I143" i="15"/>
  <c r="J142" i="15"/>
  <c r="I142" i="15"/>
  <c r="J141" i="15"/>
  <c r="I141" i="15"/>
  <c r="J140" i="15"/>
  <c r="I140" i="15"/>
  <c r="J139" i="15"/>
  <c r="I139" i="15"/>
  <c r="J138" i="15"/>
  <c r="I138" i="15"/>
  <c r="J137" i="15"/>
  <c r="I137" i="15"/>
  <c r="J136" i="15"/>
  <c r="I136" i="15"/>
  <c r="J135" i="15"/>
  <c r="I135" i="15"/>
  <c r="J134" i="15"/>
  <c r="I134" i="15"/>
  <c r="J133" i="15"/>
  <c r="I133" i="15"/>
  <c r="J132" i="15"/>
  <c r="I132" i="15"/>
  <c r="J131" i="15"/>
  <c r="I131" i="15"/>
  <c r="J130" i="15"/>
  <c r="I130" i="15"/>
  <c r="J129" i="15"/>
  <c r="I129" i="15"/>
  <c r="J128" i="15"/>
  <c r="I128" i="15"/>
  <c r="J127" i="15"/>
  <c r="I127" i="15"/>
  <c r="J126" i="15"/>
  <c r="I126" i="15"/>
  <c r="J125" i="15"/>
  <c r="I125" i="15"/>
  <c r="J124" i="15"/>
  <c r="I124" i="15"/>
  <c r="J123" i="15"/>
  <c r="I123" i="15"/>
  <c r="J122" i="15"/>
  <c r="I122" i="15"/>
  <c r="J121" i="15"/>
  <c r="I121" i="15"/>
  <c r="J120" i="15"/>
  <c r="I120" i="15"/>
  <c r="J119" i="15"/>
  <c r="I119" i="15"/>
  <c r="J118" i="15"/>
  <c r="I118" i="15"/>
  <c r="J117" i="15"/>
  <c r="I117" i="15"/>
  <c r="J116" i="15"/>
  <c r="I116" i="15"/>
  <c r="J115" i="15"/>
  <c r="I115" i="15"/>
  <c r="J114" i="15"/>
  <c r="I114" i="15"/>
  <c r="J113" i="15"/>
  <c r="I113" i="15"/>
  <c r="J112" i="15"/>
  <c r="I112" i="15"/>
  <c r="J111" i="15"/>
  <c r="I111" i="15"/>
  <c r="J110" i="15"/>
  <c r="I110" i="15"/>
  <c r="J109" i="15"/>
  <c r="I109" i="15"/>
  <c r="J108" i="15"/>
  <c r="I108" i="15"/>
  <c r="J107" i="15"/>
  <c r="I107" i="15"/>
  <c r="J106" i="15"/>
  <c r="I106" i="15"/>
  <c r="J105" i="15"/>
  <c r="I105" i="15"/>
  <c r="J104" i="15"/>
  <c r="I104" i="15"/>
  <c r="J103" i="15"/>
  <c r="I103" i="15"/>
  <c r="J102" i="15"/>
  <c r="I102" i="15"/>
  <c r="J101" i="15"/>
  <c r="I101" i="15"/>
  <c r="J79" i="15"/>
  <c r="I79" i="15"/>
  <c r="J78" i="15"/>
  <c r="I78" i="15"/>
  <c r="J77" i="15"/>
  <c r="I77" i="15"/>
  <c r="J76" i="15"/>
  <c r="I76" i="15"/>
  <c r="J75" i="15"/>
  <c r="I75" i="15"/>
  <c r="J74" i="15"/>
  <c r="I74" i="15"/>
  <c r="J73" i="15"/>
  <c r="I73" i="15"/>
  <c r="J72" i="15"/>
  <c r="I72" i="15"/>
  <c r="J71" i="15"/>
  <c r="I71" i="15"/>
  <c r="J70" i="15"/>
  <c r="I70" i="15"/>
  <c r="J69" i="15"/>
  <c r="I69" i="15"/>
  <c r="J68" i="15"/>
  <c r="I68" i="15"/>
  <c r="J67" i="15"/>
  <c r="I67" i="15"/>
  <c r="J56" i="15"/>
  <c r="I56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G562" i="15"/>
  <c r="G561" i="15" s="1"/>
  <c r="G560" i="15" s="1"/>
  <c r="G559" i="15" s="1"/>
  <c r="G558" i="15" s="1"/>
  <c r="G557" i="15" s="1"/>
  <c r="G571" i="15"/>
  <c r="G78" i="15"/>
  <c r="G77" i="15" s="1"/>
  <c r="G76" i="15" s="1"/>
  <c r="G75" i="15" s="1"/>
  <c r="G74" i="15" s="1"/>
  <c r="G73" i="15" s="1"/>
  <c r="G72" i="15" s="1"/>
  <c r="G71" i="15" s="1"/>
  <c r="G70" i="15" s="1"/>
  <c r="G69" i="15" s="1"/>
  <c r="G68" i="15" s="1"/>
  <c r="G67" i="15" s="1"/>
  <c r="G66" i="15" s="1"/>
  <c r="G65" i="15" s="1"/>
  <c r="G64" i="15" s="1"/>
  <c r="G63" i="15" s="1"/>
  <c r="G62" i="15" s="1"/>
  <c r="G61" i="15" s="1"/>
  <c r="G60" i="15" s="1"/>
  <c r="G59" i="15" s="1"/>
  <c r="G58" i="15" s="1"/>
  <c r="G57" i="15" s="1"/>
  <c r="J3" i="15"/>
  <c r="I3" i="15"/>
  <c r="G3" i="15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F1" i="15"/>
  <c r="E1" i="15"/>
  <c r="AJ86" i="12" l="1"/>
  <c r="AR88" i="12"/>
  <c r="AR83" i="12"/>
  <c r="AR85" i="12"/>
  <c r="AR73" i="12"/>
  <c r="AC107" i="12"/>
  <c r="M107" i="12"/>
  <c r="AK107" i="12"/>
  <c r="U107" i="12"/>
  <c r="E107" i="12"/>
  <c r="AL107" i="12"/>
  <c r="AD107" i="12"/>
  <c r="V107" i="12"/>
  <c r="N107" i="12"/>
  <c r="F107" i="12"/>
  <c r="AO107" i="12"/>
  <c r="AG107" i="12"/>
  <c r="Y107" i="12"/>
  <c r="Q107" i="12"/>
  <c r="I107" i="12"/>
  <c r="AR75" i="12"/>
  <c r="AR78" i="12"/>
  <c r="AR77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K86" i="12"/>
  <c r="AL86" i="12"/>
  <c r="AM86" i="12"/>
  <c r="AN86" i="12"/>
  <c r="AO86" i="12"/>
  <c r="AP86" i="12"/>
  <c r="AQ86" i="12"/>
  <c r="AR86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G570" i="15"/>
  <c r="S10" i="12"/>
  <c r="AR79" i="12"/>
  <c r="G556" i="15"/>
  <c r="G555" i="15" s="1"/>
  <c r="G554" i="15" s="1"/>
  <c r="G553" i="15" s="1"/>
  <c r="G552" i="15" s="1"/>
  <c r="G551" i="15" s="1"/>
  <c r="G550" i="15" s="1"/>
  <c r="G549" i="15" s="1"/>
  <c r="G548" i="15" s="1"/>
  <c r="G547" i="15" s="1"/>
  <c r="G546" i="15" s="1"/>
  <c r="G545" i="15" s="1"/>
  <c r="G544" i="15" s="1"/>
  <c r="G543" i="15" s="1"/>
  <c r="G542" i="15" s="1"/>
  <c r="G541" i="15" s="1"/>
  <c r="G540" i="15" s="1"/>
  <c r="G539" i="15" s="1"/>
  <c r="G538" i="15" s="1"/>
  <c r="G537" i="15" s="1"/>
  <c r="G536" i="15" s="1"/>
  <c r="G535" i="15" s="1"/>
  <c r="G534" i="15" s="1"/>
  <c r="G533" i="15" s="1"/>
  <c r="G532" i="15" s="1"/>
  <c r="G531" i="15" s="1"/>
  <c r="G530" i="15" s="1"/>
  <c r="G529" i="15" s="1"/>
  <c r="G528" i="15" s="1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80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1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4" i="12"/>
  <c r="AR82" i="12"/>
  <c r="AQ107" i="12"/>
  <c r="AI107" i="12"/>
  <c r="AA107" i="12"/>
  <c r="S107" i="12"/>
  <c r="K107" i="12"/>
  <c r="AJ107" i="12"/>
  <c r="AB107" i="12"/>
  <c r="T107" i="12"/>
  <c r="L107" i="12"/>
  <c r="AP107" i="12"/>
  <c r="AH107" i="12"/>
  <c r="Z107" i="12"/>
  <c r="R107" i="12"/>
  <c r="J107" i="12"/>
  <c r="AM107" i="12"/>
  <c r="AE107" i="12"/>
  <c r="W107" i="12"/>
  <c r="O107" i="12"/>
  <c r="G107" i="12"/>
  <c r="AF107" i="12"/>
  <c r="X107" i="12"/>
  <c r="P107" i="12"/>
  <c r="H107" i="12"/>
  <c r="AN107" i="12"/>
  <c r="G749" i="17"/>
  <c r="G748" i="17" s="1"/>
  <c r="G747" i="17" s="1"/>
  <c r="G746" i="17" s="1"/>
  <c r="G745" i="17" s="1"/>
  <c r="G744" i="17" s="1"/>
  <c r="G743" i="17" s="1"/>
  <c r="G742" i="17" s="1"/>
  <c r="G741" i="17" s="1"/>
  <c r="G740" i="17" s="1"/>
  <c r="G739" i="17" s="1"/>
  <c r="G738" i="17" s="1"/>
  <c r="G737" i="17" s="1"/>
  <c r="G736" i="17" s="1"/>
  <c r="G735" i="17" s="1"/>
  <c r="G734" i="17" s="1"/>
  <c r="G733" i="17" s="1"/>
  <c r="G732" i="17" s="1"/>
  <c r="G731" i="17" s="1"/>
  <c r="G730" i="17" s="1"/>
  <c r="G729" i="17" s="1"/>
  <c r="G728" i="17" s="1"/>
  <c r="G727" i="17" s="1"/>
  <c r="G726" i="17" s="1"/>
  <c r="G725" i="17" s="1"/>
  <c r="G724" i="17" s="1"/>
  <c r="G723" i="17" s="1"/>
  <c r="G722" i="17" s="1"/>
  <c r="G721" i="17" s="1"/>
  <c r="G720" i="17" s="1"/>
  <c r="G719" i="17" s="1"/>
  <c r="G718" i="17" s="1"/>
  <c r="G717" i="17" s="1"/>
  <c r="G716" i="17" s="1"/>
  <c r="G715" i="17" s="1"/>
  <c r="G714" i="17" s="1"/>
  <c r="G713" i="17" s="1"/>
  <c r="G712" i="17" s="1"/>
  <c r="G711" i="17" s="1"/>
  <c r="G710" i="17" s="1"/>
  <c r="G709" i="17" s="1"/>
  <c r="G708" i="17" s="1"/>
  <c r="G707" i="17" s="1"/>
  <c r="G706" i="17" s="1"/>
  <c r="G705" i="17" s="1"/>
  <c r="G704" i="17" s="1"/>
  <c r="G703" i="17" s="1"/>
  <c r="G702" i="17" s="1"/>
  <c r="G701" i="17" s="1"/>
  <c r="G700" i="17" s="1"/>
  <c r="AL11" i="12"/>
  <c r="AQ94" i="12"/>
  <c r="AI94" i="12"/>
  <c r="AA94" i="12"/>
  <c r="S94" i="12"/>
  <c r="K94" i="12"/>
  <c r="AP94" i="12"/>
  <c r="AH94" i="12"/>
  <c r="Z94" i="12"/>
  <c r="R94" i="12"/>
  <c r="J94" i="12"/>
  <c r="AO94" i="12"/>
  <c r="AG94" i="12"/>
  <c r="Y94" i="12"/>
  <c r="Q94" i="12"/>
  <c r="I94" i="12"/>
  <c r="AN94" i="12"/>
  <c r="AF94" i="12"/>
  <c r="X94" i="12"/>
  <c r="P94" i="12"/>
  <c r="H94" i="12"/>
  <c r="AM94" i="12"/>
  <c r="AE94" i="12"/>
  <c r="AE119" i="12" s="1"/>
  <c r="W94" i="12"/>
  <c r="W119" i="12" s="1"/>
  <c r="O94" i="12"/>
  <c r="O119" i="12" s="1"/>
  <c r="G94" i="12"/>
  <c r="G119" i="12" s="1"/>
  <c r="G72" i="17"/>
  <c r="G71" i="17" s="1"/>
  <c r="G70" i="17" s="1"/>
  <c r="G69" i="17" s="1"/>
  <c r="G68" i="17" s="1"/>
  <c r="G67" i="17" s="1"/>
  <c r="G66" i="17" s="1"/>
  <c r="G65" i="17" s="1"/>
  <c r="G64" i="17" s="1"/>
  <c r="G63" i="17" s="1"/>
  <c r="G62" i="17" s="1"/>
  <c r="G61" i="17" s="1"/>
  <c r="G60" i="17" s="1"/>
  <c r="G59" i="17" s="1"/>
  <c r="G58" i="17" s="1"/>
  <c r="G57" i="17" s="1"/>
  <c r="G56" i="17" s="1"/>
  <c r="G55" i="17" s="1"/>
  <c r="G54" i="17" s="1"/>
  <c r="G53" i="17" s="1"/>
  <c r="AL94" i="12"/>
  <c r="AD94" i="12"/>
  <c r="V94" i="12"/>
  <c r="N94" i="12"/>
  <c r="N119" i="12" s="1"/>
  <c r="F94" i="12"/>
  <c r="F119" i="12" s="1"/>
  <c r="AK94" i="12"/>
  <c r="AC94" i="12"/>
  <c r="AC119" i="12" s="1"/>
  <c r="U94" i="12"/>
  <c r="M94" i="12"/>
  <c r="M119" i="12" s="1"/>
  <c r="E94" i="12"/>
  <c r="AJ94" i="12"/>
  <c r="AB94" i="12"/>
  <c r="T94" i="12"/>
  <c r="L94" i="12"/>
  <c r="AR107" i="12"/>
  <c r="AR94" i="12"/>
  <c r="I1" i="15"/>
  <c r="U119" i="12" l="1"/>
  <c r="AG119" i="12"/>
  <c r="AK119" i="12"/>
  <c r="I119" i="12"/>
  <c r="AD119" i="12"/>
  <c r="Q119" i="12"/>
  <c r="J84" i="12"/>
  <c r="E119" i="12"/>
  <c r="V119" i="12"/>
  <c r="Y119" i="12"/>
  <c r="AI119" i="12"/>
  <c r="AM84" i="12"/>
  <c r="AE84" i="12"/>
  <c r="W84" i="12"/>
  <c r="O84" i="12"/>
  <c r="G84" i="12"/>
  <c r="AK84" i="12"/>
  <c r="AC84" i="12"/>
  <c r="U84" i="12"/>
  <c r="M84" i="12"/>
  <c r="E84" i="12"/>
  <c r="AA119" i="12"/>
  <c r="AN84" i="12"/>
  <c r="AF84" i="12"/>
  <c r="X84" i="12"/>
  <c r="P84" i="12"/>
  <c r="H84" i="12"/>
  <c r="AM72" i="12"/>
  <c r="AE72" i="12"/>
  <c r="W72" i="12"/>
  <c r="O72" i="12"/>
  <c r="O91" i="12" s="1"/>
  <c r="G72" i="12"/>
  <c r="G91" i="12" s="1"/>
  <c r="AL84" i="12"/>
  <c r="AD84" i="12"/>
  <c r="V84" i="12"/>
  <c r="N84" i="12"/>
  <c r="F84" i="12"/>
  <c r="AL72" i="12"/>
  <c r="AD72" i="12"/>
  <c r="V72" i="12"/>
  <c r="N72" i="12"/>
  <c r="F72" i="12"/>
  <c r="K119" i="12"/>
  <c r="S119" i="12"/>
  <c r="L84" i="12"/>
  <c r="AP84" i="12"/>
  <c r="AH84" i="12"/>
  <c r="Z84" i="12"/>
  <c r="R84" i="12"/>
  <c r="T84" i="12"/>
  <c r="AB84" i="12"/>
  <c r="AJ84" i="12"/>
  <c r="E72" i="12"/>
  <c r="U72" i="12"/>
  <c r="AK72" i="12"/>
  <c r="M72" i="12"/>
  <c r="AC72" i="12"/>
  <c r="L119" i="12"/>
  <c r="AQ72" i="12"/>
  <c r="AJ72" i="12"/>
  <c r="AB72" i="12"/>
  <c r="T72" i="12"/>
  <c r="L72" i="12"/>
  <c r="AQ84" i="12"/>
  <c r="AI84" i="12"/>
  <c r="AA84" i="12"/>
  <c r="S84" i="12"/>
  <c r="K84" i="12"/>
  <c r="AI72" i="12"/>
  <c r="AA72" i="12"/>
  <c r="S72" i="12"/>
  <c r="K72" i="12"/>
  <c r="AP72" i="12"/>
  <c r="AH72" i="12"/>
  <c r="Z72" i="12"/>
  <c r="R72" i="12"/>
  <c r="J72" i="12"/>
  <c r="Q84" i="12"/>
  <c r="I84" i="12"/>
  <c r="AN72" i="12"/>
  <c r="AF72" i="12"/>
  <c r="X72" i="12"/>
  <c r="P72" i="12"/>
  <c r="H72" i="12"/>
  <c r="G527" i="15"/>
  <c r="G526" i="15" s="1"/>
  <c r="G525" i="15" s="1"/>
  <c r="G524" i="15" s="1"/>
  <c r="G523" i="15" s="1"/>
  <c r="G522" i="15" s="1"/>
  <c r="G521" i="15" s="1"/>
  <c r="G520" i="15" s="1"/>
  <c r="G519" i="15" s="1"/>
  <c r="G518" i="15" s="1"/>
  <c r="G517" i="15" s="1"/>
  <c r="Y10" i="12"/>
  <c r="G569" i="15"/>
  <c r="G568" i="15" s="1"/>
  <c r="G567" i="15" s="1"/>
  <c r="T10" i="12"/>
  <c r="AO84" i="12"/>
  <c r="AG84" i="12"/>
  <c r="Y84" i="12"/>
  <c r="AO72" i="12"/>
  <c r="AG72" i="12"/>
  <c r="Y72" i="12"/>
  <c r="Q72" i="12"/>
  <c r="I72" i="12"/>
  <c r="AB119" i="12"/>
  <c r="T119" i="12"/>
  <c r="AH119" i="12"/>
  <c r="Z119" i="12"/>
  <c r="AJ119" i="12"/>
  <c r="J119" i="12"/>
  <c r="R119" i="12"/>
  <c r="AL119" i="12"/>
  <c r="H119" i="12"/>
  <c r="X119" i="12"/>
  <c r="AF119" i="12"/>
  <c r="P119" i="12"/>
  <c r="G699" i="17"/>
  <c r="G698" i="17" s="1"/>
  <c r="G697" i="17" s="1"/>
  <c r="G696" i="17" s="1"/>
  <c r="G695" i="17" s="1"/>
  <c r="G694" i="17" s="1"/>
  <c r="G693" i="17" s="1"/>
  <c r="G692" i="17" s="1"/>
  <c r="G691" i="17" s="1"/>
  <c r="G690" i="17" s="1"/>
  <c r="G689" i="17" s="1"/>
  <c r="G688" i="17" s="1"/>
  <c r="G687" i="17" s="1"/>
  <c r="G686" i="17" s="1"/>
  <c r="G685" i="17" s="1"/>
  <c r="G684" i="17" s="1"/>
  <c r="G683" i="17" s="1"/>
  <c r="G682" i="17" s="1"/>
  <c r="G681" i="17" s="1"/>
  <c r="G680" i="17" s="1"/>
  <c r="G679" i="17" s="1"/>
  <c r="G678" i="17" s="1"/>
  <c r="G677" i="17" s="1"/>
  <c r="G676" i="17" s="1"/>
  <c r="G675" i="17" s="1"/>
  <c r="G674" i="17" s="1"/>
  <c r="G673" i="17" s="1"/>
  <c r="G672" i="17" s="1"/>
  <c r="G671" i="17" s="1"/>
  <c r="G670" i="17" s="1"/>
  <c r="G669" i="17" s="1"/>
  <c r="G668" i="17" s="1"/>
  <c r="G667" i="17" s="1"/>
  <c r="G666" i="17" s="1"/>
  <c r="G665" i="17" s="1"/>
  <c r="G664" i="17" s="1"/>
  <c r="G663" i="17" s="1"/>
  <c r="G662" i="17" s="1"/>
  <c r="G661" i="17" s="1"/>
  <c r="G660" i="17" s="1"/>
  <c r="G659" i="17" s="1"/>
  <c r="G658" i="17" s="1"/>
  <c r="G657" i="17" s="1"/>
  <c r="G656" i="17" s="1"/>
  <c r="G655" i="17" s="1"/>
  <c r="G654" i="17" s="1"/>
  <c r="G653" i="17" s="1"/>
  <c r="G652" i="17" s="1"/>
  <c r="G651" i="17" s="1"/>
  <c r="G650" i="17" s="1"/>
  <c r="G649" i="17" s="1"/>
  <c r="AM11" i="12"/>
  <c r="AM119" i="12" s="1"/>
  <c r="G52" i="17"/>
  <c r="G51" i="17" s="1"/>
  <c r="G50" i="17" s="1"/>
  <c r="G49" i="17" s="1"/>
  <c r="G48" i="17" s="1"/>
  <c r="G47" i="17" s="1"/>
  <c r="G46" i="17" s="1"/>
  <c r="G45" i="17" s="1"/>
  <c r="G44" i="17" s="1"/>
  <c r="G43" i="17" s="1"/>
  <c r="G42" i="17" s="1"/>
  <c r="G41" i="17" s="1"/>
  <c r="G40" i="17" s="1"/>
  <c r="G39" i="17" s="1"/>
  <c r="G38" i="17" s="1"/>
  <c r="G37" i="17" s="1"/>
  <c r="G36" i="17" s="1"/>
  <c r="G35" i="17" s="1"/>
  <c r="G34" i="17" s="1"/>
  <c r="G33" i="17" s="1"/>
  <c r="G32" i="17" s="1"/>
  <c r="G31" i="17" s="1"/>
  <c r="G30" i="17" s="1"/>
  <c r="G29" i="17" s="1"/>
  <c r="J203" i="13"/>
  <c r="I203" i="13"/>
  <c r="J202" i="13"/>
  <c r="I202" i="13"/>
  <c r="J201" i="13"/>
  <c r="I201" i="13"/>
  <c r="J204" i="13"/>
  <c r="I204" i="13"/>
  <c r="J206" i="13"/>
  <c r="I206" i="13"/>
  <c r="J205" i="13"/>
  <c r="I205" i="13"/>
  <c r="J207" i="13"/>
  <c r="I207" i="13"/>
  <c r="J209" i="13"/>
  <c r="I209" i="13"/>
  <c r="J208" i="13"/>
  <c r="I208" i="13"/>
  <c r="J211" i="13"/>
  <c r="I211" i="13"/>
  <c r="J210" i="13"/>
  <c r="I210" i="13"/>
  <c r="J213" i="13"/>
  <c r="I213" i="13"/>
  <c r="J212" i="13"/>
  <c r="I212" i="13"/>
  <c r="J214" i="13"/>
  <c r="I214" i="13"/>
  <c r="J215" i="13"/>
  <c r="I215" i="13"/>
  <c r="J216" i="13"/>
  <c r="I216" i="13"/>
  <c r="J218" i="13"/>
  <c r="I218" i="13"/>
  <c r="J217" i="13"/>
  <c r="I217" i="13"/>
  <c r="J219" i="13"/>
  <c r="I219" i="13"/>
  <c r="J221" i="13"/>
  <c r="I221" i="13"/>
  <c r="J220" i="13"/>
  <c r="I220" i="13"/>
  <c r="J222" i="13"/>
  <c r="I222" i="13"/>
  <c r="J224" i="13"/>
  <c r="I224" i="13"/>
  <c r="J223" i="13"/>
  <c r="I223" i="13"/>
  <c r="J227" i="13"/>
  <c r="I227" i="13"/>
  <c r="J226" i="13"/>
  <c r="I226" i="13"/>
  <c r="J225" i="13"/>
  <c r="I225" i="13"/>
  <c r="J228" i="13"/>
  <c r="I228" i="13"/>
  <c r="J230" i="13"/>
  <c r="I230" i="13"/>
  <c r="J229" i="13"/>
  <c r="I229" i="13"/>
  <c r="J233" i="13"/>
  <c r="I233" i="13"/>
  <c r="J232" i="13"/>
  <c r="I232" i="13"/>
  <c r="J231" i="13"/>
  <c r="I231" i="13"/>
  <c r="J237" i="13"/>
  <c r="I237" i="13"/>
  <c r="J236" i="13"/>
  <c r="I236" i="13"/>
  <c r="J235" i="13"/>
  <c r="I235" i="13"/>
  <c r="J234" i="13"/>
  <c r="I234" i="13"/>
  <c r="J239" i="13"/>
  <c r="I239" i="13"/>
  <c r="J238" i="13"/>
  <c r="I238" i="13"/>
  <c r="J240" i="13"/>
  <c r="I240" i="13"/>
  <c r="J242" i="13"/>
  <c r="I242" i="13"/>
  <c r="G242" i="13" s="1"/>
  <c r="J241" i="13"/>
  <c r="I241" i="13"/>
  <c r="J197" i="13"/>
  <c r="I197" i="13"/>
  <c r="G197" i="13" s="1"/>
  <c r="J196" i="13"/>
  <c r="I196" i="13"/>
  <c r="J195" i="13"/>
  <c r="I195" i="13"/>
  <c r="J194" i="13"/>
  <c r="I194" i="13"/>
  <c r="J193" i="13"/>
  <c r="I193" i="13"/>
  <c r="J192" i="13"/>
  <c r="I192" i="13"/>
  <c r="J191" i="13"/>
  <c r="I191" i="13"/>
  <c r="J190" i="13"/>
  <c r="I190" i="13"/>
  <c r="J189" i="13"/>
  <c r="I189" i="13"/>
  <c r="J188" i="13"/>
  <c r="I188" i="13"/>
  <c r="J187" i="13"/>
  <c r="I187" i="13"/>
  <c r="J186" i="13"/>
  <c r="I186" i="13"/>
  <c r="J185" i="13"/>
  <c r="I185" i="13"/>
  <c r="J184" i="13"/>
  <c r="I184" i="13"/>
  <c r="J183" i="13"/>
  <c r="I183" i="13"/>
  <c r="J182" i="13"/>
  <c r="I182" i="13"/>
  <c r="J181" i="13"/>
  <c r="I181" i="13"/>
  <c r="J180" i="13"/>
  <c r="I180" i="13"/>
  <c r="J179" i="13"/>
  <c r="I179" i="13"/>
  <c r="J178" i="13"/>
  <c r="I178" i="13"/>
  <c r="J177" i="13"/>
  <c r="I177" i="13"/>
  <c r="J176" i="13"/>
  <c r="I176" i="13"/>
  <c r="J175" i="13"/>
  <c r="I175" i="13"/>
  <c r="J174" i="13"/>
  <c r="I174" i="13"/>
  <c r="J173" i="13"/>
  <c r="I173" i="13"/>
  <c r="J172" i="13"/>
  <c r="I172" i="13"/>
  <c r="J171" i="13"/>
  <c r="I171" i="13"/>
  <c r="J170" i="13"/>
  <c r="I170" i="13"/>
  <c r="J169" i="13"/>
  <c r="I169" i="13"/>
  <c r="J168" i="13"/>
  <c r="I168" i="13"/>
  <c r="J167" i="13"/>
  <c r="I167" i="13"/>
  <c r="J166" i="13"/>
  <c r="I166" i="13"/>
  <c r="J165" i="13"/>
  <c r="I165" i="13"/>
  <c r="J164" i="13"/>
  <c r="I164" i="13"/>
  <c r="J163" i="13"/>
  <c r="I163" i="13"/>
  <c r="J162" i="13"/>
  <c r="I162" i="13"/>
  <c r="J161" i="13"/>
  <c r="I161" i="13"/>
  <c r="J160" i="13"/>
  <c r="I160" i="13"/>
  <c r="J159" i="13"/>
  <c r="I159" i="13"/>
  <c r="J158" i="13"/>
  <c r="I158" i="13"/>
  <c r="J157" i="13"/>
  <c r="I157" i="13"/>
  <c r="J156" i="13"/>
  <c r="I156" i="13"/>
  <c r="J155" i="13"/>
  <c r="I155" i="13"/>
  <c r="J154" i="13"/>
  <c r="I154" i="13"/>
  <c r="J153" i="13"/>
  <c r="I153" i="13"/>
  <c r="J152" i="13"/>
  <c r="I152" i="13"/>
  <c r="J151" i="13"/>
  <c r="I151" i="13"/>
  <c r="J150" i="13"/>
  <c r="I150" i="13"/>
  <c r="J149" i="13"/>
  <c r="I149" i="13"/>
  <c r="J148" i="13"/>
  <c r="I148" i="13"/>
  <c r="J147" i="13"/>
  <c r="I147" i="13"/>
  <c r="J146" i="13"/>
  <c r="I146" i="13"/>
  <c r="J145" i="13"/>
  <c r="I145" i="13"/>
  <c r="J144" i="13"/>
  <c r="I144" i="13"/>
  <c r="J143" i="13"/>
  <c r="I143" i="13"/>
  <c r="J142" i="13"/>
  <c r="I142" i="13"/>
  <c r="J141" i="13"/>
  <c r="I141" i="13"/>
  <c r="J140" i="13"/>
  <c r="I140" i="13"/>
  <c r="J139" i="13"/>
  <c r="I139" i="13"/>
  <c r="J138" i="13"/>
  <c r="I138" i="13"/>
  <c r="J137" i="13"/>
  <c r="I137" i="13"/>
  <c r="J136" i="13"/>
  <c r="I136" i="13"/>
  <c r="J135" i="13"/>
  <c r="I135" i="13"/>
  <c r="J134" i="13"/>
  <c r="I134" i="13"/>
  <c r="J133" i="13"/>
  <c r="I133" i="13"/>
  <c r="J132" i="13"/>
  <c r="I132" i="13"/>
  <c r="J131" i="13"/>
  <c r="I131" i="13"/>
  <c r="J130" i="13"/>
  <c r="I130" i="13"/>
  <c r="J129" i="13"/>
  <c r="I129" i="13"/>
  <c r="J128" i="13"/>
  <c r="I128" i="13"/>
  <c r="J127" i="13"/>
  <c r="I127" i="13"/>
  <c r="J126" i="13"/>
  <c r="I126" i="13"/>
  <c r="J125" i="13"/>
  <c r="I125" i="13"/>
  <c r="J124" i="13"/>
  <c r="I124" i="13"/>
  <c r="J123" i="13"/>
  <c r="I123" i="13"/>
  <c r="J122" i="13"/>
  <c r="I122" i="13"/>
  <c r="J121" i="13"/>
  <c r="I121" i="13"/>
  <c r="J120" i="13"/>
  <c r="I120" i="13"/>
  <c r="J119" i="13"/>
  <c r="I119" i="13"/>
  <c r="J118" i="13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AK31" i="12" s="1"/>
  <c r="I28" i="13"/>
  <c r="J27" i="13"/>
  <c r="I27" i="13"/>
  <c r="J26" i="13"/>
  <c r="I26" i="13"/>
  <c r="J25" i="13"/>
  <c r="I25" i="13"/>
  <c r="J24" i="13"/>
  <c r="I24" i="13"/>
  <c r="J23" i="13"/>
  <c r="I23" i="13"/>
  <c r="J22" i="13"/>
  <c r="AK27" i="12" s="1"/>
  <c r="I22" i="13"/>
  <c r="J21" i="13"/>
  <c r="I21" i="13"/>
  <c r="F1" i="13"/>
  <c r="E1" i="13"/>
  <c r="J91" i="12" l="1"/>
  <c r="E91" i="12"/>
  <c r="M91" i="12"/>
  <c r="Q91" i="12"/>
  <c r="S91" i="12"/>
  <c r="P91" i="12"/>
  <c r="T91" i="12"/>
  <c r="H91" i="12"/>
  <c r="F91" i="12"/>
  <c r="N91" i="12"/>
  <c r="L91" i="12"/>
  <c r="R91" i="12"/>
  <c r="K91" i="12"/>
  <c r="I91" i="12"/>
  <c r="G566" i="15"/>
  <c r="G565" i="15" s="1"/>
  <c r="U10" i="12"/>
  <c r="U91" i="12" s="1"/>
  <c r="G516" i="15"/>
  <c r="G515" i="15" s="1"/>
  <c r="G514" i="15" s="1"/>
  <c r="G513" i="15" s="1"/>
  <c r="G512" i="15" s="1"/>
  <c r="G511" i="15" s="1"/>
  <c r="Z10" i="12"/>
  <c r="Z91" i="12" s="1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G648" i="17"/>
  <c r="G647" i="17" s="1"/>
  <c r="G646" i="17" s="1"/>
  <c r="G645" i="17" s="1"/>
  <c r="G644" i="17" s="1"/>
  <c r="G643" i="17" s="1"/>
  <c r="G642" i="17" s="1"/>
  <c r="G641" i="17" s="1"/>
  <c r="G640" i="17" s="1"/>
  <c r="G639" i="17" s="1"/>
  <c r="G638" i="17" s="1"/>
  <c r="G637" i="17" s="1"/>
  <c r="G636" i="17" s="1"/>
  <c r="G635" i="17" s="1"/>
  <c r="G634" i="17" s="1"/>
  <c r="G633" i="17" s="1"/>
  <c r="G632" i="17" s="1"/>
  <c r="G631" i="17" s="1"/>
  <c r="G630" i="17" s="1"/>
  <c r="G629" i="17" s="1"/>
  <c r="G628" i="17" s="1"/>
  <c r="G627" i="17" s="1"/>
  <c r="G626" i="17" s="1"/>
  <c r="G625" i="17" s="1"/>
  <c r="G624" i="17" s="1"/>
  <c r="G623" i="17" s="1"/>
  <c r="G622" i="17" s="1"/>
  <c r="G621" i="17" s="1"/>
  <c r="G620" i="17" s="1"/>
  <c r="G619" i="17" s="1"/>
  <c r="G618" i="17" s="1"/>
  <c r="G617" i="17" s="1"/>
  <c r="G616" i="17" s="1"/>
  <c r="G615" i="17" s="1"/>
  <c r="G614" i="17" s="1"/>
  <c r="G613" i="17" s="1"/>
  <c r="G612" i="17" s="1"/>
  <c r="G611" i="17" s="1"/>
  <c r="G610" i="17" s="1"/>
  <c r="G609" i="17" s="1"/>
  <c r="G608" i="17" s="1"/>
  <c r="G607" i="17" s="1"/>
  <c r="G606" i="17" s="1"/>
  <c r="G605" i="17" s="1"/>
  <c r="G604" i="17" s="1"/>
  <c r="G603" i="17" s="1"/>
  <c r="G602" i="17" s="1"/>
  <c r="G601" i="17" s="1"/>
  <c r="G600" i="17" s="1"/>
  <c r="G599" i="17" s="1"/>
  <c r="G598" i="17" s="1"/>
  <c r="G597" i="17" s="1"/>
  <c r="G596" i="17" s="1"/>
  <c r="G595" i="17" s="1"/>
  <c r="G594" i="17" s="1"/>
  <c r="G593" i="17" s="1"/>
  <c r="AN11" i="12"/>
  <c r="AN119" i="12" s="1"/>
  <c r="AR36" i="12"/>
  <c r="AJ36" i="12"/>
  <c r="AB36" i="12"/>
  <c r="T36" i="12"/>
  <c r="L36" i="12"/>
  <c r="AQ36" i="12"/>
  <c r="S36" i="12"/>
  <c r="K36" i="12"/>
  <c r="AP36" i="12"/>
  <c r="AH36" i="12"/>
  <c r="Z36" i="12"/>
  <c r="R36" i="12"/>
  <c r="J36" i="12"/>
  <c r="AO36" i="12"/>
  <c r="AG36" i="12"/>
  <c r="Y36" i="12"/>
  <c r="Q36" i="12"/>
  <c r="I36" i="12"/>
  <c r="AN36" i="12"/>
  <c r="AF36" i="12"/>
  <c r="X36" i="12"/>
  <c r="P36" i="12"/>
  <c r="H36" i="12"/>
  <c r="AM36" i="12"/>
  <c r="AE36" i="12"/>
  <c r="W36" i="12"/>
  <c r="O36" i="12"/>
  <c r="G36" i="12"/>
  <c r="V36" i="12"/>
  <c r="N36" i="12"/>
  <c r="F36" i="12"/>
  <c r="AL36" i="12"/>
  <c r="AD36" i="12"/>
  <c r="AK36" i="12"/>
  <c r="AC36" i="12"/>
  <c r="U36" i="12"/>
  <c r="M36" i="12"/>
  <c r="E36" i="12"/>
  <c r="AI36" i="12"/>
  <c r="AA36" i="12"/>
  <c r="AR26" i="12"/>
  <c r="AR250" i="12" s="1"/>
  <c r="AJ26" i="12"/>
  <c r="AJ250" i="12" s="1"/>
  <c r="AB26" i="12"/>
  <c r="T26" i="12"/>
  <c r="L26" i="12"/>
  <c r="AA26" i="12"/>
  <c r="AQ26" i="12"/>
  <c r="AQ250" i="12" s="1"/>
  <c r="AI26" i="12"/>
  <c r="AI250" i="12" s="1"/>
  <c r="S26" i="12"/>
  <c r="AP26" i="12"/>
  <c r="AP250" i="12" s="1"/>
  <c r="AH26" i="12"/>
  <c r="AH250" i="12" s="1"/>
  <c r="Z26" i="12"/>
  <c r="R26" i="12"/>
  <c r="J26" i="12"/>
  <c r="AO26" i="12"/>
  <c r="AO250" i="12" s="1"/>
  <c r="AG26" i="12"/>
  <c r="AG250" i="12" s="1"/>
  <c r="Y26" i="12"/>
  <c r="Q26" i="12"/>
  <c r="I26" i="12"/>
  <c r="AN26" i="12"/>
  <c r="AN250" i="12" s="1"/>
  <c r="AF26" i="12"/>
  <c r="AF250" i="12" s="1"/>
  <c r="X26" i="12"/>
  <c r="P26" i="12"/>
  <c r="H26" i="12"/>
  <c r="AM26" i="12"/>
  <c r="AM250" i="12" s="1"/>
  <c r="AE26" i="12"/>
  <c r="AE250" i="12" s="1"/>
  <c r="W26" i="12"/>
  <c r="O26" i="12"/>
  <c r="G26" i="12"/>
  <c r="AK26" i="12"/>
  <c r="AK250" i="12" s="1"/>
  <c r="AC26" i="12"/>
  <c r="U26" i="12"/>
  <c r="M26" i="12"/>
  <c r="E26" i="12"/>
  <c r="AD26" i="12"/>
  <c r="V26" i="12"/>
  <c r="N26" i="12"/>
  <c r="K26" i="12"/>
  <c r="F26" i="12"/>
  <c r="AL26" i="12"/>
  <c r="AL250" i="12" s="1"/>
  <c r="AR34" i="12"/>
  <c r="AJ34" i="12"/>
  <c r="AB34" i="12"/>
  <c r="T34" i="12"/>
  <c r="L34" i="12"/>
  <c r="AQ34" i="12"/>
  <c r="AI34" i="12"/>
  <c r="AA34" i="12"/>
  <c r="S34" i="12"/>
  <c r="K34" i="12"/>
  <c r="AP34" i="12"/>
  <c r="AH34" i="12"/>
  <c r="Z34" i="12"/>
  <c r="R34" i="12"/>
  <c r="J34" i="12"/>
  <c r="AO34" i="12"/>
  <c r="AG34" i="12"/>
  <c r="Y34" i="12"/>
  <c r="Q34" i="12"/>
  <c r="I34" i="12"/>
  <c r="AN34" i="12"/>
  <c r="AF34" i="12"/>
  <c r="X34" i="12"/>
  <c r="P34" i="12"/>
  <c r="H34" i="12"/>
  <c r="AM34" i="12"/>
  <c r="AE34" i="12"/>
  <c r="W34" i="12"/>
  <c r="O34" i="12"/>
  <c r="G34" i="12"/>
  <c r="AK34" i="12"/>
  <c r="AC34" i="12"/>
  <c r="U34" i="12"/>
  <c r="M34" i="12"/>
  <c r="E34" i="12"/>
  <c r="AL34" i="12"/>
  <c r="AD34" i="12"/>
  <c r="V34" i="12"/>
  <c r="N34" i="12"/>
  <c r="F34" i="12"/>
  <c r="AR42" i="12"/>
  <c r="AJ42" i="12"/>
  <c r="AB42" i="12"/>
  <c r="T42" i="12"/>
  <c r="L42" i="12"/>
  <c r="AQ42" i="12"/>
  <c r="AI42" i="12"/>
  <c r="AA42" i="12"/>
  <c r="S42" i="12"/>
  <c r="K42" i="12"/>
  <c r="AP42" i="12"/>
  <c r="AH42" i="12"/>
  <c r="Z42" i="12"/>
  <c r="R42" i="12"/>
  <c r="J42" i="12"/>
  <c r="AO42" i="12"/>
  <c r="AG42" i="12"/>
  <c r="Y42" i="12"/>
  <c r="Q42" i="12"/>
  <c r="I42" i="12"/>
  <c r="AN42" i="12"/>
  <c r="AF42" i="12"/>
  <c r="X42" i="12"/>
  <c r="P42" i="12"/>
  <c r="H42" i="12"/>
  <c r="AM42" i="12"/>
  <c r="AE42" i="12"/>
  <c r="W42" i="12"/>
  <c r="O42" i="12"/>
  <c r="G42" i="12"/>
  <c r="AK42" i="12"/>
  <c r="AC42" i="12"/>
  <c r="U42" i="12"/>
  <c r="M42" i="12"/>
  <c r="E42" i="12"/>
  <c r="N42" i="12"/>
  <c r="F42" i="12"/>
  <c r="AD42" i="12"/>
  <c r="AL42" i="12"/>
  <c r="V42" i="12"/>
  <c r="AR31" i="12"/>
  <c r="AR68" i="12" s="1"/>
  <c r="AJ31" i="12"/>
  <c r="AJ68" i="12" s="1"/>
  <c r="AB31" i="12"/>
  <c r="AB68" i="12" s="1"/>
  <c r="T31" i="12"/>
  <c r="T68" i="12" s="1"/>
  <c r="L31" i="12"/>
  <c r="L68" i="12" s="1"/>
  <c r="AQ31" i="12"/>
  <c r="AQ68" i="12" s="1"/>
  <c r="AI31" i="12"/>
  <c r="AI68" i="12" s="1"/>
  <c r="AA31" i="12"/>
  <c r="AA68" i="12" s="1"/>
  <c r="S31" i="12"/>
  <c r="S68" i="12" s="1"/>
  <c r="K31" i="12"/>
  <c r="K68" i="12" s="1"/>
  <c r="AP31" i="12"/>
  <c r="AP68" i="12" s="1"/>
  <c r="AH31" i="12"/>
  <c r="AH68" i="12" s="1"/>
  <c r="Z31" i="12"/>
  <c r="Z68" i="12" s="1"/>
  <c r="R31" i="12"/>
  <c r="R68" i="12" s="1"/>
  <c r="J31" i="12"/>
  <c r="J68" i="12" s="1"/>
  <c r="AO31" i="12"/>
  <c r="AO68" i="12" s="1"/>
  <c r="AG31" i="12"/>
  <c r="AG68" i="12" s="1"/>
  <c r="Y31" i="12"/>
  <c r="Y68" i="12" s="1"/>
  <c r="Q31" i="12"/>
  <c r="Q68" i="12" s="1"/>
  <c r="I31" i="12"/>
  <c r="I68" i="12" s="1"/>
  <c r="AN31" i="12"/>
  <c r="AN68" i="12" s="1"/>
  <c r="AF31" i="12"/>
  <c r="AF68" i="12" s="1"/>
  <c r="X31" i="12"/>
  <c r="X68" i="12" s="1"/>
  <c r="P31" i="12"/>
  <c r="P68" i="12" s="1"/>
  <c r="H31" i="12"/>
  <c r="H68" i="12" s="1"/>
  <c r="AM31" i="12"/>
  <c r="AM68" i="12" s="1"/>
  <c r="AE31" i="12"/>
  <c r="AE68" i="12" s="1"/>
  <c r="W31" i="12"/>
  <c r="W68" i="12" s="1"/>
  <c r="O31" i="12"/>
  <c r="O68" i="12" s="1"/>
  <c r="G31" i="12"/>
  <c r="G68" i="12" s="1"/>
  <c r="AK68" i="12"/>
  <c r="AC31" i="12"/>
  <c r="AC68" i="12" s="1"/>
  <c r="U31" i="12"/>
  <c r="U68" i="12" s="1"/>
  <c r="M31" i="12"/>
  <c r="M68" i="12" s="1"/>
  <c r="E31" i="12"/>
  <c r="V31" i="12"/>
  <c r="V68" i="12" s="1"/>
  <c r="N31" i="12"/>
  <c r="N68" i="12" s="1"/>
  <c r="F31" i="12"/>
  <c r="F68" i="12" s="1"/>
  <c r="AL31" i="12"/>
  <c r="AL68" i="12" s="1"/>
  <c r="AD31" i="12"/>
  <c r="AD68" i="12" s="1"/>
  <c r="AR29" i="12"/>
  <c r="AR272" i="12" s="1"/>
  <c r="AR267" i="12" s="1"/>
  <c r="AJ29" i="12"/>
  <c r="AJ272" i="12" s="1"/>
  <c r="AB29" i="12"/>
  <c r="AB272" i="12" s="1"/>
  <c r="T29" i="12"/>
  <c r="T272" i="12" s="1"/>
  <c r="L29" i="12"/>
  <c r="L272" i="12" s="1"/>
  <c r="AQ29" i="12"/>
  <c r="AQ272" i="12" s="1"/>
  <c r="AI29" i="12"/>
  <c r="AI272" i="12" s="1"/>
  <c r="AA29" i="12"/>
  <c r="AA272" i="12" s="1"/>
  <c r="S29" i="12"/>
  <c r="S272" i="12" s="1"/>
  <c r="K29" i="12"/>
  <c r="K272" i="12" s="1"/>
  <c r="AP29" i="12"/>
  <c r="AP272" i="12" s="1"/>
  <c r="AH29" i="12"/>
  <c r="AH272" i="12" s="1"/>
  <c r="Z29" i="12"/>
  <c r="Z272" i="12" s="1"/>
  <c r="R29" i="12"/>
  <c r="R272" i="12" s="1"/>
  <c r="J29" i="12"/>
  <c r="J272" i="12" s="1"/>
  <c r="AO29" i="12"/>
  <c r="AO272" i="12" s="1"/>
  <c r="AG29" i="12"/>
  <c r="AG272" i="12" s="1"/>
  <c r="Y29" i="12"/>
  <c r="Y272" i="12" s="1"/>
  <c r="Q29" i="12"/>
  <c r="Q272" i="12" s="1"/>
  <c r="I29" i="12"/>
  <c r="I272" i="12" s="1"/>
  <c r="AN29" i="12"/>
  <c r="AN272" i="12" s="1"/>
  <c r="AF29" i="12"/>
  <c r="AF272" i="12" s="1"/>
  <c r="X29" i="12"/>
  <c r="X272" i="12" s="1"/>
  <c r="P29" i="12"/>
  <c r="P272" i="12" s="1"/>
  <c r="H29" i="12"/>
  <c r="H272" i="12" s="1"/>
  <c r="AM29" i="12"/>
  <c r="AM272" i="12" s="1"/>
  <c r="AE29" i="12"/>
  <c r="AE272" i="12" s="1"/>
  <c r="W29" i="12"/>
  <c r="W272" i="12" s="1"/>
  <c r="O29" i="12"/>
  <c r="O272" i="12" s="1"/>
  <c r="G29" i="12"/>
  <c r="G272" i="12" s="1"/>
  <c r="AK29" i="12"/>
  <c r="AK272" i="12" s="1"/>
  <c r="AC29" i="12"/>
  <c r="AC272" i="12" s="1"/>
  <c r="U29" i="12"/>
  <c r="U272" i="12" s="1"/>
  <c r="M29" i="12"/>
  <c r="M272" i="12" s="1"/>
  <c r="E29" i="12"/>
  <c r="AL29" i="12"/>
  <c r="AL272" i="12" s="1"/>
  <c r="AD29" i="12"/>
  <c r="AD272" i="12" s="1"/>
  <c r="V29" i="12"/>
  <c r="V272" i="12" s="1"/>
  <c r="N29" i="12"/>
  <c r="N272" i="12" s="1"/>
  <c r="F29" i="12"/>
  <c r="F272" i="12" s="1"/>
  <c r="AR25" i="12"/>
  <c r="AJ25" i="12"/>
  <c r="AB25" i="12"/>
  <c r="T25" i="12"/>
  <c r="L25" i="12"/>
  <c r="AP25" i="12"/>
  <c r="AH25" i="12"/>
  <c r="Z25" i="12"/>
  <c r="R25" i="12"/>
  <c r="J25" i="12"/>
  <c r="AO25" i="12"/>
  <c r="AG25" i="12"/>
  <c r="Y25" i="12"/>
  <c r="Q25" i="12"/>
  <c r="I25" i="12"/>
  <c r="AN25" i="12"/>
  <c r="AF25" i="12"/>
  <c r="X25" i="12"/>
  <c r="P25" i="12"/>
  <c r="H25" i="12"/>
  <c r="AM25" i="12"/>
  <c r="AE25" i="12"/>
  <c r="W25" i="12"/>
  <c r="O25" i="12"/>
  <c r="G25" i="12"/>
  <c r="AK25" i="12"/>
  <c r="AC25" i="12"/>
  <c r="U25" i="12"/>
  <c r="M25" i="12"/>
  <c r="E25" i="12"/>
  <c r="AD25" i="12"/>
  <c r="AA25" i="12"/>
  <c r="V25" i="12"/>
  <c r="S25" i="12"/>
  <c r="AL25" i="12"/>
  <c r="N25" i="12"/>
  <c r="F25" i="12"/>
  <c r="AQ25" i="12"/>
  <c r="K25" i="12"/>
  <c r="AI25" i="12"/>
  <c r="AR43" i="12"/>
  <c r="AJ43" i="12"/>
  <c r="AB43" i="12"/>
  <c r="T43" i="12"/>
  <c r="L43" i="12"/>
  <c r="AQ43" i="12"/>
  <c r="AI43" i="12"/>
  <c r="AA43" i="12"/>
  <c r="S43" i="12"/>
  <c r="K43" i="12"/>
  <c r="AP43" i="12"/>
  <c r="AH43" i="12"/>
  <c r="Z43" i="12"/>
  <c r="R43" i="12"/>
  <c r="J43" i="12"/>
  <c r="AO43" i="12"/>
  <c r="AG43" i="12"/>
  <c r="Y43" i="12"/>
  <c r="Q43" i="12"/>
  <c r="I43" i="12"/>
  <c r="AN43" i="12"/>
  <c r="AF43" i="12"/>
  <c r="X43" i="12"/>
  <c r="P43" i="12"/>
  <c r="H43" i="12"/>
  <c r="AM43" i="12"/>
  <c r="AE43" i="12"/>
  <c r="W43" i="12"/>
  <c r="O43" i="12"/>
  <c r="G43" i="12"/>
  <c r="AK43" i="12"/>
  <c r="AC43" i="12"/>
  <c r="U43" i="12"/>
  <c r="M43" i="12"/>
  <c r="E43" i="12"/>
  <c r="AL43" i="12"/>
  <c r="AD43" i="12"/>
  <c r="V43" i="12"/>
  <c r="N43" i="12"/>
  <c r="F43" i="12"/>
  <c r="AR30" i="12"/>
  <c r="AR189" i="12" s="1"/>
  <c r="AR187" i="12" s="1"/>
  <c r="AR194" i="12" s="1"/>
  <c r="AJ30" i="12"/>
  <c r="AB30" i="12"/>
  <c r="T30" i="12"/>
  <c r="L30" i="12"/>
  <c r="AQ30" i="12"/>
  <c r="AQ189" i="12" s="1"/>
  <c r="AQ187" i="12" s="1"/>
  <c r="AQ194" i="12" s="1"/>
  <c r="AI30" i="12"/>
  <c r="AA30" i="12"/>
  <c r="S30" i="12"/>
  <c r="K30" i="12"/>
  <c r="AP30" i="12"/>
  <c r="AP189" i="12" s="1"/>
  <c r="AP187" i="12" s="1"/>
  <c r="AP194" i="12" s="1"/>
  <c r="AH30" i="12"/>
  <c r="Z30" i="12"/>
  <c r="R30" i="12"/>
  <c r="J30" i="12"/>
  <c r="AO30" i="12"/>
  <c r="AO189" i="12" s="1"/>
  <c r="AG30" i="12"/>
  <c r="Y30" i="12"/>
  <c r="Q30" i="12"/>
  <c r="I30" i="12"/>
  <c r="AN30" i="12"/>
  <c r="AF30" i="12"/>
  <c r="X30" i="12"/>
  <c r="P30" i="12"/>
  <c r="H30" i="12"/>
  <c r="AM30" i="12"/>
  <c r="AE30" i="12"/>
  <c r="W30" i="12"/>
  <c r="O30" i="12"/>
  <c r="G30" i="12"/>
  <c r="AK30" i="12"/>
  <c r="AC30" i="12"/>
  <c r="U30" i="12"/>
  <c r="M30" i="12"/>
  <c r="E30" i="12"/>
  <c r="N30" i="12"/>
  <c r="AL30" i="12"/>
  <c r="AD30" i="12"/>
  <c r="V30" i="12"/>
  <c r="F30" i="12"/>
  <c r="E41" i="12"/>
  <c r="AR27" i="12"/>
  <c r="AR118" i="12" s="1"/>
  <c r="AJ27" i="12"/>
  <c r="AJ118" i="12" s="1"/>
  <c r="AB27" i="12"/>
  <c r="AB118" i="12" s="1"/>
  <c r="T27" i="12"/>
  <c r="T118" i="12" s="1"/>
  <c r="L27" i="12"/>
  <c r="L118" i="12" s="1"/>
  <c r="K27" i="12"/>
  <c r="K118" i="12" s="1"/>
  <c r="AQ27" i="12"/>
  <c r="AQ118" i="12" s="1"/>
  <c r="AI27" i="12"/>
  <c r="AI118" i="12" s="1"/>
  <c r="AA27" i="12"/>
  <c r="AA118" i="12" s="1"/>
  <c r="S27" i="12"/>
  <c r="S118" i="12" s="1"/>
  <c r="AP27" i="12"/>
  <c r="AP118" i="12" s="1"/>
  <c r="AH27" i="12"/>
  <c r="AH118" i="12" s="1"/>
  <c r="Z27" i="12"/>
  <c r="Z118" i="12" s="1"/>
  <c r="R27" i="12"/>
  <c r="R118" i="12" s="1"/>
  <c r="J27" i="12"/>
  <c r="J118" i="12" s="1"/>
  <c r="AO27" i="12"/>
  <c r="AO118" i="12" s="1"/>
  <c r="AG27" i="12"/>
  <c r="AG118" i="12" s="1"/>
  <c r="Y27" i="12"/>
  <c r="Y118" i="12" s="1"/>
  <c r="Q27" i="12"/>
  <c r="Q118" i="12" s="1"/>
  <c r="I27" i="12"/>
  <c r="I118" i="12" s="1"/>
  <c r="AN27" i="12"/>
  <c r="AN118" i="12" s="1"/>
  <c r="AF27" i="12"/>
  <c r="AF118" i="12" s="1"/>
  <c r="X27" i="12"/>
  <c r="X118" i="12" s="1"/>
  <c r="P27" i="12"/>
  <c r="P118" i="12" s="1"/>
  <c r="H27" i="12"/>
  <c r="H118" i="12" s="1"/>
  <c r="AM27" i="12"/>
  <c r="AM118" i="12" s="1"/>
  <c r="AE27" i="12"/>
  <c r="AE118" i="12" s="1"/>
  <c r="W27" i="12"/>
  <c r="W118" i="12" s="1"/>
  <c r="O27" i="12"/>
  <c r="O118" i="12" s="1"/>
  <c r="G27" i="12"/>
  <c r="G118" i="12" s="1"/>
  <c r="AK118" i="12"/>
  <c r="AC27" i="12"/>
  <c r="AC118" i="12" s="1"/>
  <c r="U27" i="12"/>
  <c r="U118" i="12" s="1"/>
  <c r="M27" i="12"/>
  <c r="M118" i="12" s="1"/>
  <c r="E27" i="12"/>
  <c r="AL27" i="12"/>
  <c r="AL118" i="12" s="1"/>
  <c r="AD27" i="12"/>
  <c r="AD118" i="12" s="1"/>
  <c r="V27" i="12"/>
  <c r="V118" i="12" s="1"/>
  <c r="N27" i="12"/>
  <c r="N118" i="12" s="1"/>
  <c r="F27" i="12"/>
  <c r="F118" i="12" s="1"/>
  <c r="AR32" i="12"/>
  <c r="AJ32" i="12"/>
  <c r="AB32" i="12"/>
  <c r="T32" i="12"/>
  <c r="L32" i="12"/>
  <c r="AQ32" i="12"/>
  <c r="AI32" i="12"/>
  <c r="AA32" i="12"/>
  <c r="S32" i="12"/>
  <c r="K32" i="12"/>
  <c r="AP32" i="12"/>
  <c r="AH32" i="12"/>
  <c r="Z32" i="12"/>
  <c r="R32" i="12"/>
  <c r="J32" i="12"/>
  <c r="AO32" i="12"/>
  <c r="AG32" i="12"/>
  <c r="Y32" i="12"/>
  <c r="Q32" i="12"/>
  <c r="I32" i="12"/>
  <c r="AN32" i="12"/>
  <c r="AF32" i="12"/>
  <c r="X32" i="12"/>
  <c r="P32" i="12"/>
  <c r="H32" i="12"/>
  <c r="AM32" i="12"/>
  <c r="AE32" i="12"/>
  <c r="W32" i="12"/>
  <c r="O32" i="12"/>
  <c r="G32" i="12"/>
  <c r="AK32" i="12"/>
  <c r="AC32" i="12"/>
  <c r="U32" i="12"/>
  <c r="M32" i="12"/>
  <c r="E32" i="12"/>
  <c r="AL32" i="12"/>
  <c r="AD32" i="12"/>
  <c r="V32" i="12"/>
  <c r="N32" i="12"/>
  <c r="F32" i="12"/>
  <c r="AR37" i="12"/>
  <c r="AJ37" i="12"/>
  <c r="AB37" i="12"/>
  <c r="T37" i="12"/>
  <c r="L37" i="12"/>
  <c r="AQ37" i="12"/>
  <c r="AI37" i="12"/>
  <c r="AA37" i="12"/>
  <c r="S37" i="12"/>
  <c r="K37" i="12"/>
  <c r="AP37" i="12"/>
  <c r="AH37" i="12"/>
  <c r="Z37" i="12"/>
  <c r="R37" i="12"/>
  <c r="J37" i="12"/>
  <c r="AO37" i="12"/>
  <c r="AG37" i="12"/>
  <c r="Y37" i="12"/>
  <c r="Q37" i="12"/>
  <c r="I37" i="12"/>
  <c r="AN37" i="12"/>
  <c r="AF37" i="12"/>
  <c r="X37" i="12"/>
  <c r="P37" i="12"/>
  <c r="H37" i="12"/>
  <c r="AM37" i="12"/>
  <c r="AE37" i="12"/>
  <c r="W37" i="12"/>
  <c r="O37" i="12"/>
  <c r="G37" i="12"/>
  <c r="AK37" i="12"/>
  <c r="AC37" i="12"/>
  <c r="U37" i="12"/>
  <c r="M37" i="12"/>
  <c r="E37" i="12"/>
  <c r="AL37" i="12"/>
  <c r="AD37" i="12"/>
  <c r="V37" i="12"/>
  <c r="N37" i="12"/>
  <c r="F37" i="12"/>
  <c r="AR28" i="12"/>
  <c r="AR146" i="12" s="1"/>
  <c r="AJ28" i="12"/>
  <c r="AB28" i="12"/>
  <c r="T28" i="12"/>
  <c r="L28" i="12"/>
  <c r="AQ28" i="12"/>
  <c r="AI28" i="12"/>
  <c r="AA28" i="12"/>
  <c r="S28" i="12"/>
  <c r="K28" i="12"/>
  <c r="AP28" i="12"/>
  <c r="AH28" i="12"/>
  <c r="Z28" i="12"/>
  <c r="R28" i="12"/>
  <c r="J28" i="12"/>
  <c r="AO28" i="12"/>
  <c r="AG28" i="12"/>
  <c r="Y28" i="12"/>
  <c r="Q28" i="12"/>
  <c r="I28" i="12"/>
  <c r="AN28" i="12"/>
  <c r="AF28" i="12"/>
  <c r="X28" i="12"/>
  <c r="P28" i="12"/>
  <c r="H28" i="12"/>
  <c r="AM28" i="12"/>
  <c r="AE28" i="12"/>
  <c r="W28" i="12"/>
  <c r="O28" i="12"/>
  <c r="G28" i="12"/>
  <c r="AK28" i="12"/>
  <c r="AC28" i="12"/>
  <c r="U28" i="12"/>
  <c r="M28" i="12"/>
  <c r="E28" i="12"/>
  <c r="N28" i="12"/>
  <c r="F28" i="12"/>
  <c r="AD28" i="12"/>
  <c r="AL28" i="12"/>
  <c r="V28" i="12"/>
  <c r="AR35" i="12"/>
  <c r="AJ35" i="12"/>
  <c r="AB35" i="12"/>
  <c r="T35" i="12"/>
  <c r="L35" i="12"/>
  <c r="AQ35" i="12"/>
  <c r="AI35" i="12"/>
  <c r="AA35" i="12"/>
  <c r="S35" i="12"/>
  <c r="K35" i="12"/>
  <c r="AP35" i="12"/>
  <c r="AH35" i="12"/>
  <c r="Z35" i="12"/>
  <c r="R35" i="12"/>
  <c r="J35" i="12"/>
  <c r="AO35" i="12"/>
  <c r="AG35" i="12"/>
  <c r="Y35" i="12"/>
  <c r="Q35" i="12"/>
  <c r="I35" i="12"/>
  <c r="AN35" i="12"/>
  <c r="AF35" i="12"/>
  <c r="X35" i="12"/>
  <c r="P35" i="12"/>
  <c r="H35" i="12"/>
  <c r="AM35" i="12"/>
  <c r="AE35" i="12"/>
  <c r="W35" i="12"/>
  <c r="O35" i="12"/>
  <c r="G35" i="12"/>
  <c r="AK35" i="12"/>
  <c r="AC35" i="12"/>
  <c r="U35" i="12"/>
  <c r="M35" i="12"/>
  <c r="E35" i="12"/>
  <c r="V35" i="12"/>
  <c r="N35" i="12"/>
  <c r="F35" i="12"/>
  <c r="AL35" i="12"/>
  <c r="AD35" i="12"/>
  <c r="G241" i="13"/>
  <c r="G240" i="13" s="1"/>
  <c r="G239" i="13" s="1"/>
  <c r="G238" i="13" s="1"/>
  <c r="G237" i="13" s="1"/>
  <c r="G236" i="13" s="1"/>
  <c r="G235" i="13" s="1"/>
  <c r="G234" i="13" s="1"/>
  <c r="G233" i="13" s="1"/>
  <c r="G232" i="13" s="1"/>
  <c r="G231" i="13" s="1"/>
  <c r="G230" i="13" s="1"/>
  <c r="G229" i="13" s="1"/>
  <c r="G228" i="13" s="1"/>
  <c r="AR8" i="12" s="1"/>
  <c r="G196" i="13"/>
  <c r="G195" i="13" s="1"/>
  <c r="G194" i="13" s="1"/>
  <c r="G193" i="13" s="1"/>
  <c r="G192" i="13" s="1"/>
  <c r="G191" i="13" s="1"/>
  <c r="G190" i="13" s="1"/>
  <c r="I1" i="13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E118" i="12" l="1"/>
  <c r="E272" i="12"/>
  <c r="E68" i="12"/>
  <c r="AR273" i="12"/>
  <c r="AO187" i="12"/>
  <c r="G510" i="15"/>
  <c r="AA10" i="12"/>
  <c r="AA91" i="12" s="1"/>
  <c r="G564" i="15"/>
  <c r="X10" i="12" s="1"/>
  <c r="V10" i="12"/>
  <c r="V91" i="12" s="1"/>
  <c r="W10" i="12"/>
  <c r="E38" i="12"/>
  <c r="G592" i="17"/>
  <c r="AO11" i="12"/>
  <c r="AO119" i="12" s="1"/>
  <c r="V38" i="12"/>
  <c r="AL38" i="12"/>
  <c r="AK38" i="12"/>
  <c r="X38" i="12"/>
  <c r="J38" i="12"/>
  <c r="AI38" i="12"/>
  <c r="P38" i="12"/>
  <c r="AD38" i="12"/>
  <c r="G38" i="12"/>
  <c r="AF38" i="12"/>
  <c r="R38" i="12"/>
  <c r="AQ38" i="12"/>
  <c r="AC38" i="12"/>
  <c r="F38" i="12"/>
  <c r="O38" i="12"/>
  <c r="AN38" i="12"/>
  <c r="Z38" i="12"/>
  <c r="L38" i="12"/>
  <c r="N38" i="12"/>
  <c r="W38" i="12"/>
  <c r="I38" i="12"/>
  <c r="AH38" i="12"/>
  <c r="T38" i="12"/>
  <c r="AE38" i="12"/>
  <c r="Q38" i="12"/>
  <c r="AP38" i="12"/>
  <c r="AB38" i="12"/>
  <c r="AA38" i="12"/>
  <c r="M38" i="12"/>
  <c r="AM38" i="12"/>
  <c r="Y38" i="12"/>
  <c r="K38" i="12"/>
  <c r="AJ38" i="12"/>
  <c r="AO38" i="12"/>
  <c r="U38" i="12"/>
  <c r="H38" i="12"/>
  <c r="AG38" i="12"/>
  <c r="S38" i="12"/>
  <c r="AR38" i="12"/>
  <c r="AI24" i="12"/>
  <c r="AI90" i="12"/>
  <c r="AA24" i="12"/>
  <c r="AA90" i="12"/>
  <c r="O24" i="12"/>
  <c r="O90" i="12"/>
  <c r="AN24" i="12"/>
  <c r="AN90" i="12"/>
  <c r="Z24" i="12"/>
  <c r="Z90" i="12"/>
  <c r="F33" i="12"/>
  <c r="AC33" i="12"/>
  <c r="P33" i="12"/>
  <c r="AO33" i="12"/>
  <c r="AA33" i="12"/>
  <c r="K24" i="12"/>
  <c r="K90" i="12"/>
  <c r="N33" i="12"/>
  <c r="AQ24" i="12"/>
  <c r="AQ90" i="12"/>
  <c r="E24" i="12"/>
  <c r="E90" i="12"/>
  <c r="AE24" i="12"/>
  <c r="AE90" i="12"/>
  <c r="Q24" i="12"/>
  <c r="Q90" i="12"/>
  <c r="AP24" i="12"/>
  <c r="AP90" i="12"/>
  <c r="V33" i="12"/>
  <c r="G33" i="12"/>
  <c r="AF33" i="12"/>
  <c r="R33" i="12"/>
  <c r="AQ33" i="12"/>
  <c r="I24" i="12"/>
  <c r="I90" i="12"/>
  <c r="X33" i="12"/>
  <c r="F24" i="12"/>
  <c r="F90" i="12"/>
  <c r="M24" i="12"/>
  <c r="M90" i="12"/>
  <c r="AM24" i="12"/>
  <c r="AM90" i="12"/>
  <c r="Y24" i="12"/>
  <c r="Y90" i="12"/>
  <c r="L24" i="12"/>
  <c r="L90" i="12"/>
  <c r="AD33" i="12"/>
  <c r="O33" i="12"/>
  <c r="AN33" i="12"/>
  <c r="Z33" i="12"/>
  <c r="L33" i="12"/>
  <c r="J33" i="12"/>
  <c r="N24" i="12"/>
  <c r="N90" i="12"/>
  <c r="U24" i="12"/>
  <c r="U90" i="12"/>
  <c r="H24" i="12"/>
  <c r="H90" i="12"/>
  <c r="AG24" i="12"/>
  <c r="AG90" i="12"/>
  <c r="T24" i="12"/>
  <c r="T90" i="12"/>
  <c r="AL33" i="12"/>
  <c r="W33" i="12"/>
  <c r="I33" i="12"/>
  <c r="AH33" i="12"/>
  <c r="T33" i="12"/>
  <c r="W24" i="12"/>
  <c r="W90" i="12"/>
  <c r="AL24" i="12"/>
  <c r="AL90" i="12"/>
  <c r="AC24" i="12"/>
  <c r="AC90" i="12"/>
  <c r="P24" i="12"/>
  <c r="P90" i="12"/>
  <c r="AO24" i="12"/>
  <c r="AO90" i="12"/>
  <c r="AB24" i="12"/>
  <c r="AB90" i="12"/>
  <c r="E33" i="12"/>
  <c r="AE33" i="12"/>
  <c r="Q33" i="12"/>
  <c r="AP33" i="12"/>
  <c r="AB33" i="12"/>
  <c r="AD24" i="12"/>
  <c r="AD90" i="12"/>
  <c r="AI33" i="12"/>
  <c r="S24" i="12"/>
  <c r="S90" i="12"/>
  <c r="AK24" i="12"/>
  <c r="AK90" i="12"/>
  <c r="X24" i="12"/>
  <c r="X90" i="12"/>
  <c r="J24" i="12"/>
  <c r="J90" i="12"/>
  <c r="AJ24" i="12"/>
  <c r="AJ90" i="12"/>
  <c r="M33" i="12"/>
  <c r="AM33" i="12"/>
  <c r="Y33" i="12"/>
  <c r="K33" i="12"/>
  <c r="AJ33" i="12"/>
  <c r="AH24" i="12"/>
  <c r="AH90" i="12"/>
  <c r="AK33" i="12"/>
  <c r="V24" i="12"/>
  <c r="V90" i="12"/>
  <c r="G24" i="12"/>
  <c r="G90" i="12"/>
  <c r="AF24" i="12"/>
  <c r="AF90" i="12"/>
  <c r="R24" i="12"/>
  <c r="R90" i="12"/>
  <c r="AR24" i="12"/>
  <c r="U33" i="12"/>
  <c r="H33" i="12"/>
  <c r="AG33" i="12"/>
  <c r="S33" i="12"/>
  <c r="AR33" i="12"/>
  <c r="G227" i="13"/>
  <c r="G226" i="13" s="1"/>
  <c r="G225" i="13" s="1"/>
  <c r="G224" i="13" s="1"/>
  <c r="G223" i="13" s="1"/>
  <c r="G222" i="13" s="1"/>
  <c r="G221" i="13" s="1"/>
  <c r="G220" i="13" s="1"/>
  <c r="G189" i="13"/>
  <c r="G188" i="13" s="1"/>
  <c r="G187" i="13" s="1"/>
  <c r="G186" i="13" s="1"/>
  <c r="G185" i="13" s="1"/>
  <c r="G184" i="13" s="1"/>
  <c r="G183" i="13" s="1"/>
  <c r="G182" i="13" s="1"/>
  <c r="G181" i="13" s="1"/>
  <c r="G180" i="13" s="1"/>
  <c r="G179" i="13" s="1"/>
  <c r="G178" i="13" s="1"/>
  <c r="AR9" i="12"/>
  <c r="AS5" i="12"/>
  <c r="AS235" i="12" s="1"/>
  <c r="AS212" i="12" l="1"/>
  <c r="AS231" i="12"/>
  <c r="G591" i="17"/>
  <c r="G590" i="17" s="1"/>
  <c r="G589" i="17" s="1"/>
  <c r="G588" i="17" s="1"/>
  <c r="G587" i="17" s="1"/>
  <c r="G586" i="17" s="1"/>
  <c r="G585" i="17" s="1"/>
  <c r="G584" i="17" s="1"/>
  <c r="G583" i="17" s="1"/>
  <c r="G582" i="17" s="1"/>
  <c r="G581" i="17" s="1"/>
  <c r="G580" i="17" s="1"/>
  <c r="G579" i="17" s="1"/>
  <c r="G578" i="17" s="1"/>
  <c r="G577" i="17" s="1"/>
  <c r="G576" i="17" s="1"/>
  <c r="G575" i="17" s="1"/>
  <c r="G574" i="17" s="1"/>
  <c r="G573" i="17" s="1"/>
  <c r="G572" i="17" s="1"/>
  <c r="G571" i="17" s="1"/>
  <c r="G570" i="17" s="1"/>
  <c r="G569" i="17" s="1"/>
  <c r="G568" i="17" s="1"/>
  <c r="G567" i="17" s="1"/>
  <c r="G566" i="17" s="1"/>
  <c r="G565" i="17" s="1"/>
  <c r="G564" i="17" s="1"/>
  <c r="G563" i="17" s="1"/>
  <c r="AS210" i="12"/>
  <c r="AS234" i="12"/>
  <c r="AO194" i="12"/>
  <c r="AS270" i="12"/>
  <c r="AS268" i="12"/>
  <c r="AS263" i="12"/>
  <c r="AS269" i="12"/>
  <c r="AS264" i="12"/>
  <c r="AS257" i="12"/>
  <c r="AS258" i="12"/>
  <c r="AS266" i="12"/>
  <c r="AS262" i="12"/>
  <c r="AS256" i="12"/>
  <c r="AS265" i="12"/>
  <c r="AS261" i="12"/>
  <c r="AS255" i="12"/>
  <c r="AS260" i="12"/>
  <c r="AS259" i="12"/>
  <c r="AS271" i="12"/>
  <c r="AS52" i="12"/>
  <c r="AS87" i="12"/>
  <c r="AS63" i="12"/>
  <c r="AS60" i="12"/>
  <c r="AS62" i="12"/>
  <c r="AS50" i="12"/>
  <c r="AS49" i="12"/>
  <c r="AS59" i="12"/>
  <c r="AS56" i="12"/>
  <c r="AS65" i="12"/>
  <c r="AS66" i="12"/>
  <c r="AS64" i="12"/>
  <c r="AS57" i="12"/>
  <c r="AS55" i="12"/>
  <c r="AS58" i="12"/>
  <c r="AS54" i="12"/>
  <c r="AS53" i="12"/>
  <c r="AS51" i="12"/>
  <c r="AS13" i="12"/>
  <c r="W91" i="12"/>
  <c r="X91" i="12"/>
  <c r="Y91" i="12"/>
  <c r="G509" i="15"/>
  <c r="G508" i="15" s="1"/>
  <c r="G507" i="15" s="1"/>
  <c r="G506" i="15" s="1"/>
  <c r="G505" i="15" s="1"/>
  <c r="G504" i="15" s="1"/>
  <c r="G503" i="15" s="1"/>
  <c r="G502" i="15" s="1"/>
  <c r="G501" i="15" s="1"/>
  <c r="G500" i="15" s="1"/>
  <c r="G499" i="15" s="1"/>
  <c r="G498" i="15" s="1"/>
  <c r="G497" i="15" s="1"/>
  <c r="G496" i="15" s="1"/>
  <c r="AB10" i="12"/>
  <c r="AB91" i="12" s="1"/>
  <c r="AS225" i="12"/>
  <c r="AS219" i="12"/>
  <c r="AS216" i="12"/>
  <c r="AS227" i="12"/>
  <c r="AS220" i="12"/>
  <c r="AS218" i="12"/>
  <c r="AS221" i="12"/>
  <c r="AS217" i="12"/>
  <c r="AS229" i="12"/>
  <c r="AS239" i="12"/>
  <c r="AS223" i="12"/>
  <c r="AS228" i="12"/>
  <c r="AS226" i="12"/>
  <c r="AS222" i="12"/>
  <c r="AS224" i="12"/>
  <c r="AS230" i="12"/>
  <c r="AF45" i="12"/>
  <c r="AS41" i="12"/>
  <c r="AS39" i="12"/>
  <c r="AS40" i="12"/>
  <c r="AS36" i="12"/>
  <c r="W45" i="12"/>
  <c r="F45" i="12"/>
  <c r="AQ45" i="12"/>
  <c r="P45" i="12"/>
  <c r="V45" i="12"/>
  <c r="J45" i="12"/>
  <c r="AB45" i="12"/>
  <c r="T45" i="12"/>
  <c r="N45" i="12"/>
  <c r="X45" i="12"/>
  <c r="AC45" i="12"/>
  <c r="AH45" i="12"/>
  <c r="AS8" i="12"/>
  <c r="AN45" i="12"/>
  <c r="AE45" i="12"/>
  <c r="AK45" i="12"/>
  <c r="U45" i="12"/>
  <c r="M45" i="12"/>
  <c r="L45" i="12"/>
  <c r="K45" i="12"/>
  <c r="E45" i="12"/>
  <c r="Y45" i="12"/>
  <c r="AP45" i="12"/>
  <c r="AD45" i="12"/>
  <c r="O45" i="12"/>
  <c r="AG45" i="12"/>
  <c r="AA45" i="12"/>
  <c r="G45" i="12"/>
  <c r="AO45" i="12"/>
  <c r="AR45" i="12"/>
  <c r="H45" i="12"/>
  <c r="I45" i="12"/>
  <c r="AL45" i="12"/>
  <c r="R45" i="12"/>
  <c r="AJ45" i="12"/>
  <c r="S45" i="12"/>
  <c r="AM45" i="12"/>
  <c r="Q45" i="12"/>
  <c r="Z45" i="12"/>
  <c r="AI45" i="12"/>
  <c r="AS247" i="12"/>
  <c r="AS243" i="12"/>
  <c r="AS240" i="12"/>
  <c r="AS206" i="12"/>
  <c r="AS205" i="12"/>
  <c r="AS248" i="12"/>
  <c r="AS244" i="12"/>
  <c r="AS242" i="12"/>
  <c r="AS213" i="12"/>
  <c r="AS202" i="12"/>
  <c r="AS245" i="12"/>
  <c r="AS236" i="12"/>
  <c r="AS214" i="12"/>
  <c r="AS203" i="12"/>
  <c r="AS200" i="12"/>
  <c r="AS215" i="12"/>
  <c r="AS201" i="12"/>
  <c r="AS199" i="12"/>
  <c r="AS246" i="12"/>
  <c r="AS237" i="12"/>
  <c r="AS198" i="12"/>
  <c r="AS204" i="12"/>
  <c r="AS233" i="12"/>
  <c r="AS232" i="12"/>
  <c r="AS208" i="12"/>
  <c r="AS238" i="12"/>
  <c r="AS211" i="12"/>
  <c r="AS209" i="12"/>
  <c r="AS183" i="12"/>
  <c r="AS182" i="12"/>
  <c r="AS185" i="12"/>
  <c r="AS192" i="12"/>
  <c r="AS188" i="12"/>
  <c r="AS184" i="12"/>
  <c r="AS179" i="12"/>
  <c r="AS181" i="12"/>
  <c r="AS191" i="12"/>
  <c r="AS190" i="12"/>
  <c r="AS178" i="12"/>
  <c r="AS186" i="12"/>
  <c r="AS180" i="12"/>
  <c r="G219" i="13"/>
  <c r="G218" i="13" s="1"/>
  <c r="G217" i="13" s="1"/>
  <c r="G216" i="13" s="1"/>
  <c r="AT8" i="12"/>
  <c r="G177" i="13"/>
  <c r="G176" i="13" s="1"/>
  <c r="G175" i="13" s="1"/>
  <c r="G174" i="13" s="1"/>
  <c r="G173" i="13" s="1"/>
  <c r="G172" i="13" s="1"/>
  <c r="G171" i="13" s="1"/>
  <c r="G170" i="13" s="1"/>
  <c r="G169" i="13" s="1"/>
  <c r="G168" i="13" s="1"/>
  <c r="G167" i="13" s="1"/>
  <c r="G166" i="13" s="1"/>
  <c r="G165" i="13" s="1"/>
  <c r="G164" i="13" s="1"/>
  <c r="AS9" i="12"/>
  <c r="AS171" i="12"/>
  <c r="AS168" i="12"/>
  <c r="AS151" i="12"/>
  <c r="AS172" i="12"/>
  <c r="AS170" i="12"/>
  <c r="AS157" i="12"/>
  <c r="AS153" i="12"/>
  <c r="AS169" i="12"/>
  <c r="AS152" i="12"/>
  <c r="AS167" i="12"/>
  <c r="AS162" i="12"/>
  <c r="AS164" i="12"/>
  <c r="AS161" i="12"/>
  <c r="AS165" i="12"/>
  <c r="AS159" i="12"/>
  <c r="AS160" i="12"/>
  <c r="AS166" i="12"/>
  <c r="AS155" i="12"/>
  <c r="AS158" i="12"/>
  <c r="AS156" i="12"/>
  <c r="AS154" i="12"/>
  <c r="AS143" i="12"/>
  <c r="AS134" i="12"/>
  <c r="AS126" i="12"/>
  <c r="AS136" i="12"/>
  <c r="AS142" i="12"/>
  <c r="AS133" i="12"/>
  <c r="AS125" i="12"/>
  <c r="AS124" i="12"/>
  <c r="AS141" i="12"/>
  <c r="AS132" i="12"/>
  <c r="AS140" i="12"/>
  <c r="AS131" i="12"/>
  <c r="AS123" i="12"/>
  <c r="AS137" i="12"/>
  <c r="AS128" i="12"/>
  <c r="AS144" i="12"/>
  <c r="AS139" i="12"/>
  <c r="AS130" i="12"/>
  <c r="AS138" i="12"/>
  <c r="AS129" i="12"/>
  <c r="AS127" i="12"/>
  <c r="AS116" i="12"/>
  <c r="AS108" i="12"/>
  <c r="AS99" i="12"/>
  <c r="AS115" i="12"/>
  <c r="AS106" i="12"/>
  <c r="AS98" i="12"/>
  <c r="AS95" i="12"/>
  <c r="AS111" i="12"/>
  <c r="AS114" i="12"/>
  <c r="AS105" i="12"/>
  <c r="AS97" i="12"/>
  <c r="AS96" i="12"/>
  <c r="AS102" i="12"/>
  <c r="AS113" i="12"/>
  <c r="AS104" i="12"/>
  <c r="AS100" i="12"/>
  <c r="AS112" i="12"/>
  <c r="AS103" i="12"/>
  <c r="AS110" i="12"/>
  <c r="AS101" i="12"/>
  <c r="AS109" i="12"/>
  <c r="AS34" i="12"/>
  <c r="AS25" i="12"/>
  <c r="AS80" i="12"/>
  <c r="AS32" i="12"/>
  <c r="AS79" i="12"/>
  <c r="AS78" i="12"/>
  <c r="AS31" i="12"/>
  <c r="AS75" i="12"/>
  <c r="AS82" i="12"/>
  <c r="AS43" i="12"/>
  <c r="AS30" i="12"/>
  <c r="AS88" i="12"/>
  <c r="AS77" i="12"/>
  <c r="AS42" i="12"/>
  <c r="AS29" i="12"/>
  <c r="AS86" i="12"/>
  <c r="AS76" i="12"/>
  <c r="AS28" i="12"/>
  <c r="AS85" i="12"/>
  <c r="AS83" i="12"/>
  <c r="AS37" i="12"/>
  <c r="AS74" i="12"/>
  <c r="AS27" i="12"/>
  <c r="AS35" i="12"/>
  <c r="AS26" i="12"/>
  <c r="AS81" i="12"/>
  <c r="AS73" i="12"/>
  <c r="AR72" i="12"/>
  <c r="AR84" i="12"/>
  <c r="AR90" i="12"/>
  <c r="AT5" i="12"/>
  <c r="AT235" i="12" s="1"/>
  <c r="AT212" i="12" l="1"/>
  <c r="AT231" i="12"/>
  <c r="AS146" i="12"/>
  <c r="G562" i="17"/>
  <c r="G561" i="17" s="1"/>
  <c r="G560" i="17" s="1"/>
  <c r="G559" i="17" s="1"/>
  <c r="G558" i="17" s="1"/>
  <c r="G557" i="17" s="1"/>
  <c r="G556" i="17" s="1"/>
  <c r="G555" i="17" s="1"/>
  <c r="G554" i="17" s="1"/>
  <c r="G553" i="17" s="1"/>
  <c r="G552" i="17" s="1"/>
  <c r="G551" i="17" s="1"/>
  <c r="G550" i="17" s="1"/>
  <c r="G549" i="17" s="1"/>
  <c r="G548" i="17" s="1"/>
  <c r="G547" i="17" s="1"/>
  <c r="G546" i="17" s="1"/>
  <c r="G545" i="17" s="1"/>
  <c r="G544" i="17" s="1"/>
  <c r="G543" i="17" s="1"/>
  <c r="G542" i="17" s="1"/>
  <c r="G541" i="17" s="1"/>
  <c r="G540" i="17" s="1"/>
  <c r="G539" i="17" s="1"/>
  <c r="AT210" i="12"/>
  <c r="AT234" i="12"/>
  <c r="AS189" i="12"/>
  <c r="AS187" i="12" s="1"/>
  <c r="AS272" i="12"/>
  <c r="AT264" i="12"/>
  <c r="AT261" i="12"/>
  <c r="AT269" i="12"/>
  <c r="AT266" i="12"/>
  <c r="AT270" i="12"/>
  <c r="AT268" i="12"/>
  <c r="AT263" i="12"/>
  <c r="AT262" i="12"/>
  <c r="AT265" i="12"/>
  <c r="AT257" i="12"/>
  <c r="AT258" i="12"/>
  <c r="AT256" i="12"/>
  <c r="AT255" i="12"/>
  <c r="AT260" i="12"/>
  <c r="AT259" i="12"/>
  <c r="AS267" i="12"/>
  <c r="AT271" i="12"/>
  <c r="AS254" i="12"/>
  <c r="AT52" i="12"/>
  <c r="AT87" i="12"/>
  <c r="AT63" i="12"/>
  <c r="AT66" i="12"/>
  <c r="AT65" i="12"/>
  <c r="AT62" i="12"/>
  <c r="AT60" i="12"/>
  <c r="AT59" i="12"/>
  <c r="AT56" i="12"/>
  <c r="AT50" i="12"/>
  <c r="AT49" i="12"/>
  <c r="AT64" i="12"/>
  <c r="AT51" i="12"/>
  <c r="AT57" i="12"/>
  <c r="AT55" i="12"/>
  <c r="AT54" i="12"/>
  <c r="AT58" i="12"/>
  <c r="AT53" i="12"/>
  <c r="AS68" i="12"/>
  <c r="AT13" i="12"/>
  <c r="AS48" i="12"/>
  <c r="AS61" i="12"/>
  <c r="G495" i="15"/>
  <c r="G494" i="15" s="1"/>
  <c r="G493" i="15" s="1"/>
  <c r="G492" i="15" s="1"/>
  <c r="G491" i="15" s="1"/>
  <c r="G490" i="15" s="1"/>
  <c r="G489" i="15" s="1"/>
  <c r="G488" i="15" s="1"/>
  <c r="G487" i="15" s="1"/>
  <c r="G486" i="15" s="1"/>
  <c r="G485" i="15" s="1"/>
  <c r="G484" i="15" s="1"/>
  <c r="G483" i="15" s="1"/>
  <c r="G482" i="15" s="1"/>
  <c r="G481" i="15" s="1"/>
  <c r="G480" i="15" s="1"/>
  <c r="AC10" i="12"/>
  <c r="AC91" i="12" s="1"/>
  <c r="AT227" i="12"/>
  <c r="AT220" i="12"/>
  <c r="AT221" i="12"/>
  <c r="AT217" i="12"/>
  <c r="AT218" i="12"/>
  <c r="AT225" i="12"/>
  <c r="AT219" i="12"/>
  <c r="AT216" i="12"/>
  <c r="AT228" i="12"/>
  <c r="AT226" i="12"/>
  <c r="AT230" i="12"/>
  <c r="AT224" i="12"/>
  <c r="AT223" i="12"/>
  <c r="AT222" i="12"/>
  <c r="AT229" i="12"/>
  <c r="AT239" i="12"/>
  <c r="AS250" i="12"/>
  <c r="AT41" i="12"/>
  <c r="AT40" i="12"/>
  <c r="AT39" i="12"/>
  <c r="AS38" i="12"/>
  <c r="AT36" i="12"/>
  <c r="AT248" i="12"/>
  <c r="AT244" i="12"/>
  <c r="AT242" i="12"/>
  <c r="AT213" i="12"/>
  <c r="AT202" i="12"/>
  <c r="AT245" i="12"/>
  <c r="AT236" i="12"/>
  <c r="AT214" i="12"/>
  <c r="AT203" i="12"/>
  <c r="AT246" i="12"/>
  <c r="AT237" i="12"/>
  <c r="AT215" i="12"/>
  <c r="AT204" i="12"/>
  <c r="AT205" i="12"/>
  <c r="AT201" i="12"/>
  <c r="AT240" i="12"/>
  <c r="AT206" i="12"/>
  <c r="AT200" i="12"/>
  <c r="AT198" i="12"/>
  <c r="AT243" i="12"/>
  <c r="AT247" i="12"/>
  <c r="AT199" i="12"/>
  <c r="AT238" i="12"/>
  <c r="AT232" i="12"/>
  <c r="AT233" i="12"/>
  <c r="AT209" i="12"/>
  <c r="AT211" i="12"/>
  <c r="AT208" i="12"/>
  <c r="AS197" i="12"/>
  <c r="AS241" i="12"/>
  <c r="AT182" i="12"/>
  <c r="AT184" i="12"/>
  <c r="AT192" i="12"/>
  <c r="AT188" i="12"/>
  <c r="AT185" i="12"/>
  <c r="AT183" i="12"/>
  <c r="AT191" i="12"/>
  <c r="AT186" i="12"/>
  <c r="AT190" i="12"/>
  <c r="AT181" i="12"/>
  <c r="AT179" i="12"/>
  <c r="AT180" i="12"/>
  <c r="AT178" i="12"/>
  <c r="G163" i="13"/>
  <c r="G162" i="13" s="1"/>
  <c r="G161" i="13" s="1"/>
  <c r="G160" i="13" s="1"/>
  <c r="G159" i="13" s="1"/>
  <c r="G158" i="13" s="1"/>
  <c r="G157" i="13" s="1"/>
  <c r="G156" i="13" s="1"/>
  <c r="G155" i="13" s="1"/>
  <c r="G154" i="13" s="1"/>
  <c r="G153" i="13" s="1"/>
  <c r="G152" i="13" s="1"/>
  <c r="G151" i="13" s="1"/>
  <c r="G150" i="13" s="1"/>
  <c r="G149" i="13" s="1"/>
  <c r="G148" i="13" s="1"/>
  <c r="AT9" i="12"/>
  <c r="G215" i="13"/>
  <c r="G214" i="13" s="1"/>
  <c r="G213" i="13" s="1"/>
  <c r="G212" i="13" s="1"/>
  <c r="AU8" i="12"/>
  <c r="AS177" i="12"/>
  <c r="AS135" i="12"/>
  <c r="AS163" i="12"/>
  <c r="AT158" i="12"/>
  <c r="AT170" i="12"/>
  <c r="AT153" i="12"/>
  <c r="AT151" i="12"/>
  <c r="AT169" i="12"/>
  <c r="AT152" i="12"/>
  <c r="AT168" i="12"/>
  <c r="AT167" i="12"/>
  <c r="AT164" i="12"/>
  <c r="AT161" i="12"/>
  <c r="AT162" i="12"/>
  <c r="AT172" i="12"/>
  <c r="AT171" i="12"/>
  <c r="AT166" i="12"/>
  <c r="AT154" i="12"/>
  <c r="AT159" i="12"/>
  <c r="AT157" i="12"/>
  <c r="AT165" i="12"/>
  <c r="AT155" i="12"/>
  <c r="AT160" i="12"/>
  <c r="AT156" i="12"/>
  <c r="AT142" i="12"/>
  <c r="AT133" i="12"/>
  <c r="AT125" i="12"/>
  <c r="AT123" i="12"/>
  <c r="AT136" i="12"/>
  <c r="AT127" i="12"/>
  <c r="AT143" i="12"/>
  <c r="AT134" i="12"/>
  <c r="AT141" i="12"/>
  <c r="AT132" i="12"/>
  <c r="AT124" i="12"/>
  <c r="AT140" i="12"/>
  <c r="AT131" i="12"/>
  <c r="AT139" i="12"/>
  <c r="AT130" i="12"/>
  <c r="AT138" i="12"/>
  <c r="AT129" i="12"/>
  <c r="AT137" i="12"/>
  <c r="AT128" i="12"/>
  <c r="AT144" i="12"/>
  <c r="AT126" i="12"/>
  <c r="AS150" i="12"/>
  <c r="AS122" i="12"/>
  <c r="AS118" i="12"/>
  <c r="AT115" i="12"/>
  <c r="AT106" i="12"/>
  <c r="AT98" i="12"/>
  <c r="AT114" i="12"/>
  <c r="AT105" i="12"/>
  <c r="AT97" i="12"/>
  <c r="AT113" i="12"/>
  <c r="AT104" i="12"/>
  <c r="AT96" i="12"/>
  <c r="AT95" i="12"/>
  <c r="AT110" i="12"/>
  <c r="AT101" i="12"/>
  <c r="AT112" i="12"/>
  <c r="AT103" i="12"/>
  <c r="AT99" i="12"/>
  <c r="AT111" i="12"/>
  <c r="AT102" i="12"/>
  <c r="AT109" i="12"/>
  <c r="AT100" i="12"/>
  <c r="AT108" i="12"/>
  <c r="AT116" i="12"/>
  <c r="AS107" i="12"/>
  <c r="AS94" i="12"/>
  <c r="AT32" i="12"/>
  <c r="AT79" i="12"/>
  <c r="AT31" i="12"/>
  <c r="AT78" i="12"/>
  <c r="AT77" i="12"/>
  <c r="AT27" i="12"/>
  <c r="AT43" i="12"/>
  <c r="AT30" i="12"/>
  <c r="AT189" i="12" s="1"/>
  <c r="AT88" i="12"/>
  <c r="AT37" i="12"/>
  <c r="AT74" i="12"/>
  <c r="AT81" i="12"/>
  <c r="AT42" i="12"/>
  <c r="AT29" i="12"/>
  <c r="AT86" i="12"/>
  <c r="AT76" i="12"/>
  <c r="AT28" i="12"/>
  <c r="AT85" i="12"/>
  <c r="AT83" i="12"/>
  <c r="AT75" i="12"/>
  <c r="AT82" i="12"/>
  <c r="AT35" i="12"/>
  <c r="AT73" i="12"/>
  <c r="AT26" i="12"/>
  <c r="AT34" i="12"/>
  <c r="AT25" i="12"/>
  <c r="AT80" i="12"/>
  <c r="AS90" i="12"/>
  <c r="AS24" i="12"/>
  <c r="AS33" i="12"/>
  <c r="AS84" i="12"/>
  <c r="AS72" i="12"/>
  <c r="AU5" i="12"/>
  <c r="AU235" i="12" s="1"/>
  <c r="AS147" i="12" l="1"/>
  <c r="AU212" i="12"/>
  <c r="AU231" i="12"/>
  <c r="AT146" i="12"/>
  <c r="AP11" i="12"/>
  <c r="AP119" i="12" s="1"/>
  <c r="G538" i="17"/>
  <c r="G537" i="17" s="1"/>
  <c r="G536" i="17" s="1"/>
  <c r="AU210" i="12"/>
  <c r="AU234" i="12"/>
  <c r="AT272" i="12"/>
  <c r="AT267" i="12" s="1"/>
  <c r="AS273" i="12"/>
  <c r="AU270" i="12"/>
  <c r="AU269" i="12"/>
  <c r="AU268" i="12"/>
  <c r="AU266" i="12"/>
  <c r="AU265" i="12"/>
  <c r="AU264" i="12"/>
  <c r="AU263" i="12"/>
  <c r="AU262" i="12"/>
  <c r="AU261" i="12"/>
  <c r="AU258" i="12"/>
  <c r="AU257" i="12"/>
  <c r="AU256" i="12"/>
  <c r="AU260" i="12"/>
  <c r="AU259" i="12"/>
  <c r="AU255" i="12"/>
  <c r="AT254" i="12"/>
  <c r="AU271" i="12"/>
  <c r="AU52" i="12"/>
  <c r="AU87" i="12"/>
  <c r="AU63" i="12"/>
  <c r="AU66" i="12"/>
  <c r="AU65" i="12"/>
  <c r="AU62" i="12"/>
  <c r="AU60" i="12"/>
  <c r="AU59" i="12"/>
  <c r="AU56" i="12"/>
  <c r="AU50" i="12"/>
  <c r="AU49" i="12"/>
  <c r="AU64" i="12"/>
  <c r="AU55" i="12"/>
  <c r="AU54" i="12"/>
  <c r="AU53" i="12"/>
  <c r="AU58" i="12"/>
  <c r="AU57" i="12"/>
  <c r="AU51" i="12"/>
  <c r="AT68" i="12"/>
  <c r="AS69" i="12"/>
  <c r="AT61" i="12"/>
  <c r="AT48" i="12"/>
  <c r="AU13" i="12"/>
  <c r="G479" i="15"/>
  <c r="AD10" i="12"/>
  <c r="AD91" i="12" s="1"/>
  <c r="AS251" i="12"/>
  <c r="AU227" i="12"/>
  <c r="AU220" i="12"/>
  <c r="AU219" i="12"/>
  <c r="AU225" i="12"/>
  <c r="AU216" i="12"/>
  <c r="AU221" i="12"/>
  <c r="AU217" i="12"/>
  <c r="AU218" i="12"/>
  <c r="AU222" i="12"/>
  <c r="AU228" i="12"/>
  <c r="AU230" i="12"/>
  <c r="AU224" i="12"/>
  <c r="AU229" i="12"/>
  <c r="AU226" i="12"/>
  <c r="AU239" i="12"/>
  <c r="AU223" i="12"/>
  <c r="AT250" i="12"/>
  <c r="AS194" i="12"/>
  <c r="AU39" i="12"/>
  <c r="AU41" i="12"/>
  <c r="AU40" i="12"/>
  <c r="AT38" i="12"/>
  <c r="AU36" i="12"/>
  <c r="AU248" i="12"/>
  <c r="AU244" i="12"/>
  <c r="AU242" i="12"/>
  <c r="AU213" i="12"/>
  <c r="AU202" i="12"/>
  <c r="AU245" i="12"/>
  <c r="AU236" i="12"/>
  <c r="AU214" i="12"/>
  <c r="AU203" i="12"/>
  <c r="AU246" i="12"/>
  <c r="AU237" i="12"/>
  <c r="AU215" i="12"/>
  <c r="AU204" i="12"/>
  <c r="AU201" i="12"/>
  <c r="AU200" i="12"/>
  <c r="AU205" i="12"/>
  <c r="AU240" i="12"/>
  <c r="AU206" i="12"/>
  <c r="AU198" i="12"/>
  <c r="AU243" i="12"/>
  <c r="AU199" i="12"/>
  <c r="AU247" i="12"/>
  <c r="AU209" i="12"/>
  <c r="AU238" i="12"/>
  <c r="AU208" i="12"/>
  <c r="AU211" i="12"/>
  <c r="AU232" i="12"/>
  <c r="AU233" i="12"/>
  <c r="AT197" i="12"/>
  <c r="AT241" i="12"/>
  <c r="AU192" i="12"/>
  <c r="AU188" i="12"/>
  <c r="AU185" i="12"/>
  <c r="AU184" i="12"/>
  <c r="AU182" i="12"/>
  <c r="AU183" i="12"/>
  <c r="AU191" i="12"/>
  <c r="AU178" i="12"/>
  <c r="AU186" i="12"/>
  <c r="AU180" i="12"/>
  <c r="AU190" i="12"/>
  <c r="AU179" i="12"/>
  <c r="AU181" i="12"/>
  <c r="G211" i="13"/>
  <c r="G210" i="13" s="1"/>
  <c r="G209" i="13" s="1"/>
  <c r="G208" i="13" s="1"/>
  <c r="AV8" i="12"/>
  <c r="G147" i="13"/>
  <c r="G146" i="13" s="1"/>
  <c r="G145" i="13" s="1"/>
  <c r="G144" i="13" s="1"/>
  <c r="G143" i="13" s="1"/>
  <c r="G142" i="13" s="1"/>
  <c r="G141" i="13" s="1"/>
  <c r="G140" i="13" s="1"/>
  <c r="G139" i="13" s="1"/>
  <c r="G138" i="13" s="1"/>
  <c r="G137" i="13" s="1"/>
  <c r="G136" i="13" s="1"/>
  <c r="G135" i="13" s="1"/>
  <c r="G134" i="13" s="1"/>
  <c r="G133" i="13" s="1"/>
  <c r="G132" i="13" s="1"/>
  <c r="G131" i="13" s="1"/>
  <c r="G130" i="13" s="1"/>
  <c r="G129" i="13" s="1"/>
  <c r="G128" i="13" s="1"/>
  <c r="G127" i="13" s="1"/>
  <c r="G126" i="13" s="1"/>
  <c r="G125" i="13" s="1"/>
  <c r="G124" i="13" s="1"/>
  <c r="G123" i="13" s="1"/>
  <c r="G122" i="13" s="1"/>
  <c r="G121" i="13" s="1"/>
  <c r="G120" i="13" s="1"/>
  <c r="G119" i="13" s="1"/>
  <c r="G118" i="13" s="1"/>
  <c r="G117" i="13" s="1"/>
  <c r="G116" i="13" s="1"/>
  <c r="G115" i="13" s="1"/>
  <c r="G114" i="13" s="1"/>
  <c r="G113" i="13" s="1"/>
  <c r="G112" i="13" s="1"/>
  <c r="G111" i="13" s="1"/>
  <c r="G110" i="13" s="1"/>
  <c r="G109" i="13" s="1"/>
  <c r="G108" i="13" s="1"/>
  <c r="G107" i="13" s="1"/>
  <c r="G106" i="13" s="1"/>
  <c r="AU9" i="12"/>
  <c r="AT177" i="12"/>
  <c r="AT187" i="12"/>
  <c r="AT150" i="12"/>
  <c r="AU169" i="12"/>
  <c r="AU152" i="12"/>
  <c r="AU164" i="12"/>
  <c r="AU170" i="12"/>
  <c r="AU168" i="12"/>
  <c r="AU151" i="12"/>
  <c r="AU167" i="12"/>
  <c r="AU162" i="12"/>
  <c r="AU172" i="12"/>
  <c r="AU161" i="12"/>
  <c r="AU171" i="12"/>
  <c r="AU153" i="12"/>
  <c r="AU155" i="12"/>
  <c r="AU165" i="12"/>
  <c r="AU154" i="12"/>
  <c r="AU156" i="12"/>
  <c r="AU159" i="12"/>
  <c r="AU157" i="12"/>
  <c r="AU158" i="12"/>
  <c r="AU160" i="12"/>
  <c r="AU166" i="12"/>
  <c r="AU141" i="12"/>
  <c r="AU132" i="12"/>
  <c r="AU124" i="12"/>
  <c r="AU133" i="12"/>
  <c r="AU140" i="12"/>
  <c r="AU131" i="12"/>
  <c r="AU123" i="12"/>
  <c r="AU134" i="12"/>
  <c r="AU139" i="12"/>
  <c r="AU130" i="12"/>
  <c r="AU138" i="12"/>
  <c r="AU129" i="12"/>
  <c r="AU126" i="12"/>
  <c r="AU142" i="12"/>
  <c r="AU137" i="12"/>
  <c r="AU128" i="12"/>
  <c r="AU144" i="12"/>
  <c r="AU136" i="12"/>
  <c r="AU127" i="12"/>
  <c r="AU143" i="12"/>
  <c r="AU125" i="12"/>
  <c r="AT122" i="12"/>
  <c r="AT135" i="12"/>
  <c r="AT163" i="12"/>
  <c r="AT118" i="12"/>
  <c r="AU114" i="12"/>
  <c r="AU105" i="12"/>
  <c r="AU97" i="12"/>
  <c r="AU113" i="12"/>
  <c r="AU104" i="12"/>
  <c r="AU96" i="12"/>
  <c r="AU109" i="12"/>
  <c r="AU112" i="12"/>
  <c r="AU103" i="12"/>
  <c r="AU95" i="12"/>
  <c r="AU100" i="12"/>
  <c r="AU111" i="12"/>
  <c r="AU102" i="12"/>
  <c r="AU98" i="12"/>
  <c r="AU110" i="12"/>
  <c r="AU101" i="12"/>
  <c r="AU116" i="12"/>
  <c r="AU108" i="12"/>
  <c r="AU99" i="12"/>
  <c r="AU106" i="12"/>
  <c r="AU115" i="12"/>
  <c r="AU31" i="12"/>
  <c r="AU78" i="12"/>
  <c r="AU43" i="12"/>
  <c r="AU30" i="12"/>
  <c r="AU189" i="12" s="1"/>
  <c r="AU88" i="12"/>
  <c r="AU77" i="12"/>
  <c r="AU76" i="12"/>
  <c r="AU42" i="12"/>
  <c r="AU29" i="12"/>
  <c r="AU86" i="12"/>
  <c r="AU35" i="12"/>
  <c r="AU73" i="12"/>
  <c r="AU80" i="12"/>
  <c r="AU28" i="12"/>
  <c r="AU85" i="12"/>
  <c r="AU83" i="12"/>
  <c r="AU75" i="12"/>
  <c r="AU37" i="12"/>
  <c r="AU27" i="12"/>
  <c r="AU82" i="12"/>
  <c r="AU74" i="12"/>
  <c r="AU26" i="12"/>
  <c r="AU81" i="12"/>
  <c r="AU34" i="12"/>
  <c r="AU25" i="12"/>
  <c r="AU79" i="12"/>
  <c r="AU32" i="12"/>
  <c r="AT94" i="12"/>
  <c r="AT107" i="12"/>
  <c r="AT33" i="12"/>
  <c r="AT24" i="12"/>
  <c r="AS45" i="12"/>
  <c r="AT84" i="12"/>
  <c r="AT72" i="12"/>
  <c r="AT90" i="12"/>
  <c r="AV5" i="12"/>
  <c r="AV235" i="12" s="1"/>
  <c r="AV212" i="12" l="1"/>
  <c r="AV231" i="12"/>
  <c r="AU146" i="12"/>
  <c r="AT147" i="12"/>
  <c r="G535" i="17"/>
  <c r="G534" i="17" s="1"/>
  <c r="G533" i="17" s="1"/>
  <c r="G532" i="17" s="1"/>
  <c r="G531" i="17" s="1"/>
  <c r="G530" i="17" s="1"/>
  <c r="G529" i="17" s="1"/>
  <c r="G528" i="17" s="1"/>
  <c r="G527" i="17" s="1"/>
  <c r="G526" i="17" s="1"/>
  <c r="G525" i="17" s="1"/>
  <c r="G524" i="17" s="1"/>
  <c r="G523" i="17" s="1"/>
  <c r="G522" i="17" s="1"/>
  <c r="G521" i="17" s="1"/>
  <c r="G520" i="17" s="1"/>
  <c r="G519" i="17" s="1"/>
  <c r="G518" i="17" s="1"/>
  <c r="G517" i="17" s="1"/>
  <c r="G516" i="17" s="1"/>
  <c r="G515" i="17" s="1"/>
  <c r="G514" i="17" s="1"/>
  <c r="G513" i="17" s="1"/>
  <c r="G512" i="17" s="1"/>
  <c r="G511" i="17" s="1"/>
  <c r="G510" i="17" s="1"/>
  <c r="G509" i="17" s="1"/>
  <c r="G508" i="17" s="1"/>
  <c r="G507" i="17" s="1"/>
  <c r="G506" i="17" s="1"/>
  <c r="G505" i="17" s="1"/>
  <c r="G504" i="17" s="1"/>
  <c r="G503" i="17" s="1"/>
  <c r="G502" i="17" s="1"/>
  <c r="G501" i="17" s="1"/>
  <c r="G500" i="17" s="1"/>
  <c r="G499" i="17" s="1"/>
  <c r="G498" i="17" s="1"/>
  <c r="G497" i="17" s="1"/>
  <c r="G496" i="17" s="1"/>
  <c r="G495" i="17" s="1"/>
  <c r="G494" i="17" s="1"/>
  <c r="G493" i="17" s="1"/>
  <c r="G492" i="17" s="1"/>
  <c r="G491" i="17" s="1"/>
  <c r="G490" i="17" s="1"/>
  <c r="G489" i="17" s="1"/>
  <c r="G488" i="17" s="1"/>
  <c r="G487" i="17" s="1"/>
  <c r="G486" i="17" s="1"/>
  <c r="G485" i="17" s="1"/>
  <c r="G484" i="17" s="1"/>
  <c r="G483" i="17" s="1"/>
  <c r="G482" i="17" s="1"/>
  <c r="AV210" i="12"/>
  <c r="AV234" i="12"/>
  <c r="AU272" i="12"/>
  <c r="AU267" i="12" s="1"/>
  <c r="AV270" i="12"/>
  <c r="AV269" i="12"/>
  <c r="AV268" i="12"/>
  <c r="AV266" i="12"/>
  <c r="AV265" i="12"/>
  <c r="AV264" i="12"/>
  <c r="AV263" i="12"/>
  <c r="AV262" i="12"/>
  <c r="AV261" i="12"/>
  <c r="AV258" i="12"/>
  <c r="AV257" i="12"/>
  <c r="AV256" i="12"/>
  <c r="AV260" i="12"/>
  <c r="AV259" i="12"/>
  <c r="AV255" i="12"/>
  <c r="AT273" i="12"/>
  <c r="AU254" i="12"/>
  <c r="AV271" i="12"/>
  <c r="AV52" i="12"/>
  <c r="AV87" i="12"/>
  <c r="AV63" i="12"/>
  <c r="AU48" i="12"/>
  <c r="AV59" i="12"/>
  <c r="AV65" i="12"/>
  <c r="AV60" i="12"/>
  <c r="AV50" i="12"/>
  <c r="AV66" i="12"/>
  <c r="AV62" i="12"/>
  <c r="AV56" i="12"/>
  <c r="AV49" i="12"/>
  <c r="AV55" i="12"/>
  <c r="AV54" i="12"/>
  <c r="AV64" i="12"/>
  <c r="AV53" i="12"/>
  <c r="AV58" i="12"/>
  <c r="AV57" i="12"/>
  <c r="AV51" i="12"/>
  <c r="AT69" i="12"/>
  <c r="AU68" i="12"/>
  <c r="AU61" i="12"/>
  <c r="AV13" i="12"/>
  <c r="G478" i="15"/>
  <c r="G477" i="15" s="1"/>
  <c r="G476" i="15" s="1"/>
  <c r="G475" i="15" s="1"/>
  <c r="G474" i="15" s="1"/>
  <c r="G473" i="15" s="1"/>
  <c r="G472" i="15" s="1"/>
  <c r="G471" i="15" s="1"/>
  <c r="G470" i="15" s="1"/>
  <c r="G469" i="15" s="1"/>
  <c r="G468" i="15" s="1"/>
  <c r="G467" i="15" s="1"/>
  <c r="G466" i="15" s="1"/>
  <c r="G465" i="15" s="1"/>
  <c r="AE10" i="12"/>
  <c r="AE91" i="12" s="1"/>
  <c r="AT251" i="12"/>
  <c r="AV25" i="12"/>
  <c r="AV26" i="12"/>
  <c r="AV221" i="12"/>
  <c r="AV217" i="12"/>
  <c r="AV218" i="12"/>
  <c r="AV225" i="12"/>
  <c r="AV219" i="12"/>
  <c r="AV216" i="12"/>
  <c r="AV227" i="12"/>
  <c r="AV220" i="12"/>
  <c r="AV230" i="12"/>
  <c r="AV222" i="12"/>
  <c r="AV223" i="12"/>
  <c r="AV239" i="12"/>
  <c r="AV226" i="12"/>
  <c r="AV228" i="12"/>
  <c r="AV229" i="12"/>
  <c r="AV224" i="12"/>
  <c r="AU250" i="12"/>
  <c r="AT194" i="12"/>
  <c r="AV39" i="12"/>
  <c r="AV40" i="12"/>
  <c r="AV41" i="12"/>
  <c r="AU38" i="12"/>
  <c r="AV36" i="12"/>
  <c r="AV245" i="12"/>
  <c r="AV236" i="12"/>
  <c r="AV214" i="12"/>
  <c r="AV203" i="12"/>
  <c r="AV246" i="12"/>
  <c r="AV237" i="12"/>
  <c r="AV215" i="12"/>
  <c r="AV204" i="12"/>
  <c r="AV247" i="12"/>
  <c r="AV243" i="12"/>
  <c r="AV240" i="12"/>
  <c r="AV206" i="12"/>
  <c r="AV205" i="12"/>
  <c r="AV248" i="12"/>
  <c r="AV202" i="12"/>
  <c r="AV198" i="12"/>
  <c r="AV244" i="12"/>
  <c r="AV199" i="12"/>
  <c r="AV201" i="12"/>
  <c r="AV242" i="12"/>
  <c r="AV213" i="12"/>
  <c r="AV200" i="12"/>
  <c r="AV232" i="12"/>
  <c r="AV209" i="12"/>
  <c r="AV208" i="12"/>
  <c r="AV211" i="12"/>
  <c r="AV233" i="12"/>
  <c r="AV238" i="12"/>
  <c r="AU241" i="12"/>
  <c r="AU197" i="12"/>
  <c r="AV192" i="12"/>
  <c r="AV188" i="12"/>
  <c r="AV185" i="12"/>
  <c r="AV182" i="12"/>
  <c r="AV184" i="12"/>
  <c r="AV183" i="12"/>
  <c r="AV178" i="12"/>
  <c r="AV181" i="12"/>
  <c r="AV191" i="12"/>
  <c r="AV179" i="12"/>
  <c r="AV186" i="12"/>
  <c r="AV180" i="12"/>
  <c r="AV190" i="12"/>
  <c r="G105" i="13"/>
  <c r="G104" i="13" s="1"/>
  <c r="G103" i="13" s="1"/>
  <c r="G102" i="13" s="1"/>
  <c r="G101" i="13" s="1"/>
  <c r="G100" i="13" s="1"/>
  <c r="G99" i="13" s="1"/>
  <c r="G98" i="13" s="1"/>
  <c r="G97" i="13" s="1"/>
  <c r="G96" i="13" s="1"/>
  <c r="G95" i="13" s="1"/>
  <c r="G94" i="13" s="1"/>
  <c r="G93" i="13" s="1"/>
  <c r="G92" i="13" s="1"/>
  <c r="G91" i="13" s="1"/>
  <c r="G90" i="13" s="1"/>
  <c r="G89" i="13" s="1"/>
  <c r="G88" i="13" s="1"/>
  <c r="G87" i="13" s="1"/>
  <c r="G86" i="13" s="1"/>
  <c r="G85" i="13" s="1"/>
  <c r="G84" i="13" s="1"/>
  <c r="G83" i="13" s="1"/>
  <c r="G82" i="13" s="1"/>
  <c r="AV9" i="12"/>
  <c r="G207" i="13"/>
  <c r="G206" i="13" s="1"/>
  <c r="G205" i="13" s="1"/>
  <c r="G204" i="13" s="1"/>
  <c r="AW8" i="12"/>
  <c r="AU177" i="12"/>
  <c r="AU187" i="12"/>
  <c r="AU163" i="12"/>
  <c r="AU150" i="12"/>
  <c r="AU122" i="12"/>
  <c r="AV168" i="12"/>
  <c r="AV151" i="12"/>
  <c r="AV162" i="12"/>
  <c r="AV169" i="12"/>
  <c r="AV167" i="12"/>
  <c r="AV164" i="12"/>
  <c r="AV172" i="12"/>
  <c r="AV161" i="12"/>
  <c r="AV153" i="12"/>
  <c r="AV171" i="12"/>
  <c r="AV170" i="12"/>
  <c r="AV152" i="12"/>
  <c r="AV154" i="12"/>
  <c r="AV159" i="12"/>
  <c r="AV158" i="12"/>
  <c r="AV156" i="12"/>
  <c r="AV155" i="12"/>
  <c r="AV166" i="12"/>
  <c r="AV157" i="12"/>
  <c r="AV160" i="12"/>
  <c r="AV165" i="12"/>
  <c r="AV140" i="12"/>
  <c r="AV131" i="12"/>
  <c r="AV123" i="12"/>
  <c r="AV133" i="12"/>
  <c r="AV125" i="12"/>
  <c r="AV141" i="12"/>
  <c r="AV132" i="12"/>
  <c r="AV139" i="12"/>
  <c r="AV130" i="12"/>
  <c r="AV138" i="12"/>
  <c r="AV129" i="12"/>
  <c r="AV137" i="12"/>
  <c r="AV128" i="12"/>
  <c r="AV144" i="12"/>
  <c r="AV136" i="12"/>
  <c r="AV127" i="12"/>
  <c r="AV143" i="12"/>
  <c r="AV134" i="12"/>
  <c r="AV126" i="12"/>
  <c r="AV142" i="12"/>
  <c r="AV124" i="12"/>
  <c r="AU135" i="12"/>
  <c r="AV113" i="12"/>
  <c r="AV104" i="12"/>
  <c r="AV96" i="12"/>
  <c r="AV112" i="12"/>
  <c r="AV103" i="12"/>
  <c r="AV95" i="12"/>
  <c r="AV111" i="12"/>
  <c r="AV102" i="12"/>
  <c r="AV108" i="12"/>
  <c r="AV99" i="12"/>
  <c r="AV110" i="12"/>
  <c r="AV101" i="12"/>
  <c r="AV97" i="12"/>
  <c r="AV109" i="12"/>
  <c r="AV100" i="12"/>
  <c r="AV116" i="12"/>
  <c r="AV115" i="12"/>
  <c r="AV106" i="12"/>
  <c r="AV98" i="12"/>
  <c r="AV105" i="12"/>
  <c r="AV114" i="12"/>
  <c r="AU118" i="12"/>
  <c r="AV43" i="12"/>
  <c r="AV30" i="12"/>
  <c r="AV189" i="12" s="1"/>
  <c r="AV88" i="12"/>
  <c r="AV77" i="12"/>
  <c r="AV42" i="12"/>
  <c r="AV29" i="12"/>
  <c r="AV86" i="12"/>
  <c r="AV76" i="12"/>
  <c r="AV75" i="12"/>
  <c r="AV28" i="12"/>
  <c r="AV85" i="12"/>
  <c r="AV83" i="12"/>
  <c r="AV34" i="12"/>
  <c r="AV79" i="12"/>
  <c r="AV37" i="12"/>
  <c r="AV27" i="12"/>
  <c r="AV82" i="12"/>
  <c r="AV74" i="12"/>
  <c r="AV35" i="12"/>
  <c r="AV81" i="12"/>
  <c r="AV73" i="12"/>
  <c r="AV80" i="12"/>
  <c r="AV32" i="12"/>
  <c r="AV78" i="12"/>
  <c r="AV31" i="12"/>
  <c r="AU107" i="12"/>
  <c r="AU94" i="12"/>
  <c r="AT45" i="12"/>
  <c r="AU33" i="12"/>
  <c r="AU24" i="12"/>
  <c r="AU84" i="12"/>
  <c r="AU72" i="12"/>
  <c r="AU90" i="12"/>
  <c r="AW5" i="12"/>
  <c r="AW235" i="12" s="1"/>
  <c r="AW212" i="12" l="1"/>
  <c r="AW231" i="12"/>
  <c r="AV146" i="12"/>
  <c r="AU147" i="12"/>
  <c r="G481" i="17"/>
  <c r="G480" i="17" s="1"/>
  <c r="G479" i="17" s="1"/>
  <c r="G478" i="17" s="1"/>
  <c r="G477" i="17" s="1"/>
  <c r="G476" i="17" s="1"/>
  <c r="G475" i="17" s="1"/>
  <c r="G474" i="17" s="1"/>
  <c r="G473" i="17" s="1"/>
  <c r="G472" i="17" s="1"/>
  <c r="G471" i="17" s="1"/>
  <c r="G470" i="17" s="1"/>
  <c r="G469" i="17" s="1"/>
  <c r="G468" i="17" s="1"/>
  <c r="G467" i="17" s="1"/>
  <c r="G466" i="17" s="1"/>
  <c r="G465" i="17" s="1"/>
  <c r="G464" i="17" s="1"/>
  <c r="G463" i="17" s="1"/>
  <c r="G462" i="17" s="1"/>
  <c r="G461" i="17" s="1"/>
  <c r="G460" i="17" s="1"/>
  <c r="G459" i="17" s="1"/>
  <c r="G458" i="17" s="1"/>
  <c r="G457" i="17" s="1"/>
  <c r="G456" i="17" s="1"/>
  <c r="G455" i="17" s="1"/>
  <c r="G454" i="17" s="1"/>
  <c r="G453" i="17" s="1"/>
  <c r="G452" i="17" s="1"/>
  <c r="G451" i="17" s="1"/>
  <c r="G450" i="17" s="1"/>
  <c r="G449" i="17" s="1"/>
  <c r="G448" i="17" s="1"/>
  <c r="G447" i="17" s="1"/>
  <c r="G446" i="17" s="1"/>
  <c r="G445" i="17" s="1"/>
  <c r="G444" i="17" s="1"/>
  <c r="G443" i="17" s="1"/>
  <c r="G442" i="17" s="1"/>
  <c r="G441" i="17" s="1"/>
  <c r="G440" i="17" s="1"/>
  <c r="G439" i="17" s="1"/>
  <c r="G438" i="17" s="1"/>
  <c r="G437" i="17" s="1"/>
  <c r="G436" i="17" s="1"/>
  <c r="G435" i="17" s="1"/>
  <c r="G434" i="17" s="1"/>
  <c r="G433" i="17" s="1"/>
  <c r="G432" i="17" s="1"/>
  <c r="G431" i="17" s="1"/>
  <c r="AQ11" i="12"/>
  <c r="AQ119" i="12" s="1"/>
  <c r="AW210" i="12"/>
  <c r="AW234" i="12"/>
  <c r="AV272" i="12"/>
  <c r="AV267" i="12" s="1"/>
  <c r="AU273" i="12"/>
  <c r="AW270" i="12"/>
  <c r="AW269" i="12"/>
  <c r="AW268" i="12"/>
  <c r="AW266" i="12"/>
  <c r="AW265" i="12"/>
  <c r="AW264" i="12"/>
  <c r="AW263" i="12"/>
  <c r="AW262" i="12"/>
  <c r="AW261" i="12"/>
  <c r="AW258" i="12"/>
  <c r="AW257" i="12"/>
  <c r="AW256" i="12"/>
  <c r="AW259" i="12"/>
  <c r="AW255" i="12"/>
  <c r="AW260" i="12"/>
  <c r="AU69" i="12"/>
  <c r="AV61" i="12"/>
  <c r="AW271" i="12"/>
  <c r="AV254" i="12"/>
  <c r="AW52" i="12"/>
  <c r="AW87" i="12"/>
  <c r="AW63" i="12"/>
  <c r="AW66" i="12"/>
  <c r="AW65" i="12"/>
  <c r="AW62" i="12"/>
  <c r="AW60" i="12"/>
  <c r="AW59" i="12"/>
  <c r="AW56" i="12"/>
  <c r="AW50" i="12"/>
  <c r="AW49" i="12"/>
  <c r="AW55" i="12"/>
  <c r="AW54" i="12"/>
  <c r="AW53" i="12"/>
  <c r="AW58" i="12"/>
  <c r="AW64" i="12"/>
  <c r="AW57" i="12"/>
  <c r="AW51" i="12"/>
  <c r="AV68" i="12"/>
  <c r="AW13" i="12"/>
  <c r="AV48" i="12"/>
  <c r="AV69" i="12" s="1"/>
  <c r="G464" i="15"/>
  <c r="G463" i="15" s="1"/>
  <c r="G462" i="15" s="1"/>
  <c r="G461" i="15" s="1"/>
  <c r="G460" i="15" s="1"/>
  <c r="G459" i="15" s="1"/>
  <c r="G458" i="15" s="1"/>
  <c r="G457" i="15" s="1"/>
  <c r="G456" i="15" s="1"/>
  <c r="G455" i="15" s="1"/>
  <c r="G454" i="15" s="1"/>
  <c r="G453" i="15" s="1"/>
  <c r="G452" i="15" s="1"/>
  <c r="G451" i="15" s="1"/>
  <c r="AF10" i="12"/>
  <c r="AF91" i="12" s="1"/>
  <c r="AU251" i="12"/>
  <c r="AV24" i="12"/>
  <c r="AU194" i="12"/>
  <c r="AW221" i="12"/>
  <c r="AW217" i="12"/>
  <c r="AW218" i="12"/>
  <c r="AW225" i="12"/>
  <c r="AW219" i="12"/>
  <c r="AW216" i="12"/>
  <c r="AW227" i="12"/>
  <c r="AW220" i="12"/>
  <c r="AW223" i="12"/>
  <c r="AW226" i="12"/>
  <c r="AW230" i="12"/>
  <c r="AW224" i="12"/>
  <c r="AW228" i="12"/>
  <c r="AW239" i="12"/>
  <c r="AW229" i="12"/>
  <c r="AW222" i="12"/>
  <c r="AV250" i="12"/>
  <c r="AW40" i="12"/>
  <c r="AW39" i="12"/>
  <c r="AW41" i="12"/>
  <c r="AV38" i="12"/>
  <c r="AW36" i="12"/>
  <c r="AW245" i="12"/>
  <c r="AW236" i="12"/>
  <c r="AW214" i="12"/>
  <c r="AW203" i="12"/>
  <c r="AW246" i="12"/>
  <c r="AW237" i="12"/>
  <c r="AW215" i="12"/>
  <c r="AW204" i="12"/>
  <c r="AW247" i="12"/>
  <c r="AW243" i="12"/>
  <c r="AW240" i="12"/>
  <c r="AW206" i="12"/>
  <c r="AW205" i="12"/>
  <c r="AW198" i="12"/>
  <c r="AW248" i="12"/>
  <c r="AW199" i="12"/>
  <c r="AW201" i="12"/>
  <c r="AW242" i="12"/>
  <c r="AW213" i="12"/>
  <c r="AW200" i="12"/>
  <c r="AW244" i="12"/>
  <c r="AW202" i="12"/>
  <c r="AW208" i="12"/>
  <c r="AW238" i="12"/>
  <c r="AW211" i="12"/>
  <c r="AW233" i="12"/>
  <c r="AW209" i="12"/>
  <c r="AW232" i="12"/>
  <c r="AV197" i="12"/>
  <c r="AV241" i="12"/>
  <c r="AW192" i="12"/>
  <c r="AW188" i="12"/>
  <c r="AW185" i="12"/>
  <c r="AW184" i="12"/>
  <c r="AW183" i="12"/>
  <c r="AW182" i="12"/>
  <c r="AW179" i="12"/>
  <c r="AW186" i="12"/>
  <c r="AW190" i="12"/>
  <c r="AW191" i="12"/>
  <c r="AW178" i="12"/>
  <c r="AW181" i="12"/>
  <c r="AW180" i="12"/>
  <c r="G203" i="13"/>
  <c r="G202" i="13" s="1"/>
  <c r="G201" i="13" s="1"/>
  <c r="AZ8" i="12" s="1"/>
  <c r="AY8" i="12"/>
  <c r="AX8" i="12"/>
  <c r="G81" i="13"/>
  <c r="G80" i="13" s="1"/>
  <c r="G79" i="13" s="1"/>
  <c r="G78" i="13" s="1"/>
  <c r="G77" i="13" s="1"/>
  <c r="G76" i="13" s="1"/>
  <c r="G75" i="13" s="1"/>
  <c r="G74" i="13" s="1"/>
  <c r="G73" i="13" s="1"/>
  <c r="G72" i="13" s="1"/>
  <c r="G71" i="13" s="1"/>
  <c r="G70" i="13" s="1"/>
  <c r="G69" i="13" s="1"/>
  <c r="G68" i="13" s="1"/>
  <c r="G67" i="13" s="1"/>
  <c r="G66" i="13" s="1"/>
  <c r="G65" i="13" s="1"/>
  <c r="G64" i="13" s="1"/>
  <c r="G63" i="13" s="1"/>
  <c r="G62" i="13" s="1"/>
  <c r="G61" i="13" s="1"/>
  <c r="G60" i="13" s="1"/>
  <c r="G59" i="13" s="1"/>
  <c r="G58" i="13" s="1"/>
  <c r="G57" i="13" s="1"/>
  <c r="AW9" i="12"/>
  <c r="AV177" i="12"/>
  <c r="AV187" i="12"/>
  <c r="AV135" i="12"/>
  <c r="AV150" i="12"/>
  <c r="AV122" i="12"/>
  <c r="AW167" i="12"/>
  <c r="AW168" i="12"/>
  <c r="AW164" i="12"/>
  <c r="AW162" i="12"/>
  <c r="AW161" i="12"/>
  <c r="AW172" i="12"/>
  <c r="AW171" i="12"/>
  <c r="AW152" i="12"/>
  <c r="AW170" i="12"/>
  <c r="AW153" i="12"/>
  <c r="AW169" i="12"/>
  <c r="AW151" i="12"/>
  <c r="AW166" i="12"/>
  <c r="AW158" i="12"/>
  <c r="AW155" i="12"/>
  <c r="AW156" i="12"/>
  <c r="AW165" i="12"/>
  <c r="AW159" i="12"/>
  <c r="AW160" i="12"/>
  <c r="AW154" i="12"/>
  <c r="AW157" i="12"/>
  <c r="AW139" i="12"/>
  <c r="AW130" i="12"/>
  <c r="AW131" i="12"/>
  <c r="AW138" i="12"/>
  <c r="AW129" i="12"/>
  <c r="AW128" i="12"/>
  <c r="AW144" i="12"/>
  <c r="AW136" i="12"/>
  <c r="AW127" i="12"/>
  <c r="AW132" i="12"/>
  <c r="AW124" i="12"/>
  <c r="AW140" i="12"/>
  <c r="AW143" i="12"/>
  <c r="AW134" i="12"/>
  <c r="AW126" i="12"/>
  <c r="AW142" i="12"/>
  <c r="AW133" i="12"/>
  <c r="AW125" i="12"/>
  <c r="AW141" i="12"/>
  <c r="AW123" i="12"/>
  <c r="AV163" i="12"/>
  <c r="AV118" i="12"/>
  <c r="AV90" i="12"/>
  <c r="AV84" i="12"/>
  <c r="AW112" i="12"/>
  <c r="AW103" i="12"/>
  <c r="AW95" i="12"/>
  <c r="AW111" i="12"/>
  <c r="AW102" i="12"/>
  <c r="AW106" i="12"/>
  <c r="AW110" i="12"/>
  <c r="AW101" i="12"/>
  <c r="AW98" i="12"/>
  <c r="AW109" i="12"/>
  <c r="AW100" i="12"/>
  <c r="AW96" i="12"/>
  <c r="AW116" i="12"/>
  <c r="AW108" i="12"/>
  <c r="AW99" i="12"/>
  <c r="AW115" i="12"/>
  <c r="AW114" i="12"/>
  <c r="AW105" i="12"/>
  <c r="AW97" i="12"/>
  <c r="AW104" i="12"/>
  <c r="AW113" i="12"/>
  <c r="AV94" i="12"/>
  <c r="AV107" i="12"/>
  <c r="AW42" i="12"/>
  <c r="AW29" i="12"/>
  <c r="AW86" i="12"/>
  <c r="AW76" i="12"/>
  <c r="AW28" i="12"/>
  <c r="AW85" i="12"/>
  <c r="AW83" i="12"/>
  <c r="AW75" i="12"/>
  <c r="AW74" i="12"/>
  <c r="AW37" i="12"/>
  <c r="AW27" i="12"/>
  <c r="AW82" i="12"/>
  <c r="AW32" i="12"/>
  <c r="AW78" i="12"/>
  <c r="AW35" i="12"/>
  <c r="AW26" i="12"/>
  <c r="AW81" i="12"/>
  <c r="AW73" i="12"/>
  <c r="AW34" i="12"/>
  <c r="AW25" i="12"/>
  <c r="AW80" i="12"/>
  <c r="AW79" i="12"/>
  <c r="AW31" i="12"/>
  <c r="AW30" i="12"/>
  <c r="AW189" i="12" s="1"/>
  <c r="AW43" i="12"/>
  <c r="AW88" i="12"/>
  <c r="AW77" i="12"/>
  <c r="AV72" i="12"/>
  <c r="AU45" i="12"/>
  <c r="AV33" i="12"/>
  <c r="AX5" i="12"/>
  <c r="AX235" i="12" s="1"/>
  <c r="AX212" i="12" l="1"/>
  <c r="AX231" i="12"/>
  <c r="AV147" i="12"/>
  <c r="AW137" i="12"/>
  <c r="AW146" i="12" s="1"/>
  <c r="G430" i="17"/>
  <c r="G429" i="17" s="1"/>
  <c r="G428" i="17" s="1"/>
  <c r="G427" i="17" s="1"/>
  <c r="G426" i="17" s="1"/>
  <c r="G425" i="17" s="1"/>
  <c r="G424" i="17" s="1"/>
  <c r="G423" i="17" s="1"/>
  <c r="G422" i="17" s="1"/>
  <c r="G421" i="17" s="1"/>
  <c r="G420" i="17" s="1"/>
  <c r="G419" i="17" s="1"/>
  <c r="G418" i="17" s="1"/>
  <c r="G417" i="17" s="1"/>
  <c r="G416" i="17" s="1"/>
  <c r="G415" i="17" s="1"/>
  <c r="G414" i="17" s="1"/>
  <c r="G413" i="17" s="1"/>
  <c r="G412" i="17" s="1"/>
  <c r="G411" i="17" s="1"/>
  <c r="G410" i="17" s="1"/>
  <c r="G409" i="17" s="1"/>
  <c r="G408" i="17" s="1"/>
  <c r="G407" i="17" s="1"/>
  <c r="G406" i="17" s="1"/>
  <c r="G405" i="17" s="1"/>
  <c r="G404" i="17" s="1"/>
  <c r="G403" i="17" s="1"/>
  <c r="G402" i="17" s="1"/>
  <c r="G401" i="17" s="1"/>
  <c r="G400" i="17" s="1"/>
  <c r="G399" i="17" s="1"/>
  <c r="G398" i="17" s="1"/>
  <c r="G397" i="17" s="1"/>
  <c r="G396" i="17" s="1"/>
  <c r="G395" i="17" s="1"/>
  <c r="G394" i="17" s="1"/>
  <c r="G393" i="17" s="1"/>
  <c r="G392" i="17" s="1"/>
  <c r="G391" i="17" s="1"/>
  <c r="G390" i="17" s="1"/>
  <c r="G389" i="17" s="1"/>
  <c r="G388" i="17" s="1"/>
  <c r="G387" i="17" s="1"/>
  <c r="G386" i="17" s="1"/>
  <c r="G385" i="17" s="1"/>
  <c r="G384" i="17" s="1"/>
  <c r="G383" i="17" s="1"/>
  <c r="G382" i="17" s="1"/>
  <c r="G381" i="17" s="1"/>
  <c r="G380" i="17" s="1"/>
  <c r="G379" i="17" s="1"/>
  <c r="G378" i="17" s="1"/>
  <c r="G377" i="17" s="1"/>
  <c r="G376" i="17" s="1"/>
  <c r="G375" i="17" s="1"/>
  <c r="AR11" i="12"/>
  <c r="AR119" i="12" s="1"/>
  <c r="AX210" i="12"/>
  <c r="AX234" i="12"/>
  <c r="AW272" i="12"/>
  <c r="AW267" i="12" s="1"/>
  <c r="AX270" i="12"/>
  <c r="AX269" i="12"/>
  <c r="AX268" i="12"/>
  <c r="AX266" i="12"/>
  <c r="AX265" i="12"/>
  <c r="AX264" i="12"/>
  <c r="AX263" i="12"/>
  <c r="AX262" i="12"/>
  <c r="AX261" i="12"/>
  <c r="AX258" i="12"/>
  <c r="AX257" i="12"/>
  <c r="AX256" i="12"/>
  <c r="AX255" i="12"/>
  <c r="AX259" i="12"/>
  <c r="AX260" i="12"/>
  <c r="AV273" i="12"/>
  <c r="AW254" i="12"/>
  <c r="AX271" i="12"/>
  <c r="AX52" i="12"/>
  <c r="AX87" i="12"/>
  <c r="AX63" i="12"/>
  <c r="AW61" i="12"/>
  <c r="AW68" i="12"/>
  <c r="AX66" i="12"/>
  <c r="AX65" i="12"/>
  <c r="AX62" i="12"/>
  <c r="AX60" i="12"/>
  <c r="AX59" i="12"/>
  <c r="AX56" i="12"/>
  <c r="AX50" i="12"/>
  <c r="AX49" i="12"/>
  <c r="AX64" i="12"/>
  <c r="AX55" i="12"/>
  <c r="AX54" i="12"/>
  <c r="AX53" i="12"/>
  <c r="AX58" i="12"/>
  <c r="AX51" i="12"/>
  <c r="AX57" i="12"/>
  <c r="AX13" i="12"/>
  <c r="AW48" i="12"/>
  <c r="G450" i="15"/>
  <c r="G449" i="15" s="1"/>
  <c r="G448" i="15" s="1"/>
  <c r="G447" i="15" s="1"/>
  <c r="G446" i="15" s="1"/>
  <c r="G445" i="15" s="1"/>
  <c r="G444" i="15" s="1"/>
  <c r="G443" i="15" s="1"/>
  <c r="G442" i="15" s="1"/>
  <c r="G441" i="15" s="1"/>
  <c r="G440" i="15" s="1"/>
  <c r="G439" i="15" s="1"/>
  <c r="AG10" i="12"/>
  <c r="AG91" i="12" s="1"/>
  <c r="AV251" i="12"/>
  <c r="AX218" i="12"/>
  <c r="AX225" i="12"/>
  <c r="AX219" i="12"/>
  <c r="AX216" i="12"/>
  <c r="AX227" i="12"/>
  <c r="AX220" i="12"/>
  <c r="AX221" i="12"/>
  <c r="AX217" i="12"/>
  <c r="AX223" i="12"/>
  <c r="AX222" i="12"/>
  <c r="AX239" i="12"/>
  <c r="AX226" i="12"/>
  <c r="AX228" i="12"/>
  <c r="AX230" i="12"/>
  <c r="AX229" i="12"/>
  <c r="AX224" i="12"/>
  <c r="AW250" i="12"/>
  <c r="AV194" i="12"/>
  <c r="AX39" i="12"/>
  <c r="AX40" i="12"/>
  <c r="AX41" i="12"/>
  <c r="AW38" i="12"/>
  <c r="AX36" i="12"/>
  <c r="AX246" i="12"/>
  <c r="AX237" i="12"/>
  <c r="AX215" i="12"/>
  <c r="AX204" i="12"/>
  <c r="AX247" i="12"/>
  <c r="AX243" i="12"/>
  <c r="AX240" i="12"/>
  <c r="AX206" i="12"/>
  <c r="AX205" i="12"/>
  <c r="AX248" i="12"/>
  <c r="AX244" i="12"/>
  <c r="AX242" i="12"/>
  <c r="AX213" i="12"/>
  <c r="AX202" i="12"/>
  <c r="AX245" i="12"/>
  <c r="AX199" i="12"/>
  <c r="AX203" i="12"/>
  <c r="AX198" i="12"/>
  <c r="AX200" i="12"/>
  <c r="AX214" i="12"/>
  <c r="AX236" i="12"/>
  <c r="AX201" i="12"/>
  <c r="AX232" i="12"/>
  <c r="AX238" i="12"/>
  <c r="AX208" i="12"/>
  <c r="AX209" i="12"/>
  <c r="AX211" i="12"/>
  <c r="AX233" i="12"/>
  <c r="AW197" i="12"/>
  <c r="AW241" i="12"/>
  <c r="AX188" i="12"/>
  <c r="AX185" i="12"/>
  <c r="AX184" i="12"/>
  <c r="AX183" i="12"/>
  <c r="AX182" i="12"/>
  <c r="AX192" i="12"/>
  <c r="AX190" i="12"/>
  <c r="AX186" i="12"/>
  <c r="AX191" i="12"/>
  <c r="AX181" i="12"/>
  <c r="AX179" i="12"/>
  <c r="AX180" i="12"/>
  <c r="AX178" i="12"/>
  <c r="G56" i="13"/>
  <c r="G55" i="13" s="1"/>
  <c r="G54" i="13" s="1"/>
  <c r="G53" i="13" s="1"/>
  <c r="G52" i="13" s="1"/>
  <c r="G51" i="13" s="1"/>
  <c r="G50" i="13" s="1"/>
  <c r="G49" i="13" s="1"/>
  <c r="G48" i="13" s="1"/>
  <c r="G47" i="13" s="1"/>
  <c r="G46" i="13" s="1"/>
  <c r="G45" i="13" s="1"/>
  <c r="G44" i="13" s="1"/>
  <c r="G43" i="13" s="1"/>
  <c r="G42" i="13" s="1"/>
  <c r="G41" i="13" s="1"/>
  <c r="AX9" i="12"/>
  <c r="AW187" i="12"/>
  <c r="AW177" i="12"/>
  <c r="AW122" i="12"/>
  <c r="AX164" i="12"/>
  <c r="AX162" i="12"/>
  <c r="AX161" i="12"/>
  <c r="AX172" i="12"/>
  <c r="AX171" i="12"/>
  <c r="AX170" i="12"/>
  <c r="AX153" i="12"/>
  <c r="AX151" i="12"/>
  <c r="AX169" i="12"/>
  <c r="AX152" i="12"/>
  <c r="AX168" i="12"/>
  <c r="AX167" i="12"/>
  <c r="AX159" i="12"/>
  <c r="AX155" i="12"/>
  <c r="AX165" i="12"/>
  <c r="AX157" i="12"/>
  <c r="AX166" i="12"/>
  <c r="AX158" i="12"/>
  <c r="AX160" i="12"/>
  <c r="AX156" i="12"/>
  <c r="AX154" i="12"/>
  <c r="AX138" i="12"/>
  <c r="AX129" i="12"/>
  <c r="AX123" i="12"/>
  <c r="AX139" i="12"/>
  <c r="AX128" i="12"/>
  <c r="AX131" i="12"/>
  <c r="AX144" i="12"/>
  <c r="AX136" i="12"/>
  <c r="AX127" i="12"/>
  <c r="AX143" i="12"/>
  <c r="AX134" i="12"/>
  <c r="AX126" i="12"/>
  <c r="AX142" i="12"/>
  <c r="AX133" i="12"/>
  <c r="AX125" i="12"/>
  <c r="AX141" i="12"/>
  <c r="AX132" i="12"/>
  <c r="AX124" i="12"/>
  <c r="AX140" i="12"/>
  <c r="AX130" i="12"/>
  <c r="AW150" i="12"/>
  <c r="AW135" i="12"/>
  <c r="AW163" i="12"/>
  <c r="AW118" i="12"/>
  <c r="AX111" i="12"/>
  <c r="AX102" i="12"/>
  <c r="AX110" i="12"/>
  <c r="AX101" i="12"/>
  <c r="AX109" i="12"/>
  <c r="AX100" i="12"/>
  <c r="AX105" i="12"/>
  <c r="AX97" i="12"/>
  <c r="AX116" i="12"/>
  <c r="AX108" i="12"/>
  <c r="AX99" i="12"/>
  <c r="AX95" i="12"/>
  <c r="AX115" i="12"/>
  <c r="AX106" i="12"/>
  <c r="AX98" i="12"/>
  <c r="AX114" i="12"/>
  <c r="AX113" i="12"/>
  <c r="AX104" i="12"/>
  <c r="AX96" i="12"/>
  <c r="AX103" i="12"/>
  <c r="AX112" i="12"/>
  <c r="AW90" i="12"/>
  <c r="AX28" i="12"/>
  <c r="AX85" i="12"/>
  <c r="AX83" i="12"/>
  <c r="AX75" i="12"/>
  <c r="AX37" i="12"/>
  <c r="AX27" i="12"/>
  <c r="AX82" i="12"/>
  <c r="AX74" i="12"/>
  <c r="AX73" i="12"/>
  <c r="AX43" i="12"/>
  <c r="AX35" i="12"/>
  <c r="AX26" i="12"/>
  <c r="AX81" i="12"/>
  <c r="AX31" i="12"/>
  <c r="AX77" i="12"/>
  <c r="AX34" i="12"/>
  <c r="AX25" i="12"/>
  <c r="AX80" i="12"/>
  <c r="AX32" i="12"/>
  <c r="AX79" i="12"/>
  <c r="AX78" i="12"/>
  <c r="AX30" i="12"/>
  <c r="AX189" i="12" s="1"/>
  <c r="AX88" i="12"/>
  <c r="AX76" i="12"/>
  <c r="AX42" i="12"/>
  <c r="AX29" i="12"/>
  <c r="AX86" i="12"/>
  <c r="AW72" i="12"/>
  <c r="AW94" i="12"/>
  <c r="AW84" i="12"/>
  <c r="AW107" i="12"/>
  <c r="AW33" i="12"/>
  <c r="AW24" i="12"/>
  <c r="AV45" i="12"/>
  <c r="AY5" i="12"/>
  <c r="AY235" i="12" s="1"/>
  <c r="AY212" i="12" l="1"/>
  <c r="AY231" i="12"/>
  <c r="AX137" i="12"/>
  <c r="AX146" i="12" s="1"/>
  <c r="AW147" i="12"/>
  <c r="AS11" i="12"/>
  <c r="AS119" i="12" s="1"/>
  <c r="G374" i="17"/>
  <c r="G373" i="17" s="1"/>
  <c r="G372" i="17" s="1"/>
  <c r="G371" i="17" s="1"/>
  <c r="G370" i="17" s="1"/>
  <c r="G369" i="17" s="1"/>
  <c r="G368" i="17" s="1"/>
  <c r="G367" i="17" s="1"/>
  <c r="G366" i="17" s="1"/>
  <c r="G365" i="17" s="1"/>
  <c r="G364" i="17" s="1"/>
  <c r="G363" i="17" s="1"/>
  <c r="G362" i="17" s="1"/>
  <c r="G361" i="17" s="1"/>
  <c r="G360" i="17" s="1"/>
  <c r="G359" i="17" s="1"/>
  <c r="G358" i="17" s="1"/>
  <c r="G357" i="17" s="1"/>
  <c r="G356" i="17" s="1"/>
  <c r="G355" i="17" s="1"/>
  <c r="G354" i="17" s="1"/>
  <c r="G353" i="17" s="1"/>
  <c r="G352" i="17" s="1"/>
  <c r="G351" i="17" s="1"/>
  <c r="G350" i="17" s="1"/>
  <c r="G349" i="17" s="1"/>
  <c r="G348" i="17" s="1"/>
  <c r="G347" i="17" s="1"/>
  <c r="G346" i="17" s="1"/>
  <c r="G345" i="17" s="1"/>
  <c r="G344" i="17" s="1"/>
  <c r="G343" i="17" s="1"/>
  <c r="AY210" i="12"/>
  <c r="AY234" i="12"/>
  <c r="AX272" i="12"/>
  <c r="AX267" i="12" s="1"/>
  <c r="AW273" i="12"/>
  <c r="AY270" i="12"/>
  <c r="AY269" i="12"/>
  <c r="AY268" i="12"/>
  <c r="AY266" i="12"/>
  <c r="AY265" i="12"/>
  <c r="AY264" i="12"/>
  <c r="AY263" i="12"/>
  <c r="AY262" i="12"/>
  <c r="AY261" i="12"/>
  <c r="AY258" i="12"/>
  <c r="AY257" i="12"/>
  <c r="AY256" i="12"/>
  <c r="AY260" i="12"/>
  <c r="AY255" i="12"/>
  <c r="AY259" i="12"/>
  <c r="AY271" i="12"/>
  <c r="AX254" i="12"/>
  <c r="AY52" i="12"/>
  <c r="AY87" i="12"/>
  <c r="AY63" i="12"/>
  <c r="AW69" i="12"/>
  <c r="AX68" i="12"/>
  <c r="AY66" i="12"/>
  <c r="AY65" i="12"/>
  <c r="AY62" i="12"/>
  <c r="AY60" i="12"/>
  <c r="AY59" i="12"/>
  <c r="AY56" i="12"/>
  <c r="AY50" i="12"/>
  <c r="AY49" i="12"/>
  <c r="AY64" i="12"/>
  <c r="AY55" i="12"/>
  <c r="AY51" i="12"/>
  <c r="AY57" i="12"/>
  <c r="AY54" i="12"/>
  <c r="AY53" i="12"/>
  <c r="AY58" i="12"/>
  <c r="AY13" i="12"/>
  <c r="AX48" i="12"/>
  <c r="AX61" i="12"/>
  <c r="G438" i="15"/>
  <c r="G437" i="15" s="1"/>
  <c r="G436" i="15" s="1"/>
  <c r="G435" i="15" s="1"/>
  <c r="G434" i="15" s="1"/>
  <c r="G433" i="15" s="1"/>
  <c r="G432" i="15" s="1"/>
  <c r="G431" i="15" s="1"/>
  <c r="G430" i="15" s="1"/>
  <c r="G429" i="15" s="1"/>
  <c r="G428" i="15" s="1"/>
  <c r="G427" i="15" s="1"/>
  <c r="G426" i="15" s="1"/>
  <c r="G425" i="15" s="1"/>
  <c r="G424" i="15" s="1"/>
  <c r="G423" i="15" s="1"/>
  <c r="AH10" i="12"/>
  <c r="AH91" i="12" s="1"/>
  <c r="AW251" i="12"/>
  <c r="AW194" i="12"/>
  <c r="AY218" i="12"/>
  <c r="AY217" i="12"/>
  <c r="AY225" i="12"/>
  <c r="AY219" i="12"/>
  <c r="AY216" i="12"/>
  <c r="AY221" i="12"/>
  <c r="AY227" i="12"/>
  <c r="AY220" i="12"/>
  <c r="AY230" i="12"/>
  <c r="AY224" i="12"/>
  <c r="AY222" i="12"/>
  <c r="AY223" i="12"/>
  <c r="AY228" i="12"/>
  <c r="AY229" i="12"/>
  <c r="AY226" i="12"/>
  <c r="AY239" i="12"/>
  <c r="AX250" i="12"/>
  <c r="AY39" i="12"/>
  <c r="AY40" i="12"/>
  <c r="AY41" i="12"/>
  <c r="AX38" i="12"/>
  <c r="AY36" i="12"/>
  <c r="AY246" i="12"/>
  <c r="AY237" i="12"/>
  <c r="AY215" i="12"/>
  <c r="AY204" i="12"/>
  <c r="AY247" i="12"/>
  <c r="AY243" i="12"/>
  <c r="AY240" i="12"/>
  <c r="AY206" i="12"/>
  <c r="AY205" i="12"/>
  <c r="AY248" i="12"/>
  <c r="AY244" i="12"/>
  <c r="AY242" i="12"/>
  <c r="AY213" i="12"/>
  <c r="AY202" i="12"/>
  <c r="AY199" i="12"/>
  <c r="AY198" i="12"/>
  <c r="AY203" i="12"/>
  <c r="AY200" i="12"/>
  <c r="AY236" i="12"/>
  <c r="AY201" i="12"/>
  <c r="AY214" i="12"/>
  <c r="AY245" i="12"/>
  <c r="AY238" i="12"/>
  <c r="AY211" i="12"/>
  <c r="AY208" i="12"/>
  <c r="AY209" i="12"/>
  <c r="AY232" i="12"/>
  <c r="AY233" i="12"/>
  <c r="AX241" i="12"/>
  <c r="AX197" i="12"/>
  <c r="AY185" i="12"/>
  <c r="AY192" i="12"/>
  <c r="AY184" i="12"/>
  <c r="AY183" i="12"/>
  <c r="AY182" i="12"/>
  <c r="AY188" i="12"/>
  <c r="AY180" i="12"/>
  <c r="AY178" i="12"/>
  <c r="AY191" i="12"/>
  <c r="AY186" i="12"/>
  <c r="AY181" i="12"/>
  <c r="AY179" i="12"/>
  <c r="AY190" i="12"/>
  <c r="G40" i="13"/>
  <c r="G39" i="13" s="1"/>
  <c r="G38" i="13" s="1"/>
  <c r="G37" i="13" s="1"/>
  <c r="G36" i="13" s="1"/>
  <c r="G35" i="13" s="1"/>
  <c r="G34" i="13" s="1"/>
  <c r="G33" i="13" s="1"/>
  <c r="G32" i="13" s="1"/>
  <c r="AY9" i="12"/>
  <c r="AX177" i="12"/>
  <c r="AX187" i="12"/>
  <c r="AX135" i="12"/>
  <c r="AX163" i="12"/>
  <c r="AY162" i="12"/>
  <c r="AY153" i="12"/>
  <c r="AY164" i="12"/>
  <c r="AY172" i="12"/>
  <c r="AY161" i="12"/>
  <c r="AY171" i="12"/>
  <c r="AY170" i="12"/>
  <c r="AY169" i="12"/>
  <c r="AY152" i="12"/>
  <c r="AY168" i="12"/>
  <c r="AY151" i="12"/>
  <c r="AY167" i="12"/>
  <c r="AY159" i="12"/>
  <c r="AY158" i="12"/>
  <c r="AY155" i="12"/>
  <c r="AY166" i="12"/>
  <c r="AY154" i="12"/>
  <c r="AY160" i="12"/>
  <c r="AY156" i="12"/>
  <c r="AY165" i="12"/>
  <c r="AY157" i="12"/>
  <c r="AY128" i="12"/>
  <c r="AY130" i="12"/>
  <c r="AY129" i="12"/>
  <c r="AY144" i="12"/>
  <c r="AY136" i="12"/>
  <c r="AY127" i="12"/>
  <c r="AY143" i="12"/>
  <c r="AY134" i="12"/>
  <c r="AY126" i="12"/>
  <c r="AY142" i="12"/>
  <c r="AY133" i="12"/>
  <c r="AY125" i="12"/>
  <c r="AY138" i="12"/>
  <c r="AY141" i="12"/>
  <c r="AY132" i="12"/>
  <c r="AY124" i="12"/>
  <c r="AY140" i="12"/>
  <c r="AY131" i="12"/>
  <c r="AY123" i="12"/>
  <c r="AY139" i="12"/>
  <c r="AX122" i="12"/>
  <c r="AX150" i="12"/>
  <c r="AX118" i="12"/>
  <c r="AY110" i="12"/>
  <c r="AY101" i="12"/>
  <c r="AY109" i="12"/>
  <c r="AY100" i="12"/>
  <c r="AY104" i="12"/>
  <c r="AY116" i="12"/>
  <c r="AY108" i="12"/>
  <c r="AY99" i="12"/>
  <c r="AY96" i="12"/>
  <c r="AY115" i="12"/>
  <c r="AY106" i="12"/>
  <c r="AY98" i="12"/>
  <c r="AY114" i="12"/>
  <c r="AY105" i="12"/>
  <c r="AY97" i="12"/>
  <c r="AY113" i="12"/>
  <c r="AY112" i="12"/>
  <c r="AY103" i="12"/>
  <c r="AY95" i="12"/>
  <c r="AY102" i="12"/>
  <c r="AY111" i="12"/>
  <c r="AX90" i="12"/>
  <c r="AY37" i="12"/>
  <c r="AY27" i="12"/>
  <c r="AY82" i="12"/>
  <c r="AY74" i="12"/>
  <c r="AY35" i="12"/>
  <c r="AY26" i="12"/>
  <c r="AY81" i="12"/>
  <c r="AY73" i="12"/>
  <c r="AY88" i="12"/>
  <c r="AY42" i="12"/>
  <c r="AY34" i="12"/>
  <c r="AY25" i="12"/>
  <c r="AY80" i="12"/>
  <c r="AY30" i="12"/>
  <c r="AY189" i="12" s="1"/>
  <c r="AY76" i="12"/>
  <c r="AY32" i="12"/>
  <c r="AY79" i="12"/>
  <c r="AY31" i="12"/>
  <c r="AY78" i="12"/>
  <c r="AY43" i="12"/>
  <c r="AY77" i="12"/>
  <c r="AY29" i="12"/>
  <c r="AY86" i="12"/>
  <c r="AY83" i="12"/>
  <c r="AY75" i="12"/>
  <c r="AY28" i="12"/>
  <c r="AY85" i="12"/>
  <c r="AX94" i="12"/>
  <c r="AX72" i="12"/>
  <c r="AX107" i="12"/>
  <c r="AX84" i="12"/>
  <c r="AW45" i="12"/>
  <c r="AX33" i="12"/>
  <c r="AX24" i="12"/>
  <c r="AZ5" i="12"/>
  <c r="AZ13" i="12" l="1"/>
  <c r="AZ235" i="12"/>
  <c r="AZ212" i="12"/>
  <c r="AZ231" i="12"/>
  <c r="AX147" i="12"/>
  <c r="AY137" i="12"/>
  <c r="AY146" i="12" s="1"/>
  <c r="G342" i="17"/>
  <c r="G341" i="17" s="1"/>
  <c r="G340" i="17" s="1"/>
  <c r="G339" i="17" s="1"/>
  <c r="G338" i="17" s="1"/>
  <c r="G337" i="17" s="1"/>
  <c r="G336" i="17" s="1"/>
  <c r="G335" i="17" s="1"/>
  <c r="G334" i="17" s="1"/>
  <c r="G333" i="17" s="1"/>
  <c r="G332" i="17" s="1"/>
  <c r="G331" i="17" s="1"/>
  <c r="G330" i="17" s="1"/>
  <c r="G329" i="17" s="1"/>
  <c r="G328" i="17" s="1"/>
  <c r="G327" i="17" s="1"/>
  <c r="G326" i="17" s="1"/>
  <c r="G325" i="17" s="1"/>
  <c r="G324" i="17" s="1"/>
  <c r="G323" i="17" s="1"/>
  <c r="G322" i="17" s="1"/>
  <c r="G321" i="17" s="1"/>
  <c r="G320" i="17" s="1"/>
  <c r="G319" i="17" s="1"/>
  <c r="G318" i="17" s="1"/>
  <c r="G317" i="17" s="1"/>
  <c r="G316" i="17" s="1"/>
  <c r="G315" i="17" s="1"/>
  <c r="G314" i="17" s="1"/>
  <c r="G313" i="17" s="1"/>
  <c r="G312" i="17" s="1"/>
  <c r="G311" i="17" s="1"/>
  <c r="G310" i="17" s="1"/>
  <c r="G309" i="17" s="1"/>
  <c r="G308" i="17" s="1"/>
  <c r="G307" i="17" s="1"/>
  <c r="G306" i="17" s="1"/>
  <c r="G305" i="17" s="1"/>
  <c r="G304" i="17" s="1"/>
  <c r="G303" i="17" s="1"/>
  <c r="G302" i="17" s="1"/>
  <c r="G301" i="17" s="1"/>
  <c r="G300" i="17" s="1"/>
  <c r="G299" i="17" s="1"/>
  <c r="G298" i="17" s="1"/>
  <c r="G297" i="17" s="1"/>
  <c r="G296" i="17" s="1"/>
  <c r="G295" i="17" s="1"/>
  <c r="G294" i="17" s="1"/>
  <c r="G293" i="17" s="1"/>
  <c r="G292" i="17" s="1"/>
  <c r="AT11" i="12"/>
  <c r="AT119" i="12" s="1"/>
  <c r="AZ210" i="12"/>
  <c r="AZ234" i="12"/>
  <c r="AY272" i="12"/>
  <c r="AY267" i="12" s="1"/>
  <c r="AZ270" i="12"/>
  <c r="AZ269" i="12"/>
  <c r="AZ268" i="12"/>
  <c r="AZ266" i="12"/>
  <c r="AZ265" i="12"/>
  <c r="AZ264" i="12"/>
  <c r="AZ263" i="12"/>
  <c r="AZ262" i="12"/>
  <c r="AZ261" i="12"/>
  <c r="AZ258" i="12"/>
  <c r="AZ257" i="12"/>
  <c r="AZ256" i="12"/>
  <c r="AZ260" i="12"/>
  <c r="AZ255" i="12"/>
  <c r="AZ259" i="12"/>
  <c r="AX273" i="12"/>
  <c r="AY254" i="12"/>
  <c r="AZ271" i="12"/>
  <c r="AZ52" i="12"/>
  <c r="AZ87" i="12"/>
  <c r="AZ63" i="12"/>
  <c r="AZ66" i="12"/>
  <c r="AZ65" i="12"/>
  <c r="AZ62" i="12"/>
  <c r="AZ60" i="12"/>
  <c r="AZ59" i="12"/>
  <c r="AZ56" i="12"/>
  <c r="AZ50" i="12"/>
  <c r="AZ49" i="12"/>
  <c r="AZ64" i="12"/>
  <c r="AZ58" i="12"/>
  <c r="AZ51" i="12"/>
  <c r="AZ55" i="12"/>
  <c r="AZ54" i="12"/>
  <c r="AZ57" i="12"/>
  <c r="AZ53" i="12"/>
  <c r="AY68" i="12"/>
  <c r="AX69" i="12"/>
  <c r="AY48" i="12"/>
  <c r="AY61" i="12"/>
  <c r="G422" i="15"/>
  <c r="G421" i="15" s="1"/>
  <c r="G420" i="15" s="1"/>
  <c r="G419" i="15" s="1"/>
  <c r="G418" i="15" s="1"/>
  <c r="G417" i="15" s="1"/>
  <c r="G416" i="15" s="1"/>
  <c r="G415" i="15" s="1"/>
  <c r="G414" i="15" s="1"/>
  <c r="G413" i="15" s="1"/>
  <c r="G412" i="15" s="1"/>
  <c r="G411" i="15" s="1"/>
  <c r="G410" i="15" s="1"/>
  <c r="G409" i="15" s="1"/>
  <c r="G408" i="15" s="1"/>
  <c r="AI10" i="12"/>
  <c r="AI91" i="12" s="1"/>
  <c r="AX194" i="12"/>
  <c r="AX251" i="12"/>
  <c r="AZ225" i="12"/>
  <c r="AZ219" i="12"/>
  <c r="AZ216" i="12"/>
  <c r="AZ227" i="12"/>
  <c r="AZ220" i="12"/>
  <c r="AZ221" i="12"/>
  <c r="AZ217" i="12"/>
  <c r="AZ218" i="12"/>
  <c r="AZ230" i="12"/>
  <c r="AZ229" i="12"/>
  <c r="AZ222" i="12"/>
  <c r="AZ226" i="12"/>
  <c r="AZ223" i="12"/>
  <c r="AZ224" i="12"/>
  <c r="AZ239" i="12"/>
  <c r="AZ228" i="12"/>
  <c r="AY250" i="12"/>
  <c r="AZ40" i="12"/>
  <c r="AZ41" i="12"/>
  <c r="AZ39" i="12"/>
  <c r="AY38" i="12"/>
  <c r="AZ36" i="12"/>
  <c r="AZ214" i="12"/>
  <c r="AZ215" i="12"/>
  <c r="AZ232" i="12"/>
  <c r="AZ247" i="12"/>
  <c r="AZ243" i="12"/>
  <c r="AZ240" i="12"/>
  <c r="AZ206" i="12"/>
  <c r="AZ205" i="12"/>
  <c r="AZ248" i="12"/>
  <c r="AZ244" i="12"/>
  <c r="AZ242" i="12"/>
  <c r="AZ213" i="12"/>
  <c r="AZ202" i="12"/>
  <c r="AZ245" i="12"/>
  <c r="AZ236" i="12"/>
  <c r="AZ203" i="12"/>
  <c r="AZ237" i="12"/>
  <c r="AZ199" i="12"/>
  <c r="AZ200" i="12"/>
  <c r="AZ246" i="12"/>
  <c r="AZ201" i="12"/>
  <c r="AZ204" i="12"/>
  <c r="AZ198" i="12"/>
  <c r="AZ211" i="12"/>
  <c r="AZ209" i="12"/>
  <c r="AZ208" i="12"/>
  <c r="AZ238" i="12"/>
  <c r="AZ233" i="12"/>
  <c r="AY241" i="12"/>
  <c r="AY197" i="12"/>
  <c r="AZ184" i="12"/>
  <c r="AZ183" i="12"/>
  <c r="AZ182" i="12"/>
  <c r="AZ192" i="12"/>
  <c r="AZ188" i="12"/>
  <c r="AZ185" i="12"/>
  <c r="AZ181" i="12"/>
  <c r="AZ191" i="12"/>
  <c r="AZ190" i="12"/>
  <c r="AZ186" i="12"/>
  <c r="AZ179" i="12"/>
  <c r="AZ178" i="12"/>
  <c r="AZ180" i="12"/>
  <c r="G31" i="13"/>
  <c r="G30" i="13" s="1"/>
  <c r="G29" i="13" s="1"/>
  <c r="G28" i="13" s="1"/>
  <c r="G27" i="13" s="1"/>
  <c r="G26" i="13" s="1"/>
  <c r="G25" i="13" s="1"/>
  <c r="G24" i="13" s="1"/>
  <c r="G23" i="13" s="1"/>
  <c r="G22" i="13" s="1"/>
  <c r="G21" i="13" s="1"/>
  <c r="G20" i="13" s="1"/>
  <c r="G19" i="13" s="1"/>
  <c r="G18" i="13" s="1"/>
  <c r="G17" i="13" s="1"/>
  <c r="G16" i="13" s="1"/>
  <c r="G15" i="13" s="1"/>
  <c r="G14" i="13" s="1"/>
  <c r="G13" i="13" s="1"/>
  <c r="G12" i="13" s="1"/>
  <c r="G11" i="13" s="1"/>
  <c r="G10" i="13" s="1"/>
  <c r="G9" i="13" s="1"/>
  <c r="G8" i="13" s="1"/>
  <c r="G7" i="13" s="1"/>
  <c r="G6" i="13" s="1"/>
  <c r="G5" i="13" s="1"/>
  <c r="AZ9" i="12"/>
  <c r="AY177" i="12"/>
  <c r="AY187" i="12"/>
  <c r="AZ172" i="12"/>
  <c r="AZ161" i="12"/>
  <c r="AZ171" i="12"/>
  <c r="AZ153" i="12"/>
  <c r="AZ152" i="12"/>
  <c r="AZ170" i="12"/>
  <c r="AZ169" i="12"/>
  <c r="AZ168" i="12"/>
  <c r="AZ151" i="12"/>
  <c r="AZ167" i="12"/>
  <c r="AZ164" i="12"/>
  <c r="AZ162" i="12"/>
  <c r="AZ154" i="12"/>
  <c r="AZ157" i="12"/>
  <c r="AZ165" i="12"/>
  <c r="AZ166" i="12"/>
  <c r="AZ160" i="12"/>
  <c r="AZ155" i="12"/>
  <c r="AZ158" i="12"/>
  <c r="AZ159" i="12"/>
  <c r="AZ156" i="12"/>
  <c r="AZ144" i="12"/>
  <c r="AZ136" i="12"/>
  <c r="AZ127" i="12"/>
  <c r="AZ128" i="12"/>
  <c r="AZ143" i="12"/>
  <c r="AZ134" i="12"/>
  <c r="AZ126" i="12"/>
  <c r="AZ142" i="12"/>
  <c r="AZ133" i="12"/>
  <c r="AZ125" i="12"/>
  <c r="AZ141" i="12"/>
  <c r="AZ132" i="12"/>
  <c r="AZ124" i="12"/>
  <c r="AZ129" i="12"/>
  <c r="AZ140" i="12"/>
  <c r="AZ131" i="12"/>
  <c r="AZ123" i="12"/>
  <c r="AZ139" i="12"/>
  <c r="AZ130" i="12"/>
  <c r="AZ138" i="12"/>
  <c r="AY135" i="12"/>
  <c r="AY150" i="12"/>
  <c r="AY163" i="12"/>
  <c r="AY122" i="12"/>
  <c r="AY118" i="12"/>
  <c r="AZ109" i="12"/>
  <c r="AZ100" i="12"/>
  <c r="AZ116" i="12"/>
  <c r="AZ108" i="12"/>
  <c r="AZ99" i="12"/>
  <c r="AZ115" i="12"/>
  <c r="AZ106" i="12"/>
  <c r="AZ98" i="12"/>
  <c r="AZ103" i="12"/>
  <c r="AZ95" i="12"/>
  <c r="AZ114" i="12"/>
  <c r="AZ105" i="12"/>
  <c r="AZ97" i="12"/>
  <c r="AZ113" i="12"/>
  <c r="AZ104" i="12"/>
  <c r="AZ96" i="12"/>
  <c r="AZ112" i="12"/>
  <c r="AZ111" i="12"/>
  <c r="AZ102" i="12"/>
  <c r="AZ101" i="12"/>
  <c r="AZ110" i="12"/>
  <c r="AY94" i="12"/>
  <c r="AY72" i="12"/>
  <c r="AY90" i="12"/>
  <c r="AY107" i="12"/>
  <c r="AZ35" i="12"/>
  <c r="AZ26" i="12"/>
  <c r="AZ81" i="12"/>
  <c r="AZ73" i="12"/>
  <c r="AZ34" i="12"/>
  <c r="AZ25" i="12"/>
  <c r="AZ80" i="12"/>
  <c r="AZ32" i="12"/>
  <c r="AZ79" i="12"/>
  <c r="AZ29" i="12"/>
  <c r="AZ75" i="12"/>
  <c r="AZ31" i="12"/>
  <c r="AZ78" i="12"/>
  <c r="AZ43" i="12"/>
  <c r="AZ30" i="12"/>
  <c r="AZ88" i="12"/>
  <c r="AZ77" i="12"/>
  <c r="AZ42" i="12"/>
  <c r="AZ86" i="12"/>
  <c r="AZ76" i="12"/>
  <c r="AZ28" i="12"/>
  <c r="AZ83" i="12"/>
  <c r="AZ85" i="12"/>
  <c r="AZ82" i="12"/>
  <c r="AZ74" i="12"/>
  <c r="AZ37" i="12"/>
  <c r="AZ27" i="12"/>
  <c r="AY84" i="12"/>
  <c r="AX45" i="12"/>
  <c r="AY24" i="12"/>
  <c r="AY33" i="12"/>
  <c r="BA5" i="12"/>
  <c r="BA231" i="12" l="1"/>
  <c r="BA13" i="12"/>
  <c r="BA235" i="12"/>
  <c r="G4" i="13"/>
  <c r="G3" i="13" s="1"/>
  <c r="BA9" i="12"/>
  <c r="AY147" i="12"/>
  <c r="BA271" i="12"/>
  <c r="BA269" i="12"/>
  <c r="BA266" i="12"/>
  <c r="BA264" i="12"/>
  <c r="BA262" i="12"/>
  <c r="BA260" i="12"/>
  <c r="BA258" i="12"/>
  <c r="BA256" i="12"/>
  <c r="BA172" i="12"/>
  <c r="BA170" i="12"/>
  <c r="BA168" i="12"/>
  <c r="BA166" i="12"/>
  <c r="BA164" i="12"/>
  <c r="BA161" i="12"/>
  <c r="BA159" i="12"/>
  <c r="BA157" i="12"/>
  <c r="BA155" i="12"/>
  <c r="BA153" i="12"/>
  <c r="BA151" i="12"/>
  <c r="BA240" i="12"/>
  <c r="BA238" i="12"/>
  <c r="BA236" i="12"/>
  <c r="BA233" i="12"/>
  <c r="BA230" i="12"/>
  <c r="BA228" i="12"/>
  <c r="BA226" i="12"/>
  <c r="BA224" i="12"/>
  <c r="BA222" i="12"/>
  <c r="BA220" i="12"/>
  <c r="BA218" i="12"/>
  <c r="BA216" i="12"/>
  <c r="BA214" i="12"/>
  <c r="BA212" i="12"/>
  <c r="BA210" i="12"/>
  <c r="BA208" i="12"/>
  <c r="BA205" i="12"/>
  <c r="BA203" i="12"/>
  <c r="BA201" i="12"/>
  <c r="BA199" i="12"/>
  <c r="BA130" i="12"/>
  <c r="BA126" i="12"/>
  <c r="BA124" i="12"/>
  <c r="BA114" i="12"/>
  <c r="BA112" i="12"/>
  <c r="BA110" i="12"/>
  <c r="BA106" i="12"/>
  <c r="BA96" i="12"/>
  <c r="BA87" i="12"/>
  <c r="BA65" i="12"/>
  <c r="BA56" i="12"/>
  <c r="BA43" i="12"/>
  <c r="BA41" i="12"/>
  <c r="BA39" i="12"/>
  <c r="BA248" i="12"/>
  <c r="BA246" i="12"/>
  <c r="BA244" i="12"/>
  <c r="BA242" i="12"/>
  <c r="BA192" i="12"/>
  <c r="BA190" i="12"/>
  <c r="BA186" i="12"/>
  <c r="BA184" i="12"/>
  <c r="BA182" i="12"/>
  <c r="BA180" i="12"/>
  <c r="BA178" i="12"/>
  <c r="BA36" i="12"/>
  <c r="BA34" i="12"/>
  <c r="BA31" i="12"/>
  <c r="BA29" i="12"/>
  <c r="BA27" i="12"/>
  <c r="BA25" i="12"/>
  <c r="BA245" i="12"/>
  <c r="BA185" i="12"/>
  <c r="BA136" i="12"/>
  <c r="BA133" i="12"/>
  <c r="BA188" i="12"/>
  <c r="BA181" i="12"/>
  <c r="BA270" i="12"/>
  <c r="BA268" i="12"/>
  <c r="BA265" i="12"/>
  <c r="BA263" i="12"/>
  <c r="BA261" i="12"/>
  <c r="BA259" i="12"/>
  <c r="BA257" i="12"/>
  <c r="BA255" i="12"/>
  <c r="BA171" i="12"/>
  <c r="BA169" i="12"/>
  <c r="BA167" i="12"/>
  <c r="BA165" i="12"/>
  <c r="BA162" i="12"/>
  <c r="BA160" i="12"/>
  <c r="BA158" i="12"/>
  <c r="BA156" i="12"/>
  <c r="BA154" i="12"/>
  <c r="BA152" i="12"/>
  <c r="BA247" i="12"/>
  <c r="BA179" i="12"/>
  <c r="BA239" i="12"/>
  <c r="BA237" i="12"/>
  <c r="BA234" i="12"/>
  <c r="BA232" i="12"/>
  <c r="BA229" i="12"/>
  <c r="BA227" i="12"/>
  <c r="BA225" i="12"/>
  <c r="BA223" i="12"/>
  <c r="BA221" i="12"/>
  <c r="BA219" i="12"/>
  <c r="BA217" i="12"/>
  <c r="BA215" i="12"/>
  <c r="BA213" i="12"/>
  <c r="BA211" i="12"/>
  <c r="BA209" i="12"/>
  <c r="BA206" i="12"/>
  <c r="BA204" i="12"/>
  <c r="BA202" i="12"/>
  <c r="BA200" i="12"/>
  <c r="BA198" i="12"/>
  <c r="BA132" i="12"/>
  <c r="BA129" i="12"/>
  <c r="BA125" i="12"/>
  <c r="BA115" i="12"/>
  <c r="BA113" i="12"/>
  <c r="BA111" i="12"/>
  <c r="BA108" i="12"/>
  <c r="BA97" i="12"/>
  <c r="BA95" i="12"/>
  <c r="BA66" i="12"/>
  <c r="BA60" i="12"/>
  <c r="BA50" i="12"/>
  <c r="BA42" i="12"/>
  <c r="BA40" i="12"/>
  <c r="BA243" i="12"/>
  <c r="BA191" i="12"/>
  <c r="BA183" i="12"/>
  <c r="BA144" i="12"/>
  <c r="BA134" i="12"/>
  <c r="BA35" i="12"/>
  <c r="BA37" i="12"/>
  <c r="BA32" i="12"/>
  <c r="BA26" i="12"/>
  <c r="BA30" i="12"/>
  <c r="BA189" i="12" s="1"/>
  <c r="BA28" i="12"/>
  <c r="BA51" i="12"/>
  <c r="BA49" i="12"/>
  <c r="BA53" i="12"/>
  <c r="BA62" i="12"/>
  <c r="BA57" i="12"/>
  <c r="BA55" i="12"/>
  <c r="BA58" i="12"/>
  <c r="BA59" i="12"/>
  <c r="BA64" i="12"/>
  <c r="BA52" i="12"/>
  <c r="BA54" i="12"/>
  <c r="BA63" i="12"/>
  <c r="BA127" i="12"/>
  <c r="BA138" i="12"/>
  <c r="BA123" i="12"/>
  <c r="BA143" i="12"/>
  <c r="BA140" i="12"/>
  <c r="BA139" i="12"/>
  <c r="BA141" i="12"/>
  <c r="BA128" i="12"/>
  <c r="BA131" i="12"/>
  <c r="BA142" i="12"/>
  <c r="BA102" i="12"/>
  <c r="BA98" i="12"/>
  <c r="BA101" i="12"/>
  <c r="BA105" i="12"/>
  <c r="BA103" i="12"/>
  <c r="BA104" i="12"/>
  <c r="BA99" i="12"/>
  <c r="BA100" i="12"/>
  <c r="BA109" i="12"/>
  <c r="BA116" i="12"/>
  <c r="BA77" i="12"/>
  <c r="BA81" i="12"/>
  <c r="BA88" i="12"/>
  <c r="BA74" i="12"/>
  <c r="BA85" i="12"/>
  <c r="BA82" i="12"/>
  <c r="BA78" i="12"/>
  <c r="BA83" i="12"/>
  <c r="BA79" i="12"/>
  <c r="BA86" i="12"/>
  <c r="BA76" i="12"/>
  <c r="BA75" i="12"/>
  <c r="BA73" i="12"/>
  <c r="BA80" i="12"/>
  <c r="G291" i="17"/>
  <c r="G290" i="17" s="1"/>
  <c r="G289" i="17" s="1"/>
  <c r="G288" i="17" s="1"/>
  <c r="G287" i="17" s="1"/>
  <c r="G286" i="17" s="1"/>
  <c r="G285" i="17" s="1"/>
  <c r="G284" i="17" s="1"/>
  <c r="G283" i="17" s="1"/>
  <c r="G282" i="17" s="1"/>
  <c r="G281" i="17" s="1"/>
  <c r="G280" i="17" s="1"/>
  <c r="G279" i="17" s="1"/>
  <c r="G278" i="17" s="1"/>
  <c r="G277" i="17" s="1"/>
  <c r="G276" i="17" s="1"/>
  <c r="G275" i="17" s="1"/>
  <c r="G274" i="17" s="1"/>
  <c r="G273" i="17" s="1"/>
  <c r="G272" i="17" s="1"/>
  <c r="G271" i="17" s="1"/>
  <c r="G270" i="17" s="1"/>
  <c r="G269" i="17" s="1"/>
  <c r="G268" i="17" s="1"/>
  <c r="G267" i="17" s="1"/>
  <c r="G266" i="17" s="1"/>
  <c r="G265" i="17" s="1"/>
  <c r="G264" i="17" s="1"/>
  <c r="G263" i="17" s="1"/>
  <c r="G262" i="17" s="1"/>
  <c r="G261" i="17" s="1"/>
  <c r="G260" i="17" s="1"/>
  <c r="G259" i="17" s="1"/>
  <c r="G258" i="17" s="1"/>
  <c r="G257" i="17" s="1"/>
  <c r="G256" i="17" s="1"/>
  <c r="G255" i="17" s="1"/>
  <c r="G254" i="17" s="1"/>
  <c r="G253" i="17" s="1"/>
  <c r="G252" i="17" s="1"/>
  <c r="G251" i="17" s="1"/>
  <c r="G250" i="17" s="1"/>
  <c r="G249" i="17" s="1"/>
  <c r="G248" i="17" s="1"/>
  <c r="AU11" i="12"/>
  <c r="AU119" i="12" s="1"/>
  <c r="AZ189" i="12"/>
  <c r="AZ137" i="12"/>
  <c r="AZ146" i="12" s="1"/>
  <c r="AZ272" i="12"/>
  <c r="AY273" i="12"/>
  <c r="AZ254" i="12"/>
  <c r="AZ68" i="12"/>
  <c r="AY69" i="12"/>
  <c r="AZ61" i="12"/>
  <c r="AZ48" i="12"/>
  <c r="G407" i="15"/>
  <c r="G406" i="15" s="1"/>
  <c r="G405" i="15" s="1"/>
  <c r="G404" i="15" s="1"/>
  <c r="G403" i="15" s="1"/>
  <c r="G402" i="15" s="1"/>
  <c r="G401" i="15" s="1"/>
  <c r="G400" i="15" s="1"/>
  <c r="G399" i="15" s="1"/>
  <c r="G398" i="15" s="1"/>
  <c r="AJ10" i="12"/>
  <c r="AJ91" i="12" s="1"/>
  <c r="AY251" i="12"/>
  <c r="AZ250" i="12"/>
  <c r="AY194" i="12"/>
  <c r="AZ38" i="12"/>
  <c r="AZ241" i="12"/>
  <c r="AZ197" i="12"/>
  <c r="AZ177" i="12"/>
  <c r="AZ163" i="12"/>
  <c r="AZ122" i="12"/>
  <c r="AZ150" i="12"/>
  <c r="AZ118" i="12"/>
  <c r="AZ90" i="12"/>
  <c r="AZ107" i="12"/>
  <c r="AZ94" i="12"/>
  <c r="AZ72" i="12"/>
  <c r="AZ84" i="12"/>
  <c r="AY45" i="12"/>
  <c r="AZ33" i="12"/>
  <c r="AZ24" i="12"/>
  <c r="BB5" i="12"/>
  <c r="BA118" i="12" l="1"/>
  <c r="BA250" i="12"/>
  <c r="BA187" i="12"/>
  <c r="BA272" i="12"/>
  <c r="BA267" i="12" s="1"/>
  <c r="BA90" i="12"/>
  <c r="BA68" i="12"/>
  <c r="BA137" i="12"/>
  <c r="BA146" i="12" s="1"/>
  <c r="D146" i="12" s="1"/>
  <c r="BA38" i="12"/>
  <c r="BA122" i="12"/>
  <c r="BA197" i="12"/>
  <c r="BA254" i="12"/>
  <c r="BA163" i="12"/>
  <c r="BA107" i="12"/>
  <c r="BA150" i="12"/>
  <c r="BA72" i="12"/>
  <c r="BA84" i="12"/>
  <c r="BA241" i="12"/>
  <c r="BA61" i="12"/>
  <c r="AZ187" i="12"/>
  <c r="AZ194" i="12" s="1"/>
  <c r="BA33" i="12"/>
  <c r="BA177" i="12"/>
  <c r="BA48" i="12"/>
  <c r="BA69" i="12" s="1"/>
  <c r="BA94" i="12"/>
  <c r="BA24" i="12"/>
  <c r="G247" i="17"/>
  <c r="G246" i="17" s="1"/>
  <c r="G245" i="17" s="1"/>
  <c r="G244" i="17" s="1"/>
  <c r="G243" i="17" s="1"/>
  <c r="G242" i="17" s="1"/>
  <c r="G241" i="17" s="1"/>
  <c r="G240" i="17" s="1"/>
  <c r="G239" i="17" s="1"/>
  <c r="G238" i="17" s="1"/>
  <c r="G237" i="17" s="1"/>
  <c r="G236" i="17" s="1"/>
  <c r="G235" i="17" s="1"/>
  <c r="G234" i="17" s="1"/>
  <c r="G233" i="17" s="1"/>
  <c r="G232" i="17" s="1"/>
  <c r="G231" i="17" s="1"/>
  <c r="G230" i="17" s="1"/>
  <c r="G229" i="17" s="1"/>
  <c r="G228" i="17" s="1"/>
  <c r="G227" i="17" s="1"/>
  <c r="G226" i="17" s="1"/>
  <c r="G225" i="17" s="1"/>
  <c r="G224" i="17" s="1"/>
  <c r="G223" i="17" s="1"/>
  <c r="G222" i="17" s="1"/>
  <c r="G221" i="17" s="1"/>
  <c r="G220" i="17" s="1"/>
  <c r="G219" i="17" s="1"/>
  <c r="G218" i="17" s="1"/>
  <c r="G217" i="17" s="1"/>
  <c r="AV11" i="12"/>
  <c r="AV119" i="12" s="1"/>
  <c r="AZ135" i="12"/>
  <c r="AZ147" i="12" s="1"/>
  <c r="AZ267" i="12"/>
  <c r="AZ273" i="12" s="1"/>
  <c r="AZ69" i="12"/>
  <c r="G397" i="15"/>
  <c r="G396" i="15" s="1"/>
  <c r="G395" i="15" s="1"/>
  <c r="G394" i="15" s="1"/>
  <c r="G393" i="15" s="1"/>
  <c r="G392" i="15" s="1"/>
  <c r="G391" i="15" s="1"/>
  <c r="G390" i="15" s="1"/>
  <c r="G389" i="15" s="1"/>
  <c r="G388" i="15" s="1"/>
  <c r="G387" i="15" s="1"/>
  <c r="G386" i="15" s="1"/>
  <c r="G385" i="15" s="1"/>
  <c r="G384" i="15" s="1"/>
  <c r="G383" i="15" s="1"/>
  <c r="G382" i="15" s="1"/>
  <c r="G381" i="15" s="1"/>
  <c r="AK10" i="12"/>
  <c r="AK91" i="12" s="1"/>
  <c r="AZ251" i="12"/>
  <c r="AZ45" i="12"/>
  <c r="BC5" i="12"/>
  <c r="BA45" i="12" l="1"/>
  <c r="BA251" i="12"/>
  <c r="BA135" i="12"/>
  <c r="BA147" i="12" s="1"/>
  <c r="D147" i="12" s="1"/>
  <c r="BA194" i="12"/>
  <c r="BA273" i="12"/>
  <c r="G216" i="17"/>
  <c r="G215" i="17" s="1"/>
  <c r="G214" i="17" s="1"/>
  <c r="G213" i="17" s="1"/>
  <c r="G212" i="17" s="1"/>
  <c r="G211" i="17" s="1"/>
  <c r="G210" i="17" s="1"/>
  <c r="G209" i="17" s="1"/>
  <c r="G208" i="17" s="1"/>
  <c r="G207" i="17" s="1"/>
  <c r="G206" i="17" s="1"/>
  <c r="G205" i="17" s="1"/>
  <c r="G204" i="17" s="1"/>
  <c r="G203" i="17" s="1"/>
  <c r="G202" i="17" s="1"/>
  <c r="G201" i="17" s="1"/>
  <c r="G200" i="17" s="1"/>
  <c r="G199" i="17" s="1"/>
  <c r="G198" i="17" s="1"/>
  <c r="G197" i="17" s="1"/>
  <c r="G196" i="17" s="1"/>
  <c r="G195" i="17" s="1"/>
  <c r="AW11" i="12"/>
  <c r="AW119" i="12" s="1"/>
  <c r="G380" i="15"/>
  <c r="G379" i="15" s="1"/>
  <c r="G378" i="15" s="1"/>
  <c r="G377" i="15" s="1"/>
  <c r="G376" i="15" s="1"/>
  <c r="G375" i="15" s="1"/>
  <c r="G374" i="15" s="1"/>
  <c r="G373" i="15" s="1"/>
  <c r="G372" i="15" s="1"/>
  <c r="G371" i="15" s="1"/>
  <c r="G370" i="15" s="1"/>
  <c r="G369" i="15" s="1"/>
  <c r="G368" i="15" s="1"/>
  <c r="G367" i="15" s="1"/>
  <c r="AL10" i="12"/>
  <c r="AL91" i="12" s="1"/>
  <c r="BD5" i="12"/>
  <c r="D231" i="12" l="1"/>
  <c r="D235" i="12"/>
  <c r="D133" i="12"/>
  <c r="D270" i="12"/>
  <c r="D268" i="12"/>
  <c r="D265" i="12"/>
  <c r="D263" i="12"/>
  <c r="D261" i="12"/>
  <c r="D259" i="12"/>
  <c r="D257" i="12"/>
  <c r="D255" i="12"/>
  <c r="D171" i="12"/>
  <c r="D169" i="12"/>
  <c r="D167" i="12"/>
  <c r="D165" i="12"/>
  <c r="D162" i="12"/>
  <c r="D160" i="12"/>
  <c r="D158" i="12"/>
  <c r="D156" i="12"/>
  <c r="D154" i="12"/>
  <c r="D152" i="12"/>
  <c r="D239" i="12"/>
  <c r="D237" i="12"/>
  <c r="D234" i="12"/>
  <c r="D232" i="12"/>
  <c r="D229" i="12"/>
  <c r="D227" i="12"/>
  <c r="D225" i="12"/>
  <c r="D223" i="12"/>
  <c r="D221" i="12"/>
  <c r="D219" i="12"/>
  <c r="D217" i="12"/>
  <c r="D215" i="12"/>
  <c r="D213" i="12"/>
  <c r="D211" i="12"/>
  <c r="D209" i="12"/>
  <c r="D206" i="12"/>
  <c r="D204" i="12"/>
  <c r="D202" i="12"/>
  <c r="D200" i="12"/>
  <c r="D129" i="12"/>
  <c r="D125" i="12"/>
  <c r="D115" i="12"/>
  <c r="D113" i="12"/>
  <c r="D111" i="12"/>
  <c r="D97" i="12"/>
  <c r="D66" i="12"/>
  <c r="D60" i="12"/>
  <c r="D50" i="12"/>
  <c r="D42" i="12"/>
  <c r="D40" i="12"/>
  <c r="D236" i="12"/>
  <c r="D226" i="12"/>
  <c r="D218" i="12"/>
  <c r="D210" i="12"/>
  <c r="D199" i="12"/>
  <c r="D247" i="12"/>
  <c r="D245" i="12"/>
  <c r="D243" i="12"/>
  <c r="D191" i="12"/>
  <c r="D188" i="12"/>
  <c r="D185" i="12"/>
  <c r="D183" i="12"/>
  <c r="D181" i="12"/>
  <c r="D179" i="12"/>
  <c r="D37" i="12"/>
  <c r="D35" i="12"/>
  <c r="D32" i="12"/>
  <c r="D240" i="12"/>
  <c r="D224" i="12"/>
  <c r="D214" i="12"/>
  <c r="D208" i="12"/>
  <c r="D201" i="12"/>
  <c r="D144" i="12"/>
  <c r="D134" i="12"/>
  <c r="D238" i="12"/>
  <c r="D228" i="12"/>
  <c r="D220" i="12"/>
  <c r="D216" i="12"/>
  <c r="D205" i="12"/>
  <c r="D271" i="12"/>
  <c r="D269" i="12"/>
  <c r="D266" i="12"/>
  <c r="D264" i="12"/>
  <c r="D262" i="12"/>
  <c r="D260" i="12"/>
  <c r="D258" i="12"/>
  <c r="D256" i="12"/>
  <c r="D172" i="12"/>
  <c r="D170" i="12"/>
  <c r="D168" i="12"/>
  <c r="D166" i="12"/>
  <c r="D164" i="12"/>
  <c r="D161" i="12"/>
  <c r="D159" i="12"/>
  <c r="D157" i="12"/>
  <c r="D155" i="12"/>
  <c r="D153" i="12"/>
  <c r="D230" i="12"/>
  <c r="D222" i="12"/>
  <c r="D212" i="12"/>
  <c r="D203" i="12"/>
  <c r="D248" i="12"/>
  <c r="D246" i="12"/>
  <c r="D244" i="12"/>
  <c r="D192" i="12"/>
  <c r="D190" i="12"/>
  <c r="D186" i="12"/>
  <c r="D184" i="12"/>
  <c r="D182" i="12"/>
  <c r="D180" i="12"/>
  <c r="D178" i="12"/>
  <c r="D36" i="12"/>
  <c r="D34" i="12"/>
  <c r="D31" i="12"/>
  <c r="D112" i="12"/>
  <c r="D110" i="12"/>
  <c r="D96" i="12"/>
  <c r="D106" i="12"/>
  <c r="D130" i="12"/>
  <c r="D87" i="12"/>
  <c r="D41" i="12"/>
  <c r="D126" i="12"/>
  <c r="D65" i="12"/>
  <c r="D43" i="12"/>
  <c r="D124" i="12"/>
  <c r="D56" i="12"/>
  <c r="D114" i="12"/>
  <c r="D132" i="12"/>
  <c r="D57" i="12"/>
  <c r="D55" i="12"/>
  <c r="D58" i="12"/>
  <c r="D54" i="12"/>
  <c r="D51" i="12"/>
  <c r="D59" i="12"/>
  <c r="D53" i="12"/>
  <c r="D52" i="12"/>
  <c r="D63" i="12"/>
  <c r="D140" i="12"/>
  <c r="D139" i="12"/>
  <c r="D131" i="12"/>
  <c r="D141" i="12"/>
  <c r="D128" i="12"/>
  <c r="D127" i="12"/>
  <c r="D123" i="12"/>
  <c r="D142" i="12"/>
  <c r="D138" i="12"/>
  <c r="D143" i="12"/>
  <c r="D101" i="12"/>
  <c r="D103" i="12"/>
  <c r="D105" i="12"/>
  <c r="D99" i="12"/>
  <c r="D104" i="12"/>
  <c r="D116" i="12"/>
  <c r="D109" i="12"/>
  <c r="D102" i="12"/>
  <c r="D100" i="12"/>
  <c r="D98" i="12"/>
  <c r="D80" i="12"/>
  <c r="D76" i="12"/>
  <c r="D77" i="12"/>
  <c r="D81" i="12"/>
  <c r="D74" i="12"/>
  <c r="D86" i="12"/>
  <c r="D82" i="12"/>
  <c r="D78" i="12"/>
  <c r="D83" i="12"/>
  <c r="D79" i="12"/>
  <c r="D73" i="12"/>
  <c r="D88" i="12"/>
  <c r="D75" i="12"/>
  <c r="D233" i="12"/>
  <c r="D189" i="12"/>
  <c r="G194" i="17"/>
  <c r="G193" i="17" s="1"/>
  <c r="G192" i="17" s="1"/>
  <c r="G191" i="17" s="1"/>
  <c r="G190" i="17" s="1"/>
  <c r="G189" i="17" s="1"/>
  <c r="G188" i="17" s="1"/>
  <c r="G187" i="17" s="1"/>
  <c r="G186" i="17" s="1"/>
  <c r="G185" i="17" s="1"/>
  <c r="G184" i="17" s="1"/>
  <c r="G183" i="17" s="1"/>
  <c r="G182" i="17" s="1"/>
  <c r="AX11" i="12"/>
  <c r="G366" i="15"/>
  <c r="G365" i="15" s="1"/>
  <c r="G364" i="15" s="1"/>
  <c r="G363" i="15" s="1"/>
  <c r="G362" i="15" s="1"/>
  <c r="G361" i="15" s="1"/>
  <c r="G360" i="15" s="1"/>
  <c r="G359" i="15" s="1"/>
  <c r="G358" i="15" s="1"/>
  <c r="G357" i="15" s="1"/>
  <c r="G356" i="15" s="1"/>
  <c r="G355" i="15" s="1"/>
  <c r="G354" i="15" s="1"/>
  <c r="G353" i="15" s="1"/>
  <c r="G352" i="15" s="1"/>
  <c r="G351" i="15" s="1"/>
  <c r="G350" i="15" s="1"/>
  <c r="G349" i="15" s="1"/>
  <c r="G348" i="15" s="1"/>
  <c r="AM10" i="12"/>
  <c r="BE5" i="12"/>
  <c r="D118" i="12" l="1"/>
  <c r="D25" i="12"/>
  <c r="D29" i="12"/>
  <c r="D84" i="12"/>
  <c r="D163" i="12"/>
  <c r="D28" i="12"/>
  <c r="D33" i="12"/>
  <c r="D38" i="12"/>
  <c r="D241" i="12"/>
  <c r="D150" i="12"/>
  <c r="D151" i="12"/>
  <c r="D250" i="12"/>
  <c r="D136" i="12"/>
  <c r="D30" i="12"/>
  <c r="D39" i="12"/>
  <c r="D61" i="12"/>
  <c r="D62" i="12"/>
  <c r="D90" i="12"/>
  <c r="D94" i="12"/>
  <c r="D95" i="12"/>
  <c r="D197" i="12"/>
  <c r="D198" i="12"/>
  <c r="D242" i="12"/>
  <c r="D85" i="12"/>
  <c r="D27" i="12"/>
  <c r="D122" i="12"/>
  <c r="D49" i="12"/>
  <c r="D68" i="12"/>
  <c r="D64" i="12"/>
  <c r="D187" i="12"/>
  <c r="D26" i="12"/>
  <c r="D107" i="12"/>
  <c r="D108" i="12"/>
  <c r="AX119" i="12"/>
  <c r="G181" i="17"/>
  <c r="G180" i="17" s="1"/>
  <c r="G179" i="17" s="1"/>
  <c r="G178" i="17" s="1"/>
  <c r="G177" i="17" s="1"/>
  <c r="G176" i="17" s="1"/>
  <c r="G175" i="17" s="1"/>
  <c r="G174" i="17" s="1"/>
  <c r="G173" i="17" s="1"/>
  <c r="G172" i="17" s="1"/>
  <c r="G171" i="17" s="1"/>
  <c r="G170" i="17" s="1"/>
  <c r="G169" i="17" s="1"/>
  <c r="AY11" i="12"/>
  <c r="AY119" i="12" s="1"/>
  <c r="AM91" i="12"/>
  <c r="G347" i="15"/>
  <c r="G346" i="15" s="1"/>
  <c r="G345" i="15" s="1"/>
  <c r="G344" i="15" s="1"/>
  <c r="G343" i="15" s="1"/>
  <c r="G342" i="15" s="1"/>
  <c r="G341" i="15" s="1"/>
  <c r="G340" i="15" s="1"/>
  <c r="G339" i="15" s="1"/>
  <c r="G338" i="15" s="1"/>
  <c r="G337" i="15" s="1"/>
  <c r="G336" i="15" s="1"/>
  <c r="G335" i="15" s="1"/>
  <c r="AN10" i="12"/>
  <c r="BF5" i="12"/>
  <c r="D137" i="12" l="1"/>
  <c r="D272" i="12"/>
  <c r="D254" i="12"/>
  <c r="D273" i="12"/>
  <c r="D45" i="12"/>
  <c r="D135" i="12"/>
  <c r="D194" i="12"/>
  <c r="D177" i="12"/>
  <c r="D24" i="12"/>
  <c r="D72" i="12"/>
  <c r="D48" i="12"/>
  <c r="D267" i="12"/>
  <c r="D69" i="12"/>
  <c r="G168" i="17"/>
  <c r="G167" i="17" s="1"/>
  <c r="G166" i="17" s="1"/>
  <c r="G165" i="17" s="1"/>
  <c r="G164" i="17" s="1"/>
  <c r="G163" i="17" s="1"/>
  <c r="G162" i="17" s="1"/>
  <c r="G161" i="17" s="1"/>
  <c r="G160" i="17" s="1"/>
  <c r="G159" i="17" s="1"/>
  <c r="G158" i="17" s="1"/>
  <c r="G157" i="17" s="1"/>
  <c r="G156" i="17" s="1"/>
  <c r="G155" i="17" s="1"/>
  <c r="G154" i="17" s="1"/>
  <c r="G153" i="17" s="1"/>
  <c r="G152" i="17" s="1"/>
  <c r="G151" i="17" s="1"/>
  <c r="G150" i="17" s="1"/>
  <c r="G149" i="17" s="1"/>
  <c r="G148" i="17" s="1"/>
  <c r="G147" i="17" s="1"/>
  <c r="G146" i="17" s="1"/>
  <c r="G145" i="17" s="1"/>
  <c r="G144" i="17" s="1"/>
  <c r="G143" i="17" s="1"/>
  <c r="AZ11" i="12"/>
  <c r="AN91" i="12"/>
  <c r="G334" i="15"/>
  <c r="G333" i="15" s="1"/>
  <c r="G332" i="15" s="1"/>
  <c r="G331" i="15" s="1"/>
  <c r="G330" i="15" s="1"/>
  <c r="G329" i="15" s="1"/>
  <c r="G328" i="15" s="1"/>
  <c r="G327" i="15" s="1"/>
  <c r="G326" i="15" s="1"/>
  <c r="G325" i="15" s="1"/>
  <c r="G324" i="15" s="1"/>
  <c r="G323" i="15" s="1"/>
  <c r="G322" i="15" s="1"/>
  <c r="G321" i="15" s="1"/>
  <c r="AO10" i="12"/>
  <c r="BG5" i="12"/>
  <c r="BA119" i="12" l="1"/>
  <c r="AZ119" i="12"/>
  <c r="AO91" i="12"/>
  <c r="G320" i="15"/>
  <c r="G319" i="15" s="1"/>
  <c r="G318" i="15" s="1"/>
  <c r="G317" i="15" s="1"/>
  <c r="G316" i="15" s="1"/>
  <c r="G315" i="15" s="1"/>
  <c r="G314" i="15" s="1"/>
  <c r="G313" i="15" s="1"/>
  <c r="G312" i="15" s="1"/>
  <c r="G311" i="15" s="1"/>
  <c r="G310" i="15" s="1"/>
  <c r="AP10" i="12"/>
  <c r="BH5" i="12"/>
  <c r="D119" i="12" l="1"/>
  <c r="AP91" i="12"/>
  <c r="G309" i="15"/>
  <c r="G308" i="15" s="1"/>
  <c r="G307" i="15" s="1"/>
  <c r="G306" i="15" s="1"/>
  <c r="G305" i="15" s="1"/>
  <c r="G304" i="15" s="1"/>
  <c r="G303" i="15" s="1"/>
  <c r="G302" i="15" s="1"/>
  <c r="G301" i="15" s="1"/>
  <c r="G300" i="15" s="1"/>
  <c r="G299" i="15" s="1"/>
  <c r="G298" i="15" s="1"/>
  <c r="G297" i="15" s="1"/>
  <c r="G296" i="15" s="1"/>
  <c r="G295" i="15" s="1"/>
  <c r="G294" i="15" s="1"/>
  <c r="G293" i="15" s="1"/>
  <c r="G292" i="15" s="1"/>
  <c r="G291" i="15" s="1"/>
  <c r="G290" i="15" s="1"/>
  <c r="G289" i="15" s="1"/>
  <c r="G288" i="15" s="1"/>
  <c r="G287" i="15" s="1"/>
  <c r="G286" i="15" s="1"/>
  <c r="AQ10" i="12"/>
  <c r="BI5" i="12"/>
  <c r="AQ91" i="12" l="1"/>
  <c r="G285" i="15"/>
  <c r="G284" i="15" s="1"/>
  <c r="G283" i="15" s="1"/>
  <c r="G282" i="15" s="1"/>
  <c r="G281" i="15" s="1"/>
  <c r="G280" i="15" s="1"/>
  <c r="G279" i="15" s="1"/>
  <c r="G278" i="15" s="1"/>
  <c r="G277" i="15" s="1"/>
  <c r="G276" i="15" s="1"/>
  <c r="G275" i="15" s="1"/>
  <c r="G274" i="15" s="1"/>
  <c r="G273" i="15" s="1"/>
  <c r="G272" i="15" s="1"/>
  <c r="G271" i="15" s="1"/>
  <c r="G270" i="15" s="1"/>
  <c r="G269" i="15" s="1"/>
  <c r="G268" i="15" s="1"/>
  <c r="G267" i="15" s="1"/>
  <c r="G266" i="15" s="1"/>
  <c r="G265" i="15" s="1"/>
  <c r="G264" i="15" s="1"/>
  <c r="G263" i="15" s="1"/>
  <c r="G262" i="15" s="1"/>
  <c r="AR10" i="12"/>
  <c r="BJ5" i="12"/>
  <c r="AR91" i="12" l="1"/>
  <c r="G261" i="15"/>
  <c r="G260" i="15" s="1"/>
  <c r="G259" i="15" s="1"/>
  <c r="G258" i="15" s="1"/>
  <c r="G257" i="15" s="1"/>
  <c r="G256" i="15" s="1"/>
  <c r="G255" i="15" s="1"/>
  <c r="G254" i="15" s="1"/>
  <c r="G253" i="15" s="1"/>
  <c r="G252" i="15" s="1"/>
  <c r="G251" i="15" s="1"/>
  <c r="G250" i="15" s="1"/>
  <c r="G249" i="15" s="1"/>
  <c r="G248" i="15" s="1"/>
  <c r="AS10" i="12"/>
  <c r="BK5" i="12"/>
  <c r="G247" i="15" l="1"/>
  <c r="G246" i="15" s="1"/>
  <c r="G245" i="15" s="1"/>
  <c r="G244" i="15" s="1"/>
  <c r="G243" i="15" s="1"/>
  <c r="G242" i="15" s="1"/>
  <c r="G241" i="15" s="1"/>
  <c r="G240" i="15" s="1"/>
  <c r="G239" i="15" s="1"/>
  <c r="G238" i="15" s="1"/>
  <c r="G237" i="15" s="1"/>
  <c r="G236" i="15" s="1"/>
  <c r="G235" i="15" s="1"/>
  <c r="G234" i="15" s="1"/>
  <c r="G233" i="15" s="1"/>
  <c r="G232" i="15" s="1"/>
  <c r="G231" i="15" s="1"/>
  <c r="G230" i="15" s="1"/>
  <c r="G229" i="15" s="1"/>
  <c r="G228" i="15" s="1"/>
  <c r="G227" i="15" s="1"/>
  <c r="G226" i="15" s="1"/>
  <c r="G225" i="15" s="1"/>
  <c r="G224" i="15" s="1"/>
  <c r="G223" i="15" s="1"/>
  <c r="G222" i="15" s="1"/>
  <c r="AT10" i="12"/>
  <c r="AS91" i="12"/>
  <c r="BL5" i="12"/>
  <c r="AT91" i="12" l="1"/>
  <c r="G221" i="15"/>
  <c r="G220" i="15" s="1"/>
  <c r="G219" i="15" s="1"/>
  <c r="G218" i="15" s="1"/>
  <c r="G217" i="15" s="1"/>
  <c r="G216" i="15" s="1"/>
  <c r="G215" i="15" s="1"/>
  <c r="G214" i="15" s="1"/>
  <c r="G213" i="15" s="1"/>
  <c r="G212" i="15" s="1"/>
  <c r="G211" i="15" s="1"/>
  <c r="G210" i="15" s="1"/>
  <c r="G209" i="15" s="1"/>
  <c r="G208" i="15" s="1"/>
  <c r="G207" i="15" s="1"/>
  <c r="G206" i="15" s="1"/>
  <c r="G205" i="15" s="1"/>
  <c r="G204" i="15" s="1"/>
  <c r="G203" i="15" s="1"/>
  <c r="G202" i="15" s="1"/>
  <c r="G201" i="15" s="1"/>
  <c r="G200" i="15" s="1"/>
  <c r="G199" i="15" s="1"/>
  <c r="G198" i="15" s="1"/>
  <c r="G197" i="15" s="1"/>
  <c r="G196" i="15" s="1"/>
  <c r="G195" i="15" s="1"/>
  <c r="G194" i="15" s="1"/>
  <c r="G193" i="15" s="1"/>
  <c r="AU10" i="12"/>
  <c r="BM5" i="12"/>
  <c r="AU91" i="12" l="1"/>
  <c r="G192" i="15"/>
  <c r="G191" i="15" s="1"/>
  <c r="G190" i="15" s="1"/>
  <c r="G189" i="15" s="1"/>
  <c r="G188" i="15" s="1"/>
  <c r="G187" i="15" s="1"/>
  <c r="G186" i="15" s="1"/>
  <c r="G185" i="15" s="1"/>
  <c r="G184" i="15" s="1"/>
  <c r="G183" i="15" s="1"/>
  <c r="G182" i="15" s="1"/>
  <c r="G181" i="15" s="1"/>
  <c r="G180" i="15" s="1"/>
  <c r="G179" i="15" s="1"/>
  <c r="G178" i="15" s="1"/>
  <c r="G177" i="15" s="1"/>
  <c r="G176" i="15" s="1"/>
  <c r="G175" i="15" s="1"/>
  <c r="G174" i="15" s="1"/>
  <c r="G173" i="15" s="1"/>
  <c r="G172" i="15" s="1"/>
  <c r="G171" i="15" s="1"/>
  <c r="AV10" i="12"/>
  <c r="BN5" i="12"/>
  <c r="AV91" i="12" l="1"/>
  <c r="G170" i="15"/>
  <c r="G169" i="15" s="1"/>
  <c r="G168" i="15" s="1"/>
  <c r="G167" i="15" s="1"/>
  <c r="G166" i="15" s="1"/>
  <c r="G165" i="15" s="1"/>
  <c r="G164" i="15" s="1"/>
  <c r="G163" i="15" s="1"/>
  <c r="G162" i="15" s="1"/>
  <c r="G161" i="15" s="1"/>
  <c r="G160" i="15" s="1"/>
  <c r="G159" i="15" s="1"/>
  <c r="G158" i="15" s="1"/>
  <c r="G157" i="15" s="1"/>
  <c r="G156" i="15" s="1"/>
  <c r="G155" i="15" s="1"/>
  <c r="G154" i="15" s="1"/>
  <c r="G153" i="15" s="1"/>
  <c r="AW10" i="12"/>
  <c r="AW91" i="12" l="1"/>
  <c r="G152" i="15"/>
  <c r="G151" i="15" s="1"/>
  <c r="G150" i="15" s="1"/>
  <c r="G149" i="15" s="1"/>
  <c r="G148" i="15" s="1"/>
  <c r="G147" i="15" s="1"/>
  <c r="G146" i="15" s="1"/>
  <c r="G145" i="15" s="1"/>
  <c r="G144" i="15" s="1"/>
  <c r="G143" i="15" s="1"/>
  <c r="G142" i="15" s="1"/>
  <c r="G141" i="15" s="1"/>
  <c r="G140" i="15" s="1"/>
  <c r="G139" i="15" s="1"/>
  <c r="G138" i="15" s="1"/>
  <c r="G137" i="15" s="1"/>
  <c r="G136" i="15" s="1"/>
  <c r="G135" i="15" s="1"/>
  <c r="G134" i="15" s="1"/>
  <c r="G133" i="15" s="1"/>
  <c r="G132" i="15" s="1"/>
  <c r="G131" i="15" s="1"/>
  <c r="G130" i="15" s="1"/>
  <c r="G129" i="15" s="1"/>
  <c r="G128" i="15" s="1"/>
  <c r="G127" i="15" s="1"/>
  <c r="G126" i="15" s="1"/>
  <c r="AX10" i="12"/>
  <c r="AX91" i="12" l="1"/>
  <c r="G125" i="15"/>
  <c r="G124" i="15" s="1"/>
  <c r="G123" i="15" s="1"/>
  <c r="G122" i="15" s="1"/>
  <c r="G121" i="15" s="1"/>
  <c r="G120" i="15" s="1"/>
  <c r="G119" i="15" s="1"/>
  <c r="G118" i="15" s="1"/>
  <c r="G117" i="15" s="1"/>
  <c r="G116" i="15" s="1"/>
  <c r="G115" i="15" s="1"/>
  <c r="G114" i="15" s="1"/>
  <c r="G113" i="15" s="1"/>
  <c r="G112" i="15" s="1"/>
  <c r="G111" i="15" s="1"/>
  <c r="G110" i="15" s="1"/>
  <c r="G109" i="15" s="1"/>
  <c r="G108" i="15" s="1"/>
  <c r="G107" i="15" s="1"/>
  <c r="G106" i="15" s="1"/>
  <c r="G105" i="15" s="1"/>
  <c r="G104" i="15" s="1"/>
  <c r="G103" i="15" s="1"/>
  <c r="G102" i="15" s="1"/>
  <c r="G101" i="15" s="1"/>
  <c r="AZ10" i="12" s="1"/>
  <c r="AY10" i="12"/>
  <c r="BA91" i="12" l="1"/>
  <c r="AY91" i="12"/>
  <c r="AZ91" i="12"/>
  <c r="G266" i="25"/>
  <c r="G265" i="25" s="1"/>
  <c r="G264" i="25" s="1"/>
  <c r="G263" i="25" s="1"/>
  <c r="G262" i="25" s="1"/>
  <c r="G261" i="25" s="1"/>
  <c r="G260" i="25" s="1"/>
  <c r="G259" i="25" s="1"/>
  <c r="G258" i="25" s="1"/>
  <c r="G257" i="25" s="1"/>
  <c r="G256" i="25" s="1"/>
  <c r="G255" i="25" s="1"/>
  <c r="G254" i="25" s="1"/>
  <c r="G253" i="25" s="1"/>
  <c r="G252" i="25" s="1"/>
  <c r="G251" i="25" s="1"/>
  <c r="G250" i="25" s="1"/>
  <c r="G249" i="25" s="1"/>
  <c r="AK12" i="12" s="1"/>
  <c r="D91" i="12" l="1"/>
  <c r="AL251" i="12"/>
  <c r="AJ12" i="12"/>
  <c r="AK251" i="12" s="1"/>
  <c r="AI12" i="12"/>
  <c r="AH12" i="12"/>
  <c r="AG12" i="12"/>
  <c r="AF12" i="12"/>
  <c r="AF251" i="12" s="1"/>
  <c r="AH251" i="12" l="1"/>
  <c r="AI251" i="12"/>
  <c r="AG251" i="12"/>
  <c r="AJ251" i="12"/>
  <c r="D251" i="12" l="1"/>
  <c r="G1266" i="20" l="1"/>
  <c r="G1265" i="20"/>
  <c r="G1264" i="20" s="1"/>
  <c r="G1263" i="20" s="1"/>
  <c r="G1262" i="20" s="1"/>
  <c r="G1261" i="20" s="1"/>
  <c r="G1260" i="20" s="1"/>
  <c r="G1259" i="20" s="1"/>
  <c r="G1258" i="20" s="1"/>
  <c r="G1257" i="20" s="1"/>
  <c r="G1256" i="20" s="1"/>
  <c r="G1255" i="20" s="1"/>
  <c r="G1254" i="20" s="1"/>
  <c r="G1253" i="20" s="1"/>
  <c r="G1252" i="20" s="1"/>
  <c r="G1251" i="20" s="1"/>
  <c r="G1250" i="20" s="1"/>
  <c r="G1249" i="20" s="1"/>
  <c r="G1248" i="20" s="1"/>
  <c r="G1247" i="20" s="1"/>
  <c r="G1246" i="20" s="1"/>
  <c r="G1245" i="20" s="1"/>
  <c r="G1244" i="20" s="1"/>
  <c r="G1243" i="20" s="1"/>
  <c r="G1242" i="20" s="1"/>
  <c r="G1241" i="20" s="1"/>
  <c r="G1240" i="20" s="1"/>
  <c r="G1239" i="20" s="1"/>
  <c r="G1238" i="20" s="1"/>
  <c r="G1237" i="20" s="1"/>
  <c r="G1236" i="20" s="1"/>
  <c r="G1235" i="20" s="1"/>
  <c r="G1234" i="20" s="1"/>
  <c r="G1233" i="20" s="1"/>
  <c r="G1232" i="20" s="1"/>
  <c r="G1231" i="20" s="1"/>
  <c r="G1230" i="20" s="1"/>
  <c r="G1229" i="20" s="1"/>
  <c r="G1228" i="20" s="1"/>
  <c r="G1227" i="20" s="1"/>
  <c r="G1226" i="20" s="1"/>
  <c r="G1225" i="20" s="1"/>
  <c r="G1224" i="20" s="1"/>
  <c r="G1223" i="20" s="1"/>
  <c r="G1222" i="20" s="1"/>
  <c r="G1221" i="20" s="1"/>
  <c r="G1220" i="20" s="1"/>
  <c r="G1219" i="20" s="1"/>
  <c r="G1218" i="20" s="1"/>
  <c r="G1217" i="20" s="1"/>
  <c r="G1216" i="20" s="1"/>
  <c r="G1215" i="20" s="1"/>
  <c r="G1214" i="20" s="1"/>
  <c r="G1213" i="20" s="1"/>
  <c r="G1212" i="20" s="1"/>
  <c r="G1211" i="20" s="1"/>
  <c r="G1210" i="20" s="1"/>
  <c r="G1209" i="20" s="1"/>
  <c r="G1208" i="20" s="1"/>
  <c r="G1207" i="20" s="1"/>
  <c r="G1206" i="20" s="1"/>
  <c r="G1205" i="20" s="1"/>
  <c r="G1204" i="20" s="1"/>
  <c r="G1203" i="20" s="1"/>
  <c r="G1202" i="20" s="1"/>
  <c r="G1201" i="20" s="1"/>
  <c r="G1200" i="20" s="1"/>
  <c r="G1199" i="20" s="1"/>
  <c r="G1198" i="20" s="1"/>
  <c r="G1197" i="20" s="1"/>
  <c r="G1196" i="20" s="1"/>
  <c r="G1195" i="20" s="1"/>
  <c r="G1194" i="20" s="1"/>
  <c r="G1193" i="20" s="1"/>
  <c r="G1192" i="20" s="1"/>
  <c r="G1191" i="20" s="1"/>
  <c r="G1190" i="20" s="1"/>
  <c r="G1189" i="20" s="1"/>
  <c r="G1188" i="20" s="1"/>
  <c r="G1187" i="20" s="1"/>
  <c r="G1186" i="20" s="1"/>
  <c r="G1185" i="20" s="1"/>
  <c r="G1184" i="20" s="1"/>
  <c r="G1183" i="20" s="1"/>
  <c r="G1182" i="20" s="1"/>
  <c r="G1181" i="20" s="1"/>
  <c r="G1180" i="20" s="1"/>
  <c r="G1179" i="20" s="1"/>
  <c r="G1178" i="20" s="1"/>
  <c r="G1177" i="20" s="1"/>
  <c r="G1176" i="20" s="1"/>
  <c r="G1175" i="20" s="1"/>
  <c r="G1174" i="20" s="1"/>
  <c r="G1173" i="20" s="1"/>
  <c r="G1172" i="20" s="1"/>
  <c r="G1171" i="20" s="1"/>
  <c r="G1170" i="20" s="1"/>
  <c r="G1169" i="20" s="1"/>
  <c r="G1168" i="20" s="1"/>
  <c r="G1167" i="20" s="1"/>
  <c r="G1166" i="20" s="1"/>
  <c r="G1165" i="20" s="1"/>
  <c r="G1164" i="20" s="1"/>
  <c r="G1163" i="20" s="1"/>
  <c r="G1162" i="20" s="1"/>
  <c r="G1161" i="20" s="1"/>
  <c r="G1160" i="20" s="1"/>
  <c r="G1159" i="20" s="1"/>
  <c r="G1158" i="20" s="1"/>
  <c r="G1157" i="20" s="1"/>
  <c r="G1156" i="20" s="1"/>
  <c r="G1155" i="20" s="1"/>
  <c r="G1154" i="20" s="1"/>
  <c r="G1153" i="20" s="1"/>
  <c r="G1152" i="20" s="1"/>
  <c r="G1151" i="20" s="1"/>
  <c r="G1150" i="20" s="1"/>
  <c r="G1149" i="20" s="1"/>
  <c r="G1148" i="20" s="1"/>
  <c r="G1147" i="20" s="1"/>
  <c r="G1146" i="20" s="1"/>
  <c r="G1145" i="20" s="1"/>
  <c r="G1144" i="20" s="1"/>
  <c r="G1143" i="20" s="1"/>
  <c r="G1142" i="20" s="1"/>
  <c r="G1141" i="20" s="1"/>
  <c r="G1140" i="20" s="1"/>
  <c r="G1139" i="20" s="1"/>
  <c r="G1138" i="20" s="1"/>
  <c r="G1137" i="20" s="1"/>
  <c r="G1136" i="20" s="1"/>
  <c r="G1135" i="20" s="1"/>
  <c r="G1134" i="20" s="1"/>
  <c r="G1133" i="20" s="1"/>
  <c r="G1132" i="20" s="1"/>
  <c r="G1131" i="20" s="1"/>
  <c r="G1130" i="20" s="1"/>
  <c r="G1129" i="20" s="1"/>
  <c r="G1128" i="20" s="1"/>
  <c r="G1127" i="20" s="1"/>
  <c r="G1126" i="20" s="1"/>
  <c r="G1125" i="20" s="1"/>
  <c r="G1124" i="20" s="1"/>
  <c r="G1123" i="20" s="1"/>
  <c r="G1122" i="20" l="1"/>
  <c r="G1121" i="20" s="1"/>
  <c r="G1120" i="20" s="1"/>
  <c r="G1119" i="20" s="1"/>
  <c r="G1118" i="20" s="1"/>
  <c r="G1117" i="20" s="1"/>
  <c r="G1116" i="20" s="1"/>
  <c r="G1115" i="20" l="1"/>
  <c r="G1114" i="20" l="1"/>
  <c r="G1113" i="20" s="1"/>
  <c r="G1112" i="20" s="1"/>
  <c r="G1111" i="20" s="1"/>
  <c r="G1110" i="20" l="1"/>
  <c r="G1109" i="20" s="1"/>
  <c r="G1108" i="20" s="1"/>
  <c r="G1107" i="20" l="1"/>
  <c r="G1106" i="20" s="1"/>
  <c r="G1105" i="20" s="1"/>
  <c r="G1104" i="20" s="1"/>
  <c r="G1103" i="20" s="1"/>
  <c r="G1102" i="20" s="1"/>
  <c r="G1101" i="20" s="1"/>
  <c r="G1100" i="20" s="1"/>
  <c r="G1099" i="20" l="1"/>
  <c r="G1098" i="20" s="1"/>
  <c r="G1097" i="20" s="1"/>
  <c r="G1096" i="20" s="1"/>
  <c r="G1095" i="20" s="1"/>
  <c r="E16" i="12"/>
  <c r="E174" i="12" s="1"/>
  <c r="G1094" i="20" l="1"/>
  <c r="G1093" i="20" s="1"/>
  <c r="F16" i="12"/>
  <c r="F174" i="12" s="1"/>
  <c r="G1092" i="20" l="1"/>
  <c r="G1091" i="20" s="1"/>
  <c r="G1090" i="20" s="1"/>
  <c r="G1089" i="20" s="1"/>
  <c r="G1088" i="20" s="1"/>
  <c r="G1087" i="20" s="1"/>
  <c r="G1086" i="20" s="1"/>
  <c r="G1085" i="20" s="1"/>
  <c r="G1084" i="20" s="1"/>
  <c r="G1083" i="20" s="1"/>
  <c r="G1082" i="20" s="1"/>
  <c r="G1081" i="20" s="1"/>
  <c r="G16" i="12"/>
  <c r="G174" i="12" s="1"/>
  <c r="G1080" i="20" l="1"/>
  <c r="G1079" i="20" s="1"/>
  <c r="G1078" i="20" s="1"/>
  <c r="G1077" i="20" s="1"/>
  <c r="G1076" i="20" s="1"/>
  <c r="G1075" i="20" s="1"/>
  <c r="G1074" i="20" s="1"/>
  <c r="G1073" i="20" s="1"/>
  <c r="G1072" i="20" s="1"/>
  <c r="G1071" i="20" s="1"/>
  <c r="G1070" i="20" s="1"/>
  <c r="H16" i="12"/>
  <c r="H174" i="12" s="1"/>
  <c r="G1069" i="20" l="1"/>
  <c r="G1068" i="20" s="1"/>
  <c r="G1067" i="20" s="1"/>
  <c r="G1066" i="20" s="1"/>
  <c r="G1065" i="20" s="1"/>
  <c r="G1064" i="20" s="1"/>
  <c r="G1063" i="20" s="1"/>
  <c r="G1062" i="20" s="1"/>
  <c r="G1061" i="20" s="1"/>
  <c r="G1060" i="20" s="1"/>
  <c r="G1059" i="20" s="1"/>
  <c r="G1058" i="20" s="1"/>
  <c r="G1057" i="20" s="1"/>
  <c r="G1056" i="20" s="1"/>
  <c r="G1055" i="20" s="1"/>
  <c r="G1054" i="20" s="1"/>
  <c r="G1053" i="20" s="1"/>
  <c r="G1052" i="20" s="1"/>
  <c r="G1051" i="20" s="1"/>
  <c r="G1050" i="20" s="1"/>
  <c r="G1049" i="20" s="1"/>
  <c r="G1048" i="20" s="1"/>
  <c r="G1047" i="20" s="1"/>
  <c r="G1046" i="20" s="1"/>
  <c r="G1045" i="20" s="1"/>
  <c r="G1044" i="20" s="1"/>
  <c r="G1043" i="20" s="1"/>
  <c r="G1042" i="20" s="1"/>
  <c r="G1041" i="20" s="1"/>
  <c r="G1040" i="20" s="1"/>
  <c r="G1039" i="20" s="1"/>
  <c r="G1038" i="20" s="1"/>
  <c r="G1037" i="20" s="1"/>
  <c r="G1036" i="20" s="1"/>
  <c r="G1035" i="20" s="1"/>
  <c r="G1034" i="20" s="1"/>
  <c r="G1033" i="20" s="1"/>
  <c r="G1032" i="20" s="1"/>
  <c r="G1031" i="20" s="1"/>
  <c r="G1030" i="20" s="1"/>
  <c r="G1029" i="20" s="1"/>
  <c r="G1028" i="20" s="1"/>
  <c r="G1027" i="20" s="1"/>
  <c r="G1026" i="20" s="1"/>
  <c r="G1025" i="20" s="1"/>
  <c r="G1024" i="20" s="1"/>
  <c r="G1023" i="20" s="1"/>
  <c r="G1022" i="20" s="1"/>
  <c r="G1021" i="20" s="1"/>
  <c r="G1020" i="20" s="1"/>
  <c r="G1019" i="20" s="1"/>
  <c r="G1018" i="20" s="1"/>
  <c r="G1017" i="20" s="1"/>
  <c r="G1016" i="20" s="1"/>
  <c r="G1015" i="20" s="1"/>
  <c r="G1014" i="20" s="1"/>
  <c r="G1013" i="20" s="1"/>
  <c r="G1012" i="20" s="1"/>
  <c r="G1011" i="20" s="1"/>
  <c r="G1010" i="20" s="1"/>
  <c r="G1009" i="20" s="1"/>
  <c r="G1008" i="20" s="1"/>
  <c r="G1007" i="20" s="1"/>
  <c r="G1006" i="20" s="1"/>
  <c r="G1005" i="20" s="1"/>
  <c r="G1004" i="20" s="1"/>
  <c r="G1003" i="20" s="1"/>
  <c r="G1002" i="20" s="1"/>
  <c r="G1001" i="20" s="1"/>
  <c r="G1000" i="20" s="1"/>
  <c r="G999" i="20" s="1"/>
  <c r="G998" i="20" s="1"/>
  <c r="G997" i="20" s="1"/>
  <c r="G996" i="20" s="1"/>
  <c r="G995" i="20" s="1"/>
  <c r="G994" i="20" s="1"/>
  <c r="G993" i="20" s="1"/>
  <c r="G992" i="20" s="1"/>
  <c r="G991" i="20" s="1"/>
  <c r="G990" i="20" s="1"/>
  <c r="G989" i="20" s="1"/>
  <c r="G988" i="20" s="1"/>
  <c r="G987" i="20" s="1"/>
  <c r="G986" i="20" s="1"/>
  <c r="G985" i="20" s="1"/>
  <c r="G984" i="20" s="1"/>
  <c r="G983" i="20" s="1"/>
  <c r="G982" i="20" s="1"/>
  <c r="G981" i="20" s="1"/>
  <c r="G980" i="20" s="1"/>
  <c r="G979" i="20" s="1"/>
  <c r="G978" i="20" s="1"/>
  <c r="G977" i="20" s="1"/>
  <c r="G976" i="20" s="1"/>
  <c r="G975" i="20" s="1"/>
  <c r="G974" i="20" s="1"/>
  <c r="G973" i="20" s="1"/>
  <c r="I16" i="12"/>
  <c r="I174" i="12" s="1"/>
  <c r="G972" i="20" l="1"/>
  <c r="G971" i="20" s="1"/>
  <c r="G970" i="20" s="1"/>
  <c r="G969" i="20" s="1"/>
  <c r="G968" i="20" s="1"/>
  <c r="G967" i="20" s="1"/>
  <c r="G966" i="20" s="1"/>
  <c r="G965" i="20" s="1"/>
  <c r="G964" i="20" s="1"/>
  <c r="G963" i="20" s="1"/>
  <c r="G962" i="20" s="1"/>
  <c r="G961" i="20" s="1"/>
  <c r="G960" i="20" s="1"/>
  <c r="G959" i="20" s="1"/>
  <c r="G958" i="20" s="1"/>
  <c r="G957" i="20" s="1"/>
  <c r="G956" i="20" s="1"/>
  <c r="G955" i="20" s="1"/>
  <c r="G954" i="20" s="1"/>
  <c r="G953" i="20" s="1"/>
  <c r="G952" i="20" s="1"/>
  <c r="G951" i="20" s="1"/>
  <c r="G950" i="20" s="1"/>
  <c r="G949" i="20" s="1"/>
  <c r="G948" i="20" l="1"/>
  <c r="G947" i="20" s="1"/>
  <c r="G946" i="20" s="1"/>
  <c r="G945" i="20" s="1"/>
  <c r="G944" i="20" s="1"/>
  <c r="G943" i="20" s="1"/>
  <c r="G942" i="20" s="1"/>
  <c r="G941" i="20" s="1"/>
  <c r="G940" i="20" s="1"/>
  <c r="G939" i="20" s="1"/>
  <c r="G938" i="20" l="1"/>
  <c r="G937" i="20" l="1"/>
  <c r="G936" i="20" s="1"/>
  <c r="G935" i="20" s="1"/>
  <c r="G934" i="20" s="1"/>
  <c r="G933" i="20" s="1"/>
  <c r="G932" i="20" s="1"/>
  <c r="G931" i="20" s="1"/>
  <c r="G930" i="20" s="1"/>
  <c r="G929" i="20" s="1"/>
  <c r="G928" i="20" s="1"/>
  <c r="G927" i="20" s="1"/>
  <c r="G926" i="20" l="1"/>
  <c r="G925" i="20" s="1"/>
  <c r="G924" i="20" s="1"/>
  <c r="G923" i="20" s="1"/>
  <c r="G922" i="20" s="1"/>
  <c r="G921" i="20" s="1"/>
  <c r="G920" i="20" s="1"/>
  <c r="G919" i="20" s="1"/>
  <c r="G918" i="20" s="1"/>
  <c r="G917" i="20" s="1"/>
  <c r="G916" i="20" s="1"/>
  <c r="G915" i="20" l="1"/>
  <c r="G914" i="20" s="1"/>
  <c r="G913" i="20" s="1"/>
  <c r="G912" i="20" s="1"/>
  <c r="G911" i="20" s="1"/>
  <c r="G910" i="20" s="1"/>
  <c r="G909" i="20" s="1"/>
  <c r="G908" i="20" s="1"/>
  <c r="G907" i="20" s="1"/>
  <c r="G906" i="20" s="1"/>
  <c r="G905" i="20" s="1"/>
  <c r="G904" i="20" s="1"/>
  <c r="G903" i="20" l="1"/>
  <c r="G902" i="20" s="1"/>
  <c r="G901" i="20" s="1"/>
  <c r="G900" i="20" s="1"/>
  <c r="G899" i="20" s="1"/>
  <c r="G898" i="20" s="1"/>
  <c r="G897" i="20" s="1"/>
  <c r="G896" i="20" s="1"/>
  <c r="G895" i="20" s="1"/>
  <c r="G894" i="20" s="1"/>
  <c r="G893" i="20" s="1"/>
  <c r="G892" i="20" s="1"/>
  <c r="G891" i="20" s="1"/>
  <c r="G890" i="20" s="1"/>
  <c r="G889" i="20" s="1"/>
  <c r="G888" i="20" s="1"/>
  <c r="G887" i="20" s="1"/>
  <c r="G886" i="20" s="1"/>
  <c r="G885" i="20" s="1"/>
  <c r="G884" i="20" s="1"/>
  <c r="G883" i="20" s="1"/>
  <c r="G882" i="20" s="1"/>
  <c r="G881" i="20" s="1"/>
  <c r="G880" i="20" s="1"/>
  <c r="G879" i="20" s="1"/>
  <c r="G878" i="20" s="1"/>
  <c r="G877" i="20" s="1"/>
  <c r="G876" i="20" s="1"/>
  <c r="G875" i="20" s="1"/>
  <c r="G874" i="20" s="1"/>
  <c r="G873" i="20" s="1"/>
  <c r="G872" i="20" s="1"/>
  <c r="G871" i="20" s="1"/>
  <c r="G870" i="20" s="1"/>
  <c r="G869" i="20" s="1"/>
  <c r="G868" i="20" s="1"/>
  <c r="G867" i="20" s="1"/>
  <c r="G866" i="20" s="1"/>
  <c r="G865" i="20" l="1"/>
  <c r="G864" i="20" s="1"/>
  <c r="G863" i="20" s="1"/>
  <c r="G862" i="20" s="1"/>
  <c r="G861" i="20" s="1"/>
  <c r="G860" i="20" s="1"/>
  <c r="G859" i="20" s="1"/>
  <c r="G858" i="20" s="1"/>
  <c r="G857" i="20" s="1"/>
  <c r="G856" i="20" s="1"/>
  <c r="G855" i="20" s="1"/>
  <c r="G854" i="20" s="1"/>
  <c r="G853" i="20" s="1"/>
  <c r="G852" i="20" s="1"/>
  <c r="G851" i="20" s="1"/>
  <c r="G850" i="20" s="1"/>
  <c r="G849" i="20" s="1"/>
  <c r="G848" i="20" s="1"/>
  <c r="G847" i="20" s="1"/>
  <c r="G846" i="20" s="1"/>
  <c r="G845" i="20" s="1"/>
  <c r="G844" i="20" s="1"/>
  <c r="G843" i="20" s="1"/>
  <c r="G842" i="20" s="1"/>
  <c r="J16" i="12"/>
  <c r="J174" i="12" s="1"/>
  <c r="K16" i="12" l="1"/>
  <c r="K174" i="12" s="1"/>
  <c r="G841" i="20"/>
  <c r="G840" i="20" s="1"/>
  <c r="G839" i="20" s="1"/>
  <c r="G838" i="20" s="1"/>
  <c r="G837" i="20" s="1"/>
  <c r="G836" i="20" s="1"/>
  <c r="G835" i="20" s="1"/>
  <c r="G834" i="20" s="1"/>
  <c r="G833" i="20" s="1"/>
  <c r="G832" i="20" s="1"/>
  <c r="G831" i="20" s="1"/>
  <c r="G830" i="20" s="1"/>
  <c r="G829" i="20" s="1"/>
  <c r="G828" i="20" s="1"/>
  <c r="G827" i="20" s="1"/>
  <c r="G826" i="20" s="1"/>
  <c r="G825" i="20" s="1"/>
  <c r="G824" i="20" s="1"/>
  <c r="G823" i="20" s="1"/>
  <c r="G822" i="20" s="1"/>
  <c r="G821" i="20" s="1"/>
  <c r="G820" i="20" s="1"/>
  <c r="G819" i="20" s="1"/>
  <c r="G818" i="20" s="1"/>
  <c r="G817" i="20" s="1"/>
  <c r="G816" i="20" s="1"/>
  <c r="L16" i="12" l="1"/>
  <c r="L174" i="12" s="1"/>
  <c r="G815" i="20"/>
  <c r="G814" i="20" s="1"/>
  <c r="G813" i="20" s="1"/>
  <c r="G812" i="20" s="1"/>
  <c r="G811" i="20" s="1"/>
  <c r="G810" i="20" s="1"/>
  <c r="G809" i="20" s="1"/>
  <c r="G808" i="20" s="1"/>
  <c r="G807" i="20" s="1"/>
  <c r="G806" i="20" s="1"/>
  <c r="G805" i="20" s="1"/>
  <c r="G804" i="20" s="1"/>
  <c r="G803" i="20" s="1"/>
  <c r="G802" i="20" s="1"/>
  <c r="G801" i="20" s="1"/>
  <c r="G800" i="20" s="1"/>
  <c r="G799" i="20" l="1"/>
  <c r="G798" i="20" s="1"/>
  <c r="G797" i="20" s="1"/>
  <c r="G796" i="20" s="1"/>
  <c r="G795" i="20" s="1"/>
  <c r="G794" i="20" s="1"/>
  <c r="G793" i="20" s="1"/>
  <c r="G792" i="20" s="1"/>
  <c r="G791" i="20" s="1"/>
  <c r="G790" i="20" s="1"/>
  <c r="G789" i="20" s="1"/>
  <c r="G788" i="20" s="1"/>
  <c r="G787" i="20" s="1"/>
  <c r="G786" i="20" s="1"/>
  <c r="G785" i="20" s="1"/>
  <c r="M16" i="12"/>
  <c r="M174" i="12" s="1"/>
  <c r="N16" i="12" l="1"/>
  <c r="N174" i="12" s="1"/>
  <c r="G784" i="20"/>
  <c r="G783" i="20" s="1"/>
  <c r="G782" i="20" s="1"/>
  <c r="G781" i="20" s="1"/>
  <c r="G780" i="20" s="1"/>
  <c r="G779" i="20" s="1"/>
  <c r="G778" i="20" s="1"/>
  <c r="G777" i="20" s="1"/>
  <c r="G776" i="20" s="1"/>
  <c r="G775" i="20" s="1"/>
  <c r="G774" i="20" s="1"/>
  <c r="G773" i="20" s="1"/>
  <c r="G772" i="20" s="1"/>
  <c r="G771" i="20" s="1"/>
  <c r="G770" i="20" s="1"/>
  <c r="G769" i="20" s="1"/>
  <c r="G768" i="20" s="1"/>
  <c r="O16" i="12" l="1"/>
  <c r="O174" i="12" s="1"/>
  <c r="G767" i="20"/>
  <c r="G766" i="20" s="1"/>
  <c r="G765" i="20" s="1"/>
  <c r="G764" i="20" s="1"/>
  <c r="G763" i="20" s="1"/>
  <c r="G762" i="20" l="1"/>
  <c r="G761" i="20" s="1"/>
  <c r="G760" i="20" s="1"/>
  <c r="G759" i="20" s="1"/>
  <c r="G758" i="20" s="1"/>
  <c r="G757" i="20" s="1"/>
  <c r="G756" i="20" s="1"/>
  <c r="G755" i="20" s="1"/>
  <c r="G754" i="20" s="1"/>
  <c r="G753" i="20" s="1"/>
  <c r="G752" i="20" s="1"/>
  <c r="G751" i="20" s="1"/>
  <c r="G750" i="20" s="1"/>
  <c r="G749" i="20" s="1"/>
  <c r="G748" i="20" s="1"/>
  <c r="G747" i="20" s="1"/>
  <c r="P16" i="12"/>
  <c r="P174" i="12" s="1"/>
  <c r="G746" i="20" l="1"/>
  <c r="G745" i="20" s="1"/>
  <c r="G744" i="20" s="1"/>
  <c r="G743" i="20" s="1"/>
  <c r="G742" i="20" s="1"/>
  <c r="G741" i="20" s="1"/>
  <c r="G740" i="20" s="1"/>
  <c r="G739" i="20" s="1"/>
  <c r="G738" i="20" s="1"/>
  <c r="G737" i="20" s="1"/>
  <c r="G736" i="20" s="1"/>
  <c r="G735" i="20" s="1"/>
  <c r="G734" i="20" s="1"/>
  <c r="G733" i="20" s="1"/>
  <c r="G732" i="20" s="1"/>
  <c r="G731" i="20" s="1"/>
  <c r="G730" i="20" s="1"/>
  <c r="Q16" i="12"/>
  <c r="Q174" i="12" s="1"/>
  <c r="R16" i="12" l="1"/>
  <c r="R174" i="12" s="1"/>
  <c r="G729" i="20"/>
  <c r="G728" i="20" s="1"/>
  <c r="G727" i="20" s="1"/>
  <c r="G726" i="20" s="1"/>
  <c r="G725" i="20" s="1"/>
  <c r="G724" i="20" s="1"/>
  <c r="G723" i="20" s="1"/>
  <c r="G722" i="20" s="1"/>
  <c r="G721" i="20" s="1"/>
  <c r="G720" i="20" s="1"/>
  <c r="G719" i="20" s="1"/>
  <c r="G718" i="20" s="1"/>
  <c r="G717" i="20" s="1"/>
  <c r="S16" i="12" l="1"/>
  <c r="S174" i="12" s="1"/>
  <c r="G716" i="20"/>
  <c r="G715" i="20" s="1"/>
  <c r="G714" i="20" s="1"/>
  <c r="G713" i="20" s="1"/>
  <c r="G712" i="20" s="1"/>
  <c r="G711" i="20" s="1"/>
  <c r="G710" i="20" s="1"/>
  <c r="G709" i="20" s="1"/>
  <c r="G708" i="20" s="1"/>
  <c r="G707" i="20" s="1"/>
  <c r="G706" i="20" s="1"/>
  <c r="G705" i="20" s="1"/>
  <c r="G704" i="20" s="1"/>
  <c r="G703" i="20" s="1"/>
  <c r="G702" i="20" s="1"/>
  <c r="T16" i="12" l="1"/>
  <c r="T174" i="12" s="1"/>
  <c r="G701" i="20"/>
  <c r="G700" i="20" s="1"/>
  <c r="G699" i="20" s="1"/>
  <c r="G698" i="20" s="1"/>
  <c r="G697" i="20" s="1"/>
  <c r="G696" i="20" s="1"/>
  <c r="G695" i="20" s="1"/>
  <c r="G694" i="20" s="1"/>
  <c r="G693" i="20" s="1"/>
  <c r="G692" i="20" l="1"/>
  <c r="G691" i="20" s="1"/>
  <c r="G690" i="20" s="1"/>
  <c r="G689" i="20" s="1"/>
  <c r="G688" i="20" s="1"/>
  <c r="G687" i="20" s="1"/>
  <c r="G686" i="20" s="1"/>
  <c r="G685" i="20" s="1"/>
  <c r="G684" i="20" s="1"/>
  <c r="G683" i="20" s="1"/>
  <c r="G682" i="20" s="1"/>
  <c r="G681" i="20" s="1"/>
  <c r="G680" i="20" s="1"/>
  <c r="G679" i="20" s="1"/>
  <c r="U16" i="12"/>
  <c r="U174" i="12" s="1"/>
  <c r="G678" i="20" l="1"/>
  <c r="G677" i="20" s="1"/>
  <c r="G676" i="20" s="1"/>
  <c r="G675" i="20" s="1"/>
  <c r="G674" i="20" s="1"/>
  <c r="G673" i="20" s="1"/>
  <c r="G672" i="20" s="1"/>
  <c r="G671" i="20" s="1"/>
  <c r="G670" i="20" s="1"/>
  <c r="G669" i="20" s="1"/>
  <c r="G668" i="20" s="1"/>
  <c r="G667" i="20" s="1"/>
  <c r="V16" i="12"/>
  <c r="V174" i="12" s="1"/>
  <c r="W16" i="12" l="1"/>
  <c r="W174" i="12" s="1"/>
  <c r="G666" i="20"/>
  <c r="G665" i="20" s="1"/>
  <c r="G664" i="20" s="1"/>
  <c r="G663" i="20" s="1"/>
  <c r="G662" i="20" s="1"/>
  <c r="G661" i="20" s="1"/>
  <c r="G660" i="20" s="1"/>
  <c r="G659" i="20" s="1"/>
  <c r="G658" i="20" s="1"/>
  <c r="G657" i="20" s="1"/>
  <c r="G656" i="20" s="1"/>
  <c r="G655" i="20" s="1"/>
  <c r="G654" i="20" s="1"/>
  <c r="G653" i="20" s="1"/>
  <c r="G652" i="20" s="1"/>
  <c r="G651" i="20" s="1"/>
  <c r="G650" i="20" l="1"/>
  <c r="G649" i="20" s="1"/>
  <c r="G648" i="20" s="1"/>
  <c r="G647" i="20" s="1"/>
  <c r="G646" i="20" s="1"/>
  <c r="G645" i="20" s="1"/>
  <c r="G644" i="20" s="1"/>
  <c r="G643" i="20" s="1"/>
  <c r="G642" i="20" s="1"/>
  <c r="G641" i="20" s="1"/>
  <c r="G640" i="20" s="1"/>
  <c r="X16" i="12"/>
  <c r="X174" i="12" s="1"/>
  <c r="G639" i="20" l="1"/>
  <c r="G638" i="20" s="1"/>
  <c r="G637" i="20" s="1"/>
  <c r="G636" i="20" s="1"/>
  <c r="G635" i="20" s="1"/>
  <c r="G634" i="20" s="1"/>
  <c r="G633" i="20" s="1"/>
  <c r="G632" i="20" s="1"/>
  <c r="G631" i="20" s="1"/>
  <c r="G630" i="20" s="1"/>
  <c r="G629" i="20" s="1"/>
  <c r="G628" i="20" s="1"/>
  <c r="G627" i="20" s="1"/>
  <c r="Y16" i="12"/>
  <c r="Y174" i="12" s="1"/>
  <c r="G626" i="20" l="1"/>
  <c r="G625" i="20" s="1"/>
  <c r="G624" i="20" s="1"/>
  <c r="G623" i="20" s="1"/>
  <c r="G622" i="20" s="1"/>
  <c r="G621" i="20" s="1"/>
  <c r="G620" i="20" s="1"/>
  <c r="G619" i="20" s="1"/>
  <c r="G618" i="20" s="1"/>
  <c r="G617" i="20" s="1"/>
  <c r="G616" i="20" s="1"/>
  <c r="G615" i="20" s="1"/>
  <c r="Z16" i="12"/>
  <c r="Z174" i="12" s="1"/>
  <c r="G614" i="20" l="1"/>
  <c r="G613" i="20" s="1"/>
  <c r="G612" i="20" s="1"/>
  <c r="G611" i="20" s="1"/>
  <c r="G610" i="20" s="1"/>
  <c r="G609" i="20" s="1"/>
  <c r="G608" i="20" s="1"/>
  <c r="G607" i="20" s="1"/>
  <c r="G606" i="20" s="1"/>
  <c r="G605" i="20" s="1"/>
  <c r="AA16" i="12"/>
  <c r="AA174" i="12" s="1"/>
  <c r="G604" i="20" l="1"/>
  <c r="G603" i="20" s="1"/>
  <c r="G602" i="20" s="1"/>
  <c r="G601" i="20" s="1"/>
  <c r="AB16" i="12"/>
  <c r="AB174" i="12" s="1"/>
  <c r="G600" i="20" l="1"/>
  <c r="G599" i="20" s="1"/>
  <c r="G598" i="20" s="1"/>
  <c r="G597" i="20" s="1"/>
  <c r="G596" i="20" s="1"/>
  <c r="G595" i="20" s="1"/>
  <c r="G594" i="20" s="1"/>
  <c r="G593" i="20" s="1"/>
  <c r="G592" i="20" s="1"/>
  <c r="G591" i="20" s="1"/>
  <c r="G590" i="20" s="1"/>
  <c r="G589" i="20" s="1"/>
  <c r="G588" i="20" s="1"/>
  <c r="G587" i="20" s="1"/>
  <c r="G586" i="20" s="1"/>
  <c r="G585" i="20" s="1"/>
  <c r="G584" i="20" s="1"/>
  <c r="G583" i="20" s="1"/>
  <c r="G582" i="20" s="1"/>
  <c r="G581" i="20" s="1"/>
  <c r="G580" i="20" s="1"/>
  <c r="G579" i="20" s="1"/>
  <c r="G578" i="20" s="1"/>
  <c r="G577" i="20" s="1"/>
  <c r="G576" i="20" s="1"/>
  <c r="G575" i="20" s="1"/>
  <c r="G574" i="20" s="1"/>
  <c r="AC16" i="12"/>
  <c r="AC174" i="12" s="1"/>
  <c r="G573" i="20" l="1"/>
  <c r="G572" i="20" s="1"/>
  <c r="G571" i="20" s="1"/>
  <c r="G570" i="20" s="1"/>
  <c r="G569" i="20" s="1"/>
  <c r="G568" i="20" s="1"/>
  <c r="G567" i="20" s="1"/>
  <c r="G566" i="20" s="1"/>
  <c r="G565" i="20" s="1"/>
  <c r="AD16" i="12"/>
  <c r="AD174" i="12" s="1"/>
  <c r="G564" i="20" l="1"/>
  <c r="G563" i="20" s="1"/>
  <c r="G562" i="20" s="1"/>
  <c r="G561" i="20" s="1"/>
  <c r="G560" i="20" s="1"/>
  <c r="G559" i="20" s="1"/>
  <c r="G558" i="20" s="1"/>
  <c r="G557" i="20" s="1"/>
  <c r="G556" i="20" s="1"/>
  <c r="G555" i="20" s="1"/>
  <c r="G554" i="20" s="1"/>
  <c r="G553" i="20" s="1"/>
  <c r="G552" i="20" s="1"/>
  <c r="G551" i="20" s="1"/>
  <c r="G550" i="20" s="1"/>
  <c r="G549" i="20" s="1"/>
  <c r="G548" i="20" s="1"/>
  <c r="G547" i="20" s="1"/>
  <c r="G546" i="20" s="1"/>
  <c r="G545" i="20" s="1"/>
  <c r="G544" i="20" s="1"/>
  <c r="G543" i="20" s="1"/>
  <c r="G542" i="20" s="1"/>
  <c r="G541" i="20" s="1"/>
  <c r="G540" i="20" s="1"/>
  <c r="G539" i="20" s="1"/>
  <c r="G538" i="20" s="1"/>
  <c r="AE16" i="12"/>
  <c r="AE174" i="12" s="1"/>
  <c r="G537" i="20" l="1"/>
  <c r="G536" i="20" s="1"/>
  <c r="G535" i="20" s="1"/>
  <c r="G534" i="20" s="1"/>
  <c r="G533" i="20" s="1"/>
  <c r="G532" i="20" s="1"/>
  <c r="G531" i="20" s="1"/>
  <c r="G530" i="20" s="1"/>
  <c r="G529" i="20" s="1"/>
  <c r="G528" i="20" s="1"/>
  <c r="G527" i="20" s="1"/>
  <c r="G526" i="20" s="1"/>
  <c r="G525" i="20" s="1"/>
  <c r="G524" i="20" s="1"/>
  <c r="G523" i="20" s="1"/>
  <c r="G522" i="20" s="1"/>
  <c r="G521" i="20" s="1"/>
  <c r="G520" i="20" s="1"/>
  <c r="G519" i="20" s="1"/>
  <c r="G518" i="20" s="1"/>
  <c r="G517" i="20" s="1"/>
  <c r="G516" i="20" s="1"/>
  <c r="G515" i="20" s="1"/>
  <c r="G514" i="20" s="1"/>
  <c r="G513" i="20" s="1"/>
  <c r="AF16" i="12"/>
  <c r="AF174" i="12" s="1"/>
  <c r="G512" i="20" l="1"/>
  <c r="G511" i="20" s="1"/>
  <c r="G510" i="20" s="1"/>
  <c r="G509" i="20" s="1"/>
  <c r="G508" i="20" s="1"/>
  <c r="G507" i="20" s="1"/>
  <c r="G506" i="20" s="1"/>
  <c r="G505" i="20" s="1"/>
  <c r="G504" i="20" s="1"/>
  <c r="G503" i="20" s="1"/>
  <c r="G502" i="20" s="1"/>
  <c r="G501" i="20" s="1"/>
  <c r="G500" i="20" s="1"/>
  <c r="G499" i="20" s="1"/>
  <c r="G498" i="20" s="1"/>
  <c r="G497" i="20" s="1"/>
  <c r="G496" i="20" s="1"/>
  <c r="G495" i="20" s="1"/>
  <c r="G494" i="20" s="1"/>
  <c r="G493" i="20" s="1"/>
  <c r="G492" i="20" s="1"/>
  <c r="G491" i="20" s="1"/>
  <c r="G490" i="20" s="1"/>
  <c r="AG16" i="12"/>
  <c r="AG174" i="12" s="1"/>
  <c r="G489" i="20" l="1"/>
  <c r="G488" i="20" s="1"/>
  <c r="G487" i="20" s="1"/>
  <c r="G486" i="20" s="1"/>
  <c r="G485" i="20" s="1"/>
  <c r="G484" i="20" s="1"/>
  <c r="G483" i="20" s="1"/>
  <c r="G482" i="20" s="1"/>
  <c r="G481" i="20" s="1"/>
  <c r="G480" i="20" s="1"/>
  <c r="G479" i="20" s="1"/>
  <c r="G478" i="20" s="1"/>
  <c r="G477" i="20" s="1"/>
  <c r="G476" i="20" s="1"/>
  <c r="G475" i="20" s="1"/>
  <c r="G474" i="20" s="1"/>
  <c r="G473" i="20" s="1"/>
  <c r="G472" i="20" s="1"/>
  <c r="G471" i="20" s="1"/>
  <c r="AH16" i="12"/>
  <c r="AH174" i="12" s="1"/>
  <c r="G470" i="20" l="1"/>
  <c r="G469" i="20" s="1"/>
  <c r="G468" i="20" s="1"/>
  <c r="G467" i="20" s="1"/>
  <c r="G466" i="20" s="1"/>
  <c r="G465" i="20" s="1"/>
  <c r="G464" i="20" s="1"/>
  <c r="G463" i="20" s="1"/>
  <c r="G462" i="20" s="1"/>
  <c r="G461" i="20" s="1"/>
  <c r="G460" i="20" s="1"/>
  <c r="G459" i="20" s="1"/>
  <c r="G458" i="20" s="1"/>
  <c r="G457" i="20" s="1"/>
  <c r="G456" i="20" s="1"/>
  <c r="G455" i="20" s="1"/>
  <c r="G454" i="20" s="1"/>
  <c r="G453" i="20" s="1"/>
  <c r="AI16" i="12"/>
  <c r="AI174" i="12" s="1"/>
  <c r="G452" i="20" l="1"/>
  <c r="G451" i="20" s="1"/>
  <c r="G450" i="20" s="1"/>
  <c r="G449" i="20" s="1"/>
  <c r="G448" i="20" s="1"/>
  <c r="G447" i="20" s="1"/>
  <c r="G446" i="20" s="1"/>
  <c r="G445" i="20" s="1"/>
  <c r="G444" i="20" s="1"/>
  <c r="G443" i="20" s="1"/>
  <c r="G442" i="20" s="1"/>
  <c r="G441" i="20" s="1"/>
  <c r="G440" i="20" s="1"/>
  <c r="G439" i="20" s="1"/>
  <c r="G438" i="20" s="1"/>
  <c r="G437" i="20" s="1"/>
  <c r="G436" i="20" s="1"/>
  <c r="G435" i="20" s="1"/>
  <c r="G434" i="20" s="1"/>
  <c r="G433" i="20" s="1"/>
  <c r="G432" i="20" s="1"/>
  <c r="G431" i="20" s="1"/>
  <c r="G430" i="20" s="1"/>
  <c r="G429" i="20" s="1"/>
  <c r="G428" i="20" s="1"/>
  <c r="G427" i="20" s="1"/>
  <c r="G426" i="20" s="1"/>
  <c r="G425" i="20" s="1"/>
  <c r="G424" i="20" s="1"/>
  <c r="AJ16" i="12"/>
  <c r="AJ174" i="12" s="1"/>
  <c r="G423" i="20" l="1"/>
  <c r="G422" i="20" s="1"/>
  <c r="G421" i="20" s="1"/>
  <c r="G420" i="20" s="1"/>
  <c r="G419" i="20" s="1"/>
  <c r="G418" i="20" s="1"/>
  <c r="G417" i="20" s="1"/>
  <c r="G416" i="20" s="1"/>
  <c r="G415" i="20" s="1"/>
  <c r="G414" i="20" s="1"/>
  <c r="G413" i="20" s="1"/>
  <c r="G412" i="20" s="1"/>
  <c r="G411" i="20" s="1"/>
  <c r="G410" i="20" s="1"/>
  <c r="G409" i="20" s="1"/>
  <c r="G408" i="20" s="1"/>
  <c r="G407" i="20" s="1"/>
  <c r="G406" i="20" s="1"/>
  <c r="G405" i="20" s="1"/>
  <c r="G404" i="20" s="1"/>
  <c r="G403" i="20" s="1"/>
  <c r="G402" i="20" s="1"/>
  <c r="G401" i="20" s="1"/>
  <c r="AK16" i="12"/>
  <c r="AK174" i="12" s="1"/>
  <c r="G400" i="20" l="1"/>
  <c r="G399" i="20" s="1"/>
  <c r="G398" i="20" s="1"/>
  <c r="G397" i="20" s="1"/>
  <c r="G396" i="20" s="1"/>
  <c r="G395" i="20" s="1"/>
  <c r="G394" i="20" s="1"/>
  <c r="G393" i="20" s="1"/>
  <c r="G392" i="20" s="1"/>
  <c r="G391" i="20" s="1"/>
  <c r="G390" i="20" s="1"/>
  <c r="G389" i="20" s="1"/>
  <c r="G388" i="20" s="1"/>
  <c r="G387" i="20" s="1"/>
  <c r="G386" i="20" s="1"/>
  <c r="G385" i="20" s="1"/>
  <c r="G384" i="20" s="1"/>
  <c r="G383" i="20" s="1"/>
  <c r="AL16" i="12"/>
  <c r="AL174" i="12" s="1"/>
  <c r="G382" i="20" l="1"/>
  <c r="G381" i="20" s="1"/>
  <c r="G380" i="20" s="1"/>
  <c r="G379" i="20" s="1"/>
  <c r="G378" i="20" s="1"/>
  <c r="G377" i="20" s="1"/>
  <c r="G376" i="20" s="1"/>
  <c r="G375" i="20" s="1"/>
  <c r="G374" i="20" s="1"/>
  <c r="G373" i="20" s="1"/>
  <c r="G372" i="20" s="1"/>
  <c r="G371" i="20" s="1"/>
  <c r="G370" i="20" s="1"/>
  <c r="G369" i="20" s="1"/>
  <c r="G368" i="20" s="1"/>
  <c r="G367" i="20" s="1"/>
  <c r="G366" i="20" s="1"/>
  <c r="G365" i="20" s="1"/>
  <c r="G364" i="20" s="1"/>
  <c r="G363" i="20" s="1"/>
  <c r="G362" i="20" s="1"/>
  <c r="G361" i="20" s="1"/>
  <c r="G360" i="20" s="1"/>
  <c r="G359" i="20" s="1"/>
  <c r="G358" i="20" s="1"/>
  <c r="AM16" i="12"/>
  <c r="AM21" i="12" l="1"/>
  <c r="AM174" i="12"/>
  <c r="G357" i="20"/>
  <c r="G356" i="20" s="1"/>
  <c r="G355" i="20" s="1"/>
  <c r="G354" i="20" s="1"/>
  <c r="G353" i="20" s="1"/>
  <c r="G352" i="20" s="1"/>
  <c r="G351" i="20" s="1"/>
  <c r="G350" i="20" s="1"/>
  <c r="G349" i="20" s="1"/>
  <c r="G348" i="20" s="1"/>
  <c r="G347" i="20" s="1"/>
  <c r="G346" i="20" s="1"/>
  <c r="G345" i="20" s="1"/>
  <c r="G344" i="20" s="1"/>
  <c r="G343" i="20" s="1"/>
  <c r="G342" i="20" s="1"/>
  <c r="G341" i="20" s="1"/>
  <c r="G340" i="20" s="1"/>
  <c r="G339" i="20" s="1"/>
  <c r="G338" i="20" s="1"/>
  <c r="G337" i="20" s="1"/>
  <c r="G336" i="20" s="1"/>
  <c r="G335" i="20" s="1"/>
  <c r="G334" i="20" s="1"/>
  <c r="G333" i="20" s="1"/>
  <c r="G332" i="20" s="1"/>
  <c r="G331" i="20" s="1"/>
  <c r="G330" i="20" s="1"/>
  <c r="G329" i="20" s="1"/>
  <c r="G328" i="20" s="1"/>
  <c r="AN16" i="12"/>
  <c r="AN21" i="12" l="1"/>
  <c r="AN174" i="12"/>
  <c r="G327" i="20"/>
  <c r="G326" i="20" s="1"/>
  <c r="G325" i="20" s="1"/>
  <c r="G324" i="20" s="1"/>
  <c r="G323" i="20" s="1"/>
  <c r="G322" i="20" s="1"/>
  <c r="G321" i="20" s="1"/>
  <c r="G320" i="20" s="1"/>
  <c r="G319" i="20" s="1"/>
  <c r="G318" i="20" s="1"/>
  <c r="G317" i="20" s="1"/>
  <c r="G316" i="20" s="1"/>
  <c r="G315" i="20" s="1"/>
  <c r="G314" i="20" s="1"/>
  <c r="G313" i="20" s="1"/>
  <c r="G312" i="20" s="1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G282" i="20" s="1"/>
  <c r="G281" i="20" s="1"/>
  <c r="G280" i="20" s="1"/>
  <c r="G279" i="20" s="1"/>
  <c r="G278" i="20" s="1"/>
  <c r="G277" i="20" s="1"/>
  <c r="G276" i="20" s="1"/>
  <c r="G275" i="20" s="1"/>
  <c r="G274" i="20" s="1"/>
  <c r="G273" i="20" s="1"/>
  <c r="G272" i="20" s="1"/>
  <c r="G271" i="20" s="1"/>
  <c r="G270" i="20" s="1"/>
  <c r="G269" i="20" s="1"/>
  <c r="G268" i="20" s="1"/>
  <c r="G267" i="20" s="1"/>
  <c r="G266" i="20" s="1"/>
  <c r="G265" i="20" s="1"/>
  <c r="G264" i="20" s="1"/>
  <c r="G263" i="20" s="1"/>
  <c r="G262" i="20" l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AO16" i="12"/>
  <c r="AO21" i="12" l="1"/>
  <c r="AO174" i="12"/>
  <c r="G247" i="20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AP16" i="12"/>
  <c r="AP21" i="12" l="1"/>
  <c r="AP174" i="12"/>
  <c r="G232" i="20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AQ16" i="12"/>
  <c r="G219" i="20" l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AR16" i="12"/>
  <c r="AQ174" i="12"/>
  <c r="AQ21" i="12"/>
  <c r="AR21" i="12" l="1"/>
  <c r="AR174" i="12"/>
  <c r="G206" i="20"/>
  <c r="G205" i="20" s="1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AS16" i="12"/>
  <c r="AS21" i="12" l="1"/>
  <c r="AS174" i="12"/>
  <c r="G189" i="20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AT16" i="12"/>
  <c r="AT174" i="12" l="1"/>
  <c r="AT21" i="12"/>
  <c r="G165" i="20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AU16" i="12"/>
  <c r="AU21" i="12" l="1"/>
  <c r="AU174" i="12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AV16" i="12"/>
  <c r="G137" i="20" l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AW16" i="12"/>
  <c r="AV174" i="12"/>
  <c r="AV21" i="12"/>
  <c r="AW174" i="12" l="1"/>
  <c r="AW21" i="12"/>
  <c r="G119" i="20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AX16" i="12"/>
  <c r="AX174" i="12" l="1"/>
  <c r="AX21" i="12"/>
  <c r="AY16" i="12"/>
  <c r="G96" i="20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l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AZ16" i="12"/>
  <c r="AY174" i="12"/>
  <c r="AY21" i="12"/>
  <c r="AZ174" i="12" l="1"/>
  <c r="AZ21" i="12"/>
  <c r="BA16" i="12"/>
  <c r="G56" i="20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BA174" i="12" l="1"/>
  <c r="D174" i="12" s="1"/>
  <c r="BA21" i="12"/>
</calcChain>
</file>

<file path=xl/sharedStrings.xml><?xml version="1.0" encoding="utf-8"?>
<sst xmlns="http://schemas.openxmlformats.org/spreadsheetml/2006/main" count="33629" uniqueCount="5912">
  <si>
    <t>Bedford Place</t>
  </si>
  <si>
    <t>Gracechurch</t>
  </si>
  <si>
    <t>Kendon House</t>
  </si>
  <si>
    <t>Fund Operations</t>
  </si>
  <si>
    <t>Interest Income</t>
  </si>
  <si>
    <t>Acquisition</t>
  </si>
  <si>
    <t>VAT</t>
  </si>
  <si>
    <t>SDLT</t>
  </si>
  <si>
    <t>Insurance</t>
  </si>
  <si>
    <t>Development costs</t>
  </si>
  <si>
    <t>Check</t>
  </si>
  <si>
    <t>Accountancy</t>
  </si>
  <si>
    <t>Planning &amp; Design</t>
  </si>
  <si>
    <t>Legal &amp; Professional</t>
  </si>
  <si>
    <t>Operation</t>
  </si>
  <si>
    <t>Financing costs</t>
  </si>
  <si>
    <t>Net Operating Income at Exit</t>
  </si>
  <si>
    <t>Funding</t>
  </si>
  <si>
    <t>Coutts</t>
  </si>
  <si>
    <t>SOURCE</t>
  </si>
  <si>
    <t>DATE</t>
  </si>
  <si>
    <t>DETAIL 1</t>
  </si>
  <si>
    <t>DETAIL 2</t>
  </si>
  <si>
    <t>CASH OUT</t>
  </si>
  <si>
    <t>CASH IN</t>
  </si>
  <si>
    <t>BALANCE</t>
  </si>
  <si>
    <t>MOVEMENT</t>
  </si>
  <si>
    <t>MONTH</t>
  </si>
  <si>
    <t>TAG</t>
  </si>
  <si>
    <t>STUDIO MOREN</t>
  </si>
  <si>
    <t>Shareholder Capital: SAV Real Estate Fund I</t>
  </si>
  <si>
    <t>MENZIES</t>
  </si>
  <si>
    <t>Nebra Property 2022 Limited</t>
  </si>
  <si>
    <t>Commercial Charges 01 Sep 24 to 30 Nov 24</t>
  </si>
  <si>
    <t>BOODLE HATFIELD LL</t>
  </si>
  <si>
    <t>DECIMUS FEARON LLP</t>
  </si>
  <si>
    <t>SABIR DATOO</t>
  </si>
  <si>
    <t>PORTALPLANQUEST</t>
  </si>
  <si>
    <t>HSBC INVOICE FINAN</t>
  </si>
  <si>
    <t>SAV REAL ESTATE I</t>
  </si>
  <si>
    <t>THE ROYAL BOROUGH</t>
  </si>
  <si>
    <t>Immediate Faster Payment (Online) to THE ROYAL BOROUGH 11-MAR-2025 2835559145 - 3660114785</t>
  </si>
  <si>
    <t>Mars 2021 Ltd</t>
  </si>
  <si>
    <t>Payment (Online) to Mars 2021 Ltd TRANSFER</t>
  </si>
  <si>
    <t>BPG Gracechurch Limited</t>
  </si>
  <si>
    <t>Payment (Online) to BPG Gracechurch Limited TRANSFER</t>
  </si>
  <si>
    <t>Immediate Faster Payment (Online) to PORTALPLANQUEST 10-MAR-2025 2834602449 - PP08315328V1KGQ</t>
  </si>
  <si>
    <t>GLAZEBROOK ASSOCIA</t>
  </si>
  <si>
    <t>Future dated Faster Payment (Online) to GLAZEBROOK ASSOCIA 05-MAR-2025 2833365402 - 2096-02-25</t>
  </si>
  <si>
    <t>Future dated Faster Payment (Online) to MENZIES 05-MAR-2025 2833358238 - INV 485618</t>
  </si>
  <si>
    <t>Future dated Faster Payment (Online) to MENZIES 05-MAR-2025 2833358234 - INV 484035</t>
  </si>
  <si>
    <t>Future dated Faster Payment (Online) to MENZIES 05-MAR-2025 2833358219 - INV 481773</t>
  </si>
  <si>
    <t>Overdraft Interest from 01 Dec 24 to 28 Feb 25</t>
  </si>
  <si>
    <t>Credit Interest from 01 Dec 24 to 28 Feb 25</t>
  </si>
  <si>
    <t>BOODLE HATFIELD</t>
  </si>
  <si>
    <t>Immediate Faster Payment (Online) to BOODLE HATFIELD 28-FEB-2025 2827487979 - INV 5032202</t>
  </si>
  <si>
    <t>Payment (Online) to Mars 2021 Ltd LOAN</t>
  </si>
  <si>
    <t>HOLLIS GLOBAL LIMI</t>
  </si>
  <si>
    <t>Immediate Faster Payment (Online) to HOLLIS GLOBAL LIMI 14-FEB-2025 2819554987 - UKSIN045418</t>
  </si>
  <si>
    <t>Immediate Faster Payment (Online) to STUDIO MOREN 14-FEB-2025 2819554973 - 8308</t>
  </si>
  <si>
    <t>C LOCKHART-MUMMERY</t>
  </si>
  <si>
    <t>Immediate Faster Payment (Online) to C LOCKHART-MUMMERY 12-FEB-2025 2817930753 - 100-102 CRICKLEWOO</t>
  </si>
  <si>
    <t>Pulsar Property 2022 Limited</t>
  </si>
  <si>
    <t>Payment (Online) to Pulsar Property 2022 Limited TRANSFER</t>
  </si>
  <si>
    <t>Payment (Online) to Mars 2021 Ltd</t>
  </si>
  <si>
    <t>FACULTY SERVICES L</t>
  </si>
  <si>
    <t>Immediate Faster Payment (Online) to FACULTY SERVICES L 24-JAN-2025 2805454031 - INV/EB-B67X357</t>
  </si>
  <si>
    <t>CHARLES BANNER</t>
  </si>
  <si>
    <t>Immediate Faster Payment (Online) to CHARLES BANNER 24-JAN-2025 2805448134 - SAV008</t>
  </si>
  <si>
    <t>Payment (Online) to Nebra Property 2022 Limited FFE</t>
  </si>
  <si>
    <t>Payment (Online) to Nebra Property 2022 Limited TRANSFER</t>
  </si>
  <si>
    <t>Immediate Faster Payment (Online) to BOODLE HATFIELD 20-JAN-2025 2802348297 - EMS/502719.20 PRT2</t>
  </si>
  <si>
    <t>Immediate Faster Payment (Online) to BOODLE HATFIELD 20-JAN-2025 2802348288 - EMS/502719.20 PRT1</t>
  </si>
  <si>
    <t>Immediate Faster Payment (Online) to MENZIES 17-JAN-2025 2800895268 - 481778</t>
  </si>
  <si>
    <t>Immediate Faster Payment (Online) to MENZIES 17-JAN-2025 2800895262 - 479217</t>
  </si>
  <si>
    <t>Jerome France Plantelor 32 Bucarest 023975 RO</t>
  </si>
  <si>
    <t>Faster Payment from Jerome France Plantelor 32 Bucarest 023975 RO - SHA 18122024 JF /RC/E250108MQEMFEPF 15JAN25 - DF2500807182904100</t>
  </si>
  <si>
    <t>Immediate Faster Payment (Online) to MENZIES 10-JAN-2025 2796029507 - 478230</t>
  </si>
  <si>
    <t>MASON EVANS PARTNE</t>
  </si>
  <si>
    <t>Immediate Faster Payment (Online) to MASON EVANS PARTNE 03-JAN-2025 2790408204 - SIN042311</t>
  </si>
  <si>
    <t>BURNESS PAULL LLP</t>
  </si>
  <si>
    <t>Immediate Faster Payment (Online) to BURNESS PAULL LLP 03-JAN-2025 2790406656 - 25-19410</t>
  </si>
  <si>
    <t>Immediate Faster Payment (Online) to HSBC INVOICE FINAN 03-JAN-2025 2790405604 - 9625</t>
  </si>
  <si>
    <t>Alesendia Limited17-19 Themistokli Dervi Nicosia 1066</t>
  </si>
  <si>
    <t>CHAPS Payment from Alesendia Limited17-19 Shareholders agreement dd 18 12 202</t>
  </si>
  <si>
    <t>VERBA PRIVATE WEALTH S.A R.L., SPF RUE NICOLAS BOVE 2C 1253 LUXEMBOURG LUXEMBOURG</t>
  </si>
  <si>
    <t>CHAPS Payment from VERBA PRIVATE WEALTH S.A R.L., SPF SHAREHOLDER'S AGREEMENT RELATING TO PULSAR HOLDINGS 2022 LIMITED</t>
  </si>
  <si>
    <t>ACORNA ECOLOGY LTD</t>
  </si>
  <si>
    <t>Immediate Faster Payment (Online) to ACORNA ECOLOGY LTD 20-DEC-2024 2780419688 - 1224-25</t>
  </si>
  <si>
    <t>SAV REAL ESTATE III LP 6 DUKE STREET LONDON SW1Y 6BN UNITED KINGDOM</t>
  </si>
  <si>
    <t>CHAPS Payment from SAV REAL ESTATE III LP TARGET IRIDIUM COMMITMENT</t>
  </si>
  <si>
    <t>MARK PETERS VAT AS</t>
  </si>
  <si>
    <t>Immediate Faster Payment (Online) to MARK PETERS VAT AS 20-DEC-2024 2780241399 - INVOICE NO 683</t>
  </si>
  <si>
    <t>Immediate Faster Payment (Online) to STUDIO MOREN 20-DEC-2024 2780241390 - 8220</t>
  </si>
  <si>
    <t>Immediate Faster Payment (Online) to FACULTY SERVICES L 20-DEC-2024 2780240458 - INV/JF-F32X659</t>
  </si>
  <si>
    <t>Immediate Faster Payment (Online) to SAV REAL ESTATE I 20-DEC-2024 2780238737 - FUNDS TRANSFER</t>
  </si>
  <si>
    <t>Payment (Online) to Nebra Property 2022 Limited RETURN</t>
  </si>
  <si>
    <t>GLASSWALL CAPITAL LTD CRAIGMUIR CHAMBERS, ROAD TOWN TORTOLA VG1110 VG</t>
  </si>
  <si>
    <t>CHAPS Payment from GLASSWALL CAPITAL LTD GLASSWALLPPL</t>
  </si>
  <si>
    <t>O NEILL PJ</t>
  </si>
  <si>
    <t>Faster Payment from O NEILL PJ - EDI REMAINDER 16DEC24 - RP4679961481250500</t>
  </si>
  <si>
    <t>Faster Payment from O NEILL PJ - EDI TEST 16DEC24 - RP4679961472115000</t>
  </si>
  <si>
    <t>Future dated Faster Payment (Online) to SABIR DATOO 12-DEC-2024 2775717645 - INV-19</t>
  </si>
  <si>
    <t>Immediate Faster Payment (Online) to FACULTY SERVICES L 09-DEC-2024 2772315801 - INV/AB-B11X384</t>
  </si>
  <si>
    <t>RAILWAYCONSULTANCY</t>
  </si>
  <si>
    <t>Immediate Faster Payment (Online) to RAILWAYCONSULTANCY 09-DEC-2024 2772315794 - 2139</t>
  </si>
  <si>
    <t>Boodle Hatfield LLP240 Blackfriars Road London SE1 8NW</t>
  </si>
  <si>
    <t>CHAPS Payment from Boodle Hatfield LLP240 OLD OAK</t>
  </si>
  <si>
    <t>Overdraft Interest from 01 Sep 24 to 30 Nov 24</t>
  </si>
  <si>
    <t>Credit Interest from 01 Sep 24 to 30 Nov 24</t>
  </si>
  <si>
    <t>Immediate Faster Payment (Online) to BOODLE HATFIELD 29-NOV-2024 2764001095 - OLD OAK TRANCH 6</t>
  </si>
  <si>
    <t>Immediate Faster Payment (Online) to BOODLE HATFIELD 29-NOV-2024 2764000986 - OLD OAK TRANCH5</t>
  </si>
  <si>
    <t>Immediate Faster Payment (Online) to BOODLE HATFIELD 29-NOV-2024 2764000846 - OLD OAK TRANCH 4</t>
  </si>
  <si>
    <t>Immediate Faster Payment (Online) to BOODLE HATFIELD 29-NOV-2024 2764000831 - OLD OAK TRANCH 3</t>
  </si>
  <si>
    <t>Immediate Faster Payment (Online) to BOODLE HATFIELD 29-NOV-2024 2764000809 - OLD OAK TRANCH 2</t>
  </si>
  <si>
    <t>Immediate Faster Payment (Online) to BOODLE HATFIELD 29-NOV-2024 2764000797 - OLD OAK TRANCE 1</t>
  </si>
  <si>
    <t>Payment (Online) from Nebra Property 2022 Limited TRANSFER</t>
  </si>
  <si>
    <t>Mars 2021 Ltd 6 Duke Street London</t>
  </si>
  <si>
    <t>Faster Payment from Mars 2021 Ltd 6 Duke Street London - Return M000213281 28NOV24 - TRN159909270121790</t>
  </si>
  <si>
    <t>MARS 2021 LTD</t>
  </si>
  <si>
    <t>Immediate Faster Payment (Online) to MARS 2021 LTD 27-NOV-2024 2762747882 - M000213281</t>
  </si>
  <si>
    <t>SENSOAR LIMITED</t>
  </si>
  <si>
    <t>Future dated Faster Payment (Online) to SENSOAR LIMITED 14-NOV-2024 2755055722 - PO241105</t>
  </si>
  <si>
    <t>MONTAGU EVANS LLP</t>
  </si>
  <si>
    <t>Immediate Faster Payment (Online) to MONTAGU EVANS LLP 15-NOV-2024 2755051384 - INV253201</t>
  </si>
  <si>
    <t>Immediate Faster Payment (Online) to MENZIES 15-NOV-2024 2755050971 - 468370/472851</t>
  </si>
  <si>
    <t>PLP ARCHITECTURE I</t>
  </si>
  <si>
    <t>Immediate Faster Payment (Online) to PLP ARCHITECTURE I 15-NOV-2024 2755050539 - 8684</t>
  </si>
  <si>
    <t>Immediate Faster Payment (Online) to BURNESS PAULL LLP 12-NOV-2024 2752985093 - ARTHUR STREET</t>
  </si>
  <si>
    <t>CITY OF LONDON COR</t>
  </si>
  <si>
    <t>Immediate Faster Payment (Online) to CITY OF LONDON COR 12-NOV-2024 2752985086 - 33 CHANCERY LANE</t>
  </si>
  <si>
    <t>RED LASER SCANNING</t>
  </si>
  <si>
    <t>Immediate Faster Payment (Online) to RED LASER SCANNING 08-NOV-2024 2750779653 - 3753</t>
  </si>
  <si>
    <t>JENSEN HUGHES</t>
  </si>
  <si>
    <t>Immediate Faster Payment (Online) to JENSEN HUGHES 08-NOV-2024 2750720089 - INVX-0025381</t>
  </si>
  <si>
    <t>Future dated Faster Payment (Online) to SABIR DATOO 01-NOV-2024 2747994274 - INV 14</t>
  </si>
  <si>
    <t>Immediate Faster Payment (Online) to PLP ARCHITECTURE I 28-OCT-2024 2742590599 - 8589</t>
  </si>
  <si>
    <t>Immediate Faster Payment (Online) to MONTAGU EVANS LLP 28-OCT-2024 2742590596 - INV251906</t>
  </si>
  <si>
    <t>Immediate Faster Payment (Online) to STUDIO MOREN 28-OCT-2024 2742590593 - 8073</t>
  </si>
  <si>
    <t>Immediate Faster Payment (Online) to DECIMUS FEARON LLP 28-OCT-2024 2742590590 - 22291 22250</t>
  </si>
  <si>
    <t>BPG GRACECHURCH LIMITED CLIENT ID NO 66426026 UNITED KINGDOM</t>
  </si>
  <si>
    <t>Faster Payment from BPG GRACECHURCH LIMITED CLIENT ID NO 66426026 UNITED KINGDOM - INV 0010 24OCT24 - 28085331139526000N</t>
  </si>
  <si>
    <t>Faster Payment from BPG GRACECHURCH LIMITED CLIENT ID NO 66426026 UNITED KINGDOM - INV-0009 24OCT24 - 32085152077290000N</t>
  </si>
  <si>
    <t>NEBRA PROPERTY 2022 LIMITED CLIENT ID NO 66384047 UNITED KINGDOM</t>
  </si>
  <si>
    <t>Faster Payment from NEBRA PROPERTY 2022 LIMITED CLIENT ID NO 66384047 UNITED KINGDOM - INV 0005 24OCT24 - 16085132135433000N</t>
  </si>
  <si>
    <t>BOODLE HATFIELD LLP CLIENT ID NO 66083583 UNITED KINGDOM</t>
  </si>
  <si>
    <t>Faster Payment from BOODLE HATFIELD LLP CLIENT ID NO 66083583 UNITED KINGDOM - 188-190 FINBOROUGH 22OCT24 - 04101911129050000N</t>
  </si>
  <si>
    <t>Immediate Faster Payment (Online) to CHARLES BANNER 22-OCT-2024 2738703769 - SAV008</t>
  </si>
  <si>
    <t>Future dated Faster Payment (Online) to MENZIES 19-OCT-2024 2737334218 - 469444 467326</t>
  </si>
  <si>
    <t>LANDMARK BACS ACCO</t>
  </si>
  <si>
    <t>Future dated Faster Payment (Online) to LANDMARK BACS ACCO 19-OCT-2024 2737334203 - INVMH914</t>
  </si>
  <si>
    <t>JUPITER 33 LIMITED CLIENT ID NO 66328529 UNITED KINGDOM</t>
  </si>
  <si>
    <t>Faster Payment from JUPITER 33 LIMITED CLIENT ID NO 66328529 UNITED KINGDOM - INV 0006 11OCT24 - 51210353262877000N</t>
  </si>
  <si>
    <t>Immediate Faster Payment (Online) to MARK PETERS VAT AS 11-OCT-2024 2732324975</t>
  </si>
  <si>
    <t>Immediate Faster Payment (Online) to STUDIO MOREN 11-OCT-2024 2732324971</t>
  </si>
  <si>
    <t>SAV DEVELOPMENT LT</t>
  </si>
  <si>
    <t>Immediate Faster Payment (Online) to SAV DEVELOPMENT LT 11-OCT-2024 2732324537</t>
  </si>
  <si>
    <t>Immediate Faster Payment (Online) to MENZIES 11-OCT-2024 2732324309</t>
  </si>
  <si>
    <t>FOURFOURSIXSIX ARC</t>
  </si>
  <si>
    <t>Immediate Faster Payment (Online) to FOURFOURSIXSIX ARC 11-OCT-2024 2732324159</t>
  </si>
  <si>
    <t>CHARLES RUSSELL SP</t>
  </si>
  <si>
    <t>Immediate Faster Payment (Online) to CHARLES RUSSELL SP 11-OCT-2024 2732323827</t>
  </si>
  <si>
    <t>Immediate Faster Payment (Online) to C LOCKHART-MUMMERY 10-OCT-2024 2731489125 - FINBOROUGH ROAD</t>
  </si>
  <si>
    <t>Immediate Faster Payment (Online) to BOODLE HATFIELD LL 09-OCT-2024 2730975002</t>
  </si>
  <si>
    <t>Immediate Faster Payment (Online) to C LOCKHART-MUMMERY 09-OCT-2024 2730845039 - FINBOROUGH ROAD</t>
  </si>
  <si>
    <t>Immediate Faster Payment (Online) to SABIR DATOO 08-OCT-2024 2730199297 - 8</t>
  </si>
  <si>
    <t>TARGET IRIDIUM LTD</t>
  </si>
  <si>
    <t>SWIFT Payment (Online) to TARGET IRIDIUM LTD KEPLER AND ARRANGEMENT FEE TRANSFER</t>
  </si>
  <si>
    <t>Sav Development Ltd</t>
  </si>
  <si>
    <t>Payment (Online) from Sav Development Ltd G ONE FEE REFUND</t>
  </si>
  <si>
    <t>Payment (Online) from Sav Development Ltd TIRA FEE REFUND</t>
  </si>
  <si>
    <t>G ONE GROUP LIMITED</t>
  </si>
  <si>
    <t>SWIFT Payment (Online) to G ONE GROUP LIMITED CLAPHAM LOAN REPAYMENT</t>
  </si>
  <si>
    <t xml:space="preserve">Coutts - SAV Capital HoldCo </t>
  </si>
  <si>
    <t>Pulsar Property 2022</t>
  </si>
  <si>
    <t>100-102 Cricklewood</t>
  </si>
  <si>
    <t>Student Jupiter</t>
  </si>
  <si>
    <t>Chancery Lane</t>
  </si>
  <si>
    <t xml:space="preserve">	Update on impact of railway developments on potential sites
around London, Dec 2023
Advice on Clapham Road/tube, Apr 2024 &amp; Edinburgh tram, Aug 2024
Note on HS2 &amp; Old Oak Common issues, Nov 2024
Dr Nigel G Harris at hourly rate of £100
Mr Richard Talbot, at hourly rate of £100
Mr Jide Ehizele, at hourly rate of £60</t>
  </si>
  <si>
    <t>Old Oak</t>
  </si>
  <si>
    <t>New Project site name</t>
  </si>
  <si>
    <t>DuCane Road</t>
  </si>
  <si>
    <t>35 Red Lion Square</t>
  </si>
  <si>
    <t xml:space="preserve">Finsborough Road </t>
  </si>
  <si>
    <t>Comments</t>
  </si>
  <si>
    <t>Deposit returmed</t>
  </si>
  <si>
    <t>Split between Fund I &amp; II based on Commitment (16v8)</t>
  </si>
  <si>
    <t>Oval School</t>
  </si>
  <si>
    <t xml:space="preserve">Saphire Grange </t>
  </si>
  <si>
    <t>Cromwell</t>
  </si>
  <si>
    <t>Development management fee 2024 adjustment (Gracechurch adjustment)</t>
  </si>
  <si>
    <t>International feasbility for a potential site - to tell Callum to amend the account code to SAV Fund Loan and amend date of invoice as its going into previous accounting period</t>
  </si>
  <si>
    <t>Introduction fee</t>
  </si>
  <si>
    <t>Reimbursement of costs for structuring the PPL</t>
  </si>
  <si>
    <t>Annual Management fee - 1 Year</t>
  </si>
  <si>
    <t>SAV Fund Real Estate I</t>
  </si>
  <si>
    <t>SAV Fund Real Estate III</t>
  </si>
  <si>
    <t xml:space="preserve">Arrangement fee refund </t>
  </si>
  <si>
    <t xml:space="preserve">SAV Capital HoldCo </t>
  </si>
  <si>
    <t>COMMERCIAL CHARGES 01 JUN 24 TO 31 AUG 24</t>
  </si>
  <si>
    <t>CHAPS PAYMENT FROM FREETHS LLP /ROC/EP56018///URI/REDEMPTION FUNDS</t>
  </si>
  <si>
    <t>IMMEDIATE FASTER PAYMENT (ONLINE) TO BOODLE HATFIELD 25-SEP-2024 2718766496 - FINBOROUGH RD SW10</t>
  </si>
  <si>
    <t>FASTER PAYMENT FROM BOODLE HATFIELD LLP CLIENT ID NO 66083583</t>
  </si>
  <si>
    <t>IMMEDIATE FASTER PAYMENT (ONLINE) TO SAV REAL ESTATE I 23-SEP-2024 2717233661 - FUNDS TRANSFER</t>
  </si>
  <si>
    <t>IMMEDIATE FASTER PAYMENT (ONLINE) TO BOODLE HATFIELD 23-SEP-2024 2717161246 - FINBOROUGH RD SW10</t>
  </si>
  <si>
    <t>PAYMENT (ONLINE) TO MARS 2021 LTD TRANSFER</t>
  </si>
  <si>
    <t>CHAPS PAYMENT FROM COHORT CAPITAL LIMITED LOAN INTEREST</t>
  </si>
  <si>
    <t>IMMEDIATE FASTER PAYMENT (ONLINE) TO BOODLE HATFIELD LL 20-SEP-2024 2715848734 - 5027814</t>
  </si>
  <si>
    <t>IMMEDIATE FASTER PAYMENT (ONLINE) TO SABIR DATOO 10-SEP-2024 2710039204 - INV 002</t>
  </si>
  <si>
    <t>IMMEDIATE FASTER PAYMENT (ONLINE) TO HSBC INVOICE FINAN 06-SEP-2024 2707580558 - 9380</t>
  </si>
  <si>
    <t>IMMEDIATE FASTER PAYMENT (ONLINE) TO BOODLE HATFIELD LL 06-SEP-2024 2707580247 - 5027814</t>
  </si>
  <si>
    <t>SWIFT PAYMENT (ONLINE) TO TARGET IRIDIUM LTD CLAPHAM LOAN INTEREST</t>
  </si>
  <si>
    <t>SWIFT PAYMENT (ONLINE) TO G ONE GROUP LIMITED CLAPHAM LOAN INTEREST</t>
  </si>
  <si>
    <t>IMMEDIATE FASTER PAYMENT (ONLINE) TO PLP ARCHITECTURE I 30-AUG-2024 2702206683</t>
  </si>
  <si>
    <t>PAYMENT (ONLINE) TO NEBRA PROPERTY 2022 LIMITED TRANSFER</t>
  </si>
  <si>
    <t>IMMEDIATE FASTER PAYMENT (ONLINE) TO ROBERT HALF 23-AUG-2024 2698566016 - 081267</t>
  </si>
  <si>
    <t>IMMEDIATE FASTER PAYMENT (ONLINE) TO C LOCKHART-MUMMERY 19-AUG-2024 2695780018 - INV 19 AUG</t>
  </si>
  <si>
    <t>IMMEDIATE FASTER PAYMENT (ONLINE) TO CHARLES BANNER 16-AUG-2024 2694649676 - SAV007</t>
  </si>
  <si>
    <t>IMMEDIATE FASTER PAYMENT (ONLINE) TO JONATHAN CLARKE 09-AUG-2024 2691166622 - INVOICE 2-24</t>
  </si>
  <si>
    <t>IMMEDIATE FASTER PAYMENT (ONLINE) TO CT GROUP (UK) TRAD 24-JUL-2024 2681101320 - CTUK-388-2024</t>
  </si>
  <si>
    <t>FASTER PAYMENT FROM ALLSOP CLIENTS - NO REF /RC/NO REF</t>
  </si>
  <si>
    <t>FASTER PAYMENT FROM CMA GRACECHURCH - CMA GRACECHURCH 19JUL24 - 27023445713802000N</t>
  </si>
  <si>
    <t>IMMEDIATE FASTER PAYMENT (ONLINE) TO MICHAEL ELLIOTT LL 18-JUL-2024 2678162341 - INVOICE 0968</t>
  </si>
  <si>
    <t>IMMEDIATE FASTER PAYMENT (ONLINE) TO ALLSOP LLP 12-JUL-2024 2674424849 - PULSARPROPERTY2022</t>
  </si>
  <si>
    <t>IMMEDIATE FASTER PAYMENT (ONLINE) TO MODEL ENVIRONMENTS 11-JUL-2024 2673340726 - INVOICE 514-24</t>
  </si>
  <si>
    <t>IMMEDIATE FASTER PAYMENT (ONLINE) TO STUDIO MOREN 10-JUL-2024 2672826376 - 7919 7845 7803</t>
  </si>
  <si>
    <t>IMMEDIATE FASTER PAYMENT (ONLINE) TO CHARLES RUSSELL SP 10-JUL-2024 2672808200 - 224050704</t>
  </si>
  <si>
    <t>IMMEDIATE FASTER PAYMENT (ONLINE) TO SAV REAL ESTATE I 03-JUL-2024 2667752955 - FUNDS TRANSFER</t>
  </si>
  <si>
    <t>IMMEDIATE FASTER PAYMENT (ONLINE) TO BOODLE HATFIELD LL 26-JUN-2024 2660141853 - 5026979</t>
  </si>
  <si>
    <t>PAYMENT (ONLINE) TO SAV DEVELOPMENT LTD TRANSFER G ONE</t>
  </si>
  <si>
    <t>FASTER PAYMENT FROM G ONE GROUP LIMITED G ONE GROUP LIMITED 2103 04 21</t>
  </si>
  <si>
    <t>CHAPS PAYMENT FROM G ONE GROUP LIMITED KEPLER, SUB-PARTICIPATION AGR.</t>
  </si>
  <si>
    <t>CHAPS PAYMENT FROM SAV REAL ESTATE I LP SAV RE I LP TRANSFER</t>
  </si>
  <si>
    <t>Archbishop</t>
  </si>
  <si>
    <t>Split between Projects - Gracechurch (50%), Bedford Place (25%) Louise House (25%)</t>
  </si>
  <si>
    <t>Hopkinson House 88 Vauxhall Bridge Road</t>
  </si>
  <si>
    <t>Bid for project that has been returned</t>
  </si>
  <si>
    <t>CHG FPS PAYMENT NEBRA TRANSFER</t>
  </si>
  <si>
    <t>FPS NEBRA TRANSFER</t>
  </si>
  <si>
    <t>IPO BOODLE HATFIELD LLP RETURN OF UNDERTAK</t>
  </si>
  <si>
    <t>CHG FPS PAYMENT SAV DEVELOP LTD</t>
  </si>
  <si>
    <t>FPS SAV DEVELOP LTD</t>
  </si>
  <si>
    <t>CHG FPS PAYMENT SURVEY SOLUTIONS</t>
  </si>
  <si>
    <t>FPS SURVEY SOLUTIONS</t>
  </si>
  <si>
    <t>CHG FPS PAYMENT KEATING CHAMBERS</t>
  </si>
  <si>
    <t>FPS KEATING CHAMBERS</t>
  </si>
  <si>
    <t>IPO TI SUB-PARTICIPATI</t>
  </si>
  <si>
    <t>CHG CHAPS CHARGE SAV Holdco SAV RE I LP Transfer</t>
  </si>
  <si>
    <t>OPO SAV Holdco SAV RE I LP Transfer</t>
  </si>
  <si>
    <t>CHG FPS PAYMENT CLAPHAM RD FEES</t>
  </si>
  <si>
    <t>FPS CLAPHAM RD FEES</t>
  </si>
  <si>
    <t>INT GROSS 27/06 61016918</t>
  </si>
  <si>
    <t>IPO SAV CAPITAL HOLDCO LIMITED FUNDS TRANSFER</t>
  </si>
  <si>
    <t>CHG FPS PAYMENT MADDOX PLANNING</t>
  </si>
  <si>
    <t>FPS MADDOX PLANNING</t>
  </si>
  <si>
    <t>CHG FPS PAYMENT Q3 2024 MAN FEE</t>
  </si>
  <si>
    <t>FPS Q3 2024 MAN FEE</t>
  </si>
  <si>
    <t>TRF CLOSE 3 NCM FEE</t>
  </si>
  <si>
    <t>TRF NCM Q324 ADMIN FEE</t>
  </si>
  <si>
    <t>CHG FPS PAYMENT Q4 24 MAN FEE</t>
  </si>
  <si>
    <t>TRF NCM Q424 MAN FEE</t>
  </si>
  <si>
    <t>BPG GRACECHURCH REPAYMENT OF LOAN</t>
  </si>
  <si>
    <t>CHG ANNUAL SERVICE CHG 61 / 00</t>
  </si>
  <si>
    <t>CHG FPS PAYMENT BOODLEHATFIELDFEES</t>
  </si>
  <si>
    <t>FPS BOODLEHATFIELDFEES</t>
  </si>
  <si>
    <t>TRF NCM FEES Q4 24</t>
  </si>
  <si>
    <t>CHG FPS PAYMENT MENZIES FEES</t>
  </si>
  <si>
    <t>FPS MENZIES FEES</t>
  </si>
  <si>
    <t>CHG FPS PAYMENT MGMT FEES INV-0010</t>
  </si>
  <si>
    <t>FPS MGMT FEES INV-0010</t>
  </si>
  <si>
    <t>INT GROSS 30/12 61016918</t>
  </si>
  <si>
    <t>RBSI - SAV Fund Real Estate I</t>
  </si>
  <si>
    <t>Transfer</t>
  </si>
  <si>
    <t>SAV Fund Real Estate II</t>
  </si>
  <si>
    <t>Trf NCM Fees Q1 25</t>
  </si>
  <si>
    <t>Pembridge Gardens</t>
  </si>
  <si>
    <t>Arthur Street</t>
  </si>
  <si>
    <t>x</t>
  </si>
  <si>
    <t>Operating</t>
  </si>
  <si>
    <t>Clapham</t>
  </si>
  <si>
    <t>New Project</t>
  </si>
  <si>
    <t>Struan House</t>
  </si>
  <si>
    <t>SAV FUND</t>
  </si>
  <si>
    <t>Comment</t>
  </si>
  <si>
    <t>Nebra Property 2022 - Pre-opening account</t>
  </si>
  <si>
    <t>GABRIELE PALUMBO</t>
  </si>
  <si>
    <t>Immediate Faster Payment (Online) to GABRIELE PALUMBO 28-FEB-2025 2827520594 - EXPENSES FEB'25</t>
  </si>
  <si>
    <t>Immediate Faster Payment (Online) to GABRIELE PALUMBO 28-FEB-2025 2827486405 - SALARY FEBRUARY 25</t>
  </si>
  <si>
    <t>BRIGHTHR</t>
  </si>
  <si>
    <t>Direct Debit - BRIGHTHR BRHR30701</t>
  </si>
  <si>
    <t>IMMEDIATE FASTER PAYMENT (ONLINE) TO GABRIELE PALUMBO 31-JAN-2025 2810248078 - SALARY JANUARY 25</t>
  </si>
  <si>
    <t>IMMEDIATE FASTER PAYMENT (ONLINE) TO GABRIELE PALUMBO 31-JAN-2025 2810069624 - EXPENSES JANUARY25</t>
  </si>
  <si>
    <t>IMMEDIATE FASTER PAYMENT (ONLINE) TO SIGGIS CAPITAL LLP 27-JAN-2025 2807033289 - BERTIES INV0144</t>
  </si>
  <si>
    <t>IMMEDIATE FASTER PAYMENT (ONLINE) TO HMRC CUMBERNAULD 24-JAN-2025 2805592203 - 120PA028689982509</t>
  </si>
  <si>
    <t>FASTER PAYMENT FROM SIGGIS CAPITAL LLP MAIDSTONE ME16 0LS CANADA HOU</t>
  </si>
  <si>
    <t>Intercompany Transfer</t>
  </si>
  <si>
    <t>TRANSFER (ONLINE) FROM 01684388 INTER ACC TRANSFER</t>
  </si>
  <si>
    <t>COMMERCIAL CHARGES 01 SEP 24 TO 30 NOV 24</t>
  </si>
  <si>
    <t>Nebra Property 2022 - Coutts Account</t>
  </si>
  <si>
    <t>PORTALPLANQUEST LI</t>
  </si>
  <si>
    <t>Immediate Faster Payment (Online) to PORTALPLANQUEST LI 28-FEB-2025 2827482895 - PP13796950V1HFA</t>
  </si>
  <si>
    <t>SOGNI DI CRISTALLO</t>
  </si>
  <si>
    <t>SWIFT Payment (Online) to SOGNI DI CRISTALLO 1071/001</t>
  </si>
  <si>
    <t>VESCOM</t>
  </si>
  <si>
    <t>SWIFT Payment (Online) to VESCOM SQBV1044377</t>
  </si>
  <si>
    <t>WHISTLER LEATHER L</t>
  </si>
  <si>
    <t>Immediate Faster Payment (Online) to WHISTLER LEATHER L 28-FEB-2025 2827481721 - WL-34169</t>
  </si>
  <si>
    <t>KOR FURNITURE</t>
  </si>
  <si>
    <t>SWIFT Payment (Online) to KOR FURNITURE POBPRO-02</t>
  </si>
  <si>
    <t>APW SURVEYORS</t>
  </si>
  <si>
    <t>Future dated Faster Payment (Online) to APW SURVEYORS 20-FEB-2025 2823416558 - 1188</t>
  </si>
  <si>
    <t>BLUE MOON HOTELS P</t>
  </si>
  <si>
    <t>Future dated Faster Payment (Online) to BLUE MOON HOTELS P 20-FEB-2025 2823416553 - BLUEMOON-0112025</t>
  </si>
  <si>
    <t>Future dated Faster Payment (Online) to BLUE MOON HOTELS P 20-FEB-2025 2823416545 - BLUEMOON-117.2024</t>
  </si>
  <si>
    <t>ASSA ABLOY GLOBAL</t>
  </si>
  <si>
    <t>Future dated Faster Payment (Online) to ASSA ABLOY GLOBAL 20-FEB-2025 2823415857 - 9000006732</t>
  </si>
  <si>
    <t>PBC</t>
  </si>
  <si>
    <t>Future dated Faster Payment (Online) to PBC 20-FEB-2025 2823414679 - 22728</t>
  </si>
  <si>
    <t>ALTFEILD</t>
  </si>
  <si>
    <t>Future dated Faster Payment (Online) to ALTFEILD 20-FEB-2025 2823408286 - SPI63836</t>
  </si>
  <si>
    <t>GORT FLAMEPROOFING</t>
  </si>
  <si>
    <t>Future dated Faster Payment (Online) to GORT FLAMEPROOFING 20-FEB-2025 2823408075 - INV-1</t>
  </si>
  <si>
    <t>HICKTONS</t>
  </si>
  <si>
    <t>Future dated Faster Payment (Online) to HICKTONS 20-FEB-2025 2823408058 - INV-31543</t>
  </si>
  <si>
    <t>YARN COLLECTIVE</t>
  </si>
  <si>
    <t>Future dated Faster Payment (Online) to YARN COLLECTIVE 20-FEB-2025 2823407437 - 11583</t>
  </si>
  <si>
    <t>ENERGYLAB CONSULTI</t>
  </si>
  <si>
    <t>Future dated Faster Payment (Online) to ENERGYLAB CONSULTI 20-FEB-2025 2823407303 - INV-1495</t>
  </si>
  <si>
    <t>ENBUILD GROUP LIMI</t>
  </si>
  <si>
    <t>Immediate Faster Payment (Online) to ENBUILD GROUP LIMI 21-FEB-2025 2823406973 - I0620</t>
  </si>
  <si>
    <t>TWIN AND EARTH LIM</t>
  </si>
  <si>
    <t>Future dated Faster Payment (Online) to TWIN AND EARTH LIM 20-FEB-2025 2823405854 - INV-3509</t>
  </si>
  <si>
    <t>NOBILIS</t>
  </si>
  <si>
    <t>Immediate Faster Payment (Online) to NOBILIS 21-FEB-2025 2823403665 - 344509</t>
  </si>
  <si>
    <t>STATURE PIERCEHILL</t>
  </si>
  <si>
    <t>Future dated Faster Payment (Online) to STATURE PIERCEHILL 20-FEB-2025 2823403173 - 22-039 0140</t>
  </si>
  <si>
    <t>Additional Drawdown of Variable Rate Loan Reference 9038246</t>
  </si>
  <si>
    <t>Coutts &amp; Co Payments Suspense</t>
  </si>
  <si>
    <t>Payment to Coutts &amp; Co Payments Suspense</t>
  </si>
  <si>
    <t>Future dated Faster Payment (Online) to STUDIO MOREN 05-FEB-2025 2814924545 - 8295</t>
  </si>
  <si>
    <t>Future dated Faster Payment (Online) to STUDIO MOREN 05-FEB-2025 2814924519 - 8296</t>
  </si>
  <si>
    <t>Future dated Faster Payment (Online) to BLUE MOON HOTELS P 06-FEB-2025 2814924503 - 165/2024 BEDPL</t>
  </si>
  <si>
    <t>E.ON NEXT ENERGY L</t>
  </si>
  <si>
    <t>Immediate Faster Payment (Online) to E.ON NEXT ENERGY L 04-FEB-2025 2813283277 - A-DCB4E2C2</t>
  </si>
  <si>
    <t>HTZ CONSULTING LTD</t>
  </si>
  <si>
    <t>Immediate Faster Payment (Online) to HTZ CONSULTING LTD 31-JAN-2025 2810247774 - 1031</t>
  </si>
  <si>
    <t>HMRC VAT</t>
  </si>
  <si>
    <t>BACS Payment from HMRC VAT - 417267884</t>
  </si>
  <si>
    <t>CHELSEA UPHOLSTERY</t>
  </si>
  <si>
    <t>Future dated Faster Payment (Online) to CHELSEA UPHOLSTERY 23-JAN-2025 2805447689 - 3953</t>
  </si>
  <si>
    <t>CHELSOM LTD</t>
  </si>
  <si>
    <t>Future dated Faster Payment (Online) to CHELSOM LTD 23-JAN-2025 2805446819 - S00003994</t>
  </si>
  <si>
    <t>ZIMMER + ROHDE</t>
  </si>
  <si>
    <t>Future dated Faster Payment (Online) to ZIMMER + ROHDE 23-JAN-2025 2805446340 - 5412430</t>
  </si>
  <si>
    <t>CAMIRA FABRICS LIM</t>
  </si>
  <si>
    <t>Future dated Faster Payment (Online) to CAMIRA FABRICS LIM 23-JAN-2025 2805445515 - 1289008</t>
  </si>
  <si>
    <t>ELITE TURNKEY SOLU</t>
  </si>
  <si>
    <t>Future dated Faster Payment (Online) to ELITE TURNKEY SOLU 23-JAN-2025 2805445317 - 0101 NEB</t>
  </si>
  <si>
    <t>Future dated Faster Payment (Online) to ALTFEILD 23-JAN-2025 2805442074 - SO35572</t>
  </si>
  <si>
    <t>Future dated Faster Payment (Online) to ALTFEILD 23-JAN-2025 2805442058 - SO35571</t>
  </si>
  <si>
    <t>ROMO</t>
  </si>
  <si>
    <t>Future dated Faster Payment (Online) to ROMO 23-JAN-2025 2805441288 - PF209674</t>
  </si>
  <si>
    <t>X CONSTRUCT LIMITE</t>
  </si>
  <si>
    <t>Immediate Faster Payment (Online) to X CONSTRUCT LIMITE 22-JAN-2025 2804079405 - 3743816</t>
  </si>
  <si>
    <t>SAV Capital HoldCo Limited</t>
  </si>
  <si>
    <t>Payment (Online) from SAV Capital HoldCo Limited FFE</t>
  </si>
  <si>
    <t>Payment (Online) from SAV Capital HoldCo Limited TRANSFER</t>
  </si>
  <si>
    <t>SIGGIS CAPITAL LLP</t>
  </si>
  <si>
    <t>Immediate Faster Payment (Online) to SIGGIS CAPITAL LLP 20-JAN-2025 2802251414 - NEBRA PRE-OPENING</t>
  </si>
  <si>
    <t>Immediate Faster Payment (Online) to SIGGIS CAPITAL LLP 20-JAN-2025 2802251253 - NEBRA PRE-OPENING</t>
  </si>
  <si>
    <t>SHORE ENGINEERING</t>
  </si>
  <si>
    <t>Immediate Faster Payment (Online) to SHORE ENGINEERING 17-JAN-2025 2800897261 - 626777</t>
  </si>
  <si>
    <t>Immediate Faster Payment (Online) to STATURE PIERCEHILL 17-JAN-2025 2800897257 - 125</t>
  </si>
  <si>
    <t>CROWE U.K. LLP RE</t>
  </si>
  <si>
    <t>Immediate Faster Payment (Online) to CROWE U.K. LLP RE 17-JAN-2025 2800896940 - SIN144883</t>
  </si>
  <si>
    <t>Immediate Faster Payment (Online) to ENERGYLAB CONSULTI 17-JAN-2025 2800896938 - INV-1465</t>
  </si>
  <si>
    <t>Immediate Faster Payment (Online) to ENBUILD GROUP LIMI 17-JAN-2025 2800896933 - I0619</t>
  </si>
  <si>
    <t>Immediate Faster Payment (Online) to MENZIES 17-JAN-2025 2800896406 - 483518</t>
  </si>
  <si>
    <t>SANDERSON DESIGN G</t>
  </si>
  <si>
    <t>Immediate Faster Payment (Online) to SANDERSON DESIGN G 17-JAN-2025 2800895701 - FR/BPMR-24-1039820</t>
  </si>
  <si>
    <t>Immediate Faster Payment (Online) to SIGGIS CAPITAL LLP 17-JAN-2025 2800881312 - NEBRA PRE-OPENING</t>
  </si>
  <si>
    <t>Immediate Faster Payment (Online) to SIGGIS CAPITAL LLP 17-JAN-2025 2800873668 - NEBRA PRE-OPENING</t>
  </si>
  <si>
    <t>Immediate Faster Payment (Online) to MENZIES 03-JAN-2025 2790406192 - 476579</t>
  </si>
  <si>
    <t>Transfer (Online) to 09800565 INTER ACC TRANSFER</t>
  </si>
  <si>
    <t>THE KENSINGTON AND</t>
  </si>
  <si>
    <t>Immediate Faster Payment (Online) to THE KENSINGTON AND 24-DEC-2024 2782802592 - MO1 FUTURES</t>
  </si>
  <si>
    <t>Immediate Faster Payment (Online) to X CONSTRUCT LIMITE 23-DEC-2024 2782094721 - 3802</t>
  </si>
  <si>
    <t>HMRC BIRMINGHAM ST</t>
  </si>
  <si>
    <t>Immediate Faster Payment (Online) to HMRC BIRMINGHAM ST 23-DEC-2024 2781925970 - HAB 506953 1 - SHA</t>
  </si>
  <si>
    <t>SAV CAPITAL IM LIM</t>
  </si>
  <si>
    <t>Immediate Faster Payment (Online) to SAV CAPITAL IM LIM 20-DEC-2024 2780418001 - INV-0011</t>
  </si>
  <si>
    <t>Immediate Faster Payment (Online) to BOODLE HATFIELD LL 20-DEC-2024 2780417987 - 5030928</t>
  </si>
  <si>
    <t>FINSTART</t>
  </si>
  <si>
    <t>Immediate Faster Payment (Online) to FINSTART 20-DEC-2024 2780417980 - 1023</t>
  </si>
  <si>
    <t>Immediate Faster Payment (Online) to GABRIELE PALUMBO 20-DEC-2024 2780417969 - SALARY</t>
  </si>
  <si>
    <t>Immediate Faster Payment (Online) to DECIMUS FEARON LLP 20-DEC-2024 2780417628 - 22541</t>
  </si>
  <si>
    <t>Immediate Faster Payment (Online) to ENBUILD GROUP LIMI 20-DEC-2024 2780417610 - I0618</t>
  </si>
  <si>
    <t>Immediate Faster Payment (Online) to BLUE MOON HOTELS P 20-DEC-2024 2780417598 - 148/2024 BEDPL</t>
  </si>
  <si>
    <t>Immediate Faster Payment (Online) to STATURE PIERCEHILL 20-DEC-2024 2780417590 - 0110</t>
  </si>
  <si>
    <t>HICKTON QUALITY CO</t>
  </si>
  <si>
    <t>Immediate Faster Payment (Online) to HICKTON QUALITY CO 20-DEC-2024 2780417118 - INV-31294</t>
  </si>
  <si>
    <t>Payment (Online) from SAV Capital HoldCo Limited RETURN</t>
  </si>
  <si>
    <t>Future dated Faster Payment (Online) to SABIR DATOO 12-DEC-2024 2775717595 - INV-20</t>
  </si>
  <si>
    <t>SYLVAN ENTERPRISES</t>
  </si>
  <si>
    <t>Faster Payment from SYLVAN ENTERPRISES - SYLVAN ENTERPRISES /RC/SYLVAN ENTERPRISES 04DEC24 - 34023255830005000N</t>
  </si>
  <si>
    <t>GABRIELE PALUMBO Nov-24</t>
  </si>
  <si>
    <t>Finstart Limited</t>
  </si>
  <si>
    <t>Finstart</t>
  </si>
  <si>
    <t>Payment (Online) to SAV Capital HoldCo Limited TRANSFER</t>
  </si>
  <si>
    <t>Immediate Faster Payment (Online) to PORTALPLANQUEST LI 26-NOV-2024 2762056590 - PP13591606V1NBP</t>
  </si>
  <si>
    <t>EDINBURGH WEAVERS</t>
  </si>
  <si>
    <t>Immediate Faster Payment (Online) to EDINBURGH WEAVERS 22-NOV-2024 2759672124 - 064822</t>
  </si>
  <si>
    <t>Immediate Faster Payment (Online) to MENZIES 22-NOV-2024 2759672120 - 455032</t>
  </si>
  <si>
    <t>Immediate Faster Payment (Online) to MENZIES 22-NOV-2024 2759672115 - 474549</t>
  </si>
  <si>
    <t>Immediate Faster Payment (Online) to PORTALPLANQUEST 20-NOV-2024 2758119261 - PP13575333V1CGR</t>
  </si>
  <si>
    <t>Immediate Faster Payment (Online) to X CONSTRUCT LIMITE 20-NOV-2024 2758049095 - 561/3781</t>
  </si>
  <si>
    <t>Immediate Faster Payment (Online) to STATURE PIERCEHILL 20-NOV-2024 2758049086 - 0096</t>
  </si>
  <si>
    <t>Immediate Faster Payment (Online) to SHORE ENGINEERING 20-NOV-2024 2758049085 - 626064</t>
  </si>
  <si>
    <t>Immediate Faster Payment (Online) to ENBUILD GROUP LIMI 20-NOV-2024 2758049079 - I0617</t>
  </si>
  <si>
    <t>Immediate Faster Payment (Online) to BLUE MOON HOTELS P 20-NOV-2024 2758049075 - 132.2024 BEDPL</t>
  </si>
  <si>
    <t>WT Invoice 67840</t>
  </si>
  <si>
    <t>HYPNOS CONTRACT BE</t>
  </si>
  <si>
    <t>Immediate Faster Payment (Online) to HYPNOS CONTRACT BE 08-NOV-2024 2750778893 - 263653</t>
  </si>
  <si>
    <t>WATERBURY BATHROOM</t>
  </si>
  <si>
    <t>Immediate Faster Payment (Online) to WATERBURY BATHROOM 08-NOV-2024 2750758006 - 70623</t>
  </si>
  <si>
    <t>Future dated Faster Payment (Online) to SABIR DATOO 01-NOV-2024 2747994333 - INV 15</t>
  </si>
  <si>
    <t>Future dated Faster Payment (Online) to MENZIES 31-OCT-2024 2745706555 - 473495</t>
  </si>
  <si>
    <t>HTZ CONSULTING LIM</t>
  </si>
  <si>
    <t>Future dated Faster Payment (Online) to HTZ CONSULTING LIM 31-OCT-2024 2745706551 - INV 1012</t>
  </si>
  <si>
    <t>WT Invoice 67533</t>
  </si>
  <si>
    <t>LIGHTSPEED NETHERL</t>
  </si>
  <si>
    <t>Immediate Faster Payment (Online) to LIGHTSPEED NETHERL 28-OCT-2024 2742591247 - CONTRACT 04727986</t>
  </si>
  <si>
    <t>Immediate Faster Payment (Online) to GABRIELE PALUMBO 25-OCT-2024 2741200309 - INV 100</t>
  </si>
  <si>
    <t>CADENT GAS LIMITED</t>
  </si>
  <si>
    <t>Immediate Faster Payment (Online) to CADENT GAS LIMITED 25-OCT-2024 2741199271 - 33330949</t>
  </si>
  <si>
    <t>Future dated Faster Payment (Online) to HSBC INVOICE FINAN 23-OCT-2024 2740052316 - 9486</t>
  </si>
  <si>
    <t>Future dated Faster Payment (Online) to MENZIES 23-OCT-2024 2740050307 - VARIOUS - NEBRA</t>
  </si>
  <si>
    <t>Future dated Faster Payment (Online) to ENERGYLAB CONSULTI 23-OCT-2024 2740050302 - INV-1410</t>
  </si>
  <si>
    <t>Future dated Faster Payment (Online) to DECIMUS FEARON LLP 23-OCT-2024 2740050290 - IN 22499</t>
  </si>
  <si>
    <t>Future dated Faster Payment (Online) to STATURE PIERCEHILL 23-OCT-2024 2740049642 - 0068 0085</t>
  </si>
  <si>
    <t>SAV CAPITAL HOLDCO</t>
  </si>
  <si>
    <t>Future dated Faster Payment (Online) to SAV CAPITAL HOLDCO 23-OCT-2024 2740049639 - INV 0005</t>
  </si>
  <si>
    <t>Future dated Faster Payment (Online) to ENBUILD GROUP LIMI 23-OCT-2024 2740049638 - I0615</t>
  </si>
  <si>
    <t>Immediate Faster Payment (Online) to X CONSTRUCT LIMITE 22-OCT-2024 2738762571 - 351-3771</t>
  </si>
  <si>
    <t>SNOWFLAKE SCHOOL F</t>
  </si>
  <si>
    <t>Future dated Faster Payment (Online) to SNOWFLAKE SCHOOL F 19-OCT-2024 2737334230 - SAV GROUP</t>
  </si>
  <si>
    <t>Immediate Faster Payment (Online) to CHELSOM LTD 16-OCT-2024 2735160818 - SO0002889</t>
  </si>
  <si>
    <t>SWIFT Payment (Online) to EDINBURGH WEAVERS</t>
  </si>
  <si>
    <t>Immediate Faster Payment (Online) to DECIMUS FEARON LLP 11-OCT-2024 2732408731</t>
  </si>
  <si>
    <t>Immediate Faster Payment (Online) to STUDIO MOREN 11-OCT-2024 2732332966</t>
  </si>
  <si>
    <t>Immediate Faster Payment (Online) to WATERBURY BATHROOM 11-OCT-2024 2732331423</t>
  </si>
  <si>
    <t>SEKERS FABRICS LIM</t>
  </si>
  <si>
    <t>Immediate Faster Payment (Online) to SEKERS FABRICS LIM 11-OCT-2024 2732331420</t>
  </si>
  <si>
    <t>Immediate Faster Payment (Online) to BLUE MOON HOTELS P 11-OCT-2024 2732330780</t>
  </si>
  <si>
    <t>Immediate Faster Payment (Online) to BOODLE HATFIELD LL 09-OCT-2024 2730976266</t>
  </si>
  <si>
    <t>Immediate Faster Payment (Online) to SABIR DATOO 08-OCT-2024 2730199491 - 9</t>
  </si>
  <si>
    <t>Immediate Faster Payment (Online) to PORTALPLANQUEST 04-OCT-2024 2727743883 - PP13458343V1LGX</t>
  </si>
  <si>
    <t>Immediate Faster Payment (Online) to PORTALPLANQUEST 01-OCT-2024 2725400691 - PP13436825V1NKV</t>
  </si>
  <si>
    <t>THAMES WATER UTILI</t>
  </si>
  <si>
    <t>Immediate Faster Payment (Online) to THAMES WATER UTILI 01-OCT-2024 2725395268 - DS6111906</t>
  </si>
  <si>
    <t>Immediate Faster Payment (Online) to HTZ CONSULTING LIM 01-OCT-2024 2725386644</t>
  </si>
  <si>
    <t>Immediate Faster Payment (Online) to SAV CAPITAL IM LIM 01-OCT-2024 2725378966</t>
  </si>
  <si>
    <t>HMRC</t>
  </si>
  <si>
    <t>Payment: X Construct</t>
  </si>
  <si>
    <t>346/3748</t>
  </si>
  <si>
    <t>Payment: Twin And Earth</t>
  </si>
  <si>
    <t>INV3263</t>
  </si>
  <si>
    <t>Payment: Maddox And Associates</t>
  </si>
  <si>
    <t>9431</t>
  </si>
  <si>
    <t>Payment: Studio Moren</t>
  </si>
  <si>
    <t>7984</t>
  </si>
  <si>
    <t>RB14481140560</t>
  </si>
  <si>
    <t>RB14481140480</t>
  </si>
  <si>
    <t>Payment: Jim Slater Construction Design &amp; Risk Management</t>
  </si>
  <si>
    <t>167/4270/7657</t>
  </si>
  <si>
    <t>Payment: Cubrick Consulting Engineers</t>
  </si>
  <si>
    <t>I0614</t>
  </si>
  <si>
    <t>Colliers</t>
  </si>
  <si>
    <t>Loan</t>
  </si>
  <si>
    <t>Payment: Sabir Datoo</t>
  </si>
  <si>
    <t>003</t>
  </si>
  <si>
    <t>Payment: Yarn Collective</t>
  </si>
  <si>
    <t>09843</t>
  </si>
  <si>
    <t>Payment: ege carpets UK limited</t>
  </si>
  <si>
    <t>001</t>
  </si>
  <si>
    <t>Payment: SMD Textiles</t>
  </si>
  <si>
    <t>592065</t>
  </si>
  <si>
    <t>Payment: Sylvan Enterprises Of Sherwood Forest</t>
  </si>
  <si>
    <t>BPMR-08</t>
  </si>
  <si>
    <t>Check allocation</t>
  </si>
  <si>
    <t>Payment: Hypnos Contract Beds</t>
  </si>
  <si>
    <t>259657</t>
  </si>
  <si>
    <t>Payment: ASSA ABLOY Global Solutions UK Ltd</t>
  </si>
  <si>
    <t>9000005079</t>
  </si>
  <si>
    <t>Payment: Casamance</t>
  </si>
  <si>
    <t>RB14375721320</t>
  </si>
  <si>
    <t>Payment: Camira Fabrics</t>
  </si>
  <si>
    <t>RB14375721380</t>
  </si>
  <si>
    <t>Payment: Samuel &amp; Sons</t>
  </si>
  <si>
    <t>L96607</t>
  </si>
  <si>
    <t>Payment: Samuel &amp; Sons Passementerie UK Branch</t>
  </si>
  <si>
    <t>L97845</t>
  </si>
  <si>
    <t>L98102</t>
  </si>
  <si>
    <t>Payment: Finstart</t>
  </si>
  <si>
    <t>INV-0011</t>
  </si>
  <si>
    <t>SAV Real Estate</t>
  </si>
  <si>
    <t>Portal Plan Quest</t>
  </si>
  <si>
    <t xml:space="preserve">Immediate Faster Payment (Online) </t>
  </si>
  <si>
    <t>SAV CAPITAL HOLDCO LIMITED TRANSFER</t>
  </si>
  <si>
    <t xml:space="preserve">STATURE PIERCEHILL </t>
  </si>
  <si>
    <t>DRAWDOWN OF VARIABLE RATE LOAN</t>
  </si>
  <si>
    <t>BLUE MOON HOTELS</t>
  </si>
  <si>
    <t>ADDLESHAW GODDARD</t>
  </si>
  <si>
    <t>BACS Payment</t>
  </si>
  <si>
    <t>UK POWER NETWORKS</t>
  </si>
  <si>
    <t>HMRC VAT - 417267884</t>
  </si>
  <si>
    <t>THE BRITISH ELECTR</t>
  </si>
  <si>
    <t xml:space="preserve">FREETHS </t>
  </si>
  <si>
    <t>ENBUILD GROUP</t>
  </si>
  <si>
    <t>DAYLIGHT SUNLIGHT</t>
  </si>
  <si>
    <t>BURGES SALMON</t>
  </si>
  <si>
    <t>X CONSTRUCT</t>
  </si>
  <si>
    <t>WT</t>
  </si>
  <si>
    <t>FLINT BISHOP LLP</t>
  </si>
  <si>
    <t>Immediate Faster Payment (Online) to MARSH LTD 24-APR-2024 2621533911 - 7831468</t>
  </si>
  <si>
    <t xml:space="preserve">SAV CAPITAL IM LIM </t>
  </si>
  <si>
    <t>NON-UTILISATION FEE</t>
  </si>
  <si>
    <t>COMMERCIAL CHARGES</t>
  </si>
  <si>
    <t xml:space="preserve">MENZIES LLP </t>
  </si>
  <si>
    <t>BEDFORD ESTATES</t>
  </si>
  <si>
    <t xml:space="preserve">STUDIO MOREN </t>
  </si>
  <si>
    <t xml:space="preserve">NPOWER COMMERCIAL </t>
  </si>
  <si>
    <t>LECS (UK) LTD</t>
  </si>
  <si>
    <t xml:space="preserve">DECIMUS FEARON LLP </t>
  </si>
  <si>
    <t xml:space="preserve">BLUE MOON HOTELS P </t>
  </si>
  <si>
    <t>WT Partnership : Invoice 66445</t>
  </si>
  <si>
    <t>BACS PAYMENT FROM HMRC VAT - 417267884</t>
  </si>
  <si>
    <t xml:space="preserve">X CONSTRUCT LIMITE </t>
  </si>
  <si>
    <t xml:space="preserve">ANTVIC LIMITED </t>
  </si>
  <si>
    <t>Online Payment</t>
  </si>
  <si>
    <t xml:space="preserve">JHALAK SONI </t>
  </si>
  <si>
    <t>ORDINARY LOAN REFERENCE 9013827</t>
  </si>
  <si>
    <t>FREETHS LLP</t>
  </si>
  <si>
    <t>WT INVOICE NUMBER 66259</t>
  </si>
  <si>
    <t>Faster payment</t>
  </si>
  <si>
    <t xml:space="preserve">GARDINER &amp; THEOBAL </t>
  </si>
  <si>
    <t>SPF Private Clients</t>
  </si>
  <si>
    <t>X Construct</t>
  </si>
  <si>
    <t>Pozitive Energy</t>
  </si>
  <si>
    <t>Stature Piercehill</t>
  </si>
  <si>
    <t>Freeths</t>
  </si>
  <si>
    <t>RBA Acoustics</t>
  </si>
  <si>
    <t>Coram Fields</t>
  </si>
  <si>
    <t>Donation</t>
  </si>
  <si>
    <t>Blue Moon Hotels Procurement</t>
  </si>
  <si>
    <t>Marsh - Insurance</t>
  </si>
  <si>
    <t>Immediate Faster Payment (Online) to MARSH LTD 24-APR-2024 2621533908 - 7831539</t>
  </si>
  <si>
    <t>Colliers - Valuation</t>
  </si>
  <si>
    <t>Nebra Property 2022 Limited: Invoice 011268198</t>
  </si>
  <si>
    <t>Immediate Faster Payment (Online) to X CONSTRUCT LIMITE 18-APR-2024 2618308850 - 3123662</t>
  </si>
  <si>
    <t>Stature London Limited</t>
  </si>
  <si>
    <t>Immediate Faster Payment (Online) to STATURE LONDON LIM 18-APR-2024 2618265151 - INV-1223</t>
  </si>
  <si>
    <t>PSK Building Survey</t>
  </si>
  <si>
    <t>Immediate Faster Payment (Online) to PSK BUILDING SURVE 18-APR-2024 2618238952 - 11200</t>
  </si>
  <si>
    <t>NPOWER COMMERCIAL</t>
  </si>
  <si>
    <t>Immediate Faster Payment (Online) to NPOWER COMMERCIAL 18-APR-2024 2618238829 - IN10185098</t>
  </si>
  <si>
    <t>Menzies</t>
  </si>
  <si>
    <t>Immediate Faster Payment (Online) to MENZIES 18-APR-2024 2618238823 - 456326</t>
  </si>
  <si>
    <t>Maddox</t>
  </si>
  <si>
    <t>Immediate Faster Payment (Online) to HSBC INVOICE FINAN 18-APR-2024 2618238819 - 9176</t>
  </si>
  <si>
    <t>Decimus Fearon</t>
  </si>
  <si>
    <t>Immediate Faster Payment (Online) to DECIMUS FEARON LLP 18-APR-2024 2618238105 - NL/PAC/004698-1</t>
  </si>
  <si>
    <t>Immediate Faster Payment (Online) to BLUE MOON HOTELS P 18-APR-2024 2618237811 - 034.2024 BEDPL</t>
  </si>
  <si>
    <t>SAV Capital IM</t>
  </si>
  <si>
    <t>Immediate Faster Payment (Online) to SAV CAPITAL IM LIM 18-APR-2024 2618237651 - INV-0005</t>
  </si>
  <si>
    <t>Faster Payment from SAV REAL ESTATE I - SAV REAL ESTATE 18APR24 - 41113137309714000R</t>
  </si>
  <si>
    <t>WT Partnership : Invoice 65236</t>
  </si>
  <si>
    <t>Siggis Capital</t>
  </si>
  <si>
    <t>Immediate Faster Payment (Online) to SIGGIS CAPITAL LLP 28-MAR-2024 2602270842 - INV-0102</t>
  </si>
  <si>
    <t>Charges</t>
  </si>
  <si>
    <t>Commercial Charges 01 Dec 23 to 29 Feb 24</t>
  </si>
  <si>
    <t>Studio Fahrenheit</t>
  </si>
  <si>
    <t>SEPA Payment (Online) to STUDIO FAHRENHEIT</t>
  </si>
  <si>
    <t>Immediate Faster Payment (Online) to X CONSTRUCT LIMITE 15-MAR-2024 2594018623 - 3103655</t>
  </si>
  <si>
    <t>Twin and Earth</t>
  </si>
  <si>
    <t>Future dated Faster Payment (Online) to TWIN AND EARTH LIM 14-MAR-2024 2593833705 - INV3153</t>
  </si>
  <si>
    <t>Future dated Faster Payment (Online) to STATURE LONDON LIM 14-MAR-2024 2593833468 - INV-1206</t>
  </si>
  <si>
    <t>Future dated Faster Payment (Online) to NPOWER COMMERCIAL 14-MAR-2024 2593833458 - IN09885802</t>
  </si>
  <si>
    <t>LIVE-IN CARETAKERS</t>
  </si>
  <si>
    <t>Future dated Faster Payment (Online) to LIVE-IN CARETAKERS 14-MAR-2024 2593833023 - INV-4573</t>
  </si>
  <si>
    <t>EnergyLab Consulting Limited</t>
  </si>
  <si>
    <t>Future dated Faster Payment (Online) to ENERGYLAB CONSULTI 14-MAR-2024 2593832343 - INV-1021</t>
  </si>
  <si>
    <t>Future dated Faster Payment (Online) to ENERGYLAB CONSULTI 14-MAR-2024 2593832207 - INV-0909</t>
  </si>
  <si>
    <t>Future dated Faster Payment (Online) to BLUE MOON HOTELS P 14-MAR-2024 2593832202 - 019.2024 BEDPL</t>
  </si>
  <si>
    <t>Faster Payment from SAV REAL ESTATE I - SAV REAL ESTATE 15MAR24 - 19091258830704000R</t>
  </si>
  <si>
    <t>Faster Payment from SAV REAL ESTATE I - SAV RE I LP 08MAR24 - 17122544974419000R</t>
  </si>
  <si>
    <t>Addleshaw Goddard</t>
  </si>
  <si>
    <t>Undertaking - BS</t>
  </si>
  <si>
    <t>S-RM</t>
  </si>
  <si>
    <t>St Giles Insurance</t>
  </si>
  <si>
    <t>Project &amp; Building Consultancy</t>
  </si>
  <si>
    <t>Castle Water</t>
  </si>
  <si>
    <t>Archway Party Wall</t>
  </si>
  <si>
    <t>Thames Water</t>
  </si>
  <si>
    <t>Hydrock consultants</t>
  </si>
  <si>
    <t>Geotechnical</t>
  </si>
  <si>
    <t>UK Power Networks</t>
  </si>
  <si>
    <t>Commercial Charges 01 Sep 23 to 30 Nov 23</t>
  </si>
  <si>
    <t>Faster Payment from SAV REAL ESTATE I - SAV RE I LP 19DEC23 - 03095519994875000R</t>
  </si>
  <si>
    <t>Tricon Food Service</t>
  </si>
  <si>
    <t>Immediate Faster Payment (Online) to TRICON FOODSERVICE 12-DEC-2023 2530457440 - D23 390</t>
  </si>
  <si>
    <t>Immediate Faster Payment (Online) to STATURE LONDON LIM 12-DEC-2023 2530456971 - INV-1158</t>
  </si>
  <si>
    <t>Spurstone Hertitage</t>
  </si>
  <si>
    <t>Immediate Faster Payment (Online) to SPURSTONE HERITAG 12-DEC-2023 2530456521 - 0051/23/08</t>
  </si>
  <si>
    <t>Immediate Faster Payment (Online) to NPOWER COMMERCIAL 12-DEC-2023 2530455965</t>
  </si>
  <si>
    <t>Montagu Evans</t>
  </si>
  <si>
    <t>Immediate Faster Payment (Online) to MONTAGU EVANS LLP 12-DEC-2023 2530455773 - PDA242120</t>
  </si>
  <si>
    <t>Immediate Faster Payment (Online) to LIVE-IN CARETAKERS 12-DEC-2023 2530455123 - INV-4211</t>
  </si>
  <si>
    <t>Hydrock Consultant</t>
  </si>
  <si>
    <t>Immediate Faster Payment (Online) to HYDROCK CONSULTANT 12-DEC-2023 2530454839 - 078536</t>
  </si>
  <si>
    <t>Immediate Faster Payment (Online) to HYDROCK CONSULTANT 12-DEC-2023 2530454609 - 076982</t>
  </si>
  <si>
    <t>Hutton &amp; Roston Environmental</t>
  </si>
  <si>
    <t>Immediate Faster Payment (Online) to HUTTON &amp; ROSTRON E 12-DEC-2023 2530454329 - EI 231129</t>
  </si>
  <si>
    <t>Immediate Faster Payment (Online) to ENERGYLAB CONSULTI 12-DEC-2023 2530453746 - INV-1148</t>
  </si>
  <si>
    <t>Clearview Utilities</t>
  </si>
  <si>
    <t>Immediate Faster Payment (Online) to CLEARVIEW SURVEYS 12-DEC-2023 2530453442 - 14358</t>
  </si>
  <si>
    <t>Immediate Faster Payment (Online) to BLUE MOON HOTELS P 12-DEC-2023 2530453251 - 140.2023 BEDPL</t>
  </si>
  <si>
    <t>Faster Payment from SAV REAL ESTATE I - SAV RE I LP 08DEC23 - 15114123266282000R</t>
  </si>
  <si>
    <t>Overdraft Interest from 01 Sep 23 to 30 Nov 23</t>
  </si>
  <si>
    <t>Credit Interest from 01 Sep 23 to 30 Nov 23</t>
  </si>
  <si>
    <t>Studio Moren</t>
  </si>
  <si>
    <t>Immediate Faster Payment (Online) to STUDIO MOREN 21-NOV-2023 2514546468 - 1890</t>
  </si>
  <si>
    <t>Immediate Faster Payment (Online) to STATURE LONDON LIM 21-NOV-2023 2514546463 - INV-1143</t>
  </si>
  <si>
    <t>Immediate Faster Payment (Online) to SPURSTONE HERITAG 21-NOV-2023 2514546457 - 0051/23/07</t>
  </si>
  <si>
    <t>Immediate Faster Payment (Online) to NPOWER COMMERCIAL 21-NOV-2023 2514545898 - IN08880897</t>
  </si>
  <si>
    <t>Immediate Faster Payment (Online) to HSBC INVOICE FINAN 21-NOV-2023 2514545323 - 8920</t>
  </si>
  <si>
    <t>Immediate Faster Payment (Online) to LIVE-IN CARETAKERS 21-NOV-2023 2514545138 - INV-4137</t>
  </si>
  <si>
    <t>Immediate Faster Payment (Online) to ENERGYLAB CONSULTI 21-NOV-2023 2514545125 - INV-1116</t>
  </si>
  <si>
    <t>Immediate Faster Payment (Online) to BLUE MOON HOTELS P 21-NOV-2023 2514544895 - 129.2023 BEDPL</t>
  </si>
  <si>
    <t>Immediate Faster Payment (Online) to ARCHWAY PARTY WALL 21-NOV-2023 2514544842 - INV 1042</t>
  </si>
  <si>
    <t>SWIFT Payment (Online) to STUDIO FAHRENHEIT F231087</t>
  </si>
  <si>
    <t>Immediate Faster Payment (Online) to TRICON FOODSERVICE 27-OCT-2023 2496700472 - D23 346</t>
  </si>
  <si>
    <t>Immediate Faster Payment (Online) to STATURE LONDON LIM 27-OCT-2023 2496699801 - INV-1128</t>
  </si>
  <si>
    <t>Immediate Faster Payment (Online) to MENZIES 27-OCT-2023 2496699198 - 440878</t>
  </si>
  <si>
    <t>Immediate Faster Payment (Online) to LIVE-IN CARETAKERS 27-OCT-2023 2496699039 - INV-4031</t>
  </si>
  <si>
    <t>Immediate Faster Payment (Online) to LECS (UK) LTD 27-OCT-2023 2496699034 - 002494</t>
  </si>
  <si>
    <t>Immediate Faster Payment (Online) to LECS (UK) LTD 27-OCT-2023 2496698554 - 002454</t>
  </si>
  <si>
    <t>Hydrock Consultants</t>
  </si>
  <si>
    <t>Immediate Faster Payment (Online) to HYDROCK CONSULTANT 27-OCT-2023 2496698295 - 075610</t>
  </si>
  <si>
    <t>City Planning</t>
  </si>
  <si>
    <t>Immediate Faster Payment (Online) to CITY PLANNING 27-OCT-2023 2496698105 - 2023/143</t>
  </si>
  <si>
    <t>Immediate Faster Payment (Online) to BLUE MOON HOTELS P 27-OCT-2023 2496697495 - 115.2023 BEDPL</t>
  </si>
  <si>
    <t>Faster Payment from SAV REAL ESTATE I - SAV REAL ESTATE 27OCT23 - 16164441771977000R</t>
  </si>
  <si>
    <t>London Borough of Camden</t>
  </si>
  <si>
    <t>Immediate Faster Payment (Online) to LONDON BOROUGH OF 17-OCT-2023 2489486682 - 2023/4390/NEW</t>
  </si>
  <si>
    <t>Bedford Estates</t>
  </si>
  <si>
    <t>Immediate Faster Payment (Online) to BEDFORD ESTATES BL 16-OCT-2023 2488510746 - BB070/001</t>
  </si>
  <si>
    <t>Immediate Faster Payment (Online) to SAV CAPITAL IM LIM 06-OCT-2023 2482564951 - INV-09</t>
  </si>
  <si>
    <t>Faster Payment from SAV REAL ESTATE I - SAV REAL ESTATE 06OCT23 - 33164901712776000R</t>
  </si>
  <si>
    <t>Commercial Charges 01 Jun 23 to 31 Aug 23</t>
  </si>
  <si>
    <t>Spurstone Heritage Ltd</t>
  </si>
  <si>
    <t>Immediate Faster Payment (Online) to SPURSTONE HERITAG 22-SEP-2023 2470844941 - 0051/23/06</t>
  </si>
  <si>
    <t>Immediate Faster Payment (Online) to RBA ACOUSTICS LTD 22-SEP-2023 2470844939 - 12365/20544/JRR</t>
  </si>
  <si>
    <t>Immediate Faster Payment (Online) to GEOTECHNICAL &amp; ENV 22-SEP-2023 2470844840 - 23407</t>
  </si>
  <si>
    <t>N Power</t>
  </si>
  <si>
    <t>Immediate Faster Payment (Online) to NPOWER COMMERCIAL 22-SEP-2023 2470844144 - IN08298893</t>
  </si>
  <si>
    <t>Immediate Faster Payment (Online) to MENZIES 22-SEP-2023 2470843854 - 435656 - 435655</t>
  </si>
  <si>
    <t>Immediate Faster Payment (Online) to HYDROCK CONSULTANT 22-SEP-2023 2470843482 - 074151</t>
  </si>
  <si>
    <t>Immediate Faster Payment (Online) to ENERGYLAB CONSULTI 22-SEP-2023 2470843447 - INV-1062</t>
  </si>
  <si>
    <t>Immediate Faster Payment (Online) to CITY PLANNING 22-SEP-2023 2470843164 - INV NO 2023/102</t>
  </si>
  <si>
    <t>Immediate Faster Payment (Online) to STATURE LONDON LIM 22-SEP-2023 2470843021 - INV-1112</t>
  </si>
  <si>
    <t>Immediate Faster Payment (Online) to BLUE MOON HOTELS P 22-SEP-2023 2470842768 - 03.2023 BEDPL</t>
  </si>
  <si>
    <t>Faster Payment from SAV REAL ESTATE I - SAV REAL ESTATE 22SEP23 - 21151334258303000R</t>
  </si>
  <si>
    <t>Immediate Faster Payment (Online) to LIVE-IN CARETAKERS 21-SEP-2023 2470208010 - INV-3940</t>
  </si>
  <si>
    <t>Immediate Faster Payment (Online) to STUDIO MOREN 21-SEP-2023 2470207140 - 7360</t>
  </si>
  <si>
    <t>Immediate Faster Payment (Online) to STUDIO MOREN 21-SEP-2023 2470207126 - 7332</t>
  </si>
  <si>
    <t>Immediate Faster Payment (Online) to STUDIO MOREN 21-SEP-2023 2470206767 - 7322</t>
  </si>
  <si>
    <t>Timberwise</t>
  </si>
  <si>
    <t>Boodle Hatfield</t>
  </si>
  <si>
    <t xml:space="preserve">Luke Keavy - Arbor Tree Care </t>
  </si>
  <si>
    <t>First Demolition Services</t>
  </si>
  <si>
    <t>Savills</t>
  </si>
  <si>
    <t xml:space="preserve">HMRC </t>
  </si>
  <si>
    <t>Wright Landscape and Arboriculture</t>
  </si>
  <si>
    <t>Arcadian Prospect</t>
  </si>
  <si>
    <t>Model Environments</t>
  </si>
  <si>
    <t>PortalPlanQuest</t>
  </si>
  <si>
    <t>Coutts - Colliers</t>
  </si>
  <si>
    <t>Modular Studio Ltd</t>
  </si>
  <si>
    <t>MIB Construction Ltd</t>
  </si>
  <si>
    <t>HMRC VAT Refund</t>
  </si>
  <si>
    <t>IMMEDIATE FASTER PAYMENT (ONLINE) TO STATURE LONDON LIMITED 16-DEC-20222297079168 - INV 0944</t>
  </si>
  <si>
    <t>Maples Teesdale</t>
  </si>
  <si>
    <t>IMMEDIATE FASTER PAYMENT (ONLINE) TO MAPLES TEESDALE 16-DEC-2022 2297078657 -222383 + 222227</t>
  </si>
  <si>
    <t>Jim Slater</t>
  </si>
  <si>
    <t>IMMEDIATE FASTER PAYMENT (ONLINE) TO JIM SLATER 16-DEC-2022 2297077562 - 167/2211/7285</t>
  </si>
  <si>
    <t>IMMEDIATE FASTER PAYMENT (ONLINE) TO HYDROCK CONSULTANTS 16-DEC-2022</t>
  </si>
  <si>
    <t>IMMEDIATE FASTER PAYMENT (ONLINE) TO DECIMUS FEARON LLP 16-DEC-2022 2297075546 -NL/PAC/4698-1-7</t>
  </si>
  <si>
    <t>IMMEDIATE FASTER PAYMENT (ONLINE) TO CITY PLANNING 16-DEC-2022 2297074599 - INV NO2022/214</t>
  </si>
  <si>
    <t>Paid by originally by SAV Development</t>
  </si>
  <si>
    <t>Full Cirlce Compliance</t>
  </si>
  <si>
    <t>Cadplan Services</t>
  </si>
  <si>
    <t>Albany Environmental Services</t>
  </si>
  <si>
    <t>David Archer Associates</t>
  </si>
  <si>
    <t>Mark Peters VAT Associates</t>
  </si>
  <si>
    <t>Howley Energy &amp; Water Limited</t>
  </si>
  <si>
    <t>Freeths - RB9879701721</t>
  </si>
  <si>
    <t>Simmons &amp; Simmons Client Account</t>
  </si>
  <si>
    <t>Fund returned to SAV Fund</t>
  </si>
  <si>
    <t>Freeths - 337225</t>
  </si>
  <si>
    <t>Freeths - 327815</t>
  </si>
  <si>
    <t>HMRC - SDLT</t>
  </si>
  <si>
    <t>Boodle Hatfield - Purchase of Bedford Place</t>
  </si>
  <si>
    <t>Funds from SAV Fund</t>
  </si>
  <si>
    <t>Boodle Hatfield - Deposit of Bedford Place</t>
  </si>
  <si>
    <t>Check 1</t>
  </si>
  <si>
    <t>Check 2</t>
  </si>
  <si>
    <t>Bank Drawdown</t>
  </si>
  <si>
    <t>Coutts Loan Statement</t>
  </si>
  <si>
    <t>Legal Admin Fee Charged</t>
  </si>
  <si>
    <t>Legal Admin Fee Paid</t>
  </si>
  <si>
    <t>Valuation Fee Charged</t>
  </si>
  <si>
    <t>Valuation Fee Paid</t>
  </si>
  <si>
    <t>Project Monitoring Surveyor Fee Charged</t>
  </si>
  <si>
    <t>Project Monitoring Surveyor Fee Paid</t>
  </si>
  <si>
    <t>Arrangement Fee Charged</t>
  </si>
  <si>
    <t>Arrangement Fee Collected</t>
  </si>
  <si>
    <t>Non-Utilisation Fee Capitalized</t>
  </si>
  <si>
    <t>Non-Utilisation Fee Paid</t>
  </si>
  <si>
    <t>Disbursement Made</t>
  </si>
  <si>
    <t>Interest Capitalized</t>
  </si>
  <si>
    <t>Management Fee</t>
  </si>
  <si>
    <t>Costs</t>
  </si>
  <si>
    <t>Investments</t>
  </si>
  <si>
    <t>Bank Accounts</t>
  </si>
  <si>
    <t>Moving tenant fees</t>
  </si>
  <si>
    <t>Moss</t>
  </si>
  <si>
    <t>Bank Interco</t>
  </si>
  <si>
    <t>AJ Patrick Gas Engineer And Plumbing</t>
  </si>
  <si>
    <t>FANTASTIC SERVICES</t>
  </si>
  <si>
    <t>Aapudos</t>
  </si>
  <si>
    <t>Dora</t>
  </si>
  <si>
    <t>Bank Transfer to Moss Mars 2021.</t>
  </si>
  <si>
    <t>E.On</t>
  </si>
  <si>
    <t>Operational</t>
  </si>
  <si>
    <t>Summit Elevators</t>
  </si>
  <si>
    <t>CCCS London</t>
  </si>
  <si>
    <t>Prince Evans</t>
  </si>
  <si>
    <t>Maddox and Associates</t>
  </si>
  <si>
    <t>Energylab Consulting</t>
  </si>
  <si>
    <t>Crays Fire</t>
  </si>
  <si>
    <t>MDLR Architects</t>
  </si>
  <si>
    <t>Newham London</t>
  </si>
  <si>
    <t>Rent &amp; Service Charge</t>
  </si>
  <si>
    <t>BWS Partnership</t>
  </si>
  <si>
    <t>Moving costs paid directly paid to tenants</t>
  </si>
  <si>
    <t>RBA Acoustics Ltd</t>
  </si>
  <si>
    <t>Planning Portal</t>
  </si>
  <si>
    <t>Roomzz refund</t>
  </si>
  <si>
    <t>Moving costs paid to hotels and new landlords</t>
  </si>
  <si>
    <t>Fantastic Services</t>
  </si>
  <si>
    <t>Moving costs for removal companies, storage companies</t>
  </si>
  <si>
    <t>LCS</t>
  </si>
  <si>
    <t>Gamma Business Communications Ltd</t>
  </si>
  <si>
    <t>Anthony Spalding</t>
  </si>
  <si>
    <t>Warden duties</t>
  </si>
  <si>
    <t>Sinclair Cars</t>
  </si>
  <si>
    <t>Macys Handyman Business</t>
  </si>
  <si>
    <t>Moving costs repairs for new flats</t>
  </si>
  <si>
    <t>JMW Solicitors</t>
  </si>
  <si>
    <t>Mars 2021 Ltd - 06736416</t>
  </si>
  <si>
    <t>Baileys Furniture Manager</t>
  </si>
  <si>
    <t>Expedia </t>
  </si>
  <si>
    <t>B&amp;Q MARKETPLACE</t>
  </si>
  <si>
    <t>SIMPLY BARGAINS</t>
  </si>
  <si>
    <t xml:space="preserve">INTERIOR GOODS DIRECT </t>
  </si>
  <si>
    <t>Currys</t>
  </si>
  <si>
    <t>London flooring</t>
  </si>
  <si>
    <t>Macys Handyman business</t>
  </si>
  <si>
    <t>Sabir Datoo</t>
  </si>
  <si>
    <t>Argos</t>
  </si>
  <si>
    <t>Jenny</t>
  </si>
  <si>
    <t>Get Man &amp; Van</t>
  </si>
  <si>
    <t>Kristina Aleksejunaite</t>
  </si>
  <si>
    <t>Kristina invoices</t>
  </si>
  <si>
    <t>HOTELCOM72060007959916</t>
  </si>
  <si>
    <t>Expedia</t>
  </si>
  <si>
    <t>POCKET</t>
  </si>
  <si>
    <t>MANUFACTURE OF PLASTIC</t>
  </si>
  <si>
    <t>WWW.ROOMZZZ.COM</t>
  </si>
  <si>
    <t>Sainga Turay</t>
  </si>
  <si>
    <t>Majnul invoices</t>
  </si>
  <si>
    <t>Laim Hynes</t>
  </si>
  <si>
    <t>IKEA LTD SHOP ONLINE</t>
  </si>
  <si>
    <t>Coutts - Mars 2021</t>
  </si>
  <si>
    <t>Sav Capital Holdco Limited</t>
  </si>
  <si>
    <t>Payment (Online) from Sav Capital Holdco Limited LOAN</t>
  </si>
  <si>
    <t>shareholder Capital: SAV Fund I</t>
  </si>
  <si>
    <t>Immediate Faster Payment (Online) to MARS 2021 LTD 28-FEB-2025 2827478447 - M000213281</t>
  </si>
  <si>
    <t>PREMIUM CREDIT LTD</t>
  </si>
  <si>
    <t>Direct Debit - PREMIUM CREDIT LTD 04C00645GI95-10004</t>
  </si>
  <si>
    <t>BRITISH GAS BUSINE</t>
  </si>
  <si>
    <t>Direct Debit - BRITISH GAS BUSINE 603972239210224000</t>
  </si>
  <si>
    <t>Payment (Online) from Sav Capital Holdco Limited TRANSFER</t>
  </si>
  <si>
    <t>Immediate Faster Payment (Online) to MARS 2021 LTD 21-FEB-2025 2823395932 - M000213281</t>
  </si>
  <si>
    <t>Direct Debit - BRITISH GAS BUSINE 603972253210224000</t>
  </si>
  <si>
    <t>Immediate Faster Payment (Online) to MARS 2021 LTD 14-FEB-2025 2819427637 - M000213281</t>
  </si>
  <si>
    <t>LB NEWHAM HB</t>
  </si>
  <si>
    <t>BACS Payment from LB NEWHAM HB - 6324</t>
  </si>
  <si>
    <t>Future dated Faster Payment (Online) to MARS 2021 LTD 05-FEB-2025 2814925435 - M000213281</t>
  </si>
  <si>
    <t>NERIJUS RAGAUSKAS</t>
  </si>
  <si>
    <t>Immediate Faster Payment (Online) to NERIJUS RAGAUSKAS 03-FEB-2025 2812422942 - 01-12-24</t>
  </si>
  <si>
    <t>ANTVIC LTD</t>
  </si>
  <si>
    <t>Immediate Faster Payment (Online) to ANTVIC LTD 31-JAN-2025 2810170074 - KH 009/2024</t>
  </si>
  <si>
    <t>Payment (Online) from SAV Capital HoldCo Limited</t>
  </si>
  <si>
    <t>Direct Debit - PREMIUM CREDIT LTD 04C00645GI95-10003</t>
  </si>
  <si>
    <t>CLITHEROE SHAH CON</t>
  </si>
  <si>
    <t>Immediate Faster Payment (Online) to CLITHEROE SHAH CON 24-JAN-2025 2805592588 - 2024INV-0055-01/MA</t>
  </si>
  <si>
    <t>Direct Debit - PREMIUM CREDIT LTD 04C00645GI95-10002</t>
  </si>
  <si>
    <t>Direct Debit - PREMIUM CREDIT LTD 04C00645GI95-10001</t>
  </si>
  <si>
    <t>Studio Farenheight F242262</t>
  </si>
  <si>
    <t>Immediate Faster Payment (Online) to MARS 2021 LTD 10-JAN-2025 2796005532</t>
  </si>
  <si>
    <t>Immediate Faster Payment (Online) to MARS 2021 LTD 03-JAN-2025 2790405277 - M000213281</t>
  </si>
  <si>
    <t>Interest</t>
  </si>
  <si>
    <t>Immediate Faster Payment (Online) to SAV DEVELOPMENT LT 20-DEC-2024 2780237923 - INV-0274</t>
  </si>
  <si>
    <t>Immediate Faster Payment (Online) to MARS 2021 LTD 20-DEC-2024 2780237914 - M000213281</t>
  </si>
  <si>
    <t>Future dated Faster Payment (Online) to PORTALPLANQUEST 19-DEC-2024 2780043105 - PP13630606V1KJH</t>
  </si>
  <si>
    <t>Immediate Faster Payment (Online) to MARS 2021 LTD 13-DEC-2024 2775721497 - M000213281</t>
  </si>
  <si>
    <t>Payment of Studio Forenheight  F242032 via revolut</t>
  </si>
  <si>
    <t>Immediate Faster Payment (Online) to MARS 2021 LTD 09-DEC-2024 2772315332 - M000213281</t>
  </si>
  <si>
    <t>LONDON BOROUGH OF</t>
  </si>
  <si>
    <t>Future dated Faster Payment (Online) to LONDON BOROUGH OF 06-DEC-2024 2770580629 - 603391939</t>
  </si>
  <si>
    <t>Council tax payments</t>
  </si>
  <si>
    <t>Future dated Faster Payment (Online) to LONDON BOROUGH OF 06-DEC-2024 2770580623 - 603391939</t>
  </si>
  <si>
    <t>Future dated Faster Payment (Online) to LONDON BOROUGH OF 06-DEC-2024 2770580617 - 603391939</t>
  </si>
  <si>
    <t>Future dated Faster Payment (Online) to LONDON BOROUGH OF 06-DEC-2024 2770580606 - 603391939</t>
  </si>
  <si>
    <t>Future dated Faster Payment (Online) to LONDON BOROUGH OF 06-DEC-2024 2770580588 - 60339189 2</t>
  </si>
  <si>
    <t>NEWHAM COUNCIL</t>
  </si>
  <si>
    <t>Immediate Faster Payment (Online) to NEWHAM COUNCIL 06-DEC-2024 2770443058 - 60337323 8</t>
  </si>
  <si>
    <t>DORA KARIKARI</t>
  </si>
  <si>
    <t>Faster Payment from DORA KARIKARI - Flat24DK /RC/00151200632BCHVSHV 04DEC24 - 00151200632BCHVSHV</t>
  </si>
  <si>
    <t>MARY POTTER</t>
  </si>
  <si>
    <t>Immediate Faster Payment (Online) to MARY POTTER 02-DEC-2024 2766920307 - MARY POTTER FOOD E</t>
  </si>
  <si>
    <t>RENE DARROUX</t>
  </si>
  <si>
    <t>Faster Payment from RENE DARROUX - RENE DARROUX /RC/00157830632BBMKZGK 02DEC24 - 00157830632BBMKZGK</t>
  </si>
  <si>
    <t>Immediate Faster Payment (Online) to MARS 2021 LTD 28-NOV-2024 2763165725 - M000213281</t>
  </si>
  <si>
    <t>Payment (Online) from SAV Capital HoldCo Limited LOAN</t>
  </si>
  <si>
    <t>Immediate Faster Payment (Online) to MARS 2021 LTD 22-NOV-2024 2759676922 - M000213281</t>
  </si>
  <si>
    <t>Immediate Faster Payment (Online) to MARS 2021 LTD 21-NOV-2024 2758723951 - M000213281</t>
  </si>
  <si>
    <t>Immediate Faster Payment (Online) to MARS 2021 LTD 20-NOV-2024 2757912314 - M000213281</t>
  </si>
  <si>
    <t>Immediate Faster Payment (Online) to MENZIES 15-NOV-2024 2755050209 - 462901</t>
  </si>
  <si>
    <t>Immediate Faster Payment (Online) to MENZIES 15-NOV-2024 2755050072 - 474359</t>
  </si>
  <si>
    <t>ANTHONY SPALDING</t>
  </si>
  <si>
    <t>Immediate Faster Payment (Online) to ANTHONY SPALDING 15-NOV-2024 2755049549 - OCT-24</t>
  </si>
  <si>
    <t>Hill Dickson - Amendment Letter - September 2024</t>
  </si>
  <si>
    <t>WREN KITCHENS</t>
  </si>
  <si>
    <t>Immediate Faster Payment (Online) to WREN KITCHENS 11-NOV-2024 2752019098 - S6843330/6</t>
  </si>
  <si>
    <t>Immediate Faster Payment (Online) to CLITHEROE SHAH CON 08-NOV-2024 2750757929 - 2024INV-0055-01/MA</t>
  </si>
  <si>
    <t>Immediate Faster Payment (Online) to HSBC INVOICE FINAN 08-NOV-2024 2750758735 - 9566</t>
  </si>
  <si>
    <t>SINCLAIR CARS</t>
  </si>
  <si>
    <t>Immediate Faster Payment (Online) to SINCLAIR CARS 08-NOV-2024 2750758499 - 2748</t>
  </si>
  <si>
    <t>VELOCITY TRANSPORT</t>
  </si>
  <si>
    <t>Immediate Faster Payment (Online) to VELOCITY TRANSPORT 08-NOV-2024 2750758182 - VTP11282</t>
  </si>
  <si>
    <t>Future dated Faster Payment (Online) to SABIR DATOO 01-NOV-2024 2747994268 - INV 16</t>
  </si>
  <si>
    <t>Faster Payment from DORA KARIKARI - Flat24DK /RC/00151200632BCHNPRY 04NOV24 - 00151200632BCHNPRY</t>
  </si>
  <si>
    <t>Immediate Faster Payment (Online) to WREN KITCHENS 01-NOV-2024 2745737435 - Q6843330/4</t>
  </si>
  <si>
    <t>SUMMIT ELEVATORS</t>
  </si>
  <si>
    <t>Future dated Faster Payment (Online) to SUMMIT ELEVATORS 31-OCT-2024 2745713978 - NV145330</t>
  </si>
  <si>
    <t>Future dated Faster Payment (Online) to MENZIES 31-OCT-2024 2745713971 - BATCH PAYMENT</t>
  </si>
  <si>
    <t>ERIKA BENDZIUNIENE</t>
  </si>
  <si>
    <t>Future dated Faster Payment (Online) to ERIKA BENDZIUNIENE 31-OCT-2024 2745713965 - INV 22.10.2024</t>
  </si>
  <si>
    <t>Future dated Faster Payment (Online) to HTZ CONSULTING LIM 31-OCT-2024 2745712445 - INV 1013</t>
  </si>
  <si>
    <t>Faster Payment from RENE DARROUX - RENE DARROUX /RC/00157830632BBMJCPQ 31OCT24 - 00157830632BBMJCPQ</t>
  </si>
  <si>
    <t>BOUNDARIES STUDIO</t>
  </si>
  <si>
    <t>Immediate Faster Payment (Online) to BOUNDARIES STUDIO 28-OCT-2024 2742591612 - INV-0046</t>
  </si>
  <si>
    <t>Immediate Faster Payment (Online) to SINCLAIR CARS 28-OCT-2024 2742591250 - 2656</t>
  </si>
  <si>
    <t>Immediate Faster Payment (Online) to STATURE PIERCEHILL 28-OCT-2024 2742590979 - 0094</t>
  </si>
  <si>
    <t>Immediate Faster Payment (Online) to PORTALPLANQUEST LI 28-OCT-2024 2742590328 - PP13493657V1FKF</t>
  </si>
  <si>
    <t>LONDON FLOORING AN</t>
  </si>
  <si>
    <t>Future dated Faster Payment (Online) to LONDON FLOORING AN 23-OCT-2024 2740050737 - INV-000571</t>
  </si>
  <si>
    <t>WINSTON PARKER</t>
  </si>
  <si>
    <t>Future dated Faster Payment (Online) to WINSTON PARKER 19-OCT-2024 2737334254 - GRANT</t>
  </si>
  <si>
    <t>Future dated Faster Payment (Online) to ANTHONY SPALDING 19-OCT-2024 2737334244 - SEPT-24</t>
  </si>
  <si>
    <t>KRISTINA ALEKSEJUN</t>
  </si>
  <si>
    <t>Future dated Faster Payment (Online) to KRISTINA ALEKSEJUN 19-OCT-2024 2737334237 - EXPENSES</t>
  </si>
  <si>
    <t>BAILEYS FURNITURE</t>
  </si>
  <si>
    <t>Immediate Faster Payment (Online) to BAILEYS FURNITURE 15-OCT-2024 2734597647 - INV-000213</t>
  </si>
  <si>
    <t>FRANK SEWELL</t>
  </si>
  <si>
    <t>Immediate Faster Payment (Online) to FRANK SEWELL 15-OCT-2024 2734593679 - GRANT</t>
  </si>
  <si>
    <t>Jones Jennifer</t>
  </si>
  <si>
    <t>Faster Payment from Jones Jennifer - JENNIFER JONES 14OCT24 - FP24287O53439170</t>
  </si>
  <si>
    <t>Immediate Faster Payment (Online) to SAV DEVELOPMENT LT 11-OCT-2024 2732328670</t>
  </si>
  <si>
    <t>Immediate Faster Payment (Online) to STATURE PIERCEHILL 11-OCT-2024 2732329157</t>
  </si>
  <si>
    <t>NXQ</t>
  </si>
  <si>
    <t>Immediate Faster Payment (Online) to NXQ 11-OCT-2024 2732328440</t>
  </si>
  <si>
    <t>ENDEX FACILITIES L</t>
  </si>
  <si>
    <t>Immediate Faster Payment (Online) to ENDEX FACILITIES L 11-OCT-2024 2732327522</t>
  </si>
  <si>
    <t>Immediate Faster Payment (Online) to ERIKA BENDZIUNIENE 11-OCT-2024 2732327254</t>
  </si>
  <si>
    <t>Immediate Faster Payment (Online) to SABIR DATOO 08-OCT-2024 2730199601 - 10</t>
  </si>
  <si>
    <t>FLAKTGROUP UK LIMI</t>
  </si>
  <si>
    <t>Immediate Faster Payment (Online) to FLAKTGROUP UK LIMI 04-OCT-2024 2727667676</t>
  </si>
  <si>
    <t>M&amp;P FIRE PROTECTIO</t>
  </si>
  <si>
    <t>Immediate Faster Payment (Online) to M&amp;P FIRE PROTECTIO 04-OCT-2024 2727668908</t>
  </si>
  <si>
    <t>Immediate Faster Payment (Online) to LONDON FLOORING AN 04-OCT-2024 2727668167</t>
  </si>
  <si>
    <t>Immediate Faster Payment (Online) to STATURE PIERCEHILL 04-OCT-2024 2727668159</t>
  </si>
  <si>
    <t>JIM SLATER</t>
  </si>
  <si>
    <t>Immediate Faster Payment (Online) to JIM SLATER 04-OCT-2024 2727667684</t>
  </si>
  <si>
    <t>Immediate Faster Payment (Online) to LONDON BOROUGH OF 04-OCT-2024 2727667331</t>
  </si>
  <si>
    <t>ICSS</t>
  </si>
  <si>
    <t>Immediate Faster Payment (Online) to ICSS 04-OCT-2024 2727667319</t>
  </si>
  <si>
    <t>Faster Payment from DORA KARIKARI - Flat 24 DK /RC/00151200632BCHGLSY 04OCT24 - 00151200632BCHGLSY</t>
  </si>
  <si>
    <t>Immediate Faster Payment (Online) to NERIJUS RAGAUSKAS 01-OCT-2024 2725386669</t>
  </si>
  <si>
    <t>ECAPITAL COMMERCIA</t>
  </si>
  <si>
    <t>Immediate Faster Payment (Online) to ECAPITAL COMMERCIA 01-OCT-2024 2725382174</t>
  </si>
  <si>
    <t>Immediate Faster Payment (Online) to HTZ CONSULTING LIM 01-OCT-2024 2725371961</t>
  </si>
  <si>
    <t>AJ PATRICK GAS ENG</t>
  </si>
  <si>
    <t>Immediate Faster Payment (Online) to AJ PATRICK GAS ENG 01-OCT-2024 2725369674</t>
  </si>
  <si>
    <t>BROWN B/LPOA</t>
  </si>
  <si>
    <t>Faster Payment from BROWN B/LPOA - BRIAN BROWN 01OCT24 - 41023752760382000N</t>
  </si>
  <si>
    <t>SARAH ALICE PERCY-</t>
  </si>
  <si>
    <t>Immediate Faster Payment (Online) to SARAH ALICE PERCY- 30-SEP-2024 2721822588</t>
  </si>
  <si>
    <t>Immediate Faster Payment (Online) to LONDON BOROUGH OF 30-SEP-2024 2721807644 - 24/01880</t>
  </si>
  <si>
    <t>LONDON &amp; QUADRANT</t>
  </si>
  <si>
    <t>Immediate Faster Payment (Online) to LONDON &amp; QUADRANT 30-SEP-2024 2721791919 - A41629A</t>
  </si>
  <si>
    <t>FREETHS</t>
  </si>
  <si>
    <t>Immediate Faster Payment (Online) to FREETHS 30-SEP-2024 2721791902</t>
  </si>
  <si>
    <t>Immediate Faster Payment (Online) to CLITHEROE SHAH CON 30-SEP-2024 2721790092 - 20240831-01-MARS</t>
  </si>
  <si>
    <t>Immediate Faster Payment (Online) to ANTHONY SPALDING 30-SEP-2024 2721789162</t>
  </si>
  <si>
    <t>Coutts Bank</t>
  </si>
  <si>
    <t>Rene Darroux</t>
  </si>
  <si>
    <t>British Gas</t>
  </si>
  <si>
    <t>Mary Potter</t>
  </si>
  <si>
    <t>Payment: Wright Landscape And Arboriculture</t>
  </si>
  <si>
    <t>WLA/INV-0152</t>
  </si>
  <si>
    <t>LB Newham</t>
  </si>
  <si>
    <t>SAV Capital Holdco</t>
  </si>
  <si>
    <t>Payment: Antvic</t>
  </si>
  <si>
    <t>KH 005/2024</t>
  </si>
  <si>
    <t>Payment: Anthony Spalding</t>
  </si>
  <si>
    <t>RB14579761800</t>
  </si>
  <si>
    <t>Payment: Leo &amp; Joyce</t>
  </si>
  <si>
    <t>RB14579846700</t>
  </si>
  <si>
    <t>Payment: Sinclair Cars</t>
  </si>
  <si>
    <t>2587</t>
  </si>
  <si>
    <t>Payment: Summit Elevators</t>
  </si>
  <si>
    <t>NV144720</t>
  </si>
  <si>
    <t>Payment: Luscinia Ecology</t>
  </si>
  <si>
    <t>LUS0092</t>
  </si>
  <si>
    <t>Payment: Maddox and Associates</t>
  </si>
  <si>
    <t>9430</t>
  </si>
  <si>
    <t>Payment: London Flooring And Carpet</t>
  </si>
  <si>
    <t>INV-000562</t>
  </si>
  <si>
    <t>Chelmer Housing</t>
  </si>
  <si>
    <t>Clarion Housing</t>
  </si>
  <si>
    <t>SHAreholder Capital: SAV Fund I</t>
  </si>
  <si>
    <t>Payment: Sainga Turay</t>
  </si>
  <si>
    <t>3</t>
  </si>
  <si>
    <t>004</t>
  </si>
  <si>
    <t>Payment: Model Environments</t>
  </si>
  <si>
    <t>518/24</t>
  </si>
  <si>
    <t>Payment: Prolux Cleaning</t>
  </si>
  <si>
    <t>7934</t>
  </si>
  <si>
    <t>4</t>
  </si>
  <si>
    <t>Grace Fenton</t>
  </si>
  <si>
    <t>Dora Karikari</t>
  </si>
  <si>
    <t>Payment: A M Janus</t>
  </si>
  <si>
    <t>RB14375657010</t>
  </si>
  <si>
    <t>RB14286079400</t>
  </si>
  <si>
    <t>Payment: Finstart Limited</t>
  </si>
  <si>
    <t>INV-0012</t>
  </si>
  <si>
    <t>Payment: Kristina Aleksejunaite</t>
  </si>
  <si>
    <t>01/08/24</t>
  </si>
  <si>
    <t>Payment: Macys Handyman Business</t>
  </si>
  <si>
    <t>RB14375254400</t>
  </si>
  <si>
    <t>Payment: Patni Fabrics Ltd</t>
  </si>
  <si>
    <t>RB14356748840</t>
  </si>
  <si>
    <t>2476</t>
  </si>
  <si>
    <t>NV144633</t>
  </si>
  <si>
    <t>Payment: Studio Fahrenheit</t>
  </si>
  <si>
    <t>F241830</t>
  </si>
  <si>
    <t>Maria Da Silva</t>
  </si>
  <si>
    <t>9264</t>
  </si>
  <si>
    <t>Brown B/LPOA</t>
  </si>
  <si>
    <t>Payment: Energylab Consulting</t>
  </si>
  <si>
    <t>INV-1356</t>
  </si>
  <si>
    <t>Payment: Freeths</t>
  </si>
  <si>
    <t>495180</t>
  </si>
  <si>
    <t>Payment: Tunstall Healthcare UK</t>
  </si>
  <si>
    <t>CD970065701</t>
  </si>
  <si>
    <t>9382</t>
  </si>
  <si>
    <t>Payment: Flakt Group</t>
  </si>
  <si>
    <t>9635229</t>
  </si>
  <si>
    <t>Payment: MDLR Architects</t>
  </si>
  <si>
    <t>INV-0771</t>
  </si>
  <si>
    <t>INV-000553</t>
  </si>
  <si>
    <t>Shareholder Capital: SAV Fund I</t>
  </si>
  <si>
    <t>Leonardo Villanueva</t>
  </si>
  <si>
    <t>La Guerre Victoria</t>
  </si>
  <si>
    <t>Direct Debit</t>
  </si>
  <si>
    <t>NOTTING HILL GENES</t>
  </si>
  <si>
    <t>IMMEDIATE FASTER PAYMENT (ONLINE)</t>
  </si>
  <si>
    <t>LONDON FLOORING</t>
  </si>
  <si>
    <t>ANTVIC LIMITED</t>
  </si>
  <si>
    <t>SAV CAPITAL HOLDCO LIMITED</t>
  </si>
  <si>
    <t>Payment</t>
  </si>
  <si>
    <t>JONES JENNIFER - JENNIFER JONES</t>
  </si>
  <si>
    <t>Faster Payment</t>
  </si>
  <si>
    <t>GAMMA BUSINESS COM</t>
  </si>
  <si>
    <t>CRAYS FIRE LIMITED</t>
  </si>
  <si>
    <t>CLITHEROE SHAH</t>
  </si>
  <si>
    <t>ESSEX BLINDS</t>
  </si>
  <si>
    <t>MDLR ARCHITECTS LT</t>
  </si>
  <si>
    <t>STANKEVICIEN - STANKEVICIENE</t>
  </si>
  <si>
    <t>DORA KARIKARI - FLAT 24</t>
  </si>
  <si>
    <t>BROWN B/LPOA - BRIAN BROWN</t>
  </si>
  <si>
    <t xml:space="preserve">NERIJUS RAGAUSKAS </t>
  </si>
  <si>
    <t xml:space="preserve">DARROUX - RENE DARROUX </t>
  </si>
  <si>
    <t>LB NEWHAM</t>
  </si>
  <si>
    <t>BACS</t>
  </si>
  <si>
    <t>MAHADEVA&amp;KARUMAKRA</t>
  </si>
  <si>
    <t xml:space="preserve">PV MAHADEVA </t>
  </si>
  <si>
    <t>HOUSING PATHWAYS T</t>
  </si>
  <si>
    <t>BRITISH GAS</t>
  </si>
  <si>
    <t>LONDON BOROUGH</t>
  </si>
  <si>
    <t>JWE BUILDERS</t>
  </si>
  <si>
    <t>R KINCHIN</t>
  </si>
  <si>
    <t>LEONARDO VILLANUEVA</t>
  </si>
  <si>
    <t>MARK PETERS VAT</t>
  </si>
  <si>
    <t>LA GUERRE VICTORIA - FLAT 15</t>
  </si>
  <si>
    <t>HOUSING 21</t>
  </si>
  <si>
    <t>ST GILES INSURANCE</t>
  </si>
  <si>
    <t>IMMEDIATE FASTER PAYMENT (ONLINE) TO ANTVIC LIMITED 12-JUL-2024 2674487402 - INV KH 003-2024</t>
  </si>
  <si>
    <t>PAYMENT (ONLINE) FROM SAV CAPITAL HOLDCO LIMITED TRANSFER</t>
  </si>
  <si>
    <t>Keating Chambers</t>
  </si>
  <si>
    <t>FASTER PAYMENT FROM KEATING CHAMBERS SERVICE COMPANY LI MITED</t>
  </si>
  <si>
    <t>IMMEDIATE FASTER PAYMENT (ONLINE) TO CLITHEROE SHAH CON 12-JUL-2024 2674238956 - 20240702-01/MARS20</t>
  </si>
  <si>
    <t>STUDIO FAHRENHEIT</t>
  </si>
  <si>
    <t>SEPA PAYMENT (ONLINE) TO STUDIO FAHRENHEIT F241617</t>
  </si>
  <si>
    <t>Tyco Fire</t>
  </si>
  <si>
    <t>IMMEDIATE FASTER PAYMENT (ONLINE) TO TYCO FIRE AND INTE 10-JUL-2024 2672806262 - 026674</t>
  </si>
  <si>
    <t>IMMEDIATE FASTER PAYMENT (ONLINE) TO SUMMIT ELEVATORS 10-JUL-2024 2672805554 - LMK001</t>
  </si>
  <si>
    <t>LEVUMA CONSULTANCY</t>
  </si>
  <si>
    <t>IMMEDIATE FASTER PAYMENT (ONLINE) TO LEVUMA CONSULTANCY 10-JUL-2024 2672805068 - 1</t>
  </si>
  <si>
    <t>IMMEDIATE FASTER PAYMENT (ONLINE) TO KEATING CHAMBERS S 10-JUL-2024 2672804493 - 167363</t>
  </si>
  <si>
    <t>Ecapital</t>
  </si>
  <si>
    <t>IMMEDIATE FASTER PAYMENT (ONLINE) TO ECAPITAL COMMERCIA 10-JUL-2024 2672804203 - CCCS26804</t>
  </si>
  <si>
    <t>Blueleaf</t>
  </si>
  <si>
    <t>IMMEDIATE FASTER PAYMENT (ONLINE) TO BLUELEAF 10-JUL-2024 2672803841 - SOB877226</t>
  </si>
  <si>
    <t>IMMEDIATE FASTER PAYMENT (ONLINE) TO BWS PARTNERSHIP 10-JUL-2024 2672803111 - 7378</t>
  </si>
  <si>
    <t>Boundaries Studio</t>
  </si>
  <si>
    <t>IMMEDIATE FASTER PAYMENT (ONLINE) TO BOUNDARIES STUDIO 10-JUL-2024 2672801609 - INV-0022</t>
  </si>
  <si>
    <t>Japaridze Architec</t>
  </si>
  <si>
    <t>IMMEDIATE FASTER PAYMENT (ONLINE) TO JAPARIDZE ARCHITEC 10-JUL-2024 2672799639 - AI-UK007 - KENDON</t>
  </si>
  <si>
    <t>DA SILVA M</t>
  </si>
  <si>
    <t>FASTER PAYMENT FROM DA SILVA M - JULY08-HEAT-W-F32 10JUL24 - RP4679966011708500</t>
  </si>
  <si>
    <t>FASTER PAYMENT FROM DA SILVA M - JULY 08- RENT-F32 10JUL24 - RP4679966011485400</t>
  </si>
  <si>
    <t>FASTER PAYMENT FROM DA SILVA M - JULY 01-HEAT-W-F32 10JUL24 - RP4679966011188400</t>
  </si>
  <si>
    <t>FASTER PAYMENT FROM DA SILVA M - JULY O1-RENT-F32 10JUL24 - RP4679966010901200</t>
  </si>
  <si>
    <t>FASTER PAYMENT FROM STANKEVICIEN - STANKEVICIENE 08JUL24 - 5254117454327001SO</t>
  </si>
  <si>
    <t>CHARLES BURKE</t>
  </si>
  <si>
    <t>IMMEDIATE FASTER PAYMENT (ONLINE) TO CHARLES BURKE 05-JUL-2024 2669461113</t>
  </si>
  <si>
    <t>IMMEDIATE FASTER PAYMENT (ONLINE) TO NERIJUS RAGAUSKAS 05-JUL-2024 2669452758 - INV 01-06-24</t>
  </si>
  <si>
    <t>ALTERNATIVE RESIDE</t>
  </si>
  <si>
    <t>IMMEDIATE FASTER PAYMENT (ONLINE) TO ALTERNATIVE RESIDE 04-JUL-2024 2668738831 - INV-0017</t>
  </si>
  <si>
    <t>Agent Fees</t>
  </si>
  <si>
    <t>FASTER PAYMENT FROM DORA KARIKARI - FLAT 24 DK /RC/00151200632BCGKGMQ</t>
  </si>
  <si>
    <t>IMMEDIATE FASTER PAYMENT (ONLINE) TO SINCLAIR CARS 03-JUL-2024 2667726128 - 2359</t>
  </si>
  <si>
    <t>IMMEDIATE FASTER PAYMENT (ONLINE) TO SINCLAIR CARS 03-JUL-2024 2667726122 - 2432</t>
  </si>
  <si>
    <t>IGET IT LTD</t>
  </si>
  <si>
    <t>IMMEDIATE FASTER PAYMENT (ONLINE) TO IGET IT LTD 01-JUL-2024 2665477570 - INV 30/05/2024</t>
  </si>
  <si>
    <t>STANKEVICIEN</t>
  </si>
  <si>
    <t>FASTER PAYMENT FROM STANKEVICIEN - STANKEVICIENE 01JUL24 - 6711761564320301SO</t>
  </si>
  <si>
    <t>FASTER PAYMENT FROM BROWN B/LPOA - BRIAN BROWN 01JUL24 - 03013654980062000N</t>
  </si>
  <si>
    <t>FASTER PAYMENT FROM RENE DARROUX - RENE DARROUX /RC/00157830632BBLZKRC</t>
  </si>
  <si>
    <t>BACS PAYMENT FROM LB NEWHAM HB - 6324</t>
  </si>
  <si>
    <t>IMMEDIATE FASTER PAYMENT (ONLINE) TO FLAKTGROUP UK LIMI 28-JUN-2024 2661604486 - PI-1126986</t>
  </si>
  <si>
    <t>COMMERCIAL CHARGES 01 MAR 24 TO 31 MAY 24</t>
  </si>
  <si>
    <t>IMMEDIATE FASTER PAYMENT (ONLINE) TO FREETHS 28-JUN-2024 2661605220 - 483013</t>
  </si>
  <si>
    <t>IMMEDIATE FASTER PAYMENT (ONLINE) TO TONY SPALDING 28-JUN-2024 2661426564 - INV MAY 24</t>
  </si>
  <si>
    <t>FENTON G+B</t>
  </si>
  <si>
    <t>FASTER PAYMENT FROM FENTON G+B - 25 KENDON HOUSE 27JUN24 - RP4671166478736000</t>
  </si>
  <si>
    <t>DIRECT DEBIT - BRITISH GAS BUSINE 603972239210224000</t>
  </si>
  <si>
    <t>IMMEDIATE FASTER PAYMENT (ONLINE) TO ANTVIC LIMITED 25-JUN-2024 2659468112 - INV KH 002-2024</t>
  </si>
  <si>
    <t>IMMEDIATE FASTER PAYMENT (ONLINE) TO TONY SPALDING 25-JUN-2024 2659445216 - INV MAY 24</t>
  </si>
  <si>
    <t>IMMEDIATE FASTER PAYMENT (ONLINE) TO LEVUMA CONSULTANCY 25-JUN-2024 2659435587 - 2</t>
  </si>
  <si>
    <t>IMMEDIATE FASTER PAYMENT (ONLINE) TO IGET IT LTD 25-JUN-2024 2659434176</t>
  </si>
  <si>
    <t>FASTER PAYMENT FROM R KINCHIN - 33 KENDON HOUSE 25JUN24 - 400000001378567987</t>
  </si>
  <si>
    <t>FASTER PAYMENT FROM LEONARDO VILLANUEVA - LNV - 30 KENDON HO /RC/00151479632BCBNHQY</t>
  </si>
  <si>
    <t>FASTER PAYMENT FROM MARY POTTER - RENT 25JUN24 - 240624230507722543</t>
  </si>
  <si>
    <t>FASTER PAYMENT FROM STANKEVICIEN - STANKEVICIENE 24JUN24 - 9369268454323201SO</t>
  </si>
  <si>
    <t>LA GUERRE VICTORIA</t>
  </si>
  <si>
    <t>FASTER PAYMENT FROM LA GUERRE VICTORIA - FLAT 15 KENDON 24JUN24 - FP24175O54758106</t>
  </si>
  <si>
    <t>JONES JENNIFER</t>
  </si>
  <si>
    <t>FASTER PAYMENT FROM JONES JENNIFER - JENNIFER JONES 24JUN24 - FP24175O54713536</t>
  </si>
  <si>
    <t>HAROLDAS BENDZIUNA</t>
  </si>
  <si>
    <t>IMMEDIATE FASTER PAYMENT (ONLINE) TO HAROLDAS BENDZIUNA 21-JUN-2024 2657320110 - 6001</t>
  </si>
  <si>
    <t>DIRECT DEBIT - BRITISH GAS BUSINE 603972253210224000</t>
  </si>
  <si>
    <t>ELIZABETH LEIBBRAN</t>
  </si>
  <si>
    <t>IMMEDIATE FASTER PAYMENT (ONLINE) TO ELIZABETH LEIBBRAN 18-JUN-2024 2655398960</t>
  </si>
  <si>
    <t>MAHADEVA&amp;KARUMAKRA -</t>
  </si>
  <si>
    <t>FASTER PAYMENT FROM MAHADEVA&amp;KARUMAKRA - P.V.MAHADEVA /RC/P.V.MAHADEVA</t>
  </si>
  <si>
    <t>C LOCKHART-MUMMERY 17-JUN-2024 2654548501 - KENDON HOUSE</t>
  </si>
  <si>
    <t>IMMEDIATE FASTER PAYMENT (ONLINE) TO C LOCKHART-MUMMERY 17-JUN-2024 2654548501 - KENDON HOUSE 15JUN</t>
  </si>
  <si>
    <t>FASTER PAYMENT FROM DA SILVA M - W24-JUN-HEAT-W-F32 17JUN24 - RP4679962215985400</t>
  </si>
  <si>
    <t>FASTER PAYMENT FROM DA SILVA M - WK 24 JUN-RENT-F32 17JUN24 - RP4679962215592300</t>
  </si>
  <si>
    <t>FASTER PAYMENT FROM DA SILVA M - W17 JUN-HEAT-W-F32 17JUN24 - RP4679962214195000</t>
  </si>
  <si>
    <t>FASTER PAYMENT FROM DA SILVA M - WK17 JUN- RENT-F32 17JUN24 - RP4679962213733000</t>
  </si>
  <si>
    <t>FASTER PAYMENT FROM DA SILVA M - W10 JUN-HEAT-W-F32 17JUN24 - RP4679962211500700</t>
  </si>
  <si>
    <t>FASTER PAYMENT FROM DA SILVA M - WK 10 JUN-RENT-F32 17JUN24 - RP4679962211030100</t>
  </si>
  <si>
    <t>FASTER PAYMENT FROM DA SILVA M - WK3 JUN-HEAT-W-F32 17JUN24 - RP4679962210610000</t>
  </si>
  <si>
    <t>FASTER PAYMENT FROM DA SILVA M - WK 3 JUN- RENT-F32 17JUN24 - RP4679962210064400</t>
  </si>
  <si>
    <t>FASTER PAYMENT FROM STANKEVICIEN - STANKEVICIENE 17JUN24 - 0956412554326101SO</t>
  </si>
  <si>
    <t>MENZIES LLP</t>
  </si>
  <si>
    <t>IMMEDIATE FASTER PAYMENT (ONLINE) TO MENZIES LLP 12-JUN-2024 2652313095 - 6653</t>
  </si>
  <si>
    <t>IMMEDIATE FASTER PAYMENT (ONLINE) TO MENZIES 12-JUN-2024 2652310306 - 455303</t>
  </si>
  <si>
    <t>STOYAN STAVREV 11-JUN</t>
  </si>
  <si>
    <t>IMMEDIATE FASTER PAYMENT (ONLINE) TO STOYAN STAVREV 11-JUN-2024 2651426918 - 12 KENDON</t>
  </si>
  <si>
    <t>FASTER PAYMENT FROM STANKEVICIEN - STANKEVICIENE 10JUN24 - 3359402554329001SO</t>
  </si>
  <si>
    <t>IMMEDIATE FASTER PAYMENT (ONLINE) TO NERIJUS RAGAUSKAS 07-JUN-2024 2649677536 - 01-05-24</t>
  </si>
  <si>
    <t>K ALEKSEJUNAITE</t>
  </si>
  <si>
    <t>FASTER PAYMENT FROM K ALEKSEJUNAITE - RETURN 07JUN24 - 200000001359355695</t>
  </si>
  <si>
    <t>TO KRISTINA ALEKSEJUN</t>
  </si>
  <si>
    <t>FUTURE DATED FASTER PAYMENT (ONLINE) TO KRISTINA ALEKSEJUN 06-JUN-2024 2649608740 - 01/05/24</t>
  </si>
  <si>
    <t>IMMEDIATE FASTER PAYMENT (ONLINE) TO LONDON FLOORING AN 06-JUN-2024 2649005367 - 000519</t>
  </si>
  <si>
    <t>IMMEDIATE FASTER PAYMENT (ONLINE) TO TONY SPALDING 06-JUN-2024 2648688709 - INV - APRIL</t>
  </si>
  <si>
    <t>IMMEDIATE FASTER PAYMENT (ONLINE) TO TONY SPALDING 06-JUN-2024 2648688375 - INV APRIL EXPENSES</t>
  </si>
  <si>
    <t>STOYAN STAVREV 05-JUN-2024 2648134148 - 12 KENDON</t>
  </si>
  <si>
    <t>IMMEDIATE FASTER PAYMENT (ONLINE) TO STOYAN STAVREV 05-JUN-2024 2648134148 - 12 KENDON HOUSE</t>
  </si>
  <si>
    <t>STOYAN STAVREV</t>
  </si>
  <si>
    <t>IMMEDIATE FASTER PAYMENT (ONLINE) TO STOYAN STAVREV 05-JUN-2024 2648132568 - 04/06/2024</t>
  </si>
  <si>
    <t>FASTER PAYMENT FROM DORA KARIKARI - FLAT 24 DK /RC/00151200632BCGCDLH</t>
  </si>
  <si>
    <t>LONDON FLOORING AN 03-JUN-2024 2646506775 - ADVANCED</t>
  </si>
  <si>
    <t>IMMEDIATE FASTER PAYMENT (ONLINE) TO LONDON FLOORING AN 03-JUN-2024 2646506775 - ADVANCED PAYMENT</t>
  </si>
  <si>
    <t>TO CLITHEROE SHAH CON 01-JUN-2024 2646217497 - INV</t>
  </si>
  <si>
    <t>FUTURE DATED FASTER PAYMENT (ONLINE) TO CLITHEROE SHAH CON 01-JUN-2024 2646217497 - INV-20240513-02-MA</t>
  </si>
  <si>
    <t>FASTER PAYMENT FROM BROWN B/LPOA - BRIAN BROWN 03JUN24 - 54013752011994000N</t>
  </si>
  <si>
    <t>FASTER PAYMENT FROM STANKEVICIEN - STANKEVICIENE 03JUN24 - 8543731364322001SO</t>
  </si>
  <si>
    <t>Immediate Faster Payment (Online) to LONDON FLOORING AN 31-MAY-2024 2643803224 - ADVANCED PAYMENT</t>
  </si>
  <si>
    <t>MARK BROMFIELD</t>
  </si>
  <si>
    <t>Immediate Faster Payment (Online) to MARK BROMFIELD 31-MAY-2024 2643789140</t>
  </si>
  <si>
    <t>Faster Payment from RENE DARROUX - RENE DARROUX /RC/00157830632BBLXQWX 31MAY24 - 00157830632BBLXQWX</t>
  </si>
  <si>
    <t>Immediate Faster Payment (Online) to NOTTING HILL GENES 29-MAY-2024 2642445557 - 54432413 - BOYLE</t>
  </si>
  <si>
    <t>Faster Payment from DA SILVA M - W27 MAY-HEAT-W-F32 29MAY24 - RP4679969196867400</t>
  </si>
  <si>
    <t>Faster Payment from DA SILVA M - WK27 MAY -RENT-F32 29MAY24 - RP4679969196698400</t>
  </si>
  <si>
    <t>Faster Payment from DA SILVA M - W20 MAY-HEAT-W-F32 29MAY24 - RP4679969196501500</t>
  </si>
  <si>
    <t>Faster Payment from DA SILVA M - WK 20 MAY-RENT-F32 29MAY24 - RP4679969196284300</t>
  </si>
  <si>
    <t>Immediate Faster Payment (Online) to IGET IT LTD 29-MAY-2024 2642415963 - INV 30/05/2024</t>
  </si>
  <si>
    <t>Winston Parker BRYANT STREET LONDON E15 4RU</t>
  </si>
  <si>
    <t>Faster Payment from Winston Parker BRYANT STREET LONDON E15 4RU - PARKER NO7 KENDON 28MAY24 - 240528151617519623</t>
  </si>
  <si>
    <t>Faster Payment from FENTON G+B - 25 KENDON HOUSE 28MAY24 - RP4671166459479700</t>
  </si>
  <si>
    <t>Faster Payment from STANKEVICIEN - STANKEVICIENE 28MAY24 - 8255998164327201SO</t>
  </si>
  <si>
    <t>Faster Payment from Jones Jennifer - JENNIFER JONES 28MAY24 - FP24148O53034929</t>
  </si>
  <si>
    <t>Faster Payment from R KINCHIN - 33 KENDON HOUSE 28MAY24 - 500000001355607461</t>
  </si>
  <si>
    <t>Faster Payment from Mary Potter - RENT 28MAY24 - 240527230515798546</t>
  </si>
  <si>
    <t>STANLEY BOYLE</t>
  </si>
  <si>
    <t>Faster Payment from STANLEY BOYLE - 17a Kendon House /RC/00151479632BCBHSWS 28MAY24 - 00151479632BCBHSWS</t>
  </si>
  <si>
    <t>Faster Payment from LEONARDO VILLANUEVA - LNV - 30 Kendon Ho /RC/00151479632BCBHTMQ 28MAY24 - 00151479632BCBHTMQ</t>
  </si>
  <si>
    <t>Immediate Faster Payment (Online) to FLAKTGROUP UK LIMI 24-MAY-2024 2639819293 - 408441</t>
  </si>
  <si>
    <t>Payment (Online) to Sav Development Ltd JMW 1057573</t>
  </si>
  <si>
    <t>Faster Payment from DA SILVA M - W13 MAY-HEAT-W-F32 22MAY24 - RP4679968048776000</t>
  </si>
  <si>
    <t>Faster Payment from DA SILVA M - WK 13 MAY-RENT-F32 22MAY24 - RP4679968048358900</t>
  </si>
  <si>
    <t>Faster Payment from DA SILVA M - WK6 MAY-HEAT-W-F32 22MAY24 - RP4679968048001400</t>
  </si>
  <si>
    <t>Faster Payment from DA SILVA M - WK 6 MAY- RENT-F32 22MAY24 - RP4679968047623900</t>
  </si>
  <si>
    <t>Faster Payment from La Guerre Victoria - FLAT 15 KENDON 22MAY24 - FP24142O45713853</t>
  </si>
  <si>
    <t>TUNSTALL HEALTHCAR</t>
  </si>
  <si>
    <t>Immediate Faster Payment (Online) to TUNSTALL HEALTHCAR 21-MAY-2024 2638048526</t>
  </si>
  <si>
    <t>Immediate Faster Payment (Online) to LONDON BOROUGH OF 21-MAY-2024 2638048005 - 614000020736</t>
  </si>
  <si>
    <t>JMW SOLICITORS</t>
  </si>
  <si>
    <t>Immediate Faster Payment (Online) to JMW SOLICITORS 21-MAY-2024 2638047322 - 1053702</t>
  </si>
  <si>
    <t>Immediate Faster Payment (Online) to CRAYS FIRE LIMITED 21-MAY-2024 2638046916 - 4006010</t>
  </si>
  <si>
    <t>Immediate Faster Payment (Online) to LEVUMA CONSULTANCY 21-MAY-2024 2637888399 - APRIL 2024</t>
  </si>
  <si>
    <t>LEIBBRAND E</t>
  </si>
  <si>
    <t>Faster Payment from LEIBBRAND E - WATER AND HEATING 21MAY24 - RP4670162999136700</t>
  </si>
  <si>
    <t>Faster Payment from MAHADEVA&amp;KARUMAKRA - P.V.MAHADEVA /RC/P.V.MAHADEVA 20MAY24 - 42104405329418000N</t>
  </si>
  <si>
    <t>Faster Payment from STANKEVICIEN - STANKEVICIENE 20MAY24 - 3858817454329101SO</t>
  </si>
  <si>
    <t>Faster Payment from STANLEY BOYLE - 17a Kendon House /RC/00151479632BCBGMWW 20MAY24 - 00151479632BCBGMWW</t>
  </si>
  <si>
    <t>Immediate Faster Payment (Online) to FREETHS 13-MAY-2024 2632836777 - 88123272</t>
  </si>
  <si>
    <t>Faster Payment from STANKEVICIEN - STANKEVICIENE 13MAY24 - 3444253454322101SO</t>
  </si>
  <si>
    <t>Faster Payment from STANLEY BOYLE - 17a Kendon House /RC/00151479632BCBFLZS 13MAY24 - 00151479632BCBFLZS</t>
  </si>
  <si>
    <t>Immediate Faster Payment (Online) to AJ PATRICK GAS ENG 10-MAY-2024 2631730305 - INV003</t>
  </si>
  <si>
    <t>Immediate Faster Payment (Online) to AJ PATRICK GAS ENG 10-MAY-2024 2631729968 - INV002</t>
  </si>
  <si>
    <t>CHRISTIAN ACTION (</t>
  </si>
  <si>
    <t>Immediate Faster Payment (Online) to CHRISTIAN ACTION ( 10-MAY-2024 2631727289</t>
  </si>
  <si>
    <t>Immediate Faster Payment (Online) to SAV REAL ESTATE I 09-MAY-2024 2630825473 - FUNDS TRANSFER</t>
  </si>
  <si>
    <t>Immediate Faster Payment (Online) to SAV REAL ESTATE I 09-MAY-2024 2630825467 - FUNDS TRANSFER</t>
  </si>
  <si>
    <t>Immediate Faster Payment (Online) to AJ PATRICK GAS ENG 09-MAY-2024 2630824565 - INV006</t>
  </si>
  <si>
    <t>Immediate Faster Payment (Online) to AJ PATRICK GAS ENG 09-MAY-2024 2630824562 - INV004</t>
  </si>
  <si>
    <t>Immediate Faster Payment (Online) to AJ PATRICK GAS ENG 09-MAY-2024 2630824246 - INV005</t>
  </si>
  <si>
    <t>R.K. CARPETS LTD</t>
  </si>
  <si>
    <t>Immediate Faster Payment (Online) to R.K. CARPETS LTD 09-MAY-2024 2630823778 - NEW CARPETS KENDON</t>
  </si>
  <si>
    <t>Immediate Faster Payment (Online) to FREETHS LLP 08-MAY-2024 2630379220 - 2165179.15</t>
  </si>
  <si>
    <t>CHAPS Payment from SAV REAL ESTATE III LP SAV FUND III</t>
  </si>
  <si>
    <t>Shareholder Capital: SAV Fund III</t>
  </si>
  <si>
    <t>Teddy Nakibuuka</t>
  </si>
  <si>
    <t>Faster Payment from Teddy Nakibuuka - T NAKIBUUKA /RC/JrH202405071140170 07MAY24 - 200000001339924604</t>
  </si>
  <si>
    <t>Faster Payment from STANKEVICIEN - STANKEVICIENE 07MAY24 - 7459937064326001SO</t>
  </si>
  <si>
    <t>Faster Payment from DORA KARIKARI - Flat 24 DK /RC/00151200632BCFVMFS 07MAY24 - 00151200632BCFVMFS</t>
  </si>
  <si>
    <t>Faster Payment from STANLEY BOYLE - 17a Kendon House /RC/00151479632BCBDPGX 07MAY24 - 00151479632BCBDPGX</t>
  </si>
  <si>
    <t>Immediate Faster Payment (Online) to LONDON BOROUGH OF 03-MAY-2024 2627478878 - INV 614000020406</t>
  </si>
  <si>
    <t>Immediate Faster Payment (Online) to NERIJUS RAGAUSKAS 01-MAY-2024 2626056994 - 01/04/24</t>
  </si>
  <si>
    <t>Faster Payment from BROWN B/LPOA - BRIAN BROWN 01MAY24 - 16023848274360000N</t>
  </si>
  <si>
    <t>Immediate Faster Payment (Online) to CLITHEROE SHAH CON 30-APR-2024 2625076133 - 20240415-01/MARS20</t>
  </si>
  <si>
    <t>Faster Payment from RENE DARROUX - RENE DARROUX /RC/00157830632BBLVYGC 30APR24 - 00157830632BBLVYGC</t>
  </si>
  <si>
    <t>MARS 2021 LTD 6 DUKE STREET LONDON SW1Y 6BN GB</t>
  </si>
  <si>
    <t>CHAPS Payment from MARS 2021 LTD RETN OF 2623748050/1XXXX RETN RSN UTA F56</t>
  </si>
  <si>
    <t>SWIFT Payment (Online) to STUDIO FAHRENHEIT F241617</t>
  </si>
  <si>
    <t>Faster Payment from STANKEVICIEN - STANKEVICIENE 29APR24 - 7221299554328201SO</t>
  </si>
  <si>
    <t>Faster Payment from FENTON G+B - 25 KENDON HOUSE 29APR24 - RP4671166440105100</t>
  </si>
  <si>
    <t>Faster Payment from STANLEY BOYLE - 17a Kendon House /RC/00151479632BCBCCCT 29APR24 - 00151479632BCBCCCT</t>
  </si>
  <si>
    <t>ABCLEAN LTD</t>
  </si>
  <si>
    <t>Immediate Faster Payment (Online) to ABCLEAN LTD 26-APR-2024 2622813816 - 1858</t>
  </si>
  <si>
    <t>Immediate Faster Payment (Online) to CHRISTIAN ACTION ( 26-APR-2024 2622813390 - INV1</t>
  </si>
  <si>
    <t>Immediate Faster Payment (Online) to SUMMIT ELEVATORS 26-APR-2024 2622812566 - NV141108</t>
  </si>
  <si>
    <t>Immediate Faster Payment (Online) to HSBC INVOICE FINAN 26-APR-2024 2622812234 - 9118</t>
  </si>
  <si>
    <t>Immediate Faster Payment (Online) to GLAZEBROOK ASSOCIA 26-APR-2024 2622811801 - 2007/04/24</t>
  </si>
  <si>
    <t>Immediate Faster Payment (Online) to ECAPITAL COMMERCIA 26-APR-2024 2622811794 - JAN, FEB, MAR</t>
  </si>
  <si>
    <t>BEVERLEY CHARTERS</t>
  </si>
  <si>
    <t>Immediate Faster Payment (Online) to BEVERLEY CHARTERS 26-APR-2024 2622811403 - INV AND EXPENSES</t>
  </si>
  <si>
    <t>Immediate Faster Payment (Online) to ANTHONY SPALDING 26-APR-2024 2622811319 - INV AND EXPENSES</t>
  </si>
  <si>
    <t>Faster Payment from TUNSTALL HEALTHCAR - TUNSTALL HEALTHCAR 26APR24 - 61144746544352000N</t>
  </si>
  <si>
    <t>Faster Payment from R KINCHIN - 33 KENDON HOUSE 25APR24 - 600000001335259952</t>
  </si>
  <si>
    <t>Faster Payment from Jones Jennifer - JENNIFER JONES 25APR24 - FP24115O42202572</t>
  </si>
  <si>
    <t>Faster Payment from Mary Potter - RENT 25APR24 - 240424230355030075</t>
  </si>
  <si>
    <t>Faster Payment from LEONARDO VILLANUEVA - LNV - 30 Kendon Ho /RC/00151479632BCBBLHJ 25APR24 - 00151479632BCBBLHJ</t>
  </si>
  <si>
    <t>Faster Payment from DA SILVA M - APR 29-HEAT-WA-F32 24APR24 - RP4679963571385900</t>
  </si>
  <si>
    <t>Faster Payment from DA SILVA M - APR WK 29-RENT-F32 24APR24 - RP4679963570617700</t>
  </si>
  <si>
    <t>Faster Payment from DA SILVA M - APR22-HEAT-WAT-F32 24APR24 - RP4679963569959100</t>
  </si>
  <si>
    <t>Faster Payment from DA SILVA M - APR WK 22-RENT-F32 24APR24 - RP4679963569615100</t>
  </si>
  <si>
    <t>Faster Payment from MAHADEVA&amp;KARUMAKRA - P.V.MAHADEVA /RC/P.V.MAHADEVA 22APR24 - 48105604669559000N</t>
  </si>
  <si>
    <t>Faster Payment from STANKEVICIEN - STANKEVICIENE 22APR24 - 4653890554321201SO</t>
  </si>
  <si>
    <t>Faster Payment from LEIBBRAND E - WATER AND HEATING 22APR24 - RP4670162989049500</t>
  </si>
  <si>
    <t>Faster Payment from La Guerre Victoria - FLAT 15 KENDON 22APR24 - FP24112O58580965</t>
  </si>
  <si>
    <t>Faster Payment from STANLEY BOYLE - 17a Kendon House /RC/00151479632BBZZYSG 22APR24 - 00151479632BBZZYSG</t>
  </si>
  <si>
    <t>Immediate Faster Payment (Online) to LEVUMA CONSULTANCY 17-APR-2024 2617654534 - INV001</t>
  </si>
  <si>
    <t>Faster Payment from DA SILVA M - WK15APR-HEAT-W-F32 15APR24 - RP4679962279368100</t>
  </si>
  <si>
    <t>Faster Payment from DA SILVA M - JAN WK01-RENT-F32 15APR24 - RP4679962273488800</t>
  </si>
  <si>
    <t>Faster Payment from DA SILVA M - 08APR-HEAT-WAT-F32 15APR24 - RP4679962273193400</t>
  </si>
  <si>
    <t>Faster Payment from DA SILVA M - W08 APR -RENT- F32 15APR24 - RP4679962272584300</t>
  </si>
  <si>
    <t>Faster Payment from STANKEVICIEN - STANKEVICIENE 15APR24 - 4920965454324101SO</t>
  </si>
  <si>
    <t>Faster Payment from STANLEY BOYLE - 17a Kendon House /RC/00151479632BBZYYLD 15APR24 - 00151479632BBZYYLD</t>
  </si>
  <si>
    <t>Kotarski Mark</t>
  </si>
  <si>
    <t>Faster Payment from Kotarski Mark - MARK.K.FLAT 38 08APR24 - FP24099O16967258</t>
  </si>
  <si>
    <t>Faster Payment from Kotarski Mark - MARK.K.FLAT 38 08APR24 - FP24099O16966254</t>
  </si>
  <si>
    <t>Faster Payment from STANKEVICIEN - STANKEVICIENE 08APR24 - 8418024454327001SO</t>
  </si>
  <si>
    <t>Faster Payment from STANLEY BOYLE - 17a Kendon House /RC/00151479632BBZXXTC 08APR24 - 00151479632BBZXXTC</t>
  </si>
  <si>
    <t>T NAKIBUUKA</t>
  </si>
  <si>
    <t>Faster Payment from T NAKIBUUKA - TEDDY NAKIBUUKA 05APR24 - 600000001324018374</t>
  </si>
  <si>
    <t>Immediate Faster Payment (Online) to FLAKTGROUP UK LIMI 04-APR-2024 2608956128 - PI-1124899</t>
  </si>
  <si>
    <t>Faster Payment from CHARLES BURKE - RENT 39 kendon hse /RC/00151196632BBRSKSB 04APR24 - 00151196632BBRSKSB</t>
  </si>
  <si>
    <t>Faster Payment from DORA KARIKARI - Flat 24 DK /RC/00151200632BCFMYZV 04APR24 - 00151200632BCFMYZV</t>
  </si>
  <si>
    <t>Immediate Faster Payment (Online) to ANTVIC LIMITED 02-APR-2024 2607204046 - INV KH 001-2024</t>
  </si>
  <si>
    <t>Faster Payment from RENE DARROUX - RENE DARROUX /RC/00157830632BBLTKXY 02APR24 - 00157830632BBLTKXY</t>
  </si>
  <si>
    <t>Faster Payment from BROWN B/LPOA - BRIAN BROWN 02APR24 - 39013942792935000N</t>
  </si>
  <si>
    <t>MR LAWRENCE M ANDE</t>
  </si>
  <si>
    <t>Faster Payment from MR LAWRENCE M ANDE - LAWRENCE ANDERSON 02APR24 - 31013941784390000N</t>
  </si>
  <si>
    <t>Faster Payment from STANKEVICIEN - STANKEVICIENE 02APR24 - 1806134074321001SO</t>
  </si>
  <si>
    <t>Faster Payment from STANLEY BOYLE - 17a Kendon House /RC/00151479632BBZWWXT 02APR24 - 00151479632BBZWWXT</t>
  </si>
  <si>
    <t>MALTBY A</t>
  </si>
  <si>
    <t>Faster Payment from MALTBY A - FLAT 21 KENDON HSE 31MAR24 - RP4679969982708300</t>
  </si>
  <si>
    <t>Immediate Faster Payment (Online) to SUMMIT ELEVATORS 28-MAR-2024 2602270381</t>
  </si>
  <si>
    <t>SELECTRIC LONDON L</t>
  </si>
  <si>
    <t>Immediate Faster Payment (Online) to SELECTRIC LONDON L 28-MAR-2024 2602270287 - 1249265</t>
  </si>
  <si>
    <t>CHRISTIAN ACTION E</t>
  </si>
  <si>
    <t>Immediate Faster Payment (Online) to CHRISTIAN ACTION E 28-MAR-2024 2602268292 - MRS BRIANZA NO.33</t>
  </si>
  <si>
    <t>Faster Payment from SAV REAL ESTATE I - SAV RE I LP 28MAR24 - 46101802956811000R</t>
  </si>
  <si>
    <t>Immediate Faster Payment (Online) to CLITHEROE SHAH CON 27-MAR-2024 2601249773 - 2024-01-INV-007SAV</t>
  </si>
  <si>
    <t>Faster Payment from FENTON G+B - 25 KENDON HOUSE 27MAR24 - RP4671166418114300</t>
  </si>
  <si>
    <t>Faster Payment from CHARLES BURKE - rent /RC/00151196632BBRRHZW 26MAR24 - 00151196632BBRRHZW</t>
  </si>
  <si>
    <t>Faster Payment from O NEILL PJ - TEST 26MAR24 - RP4679969040874200</t>
  </si>
  <si>
    <t>Shareholder Capital: PON</t>
  </si>
  <si>
    <t>Faster Payment from MAHADEVA&amp;KARUMAKRA - P.V.MAHADEVA /RC/P.V.MAHADEVA 25MAR24 - 17104245716905000N</t>
  </si>
  <si>
    <t>Faster Payment from O NEILL PJ - TEST 25MAR24 - RP4679968864356700</t>
  </si>
  <si>
    <t>Faster Payment from STANKEVICIEN - STANKEVICIENE 25MAR24 - 2212757454324201SO</t>
  </si>
  <si>
    <t>Faster Payment from R KINCHIN - 33 KENDON HOUSE 25MAR24 - 400000001321481627</t>
  </si>
  <si>
    <t>Faster Payment from Mary Potter - RENT 25MAR24 - 240324230437916304</t>
  </si>
  <si>
    <t>Faster Payment from LEONARDO VILLANUEVA - LNV - 30 Kendon Ho /RC/00151479632BBZVMSF 25MAR24 - 00151479632BBZVMSF</t>
  </si>
  <si>
    <t>Faster Payment from STANLEY BOYLE - 17a Kendon House /RC/00151479632BBZVMKC 25MAR24 - 00151479632BBZVMKC</t>
  </si>
  <si>
    <t>Faster Payment from O NEILL PJ - TEST 24MAR24 - RP4679968772484400</t>
  </si>
  <si>
    <t>Faster Payment from O NEILL PJ - TEST 22MAR24 - RP4679968477328800</t>
  </si>
  <si>
    <t>A BRIANZA</t>
  </si>
  <si>
    <t>Faster Payment from A BRIANZA - FL40 RENT TOPUP 22MAR24 - RP4670963994281100</t>
  </si>
  <si>
    <t>Faster Payment from A BRIANZA - WEEKLY BILLSFLAT40 22MAR24 - RP4670963994281000</t>
  </si>
  <si>
    <t>Faster Payment from La Guerre Victoria - FLAT 15 KENDON 22MAR24 - FP24081O52278102</t>
  </si>
  <si>
    <t>HILL DICKINSON LLP</t>
  </si>
  <si>
    <t>Immediate Faster Payment (Online) to HILL DICKINSON LLP 21-MAR-2024 2597469595 - 993804.68</t>
  </si>
  <si>
    <t>Acquisition Costs</t>
  </si>
  <si>
    <t>Faster Payment from O NEILL PJ - TEST 21MAR24 - RP4679968240097100</t>
  </si>
  <si>
    <t>Faster Payment from LEIBBRAND E - WATER AND HEATING 21MAR24 - RP4670162978542800</t>
  </si>
  <si>
    <t>BACS Payment from FREETHS LLP - KENDON HOUSE</t>
  </si>
  <si>
    <t>Faster Payment from O NEILL PJ - T1 20MAR24 - RP4679968166170700</t>
  </si>
  <si>
    <t>Faster Payment from O NEILL PJ - TEST 20MAR24 - RP4679968151640700</t>
  </si>
  <si>
    <t>Immediate Faster Payment (Online) to JMW SOLICITORS 19-MAR-2024 2596158885 - 1046325</t>
  </si>
  <si>
    <t>Immediate Faster Payment (Online) to TUNSTALL HEALTHCAR 19-MAR-2024 2596112109 - CD970052651</t>
  </si>
  <si>
    <t>Immediate Faster Payment (Online) to ANTHONY SPALDING 19-MAR-2024 2596111496 - INV - FEB23</t>
  </si>
  <si>
    <t>Immediate Faster Payment (Online) to BEVERLEY CHARTERS 19-MAR-2024 2596111294 - INV - FEB24</t>
  </si>
  <si>
    <t>Immediate Faster Payment (Online) to ALTERNATIVE RESIDE 18-MAR-2024 2595305330 - TRANSFER</t>
  </si>
  <si>
    <t>Faster Payment from STANKEVICIEN - STANKEVICIENE 18MAR24 - 6355548454327101SO</t>
  </si>
  <si>
    <t>BIRKETT LONG LLP</t>
  </si>
  <si>
    <t>BACS Payment from BIRKETT LONG LLP - RENT-BRIAN K BROWN</t>
  </si>
  <si>
    <t>Faster Payment from STANLEY BOYLE - 17a Kendon House /RC/00151479632BBZTMFF 18MAR24 - 00151479632BBZTMFF</t>
  </si>
  <si>
    <t>Faster Payment from A BRIANZA - FL40 RENT TOPUP 15MAR24 - RP4670963991675400</t>
  </si>
  <si>
    <t>Faster Payment from A BRIANZA - WEEKLY BILLSFLAT40 15MAR24 - RP4670963991675300</t>
  </si>
  <si>
    <t>Faster Payment from STANKEVICIEN - STANKEVICIENE 11MAR24 - 3231146454320101SO</t>
  </si>
  <si>
    <t>Faster Payment from STANLEY BOYLE - 17a Kendon House /RC/00151479632BBZSLWY 11MAR24 - 00151479632BBZSLWY</t>
  </si>
  <si>
    <t>Raymond John Kinchin</t>
  </si>
  <si>
    <t>Faster Payment from Raymond John Kinchin - 33 KENDON HOUSE /RC/GfA202403080956370 08MAR24 - 500000001307607962</t>
  </si>
  <si>
    <t>Faster Payment from A BRIANZA - FL40 RENT TOPUP 08MAR24 - RP4670963989114200</t>
  </si>
  <si>
    <t>Faster Payment from A BRIANZA - WEEKLY BILLSFLAT40 08MAR24 - RP4670963989114100</t>
  </si>
  <si>
    <t>Faster Payment from Winston Parker BRYANT STREET LONDON E15 4RU - PARKER NO7 KENDON 07MAR24 - 240307152506804422</t>
  </si>
  <si>
    <t>Immediate Faster Payment (Online) to LONDON BOROUGH OF 06-MAR-2024 2588518731 - 12 BRYANT, E15 4RU</t>
  </si>
  <si>
    <t>Faster Payment from MAHADEVA&amp;KARUMAKRA - P.V.MAHADEVA /RC/P.V.MAHADEVA 05MAR24 - 21113705952123000N</t>
  </si>
  <si>
    <t>Faster Payment from T NAKIBUUKA - TEDDY NAKIBUUKA 05MAR24 - 400000001310347896</t>
  </si>
  <si>
    <t>Faster Payment from STANKEVICIEN - STANKEVICIENE 04MAR24 - 0158711554323001SO</t>
  </si>
  <si>
    <t>Faster Payment from DORA KARIKARI - Flat 24 DK /RC/00151200632BCFFVYY 04MAR24 - 00151200632BCFFVYY</t>
  </si>
  <si>
    <t>Faster Payment from STANLEY BOYLE - 17a Kendon House /RC/00151479632BBZRJWZ 04MAR24 - 00151479632BBZRJWZ</t>
  </si>
  <si>
    <t>Faster Payment from A BRIANZA - FL40 RENT TOPUP 01MAR24 - RP4670963985002300</t>
  </si>
  <si>
    <t>Faster Payment from A BRIANZA - WEEKLY BILLSFLAT40 01MAR24 - RP4670963985002200</t>
  </si>
  <si>
    <t>Faster Payment from RENE DARROUX - RENE DARROUX /RC/00157830632BBLRPDD 29FEB24 - 00157830632BBLRPDD</t>
  </si>
  <si>
    <t>Faster Payment from MR LAWRENCE M ANDE - LAWRENCE ANDERSON 28FEB24 - 55133245817856000N</t>
  </si>
  <si>
    <t>Faster Payment from FENTON G+B - 25 KENDON HOUSE 27FEB24 - RP4671166398265800</t>
  </si>
  <si>
    <t>Faster Payment from STANKEVICIEN - STANKEVICIENE 26FEB24 - 6161501554325201SO</t>
  </si>
  <si>
    <t>Faster Payment from Mary Potter - RENT 26FEB24 - 240225230429248091</t>
  </si>
  <si>
    <t>Faster Payment from STANLEY BOYLE - 17a Kendon House /RC/00151479632BBZPZBW 26FEB24 - 00151479632BBZPZBW</t>
  </si>
  <si>
    <t>Faster Payment from A BRIANZA - FL40 RENT TOPUP 23FEB24 - RP4670963978284800</t>
  </si>
  <si>
    <t>Faster Payment from A BRIANZA - WEEKLY BILLSFLAT40 23FEB24 - RP4670963978284700</t>
  </si>
  <si>
    <t>Faster Payment from DA SILVA M - FEB WK 26-RENT-F32 22FEB24 - RP4679963865056800</t>
  </si>
  <si>
    <t>Faster Payment from DA SILVA M - FEB WK 19-RENT-F32 22FEB24 - RP4679963864819500</t>
  </si>
  <si>
    <t>Faster Payment from DA SILVA M - FEB WK12 -RENT-F32 22FEB24 - RP4679963864347400</t>
  </si>
  <si>
    <t>Faster Payment from DA SILVA M - FEB 05 -RENT- F32 22FEB24 - RP4679963864176000</t>
  </si>
  <si>
    <t>Faster Payment from DA SILVA M - JAN W29- RENT- F32 22FEB24 - RP4679963856542400</t>
  </si>
  <si>
    <t>Faster Payment from DA SILVA M - 29JAN-26FEB-HW F32 22FEB24 - RP4679963855354100</t>
  </si>
  <si>
    <t>Faster Payment from La Guerre Victoria - FLAT 15 KENDON 22FEB24 - FP24052O46822564</t>
  </si>
  <si>
    <t>Immediate Faster Payment (Online) to TUNSTALL HEALTHCAR 21-FEB-2024 2577851062 - AD40000119</t>
  </si>
  <si>
    <t>Immediate Faster Payment (Online) to SUMMIT ELEVATORS 21-FEB-2024 2577850751 - NV138803 NV139461</t>
  </si>
  <si>
    <t>Immediate Faster Payment (Online) to MENZIES 21-FEB-2024 2577850565 - 440488</t>
  </si>
  <si>
    <t>Immediate Faster Payment (Online) to GLAZEBROOK ASSOCIA 21-FEB-2024 2577850046 - 199102</t>
  </si>
  <si>
    <t>Immediate Faster Payment (Online) to FREETHS 21-FEB-2024 2577849390 - 459263</t>
  </si>
  <si>
    <t>Immediate Faster Payment (Online) to FLAKTGROUP UK LIMI 21-FEB-2024 2577848978 - 9634118</t>
  </si>
  <si>
    <t>Faster Payment from LEIBBRAND E - WATER AND HEATING 21FEB24 - RP4670162968521300</t>
  </si>
  <si>
    <t>MR J NOLAN</t>
  </si>
  <si>
    <t>Immediate Faster Payment (Online) to MR J NOLAN 19-FEB-2024 2576472466</t>
  </si>
  <si>
    <t>SAV REAL ESTATE I LP</t>
  </si>
  <si>
    <t>CHAPS Payment (Online) to SAV REAL ESTATE I LP - FUNDS TRANSFER</t>
  </si>
  <si>
    <t>Faster Payment from STANKEVICIEN - STANKEVICIENE 19FEB24 - 3445856454328101SO</t>
  </si>
  <si>
    <t>Faster Payment from STANLEY BOYLE - 17a Kendon House /RC/00151479632BBZNYLG 19FEB24 - 00151479632BBZNYLG</t>
  </si>
  <si>
    <t>Faster Payment from A BRIANZA - WEEKLY BILLSFLAT40 16FEB24 - RP4670963975705000</t>
  </si>
  <si>
    <t>Faster Payment from A BRIANZA - FL40 RENT TOPUP 16FEB24 - RP4670963975705100</t>
  </si>
  <si>
    <t>POTSKHISHVILI ELENE TCHAVTCHAVADZE AVE N11 45 A GE/TBILISI</t>
  </si>
  <si>
    <t>CHAPS Payment from POTSKHISHVILI ELENE COST OF 20B ORDINARY SHARES IN MAR S 2021 HOLDCO LIMITED EP20B PAYMENT DATE: 15.02.2024</t>
  </si>
  <si>
    <t>Shareholder Capital: EP</t>
  </si>
  <si>
    <t>Faster Payment from STANKEVICIEN - STANKEVICIENE 12FEB24 - 3044935454321101SO</t>
  </si>
  <si>
    <t>Faster Payment from STANLEY BOYLE - 17a Kendon House /RC/00151479632BBZMXJC 12FEB24 - 00151479632BBZMXJC</t>
  </si>
  <si>
    <t>Faster Payment from DORA KARIKARI - Flat 24 DK /RC/00151200632BCDZGDK 09FEB24 - 00151200632BCDZGDK</t>
  </si>
  <si>
    <t>Faster Payment from A BRIANZA - FL40 RENT TOPUP 09FEB24 - RP4670963972991600</t>
  </si>
  <si>
    <t>Faster Payment from A BRIANZA - WEEKLY BILLSFLAT40 09FEB24 - RP4670963972991500</t>
  </si>
  <si>
    <t>Immediate Faster Payment (Online) to ST GILES INSURANCE 08-FEB-2024 2570134090 - 186950 KENDON HOUS</t>
  </si>
  <si>
    <t>SIMMONS AND SIMMON</t>
  </si>
  <si>
    <t>BACS Payment from SIMMONS AND SIMMON - SS CLIENT INTEREST</t>
  </si>
  <si>
    <t>Immediate Faster Payment (Online) to BEVERLEY CHARTERS 07-FEB-2024 2569493669</t>
  </si>
  <si>
    <t>Immediate Faster Payment (Online) to ANTHONY SPALDING 07-FEB-2024 2569493667</t>
  </si>
  <si>
    <t>Faster Payment from Kotarski Mark - MARK.K.FLAT 38 06FEB24 - FP24037O19525234</t>
  </si>
  <si>
    <t>Faster Payment from Kotarski Mark - MARK.K.FLAT 38 06FEB24 - FP24037O19523867</t>
  </si>
  <si>
    <t>Faster Payment from STANKEVICIEN - STANKEVICIENE 05FEB24 - 5424529454324001SO</t>
  </si>
  <si>
    <t>Faster Payment from T NAKIBUUKA - TEDDY NAKIBUUKA 05FEB24 - 100000001284609447</t>
  </si>
  <si>
    <t>Faster Payment from STANLEY BOYLE - 17a Kendon House /RC/00151479632BBZLVYQ 05FEB24 - 00151479632BBZLVYQ</t>
  </si>
  <si>
    <t>Faster Payment from Winston Parker BRYANT STREET LONDON E15 4RU - PARKER NO7 KENDON 02FEB24 - 240202135321325145</t>
  </si>
  <si>
    <t>Faster Payment from A BRIANZA - FL40 RENT TOPUP 02FEB24 - RP4670963969943300</t>
  </si>
  <si>
    <t>Faster Payment from A BRIANZA - WEEKLY BILLSFLAT40 02FEB24 - RP4670963969943200</t>
  </si>
  <si>
    <t>FASTER PAYMENT FROM RENE DARROUX - RENE DARROUX /RC/00157830632BBLPYFG</t>
  </si>
  <si>
    <t>FASTER PAYMENT FROM LA GUERRE VICTORIA - FLAT 15 KENDON 30JAN24 - FP24029O49965038</t>
  </si>
  <si>
    <t>FASTER PAYMENT FROM STANKEVICIEN - STANKEVICIENE 29JAN24 - 6166046554328201SO</t>
  </si>
  <si>
    <t>FASTER PAYMENT FROM FENTON G+B - 25 KENDON HOUSE 29JAN24 - RP4671166379404000</t>
  </si>
  <si>
    <t>FASTER PAYMENT FROM STANLEY BOYLE - 17A KENDON HOUSE /RC/00151479632BBZKNTY</t>
  </si>
  <si>
    <t>FASTER PAYMENT FROM A BRIANZA - FL40 RENT TOPUP 26JAN24 - RP4670963962948000</t>
  </si>
  <si>
    <t>FASTER PAYMENT FROM A BRIANZA - WEEKLY BILLSFLAT40 26JAN24 - RP4670963962947900</t>
  </si>
  <si>
    <t>IMMEDIATE FASTER PAYMENT (ONLINE) TO FREETHS 25-JAN-2024 2560598514 - 442984</t>
  </si>
  <si>
    <t>S-RM INTELLIGENCE 25-JAN</t>
  </si>
  <si>
    <t>IMMEDIATE FASTER PAYMENT (ONLINE) TO S-RM INTELLIGENCE 25-JAN-2024 2560596683 - SIN014825</t>
  </si>
  <si>
    <t>FASTER PAYMENT FROM MARY POTTER - RENT 25JAN24 - 240124230408872275</t>
  </si>
  <si>
    <t>IMMEDIATE FASTER PAYMENT (ONLINE) TO TUNSTALL HEALTHCAR 24-JAN-2024 2559851088</t>
  </si>
  <si>
    <t>IMMEDIATE FASTER PAYMENT (ONLINE) TO MENZIES 24-JAN-2024 2559850767</t>
  </si>
  <si>
    <t>ECAPITAL COMMERCIA 24-JAN</t>
  </si>
  <si>
    <t>IMMEDIATE FASTER PAYMENT (ONLINE) TO ECAPITAL COMMERCIA 24-JAN-2024 2559850105 - CCCS26166</t>
  </si>
  <si>
    <t>FREETHS LLP 24-JAN</t>
  </si>
  <si>
    <t>IMMEDIATE FASTER PAYMENT (ONLINE) TO FREETHS LLP 24-JAN-2024 2559634104 - 2165179.15. SM</t>
  </si>
  <si>
    <t>Shareholder Capital: SM</t>
  </si>
  <si>
    <t>FREETHS LLP 24-JAN-2024 2559634070 - 2165179.15. G</t>
  </si>
  <si>
    <t>IMMEDIATE FASTER PAYMENT (ONLINE) TO FREETHS LLP 24-JAN-2024 2559634070 - 2165179.15. G ONE</t>
  </si>
  <si>
    <t>Shareholder Capital: G One Group</t>
  </si>
  <si>
    <t>IMMEDIATE FASTER PAYMENT (ONLINE) TO FREETHS LLP 24-JAN-2024 2559633632 - 2165179.15. EP</t>
  </si>
  <si>
    <t>KDS APPLIANCES LTD</t>
  </si>
  <si>
    <t>IMMEDIATE FASTER PAYMENT (ONLINE) TO KDS APPLIANCES LTD 23-JAN-2024 2559255976 - 21344</t>
  </si>
  <si>
    <t>CHAPS PAYMENT FROM G ONE GROUP LIMITED G ONE 125B</t>
  </si>
  <si>
    <t>FASTER PAYMENT FROM WINSTON PARKER BRYANT STREET LONDON E15 4RU - PARKER NO7 KENDON</t>
  </si>
  <si>
    <t>FASTER PAYMENT FROM DA SILVA M - JAN22-HEAT-WAT-F32 22JAN24 - RP4679969048512900</t>
  </si>
  <si>
    <t>FASTER PAYMENT FROM DA SILVA M - JAN WK 22-RENT-F32 22JAN24 - RP4679969048229500</t>
  </si>
  <si>
    <t>FASTER PAYMENT FROM STANKEVICIEN - STANKEVICIENE 22JAN24 - 2377248454321201SO</t>
  </si>
  <si>
    <t>FASTER PAYMENT FROM LEIBBRAND E - WATER AND HEATING 22JAN24 - RP4670162958350000</t>
  </si>
  <si>
    <t>FASTER PAYMENT FROM STANLEY BOYLE - 17A KENDON HOUSE /RC/00151479632BBZJLQX</t>
  </si>
  <si>
    <t>FASTER PAYMENT FROM A BRIANZA - FL40 RENT TOPUP 19JAN24 - RP4670963959828700</t>
  </si>
  <si>
    <t>FASTER PAYMENT FROM A BRIANZA - WEEKLY BILLSFLAT40 19JAN24 - RP4670963959828600</t>
  </si>
  <si>
    <t>FASTER PAYMENT FROM DA SILVA M - JAN W15-HEAT-W-F32 17JAN24 - RP4679968330377500</t>
  </si>
  <si>
    <t>FASTER PAYMENT FROM DA SILVA M - JAN WK15 -RENT-F32 17JAN24 - RP4679968330042500</t>
  </si>
  <si>
    <t>FASTER PAYMENT FROM DA SILVA M - JAN W08-HEAT-W-F32 17JAN24 - RP4679968329160000</t>
  </si>
  <si>
    <t>FASTER PAYMENT FROM DA SILVA M - JAN WK 08-RENT-F32 17JAN24 - RP4679968328853400</t>
  </si>
  <si>
    <t>FASTER PAYMENT FROM DA SILVA M - JAN WK01-HEAT-WAT 17JAN24 - RP4679968328388600</t>
  </si>
  <si>
    <t>FASTER PAYMENT FROM DA SILVA M - JAN WK01-RENT-F32 17JAN24 - RP4679968327889200</t>
  </si>
  <si>
    <t>FASTER PAYMENT FROM STANLEY BOYLE - 17A KENDON HOUSE /RC/00151479632BBZHRGS</t>
  </si>
  <si>
    <t>FASTER PAYMENT FROM STANKEVICIEN - STANKEVICIENE 15JAN24 - 4836497454324101SO</t>
  </si>
  <si>
    <t>FASTER PAYMENT FROM STANLEY BOYLE - 17A KENDON HOUSE /RC/00151479632BBZHLVQ</t>
  </si>
  <si>
    <t>FASTER PAYMENT FROM STANKEVICIEN - 18/12/23-14/01/24 12JAN24 - 212015956121211001</t>
  </si>
  <si>
    <t>FASTER PAYMENT FROM A BRIANZA - FL40 RENT TOPUP 12JAN24 - RP4670963957274000</t>
  </si>
  <si>
    <t>FASTER PAYMENT FROM A BRIANZA - WEEKLY BILLSFLAT40 12JAN24 - RP4670963957273900</t>
  </si>
  <si>
    <t>SAV DEVELOPMENT LT 11-JAN</t>
  </si>
  <si>
    <t>IMMEDIATE FASTER PAYMENT (ONLINE) TO SAV DEVELOPMENT LT 11-JAN-2024 2551981867 - INV-0252</t>
  </si>
  <si>
    <t>FASTER PAYMENT FROM A BRIANZA - RENT 1WKDEC TOPUP 10JAN24 - RP4679967380538600</t>
  </si>
  <si>
    <t>FASTER PAYMENT FROM A BRIANZA - BILLS 1 WK DEC N40 10JAN24 - RP4679967380310800</t>
  </si>
  <si>
    <t>L M KENDON CHARITA</t>
  </si>
  <si>
    <t>FASTER PAYMENT FROM L M KENDON CHARITA - L M KENDON RENTS 09JAN24 - 600000001271940008</t>
  </si>
  <si>
    <t>CHAPS PAYMENT FROM KALLA PETR, MGR., ADVOKAT /ROC/H01401086145550///URI/SERGEY M ADZHUGA</t>
  </si>
  <si>
    <t>FASTER PAYMENT FROM STANLEY BOYLE - 17A KENDON HOUSE /RC/00151479632BBZGMRK</t>
  </si>
  <si>
    <t>FASTER PAYMENT FROM A BRIANZA - WEEKLY BILLSFLAT40 05JAN24 - RP4670963954596500</t>
  </si>
  <si>
    <t>FASTER PAYMENT FROM A BRIANZA - FL40 RENT TOPUP 05JAN24 - RP4670963954596600</t>
  </si>
  <si>
    <t>FASTER PAYMENT FROM T NAKIBUUKA - TEDDY NAKIBUUKA 05JAN24 - 300000001273320745</t>
  </si>
  <si>
    <t>FASTER PAYMENT FROM STANLEY BOYLE - 17A KENDON HOUSE /RC/00151479632BBZFNZY</t>
  </si>
  <si>
    <t>FASTER PAYMENT FROM A BRIANZA - FL40 RENT TOPUP 29DEC23 - RP4670963948072100</t>
  </si>
  <si>
    <t>FASTER PAYMENT FROM A BRIANZA - WEEKLY BILLSFLAT40 29DEC23 - RP4670963948072000</t>
  </si>
  <si>
    <t>FASTER PAYMENT FROM L M KENDON CHARITA - L M KENDON RENTS 28DEC23 - 300000001268818900</t>
  </si>
  <si>
    <t>FASTER PAYMENT FROM L M KENDON CHARITA - L M KENDON RENTS 27DEC23 - 500000001264889958</t>
  </si>
  <si>
    <t>FASTER PAYMENT FROM STANLEY BOYLE - 17A KENDON HOUSE /RC/00151479632BBZDRLJ</t>
  </si>
  <si>
    <t>FASTER PAYMENT FROM LA GUERRE VICTORIA - FLAT 15 KENDON 26DEC23 - FP23360O18137065</t>
  </si>
  <si>
    <t>FASTER PAYMENT FROM A BRIANZA - FL40 RENT TOPUP 22DEC23 - RP4670963944267000</t>
  </si>
  <si>
    <t>FASTER PAYMENT FROM A BRIANZA - WEEKLY BILLSFLAT40 22DEC23 - RP4670963944266900</t>
  </si>
  <si>
    <t>FASTER PAYMENT FROM LEIBBRAND E - WATER AND HEATING 21DEC23 - RP4670162947847000</t>
  </si>
  <si>
    <t>FASTER PAYMENT FROM STANLEY BOYLE - 17A KENDON HOUSE /RC/00151479632BBZCPYK</t>
  </si>
  <si>
    <t>BEVERLEY CHARTERS 18-DEC-2023 2534582350 - INV</t>
  </si>
  <si>
    <t>IMMEDIATE FASTER PAYMENT (ONLINE) TO BEVERLEY CHARTERS 18-DEC-2023 2534582350 - INV - DEC23</t>
  </si>
  <si>
    <t>ANTHONY SPALDING 18-DEC-2023 2534582051 - INV-XMAS</t>
  </si>
  <si>
    <t>IMMEDIATE FASTER PAYMENT (ONLINE) TO ANTHONY SPALDING 18-DEC-2023 2534582051 - INV-XMAS VOUCHERS</t>
  </si>
  <si>
    <t>ANTHONY SPALDING 18-DEC-2023 2534581377 - INV</t>
  </si>
  <si>
    <t>IMMEDIATE FASTER PAYMENT (ONLINE) TO ANTHONY SPALDING 18-DEC-2023 2534581377 - INV - DEC23</t>
  </si>
  <si>
    <t>MODEL ENVIRONMENTS 15-DEC</t>
  </si>
  <si>
    <t>IMMEDIATE FASTER PAYMENT (ONLINE) TO MODEL ENVIRONMENTS 15-DEC-2023 2532925069 - INVOICE 492-23</t>
  </si>
  <si>
    <t>FASTER PAYMENT FROM A BRIANZA - WEEKLY BILLSFLAT40 15DEC23 - RP4670963941404000</t>
  </si>
  <si>
    <t>FASTER PAYMENT FROM A BRIANZA - FL40 RENT TOPUP 15DEC23 - RP4670963941404100</t>
  </si>
  <si>
    <t>REAL ESTATE I LP - FUNDS</t>
  </si>
  <si>
    <t>CHAPS PAYMENT (ONLINE) TO SAV REAL ESTATE I LP - FUNDS TRANSFER</t>
  </si>
  <si>
    <t>CHAPS PAYMENT FROM SIMMONS SIMMONS LLP COMPLETION FUNDS</t>
  </si>
  <si>
    <t>CHAPS PAYMENT TO SIMMONS + SIMMONS LLP - 116914-1/JAWK/JPEC</t>
  </si>
  <si>
    <t>DRAWDOWN OF VARIABLE RATE LOAN REFERENCE 8992262</t>
  </si>
  <si>
    <t>ORDINARY LOAN REFERENCE 8990228</t>
  </si>
  <si>
    <t>CHAPS PAYMENT FROM BAGAUTDINOV CASH /RFB/REF DB MARS //PURP INVESTMENT //SUBSCRIPTION //SORT CODE</t>
  </si>
  <si>
    <t>Shareholder Capital: DB</t>
  </si>
  <si>
    <t>&amp; SIMMONS LLP - KENDON</t>
  </si>
  <si>
    <t>CHAPS PAYMENT (ONLINE) TO SIMMONS &amp; SIMMONS LLP - KENDON HOUSE</t>
  </si>
  <si>
    <t>CHAPS PAYMENT FROM SAV REAL ESTATE I LP SAV REAL ESTATE I LP KENDON HOUSE</t>
  </si>
  <si>
    <t>LIMITED</t>
  </si>
  <si>
    <t>PAYMENT (ONLINE) FROM SIRIUS 2021 LIMITED LOAN</t>
  </si>
  <si>
    <t>RBSi - Fund Account</t>
  </si>
  <si>
    <t>FUNDING</t>
  </si>
  <si>
    <t>Vectos - Kendon House Costs Recharged</t>
  </si>
  <si>
    <t>Return of Mars 2021 Funds</t>
  </si>
  <si>
    <t xml:space="preserve">Fund - Recharged from SAV Development Ltd </t>
  </si>
  <si>
    <t>Landmark Chambers - .</t>
  </si>
  <si>
    <t>Maddox And Associates - .</t>
  </si>
  <si>
    <t>Falcon Chambers - .</t>
  </si>
  <si>
    <t>Payment: Mars 2021</t>
  </si>
  <si>
    <t>Scapolan Burney Architects - .</t>
  </si>
  <si>
    <t>JMW Solicitors LLP - .</t>
  </si>
  <si>
    <t>Charles Banner KC - .</t>
  </si>
  <si>
    <t>Otis Maddison - .</t>
  </si>
  <si>
    <t>Decimus Fearon - .</t>
  </si>
  <si>
    <t>Keating Chambers - .</t>
  </si>
  <si>
    <t>Modulor Studio - .</t>
  </si>
  <si>
    <t>Marc Newton Associates (London) - .</t>
  </si>
  <si>
    <t>Built Heritage Consultancy - .</t>
  </si>
  <si>
    <t>Simmons &amp; Simmons - Completion statement to be provided later for Kendon House</t>
  </si>
  <si>
    <t>Survey Solutions - .</t>
  </si>
  <si>
    <t>Simmons &amp; Simmons - .</t>
  </si>
  <si>
    <t>LOCKTON - .</t>
  </si>
  <si>
    <t>Share Capital</t>
  </si>
  <si>
    <t>Deposit</t>
  </si>
  <si>
    <t>Mars 2021 Escrow</t>
  </si>
  <si>
    <t>Mars 2021 - Fund II Recharged</t>
  </si>
  <si>
    <t>Freeths LLP - Kendon House</t>
  </si>
  <si>
    <t>Architects of Invention - Kendon House Costs Recharged</t>
  </si>
  <si>
    <t>SAV Development Ltd Kendon House Costs Recharged</t>
  </si>
  <si>
    <t>Valuation</t>
  </si>
  <si>
    <t>Jones Lang Lasale - Kendon House Costs Recharged</t>
  </si>
  <si>
    <t>Kendon House Costs Recharged</t>
  </si>
  <si>
    <t>Japardize Architecture - Kendon House Costs Recharged</t>
  </si>
  <si>
    <t>JMW Solicitors - Kendon House Costs Recharged</t>
  </si>
  <si>
    <t>Simmons &amp; Simmons</t>
  </si>
  <si>
    <t>interest to Mars</t>
  </si>
  <si>
    <t>Transfer of interest to Mars 2021</t>
  </si>
  <si>
    <t>Land Registry</t>
  </si>
  <si>
    <t>CTB 116914-00001 to GB011186350</t>
  </si>
  <si>
    <t>Mars 2021 Limited - Completion Funds</t>
  </si>
  <si>
    <t>Account</t>
  </si>
  <si>
    <t>Druces LLP Client Account - JOH62.2 - completion funds</t>
  </si>
  <si>
    <t>MARS 2021 LTD - Completion Funds</t>
  </si>
  <si>
    <t>MARS 2021 LTD - Completion monies</t>
  </si>
  <si>
    <t>SAV Real Estate I LP</t>
  </si>
  <si>
    <t>Undertaking</t>
  </si>
  <si>
    <t>Project Cashflows</t>
  </si>
  <si>
    <t>Bedford Place (Nebra)</t>
  </si>
  <si>
    <t>Kendon House (Mars)</t>
  </si>
  <si>
    <t>Arthur Street (Pulsar)</t>
  </si>
  <si>
    <t>Pembridge Gardens (Solar)</t>
  </si>
  <si>
    <t>More House (Galaxy)</t>
  </si>
  <si>
    <t>Louise House (Jupiter)</t>
  </si>
  <si>
    <t>FUTURE DATED FASTER PAYMENT (ONLINE) TO G53 DESIGN LTD 19-FEB-2025 2823402776 - ASE.001</t>
  </si>
  <si>
    <t>FUTURE DATED FASTER PAYMENT (ONLINE) TO KNIGHT FRANK LLP 19-FEB-2025 2823402765 - 90267126</t>
  </si>
  <si>
    <t xml:space="preserve">SAV Development </t>
  </si>
  <si>
    <t>Management fee</t>
  </si>
  <si>
    <t>Jensen Hughes</t>
  </si>
  <si>
    <t>INVX-0025627</t>
  </si>
  <si>
    <t>WSP</t>
  </si>
  <si>
    <t>Red Laser</t>
  </si>
  <si>
    <t>SAV Capital HoldCo</t>
  </si>
  <si>
    <t>IMMEDIATE FASTER PAYMENT (ONLINE) TO FACULTY SERVICES L 24-JAN-2025 2805454031 - INV/EB-B67X357</t>
  </si>
  <si>
    <t>FASTER PAYMENT FROM JEROME FRANCE PLANTELOR 32 BUCAREST 023975</t>
  </si>
  <si>
    <t>Shareholder Capital: Jerome France</t>
  </si>
  <si>
    <t>IMMEDIATE FASTER PAYMENT (ONLINE) TO MASON EVANS PARTNE 03-JAN-2025 2790408204 - SIN042311</t>
  </si>
  <si>
    <t>IMMEDIATE FASTER PAYMENT (ONLINE) TO BURNESS PAULL LLP 03-JAN-2025 2790406656 - 25-19410</t>
  </si>
  <si>
    <t>Shareholder Capital: Verba Private Wealth</t>
  </si>
  <si>
    <t xml:space="preserve">Shareholder Capital: David Howard </t>
  </si>
  <si>
    <t>Shareholder Capital: Glasswall Capital</t>
  </si>
  <si>
    <t>Coutts - Galaxy 51</t>
  </si>
  <si>
    <t>Faster Payment from CLIENT ACCOUNT - sturentseten121797 /RC/sturentseten121797 21FEB25 - MF00500E120B98B200</t>
  </si>
  <si>
    <t>Shareholder Capital: SAV</t>
  </si>
  <si>
    <t>Immediate Faster Payment (Online) to FINSTART 17-FEB-2025 2820601960 - 1028</t>
  </si>
  <si>
    <t>Immediate Faster Payment (Online) to CASTLE WATER 17-FEB-2025 2820601595 - TE00765232</t>
  </si>
  <si>
    <t>Immediate Faster Payment (Online) to STATURE PIERCEHILL 17-FEB-2025 2820601591 - 0138</t>
  </si>
  <si>
    <t>Immediate Faster Payment (Online) to SMART WORKS GROUP 17-FEB-2025 2820601586 - 4386</t>
  </si>
  <si>
    <t>Immediate Faster Payment (Online) to BOUNDARIES STUDIO 17-FEB-2025 2820601581 - MHSAV 10</t>
  </si>
  <si>
    <t>Immediate Faster Payment (Online) to BLUE MOON HOTELS P 17-FEB-2025 2820601575 - 010/2025</t>
  </si>
  <si>
    <t>Immediate Faster Payment (Online) to BLUE MOON HOTELS P 17-FEB-2025 2820601376 - 009/2025</t>
  </si>
  <si>
    <t>Immediate Faster Payment (Online) to ANTVIC LIMITED 11-FEB-2025 2817591443 - INV 2024-016</t>
  </si>
  <si>
    <t>Immediate Faster Payment (Online) to MJF INTERIORS LIMI 11-FEB-2025 2817589920 - 1002680</t>
  </si>
  <si>
    <t>Additional Drawdown of Variable Rate Loan Reference 9016062</t>
  </si>
  <si>
    <t>Payment of Gardiner &amp; Theobald Progress Report Nr 9 Fee Invoice</t>
  </si>
  <si>
    <t>Immediate Faster Payment (Online) to SAV DEVELOPMENT 07-FEB-2025 2815218629 - F242183</t>
  </si>
  <si>
    <t>Immediate Faster Payment (Online) to ST GILES INSURANCE 05-FEB-2025 2813811469 - 541014805</t>
  </si>
  <si>
    <t>BACS Payment from PREMIUM CREDIT LTD - C500640GI9</t>
  </si>
  <si>
    <t>Future dated Faster Payment (Online) to HTZ CONSULTING LTD 17-JAN-2025 2801832385 - 1020</t>
  </si>
  <si>
    <t>CHAPS Payment (Online) to BLUE MOON HOTELS PROCUREMENT S - 163/2024MOHO</t>
  </si>
  <si>
    <t>Direct Debit - PREMIUM CREDIT LTD 04C00640GI95-10002</t>
  </si>
  <si>
    <t>Immediate Faster Payment (Online) to MENZIES LLP 17-JAN-2025 2800893842 - 482841</t>
  </si>
  <si>
    <t>Immediate Faster Payment (Online) to MENZIES LLP 17-JAN-2025 2800893836 - 482827</t>
  </si>
  <si>
    <t>Immediate Faster Payment (Online) to MENZIES LLP 17-JAN-2025 2800893828 - 481774</t>
  </si>
  <si>
    <t>Immediate Faster Payment (Online) to SMART WORKS GROUP 17-JAN-2025 2800893637 - 4319</t>
  </si>
  <si>
    <t>Immediate Faster Payment (Online) to CASTLE WATER 17-JAN-2025 2800892888 - LPI9031502</t>
  </si>
  <si>
    <t>Immediate Faster Payment (Online) to CASTLE WATER 17-JAN-2025 2800892879 - TE00730216</t>
  </si>
  <si>
    <t>Immediate Faster Payment (Online) to CASTLE WATER 17-JAN-2025 2800892870 - LPC9026890</t>
  </si>
  <si>
    <t>Immediate Faster Payment (Online) to BOUNDARIES STUDIO 17-JAN-2025 2800892338 - MHSAV-09</t>
  </si>
  <si>
    <t>Immediate Faster Payment (Online) to DECIMUS FEARON LLP 17-JAN-2025 2800891949 - 22607</t>
  </si>
  <si>
    <t>Immediate Faster Payment (Online) to STATURE PIERCEHILL 17-JAN-2025 2800891849 - 125</t>
  </si>
  <si>
    <t>Immediate Faster Payment (Online) to MARK PETERS VAT AS 17-JAN-2025 2800891844 - 682</t>
  </si>
  <si>
    <t>Immediate Faster Payment (Online) to STUDIO MOREN 17-JAN-2025 2800891506 - 8232</t>
  </si>
  <si>
    <t>Immediate Faster Payment (Online) to HOWLEY ENERGY AND 17-JAN-2025 2800891447 - 21.119.06</t>
  </si>
  <si>
    <t>Immediate Faster Payment (Online) to HOWLEY ENERGY AND 17-JAN-2025 2800891443 - 21.119.07</t>
  </si>
  <si>
    <t>Immediate Faster Payment (Online) to ROWAN ORCHID 17-JAN-2025 2800891042 - 24060</t>
  </si>
  <si>
    <t>Immediate Faster Payment (Online) to BLUE MOON HOTELS P 17-JAN-2025 2800890400 - 164/2024MOHO</t>
  </si>
  <si>
    <t>Direct Debit - PREMIUM CREDIT LTD 04C00640GI95-10001</t>
  </si>
  <si>
    <t>CHAPS Payment (Online) to ANTVIC LIMITED - INV 2024-015</t>
  </si>
  <si>
    <t>Development Loan Non-Utilisation Fee for Period 1 October to 31 December 2024</t>
  </si>
  <si>
    <t>Payment of Gardiner and Theobald Progress Report Nr 8 Fee Invoice</t>
  </si>
  <si>
    <t>Immediate Faster Payment (Online) to DECIMUS FEARON LLP 12-DEC-2024 2774926577 - 22539</t>
  </si>
  <si>
    <t>Immediate Faster Payment (Online) to FINSTART 11-DEC-2024 2774205420 - 1019</t>
  </si>
  <si>
    <t>Immediate Faster Payment (Online) to MENZIES LLP 11-DEC-2024 2774205025 - 478110</t>
  </si>
  <si>
    <t>Immediate Faster Payment (Online) to MENZIES LLP 11-DEC-2024 2774205023 - 476577</t>
  </si>
  <si>
    <t>Immediate Faster Payment (Online) to MENZIES LLP 11-DEC-2024 2774205014 - 477611</t>
  </si>
  <si>
    <t>Immediate Faster Payment (Online) to MARK PETERS VAT AS 11-DEC-2024 2774204840 - 665</t>
  </si>
  <si>
    <t>Immediate Faster Payment (Online) to STUDIO MOREN 11-DEC-2024 2774204319 - 8186</t>
  </si>
  <si>
    <t>Immediate Faster Payment (Online) to STATURE PIERCEHILL 11-DEC-2024 2774204313 - 107</t>
  </si>
  <si>
    <t>Immediate Faster Payment (Online) to BOUNDARIES STUDIO 11-DEC-2024 2774203889 - MHSAV-08</t>
  </si>
  <si>
    <t>Immediate Faster Payment (Online) to BLUE MOON HOTELS P 11-DEC-2024 2774203884 - 146.2024 MOHO</t>
  </si>
  <si>
    <t>Immediate Faster Payment (Online) to BLUE MOON HOTELS P 11-DEC-2024 2774203601 - 145.2024 MOHO</t>
  </si>
  <si>
    <t>Immediate Faster Payment (Online) to ANTVIC LIMITED 10-DEC-2024 2773058052 - 2024/014</t>
  </si>
  <si>
    <t>Immediate Faster Payment (Online) to ANTVIC LIMITED 10-DEC-2024 2773058046 - 2024/014</t>
  </si>
  <si>
    <t>Payment of Gardiner and Theobald Progress Report Nr 7 Fee Invoice</t>
  </si>
  <si>
    <t>Immediate Faster Payment (Online) to CASTLE WATER 08-NOV-2024 2750666139 - TE00702596</t>
  </si>
  <si>
    <t>Immediate Faster Payment (Online) to HTZ CONSULTING LIM 08-NOV-2024 2750666130 - 1009</t>
  </si>
  <si>
    <t>Immediate Faster Payment (Online) to MENZIES LLP 08-NOV-2024 2750666124 - 471280-4176-3496</t>
  </si>
  <si>
    <t>Immediate Faster Payment (Online) to DECIMUS FEARON LLP 08-NOV-2024 2750665862 - NL-PAC-004533-1</t>
  </si>
  <si>
    <t>Immediate Faster Payment (Online) to STUDIO MOREN 08-NOV-2024 2750665674 - 8110</t>
  </si>
  <si>
    <t>Immediate Faster Payment (Online) to STATURE PIERCEHILL 08-NOV-2024 2750665667 - 0103</t>
  </si>
  <si>
    <t>Immediate Faster Payment (Online) to HYDROCK CONSULTANT 08-NOV-2024 2750665659 - 092917</t>
  </si>
  <si>
    <t>Immediate Faster Payment (Online) to MJF INTERIORS LIMI 08-NOV-2024 2750665650 - 1002567</t>
  </si>
  <si>
    <t>Immediate Faster Payment (Online) to BOUNDARIES STUDIO 08-NOV-2024 2750665230 - MHSAV-06-07</t>
  </si>
  <si>
    <t>Immediate Faster Payment (Online) to BLUE MOON HOTELS P 08-NOV-2024 2750665225 - 119-120-134-135</t>
  </si>
  <si>
    <t>CHAPS Payment (Online) to ANTVIC LIMITED - INV 2024-013</t>
  </si>
  <si>
    <t>Payment of Gardiner &amp; Theobald Progress Report Nr 6 Fee Invoice</t>
  </si>
  <si>
    <t>SAV DEVELOPMENT LTD CLIENT ID NO 66337627 UNITED KINGDOM</t>
  </si>
  <si>
    <t>Faster Payment from SAV DEVELOPMENT LTD CLIENT ID NO 66337627 UNITED KINGDOM - TRANSFER 16OCT24 - 43112905096190000N</t>
  </si>
  <si>
    <t>Immediate Faster Payment (Online) to HTZ CONSULTING LIM 11-OCT-2024 2732336596</t>
  </si>
  <si>
    <t>Immediate Faster Payment (Online) to HSBC INVOICE FINAN 11-OCT-2024 2732214101</t>
  </si>
  <si>
    <t>Immediate Faster Payment (Online) to MARK PETERS VAT AS 11-OCT-2024 2732212548</t>
  </si>
  <si>
    <t>Immediate Faster Payment (Online) to STATURE PIERCEHILL 11-OCT-2024 2732212024</t>
  </si>
  <si>
    <t>Immediate Faster Payment (Online) to STUDIO MOREN 11-OCT-2024 2732211649</t>
  </si>
  <si>
    <t>HYDROCK CONSULTANT</t>
  </si>
  <si>
    <t>Immediate Faster Payment (Online) to HYDROCK CONSULTANT 11-OCT-2024 2732211496</t>
  </si>
  <si>
    <t>Immediate Faster Payment (Online) to BOUNDARIES STUDIO 11-OCT-2024 2732210644</t>
  </si>
  <si>
    <t>CASTLE WATER</t>
  </si>
  <si>
    <t>Immediate Faster Payment (Online) to CASTLE WATER 11-OCT-2024 2732210619</t>
  </si>
  <si>
    <t>AVR-VR LTD</t>
  </si>
  <si>
    <t>Immediate Faster Payment (Online) to AVR-VR LTD 11-OCT-2024 2732210246</t>
  </si>
  <si>
    <t>Immediate Faster Payment (Online) to ANTVIC LIMITED 10-OCT-2024 2731514855 - MORE HOUSE 2024/0</t>
  </si>
  <si>
    <t>Immediate Faster Payment (Online) to ANTVIC LIMITED 10-OCT-2024 2731514851 - MORE HOUSE 2024/00</t>
  </si>
  <si>
    <t>Immediate Faster Payment (Online) to ANTVIC LIMITED 10-OCT-2024 2731514633 - MORE HOUSE 2024/0</t>
  </si>
  <si>
    <t>Coutts Loan</t>
  </si>
  <si>
    <t>Payment: BOUNDARIES STUDIO LTD</t>
  </si>
  <si>
    <t>MHSAV_04</t>
  </si>
  <si>
    <t>Payment: Blowup Media UK</t>
  </si>
  <si>
    <t>7297</t>
  </si>
  <si>
    <t>0008</t>
  </si>
  <si>
    <t>Payment: Menzies LLP</t>
  </si>
  <si>
    <t>468631</t>
  </si>
  <si>
    <t>Payment: Hydrock Consultants Ltd</t>
  </si>
  <si>
    <t>091024</t>
  </si>
  <si>
    <t>Payment: Decimus Fearon LLP</t>
  </si>
  <si>
    <t>NL/PAC/004533-1</t>
  </si>
  <si>
    <t>Payment: Montagu Evans</t>
  </si>
  <si>
    <t>INV251746</t>
  </si>
  <si>
    <t>Payment: Nathaniel Lichfield &amp; Partners</t>
  </si>
  <si>
    <t>INV164878</t>
  </si>
  <si>
    <t>2024/0010</t>
  </si>
  <si>
    <t>Payment: Stature Piercehill</t>
  </si>
  <si>
    <t>0072</t>
  </si>
  <si>
    <t>Payment: Blue Moon</t>
  </si>
  <si>
    <t>FR07 MOHO-2024</t>
  </si>
  <si>
    <t>Payment: Castle Water</t>
  </si>
  <si>
    <t>TE00675307</t>
  </si>
  <si>
    <t>LPC9013558</t>
  </si>
  <si>
    <t>LPI9020768</t>
  </si>
  <si>
    <t>468184</t>
  </si>
  <si>
    <t>7940</t>
  </si>
  <si>
    <t>7997</t>
  </si>
  <si>
    <t>104.2024 MOHO</t>
  </si>
  <si>
    <t>103.2024 MOHO</t>
  </si>
  <si>
    <t>GARDINER AND THEOBALD</t>
  </si>
  <si>
    <t xml:space="preserve">GARDINER &amp; THEOBALD </t>
  </si>
  <si>
    <t>BLOWUP MEDIA UK</t>
  </si>
  <si>
    <t>LICHFIELDS</t>
  </si>
  <si>
    <t xml:space="preserve"> BOUNDARIES STUDIO</t>
  </si>
  <si>
    <t>ADDITIONAL DRAWDOWN OF VARIABLE RATE LOAN</t>
  </si>
  <si>
    <t>Boundaries</t>
  </si>
  <si>
    <t>Blue Moon</t>
  </si>
  <si>
    <t>UKPN</t>
  </si>
  <si>
    <t>Antvic</t>
  </si>
  <si>
    <t>Drawdown Loan</t>
  </si>
  <si>
    <t>SAV Development</t>
  </si>
  <si>
    <t>DEVELOPMENT LOAN NON-UTILISATION FEE FOR PERIOD 25 MARCH TO 30 JUNE 2024</t>
  </si>
  <si>
    <t>Gardiner &amp; Theobald</t>
  </si>
  <si>
    <t>Stature London</t>
  </si>
  <si>
    <t>Landmark Chambers</t>
  </si>
  <si>
    <t>Lichfields</t>
  </si>
  <si>
    <t>Moren (Dexter / Studio)</t>
  </si>
  <si>
    <t>Consil</t>
  </si>
  <si>
    <t>Behan</t>
  </si>
  <si>
    <t>Total Energies</t>
  </si>
  <si>
    <t>Hoare Lea</t>
  </si>
  <si>
    <t>Utopi</t>
  </si>
  <si>
    <t>Addleshaw Goddard - Legal Fees</t>
  </si>
  <si>
    <t>Ogier (Jersey) - Legal Fees</t>
  </si>
  <si>
    <t>Completion - Addleshaw Goddard</t>
  </si>
  <si>
    <t>Ordinary Loan - Arrangement fee</t>
  </si>
  <si>
    <t>NatWest Current Bank Account</t>
  </si>
  <si>
    <t>31JAN A/C 46147101</t>
  </si>
  <si>
    <t>GALAXY 51 HOLDING, GALAXY HOLDINGS</t>
  </si>
  <si>
    <t>ANTVIC LIMITED, ANTVIC, FP 14/02/25 10, 31164013596530000N</t>
  </si>
  <si>
    <t>SAV DEVELOPMENT LT, SAV G51 PORTION, FP 12/02/25 0934, 39093443210684000N, SAV G51 PORTION</t>
  </si>
  <si>
    <t>Shareholder Capital: FGC</t>
  </si>
  <si>
    <t>SAV DEVELOPMENT LT, SAV DEVELOPMENT, FP 07/02/25 10, 09164736140018000N</t>
  </si>
  <si>
    <t>39 ESSEX CHAMBERS, 39 ESSEX CHAMBERS, FP 07/02/25 10, 13171018518526000N</t>
  </si>
  <si>
    <t>THE ANCESTORS GLOB, BREED ANCESTORS GL, FP 07/02/25 10, 38171003701800000N</t>
  </si>
  <si>
    <t>SAV DEVELOPMENT LT, SAV PORTION 050225, FP 05/02/25 1426, 28142650787572000N, SAV PORTION 050225</t>
  </si>
  <si>
    <t>03JAN A/C 46147101</t>
  </si>
  <si>
    <t>PAID REFERRAL FEE, 03JAN A/C 46147101</t>
  </si>
  <si>
    <t>ANTVIC LIMITED, ANTVIC, FP 17/01/25 10, 40144212532045000N</t>
  </si>
  <si>
    <t>SAV DEVELOPMENT LT, G51ANTVIC ME 01224, FP 13/01/25 1424, 58142448524154000N, G51ANTVIC ME 01224</t>
  </si>
  <si>
    <t>GALAXY 51 HOLDINGS</t>
  </si>
  <si>
    <t>KEATING CHAMBERS S</t>
  </si>
  <si>
    <t>SAV DEVELOPMENT LT KC 156732 G51</t>
  </si>
  <si>
    <t>SIGGIS CAPITAL LLP FP 05</t>
  </si>
  <si>
    <t>SAV DEV SAV SIGGIS 0129</t>
  </si>
  <si>
    <t>FGC Drawdown</t>
  </si>
  <si>
    <t>Shareholder Capital: FGC2</t>
  </si>
  <si>
    <t>From 46147128</t>
  </si>
  <si>
    <t>Francis Taylor</t>
  </si>
  <si>
    <t>Galaxy 51</t>
  </si>
  <si>
    <t>Bank Transfer from Business Reserve Account to Business Current</t>
  </si>
  <si>
    <t>Bank Charges</t>
  </si>
  <si>
    <t>Bank Transfer from Business Current to Business Reserve Account</t>
  </si>
  <si>
    <t>INV-0007</t>
  </si>
  <si>
    <t>Natwest</t>
  </si>
  <si>
    <t>Payment: SAV Development</t>
  </si>
  <si>
    <t>INV-0260</t>
  </si>
  <si>
    <t>Premium Credit Ltd</t>
  </si>
  <si>
    <t>Boodle Hatfield LLP</t>
  </si>
  <si>
    <t>To 46147128</t>
  </si>
  <si>
    <t>QAI SERVICES LIMIT, QUADRANT</t>
  </si>
  <si>
    <t>FGC Equity Injection</t>
  </si>
  <si>
    <t>Blowup Media</t>
  </si>
  <si>
    <t>OakNorth Bank PLC</t>
  </si>
  <si>
    <t>Xavio</t>
  </si>
  <si>
    <t>Peter Baxter Assoc</t>
  </si>
  <si>
    <t>Charles Russell Speechlys</t>
  </si>
  <si>
    <t>Acres Building Control</t>
  </si>
  <si>
    <t>Fee</t>
  </si>
  <si>
    <t>Velocity Transport</t>
  </si>
  <si>
    <t>Herrington Consulting</t>
  </si>
  <si>
    <t>RR Joinery</t>
  </si>
  <si>
    <t>KB Scaffolding</t>
  </si>
  <si>
    <t>Coutts &amp; Co - Valuation for lending</t>
  </si>
  <si>
    <t>Inline Risk Solutions</t>
  </si>
  <si>
    <t>Pump Court</t>
  </si>
  <si>
    <t>Alium Group</t>
  </si>
  <si>
    <t>PHD Building Advis</t>
  </si>
  <si>
    <t>Hobs 3D</t>
  </si>
  <si>
    <t>SAV Development - Equity</t>
  </si>
  <si>
    <t>Referral fee</t>
  </si>
  <si>
    <t>Clyde &amp; Co</t>
  </si>
  <si>
    <t>Encon</t>
  </si>
  <si>
    <t>Drilling &amp; Servicing</t>
  </si>
  <si>
    <t>Archway</t>
  </si>
  <si>
    <t>Stride Treglown</t>
  </si>
  <si>
    <t>Land Survey Solution</t>
  </si>
  <si>
    <t>MIB Construction</t>
  </si>
  <si>
    <t>TTP Consulting</t>
  </si>
  <si>
    <t>Hogan Ltd</t>
  </si>
  <si>
    <t>PHD Building Advice</t>
  </si>
  <si>
    <t>Howley Energy &amp; WA</t>
  </si>
  <si>
    <t>Standard Studio</t>
  </si>
  <si>
    <t>Glazebrook Assoc</t>
  </si>
  <si>
    <t>Debt: OakNorth</t>
  </si>
  <si>
    <t>Royal Borough of Kensington</t>
  </si>
  <si>
    <t>Cadent Gas</t>
  </si>
  <si>
    <t>Fresh Property Group</t>
  </si>
  <si>
    <t>FROM 46147128</t>
  </si>
  <si>
    <t>TO 46147128</t>
  </si>
  <si>
    <t>QAI SERVICES LIMIT, QUADRANT, FP 07/04/22 10, 25123929647029000N</t>
  </si>
  <si>
    <t>Plowman Craven</t>
  </si>
  <si>
    <t>Connect Systems</t>
  </si>
  <si>
    <t>PHD BUILDING ADVIS</t>
  </si>
  <si>
    <t>HMRC Cumbernauld - HMRC CIS</t>
  </si>
  <si>
    <t>Applied Energy</t>
  </si>
  <si>
    <t>W KERINS</t>
  </si>
  <si>
    <t>Waycap Man Serv</t>
  </si>
  <si>
    <t>Studi Fahrenheit</t>
  </si>
  <si>
    <t>SW Surveys Ltd</t>
  </si>
  <si>
    <t>Mark Peter VAT</t>
  </si>
  <si>
    <t>T Nicholls</t>
  </si>
  <si>
    <t>Excellion Advisors</t>
  </si>
  <si>
    <t>OAKMERE CONTRACT</t>
  </si>
  <si>
    <t>Lockton Companies</t>
  </si>
  <si>
    <t>Finn Property Investment</t>
  </si>
  <si>
    <t>NatWest Reserve Bank Account</t>
  </si>
  <si>
    <t>EARNEST CAPITAL</t>
  </si>
  <si>
    <t>Earnest Capital</t>
  </si>
  <si>
    <t>To 46147101</t>
  </si>
  <si>
    <t>From 46147101</t>
  </si>
  <si>
    <t>to 46147101</t>
  </si>
  <si>
    <t>TO 46147101</t>
  </si>
  <si>
    <t>FROM 46147101</t>
  </si>
  <si>
    <t>GRS 46147128</t>
  </si>
  <si>
    <t>Boodle Client Account</t>
  </si>
  <si>
    <t>FGC Capital</t>
  </si>
  <si>
    <t>Galaxy 51 - Funds for Lending</t>
  </si>
  <si>
    <t>SAV Development - Funds for searches</t>
  </si>
  <si>
    <t>SAV Intercompany</t>
  </si>
  <si>
    <t>Deposit for purchase of Galaxy 51 - SAV Deposit</t>
  </si>
  <si>
    <t>EQUITY</t>
  </si>
  <si>
    <t>Survey Solutions</t>
  </si>
  <si>
    <t>Anton Nikolaenko</t>
  </si>
  <si>
    <t>Ambika Security Ltd</t>
  </si>
  <si>
    <t>QAI Services Ltd</t>
  </si>
  <si>
    <t>Purchase of Galaxy 51 - Refund to SAV</t>
  </si>
  <si>
    <t>Purchase of Galaxy 51 - Shareholder injection from SAV</t>
  </si>
  <si>
    <t>PAUL</t>
  </si>
  <si>
    <t>Planning and Place Kensington</t>
  </si>
  <si>
    <t>Planning portal</t>
  </si>
  <si>
    <t>FCG Intercompany</t>
  </si>
  <si>
    <t>Purchase of Galaxy 51 - Waymade Deposit</t>
  </si>
  <si>
    <t>Purchase of Galaxy 51 - Shareholder injection from Waymade</t>
  </si>
  <si>
    <t>Deposit for purchase of Galaxy 51 - Deposit</t>
  </si>
  <si>
    <t>Deposit for purchase of Galaxy 51 - Waymade Deposit</t>
  </si>
  <si>
    <t>Purchase of Galaxy 51 - Domain fee expense</t>
  </si>
  <si>
    <t>Purchase of Galaxy 51 - Net debt received from OakNorth</t>
  </si>
  <si>
    <t>Purchase of Galaxy 51 - Purchase  &amp; Completion</t>
  </si>
  <si>
    <t>Purchase of Galaxy 51 - SDLT</t>
  </si>
  <si>
    <t>Menzies LLP - Invoice paid on behalf of Galaxy 51 Holdings Limited</t>
  </si>
  <si>
    <t>406588</t>
  </si>
  <si>
    <t>Galaxy June 22 Recharges</t>
  </si>
  <si>
    <t>Galaxy July 22 Recharges</t>
  </si>
  <si>
    <t>Payment: Planning Portal</t>
  </si>
  <si>
    <t>RB9817887545</t>
  </si>
  <si>
    <t>413877</t>
  </si>
  <si>
    <t>Payment: Howley Energy &amp; Water</t>
  </si>
  <si>
    <t>21.119.04</t>
  </si>
  <si>
    <t>Payment: Cadent Gas Limited</t>
  </si>
  <si>
    <t>SAV Development Equity injection</t>
  </si>
  <si>
    <t xml:space="preserve">TIS2683 </t>
  </si>
  <si>
    <t>Payment: Hogan Limited</t>
  </si>
  <si>
    <t>HL 2855</t>
  </si>
  <si>
    <t>Payment: Hobs 3D</t>
  </si>
  <si>
    <t>S5001INV23080009</t>
  </si>
  <si>
    <t>S5001INV24030003</t>
  </si>
  <si>
    <t>More House</t>
  </si>
  <si>
    <t xml:space="preserve"> </t>
  </si>
  <si>
    <t>SAV Reimbursed costs in Mar-23</t>
  </si>
  <si>
    <t>Decimus Fearon Fee Charged</t>
  </si>
  <si>
    <t>Decimus Fearon Fee Paid</t>
  </si>
  <si>
    <t>OakNorth Bank PLC Charged</t>
  </si>
  <si>
    <t>OakNorth Bank PLC Paid</t>
  </si>
  <si>
    <t>Project Monitoring
   Surveyor Fee Charged</t>
  </si>
  <si>
    <t>Non-Utilisation Collected</t>
  </si>
  <si>
    <t>Interest Collected</t>
  </si>
  <si>
    <t>Solictor Fee</t>
  </si>
  <si>
    <t>Project Monitoring Surveyor Fee Collected</t>
  </si>
  <si>
    <t>Solictor Fee Collected</t>
  </si>
  <si>
    <t>Exit Fee Charged</t>
  </si>
  <si>
    <t>Exit Fee Collected</t>
  </si>
  <si>
    <t>Fees</t>
  </si>
  <si>
    <t>Non-utilisation Fee</t>
  </si>
  <si>
    <t>Capitalised interest</t>
  </si>
  <si>
    <t>IMS Fees</t>
  </si>
  <si>
    <t>Development</t>
  </si>
  <si>
    <t>OakNorth Loan Account</t>
  </si>
  <si>
    <t>Coutts Loan Account</t>
  </si>
  <si>
    <t>Refinancing</t>
  </si>
  <si>
    <t>Clapham (Kepler)</t>
  </si>
  <si>
    <t xml:space="preserve">Check </t>
  </si>
  <si>
    <t>Clapham Road</t>
  </si>
  <si>
    <t>Interest income</t>
  </si>
  <si>
    <t>IMMEDIATE FASTER PAYMENT (ONLINE) TO MICHAEL ELLIOTT LL 18-JUL-2024 2678162341 - INVOICE 0968 (vat)</t>
  </si>
  <si>
    <t>IMMEDIATE FASTER PAYMENT (ONLINE) TO STUDIO MOREN 10-JUL-2024 2672826376 - 7919 7845 7803 (VAT)</t>
  </si>
  <si>
    <t>SAV Fund 1 Real Estate</t>
  </si>
  <si>
    <t>FPS BOUNDARIES STUDIO</t>
  </si>
  <si>
    <t>FPS BOUNDARIES STUDIO (vat)</t>
  </si>
  <si>
    <t>FPS SAV DEVELOP LTD (VAT)</t>
  </si>
  <si>
    <t>OPO Boodle Hatfield SAV RE Fund I</t>
  </si>
  <si>
    <t>FPS HOLLIS CLAPHAM RD</t>
  </si>
  <si>
    <t>FPS HOLLIS CLAPHAM RD (vat)</t>
  </si>
  <si>
    <t>IPO BOODLE HATFIELD LLP CLAPHAM</t>
  </si>
  <si>
    <t>IPO COHORT INTEREST PAYMENT</t>
  </si>
  <si>
    <t>FPS MACFARLANES LLP</t>
  </si>
  <si>
    <t>FPS MACFARLANES LLP (VAT)</t>
  </si>
  <si>
    <t>University of Southampton</t>
  </si>
  <si>
    <t>Jonathan Clarke</t>
  </si>
  <si>
    <t>Mark Peters</t>
  </si>
  <si>
    <t>Jhalak Soni</t>
  </si>
  <si>
    <t xml:space="preserve">CHAPS PAYMENT FROM COHORT CAPITAL LIMITED LOAN </t>
  </si>
  <si>
    <t>G1 refundable loan arrangement fee as per clause 2 of the side agreement</t>
  </si>
  <si>
    <t>Shareholder Capital: Target Iridium</t>
  </si>
  <si>
    <t>SAV Real Estate I LP - Completion funds</t>
  </si>
  <si>
    <t>Freeths LLP - Funds to be held pursuant to Freeths undertaking</t>
  </si>
  <si>
    <t>Gross interest to 23.05.24</t>
  </si>
  <si>
    <t>Payment of BH fees</t>
  </si>
  <si>
    <t>Gross interest to 24.05.24</t>
  </si>
  <si>
    <t>SAV Real Estate I LP - Interst accrued from completion balance</t>
  </si>
  <si>
    <t>Loan Drawdown</t>
  </si>
  <si>
    <t>Loan Repayment</t>
  </si>
  <si>
    <t>Pre-Acquisition Costs</t>
  </si>
  <si>
    <t>Design &amp; Planning</t>
  </si>
  <si>
    <t>Rent</t>
  </si>
  <si>
    <t>Service Charge</t>
  </si>
  <si>
    <t>Other Income</t>
  </si>
  <si>
    <t>Insurance Recharge</t>
  </si>
  <si>
    <t>Suspense</t>
  </si>
  <si>
    <t>Audit &amp; Accountancy fees</t>
  </si>
  <si>
    <t>Cleaning</t>
  </si>
  <si>
    <t>G&amp;A</t>
  </si>
  <si>
    <t>M&amp;E</t>
  </si>
  <si>
    <t>Car Park</t>
  </si>
  <si>
    <t>Property Management</t>
  </si>
  <si>
    <t>R&amp;M</t>
  </si>
  <si>
    <t>Rates</t>
  </si>
  <si>
    <t>Sales &amp; Marketing</t>
  </si>
  <si>
    <t>Staff Costs</t>
  </si>
  <si>
    <t>Security</t>
  </si>
  <si>
    <t>Utilities</t>
  </si>
  <si>
    <t>Asset Management</t>
  </si>
  <si>
    <t>Lease terminations (M&amp;S)</t>
  </si>
  <si>
    <t>Management Charge</t>
  </si>
  <si>
    <t>CAPEX</t>
  </si>
  <si>
    <t>Others</t>
  </si>
  <si>
    <t>DEBT</t>
  </si>
  <si>
    <t>Shareholder Capital: SAV Capital Holdco</t>
  </si>
  <si>
    <t>Shareholder Capital: BPG</t>
  </si>
  <si>
    <t>FHP</t>
  </si>
  <si>
    <t>Payment: BIRMINGHAM CITY COUNCIL</t>
  </si>
  <si>
    <t>6006643094</t>
  </si>
  <si>
    <t>Payment: ABM facility services uk ltd</t>
  </si>
  <si>
    <t>355540</t>
  </si>
  <si>
    <t>361155</t>
  </si>
  <si>
    <t>Payment: SYC2J SUTTON COLDFIELD LIMTIED</t>
  </si>
  <si>
    <t>1121932</t>
  </si>
  <si>
    <t>Payment: Elavon Merchant Services</t>
  </si>
  <si>
    <t>00300 - 9215748097</t>
  </si>
  <si>
    <t>Payment: Cleumar Soares Teixeira Lacort</t>
  </si>
  <si>
    <t>1121927</t>
  </si>
  <si>
    <t>Payment: Elavon Financial Services</t>
  </si>
  <si>
    <t>1138033</t>
  </si>
  <si>
    <t>Payment: POZITIVE ENERGY LTD</t>
  </si>
  <si>
    <t>1108850</t>
  </si>
  <si>
    <t>1108840</t>
  </si>
  <si>
    <t>1108826</t>
  </si>
  <si>
    <t>Payment: Source for Business</t>
  </si>
  <si>
    <t>4085 2088 70 5065216101</t>
  </si>
  <si>
    <t>5088608878 5065216101</t>
  </si>
  <si>
    <t>Payment: Ramora Limited</t>
  </si>
  <si>
    <t>5634</t>
  </si>
  <si>
    <t>48980820257303941 489808</t>
  </si>
  <si>
    <t>48980820257303924 489808</t>
  </si>
  <si>
    <t>Bank Transfer from FHP Rent Control Account to FHP Plantsbrook Control Account</t>
  </si>
  <si>
    <t>48979320246605725 489793</t>
  </si>
  <si>
    <t>48979920257303943 489799</t>
  </si>
  <si>
    <t>48979320257303930 489793</t>
  </si>
  <si>
    <t>48979020257303921 489790</t>
  </si>
  <si>
    <t>48979320257272529 4898793</t>
  </si>
  <si>
    <t>Payment: H2O Hygiene Ltd</t>
  </si>
  <si>
    <t>INV008799</t>
  </si>
  <si>
    <t>1115361</t>
  </si>
  <si>
    <t>48980620257075427 489806</t>
  </si>
  <si>
    <t>48980520257075428 489805</t>
  </si>
  <si>
    <t>6006696015  3/10</t>
  </si>
  <si>
    <t>Payment: TOMATO ENERGY</t>
  </si>
  <si>
    <t>3224767017 2643092931</t>
  </si>
  <si>
    <t>48979820257075665 489798</t>
  </si>
  <si>
    <t>6006642536  1/2</t>
  </si>
  <si>
    <t>6006722758  4/5</t>
  </si>
  <si>
    <t>3179356314 2643092931</t>
  </si>
  <si>
    <t>49510320257075652 495103</t>
  </si>
  <si>
    <t>48981520257075424 489815</t>
  </si>
  <si>
    <t>48981320257075645 489813</t>
  </si>
  <si>
    <t>48980720257075664 489807</t>
  </si>
  <si>
    <t>6006643196</t>
  </si>
  <si>
    <t>Payment: Water Plus</t>
  </si>
  <si>
    <t>INV07828434 7004252912</t>
  </si>
  <si>
    <t>3179355026 2643092931</t>
  </si>
  <si>
    <t>48982120257075423 489821</t>
  </si>
  <si>
    <t>48981420257075425 489814</t>
  </si>
  <si>
    <t>48980120257075430 489801</t>
  </si>
  <si>
    <t>48980820257075426 489808</t>
  </si>
  <si>
    <t>48979420257075431 489794</t>
  </si>
  <si>
    <t>48981020257075644 489810</t>
  </si>
  <si>
    <t>48982420257075650 489824</t>
  </si>
  <si>
    <t>6006621943-A</t>
  </si>
  <si>
    <t>Overpayment: BIRMINGHAM CITY COUNCIL</t>
  </si>
  <si>
    <t>6006643265</t>
  </si>
  <si>
    <t>6006637332  9/11</t>
  </si>
  <si>
    <t>6006643243</t>
  </si>
  <si>
    <t>6006643221</t>
  </si>
  <si>
    <t>6006673030</t>
  </si>
  <si>
    <t>48982220257075649 489822</t>
  </si>
  <si>
    <t>6006642784</t>
  </si>
  <si>
    <t>6006643276</t>
  </si>
  <si>
    <t>6006643027</t>
  </si>
  <si>
    <t>Payment: Hollis Global Limited</t>
  </si>
  <si>
    <t>UKSIN044059</t>
  </si>
  <si>
    <t>Payment: Ryman Limited</t>
  </si>
  <si>
    <t>1106062</t>
  </si>
  <si>
    <t>Payment: Timpson Limited</t>
  </si>
  <si>
    <t>1106083</t>
  </si>
  <si>
    <t>Payment: Iam Yogi Limited</t>
  </si>
  <si>
    <t>1106097</t>
  </si>
  <si>
    <t>Payment: The Sweet Patch Limited</t>
  </si>
  <si>
    <t>1106074</t>
  </si>
  <si>
    <t>Payment: Gadgets4UK Ent. Limited</t>
  </si>
  <si>
    <t>1106075</t>
  </si>
  <si>
    <t>Payment: The Funky T-Shirt Company</t>
  </si>
  <si>
    <t>1106053</t>
  </si>
  <si>
    <t>Payment: Bert &amp; Gerts Ltd</t>
  </si>
  <si>
    <t>1106068</t>
  </si>
  <si>
    <t>Payment: Cloak Vintage Limited</t>
  </si>
  <si>
    <t>1106093</t>
  </si>
  <si>
    <t>Payment: Esquire Retail Limited</t>
  </si>
  <si>
    <t>1106057</t>
  </si>
  <si>
    <t>Payment: Miltary Chef Limited</t>
  </si>
  <si>
    <t>1106087</t>
  </si>
  <si>
    <t>Bank Transfer from FHP Rent Control Account to FHP SC Control Account</t>
  </si>
  <si>
    <t>Payment: Everflow Limited</t>
  </si>
  <si>
    <t>511087 EFW321085-0</t>
  </si>
  <si>
    <t>511088 EFW321085-0</t>
  </si>
  <si>
    <t>Credit of expense 1039893</t>
  </si>
  <si>
    <t>5633</t>
  </si>
  <si>
    <t>5639</t>
  </si>
  <si>
    <t>Payment: BOX Property Consultants Ltd</t>
  </si>
  <si>
    <t>1441</t>
  </si>
  <si>
    <t>Payment: Fisher Hargreaves Proctor Ltd t/a FHP Property Consultants</t>
  </si>
  <si>
    <t>41028</t>
  </si>
  <si>
    <t>Payment: The Ancestors Global</t>
  </si>
  <si>
    <t>1029</t>
  </si>
  <si>
    <t>Payment: Shoosmiths LLP</t>
  </si>
  <si>
    <t>9100755097</t>
  </si>
  <si>
    <t>9100754871</t>
  </si>
  <si>
    <t>9100755023</t>
  </si>
  <si>
    <t>Payment: Colspar Environmental Services Ltd</t>
  </si>
  <si>
    <t>N0:366-24</t>
  </si>
  <si>
    <t>1024</t>
  </si>
  <si>
    <t>INV000290</t>
  </si>
  <si>
    <t>9100754862</t>
  </si>
  <si>
    <t>Payment: LPBB International Limited</t>
  </si>
  <si>
    <t>1091063</t>
  </si>
  <si>
    <t>Payment: D &amp; H Penguin Family Limited</t>
  </si>
  <si>
    <t>1124474</t>
  </si>
  <si>
    <t>1121938</t>
  </si>
  <si>
    <t>Payment: Omnium Projects Limited</t>
  </si>
  <si>
    <t>575</t>
  </si>
  <si>
    <t>D &amp; H Penguin Family Limited</t>
  </si>
  <si>
    <t>Payment: PM LINK</t>
  </si>
  <si>
    <t>INV-8</t>
  </si>
  <si>
    <t>Payment: PM LINK LTD</t>
  </si>
  <si>
    <t>INV-7</t>
  </si>
  <si>
    <t>Payment: Humanify</t>
  </si>
  <si>
    <t>1071255</t>
  </si>
  <si>
    <t>1071256</t>
  </si>
  <si>
    <t>1079518</t>
  </si>
  <si>
    <t>Payment: Campana Limited</t>
  </si>
  <si>
    <t>1083395</t>
  </si>
  <si>
    <t>Payment: Medhi Mahmoodabadi</t>
  </si>
  <si>
    <t>1106079</t>
  </si>
  <si>
    <t>48979820257303942 489798</t>
  </si>
  <si>
    <t>48981420257303940 489814</t>
  </si>
  <si>
    <t>48982220257303938 489822</t>
  </si>
  <si>
    <t>48982420257303939 489824</t>
  </si>
  <si>
    <t>48981320257303934 489813</t>
  </si>
  <si>
    <t>48980520257303927 489805</t>
  </si>
  <si>
    <t>48979420257303929 489794</t>
  </si>
  <si>
    <t>48980120257303928 489801</t>
  </si>
  <si>
    <t>48981520257303923 489815</t>
  </si>
  <si>
    <t>48980620257303926 489806</t>
  </si>
  <si>
    <t>48981420257272534 489814</t>
  </si>
  <si>
    <t>48980520257272531 489805</t>
  </si>
  <si>
    <t>49510320257272544 495103</t>
  </si>
  <si>
    <t>48981320257272533 489813</t>
  </si>
  <si>
    <t>48982420257272537 489824</t>
  </si>
  <si>
    <t>48982220257272536 489822</t>
  </si>
  <si>
    <t>48980120257272530 489801</t>
  </si>
  <si>
    <t>49510320257354891 495103</t>
  </si>
  <si>
    <t>Payment: Harvey Norman Leasing (UK) Limited</t>
  </si>
  <si>
    <t>M-01120838</t>
  </si>
  <si>
    <t>48980720257303925 489807</t>
  </si>
  <si>
    <t>Payment: Beaverbrooks The Jewellers Limited</t>
  </si>
  <si>
    <t>1122733</t>
  </si>
  <si>
    <t>48981020257303933 489810</t>
  </si>
  <si>
    <t>48981020257272532 489810</t>
  </si>
  <si>
    <t>48982120257303922 489821</t>
  </si>
  <si>
    <t>Payment: Greggs PLC</t>
  </si>
  <si>
    <t>1122720</t>
  </si>
  <si>
    <t>Payment: Zenith Jewellery &amp; Accessories UK Ltd</t>
  </si>
  <si>
    <t>1122731</t>
  </si>
  <si>
    <t>Payment: Claire's Accessories UK Limited</t>
  </si>
  <si>
    <t>1122737</t>
  </si>
  <si>
    <t>Payment: Ride On! Entertainment (UK) Limited</t>
  </si>
  <si>
    <t>1121920</t>
  </si>
  <si>
    <t>Payment: Mini Milestones Limited</t>
  </si>
  <si>
    <t>1121921</t>
  </si>
  <si>
    <t>Payment: Sale Lab Limited</t>
  </si>
  <si>
    <t>1106080</t>
  </si>
  <si>
    <t>Payment: Sutton Coldfield V. E Limited T/A Vision Express</t>
  </si>
  <si>
    <t>1083389</t>
  </si>
  <si>
    <t>Payment: New Look Retailers Limited</t>
  </si>
  <si>
    <t>1127943</t>
  </si>
  <si>
    <t>Payment: Ted Hawthorne Catering Limited</t>
  </si>
  <si>
    <t>1127959</t>
  </si>
  <si>
    <t>Payment: H&amp;M Hennes &amp; Mauritz UK Ltd</t>
  </si>
  <si>
    <t>1122736</t>
  </si>
  <si>
    <t>Payment: Sculpt Design Ltd</t>
  </si>
  <si>
    <t>IN24221-01</t>
  </si>
  <si>
    <t>IN24216-02</t>
  </si>
  <si>
    <t>Payment: PTCG World Limited</t>
  </si>
  <si>
    <t>1106085</t>
  </si>
  <si>
    <t>Payment: Nandos Chickenland Limited</t>
  </si>
  <si>
    <t>1127951</t>
  </si>
  <si>
    <t>Payment: Greggs PLC Accounting Shared Services</t>
  </si>
  <si>
    <t>1127976</t>
  </si>
  <si>
    <t>1125014</t>
  </si>
  <si>
    <t>Payment: The Gym Limited</t>
  </si>
  <si>
    <t>1127982</t>
  </si>
  <si>
    <t>UKSIN045563</t>
  </si>
  <si>
    <t>7000520620-SC6</t>
  </si>
  <si>
    <t>Payment: Amplifon Limited</t>
  </si>
  <si>
    <t>1121902</t>
  </si>
  <si>
    <t>1127948</t>
  </si>
  <si>
    <t>Payment: Barclays Bank PLC</t>
  </si>
  <si>
    <t>1122730</t>
  </si>
  <si>
    <t>Payment: JG Foods Limited</t>
  </si>
  <si>
    <t>1122732</t>
  </si>
  <si>
    <t>Payment: Kenmare Estates Limited</t>
  </si>
  <si>
    <t>1127949</t>
  </si>
  <si>
    <t>1121904</t>
  </si>
  <si>
    <t>1121898</t>
  </si>
  <si>
    <t>INV009680</t>
  </si>
  <si>
    <t>1121916</t>
  </si>
  <si>
    <t>1121903</t>
  </si>
  <si>
    <t>Payment: EE Limited</t>
  </si>
  <si>
    <t>1121909</t>
  </si>
  <si>
    <t>Payment: Holland &amp; Barrett Retail Limited</t>
  </si>
  <si>
    <t>1091039</t>
  </si>
  <si>
    <t>Payment: Nero Holdings Limited T/A Caffe Nero</t>
  </si>
  <si>
    <t>1091045</t>
  </si>
  <si>
    <t>Payment: J D Sports Fashion Plc</t>
  </si>
  <si>
    <t>1121913</t>
  </si>
  <si>
    <t>Payment: Boots UK Ltd</t>
  </si>
  <si>
    <t>1084964</t>
  </si>
  <si>
    <t>Payment: W H Smith Retail Holdings Ltd</t>
  </si>
  <si>
    <t>1127971</t>
  </si>
  <si>
    <t>1121901</t>
  </si>
  <si>
    <t>Payment: Sportswift Limited T/A Card Factory Accounts</t>
  </si>
  <si>
    <t>1121914</t>
  </si>
  <si>
    <t>Payment: Gadgets4UK Limited</t>
  </si>
  <si>
    <t>1121918</t>
  </si>
  <si>
    <t>Payment: Freaky Events Co Limited</t>
  </si>
  <si>
    <t>1121926</t>
  </si>
  <si>
    <t>Payment: Nail Art &amp; Beauty Limited</t>
  </si>
  <si>
    <t>1121908</t>
  </si>
  <si>
    <t>Payment: Sportsdirect.com Retail Limited</t>
  </si>
  <si>
    <t>1127983</t>
  </si>
  <si>
    <t>1121899</t>
  </si>
  <si>
    <t>Payment: Costa Ltd</t>
  </si>
  <si>
    <t>1091030</t>
  </si>
  <si>
    <t>1122722</t>
  </si>
  <si>
    <t>41072</t>
  </si>
  <si>
    <t>Gracechurch - SC</t>
  </si>
  <si>
    <t>48980920257075643 489809</t>
  </si>
  <si>
    <t xml:space="preserve">48981620257075646 489816	</t>
  </si>
  <si>
    <t>48981820257075648 489818</t>
  </si>
  <si>
    <t>48981720257075647 489817</t>
  </si>
  <si>
    <t>Payment: TotalEnergies Gas &amp; Power Limited</t>
  </si>
  <si>
    <t>363644330/24 3009221402</t>
  </si>
  <si>
    <t>363637940/24 3009221402</t>
  </si>
  <si>
    <t>363620427/24 3009221402</t>
  </si>
  <si>
    <t>Payment: Howden UK Brokers Limited</t>
  </si>
  <si>
    <t>538686624</t>
  </si>
  <si>
    <t>01027</t>
  </si>
  <si>
    <t>01025</t>
  </si>
  <si>
    <t>355539</t>
  </si>
  <si>
    <t>5632</t>
  </si>
  <si>
    <t>5637</t>
  </si>
  <si>
    <t>Payment: COMPCO FIRE SYSTEMS LTD</t>
  </si>
  <si>
    <t>806632</t>
  </si>
  <si>
    <t>Payment: Guild Building Solutions Ltd</t>
  </si>
  <si>
    <t>11055</t>
  </si>
  <si>
    <t>Payment: Centre Security Innovations Limited</t>
  </si>
  <si>
    <t>CSI10973</t>
  </si>
  <si>
    <t>Payment: Rubax Lifts Limited</t>
  </si>
  <si>
    <t>178630</t>
  </si>
  <si>
    <t>INV000231</t>
  </si>
  <si>
    <t>11056</t>
  </si>
  <si>
    <t>806928</t>
  </si>
  <si>
    <t>Payment: Modern Networks LTD</t>
  </si>
  <si>
    <t>248553</t>
  </si>
  <si>
    <t>INV009183</t>
  </si>
  <si>
    <t>163627</t>
  </si>
  <si>
    <t>INV000315</t>
  </si>
  <si>
    <t>INV000317</t>
  </si>
  <si>
    <t>INV000318</t>
  </si>
  <si>
    <t>Payment: Free Runner Net Limited</t>
  </si>
  <si>
    <t>17023</t>
  </si>
  <si>
    <t>361154</t>
  </si>
  <si>
    <t>177401</t>
  </si>
  <si>
    <t>178668</t>
  </si>
  <si>
    <t>363632626/24 3009221402</t>
  </si>
  <si>
    <t>Payment: SUTTON COLDFIELD TOWN CENTRE BID LTD</t>
  </si>
  <si>
    <t>INV-13237</t>
  </si>
  <si>
    <t>248066</t>
  </si>
  <si>
    <t>5636</t>
  </si>
  <si>
    <t>INV009081</t>
  </si>
  <si>
    <t>Payment: MANTARAY BATH LTD</t>
  </si>
  <si>
    <t>756</t>
  </si>
  <si>
    <t>Payment: H Samuel Limited</t>
  </si>
  <si>
    <t>1124498</t>
  </si>
  <si>
    <t>Service charge</t>
  </si>
  <si>
    <t>1124499</t>
  </si>
  <si>
    <t>48980220246228445 489802</t>
  </si>
  <si>
    <t>48981720246228576 489817</t>
  </si>
  <si>
    <t>4.89816E+16</t>
  </si>
  <si>
    <t>4.89817E+16</t>
  </si>
  <si>
    <t>48981620257057823 489816</t>
  </si>
  <si>
    <t>48981820257272535 489818</t>
  </si>
  <si>
    <t>48981820257303937 489818</t>
  </si>
  <si>
    <t>48981720257303936 489817</t>
  </si>
  <si>
    <t>48981620257303935 489816</t>
  </si>
  <si>
    <t>48980920257303932 489809</t>
  </si>
  <si>
    <t>48980920257057821 489809</t>
  </si>
  <si>
    <t>Payment: Claires Accessories UK Limited</t>
  </si>
  <si>
    <t>1022781</t>
  </si>
  <si>
    <t>1091656</t>
  </si>
  <si>
    <t>Payment: Zenith Jewellery and Accessories UK Limited</t>
  </si>
  <si>
    <t>1129433</t>
  </si>
  <si>
    <t>INV009513</t>
  </si>
  <si>
    <t>INV009718</t>
  </si>
  <si>
    <t>Payment: Nero Holdings Finance</t>
  </si>
  <si>
    <t>1129427</t>
  </si>
  <si>
    <t>Payment: Flame UK Business Services Group Ltd</t>
  </si>
  <si>
    <t>F50680</t>
  </si>
  <si>
    <t>F50681</t>
  </si>
  <si>
    <t>1129421</t>
  </si>
  <si>
    <t>1129432</t>
  </si>
  <si>
    <t>1129443</t>
  </si>
  <si>
    <t>1129445</t>
  </si>
  <si>
    <t>01028</t>
  </si>
  <si>
    <t>1026</t>
  </si>
  <si>
    <t>CSI 11024</t>
  </si>
  <si>
    <t>CSI-11036</t>
  </si>
  <si>
    <t>CSI 11023</t>
  </si>
  <si>
    <t>CSI 11077</t>
  </si>
  <si>
    <t>CSI 11053</t>
  </si>
  <si>
    <t>1129386</t>
  </si>
  <si>
    <t>1091661</t>
  </si>
  <si>
    <t>Payment: Swarovski UK Limited</t>
  </si>
  <si>
    <t>1129431</t>
  </si>
  <si>
    <t>1129428</t>
  </si>
  <si>
    <t>1129403</t>
  </si>
  <si>
    <t>1129408</t>
  </si>
  <si>
    <t>1129425</t>
  </si>
  <si>
    <t>1129409</t>
  </si>
  <si>
    <t>1129405</t>
  </si>
  <si>
    <t>BIRMINGHAM CITY COUNCIL</t>
  </si>
  <si>
    <t>Everflow Limited</t>
  </si>
  <si>
    <t>Payment: Sutton Coldfield V.E Limited T/A Vision Express</t>
  </si>
  <si>
    <t>Overpayment: New Look Retailers Limited</t>
  </si>
  <si>
    <t>Macfarlanes - Advisory Fees - #652261</t>
  </si>
  <si>
    <t>IPO Cohort Interest Payment</t>
  </si>
  <si>
    <t>Refund from Boodle Hatfield</t>
  </si>
  <si>
    <t>Transfer to Nebra Properties</t>
  </si>
  <si>
    <t>Hollis - Clapham Road - #UKSIN038590</t>
  </si>
  <si>
    <t>Christopher Lockhart-Mummery - Legal Fees</t>
  </si>
  <si>
    <t>Clapham Investment</t>
  </si>
  <si>
    <t>Return of Gracechurch Funds</t>
  </si>
  <si>
    <t>Reimbursement to SAV Development Ltd for AIRO Payment - #0256</t>
  </si>
  <si>
    <t>IMO Gracechurch Disposal</t>
  </si>
  <si>
    <t>Q2 24 NCM Fees Fund II</t>
  </si>
  <si>
    <t>Q2 24 NCM Fees</t>
  </si>
  <si>
    <t>Boundaries Studio Ltd - #SAV001</t>
  </si>
  <si>
    <t>Bank Charge</t>
  </si>
  <si>
    <t>Charles Russell Speechly's LLP - #224040391</t>
  </si>
  <si>
    <t>Turley Associates - Advisory Fees - #309043</t>
  </si>
  <si>
    <t>Charles Russell Speechly's LLP - #1756</t>
  </si>
  <si>
    <t>Q2 2024 Management Fees</t>
  </si>
  <si>
    <t>Cash allocation adjustment</t>
  </si>
  <si>
    <t>Mars 2021</t>
  </si>
  <si>
    <t>Bank Interest Received - USD</t>
  </si>
  <si>
    <t>Deposit Account Closing</t>
  </si>
  <si>
    <t>Bank Interest Received</t>
  </si>
  <si>
    <t>Tectum Overage</t>
  </si>
  <si>
    <t>Transfer to Sirius 2021</t>
  </si>
  <si>
    <t>DD06 Rec'd - Muhan Jiang part 2</t>
  </si>
  <si>
    <t>DD06 Rec'd - Muhan Jiang</t>
  </si>
  <si>
    <t>Deposit Opening</t>
  </si>
  <si>
    <t>DD06 Rec'd - Bolu Majekodunmi</t>
  </si>
  <si>
    <t>DD06 Rec'd - Marco Micieli</t>
  </si>
  <si>
    <t>DD06 Rec'd - Alesendia Limited</t>
  </si>
  <si>
    <t>Gerald Eve - Nobel House</t>
  </si>
  <si>
    <t>Q1 24 NCM Fees Fund II</t>
  </si>
  <si>
    <t>Q1 2024 NCM fees Prepayment/Payable Reversal</t>
  </si>
  <si>
    <t>Savills Assessment Fees - Nobel House</t>
  </si>
  <si>
    <t>Boodle Hatfield - Gracechurch</t>
  </si>
  <si>
    <t>Boodle Hatfield - Fund Structuring Fees</t>
  </si>
  <si>
    <t>DD05 Rec'd - AX Financial Services Ltd part 3</t>
  </si>
  <si>
    <t>Transfer to BPG Gracechurch</t>
  </si>
  <si>
    <t>Cash Reallocation Adjustments</t>
  </si>
  <si>
    <t>Bank Interest Received USD</t>
  </si>
  <si>
    <t>Q1 2024 Management Fees - Prepayment</t>
  </si>
  <si>
    <t>NCM KYC 2023</t>
  </si>
  <si>
    <t>Landmark Chambers - Nobel House Costs Recharged</t>
  </si>
  <si>
    <t>NCM Add. Rep.</t>
  </si>
  <si>
    <t>Leonard Design Architecture - Nobel House</t>
  </si>
  <si>
    <t>MLE Pyrotechnics - Fireworks Display at BPG Gracechurch</t>
  </si>
  <si>
    <t>Turley Associates - Nobel House Costs Recharged</t>
  </si>
  <si>
    <t>VR Sleigh - BPG Gracechurch</t>
  </si>
  <si>
    <t>One Month Rental of Smart Mirror with Personal Stylist Feature for BPG Gracechurch</t>
  </si>
  <si>
    <t>McMullen Real Estate Fees - BPG Gracechurch Street</t>
  </si>
  <si>
    <t>Global Mutual - Transactional Data on 4 Competitors</t>
  </si>
  <si>
    <t>Primrose Hill Capital - Advisory Fees</t>
  </si>
  <si>
    <t>Power Droid - Agency Services</t>
  </si>
  <si>
    <t>Bradley Environmental Consultants</t>
  </si>
  <si>
    <t>Charles Russell Speechly's LLP</t>
  </si>
  <si>
    <t>Knight Frank Advisory Fees</t>
  </si>
  <si>
    <t>2023 Tax Fees - Menzies LLP</t>
  </si>
  <si>
    <t>Q4 Admin Fees - NCM - Paid</t>
  </si>
  <si>
    <t>BPG Gracechurch Purchase</t>
  </si>
  <si>
    <t>RBS Annual Bank Charge</t>
  </si>
  <si>
    <t>SAV Development Commitment to Fund II</t>
  </si>
  <si>
    <t>FX Transfer USD to GBP</t>
  </si>
  <si>
    <t>DD05 Rec'd - Dinar Bagautdinov part 9</t>
  </si>
  <si>
    <t>DD05 Rec'd - Dinar Bagautdinov part 8</t>
  </si>
  <si>
    <t>Marco Micieli - Return of Funds</t>
  </si>
  <si>
    <t>Q4 2023 Management Fees Top Up</t>
  </si>
  <si>
    <t>Dinar Bagautdinov - DD 5 Rec'd (6&amp;7 / 9)</t>
  </si>
  <si>
    <t>DD05 Rec'd - Sushma Jobanputra</t>
  </si>
  <si>
    <t>DD05 Rec'd - AX Financial Services Ltd part 2</t>
  </si>
  <si>
    <t>DD05 Rec'd - Dinar Bagautdinov part 5</t>
  </si>
  <si>
    <t>Quantem Feasability Review of BPG Gracechurch</t>
  </si>
  <si>
    <t>Survey Solutions - BPG Gracechurch</t>
  </si>
  <si>
    <t>DD05 Rec'd - Tammie Corporation</t>
  </si>
  <si>
    <t>DD05 Rec'd - Ievgeniia Akulova part 6</t>
  </si>
  <si>
    <t>DD05 Rec'd - Ievgeniia Akulova part 5</t>
  </si>
  <si>
    <t>DD05 Rec'd - Dinar Bagautdinov part 4</t>
  </si>
  <si>
    <t>DD05 Rec'd - ABE International Limited</t>
  </si>
  <si>
    <t>Costs Re-Imbursed to SAV Development for BPG Gracechurch</t>
  </si>
  <si>
    <t>SAV Development Ltd Kendon House Costs REcharged</t>
  </si>
  <si>
    <t>DD05 Rec'd - Marco Micieli 2/2</t>
  </si>
  <si>
    <t>DD05 Rec'd - Ievgeniia Akulova part 4</t>
  </si>
  <si>
    <t>DD05 Rec'd - Ievgeniia Akulova part 3</t>
  </si>
  <si>
    <t>DD05 Rec'd - Dinar Bagautdinov part 2 &amp; 3</t>
  </si>
  <si>
    <t>DD05 Rec'd - Springridge Limited</t>
  </si>
  <si>
    <t>DD05 Rec'd - AX Financial Services Ltd part 1</t>
  </si>
  <si>
    <t>DD05 Rec'd - Ievgeniia Akulova part 1</t>
  </si>
  <si>
    <t>DD05 Rec'd - Ievgeniia Akulova part 2</t>
  </si>
  <si>
    <t>DD05 Rec'd - Marco Micieli 1/2</t>
  </si>
  <si>
    <t>DD05 Rec'd - Alliance Equity Partners Ltd</t>
  </si>
  <si>
    <t>DD05 Rec'd - Dinar Bagautdinov part 1</t>
  </si>
  <si>
    <t>DD05 Rec'd - Balasundaram Bangaru 2/2</t>
  </si>
  <si>
    <t>DD05 Rec'd - Balmore Investments Limited</t>
  </si>
  <si>
    <t>DD05 Rec'd - Balasundaram Bangaru 1/2</t>
  </si>
  <si>
    <t>DD05 Rec'd - Dmitriy Pinskiy</t>
  </si>
  <si>
    <t>Q4 2023 Management Fees</t>
  </si>
  <si>
    <t>Cushman and Wakefield Valuation Fees</t>
  </si>
  <si>
    <t>Interest Received - Q3 2023</t>
  </si>
  <si>
    <t>Tectum Retirement Transfer</t>
  </si>
  <si>
    <t>Tectum AG Investment- Bank Charge</t>
  </si>
  <si>
    <t>Boodle Hatfield - Gracechurch Fee</t>
  </si>
  <si>
    <t>Interest Received - Deposit Account Closing</t>
  </si>
  <si>
    <t>Deposit Opening -17.08.2023</t>
  </si>
  <si>
    <t>Q3 Admin Fees - NCM</t>
  </si>
  <si>
    <t>Q3 2023 Management Fees</t>
  </si>
  <si>
    <t>Deposit - Gracechurch</t>
  </si>
  <si>
    <t>Audit Fees 22/23</t>
  </si>
  <si>
    <t>Deposit Account Closing - 11.05.2023</t>
  </si>
  <si>
    <t>Notice Deposit Closing + Deposit Opening - 11.05</t>
  </si>
  <si>
    <t>Deposit Closing - 10.02.2023Cash: Received</t>
  </si>
  <si>
    <t>Deposit Closing - 10.02.2023</t>
  </si>
  <si>
    <t>Q2 Admin Fees - NCM</t>
  </si>
  <si>
    <t>Bedford House Follow On Investment</t>
  </si>
  <si>
    <t>Q2 2023 Management Fees</t>
  </si>
  <si>
    <t>Notice Deposit #3976 closing - 05.04.2023</t>
  </si>
  <si>
    <t>Notice Deposit #6110 Opening 05.04.2023</t>
  </si>
  <si>
    <t>Interest Income - Notice Deposit #3976 closed</t>
  </si>
  <si>
    <t>Bank Interest Received - March 2023</t>
  </si>
  <si>
    <t>Menzies - Tax Fees</t>
  </si>
  <si>
    <t>Notice Deposit Opening - 01.03.2023</t>
  </si>
  <si>
    <t>Notice Deposit Closing- 01.03.2023</t>
  </si>
  <si>
    <t>Transfer to Fixed Term Deposit - 01.03.2023</t>
  </si>
  <si>
    <t>Q1 Management Fees - Paid</t>
  </si>
  <si>
    <t>Transfer from Sirius 2021 - 28.02.2023</t>
  </si>
  <si>
    <t>Transfer to Nebra Properties - Bedford House</t>
  </si>
  <si>
    <t>Transfer from Sirius 2021 - 25.01.2023</t>
  </si>
  <si>
    <t>NCM Inv. 8588 - Admin &amp; Oper Fees - Q1 2023 - PAID &amp; release prepayment</t>
  </si>
  <si>
    <t>NCM Inv 8395 - FATCA Fee</t>
  </si>
  <si>
    <t>Bank Interest rec'd - 30/12/2022</t>
  </si>
  <si>
    <t>Loan to Holdco for Sirius/Struan House £265k</t>
  </si>
  <si>
    <t>Nebra Properties: Bedford Place Loan - for acquisition &amp; development</t>
  </si>
  <si>
    <t>PAID: NCM Invoice 8136; Q4 admin &amp; reg-op</t>
  </si>
  <si>
    <t>Annual Bank Charges - 07/11/22</t>
  </si>
  <si>
    <t>Rec'd: Freeths monies on account (relating to Nebra Property 2022 investment)</t>
  </si>
  <si>
    <t>PAID: Menzies; Inv 408962 - audit fee for YE 31.03.22</t>
  </si>
  <si>
    <t>PAID: Q4 22 Management fee</t>
  </si>
  <si>
    <t>Bank interest rec'd 30.09.22</t>
  </si>
  <si>
    <t>Loan to Holdco for Sirius/Struan House £850k</t>
  </si>
  <si>
    <t>Booth House - Investment deposit returned</t>
  </si>
  <si>
    <t>Investment: Booth House</t>
  </si>
  <si>
    <t>PAID: Q3 22 Management fee</t>
  </si>
  <si>
    <t>PAID: NCM Invoice 7881 - Q3 2022 Admin and Operator Fees</t>
  </si>
  <si>
    <t>Loan to Holdco for Sirius/Struan House £700k</t>
  </si>
  <si>
    <t>Audit bank Charge to March 22</t>
  </si>
  <si>
    <t>Investment: 4-6 Bedford Place</t>
  </si>
  <si>
    <t>PAID: Boodle Hatfield Inv. 5008758 - fund structuring fees</t>
  </si>
  <si>
    <t>DD04 Rec'd - Dinar Bagautdinov part one</t>
  </si>
  <si>
    <t>DD04 Rec'd - Dinar Bagautdinov part two</t>
  </si>
  <si>
    <t>DD04 Rec'd - Sav Development part four</t>
  </si>
  <si>
    <t>DD04 Rec'd - Sav Development part five</t>
  </si>
  <si>
    <t>DD04 Rec'd - Dinara Serikova part two</t>
  </si>
  <si>
    <t>DD04 Rec'd - ABE International Limited</t>
  </si>
  <si>
    <t>DD04 Rec'd - Fidelia part two</t>
  </si>
  <si>
    <t>DD04 Rec'd - Fidelia part three</t>
  </si>
  <si>
    <t>DD04 Rec'd - Sav Development part three</t>
  </si>
  <si>
    <t>DD04 Rec'd - Dinara Serikova part one</t>
  </si>
  <si>
    <t>DD04 Rec'd - Tectum AG</t>
  </si>
  <si>
    <t>DD04 Rec'd - Christopher Rolt part six</t>
  </si>
  <si>
    <t>DD04 Rec'd - SAV Development Limited part two</t>
  </si>
  <si>
    <t>DD04 Rec'd - Christopher Rolt part five</t>
  </si>
  <si>
    <t>DD04 Rec'd - Fidelia Limited part one</t>
  </si>
  <si>
    <t>DD04 Rec'd - Christopher Rolt part four</t>
  </si>
  <si>
    <t>DD04 Rec'd - Mark Kibblewhite</t>
  </si>
  <si>
    <t>DD04 Rec'd - Christopher Rolt part three</t>
  </si>
  <si>
    <t>DD04 Rec'd - Christopher Rolt part two</t>
  </si>
  <si>
    <t>DD04 Rec'd - Christopher Rolt part one</t>
  </si>
  <si>
    <t>Investment: 10% deposit for 4-6 Bedford Place - lease agreement</t>
  </si>
  <si>
    <t>DD04 Rec'd - Aleko Potskhishvili</t>
  </si>
  <si>
    <t>PAID: Q2 22 Management fee</t>
  </si>
  <si>
    <t>PAID: NCM Invoice 7637 - Q2 2022 Admin and Operator Fees &amp; Backdated RPI for Q1 2022</t>
  </si>
  <si>
    <t>DD04 Rec'd - Sonimac Holding Limited</t>
  </si>
  <si>
    <t>DD04 Rec'd - Alliance part 4</t>
  </si>
  <si>
    <t>DD04 Rec'd - Sav Development part one</t>
  </si>
  <si>
    <t>DD04 Rec'd - Maridan Holdings Limited</t>
  </si>
  <si>
    <t>DD04 Rec'd - Alliance part 3</t>
  </si>
  <si>
    <t>PAID: Effecta Compliance Inv-0185 - Annex IV Reporting services for the period ending December 2021</t>
  </si>
  <si>
    <t>DD04 rec'd - Alliance part two</t>
  </si>
  <si>
    <t>DD04 Rec'd - James O’Neill</t>
  </si>
  <si>
    <t>DD4 Rec'd - Marco Micieli part three</t>
  </si>
  <si>
    <t>PAID: FCA Invoice PFC21_0055632 - Regulatory Fees &amp; Levies (1 April 2021 to 31 March 2022)</t>
  </si>
  <si>
    <t>DD4 Rec'd - Marco Micieli part two</t>
  </si>
  <si>
    <t>DD4 Rec'd - Dmitriy Pinskiy</t>
  </si>
  <si>
    <t>DD4 Rec'd - Leonid Malkin</t>
  </si>
  <si>
    <t>DD4 Rec'd - Marco Micieli part one</t>
  </si>
  <si>
    <t>DD4 Rec'd - Riverhill Group Ltd part three</t>
  </si>
  <si>
    <t>DD04 rec'd - Alliance part one</t>
  </si>
  <si>
    <t>DD4 Rec'd - Riverhill Group Ltd part one</t>
  </si>
  <si>
    <t>DD4 Rec'd - Riverhill Group Ltd part two</t>
  </si>
  <si>
    <t>Loan to Holdco for Sirius / Struan House £450k</t>
  </si>
  <si>
    <t>PAID: Effecta Compliance Inv-0114 - ad hoc regulatory support in October &amp; operations manual</t>
  </si>
  <si>
    <t>PAID: NCM admin &amp; operator fee Q1 2022; Inv. 7393</t>
  </si>
  <si>
    <t>PAID: Q4 21 &amp; Q1 22 Management fee</t>
  </si>
  <si>
    <t>DD03 Rec'd - Dinar Bagautdinov</t>
  </si>
  <si>
    <t>DD03 Rec'd - Yana Mashenskaya</t>
  </si>
  <si>
    <t>DD03 Rec'd - Aleko Potskhishvili-Khairoutdinova</t>
  </si>
  <si>
    <t>DD03 Rec'd - Sonimac Holding Limited</t>
  </si>
  <si>
    <t>DD03 Rec'd - Tectum AG</t>
  </si>
  <si>
    <t>DD03 Rec'd - James O’Neill</t>
  </si>
  <si>
    <t>DD03 Rec'd - Christopher Rolt Part 2</t>
  </si>
  <si>
    <t>DD03 Rec'd - Dinara Serikova</t>
  </si>
  <si>
    <t>DD03 Rec'd - Dmitriy Pinskiy</t>
  </si>
  <si>
    <t>DD03 Rec'd - Leonid Malkin</t>
  </si>
  <si>
    <t>DD03 Rec'd - Mark Kibblewhite</t>
  </si>
  <si>
    <t>DD03 Rec'd - Riverhill Group Ltd</t>
  </si>
  <si>
    <t>DD03 Rec'd - Alliance Equity Partners Ltd</t>
  </si>
  <si>
    <t>DD03 Rec'd - Fidelia Limited</t>
  </si>
  <si>
    <t>DD03 Rec'd - Marco Micieli</t>
  </si>
  <si>
    <t>DD03 Rec'd - Maridan Holdings Limited</t>
  </si>
  <si>
    <t>DD03 Rec'd -SAV Development Limited</t>
  </si>
  <si>
    <t>DD03 Rec'd - ABE International Limited</t>
  </si>
  <si>
    <t>DD03 Rec'd - Christopher Rolt Part 1</t>
  </si>
  <si>
    <t>PAID: NCM admin &amp; operator fee Q4 2021; Inv. 7113</t>
  </si>
  <si>
    <t>Annual Service Charge 2021</t>
  </si>
  <si>
    <t>Loan to Holdco for Sirius / Struan House £40k</t>
  </si>
  <si>
    <t>Loan to Holdco for Sirius / Struan House £50k</t>
  </si>
  <si>
    <t>PAID: Boodle Hatfield Inv. 4109135</t>
  </si>
  <si>
    <t>PAID: Effecta Consulting Invs-0066/67/68</t>
  </si>
  <si>
    <t>PAID: Effecta Consulting Invs-0066/67/69</t>
  </si>
  <si>
    <t>PAID: Effecta Regulatory Consulting Inv. 0057 - FCA Training &amp; Operations Manual</t>
  </si>
  <si>
    <t>PAID: NCM Inv. 6932: Q3 21 admin + operator fees &amp; set up costs</t>
  </si>
  <si>
    <t>Loan to Holdco for Sirius / Struan House £100k</t>
  </si>
  <si>
    <t>PAID: Q3 21 management fee</t>
  </si>
  <si>
    <t>Loan to Holdco for Sirius / Struan House remainder of £5.3m loan</t>
  </si>
  <si>
    <t>Bank Charge for Payment on 25th of June</t>
  </si>
  <si>
    <t>Loan to Holdco for Sirius / Struan House £4.3m</t>
  </si>
  <si>
    <t>Bank Charge for Payment on 24th of June</t>
  </si>
  <si>
    <t>DD2  Rec'd - SAV Investment I Limited</t>
  </si>
  <si>
    <t>DD2 Rec'd - SAV Development Limited</t>
  </si>
  <si>
    <t>DD1 Rec'd - ABE International Limited</t>
  </si>
  <si>
    <t>DD2 Rec'd - Dinara Serikova</t>
  </si>
  <si>
    <t>DD1 Rec'd - Aleko Potskhishvili-Khairoutdinova</t>
  </si>
  <si>
    <t>DD2  Rec'd - Leonid Malkin</t>
  </si>
  <si>
    <t>DD1 Rec'd - Marco Micieli</t>
  </si>
  <si>
    <t>DD2 Rec'd - James O’Neill</t>
  </si>
  <si>
    <t>Bank Charge for Payment on 10th of June</t>
  </si>
  <si>
    <t>Loan to Holdco for Sirius</t>
  </si>
  <si>
    <t>DD1 Rec'd - Dinar Bagautdinov</t>
  </si>
  <si>
    <t>DD1 Rec'd - SAV Development Limited</t>
  </si>
  <si>
    <t>DD1 Rec'd - Sonimac Holding Limited</t>
  </si>
  <si>
    <t>DD1 Rec'd - Tectum AG</t>
  </si>
  <si>
    <t>DD1 Rec'd - Alliance Equity Partners Ltd</t>
  </si>
  <si>
    <t>DD1 Rec'd - Riverhill Group Ltd</t>
  </si>
  <si>
    <t>DD1 Rec'd - Christopher Rolt</t>
  </si>
  <si>
    <t>DD1 Rec'd - Maridan Holdings Limited</t>
  </si>
  <si>
    <t>DD1 Rec'd - Yana Mashenskaya</t>
  </si>
  <si>
    <t>DD1 Rec'd - Fidelia Limited</t>
  </si>
  <si>
    <t>DD1 Rec'd - Dmitriy Pinskiy</t>
  </si>
  <si>
    <t>DD1 Rec'd - Mark Kibblewhite</t>
  </si>
  <si>
    <t>Investor Drawdown</t>
  </si>
  <si>
    <t>Interbank</t>
  </si>
  <si>
    <t>Investor Retirement</t>
  </si>
  <si>
    <t>Landmark</t>
  </si>
  <si>
    <t>BPG</t>
  </si>
  <si>
    <t>Struan House (Sirius)</t>
  </si>
  <si>
    <t>xx</t>
  </si>
  <si>
    <t>Coutts - BPG Gracechurch</t>
  </si>
  <si>
    <t>Immediate Faster Payment (Online) to HTZ CONSULTING LIM 28-FEB-2025 2827629777 - INV 1036</t>
  </si>
  <si>
    <t>TC NatWest Cash Centre London</t>
  </si>
  <si>
    <t>G4S COVENTRY</t>
  </si>
  <si>
    <t>Immediate Faster Payment (Online) to PORTALPLANQUEST LI 14-FEB-2025 2819499600 - PP13760581V1ZRF</t>
  </si>
  <si>
    <t>ROYAL SUNALLIANCE</t>
  </si>
  <si>
    <t>Direct Debit - ROYAL SUNALLIANCE B1837840-090225</t>
  </si>
  <si>
    <t>Immediate Faster Payment (Online) to HMRC VAT 07-FEB-2025 2815225163 - 44524310</t>
  </si>
  <si>
    <t>Immediate Faster Payment (Online) to HTZ CONSULTING LTD 31-JAN-2025 2810248071 - 1029</t>
  </si>
  <si>
    <t>GS FUNDS PLC SUB</t>
  </si>
  <si>
    <t>SWIFT Payment (Online) to GS FUNDS PLC SUB US59909923</t>
  </si>
  <si>
    <t>SIR ROBERT WALES</t>
  </si>
  <si>
    <t>Immediate Faster Payment (Online) to SIR ROBERT WALES 10-JAN-2025 2796006697 - SAV GROUP</t>
  </si>
  <si>
    <t>SHOOSMITHS LLP SHOOSMITHS LLP, THE LAKES, NORTHAMPTON, NN4 7SH, GB</t>
  </si>
  <si>
    <t>CHAPS Payment from SHOOSMITHS LLP UNIT 32-40 GRACECHURCH CENTRE SUTTON COLDFIELD</t>
  </si>
  <si>
    <t>Immediate Faster Payment (Online) to FINSTART 20-DEC-2024 2780240275 - 1021</t>
  </si>
  <si>
    <t>FRONTIER DEVELOPME</t>
  </si>
  <si>
    <t>Immediate Faster Payment (Online) to FRONTIER DEVELOPME 20-DEC-2024 2780240161 - 2157-1224</t>
  </si>
  <si>
    <t>PM LINK LTD</t>
  </si>
  <si>
    <t>Immediate Faster Payment (Online) to PM LINK LTD 20-DEC-2024 2780239818 - INV-5</t>
  </si>
  <si>
    <t>Immediate Faster Payment (Online) to SAV DEVELOPMENT LT 20-DEC-2024 2780239803 - INV-0275</t>
  </si>
  <si>
    <t>WEST MIDLANDS COMB</t>
  </si>
  <si>
    <t>Immediate Faster Payment (Online) to WEST MIDLANDS COMB 20-DEC-2024 2780239551 - INTERST PAYMENT</t>
  </si>
  <si>
    <t>Immediate Faster Payment (Online) to SAV DEVELOPMENT LT 20-DEC-2024 2780238537 - TRANSFER</t>
  </si>
  <si>
    <t>Future dated Faster Payment (Online) to SABIR DATOO 12-DEC-2024 2775717622 - INV-22</t>
  </si>
  <si>
    <t>Immediate Faster Payment (Online) to SAV DEVELOPMENT LT 10-DEC-2024 2773370642 - BPG PISK 107</t>
  </si>
  <si>
    <t>Immediate Faster Payment (Online) to FINSTART 29-NOV-2024 2764282348 - 1015</t>
  </si>
  <si>
    <t>Immediate Faster Payment (Online) to MENZIES 29-NOV-2024 2764282111 - 468182470982474712</t>
  </si>
  <si>
    <t>SHOOSMITHS</t>
  </si>
  <si>
    <t>Immediate Faster Payment (Online) to SHOOSMITHS 29-NOV-2024 2764281674 - SHOOSMITHS</t>
  </si>
  <si>
    <t>BIRMINGHAM CITY CO</t>
  </si>
  <si>
    <t>Immediate Faster Payment (Online) to BIRMINGHAM CITY CO 29-NOV-2024 2764281670</t>
  </si>
  <si>
    <t>Immediate Faster Payment (Online) to FRONTIER DEVELOPME 28-NOV-2024 2763351549 - 2012-0924</t>
  </si>
  <si>
    <t>Immediate Faster Payment (Online) to PM LINK LTD 15-NOV-2024 2755079213 - INV-3</t>
  </si>
  <si>
    <t>Future dated Faster Payment (Online) to SABIR DATOO 01-NOV-2024 2747994338 - INV 17</t>
  </si>
  <si>
    <t>Future dated Faster Payment (Online) to HMRC VAT 01-NOV-2024 2747942899 - 44524310</t>
  </si>
  <si>
    <t>Future dated Faster Payment (Online) to HTZ CONSULTING LIM 31-OCT-2024 2745701073 - INV 1010</t>
  </si>
  <si>
    <t>S'SMITHS LLP CLNT</t>
  </si>
  <si>
    <t>Faster Payment from S'SMITHS LLP CLNT - LJMM-01085775 28OCT24 - 01013013361179000R</t>
  </si>
  <si>
    <t>Future dated Faster Payment (Online) to SAV CAPITAL HOLDCO 23-OCT-2024 2740050311 - INV 0010</t>
  </si>
  <si>
    <t>Future dated Faster Payment (Online) to SAV CAPITAL HOLDCO 23-OCT-2024 2740049828 - INV-0009</t>
  </si>
  <si>
    <t>CODEV HOMES LIMITE</t>
  </si>
  <si>
    <t>Future dated Faster Payment (Online) to CODEV HOMES LIMITE 23-OCT-2024 2740049645 - INV 117</t>
  </si>
  <si>
    <t>Payment (Online) from Sav Development Ltd TRANSFER</t>
  </si>
  <si>
    <t>Immediate Faster Payment (Online) to SAV DEVELOPMENT LT 14-OCT-2024 2733535748 - INV 0270</t>
  </si>
  <si>
    <t>Immediate Faster Payment (Online) to SAV DEVELOPMENT LT 14-OCT-2024 2733533342 - INV-0266</t>
  </si>
  <si>
    <t>CMA GRACECHURCH</t>
  </si>
  <si>
    <t>Faster Payment from CMA GRACECHURCH - BPG CLIENT A/C 11OCT24 - 57163815040192000N</t>
  </si>
  <si>
    <t>Immediate Faster Payment (Online) to BOODLE HATFIELD LL 09-OCT-2024 2730976685</t>
  </si>
  <si>
    <t>Immediate Faster Payment (Online) to SABIR DATOO 08-OCT-2024 2730199834 - 11</t>
  </si>
  <si>
    <t>Immediate Faster Payment (Online) to BIRMINGHAM CITY CO 04-OCT-2024 2727672385</t>
  </si>
  <si>
    <t>Immediate Faster Payment (Online) to WEST MIDLANDS COMB 01-OCT-2024 2725359903 - BPG - GRACECHURCH</t>
  </si>
  <si>
    <t>Immediate Faster Payment (Online) to HTZ CONSULTING LIM 01-OCT-2024 2725359358</t>
  </si>
  <si>
    <t>Immediate Faster Payment (Online) to SHOOSMITHS 30-SEP-2024 2721767856 - GRACECHURCH INV</t>
  </si>
  <si>
    <t>Immediate Faster Payment (Online) to SAV REAL ESTATE I 30-SEP-2024 2721766368 - REPAYMENT OF LOAN</t>
  </si>
  <si>
    <t>G4S</t>
  </si>
  <si>
    <t>Payment: Team Citrus Limited</t>
  </si>
  <si>
    <t>INV 0005</t>
  </si>
  <si>
    <t>Payment: David R Boyne Property Solutions</t>
  </si>
  <si>
    <t>1502</t>
  </si>
  <si>
    <t>Costa Ltd</t>
  </si>
  <si>
    <t>INV-2</t>
  </si>
  <si>
    <t>Payment: Leonard Design</t>
  </si>
  <si>
    <t>000482</t>
  </si>
  <si>
    <t>000449</t>
  </si>
  <si>
    <t>009</t>
  </si>
  <si>
    <t>Bayplus Limited</t>
  </si>
  <si>
    <t>BPG-Gracechurch-01-011</t>
  </si>
  <si>
    <t>BPG-Gracechurch-01-012</t>
  </si>
  <si>
    <t>BPG-Gracechurch-01-010</t>
  </si>
  <si>
    <t>INV-1</t>
  </si>
  <si>
    <t>goldman sachs</t>
  </si>
  <si>
    <t>Payment: Savills (UK) Limited</t>
  </si>
  <si>
    <t>INSU00438045</t>
  </si>
  <si>
    <t>Shoosmiths LLP</t>
  </si>
  <si>
    <t>Payment: Frontier Development Capital Limited</t>
  </si>
  <si>
    <t>1912-0624</t>
  </si>
  <si>
    <t>West Midlands Loan</t>
  </si>
  <si>
    <t>West Midlands Combined Authority</t>
  </si>
  <si>
    <t>Frontier Development Capital</t>
  </si>
  <si>
    <t>Shoosmiths</t>
  </si>
  <si>
    <t>JHALAK SONI</t>
  </si>
  <si>
    <t>Loan legal</t>
  </si>
  <si>
    <t>FHP Transfer</t>
  </si>
  <si>
    <t xml:space="preserve">Agreement for Surrender and completion of the new Lease, Supplemental Deed and Licence, </t>
  </si>
  <si>
    <t>The Ancestors Global</t>
  </si>
  <si>
    <t>SAV Real Estate Fund</t>
  </si>
  <si>
    <t>Redemption</t>
  </si>
  <si>
    <t>Arrangement Fee</t>
  </si>
  <si>
    <t>Squires Fees</t>
  </si>
  <si>
    <t>Reflex Bridging</t>
  </si>
  <si>
    <t>Commercial Charges</t>
  </si>
  <si>
    <t>Birmingham City Council</t>
  </si>
  <si>
    <t>West Midlands Campaign - Conservative</t>
  </si>
  <si>
    <t>Daniel Wharton</t>
  </si>
  <si>
    <t>Service Charge balance reduced on completion statement</t>
  </si>
  <si>
    <t>Next Gen AI</t>
  </si>
  <si>
    <t>SAV Capital Holdco - Commitment</t>
  </si>
  <si>
    <t>Global Mutual</t>
  </si>
  <si>
    <t>Primrose Hill Capital LLP</t>
  </si>
  <si>
    <t>Power Droid Limited</t>
  </si>
  <si>
    <t>Knight Frank LLP</t>
  </si>
  <si>
    <t xml:space="preserve">SAV </t>
  </si>
  <si>
    <t>Quantem</t>
  </si>
  <si>
    <t>Cyril Leonard</t>
  </si>
  <si>
    <t xml:space="preserve">Primrose Hill Capital </t>
  </si>
  <si>
    <t>Reflex Property Finance</t>
  </si>
  <si>
    <t>Cushman &amp; Wakefield</t>
  </si>
  <si>
    <t>Fund set-up &amp; operating costs</t>
  </si>
  <si>
    <t>Bank interco</t>
  </si>
  <si>
    <t>Boodle</t>
  </si>
  <si>
    <t>Boodle Completion</t>
  </si>
  <si>
    <t xml:space="preserve">SAV Fund I </t>
  </si>
  <si>
    <t>SAV Fund II</t>
  </si>
  <si>
    <t>Reflex - Net Debt</t>
  </si>
  <si>
    <t>Apportionments due to the Buyer (see CMS schedule)</t>
  </si>
  <si>
    <t>Rent Deposit Balance</t>
  </si>
  <si>
    <t>Credit Balance due to Tenant (see CMS schedule)</t>
  </si>
  <si>
    <t>Completion price</t>
  </si>
  <si>
    <t>Search Indemnity Insurance</t>
  </si>
  <si>
    <t>Land Registry Fees (for Transfer and Charge)</t>
  </si>
  <si>
    <t>Shoosmiths unpaid bills up to exchange of the Transaction</t>
  </si>
  <si>
    <t>Shoosmiths fees for funding and completion of the Transaction</t>
  </si>
  <si>
    <t>VAT on the above fees</t>
  </si>
  <si>
    <t>Disbursements</t>
  </si>
  <si>
    <t>VAT on the above</t>
  </si>
  <si>
    <t>Service charge float</t>
  </si>
  <si>
    <t>Shareholder Capital: SAV Fund II</t>
  </si>
  <si>
    <t>Professional Fees - Legal &amp; Searchs</t>
  </si>
  <si>
    <t>Period of 29.07.2022 - 19.12.2022</t>
  </si>
  <si>
    <t>Period of 07.12.2022 - 29.12.2022</t>
  </si>
  <si>
    <t>BNP Paribas</t>
  </si>
  <si>
    <t xml:space="preserve">Report and Valuation </t>
  </si>
  <si>
    <t>Gracechurch acquisition</t>
  </si>
  <si>
    <t>Gracechurch financing</t>
  </si>
  <si>
    <t>Equiom</t>
  </si>
  <si>
    <t>Gracechurch - Certificate of Incumbency</t>
  </si>
  <si>
    <t>Everland</t>
  </si>
  <si>
    <t>Equity</t>
  </si>
  <si>
    <t>FHP Rent Control Account</t>
  </si>
  <si>
    <t>FHP SC Control Account</t>
  </si>
  <si>
    <t>FHP Suspense Account</t>
  </si>
  <si>
    <t>FHP Parking Control Account</t>
  </si>
  <si>
    <t>FHP Tenancy Overpayment Control Account</t>
  </si>
  <si>
    <t>FHP Plantsbrook Control Account</t>
  </si>
  <si>
    <t>Payment: Bert and Gerts Limited- Unit 124</t>
  </si>
  <si>
    <t>912990</t>
  </si>
  <si>
    <t>Bank Transfer from BPG Gracechurch to FHP SC Control Account</t>
  </si>
  <si>
    <t>Payment: The Sweet Patch Limited T/A The Cake Solution</t>
  </si>
  <si>
    <t>36173</t>
  </si>
  <si>
    <t>36153</t>
  </si>
  <si>
    <t>913119</t>
  </si>
  <si>
    <t>912571</t>
  </si>
  <si>
    <t>912595</t>
  </si>
  <si>
    <t>913075</t>
  </si>
  <si>
    <t>912574</t>
  </si>
  <si>
    <t>Payment: Gadgets4UK Ent. Limited T/A Icrack</t>
  </si>
  <si>
    <t>914774</t>
  </si>
  <si>
    <t>Payment: USA Toys Limited</t>
  </si>
  <si>
    <t>913122</t>
  </si>
  <si>
    <t>36259</t>
  </si>
  <si>
    <t>Payment: Greenhatch Group Limited</t>
  </si>
  <si>
    <t>918483</t>
  </si>
  <si>
    <t>Payment: G.R M.M Blackledge Plc T/A Bodycare</t>
  </si>
  <si>
    <t>913134</t>
  </si>
  <si>
    <t>Payment: Inter Car Cleaning (UK) Limited</t>
  </si>
  <si>
    <t>912597</t>
  </si>
  <si>
    <t>913138</t>
  </si>
  <si>
    <t>913059</t>
  </si>
  <si>
    <t>Payment: Mr Sevi Field</t>
  </si>
  <si>
    <t>915909</t>
  </si>
  <si>
    <t>Payment: Petty Cash - Vicky Hobby</t>
  </si>
  <si>
    <t>914525</t>
  </si>
  <si>
    <t>913135</t>
  </si>
  <si>
    <t>913139</t>
  </si>
  <si>
    <t>36357</t>
  </si>
  <si>
    <t>913146</t>
  </si>
  <si>
    <t>912987</t>
  </si>
  <si>
    <t>Payment: TFS Stores 2 Limited</t>
  </si>
  <si>
    <t>36359</t>
  </si>
  <si>
    <t>913116</t>
  </si>
  <si>
    <t>Payment: Yes Events Ltd</t>
  </si>
  <si>
    <t>919544</t>
  </si>
  <si>
    <t>Payment: Mallcomm Ltd</t>
  </si>
  <si>
    <t>915933</t>
  </si>
  <si>
    <t>915903</t>
  </si>
  <si>
    <t>Payment: Toolbox Marketing Services Ltd</t>
  </si>
  <si>
    <t>915923</t>
  </si>
  <si>
    <t>915907</t>
  </si>
  <si>
    <t>915908</t>
  </si>
  <si>
    <t>Payment: Bert And Gerts Ltd</t>
  </si>
  <si>
    <t>915941</t>
  </si>
  <si>
    <t>920395</t>
  </si>
  <si>
    <t>915944</t>
  </si>
  <si>
    <t>915938</t>
  </si>
  <si>
    <t>919379</t>
  </si>
  <si>
    <t>915939</t>
  </si>
  <si>
    <t>Payment: Birmingham Chamber Of Commerce &amp; Industry</t>
  </si>
  <si>
    <t>920244</t>
  </si>
  <si>
    <t>915942</t>
  </si>
  <si>
    <t>915937</t>
  </si>
  <si>
    <t>915940</t>
  </si>
  <si>
    <t>915922</t>
  </si>
  <si>
    <t>Payment: Morris Vermaport Limited</t>
  </si>
  <si>
    <t>915920</t>
  </si>
  <si>
    <t>915916</t>
  </si>
  <si>
    <t>915921</t>
  </si>
  <si>
    <t>915913</t>
  </si>
  <si>
    <t>915917</t>
  </si>
  <si>
    <t>Payment: Strawberry Print.com Ltd</t>
  </si>
  <si>
    <t>915910</t>
  </si>
  <si>
    <t>915934</t>
  </si>
  <si>
    <t>915914</t>
  </si>
  <si>
    <t>915915</t>
  </si>
  <si>
    <t>915918</t>
  </si>
  <si>
    <t>915943</t>
  </si>
  <si>
    <t>919380</t>
  </si>
  <si>
    <t>915924</t>
  </si>
  <si>
    <t>Payment: BRADLEY ENVIRONMENTAL CONSULTANTS LTD</t>
  </si>
  <si>
    <t>920245</t>
  </si>
  <si>
    <t>Payment: Global Mutual Properties Limited</t>
  </si>
  <si>
    <t>920394</t>
  </si>
  <si>
    <t>Payment: Roman Originals PLC</t>
  </si>
  <si>
    <t>912566</t>
  </si>
  <si>
    <t>Payment: C &amp; J Clark International Limited</t>
  </si>
  <si>
    <t>912567</t>
  </si>
  <si>
    <t>916068</t>
  </si>
  <si>
    <t>913133</t>
  </si>
  <si>
    <t>912570</t>
  </si>
  <si>
    <t>912596</t>
  </si>
  <si>
    <t>912573</t>
  </si>
  <si>
    <t>912590</t>
  </si>
  <si>
    <t>Payment: Compu B Limited</t>
  </si>
  <si>
    <t>912568</t>
  </si>
  <si>
    <t>912588</t>
  </si>
  <si>
    <t>912584</t>
  </si>
  <si>
    <t>912586</t>
  </si>
  <si>
    <t>919130</t>
  </si>
  <si>
    <t>919131</t>
  </si>
  <si>
    <t>920413</t>
  </si>
  <si>
    <t>920414</t>
  </si>
  <si>
    <t>Payment: Primrose Hill Capital LLP</t>
  </si>
  <si>
    <t>913072</t>
  </si>
  <si>
    <t>Payment: The Funky T-shirt Company Limited</t>
  </si>
  <si>
    <t>914893</t>
  </si>
  <si>
    <t>912581</t>
  </si>
  <si>
    <t>914803</t>
  </si>
  <si>
    <t>912578</t>
  </si>
  <si>
    <t>913118</t>
  </si>
  <si>
    <t>913073</t>
  </si>
  <si>
    <t>Payment: Fashion Burst Ltd T/A Fabrik</t>
  </si>
  <si>
    <t>913036</t>
  </si>
  <si>
    <t>913037</t>
  </si>
  <si>
    <t>912579</t>
  </si>
  <si>
    <t>Payment: Bayplus Limited</t>
  </si>
  <si>
    <t>912985</t>
  </si>
  <si>
    <t>3248</t>
  </si>
  <si>
    <t>3247</t>
  </si>
  <si>
    <t>3258</t>
  </si>
  <si>
    <t>3279</t>
  </si>
  <si>
    <t>3344</t>
  </si>
  <si>
    <t>Payment: MLE Pyrotechnics Limited</t>
  </si>
  <si>
    <t>13432</t>
  </si>
  <si>
    <t>913045</t>
  </si>
  <si>
    <t>912591</t>
  </si>
  <si>
    <t>913044</t>
  </si>
  <si>
    <t>912594</t>
  </si>
  <si>
    <t>912576</t>
  </si>
  <si>
    <t>913143</t>
  </si>
  <si>
    <t>Payment: West Bromwich Building Society</t>
  </si>
  <si>
    <t>913125</t>
  </si>
  <si>
    <t>Payment: The Grove Media Ltd</t>
  </si>
  <si>
    <t>732754</t>
  </si>
  <si>
    <t>732753</t>
  </si>
  <si>
    <t>732752</t>
  </si>
  <si>
    <t>3978</t>
  </si>
  <si>
    <t>3977</t>
  </si>
  <si>
    <t>10992</t>
  </si>
  <si>
    <t>Payment: DW VISUAL PRODUCTIONS</t>
  </si>
  <si>
    <t>100124</t>
  </si>
  <si>
    <t>Payment: A&amp;C Contracts Ltd</t>
  </si>
  <si>
    <t>INV-8077</t>
  </si>
  <si>
    <t>912587</t>
  </si>
  <si>
    <t>912589</t>
  </si>
  <si>
    <t>912582</t>
  </si>
  <si>
    <t>Payment: Leonard Design Limited</t>
  </si>
  <si>
    <t>146</t>
  </si>
  <si>
    <t>147</t>
  </si>
  <si>
    <t>150</t>
  </si>
  <si>
    <t>000192</t>
  </si>
  <si>
    <t>913106</t>
  </si>
  <si>
    <t>913151</t>
  </si>
  <si>
    <t>913033</t>
  </si>
  <si>
    <t>913117</t>
  </si>
  <si>
    <t>920082</t>
  </si>
  <si>
    <t>913023</t>
  </si>
  <si>
    <t>913101</t>
  </si>
  <si>
    <t>913077</t>
  </si>
  <si>
    <t>913109</t>
  </si>
  <si>
    <t>913030</t>
  </si>
  <si>
    <t>912986</t>
  </si>
  <si>
    <t>913112</t>
  </si>
  <si>
    <t>39456</t>
  </si>
  <si>
    <t>3359</t>
  </si>
  <si>
    <t>3378</t>
  </si>
  <si>
    <t>913058</t>
  </si>
  <si>
    <t>922024</t>
  </si>
  <si>
    <t>Payment: Prints and Treats Limited</t>
  </si>
  <si>
    <t>913079</t>
  </si>
  <si>
    <t>Prints and Treats Limited</t>
  </si>
  <si>
    <t>Payment: Boodle Hatfield</t>
  </si>
  <si>
    <t>5022578</t>
  </si>
  <si>
    <t>Payment: Boodle Hatfiel</t>
  </si>
  <si>
    <t>*5022608</t>
  </si>
  <si>
    <t>Payment: Hydrock Consultants</t>
  </si>
  <si>
    <t>079240</t>
  </si>
  <si>
    <t>919700</t>
  </si>
  <si>
    <t>CSI10139</t>
  </si>
  <si>
    <t>928151</t>
  </si>
  <si>
    <t>Holland &amp; Barrett Retail Limited</t>
  </si>
  <si>
    <t>Payment: Barclays Bank UK PLC</t>
  </si>
  <si>
    <t>912984</t>
  </si>
  <si>
    <t>Payment: OCS Group UK Limited</t>
  </si>
  <si>
    <t>930073</t>
  </si>
  <si>
    <t>36866</t>
  </si>
  <si>
    <t>913123</t>
  </si>
  <si>
    <t>913051</t>
  </si>
  <si>
    <t>732751</t>
  </si>
  <si>
    <t>Payment: Jennie Brown Photography</t>
  </si>
  <si>
    <t>1005</t>
  </si>
  <si>
    <t>913131</t>
  </si>
  <si>
    <t>922017</t>
  </si>
  <si>
    <t>922690</t>
  </si>
  <si>
    <t>930159</t>
  </si>
  <si>
    <t>1816-0124</t>
  </si>
  <si>
    <t>3409</t>
  </si>
  <si>
    <t>16179</t>
  </si>
  <si>
    <t>924886</t>
  </si>
  <si>
    <t>912978</t>
  </si>
  <si>
    <t>Payment: Marks &amp; Spencer PLC</t>
  </si>
  <si>
    <t>912593</t>
  </si>
  <si>
    <t>Payment: G4S</t>
  </si>
  <si>
    <t>933941</t>
  </si>
  <si>
    <t>913050</t>
  </si>
  <si>
    <t>922033</t>
  </si>
  <si>
    <t>912572</t>
  </si>
  <si>
    <t>932319</t>
  </si>
  <si>
    <t>Payment: JMW Solicitors</t>
  </si>
  <si>
    <t>1050476</t>
  </si>
  <si>
    <t>Payment: Node Urban Design Ltd</t>
  </si>
  <si>
    <t>INV-16565</t>
  </si>
  <si>
    <t>5000544450 1333349</t>
  </si>
  <si>
    <t>Payment: McMullen Real Estate Limited</t>
  </si>
  <si>
    <t>2343</t>
  </si>
  <si>
    <t>4042</t>
  </si>
  <si>
    <t>4016</t>
  </si>
  <si>
    <t>4015</t>
  </si>
  <si>
    <t>158288 GRACECHU</t>
  </si>
  <si>
    <t>55</t>
  </si>
  <si>
    <t>168815</t>
  </si>
  <si>
    <t>4030</t>
  </si>
  <si>
    <t>4043</t>
  </si>
  <si>
    <t>4041</t>
  </si>
  <si>
    <t>Payment: Morris Vermaport Ltd</t>
  </si>
  <si>
    <t>232040</t>
  </si>
  <si>
    <t>232041</t>
  </si>
  <si>
    <t>Payment: PFM Footfall Intelligence</t>
  </si>
  <si>
    <t>SUB/CS/240032</t>
  </si>
  <si>
    <t>241956</t>
  </si>
  <si>
    <t>922031</t>
  </si>
  <si>
    <t>922021</t>
  </si>
  <si>
    <t>922014</t>
  </si>
  <si>
    <t>922022</t>
  </si>
  <si>
    <t>922020</t>
  </si>
  <si>
    <t>922010</t>
  </si>
  <si>
    <t>922030</t>
  </si>
  <si>
    <t>922011</t>
  </si>
  <si>
    <t>922035</t>
  </si>
  <si>
    <t>912580</t>
  </si>
  <si>
    <t>922028</t>
  </si>
  <si>
    <t>934269</t>
  </si>
  <si>
    <t>916069</t>
  </si>
  <si>
    <t>922012</t>
  </si>
  <si>
    <t>Payment: PJA Civil Engineering</t>
  </si>
  <si>
    <t>016559</t>
  </si>
  <si>
    <t>017081</t>
  </si>
  <si>
    <t>4(2024</t>
  </si>
  <si>
    <t>922027</t>
  </si>
  <si>
    <t>922038</t>
  </si>
  <si>
    <t>922023</t>
  </si>
  <si>
    <t>TFS Stores 2 Limited</t>
  </si>
  <si>
    <t>Payment: Hammond Associates</t>
  </si>
  <si>
    <t>7701</t>
  </si>
  <si>
    <t>7610</t>
  </si>
  <si>
    <t>7702</t>
  </si>
  <si>
    <t>7611</t>
  </si>
  <si>
    <t>7615</t>
  </si>
  <si>
    <t>7655</t>
  </si>
  <si>
    <t>7654</t>
  </si>
  <si>
    <t>7616</t>
  </si>
  <si>
    <t>FHP Ltd</t>
  </si>
  <si>
    <t>CN7611</t>
  </si>
  <si>
    <t>CN7610</t>
  </si>
  <si>
    <t>Hammond Associates</t>
  </si>
  <si>
    <t>Bank Transfer from FHP Rent Control Account to BPG Gracechurch</t>
  </si>
  <si>
    <t>922026</t>
  </si>
  <si>
    <t>39211</t>
  </si>
  <si>
    <t>Payment: Bekir Dogan</t>
  </si>
  <si>
    <t>930104</t>
  </si>
  <si>
    <t>Payment: Cyril Leonard Limited</t>
  </si>
  <si>
    <t>DT/jla/Bldg/19261/23</t>
  </si>
  <si>
    <t>Payment: Bradley Environmental Consultants</t>
  </si>
  <si>
    <t>81740</t>
  </si>
  <si>
    <t>81741</t>
  </si>
  <si>
    <t>Payment: Smoosmiths LLP</t>
  </si>
  <si>
    <t>9100679128 708552</t>
  </si>
  <si>
    <t>9100679161 708552</t>
  </si>
  <si>
    <t>9100679147 708552</t>
  </si>
  <si>
    <t>9100679151 708552</t>
  </si>
  <si>
    <t>9100679157 708552</t>
  </si>
  <si>
    <t>9100679148</t>
  </si>
  <si>
    <t>9100680097 708552</t>
  </si>
  <si>
    <t>5000544904</t>
  </si>
  <si>
    <t>3452</t>
  </si>
  <si>
    <t>82218</t>
  </si>
  <si>
    <t>Payment: DJ Payne Consulting Limited</t>
  </si>
  <si>
    <t>1086</t>
  </si>
  <si>
    <t>UKSIN034717</t>
  </si>
  <si>
    <t>7708</t>
  </si>
  <si>
    <t>7709</t>
  </si>
  <si>
    <t>7754</t>
  </si>
  <si>
    <t>7755</t>
  </si>
  <si>
    <t>17512</t>
  </si>
  <si>
    <t>Payment: NEXT GEN AI LTD</t>
  </si>
  <si>
    <t>0202-09</t>
  </si>
  <si>
    <t>158730 GRACECHU</t>
  </si>
  <si>
    <t>3453</t>
  </si>
  <si>
    <t>912592</t>
  </si>
  <si>
    <t>922013</t>
  </si>
  <si>
    <t>Payment: National Westminster Bank Plc</t>
  </si>
  <si>
    <t>913141</t>
  </si>
  <si>
    <t>922029</t>
  </si>
  <si>
    <t>Payment: Medhi Mahoodabadi</t>
  </si>
  <si>
    <t>913066</t>
  </si>
  <si>
    <t>Payment: Aspire People</t>
  </si>
  <si>
    <t>932946</t>
  </si>
  <si>
    <t>Payment: Coburg Banks Limited</t>
  </si>
  <si>
    <t>932947</t>
  </si>
  <si>
    <t>913078</t>
  </si>
  <si>
    <t>Payment: ScottishPower</t>
  </si>
  <si>
    <t>109180426 426416612</t>
  </si>
  <si>
    <t>Payment: Opus Energy Limited - Elec</t>
  </si>
  <si>
    <t>74942482 1533021</t>
  </si>
  <si>
    <t>328035350/24 3008832607</t>
  </si>
  <si>
    <t>1614 4556 271</t>
  </si>
  <si>
    <t>169749</t>
  </si>
  <si>
    <t>M-01093917</t>
  </si>
  <si>
    <t>328021534/24 3008832563</t>
  </si>
  <si>
    <t>CSI 10176</t>
  </si>
  <si>
    <t>CSI10177</t>
  </si>
  <si>
    <t>CSI10190</t>
  </si>
  <si>
    <t>Payment: Reirse Ryan Ltd</t>
  </si>
  <si>
    <t>15401</t>
  </si>
  <si>
    <t>Payment: Odin Events Limited</t>
  </si>
  <si>
    <t>INV-3252</t>
  </si>
  <si>
    <t>5000546289 13333349</t>
  </si>
  <si>
    <t>5000546290</t>
  </si>
  <si>
    <t>328079230/24 3008832552</t>
  </si>
  <si>
    <t>7000477671-SC5</t>
  </si>
  <si>
    <t>328707747/24 3008832607</t>
  </si>
  <si>
    <t>328724676/24 3008832607</t>
  </si>
  <si>
    <t>7000477682-SC5</t>
  </si>
  <si>
    <t>7000477693-SC5</t>
  </si>
  <si>
    <t>7000481382-SC5</t>
  </si>
  <si>
    <t>7000477717-SC5</t>
  </si>
  <si>
    <t>7000482329-SC5</t>
  </si>
  <si>
    <t>7000482487-SC5</t>
  </si>
  <si>
    <t>7000482567-SC5</t>
  </si>
  <si>
    <t>6006621283 6006621283</t>
  </si>
  <si>
    <t>6006621943</t>
  </si>
  <si>
    <t>6006620268</t>
  </si>
  <si>
    <t>6006621523</t>
  </si>
  <si>
    <t>6006620597</t>
  </si>
  <si>
    <t>6006620575</t>
  </si>
  <si>
    <t>5000545402</t>
  </si>
  <si>
    <t>5000545400 1333349</t>
  </si>
  <si>
    <t>9100684661 708552</t>
  </si>
  <si>
    <t>9100684651</t>
  </si>
  <si>
    <t>9100684666</t>
  </si>
  <si>
    <t>922036</t>
  </si>
  <si>
    <t>913068</t>
  </si>
  <si>
    <t>924887</t>
  </si>
  <si>
    <t>942351</t>
  </si>
  <si>
    <t>934249</t>
  </si>
  <si>
    <t>922019</t>
  </si>
  <si>
    <t>913083</t>
  </si>
  <si>
    <t>922018</t>
  </si>
  <si>
    <t>924888</t>
  </si>
  <si>
    <t>934260</t>
  </si>
  <si>
    <t>942368</t>
  </si>
  <si>
    <t>913031</t>
  </si>
  <si>
    <t>941670</t>
  </si>
  <si>
    <t>941674</t>
  </si>
  <si>
    <t>80024</t>
  </si>
  <si>
    <t>941669</t>
  </si>
  <si>
    <t>Bank Transfer from FHP Rent Control Account to FHP Parking Control Account</t>
  </si>
  <si>
    <t>934252</t>
  </si>
  <si>
    <t>941671</t>
  </si>
  <si>
    <t>941677</t>
  </si>
  <si>
    <t>941665</t>
  </si>
  <si>
    <t>328645850/24 3008832563</t>
  </si>
  <si>
    <t>Global Mutual Properties Limited</t>
  </si>
  <si>
    <t>OCS Group UK Limited</t>
  </si>
  <si>
    <t>Bank Transfer from FHP Rent Control Account to Deposit - nterest Account</t>
  </si>
  <si>
    <t>941658</t>
  </si>
  <si>
    <t>TotalEnergies Gas &amp; Power Limited</t>
  </si>
  <si>
    <t>INV-2045</t>
  </si>
  <si>
    <t>9100688415 708552</t>
  </si>
  <si>
    <t>INV-2104</t>
  </si>
  <si>
    <t>39605</t>
  </si>
  <si>
    <t>Payment: Car Parking Funds</t>
  </si>
  <si>
    <t>945621</t>
  </si>
  <si>
    <t>941661</t>
  </si>
  <si>
    <t>941660</t>
  </si>
  <si>
    <t>941681</t>
  </si>
  <si>
    <t>Payment: BPG Gracechurch Limited - Service Charge</t>
  </si>
  <si>
    <t>941644</t>
  </si>
  <si>
    <t>941675</t>
  </si>
  <si>
    <t>934274</t>
  </si>
  <si>
    <t>VOIDS</t>
  </si>
  <si>
    <t>Bank Transfer from FHP Parking Control Account to FHP Rent Control Account</t>
  </si>
  <si>
    <t>OCS Group expenses paid from rental ledger returned (925865, 926963, 930869, 830870, 832790 &amp; 934811)</t>
  </si>
  <si>
    <t>934263</t>
  </si>
  <si>
    <t>5(2024)</t>
  </si>
  <si>
    <t>Bank Transfer from FHP Parking Control Account to FHP SC Control Account</t>
  </si>
  <si>
    <t>Ramora and Morris Vermaport expenses paid from SC ledger returned (915943, 915914/6/7, 915921, 922890, 915913 &amp; 922891)</t>
  </si>
  <si>
    <t>Payment: WORCESTER DOORS LTD</t>
  </si>
  <si>
    <t>po260224</t>
  </si>
  <si>
    <t>941655</t>
  </si>
  <si>
    <t>941673</t>
  </si>
  <si>
    <t>941666</t>
  </si>
  <si>
    <t>941676</t>
  </si>
  <si>
    <t>941663</t>
  </si>
  <si>
    <t>934261</t>
  </si>
  <si>
    <t>934250</t>
  </si>
  <si>
    <t>941657</t>
  </si>
  <si>
    <t>934258</t>
  </si>
  <si>
    <t>934264</t>
  </si>
  <si>
    <t>947673</t>
  </si>
  <si>
    <t>934267</t>
  </si>
  <si>
    <t>934271</t>
  </si>
  <si>
    <t>947661</t>
  </si>
  <si>
    <t>934272</t>
  </si>
  <si>
    <t>941648</t>
  </si>
  <si>
    <t>916070</t>
  </si>
  <si>
    <t>934265</t>
  </si>
  <si>
    <t>934268</t>
  </si>
  <si>
    <t>930164</t>
  </si>
  <si>
    <t>930161</t>
  </si>
  <si>
    <t>934248</t>
  </si>
  <si>
    <t>934262</t>
  </si>
  <si>
    <t>934251</t>
  </si>
  <si>
    <t>934253</t>
  </si>
  <si>
    <t>934276</t>
  </si>
  <si>
    <t>531246673</t>
  </si>
  <si>
    <t>331848137/24 3008852583</t>
  </si>
  <si>
    <t>437942</t>
  </si>
  <si>
    <t>442411</t>
  </si>
  <si>
    <t>447125</t>
  </si>
  <si>
    <t>7748</t>
  </si>
  <si>
    <t>451018</t>
  </si>
  <si>
    <t>331848115/24 3008836853</t>
  </si>
  <si>
    <t>Payment: Codev Homes Limited</t>
  </si>
  <si>
    <t>1091</t>
  </si>
  <si>
    <t>Payment: BNP Paribas Real Estate Advisory &amp; Property Management UK Ltd</t>
  </si>
  <si>
    <t>307669</t>
  </si>
  <si>
    <t>10996</t>
  </si>
  <si>
    <t>5000547455</t>
  </si>
  <si>
    <t>331848159/24 3008852726</t>
  </si>
  <si>
    <t>1456</t>
  </si>
  <si>
    <t>25403</t>
  </si>
  <si>
    <t>159288</t>
  </si>
  <si>
    <t>794229</t>
  </si>
  <si>
    <t>794228</t>
  </si>
  <si>
    <t>57</t>
  </si>
  <si>
    <t>56</t>
  </si>
  <si>
    <t>Payment: SG World Ltd</t>
  </si>
  <si>
    <t>30854828</t>
  </si>
  <si>
    <t>794470</t>
  </si>
  <si>
    <t>Payment: SUTTON FIRE PROTECTION</t>
  </si>
  <si>
    <t>2404</t>
  </si>
  <si>
    <t>4145</t>
  </si>
  <si>
    <t>4147</t>
  </si>
  <si>
    <t>16252</t>
  </si>
  <si>
    <t>F43589</t>
  </si>
  <si>
    <t>CSI10206</t>
  </si>
  <si>
    <t>CSI10198</t>
  </si>
  <si>
    <t>CSI10197</t>
  </si>
  <si>
    <t>242744</t>
  </si>
  <si>
    <t>4217</t>
  </si>
  <si>
    <t>4185</t>
  </si>
  <si>
    <t>3510</t>
  </si>
  <si>
    <t>3522</t>
  </si>
  <si>
    <t>3535</t>
  </si>
  <si>
    <t>331848181/24 3008852737</t>
  </si>
  <si>
    <t>941664</t>
  </si>
  <si>
    <t>Petty Cash</t>
  </si>
  <si>
    <t>941654</t>
  </si>
  <si>
    <t>941672</t>
  </si>
  <si>
    <t>934270</t>
  </si>
  <si>
    <t>M-01093894</t>
  </si>
  <si>
    <t>INSU00392364</t>
  </si>
  <si>
    <t>INV-16577</t>
  </si>
  <si>
    <t>934259</t>
  </si>
  <si>
    <t>947649</t>
  </si>
  <si>
    <t>941678</t>
  </si>
  <si>
    <t>941659</t>
  </si>
  <si>
    <t>Gracechurch - SC/Jan</t>
  </si>
  <si>
    <t>Gracechurch - SC/Feb</t>
  </si>
  <si>
    <t>Payment: Fat Face Limited - Accounts</t>
  </si>
  <si>
    <t>952801</t>
  </si>
  <si>
    <t>Payment: Cornerstone Telecommunications Infrastructure Limited</t>
  </si>
  <si>
    <t>918736</t>
  </si>
  <si>
    <t>912575</t>
  </si>
  <si>
    <t>922032</t>
  </si>
  <si>
    <t>934254</t>
  </si>
  <si>
    <t>Fat Face Limited - Accounts</t>
  </si>
  <si>
    <t>r of service charge funds received into rental account in error x11 invoices</t>
  </si>
  <si>
    <t>953200</t>
  </si>
  <si>
    <t>5000545401</t>
  </si>
  <si>
    <t>5000545399 1333349</t>
  </si>
  <si>
    <t>Payment: CBRE Limited</t>
  </si>
  <si>
    <t>50BCD00096144</t>
  </si>
  <si>
    <t>953609</t>
  </si>
  <si>
    <t>953615</t>
  </si>
  <si>
    <t>948211</t>
  </si>
  <si>
    <t>941680</t>
  </si>
  <si>
    <t>941691</t>
  </si>
  <si>
    <t>953633</t>
  </si>
  <si>
    <t>953634</t>
  </si>
  <si>
    <t>941682</t>
  </si>
  <si>
    <t>947638</t>
  </si>
  <si>
    <t>934266</t>
  </si>
  <si>
    <t>Payment: Sale Lab Limited- Accounts</t>
  </si>
  <si>
    <t>948522</t>
  </si>
  <si>
    <t>934256</t>
  </si>
  <si>
    <t>1093</t>
  </si>
  <si>
    <t>242856</t>
  </si>
  <si>
    <t>243068</t>
  </si>
  <si>
    <t>941652</t>
  </si>
  <si>
    <t>948186</t>
  </si>
  <si>
    <t>947635</t>
  </si>
  <si>
    <t>331263366/24 3008853364</t>
  </si>
  <si>
    <t>331377007/24 3008852638</t>
  </si>
  <si>
    <t>331401119/24 3008852638</t>
  </si>
  <si>
    <t>331934575/24 3008832563</t>
  </si>
  <si>
    <t>331938766/24 3008832552</t>
  </si>
  <si>
    <t>331388513/24 3008847072</t>
  </si>
  <si>
    <t>331404771/24 3008847072</t>
  </si>
  <si>
    <t>331417597/24 3008847072</t>
  </si>
  <si>
    <t>331263300/24 3008852704</t>
  </si>
  <si>
    <t>331263322/24 3008852715</t>
  </si>
  <si>
    <t>331263290/24 3008852638</t>
  </si>
  <si>
    <t>331263311/24 3008852748</t>
  </si>
  <si>
    <t>332638839/24 3008853364</t>
  </si>
  <si>
    <t>334859420/24 3008832552</t>
  </si>
  <si>
    <t>334853843/24 3008832607</t>
  </si>
  <si>
    <t>331263344/24 3008853254</t>
  </si>
  <si>
    <t>331377018/24 3008852704</t>
  </si>
  <si>
    <t>331377029/24 3008852715</t>
  </si>
  <si>
    <t>331379031/24 3008853254</t>
  </si>
  <si>
    <t>331401196/24 3008852715</t>
  </si>
  <si>
    <t>331377062/24 3008853364</t>
  </si>
  <si>
    <t>331401262/24 3008853364</t>
  </si>
  <si>
    <t>331401174/24 3008852704</t>
  </si>
  <si>
    <t>331452775/24 3008853254</t>
  </si>
  <si>
    <t>331263278/24 3008853200</t>
  </si>
  <si>
    <t>331376974/24 3008853200</t>
  </si>
  <si>
    <t>331401086/24 3008853200</t>
  </si>
  <si>
    <t>Payment: Chosen Events Entertainment Ltd</t>
  </si>
  <si>
    <t>210424</t>
  </si>
  <si>
    <t>48980220245341071 489802</t>
  </si>
  <si>
    <t>5000548629</t>
  </si>
  <si>
    <t>Payment: Dunbar &amp; Boardman</t>
  </si>
  <si>
    <t>1790157134</t>
  </si>
  <si>
    <t>159722</t>
  </si>
  <si>
    <t>CSI10255</t>
  </si>
  <si>
    <t>328158671/24 3008837018</t>
  </si>
  <si>
    <t>328180572/24 3008837018</t>
  </si>
  <si>
    <t>331263355/24 3008853342</t>
  </si>
  <si>
    <t>329970492/24 3008837018</t>
  </si>
  <si>
    <t>332626915/24 3008837018</t>
  </si>
  <si>
    <t>332629357/24 3008853342</t>
  </si>
  <si>
    <t>331401230/24 3008853342</t>
  </si>
  <si>
    <t>48981720245341075 489817</t>
  </si>
  <si>
    <t>48981620245341074 489816</t>
  </si>
  <si>
    <t>331159120/24 3008852737</t>
  </si>
  <si>
    <t>331159042/24 3008852583</t>
  </si>
  <si>
    <t>48981220245155879 489812</t>
  </si>
  <si>
    <t>48981220245231743 489812</t>
  </si>
  <si>
    <t>48978920245341066 489789</t>
  </si>
  <si>
    <t>48981220245321550 489812</t>
  </si>
  <si>
    <t>331159097/24 3008852726</t>
  </si>
  <si>
    <t>331159064/24 3008852627</t>
  </si>
  <si>
    <t>332640258/24 3008852627</t>
  </si>
  <si>
    <t>328158550/24 3008836700</t>
  </si>
  <si>
    <t>332628015/24 3008852583</t>
  </si>
  <si>
    <t>332638872/24 3008836700</t>
  </si>
  <si>
    <t>328185698/24 3008836700</t>
  </si>
  <si>
    <t>49510320245321559 495103</t>
  </si>
  <si>
    <t>49510420245338254 495104</t>
  </si>
  <si>
    <t>333102588/24 3008852627</t>
  </si>
  <si>
    <t>49510420245157155 495104</t>
  </si>
  <si>
    <t>49510320245231790 495103</t>
  </si>
  <si>
    <t>48979220245320128 489792</t>
  </si>
  <si>
    <t>49510620245226486 495106</t>
  </si>
  <si>
    <t>331848104/24 3008836700</t>
  </si>
  <si>
    <t>INV-2128</t>
  </si>
  <si>
    <t>332631524/24 3008852726</t>
  </si>
  <si>
    <t>329668300/24 3008836700</t>
  </si>
  <si>
    <t>332631557/24 3008852737</t>
  </si>
  <si>
    <t>48980020245341070 489800</t>
  </si>
  <si>
    <t>48982420245341302 489824</t>
  </si>
  <si>
    <t>49510320245155878 495103</t>
  </si>
  <si>
    <t>49510620245157157 495106</t>
  </si>
  <si>
    <t>81125</t>
  </si>
  <si>
    <t>332631018/24 3008836853</t>
  </si>
  <si>
    <t>947659</t>
  </si>
  <si>
    <t>Payment: Concorde Solicitors Limited</t>
  </si>
  <si>
    <t>1205</t>
  </si>
  <si>
    <t>329662020/24 3008836853</t>
  </si>
  <si>
    <t>Payment: Holland Lloyd Limited</t>
  </si>
  <si>
    <t>1327</t>
  </si>
  <si>
    <t>944390</t>
  </si>
  <si>
    <t>947658</t>
  </si>
  <si>
    <t>947662</t>
  </si>
  <si>
    <t>948198</t>
  </si>
  <si>
    <t>953638</t>
  </si>
  <si>
    <t>948193</t>
  </si>
  <si>
    <t>947636</t>
  </si>
  <si>
    <t>947652</t>
  </si>
  <si>
    <t>947651</t>
  </si>
  <si>
    <t>948216</t>
  </si>
  <si>
    <t>948210</t>
  </si>
  <si>
    <t>948220</t>
  </si>
  <si>
    <t>5000549240 1333349</t>
  </si>
  <si>
    <t>5000549451</t>
  </si>
  <si>
    <t>Tfr to SC - enable payment of outstanding supplier invoices (as agreed 27/03/2024)</t>
  </si>
  <si>
    <t>5000549450</t>
  </si>
  <si>
    <t>Payment: TFS Stores 2 Ltd</t>
  </si>
  <si>
    <t>948238</t>
  </si>
  <si>
    <t>948232</t>
  </si>
  <si>
    <t>948224</t>
  </si>
  <si>
    <t>947639</t>
  </si>
  <si>
    <t>955907</t>
  </si>
  <si>
    <t>947642</t>
  </si>
  <si>
    <t>947645</t>
  </si>
  <si>
    <t>Payment: JMW Solicitors LLP</t>
  </si>
  <si>
    <t>NN/780202C.2</t>
  </si>
  <si>
    <t>M-01083247</t>
  </si>
  <si>
    <t>947665</t>
  </si>
  <si>
    <t>947667</t>
  </si>
  <si>
    <t>947637</t>
  </si>
  <si>
    <t>947656</t>
  </si>
  <si>
    <t>947650</t>
  </si>
  <si>
    <t>955872</t>
  </si>
  <si>
    <t>944389</t>
  </si>
  <si>
    <t>Payment: Nero Holdings Limited</t>
  </si>
  <si>
    <t>947655</t>
  </si>
  <si>
    <t>Payment: Nando's Chickenland Limited</t>
  </si>
  <si>
    <t>947646</t>
  </si>
  <si>
    <t>948205</t>
  </si>
  <si>
    <t>948233</t>
  </si>
  <si>
    <t>955875</t>
  </si>
  <si>
    <t>948191</t>
  </si>
  <si>
    <t>Payment: Roman Originials PLC</t>
  </si>
  <si>
    <t>948234</t>
  </si>
  <si>
    <t>948225</t>
  </si>
  <si>
    <t>948208</t>
  </si>
  <si>
    <t>948202</t>
  </si>
  <si>
    <t>Overpayment: Sutton Coldfield V. E Limited T/A Vision Express</t>
  </si>
  <si>
    <t>Overpayment: EE Limited</t>
  </si>
  <si>
    <t>Overpayment: Sportswift Limited T/A Card Factory Accounts</t>
  </si>
  <si>
    <t>Overpayment: Fat Face Limited - Accounts</t>
  </si>
  <si>
    <t>Bank Transfer from FHP SC Control Account to FHP Deposit - Interest Account</t>
  </si>
  <si>
    <t>948217</t>
  </si>
  <si>
    <t>948221</t>
  </si>
  <si>
    <t>955909</t>
  </si>
  <si>
    <t>948222</t>
  </si>
  <si>
    <t>948236</t>
  </si>
  <si>
    <t>948200</t>
  </si>
  <si>
    <t>948213</t>
  </si>
  <si>
    <t>961200</t>
  </si>
  <si>
    <t>947647</t>
  </si>
  <si>
    <t>947669</t>
  </si>
  <si>
    <t>960429</t>
  </si>
  <si>
    <t>958583</t>
  </si>
  <si>
    <t>947644</t>
  </si>
  <si>
    <t>947664</t>
  </si>
  <si>
    <t>947648</t>
  </si>
  <si>
    <t>947653</t>
  </si>
  <si>
    <t>947674</t>
  </si>
  <si>
    <t>947634</t>
  </si>
  <si>
    <t>947657</t>
  </si>
  <si>
    <t>5060560891SUT</t>
  </si>
  <si>
    <t>7000482567-SC5 24/25</t>
  </si>
  <si>
    <t>7000477693-SC5 24/25</t>
  </si>
  <si>
    <t>7000483935-SC5 24/25</t>
  </si>
  <si>
    <t>9100693336</t>
  </si>
  <si>
    <t>83309</t>
  </si>
  <si>
    <t>7795</t>
  </si>
  <si>
    <t>49510520245157156 495105</t>
  </si>
  <si>
    <t>Payment: SAV Development Ltd</t>
  </si>
  <si>
    <t>INV-0254</t>
  </si>
  <si>
    <t>947668</t>
  </si>
  <si>
    <t>947676</t>
  </si>
  <si>
    <t>947660</t>
  </si>
  <si>
    <t>1094</t>
  </si>
  <si>
    <t>7000483662-SC5 23/24</t>
  </si>
  <si>
    <t>334859827/24 3008832563</t>
  </si>
  <si>
    <t>7000483935-SC5</t>
  </si>
  <si>
    <t>6006629072</t>
  </si>
  <si>
    <t>7O00482487-SC5 24/25</t>
  </si>
  <si>
    <t>7000477717-5C5 24/25</t>
  </si>
  <si>
    <t>7000477682-SC5 24/25</t>
  </si>
  <si>
    <t>7000477671-SC5 24/25</t>
  </si>
  <si>
    <t>7000482329-5C5 24/25</t>
  </si>
  <si>
    <t>7000481382-SC5 24/25</t>
  </si>
  <si>
    <t>1305</t>
  </si>
  <si>
    <t>7796</t>
  </si>
  <si>
    <t>49510520245291573 495105</t>
  </si>
  <si>
    <t>332046918/24 3008832607</t>
  </si>
  <si>
    <t>9100692924</t>
  </si>
  <si>
    <t>910693336 708552</t>
  </si>
  <si>
    <t>6(2024</t>
  </si>
  <si>
    <t>Payment: SAV Capital Holdco Limited</t>
  </si>
  <si>
    <t>INV-0001</t>
  </si>
  <si>
    <t>Payment: Ben Parer</t>
  </si>
  <si>
    <t>200374</t>
  </si>
  <si>
    <t>2393</t>
  </si>
  <si>
    <t>INV-0253</t>
  </si>
  <si>
    <t>7000483662-SC5 24/25</t>
  </si>
  <si>
    <t>Payment: THE BRITISH PARKING ASSOCIATION LTD</t>
  </si>
  <si>
    <t>68627</t>
  </si>
  <si>
    <t>5000551708</t>
  </si>
  <si>
    <t>948203</t>
  </si>
  <si>
    <t>48980920245341072 489809</t>
  </si>
  <si>
    <t>Payment: CS2 Limited</t>
  </si>
  <si>
    <t>60403135</t>
  </si>
  <si>
    <t>4288</t>
  </si>
  <si>
    <t>4277</t>
  </si>
  <si>
    <t>4290</t>
  </si>
  <si>
    <t>CSI10261</t>
  </si>
  <si>
    <t>CSI10260</t>
  </si>
  <si>
    <t>CSI10273</t>
  </si>
  <si>
    <t>CSI10268</t>
  </si>
  <si>
    <t>171008</t>
  </si>
  <si>
    <t>3607</t>
  </si>
  <si>
    <t>16325</t>
  </si>
  <si>
    <t>3608</t>
  </si>
  <si>
    <t>CSI10299</t>
  </si>
  <si>
    <t>48981820245341076 489818</t>
  </si>
  <si>
    <t>3577</t>
  </si>
  <si>
    <t>961179</t>
  </si>
  <si>
    <t>934255</t>
  </si>
  <si>
    <t>48979520245341069 489795</t>
  </si>
  <si>
    <t>48982220245341077 489822</t>
  </si>
  <si>
    <t>48981020245341073 489810</t>
  </si>
  <si>
    <t>48979020245341067 489790</t>
  </si>
  <si>
    <t>48981120245348905 489811</t>
  </si>
  <si>
    <t>48981320245341301 489813</t>
  </si>
  <si>
    <t>947675</t>
  </si>
  <si>
    <t>961187</t>
  </si>
  <si>
    <t>947666</t>
  </si>
  <si>
    <t>947640</t>
  </si>
  <si>
    <t>964637</t>
  </si>
  <si>
    <t>948228</t>
  </si>
  <si>
    <t>948218</t>
  </si>
  <si>
    <t>948188</t>
  </si>
  <si>
    <t>948227</t>
  </si>
  <si>
    <t>234223</t>
  </si>
  <si>
    <t>234221</t>
  </si>
  <si>
    <t>234222</t>
  </si>
  <si>
    <t>5000551777</t>
  </si>
  <si>
    <t>948207</t>
  </si>
  <si>
    <t>SINV69427</t>
  </si>
  <si>
    <t>234224</t>
  </si>
  <si>
    <t>234220</t>
  </si>
  <si>
    <t>234225</t>
  </si>
  <si>
    <t>Payment: Worcester Doors Limited</t>
  </si>
  <si>
    <t>SI-47494</t>
  </si>
  <si>
    <t>235193</t>
  </si>
  <si>
    <t>BPG-Gracechurch-01-002</t>
  </si>
  <si>
    <t>BPG-Gracechurch-01-001</t>
  </si>
  <si>
    <t>243454</t>
  </si>
  <si>
    <t>243453</t>
  </si>
  <si>
    <t>CSI10309</t>
  </si>
  <si>
    <t>CSI10314</t>
  </si>
  <si>
    <t>CSI10312</t>
  </si>
  <si>
    <t>Payment: Hullternative Pest Control Ltd</t>
  </si>
  <si>
    <t>18091</t>
  </si>
  <si>
    <t>234226</t>
  </si>
  <si>
    <t>941662</t>
  </si>
  <si>
    <t>Payment: Wow Bargains Limited T/A Mobile Tech</t>
  </si>
  <si>
    <t>934814</t>
  </si>
  <si>
    <t>934827</t>
  </si>
  <si>
    <t>947677</t>
  </si>
  <si>
    <t>934277</t>
  </si>
  <si>
    <t>947678</t>
  </si>
  <si>
    <t>Payment: HCB Solicitors Limited</t>
  </si>
  <si>
    <t>217814</t>
  </si>
  <si>
    <t>218489</t>
  </si>
  <si>
    <t>1097</t>
  </si>
  <si>
    <t>9100695851</t>
  </si>
  <si>
    <t>2412</t>
  </si>
  <si>
    <t>Credit of Expense 927869 (3452)</t>
  </si>
  <si>
    <t>Payment: Fashion Spotlight Limited T/A Home Decor</t>
  </si>
  <si>
    <t>956782</t>
  </si>
  <si>
    <t>5000548628 1333349</t>
  </si>
  <si>
    <t>39639</t>
  </si>
  <si>
    <t>Re-invoice of 927869 (3452)</t>
  </si>
  <si>
    <t>947672</t>
  </si>
  <si>
    <t>934257</t>
  </si>
  <si>
    <t>960450</t>
  </si>
  <si>
    <t>Bank Transfer from FHP Rent Control Account to FHP Deposit - Interest Account</t>
  </si>
  <si>
    <t>967985</t>
  </si>
  <si>
    <t>Payment: BPG Gracechurch Limited</t>
  </si>
  <si>
    <t>Bank Transfer from FHP SC Control Account to FHP Rent Control Account</t>
  </si>
  <si>
    <t>Payment: WPS United Kingdom Ltd</t>
  </si>
  <si>
    <t>32573</t>
  </si>
  <si>
    <t>5000553454</t>
  </si>
  <si>
    <t>337657358/24 3008853342</t>
  </si>
  <si>
    <t>337657292/24 3008837018</t>
  </si>
  <si>
    <t>337689962/24 3008837018</t>
  </si>
  <si>
    <t>336106545/24 3008853342</t>
  </si>
  <si>
    <t>336104675/24 3008837018</t>
  </si>
  <si>
    <t>48981820245481895 489818</t>
  </si>
  <si>
    <t>48981720245481894 489817</t>
  </si>
  <si>
    <t>48980920245481889 489809</t>
  </si>
  <si>
    <t>337932061/24 3008853342</t>
  </si>
  <si>
    <t>48981820245443163 489818</t>
  </si>
  <si>
    <t>48980920245443162 489809</t>
  </si>
  <si>
    <t>48981620245481893 489816</t>
  </si>
  <si>
    <t>CSI10145</t>
  </si>
  <si>
    <t>CSI10143</t>
  </si>
  <si>
    <t>4068</t>
  </si>
  <si>
    <t>CSI10160</t>
  </si>
  <si>
    <t>4320</t>
  </si>
  <si>
    <t>4303</t>
  </si>
  <si>
    <t>F44393</t>
  </si>
  <si>
    <t>4340</t>
  </si>
  <si>
    <t>F44223</t>
  </si>
  <si>
    <t>4341</t>
  </si>
  <si>
    <t>4361</t>
  </si>
  <si>
    <t>7000486650-SC5</t>
  </si>
  <si>
    <t>7000486456-SC5</t>
  </si>
  <si>
    <t>7000486514-SC5</t>
  </si>
  <si>
    <t>9100699352 708552</t>
  </si>
  <si>
    <t>INV-16605</t>
  </si>
  <si>
    <t>7000486774-SC5</t>
  </si>
  <si>
    <t>INV-0002</t>
  </si>
  <si>
    <t>INV-0255</t>
  </si>
  <si>
    <t>6006620622</t>
  </si>
  <si>
    <t>7000485248-SC5</t>
  </si>
  <si>
    <t>7000485420-5C5</t>
  </si>
  <si>
    <t>7000486627-SC5</t>
  </si>
  <si>
    <t>7000485339-5C5</t>
  </si>
  <si>
    <t>7000485259-SC5</t>
  </si>
  <si>
    <t>7000485237-SC5</t>
  </si>
  <si>
    <t>6006643083</t>
  </si>
  <si>
    <t>7000486796-SC5</t>
  </si>
  <si>
    <t>7000486592-SC5</t>
  </si>
  <si>
    <t>7000486581-SC5</t>
  </si>
  <si>
    <t>7000486536-SC5</t>
  </si>
  <si>
    <t>7000486489-SC5</t>
  </si>
  <si>
    <t>7000486478-SC5</t>
  </si>
  <si>
    <t>7000486616-SC5</t>
  </si>
  <si>
    <t>7000486445-SC5</t>
  </si>
  <si>
    <t>7000486785-SC5</t>
  </si>
  <si>
    <t>UKSIN035613</t>
  </si>
  <si>
    <t>4302</t>
  </si>
  <si>
    <t>7850</t>
  </si>
  <si>
    <t>85031</t>
  </si>
  <si>
    <t>JMW-LIVE.FID1129891</t>
  </si>
  <si>
    <t>9100701363</t>
  </si>
  <si>
    <t>338</t>
  </si>
  <si>
    <t>329</t>
  </si>
  <si>
    <t>220721</t>
  </si>
  <si>
    <t>328158616/24 3008836583</t>
  </si>
  <si>
    <t>328185654/24</t>
  </si>
  <si>
    <t>328185665/24 3008836633</t>
  </si>
  <si>
    <t>328180550/24 3008836875</t>
  </si>
  <si>
    <t>331508050/24 3008847083</t>
  </si>
  <si>
    <t>336101420/24 3008900510</t>
  </si>
  <si>
    <t>337657303/24 3008852737</t>
  </si>
  <si>
    <t>337655389/24 3008836677</t>
  </si>
  <si>
    <t>337657270/24 3008836853</t>
  </si>
  <si>
    <t>335835901/24 3008900510</t>
  </si>
  <si>
    <t>335367280/24 3008900510</t>
  </si>
  <si>
    <t>48982420245481897 489824</t>
  </si>
  <si>
    <t>337657259/24 3008836700</t>
  </si>
  <si>
    <t>48981320245481892 489813</t>
  </si>
  <si>
    <t>48982220245481896 489822</t>
  </si>
  <si>
    <t>48981020245481890 489810</t>
  </si>
  <si>
    <t>48979520245481887 489795</t>
  </si>
  <si>
    <t>48979020245461667 489790</t>
  </si>
  <si>
    <t>49510320245481932 495103</t>
  </si>
  <si>
    <t>48981220245481891 489812</t>
  </si>
  <si>
    <t>49510620245461527 495106</t>
  </si>
  <si>
    <t>48979720245501073 489797</t>
  </si>
  <si>
    <t>49510520245461528 495105</t>
  </si>
  <si>
    <t>337623951/24 3008836677</t>
  </si>
  <si>
    <t>48980620245547373 489806</t>
  </si>
  <si>
    <t>48980420245547374 489804</t>
  </si>
  <si>
    <t>48979820245547387 489798</t>
  </si>
  <si>
    <t>48982120245547372 489821</t>
  </si>
  <si>
    <t>48979420245547413 479794</t>
  </si>
  <si>
    <t>48979320245547414 489793</t>
  </si>
  <si>
    <t>48981420245547559 489814</t>
  </si>
  <si>
    <t>48980120245547411 489801</t>
  </si>
  <si>
    <t>328158528/24 3008836633</t>
  </si>
  <si>
    <t>328158540/24 3008836677</t>
  </si>
  <si>
    <t>328158495/24 3008836622</t>
  </si>
  <si>
    <t>328158638/24 3008836875</t>
  </si>
  <si>
    <t>328185676/24 3008836677</t>
  </si>
  <si>
    <t>328158572/24 3008836721</t>
  </si>
  <si>
    <t>328185709/24 3008836721</t>
  </si>
  <si>
    <t>331608491/24 3008847083</t>
  </si>
  <si>
    <t>331634660/24 3008847083</t>
  </si>
  <si>
    <t>1098</t>
  </si>
  <si>
    <t>6006642762</t>
  </si>
  <si>
    <t>6006637412</t>
  </si>
  <si>
    <t>6006638142</t>
  </si>
  <si>
    <t>6006631141</t>
  </si>
  <si>
    <t>6006637423</t>
  </si>
  <si>
    <t>6006642740</t>
  </si>
  <si>
    <t>6006642615</t>
  </si>
  <si>
    <t>6006642535</t>
  </si>
  <si>
    <t>6006642739</t>
  </si>
  <si>
    <t>6006643038</t>
  </si>
  <si>
    <t>JMW Solicitors LLP</t>
  </si>
  <si>
    <t>Payment: FHP Ltd</t>
  </si>
  <si>
    <t>Re-invoice of 951395</t>
  </si>
  <si>
    <t>Re-invoice of 963383</t>
  </si>
  <si>
    <t>961182</t>
  </si>
  <si>
    <t>961195</t>
  </si>
  <si>
    <t>Overpayment: TFS Stores 2 Limited</t>
  </si>
  <si>
    <t>972955</t>
  </si>
  <si>
    <t>961201</t>
  </si>
  <si>
    <t>961177</t>
  </si>
  <si>
    <t>948197</t>
  </si>
  <si>
    <t>38236</t>
  </si>
  <si>
    <t>BPG-Gracechurch-01-004</t>
  </si>
  <si>
    <t>961183</t>
  </si>
  <si>
    <t>961189</t>
  </si>
  <si>
    <t>961186</t>
  </si>
  <si>
    <t>961185</t>
  </si>
  <si>
    <t>961181</t>
  </si>
  <si>
    <t>961193</t>
  </si>
  <si>
    <t>961192</t>
  </si>
  <si>
    <t>961180</t>
  </si>
  <si>
    <t>961194</t>
  </si>
  <si>
    <t>961196</t>
  </si>
  <si>
    <t>961191</t>
  </si>
  <si>
    <t>961188</t>
  </si>
  <si>
    <t>961205</t>
  </si>
  <si>
    <t>961176</t>
  </si>
  <si>
    <t>922025</t>
  </si>
  <si>
    <t>947671</t>
  </si>
  <si>
    <t>961198</t>
  </si>
  <si>
    <t>961207</t>
  </si>
  <si>
    <t>961197</t>
  </si>
  <si>
    <t>VOIDS 2</t>
  </si>
  <si>
    <t>Payment: Sub Mapping Ltd</t>
  </si>
  <si>
    <t>INV-0018</t>
  </si>
  <si>
    <t>BPG-Gracechurch-01-005</t>
  </si>
  <si>
    <t>Payment: Clive Reeves Public Relations Ltd</t>
  </si>
  <si>
    <t>INV-3581</t>
  </si>
  <si>
    <t>CSI10345</t>
  </si>
  <si>
    <t>CSI10351</t>
  </si>
  <si>
    <t>171606 M&amp;G001</t>
  </si>
  <si>
    <t>796725</t>
  </si>
  <si>
    <t>Payment: SERVICOM (HIGH TECH) LTD.</t>
  </si>
  <si>
    <t>INV214775</t>
  </si>
  <si>
    <t>SUB/PFMUK/240085</t>
  </si>
  <si>
    <t>Payment: Office Landscapes Midlands Limited</t>
  </si>
  <si>
    <t>INV160957</t>
  </si>
  <si>
    <t>328180540/24</t>
  </si>
  <si>
    <t>328180539/24 3008836776</t>
  </si>
  <si>
    <t>328408580/24 3008842353</t>
  </si>
  <si>
    <t>328645861/24 3008842353</t>
  </si>
  <si>
    <t>48980220245481888 489802</t>
  </si>
  <si>
    <t>40544</t>
  </si>
  <si>
    <t>40545</t>
  </si>
  <si>
    <t>948195</t>
  </si>
  <si>
    <t>796472</t>
  </si>
  <si>
    <t>11005</t>
  </si>
  <si>
    <t>Payment: Military Chef Limited</t>
  </si>
  <si>
    <t>973061</t>
  </si>
  <si>
    <t>961204</t>
  </si>
  <si>
    <t>961190</t>
  </si>
  <si>
    <t>947663</t>
  </si>
  <si>
    <t>6006643016</t>
  </si>
  <si>
    <t>6006620586 DO NOT PAY</t>
  </si>
  <si>
    <t>6006638517</t>
  </si>
  <si>
    <t>6006643287</t>
  </si>
  <si>
    <t>6006642693 DO NOT PAY</t>
  </si>
  <si>
    <t>7000485339-SC5</t>
  </si>
  <si>
    <t>7000485420-SC5</t>
  </si>
  <si>
    <t>Payment: Survey Solutions</t>
  </si>
  <si>
    <t>102727</t>
  </si>
  <si>
    <t>102726</t>
  </si>
  <si>
    <t>7895</t>
  </si>
  <si>
    <t>6006643185</t>
  </si>
  <si>
    <t>6006642820</t>
  </si>
  <si>
    <t>10995</t>
  </si>
  <si>
    <t>11008</t>
  </si>
  <si>
    <t>379</t>
  </si>
  <si>
    <t>48980720245547381 489807</t>
  </si>
  <si>
    <t>48981520245547408 489815</t>
  </si>
  <si>
    <t>308592</t>
  </si>
  <si>
    <t>39675</t>
  </si>
  <si>
    <t>961203</t>
  </si>
  <si>
    <t>VOIDS 3</t>
  </si>
  <si>
    <t>796471</t>
  </si>
  <si>
    <t>796470</t>
  </si>
  <si>
    <t>5000553453 1333349</t>
  </si>
  <si>
    <t>243835</t>
  </si>
  <si>
    <t>160146</t>
  </si>
  <si>
    <t>160673</t>
  </si>
  <si>
    <t>961199</t>
  </si>
  <si>
    <t>2361</t>
  </si>
  <si>
    <t>2316</t>
  </si>
  <si>
    <t>972683</t>
  </si>
  <si>
    <t>9100698980 708552</t>
  </si>
  <si>
    <t>9100698979 708552</t>
  </si>
  <si>
    <t>9100700254 708552</t>
  </si>
  <si>
    <t>9100701187 708552</t>
  </si>
  <si>
    <t>9100700865 708552</t>
  </si>
  <si>
    <t>Payment: Jhalak Soni</t>
  </si>
  <si>
    <t>2</t>
  </si>
  <si>
    <t>48981720245678871 489817</t>
  </si>
  <si>
    <t>48981820245678872 489818</t>
  </si>
  <si>
    <t>35410</t>
  </si>
  <si>
    <t>963546</t>
  </si>
  <si>
    <t>961206</t>
  </si>
  <si>
    <t>Payment: Npower</t>
  </si>
  <si>
    <t>IN09558793 A0010513795</t>
  </si>
  <si>
    <t>333861104/24 3008875859</t>
  </si>
  <si>
    <t>48979120245341068 489791</t>
  </si>
  <si>
    <t>335373054/24 3008853364</t>
  </si>
  <si>
    <t>48979120245461666 489791</t>
  </si>
  <si>
    <t>48980820245547409 489808</t>
  </si>
  <si>
    <t>338531000/24 3008836622</t>
  </si>
  <si>
    <t>338630748/24 3008836875</t>
  </si>
  <si>
    <t>338471765/24 3008836622</t>
  </si>
  <si>
    <t>338505579/24 3008836622</t>
  </si>
  <si>
    <t>338585417/24 3008836875</t>
  </si>
  <si>
    <t>340155172/24 3008852638</t>
  </si>
  <si>
    <t>48981020245586751 489810</t>
  </si>
  <si>
    <t>48980420245663117 489804</t>
  </si>
  <si>
    <t>48980420245663118 489804</t>
  </si>
  <si>
    <t>48982220245678873 489822</t>
  </si>
  <si>
    <t>48982420245678874 489824</t>
  </si>
  <si>
    <t>48980820245711070 489808</t>
  </si>
  <si>
    <t>48979420245720898 479794</t>
  </si>
  <si>
    <t>331848665/24  3008842353</t>
  </si>
  <si>
    <t>48980720245663116 489807</t>
  </si>
  <si>
    <t>49510420245501124 495104</t>
  </si>
  <si>
    <t>48979020245586746 489790</t>
  </si>
  <si>
    <t>49510520245586775 495105</t>
  </si>
  <si>
    <t>972704</t>
  </si>
  <si>
    <t>48980920245678866 489809</t>
  </si>
  <si>
    <t>Payment: SUTTON ROOFING LTD</t>
  </si>
  <si>
    <t>2353</t>
  </si>
  <si>
    <t>4478</t>
  </si>
  <si>
    <t>16394</t>
  </si>
  <si>
    <t>F44973</t>
  </si>
  <si>
    <t>172621</t>
  </si>
  <si>
    <t>4506</t>
  </si>
  <si>
    <t>797308</t>
  </si>
  <si>
    <t>48979520245678863 489795</t>
  </si>
  <si>
    <t>48979720245678864 489797</t>
  </si>
  <si>
    <t>48981220245678868 489812</t>
  </si>
  <si>
    <t>48981020245678867 489810</t>
  </si>
  <si>
    <t>48981320245678869 489813</t>
  </si>
  <si>
    <t>48980620245711071 489806</t>
  </si>
  <si>
    <t>221066</t>
  </si>
  <si>
    <t>1103</t>
  </si>
  <si>
    <t>Payment: ScottishPower Energy Retail Limited.</t>
  </si>
  <si>
    <t>4.95103E+16</t>
  </si>
  <si>
    <t>48982420245586760 489824</t>
  </si>
  <si>
    <t>48981820245586758 489818</t>
  </si>
  <si>
    <t>4.89812E+16</t>
  </si>
  <si>
    <t>48979720245586747 489797</t>
  </si>
  <si>
    <t>48981320245586754 489813</t>
  </si>
  <si>
    <t>48980220245678865 489802</t>
  </si>
  <si>
    <t>48980220245586749 489802</t>
  </si>
  <si>
    <t>48981720245586757 489817</t>
  </si>
  <si>
    <t>48981620245586755 489816</t>
  </si>
  <si>
    <t>48980920245586750 489809</t>
  </si>
  <si>
    <t>961202</t>
  </si>
  <si>
    <t>48981420245671965 489814</t>
  </si>
  <si>
    <t>49510320245678918 495103</t>
  </si>
  <si>
    <t>49510520245662852 495105</t>
  </si>
  <si>
    <t>48981520245711069 489815</t>
  </si>
  <si>
    <t>49510620245667276 495106</t>
  </si>
  <si>
    <t>48980120245711075 489801</t>
  </si>
  <si>
    <t>48979820245720902 489798</t>
  </si>
  <si>
    <t>Bank Transfer from BPG Gracechurch to FHP Rent Control Account</t>
  </si>
  <si>
    <t>972686</t>
  </si>
  <si>
    <t>39845</t>
  </si>
  <si>
    <t>340</t>
  </si>
  <si>
    <t>9100704623 708552</t>
  </si>
  <si>
    <t>INSU00384363</t>
  </si>
  <si>
    <t>INSU00412853</t>
  </si>
  <si>
    <t>INV-2166</t>
  </si>
  <si>
    <t>172438</t>
  </si>
  <si>
    <t>941656</t>
  </si>
  <si>
    <t>331501780/24 3008858050</t>
  </si>
  <si>
    <t>331608535/24 3008858050</t>
  </si>
  <si>
    <t>331636266/24 3008858050</t>
  </si>
  <si>
    <t>332635693/24 3008858050</t>
  </si>
  <si>
    <t>335827937/24 3008902413</t>
  </si>
  <si>
    <t>336104994/24 3008902413</t>
  </si>
  <si>
    <t>336297021/24 3008902413</t>
  </si>
  <si>
    <t>337933491/24 3008902413</t>
  </si>
  <si>
    <t>336438624/24 3008902413</t>
  </si>
  <si>
    <t>337657370/24 3008858050</t>
  </si>
  <si>
    <t>4408</t>
  </si>
  <si>
    <t>F45236</t>
  </si>
  <si>
    <t>988372</t>
  </si>
  <si>
    <t>972679</t>
  </si>
  <si>
    <t>Overpayment: Humanify</t>
  </si>
  <si>
    <t>972699</t>
  </si>
  <si>
    <t>972689</t>
  </si>
  <si>
    <t>972701</t>
  </si>
  <si>
    <t>972678</t>
  </si>
  <si>
    <t>972705</t>
  </si>
  <si>
    <t>972692</t>
  </si>
  <si>
    <t>972687</t>
  </si>
  <si>
    <t>972693</t>
  </si>
  <si>
    <t>972685</t>
  </si>
  <si>
    <t>972684</t>
  </si>
  <si>
    <t>972698</t>
  </si>
  <si>
    <t>972697</t>
  </si>
  <si>
    <t>981153</t>
  </si>
  <si>
    <t>972696</t>
  </si>
  <si>
    <t>48981920245768816 489819</t>
  </si>
  <si>
    <t>972673</t>
  </si>
  <si>
    <t>972706</t>
  </si>
  <si>
    <t>972700</t>
  </si>
  <si>
    <t>972680</t>
  </si>
  <si>
    <t>972681</t>
  </si>
  <si>
    <t>7000482567-5C5</t>
  </si>
  <si>
    <t>7000486763-SC5 54 Parade</t>
  </si>
  <si>
    <t>7000477682 - SC5</t>
  </si>
  <si>
    <t>338734489/24 3008902413</t>
  </si>
  <si>
    <t>338838076/24 3008902413</t>
  </si>
  <si>
    <t>338848339/24 3008902413</t>
  </si>
  <si>
    <t>48979920245711076 489799</t>
  </si>
  <si>
    <t>49510420245710986 495104</t>
  </si>
  <si>
    <t>48979320245721000 489793</t>
  </si>
  <si>
    <t>48981120245749984 489811</t>
  </si>
  <si>
    <t>6006637412-A</t>
  </si>
  <si>
    <t>6006637423-A</t>
  </si>
  <si>
    <t>6006642762-A</t>
  </si>
  <si>
    <t>6006629072-A</t>
  </si>
  <si>
    <t>6006621283</t>
  </si>
  <si>
    <t>48981920245768812 489819</t>
  </si>
  <si>
    <t>48982520245769185 489825</t>
  </si>
  <si>
    <t>1354</t>
  </si>
  <si>
    <t>9100705372</t>
  </si>
  <si>
    <t>6006620597 -A</t>
  </si>
  <si>
    <t>972690</t>
  </si>
  <si>
    <t>973099</t>
  </si>
  <si>
    <t>972695</t>
  </si>
  <si>
    <t>986643</t>
  </si>
  <si>
    <t>7000486490-SC5</t>
  </si>
  <si>
    <t>6006643469</t>
  </si>
  <si>
    <t>7000486649-SC5</t>
  </si>
  <si>
    <t>338686111/24 3008902413</t>
  </si>
  <si>
    <t>48982120245663114 489821</t>
  </si>
  <si>
    <t>48982120245663115 489821</t>
  </si>
  <si>
    <t>48980520245733859 489805</t>
  </si>
  <si>
    <t>48981120245749991 489811</t>
  </si>
  <si>
    <t>48981120245749983 489811</t>
  </si>
  <si>
    <t>6006620586</t>
  </si>
  <si>
    <t>6006637332</t>
  </si>
  <si>
    <t>48982520245769186 489825</t>
  </si>
  <si>
    <t>85303</t>
  </si>
  <si>
    <t>UKSIN038082</t>
  </si>
  <si>
    <t>9100705252</t>
  </si>
  <si>
    <t>9100705293</t>
  </si>
  <si>
    <t>9100705259</t>
  </si>
  <si>
    <t>INV-2215</t>
  </si>
  <si>
    <t>48981120245749985 489811</t>
  </si>
  <si>
    <t>6006620575 - A</t>
  </si>
  <si>
    <t>4492</t>
  </si>
  <si>
    <t>10998</t>
  </si>
  <si>
    <t>4254</t>
  </si>
  <si>
    <t>961259</t>
  </si>
  <si>
    <t>968325</t>
  </si>
  <si>
    <t>972676</t>
  </si>
  <si>
    <t>972677</t>
  </si>
  <si>
    <t>83822</t>
  </si>
  <si>
    <t>4409</t>
  </si>
  <si>
    <t>55427</t>
  </si>
  <si>
    <t>4559</t>
  </si>
  <si>
    <t>SINV71849</t>
  </si>
  <si>
    <t>160886</t>
  </si>
  <si>
    <t>16535</t>
  </si>
  <si>
    <t>INV214938</t>
  </si>
  <si>
    <t>SINV71848</t>
  </si>
  <si>
    <t>SINV71681</t>
  </si>
  <si>
    <t>797939</t>
  </si>
  <si>
    <t>Payment: Powerpro (UK) Ltd</t>
  </si>
  <si>
    <t>54018</t>
  </si>
  <si>
    <t>PO280324/PO290324</t>
  </si>
  <si>
    <t>990272</t>
  </si>
  <si>
    <t>Payment: Drax Energy Solutions Limited</t>
  </si>
  <si>
    <t>IN1107919533 A88372</t>
  </si>
  <si>
    <t>IN1107919532 A88372</t>
  </si>
  <si>
    <t>IN1107919531 A88372</t>
  </si>
  <si>
    <t>37254</t>
  </si>
  <si>
    <t>37252</t>
  </si>
  <si>
    <t>948190</t>
  </si>
  <si>
    <t>972675</t>
  </si>
  <si>
    <t>Payment: SpaceandPeople Plc</t>
  </si>
  <si>
    <t>977683</t>
  </si>
  <si>
    <t>Payment: Always HPB Limited</t>
  </si>
  <si>
    <t>978749</t>
  </si>
  <si>
    <t>972694</t>
  </si>
  <si>
    <t>bpg-gracechurch-001-008</t>
  </si>
  <si>
    <t>F45360</t>
  </si>
  <si>
    <t>F45808</t>
  </si>
  <si>
    <t>39977</t>
  </si>
  <si>
    <t>986669</t>
  </si>
  <si>
    <t>972707</t>
  </si>
  <si>
    <t>972703</t>
  </si>
  <si>
    <t>39979</t>
  </si>
  <si>
    <t>990269</t>
  </si>
  <si>
    <t>990270</t>
  </si>
  <si>
    <t>BPG-Gracechurch-01-007</t>
  </si>
  <si>
    <t>972691</t>
  </si>
  <si>
    <t>986654</t>
  </si>
  <si>
    <t>Payment: Knights House Developments Ltd</t>
  </si>
  <si>
    <t>941667</t>
  </si>
  <si>
    <t>913082</t>
  </si>
  <si>
    <t>922016</t>
  </si>
  <si>
    <t>986668</t>
  </si>
  <si>
    <t>4.95102E+16</t>
  </si>
  <si>
    <t>48980820245874659 489808</t>
  </si>
  <si>
    <t>49510320245892817 495103</t>
  </si>
  <si>
    <t>Re-invoice of 996516</t>
  </si>
  <si>
    <t>986653</t>
  </si>
  <si>
    <t>49510220245820151 495102</t>
  </si>
  <si>
    <t>49510220245820150 495102</t>
  </si>
  <si>
    <t>49510620245874307 495106</t>
  </si>
  <si>
    <t>48979320245926161 489793</t>
  </si>
  <si>
    <t>292</t>
  </si>
  <si>
    <t>Payment: THORNTON-FIRKIN LLP</t>
  </si>
  <si>
    <t>H/10621</t>
  </si>
  <si>
    <t>Payment: Survey Hub Ltd</t>
  </si>
  <si>
    <t>20512</t>
  </si>
  <si>
    <t>CSI10509</t>
  </si>
  <si>
    <t>INV-2238</t>
  </si>
  <si>
    <t>Payment: Landmark Chambers</t>
  </si>
  <si>
    <t>221850</t>
  </si>
  <si>
    <t>Payment: Compliance Surveys Ltd</t>
  </si>
  <si>
    <t>75325</t>
  </si>
  <si>
    <t>4682</t>
  </si>
  <si>
    <t>989289</t>
  </si>
  <si>
    <t>48980220245892754 489802</t>
  </si>
  <si>
    <t>Payment: G4S Cash Solutions UK Limited</t>
  </si>
  <si>
    <t>1800010129</t>
  </si>
  <si>
    <t>CSI10490</t>
  </si>
  <si>
    <t>988289</t>
  </si>
  <si>
    <t>48981820245892761 489818</t>
  </si>
  <si>
    <t>48980920245892755 489809</t>
  </si>
  <si>
    <t>BPG-Gracechurch-01-006</t>
  </si>
  <si>
    <t>4603</t>
  </si>
  <si>
    <t>4645</t>
  </si>
  <si>
    <t>172622</t>
  </si>
  <si>
    <t>986633</t>
  </si>
  <si>
    <t>986645</t>
  </si>
  <si>
    <t>986646</t>
  </si>
  <si>
    <t>986631</t>
  </si>
  <si>
    <t>988304</t>
  </si>
  <si>
    <t>988301</t>
  </si>
  <si>
    <t>948230</t>
  </si>
  <si>
    <t>48981520245896404 489815</t>
  </si>
  <si>
    <t>48979720245892753 489797</t>
  </si>
  <si>
    <t>48979120245873289 489791</t>
  </si>
  <si>
    <t>Payment: Drees &amp; Sommer UK Ltd</t>
  </si>
  <si>
    <t>60753</t>
  </si>
  <si>
    <t>373</t>
  </si>
  <si>
    <t>4652</t>
  </si>
  <si>
    <t>947641</t>
  </si>
  <si>
    <t>4748</t>
  </si>
  <si>
    <t>48980620245896405 489806</t>
  </si>
  <si>
    <t>48982220245892763 489822</t>
  </si>
  <si>
    <t>48981920245892762 489819</t>
  </si>
  <si>
    <t>48982520245892765 489825</t>
  </si>
  <si>
    <t>48981320245892758 489813</t>
  </si>
  <si>
    <t>48981020245892756 489810</t>
  </si>
  <si>
    <t>48979520245892752 489795</t>
  </si>
  <si>
    <t>48980720245874660 489807</t>
  </si>
  <si>
    <t>368</t>
  </si>
  <si>
    <t>394</t>
  </si>
  <si>
    <t>4738</t>
  </si>
  <si>
    <t>48982420245892764 489824</t>
  </si>
  <si>
    <t>48981220245892757 489812</t>
  </si>
  <si>
    <t>48981420245887705 489814</t>
  </si>
  <si>
    <t>48979820245874663 489798</t>
  </si>
  <si>
    <t>Payment: Keating Chambers Barrister</t>
  </si>
  <si>
    <t>167363</t>
  </si>
  <si>
    <t>986637</t>
  </si>
  <si>
    <t>986634</t>
  </si>
  <si>
    <t>Payment: Fisher Hargreaves Proctor Ltd - Office</t>
  </si>
  <si>
    <t>39428</t>
  </si>
  <si>
    <t>39942</t>
  </si>
  <si>
    <t>39933</t>
  </si>
  <si>
    <t>39929</t>
  </si>
  <si>
    <t>39931</t>
  </si>
  <si>
    <t>39928</t>
  </si>
  <si>
    <t>39934</t>
  </si>
  <si>
    <t>988307</t>
  </si>
  <si>
    <t>988314</t>
  </si>
  <si>
    <t>988316</t>
  </si>
  <si>
    <t>Payment: H&amp;M Hennes &amp; Mauritz UK Limited</t>
  </si>
  <si>
    <t>988299</t>
  </si>
  <si>
    <t>40131</t>
  </si>
  <si>
    <t>39776</t>
  </si>
  <si>
    <t>998905</t>
  </si>
  <si>
    <t>988294</t>
  </si>
  <si>
    <t>988303</t>
  </si>
  <si>
    <t>988285</t>
  </si>
  <si>
    <t>988315</t>
  </si>
  <si>
    <t>988311</t>
  </si>
  <si>
    <t>996546</t>
  </si>
  <si>
    <t>988312</t>
  </si>
  <si>
    <t>Overpayment: Holland &amp; Barrett Retail Limited</t>
  </si>
  <si>
    <t>Overpayment: Marks &amp; Spencer PLC</t>
  </si>
  <si>
    <t>986675</t>
  </si>
  <si>
    <t>995043</t>
  </si>
  <si>
    <t>986662</t>
  </si>
  <si>
    <t>986635</t>
  </si>
  <si>
    <t>986632</t>
  </si>
  <si>
    <t>National Westminster Bank Plc</t>
  </si>
  <si>
    <t>48981620245892759 489816</t>
  </si>
  <si>
    <t>48981720245892760 489817</t>
  </si>
  <si>
    <t>Gerald Eve LLP</t>
  </si>
  <si>
    <t>986676</t>
  </si>
  <si>
    <t>988290</t>
  </si>
  <si>
    <t>988297</t>
  </si>
  <si>
    <t>988284</t>
  </si>
  <si>
    <t>988283</t>
  </si>
  <si>
    <t>988291</t>
  </si>
  <si>
    <t>988309</t>
  </si>
  <si>
    <t>988287</t>
  </si>
  <si>
    <t>988295</t>
  </si>
  <si>
    <t>39904</t>
  </si>
  <si>
    <t>40167</t>
  </si>
  <si>
    <t>40048</t>
  </si>
  <si>
    <t>988310</t>
  </si>
  <si>
    <t>Dummy to reconcile with locked dates CN</t>
  </si>
  <si>
    <t>Dummy to reconcile with locked dates</t>
  </si>
  <si>
    <t>986663</t>
  </si>
  <si>
    <t>986649</t>
  </si>
  <si>
    <t>986660</t>
  </si>
  <si>
    <t>986644</t>
  </si>
  <si>
    <t>986664</t>
  </si>
  <si>
    <t>986659</t>
  </si>
  <si>
    <t>986677</t>
  </si>
  <si>
    <t>986665</t>
  </si>
  <si>
    <t>982133</t>
  </si>
  <si>
    <t>986670</t>
  </si>
  <si>
    <t>986640</t>
  </si>
  <si>
    <t>40192</t>
  </si>
  <si>
    <t>986656</t>
  </si>
  <si>
    <t>986650</t>
  </si>
  <si>
    <t>986661</t>
  </si>
  <si>
    <t>986655</t>
  </si>
  <si>
    <t>986628</t>
  </si>
  <si>
    <t>986672</t>
  </si>
  <si>
    <t>986639</t>
  </si>
  <si>
    <t>986647</t>
  </si>
  <si>
    <t>40193</t>
  </si>
  <si>
    <t>INV-0262</t>
  </si>
  <si>
    <t>986651</t>
  </si>
  <si>
    <t>986627</t>
  </si>
  <si>
    <t>1108</t>
  </si>
  <si>
    <t>50BR100117737</t>
  </si>
  <si>
    <t>Payment: Bridges Pound Limited</t>
  </si>
  <si>
    <t>INV-7212</t>
  </si>
  <si>
    <t>9100711604</t>
  </si>
  <si>
    <t>61577</t>
  </si>
  <si>
    <t>INV-2289</t>
  </si>
  <si>
    <t>4527</t>
  </si>
  <si>
    <t>988298</t>
  </si>
  <si>
    <t>CSI10354</t>
  </si>
  <si>
    <t>4526</t>
  </si>
  <si>
    <t>4558</t>
  </si>
  <si>
    <t>INV161124</t>
  </si>
  <si>
    <t>4086057804 5067 2980 01</t>
  </si>
  <si>
    <t>4653</t>
  </si>
  <si>
    <t>Payment: Cambridgeshire Mobility Ltd</t>
  </si>
  <si>
    <t>INV-8702</t>
  </si>
  <si>
    <t>CSI10463</t>
  </si>
  <si>
    <t>CSI10466</t>
  </si>
  <si>
    <t>SINV71770</t>
  </si>
  <si>
    <t>4679</t>
  </si>
  <si>
    <t>CSI10468</t>
  </si>
  <si>
    <t>4709</t>
  </si>
  <si>
    <t>4746</t>
  </si>
  <si>
    <t>4737</t>
  </si>
  <si>
    <t>4749</t>
  </si>
  <si>
    <t>4747</t>
  </si>
  <si>
    <t>4754</t>
  </si>
  <si>
    <t>16464</t>
  </si>
  <si>
    <t>CSI10520</t>
  </si>
  <si>
    <t>244570</t>
  </si>
  <si>
    <t>INV05847654 7003921869</t>
  </si>
  <si>
    <t>INV058692291 7003704348</t>
  </si>
  <si>
    <t>INV05913253 7003921869</t>
  </si>
  <si>
    <t>INV05934962 7003948993</t>
  </si>
  <si>
    <t>988313</t>
  </si>
  <si>
    <t>988308</t>
  </si>
  <si>
    <t>986642</t>
  </si>
  <si>
    <t>986638</t>
  </si>
  <si>
    <t>972674</t>
  </si>
  <si>
    <t>998646</t>
  </si>
  <si>
    <t>996585</t>
  </si>
  <si>
    <t>986678</t>
  </si>
  <si>
    <t>988296</t>
  </si>
  <si>
    <t>996584</t>
  </si>
  <si>
    <t>988292</t>
  </si>
  <si>
    <t>Part credit of 980953</t>
  </si>
  <si>
    <t>986657</t>
  </si>
  <si>
    <t>986671</t>
  </si>
  <si>
    <t>998633</t>
  </si>
  <si>
    <t>986658</t>
  </si>
  <si>
    <t>988282</t>
  </si>
  <si>
    <t>Payment: Positive Media Marketing Limited</t>
  </si>
  <si>
    <t>1002246</t>
  </si>
  <si>
    <t>986629</t>
  </si>
  <si>
    <t>329634090/24 3008842353</t>
  </si>
  <si>
    <t>332634274/24 3008842353</t>
  </si>
  <si>
    <t>998638</t>
  </si>
  <si>
    <t>986630</t>
  </si>
  <si>
    <t>995943</t>
  </si>
  <si>
    <t>995927</t>
  </si>
  <si>
    <t>988280</t>
  </si>
  <si>
    <t>978752</t>
  </si>
  <si>
    <t>998659</t>
  </si>
  <si>
    <t>48980420245874661 489804</t>
  </si>
  <si>
    <t>CSI10544</t>
  </si>
  <si>
    <t>986667</t>
  </si>
  <si>
    <t>48980420245874662 489804</t>
  </si>
  <si>
    <t>48980420246133346 489804</t>
  </si>
  <si>
    <t>1107</t>
  </si>
  <si>
    <t>48980520245646164 489805</t>
  </si>
  <si>
    <t>48979920245780392 489799</t>
  </si>
  <si>
    <t>48980520245896407 489805</t>
  </si>
  <si>
    <t>48980120245995959 489801</t>
  </si>
  <si>
    <t>48980120245995956 489801</t>
  </si>
  <si>
    <t>48980524246045993 489805</t>
  </si>
  <si>
    <t>48979920246100464 489799</t>
  </si>
  <si>
    <t>48979920246100470 489799</t>
  </si>
  <si>
    <t>48979920246100471 489799</t>
  </si>
  <si>
    <t>48979920246100472 489799</t>
  </si>
  <si>
    <t>331263289/24 3008852594</t>
  </si>
  <si>
    <t>331376996/24 3008852594</t>
  </si>
  <si>
    <t>331401108/24 3008852594</t>
  </si>
  <si>
    <t>344572277/24 3008852594</t>
  </si>
  <si>
    <t>INV-0263</t>
  </si>
  <si>
    <t>INV-0003</t>
  </si>
  <si>
    <t>345347766/24 3008837018</t>
  </si>
  <si>
    <t>346551199/24 3008853342</t>
  </si>
  <si>
    <t>48981620245999245 489816</t>
  </si>
  <si>
    <t>321198</t>
  </si>
  <si>
    <t>4753</t>
  </si>
  <si>
    <t>INV215510</t>
  </si>
  <si>
    <t>INV-161300</t>
  </si>
  <si>
    <t>19082</t>
  </si>
  <si>
    <t>48981720245999246 489817</t>
  </si>
  <si>
    <t>Payment: ABM FacilitySservices UK Ltd</t>
  </si>
  <si>
    <t>321202</t>
  </si>
  <si>
    <t>321204</t>
  </si>
  <si>
    <t>Payment: BR Graphics Ltd</t>
  </si>
  <si>
    <t>2367</t>
  </si>
  <si>
    <t>INV04748071 7003704348</t>
  </si>
  <si>
    <t>INV05288593 700370438</t>
  </si>
  <si>
    <t>INV05134796 7003704348</t>
  </si>
  <si>
    <t>INV05579790 7003704348</t>
  </si>
  <si>
    <t>321203</t>
  </si>
  <si>
    <t>4788</t>
  </si>
  <si>
    <t>4793</t>
  </si>
  <si>
    <t>4794</t>
  </si>
  <si>
    <t>F45956</t>
  </si>
  <si>
    <t>CSI10541</t>
  </si>
  <si>
    <t>CSI10550</t>
  </si>
  <si>
    <t>CSI10538</t>
  </si>
  <si>
    <t>Payment: Rio Asphalt &amp; Paving Co. Ltd</t>
  </si>
  <si>
    <t>21191</t>
  </si>
  <si>
    <t>INV06159027 7003704348</t>
  </si>
  <si>
    <t>173557</t>
  </si>
  <si>
    <t>INV06160824 7002099780</t>
  </si>
  <si>
    <t>CSI10570</t>
  </si>
  <si>
    <t>CSI10587</t>
  </si>
  <si>
    <t>SINV72657</t>
  </si>
  <si>
    <t>997764</t>
  </si>
  <si>
    <t>172099</t>
  </si>
  <si>
    <t>F45955</t>
  </si>
  <si>
    <t>4782</t>
  </si>
  <si>
    <t>2388</t>
  </si>
  <si>
    <t>INV-7021</t>
  </si>
  <si>
    <t>227447</t>
  </si>
  <si>
    <t>1112</t>
  </si>
  <si>
    <t>986674</t>
  </si>
  <si>
    <t>% Management Fees</t>
  </si>
  <si>
    <t>988288</t>
  </si>
  <si>
    <t>986652</t>
  </si>
  <si>
    <t>Payment: Couch Perry Wilkes East Midlands LLP</t>
  </si>
  <si>
    <t>INVEM06283</t>
  </si>
  <si>
    <t>48980620245896406 489806</t>
  </si>
  <si>
    <t>48979420245919419 489794</t>
  </si>
  <si>
    <t>48979420246041904 489794</t>
  </si>
  <si>
    <t>48980720246050637 489807</t>
  </si>
  <si>
    <t>48981420246050635 489814</t>
  </si>
  <si>
    <t>48980820246050636 489808</t>
  </si>
  <si>
    <t>48982420246117355 489824</t>
  </si>
  <si>
    <t>48979820246041903 489798</t>
  </si>
  <si>
    <t>49510320246094422 495103</t>
  </si>
  <si>
    <t>49510520245874308 495105</t>
  </si>
  <si>
    <t>Sale Lab Limited</t>
  </si>
  <si>
    <t>Medhi Mahoodabadi</t>
  </si>
  <si>
    <t>Mini Milestones Limited</t>
  </si>
  <si>
    <t>Esquire Retail Limited</t>
  </si>
  <si>
    <t>Cornerstone Telecommunications Infrastructure Limited</t>
  </si>
  <si>
    <t>Abbeyfield V.E Limited</t>
  </si>
  <si>
    <t>2389</t>
  </si>
  <si>
    <t>VOIDS.</t>
  </si>
  <si>
    <t>998641</t>
  </si>
  <si>
    <t>7000485248-SC5 24/25</t>
  </si>
  <si>
    <t>7000477717-SC5 24/25</t>
  </si>
  <si>
    <t>7000485237-SC5 24/25</t>
  </si>
  <si>
    <t>5062458967 SUT</t>
  </si>
  <si>
    <t>7000486810-SC5 24/25</t>
  </si>
  <si>
    <t>7000485259-SC5 24/25</t>
  </si>
  <si>
    <t>988305</t>
  </si>
  <si>
    <t>1551286</t>
  </si>
  <si>
    <t>998660</t>
  </si>
  <si>
    <t>48979520246094366 489795</t>
  </si>
  <si>
    <t>48979720246094367 489797</t>
  </si>
  <si>
    <t>48981020246094368 489810</t>
  </si>
  <si>
    <t>48981320246094370 489813</t>
  </si>
  <si>
    <t>48981520246097001 489815</t>
  </si>
  <si>
    <t>48981920246094371 489819</t>
  </si>
  <si>
    <t>48982220246094372 489822</t>
  </si>
  <si>
    <t>48982520246094373 489825</t>
  </si>
  <si>
    <t>998647</t>
  </si>
  <si>
    <t>998630</t>
  </si>
  <si>
    <t>998640</t>
  </si>
  <si>
    <t>998636</t>
  </si>
  <si>
    <t>998644</t>
  </si>
  <si>
    <t>998625</t>
  </si>
  <si>
    <t>998626</t>
  </si>
  <si>
    <t>998631</t>
  </si>
  <si>
    <t>1010564</t>
  </si>
  <si>
    <t>Overpayment: Style Paris Limited</t>
  </si>
  <si>
    <t>322190</t>
  </si>
  <si>
    <t>49510620246050190 495106</t>
  </si>
  <si>
    <t>48981220246094369 489812</t>
  </si>
  <si>
    <t>4897992046137751 489799</t>
  </si>
  <si>
    <t>INVEM06302</t>
  </si>
  <si>
    <t>7941</t>
  </si>
  <si>
    <t>104519</t>
  </si>
  <si>
    <t>998629</t>
  </si>
  <si>
    <t>998655</t>
  </si>
  <si>
    <t>998650</t>
  </si>
  <si>
    <t>1009466</t>
  </si>
  <si>
    <t>1010226</t>
  </si>
  <si>
    <t>998661</t>
  </si>
  <si>
    <t>998653</t>
  </si>
  <si>
    <t>998639</t>
  </si>
  <si>
    <t>998651</t>
  </si>
  <si>
    <t>998652</t>
  </si>
  <si>
    <t>913053</t>
  </si>
  <si>
    <t>998648</t>
  </si>
  <si>
    <t>998654</t>
  </si>
  <si>
    <t>998642</t>
  </si>
  <si>
    <t>1010232</t>
  </si>
  <si>
    <t>998656</t>
  </si>
  <si>
    <t>998637</t>
  </si>
  <si>
    <t>48981820246180833 489818</t>
  </si>
  <si>
    <t>7996</t>
  </si>
  <si>
    <t>4876</t>
  </si>
  <si>
    <t>4922</t>
  </si>
  <si>
    <t>Payment: H20 HYGIENE -DO NOT USE</t>
  </si>
  <si>
    <t>INV006333</t>
  </si>
  <si>
    <t>4809</t>
  </si>
  <si>
    <t>6006620586-B</t>
  </si>
  <si>
    <t>6006642762-B</t>
  </si>
  <si>
    <t>6006642784-A</t>
  </si>
  <si>
    <t>6006620575 - B</t>
  </si>
  <si>
    <t>6006637423-B</t>
  </si>
  <si>
    <t>6006637412-B</t>
  </si>
  <si>
    <t>6006620268-B</t>
  </si>
  <si>
    <t>6006637332-B</t>
  </si>
  <si>
    <t>6006620597-B</t>
  </si>
  <si>
    <t>6006629072-B</t>
  </si>
  <si>
    <t>1009469</t>
  </si>
  <si>
    <t>2390</t>
  </si>
  <si>
    <t>4811</t>
  </si>
  <si>
    <t>4841</t>
  </si>
  <si>
    <t>4835</t>
  </si>
  <si>
    <t>4868</t>
  </si>
  <si>
    <t>161232</t>
  </si>
  <si>
    <t>48980920246169956 489809</t>
  </si>
  <si>
    <t>48981720246169958 489817</t>
  </si>
  <si>
    <t>5086474070 5042540701</t>
  </si>
  <si>
    <t>48981620246169957 489816</t>
  </si>
  <si>
    <t>998718</t>
  </si>
  <si>
    <t>48980220246169955 489802</t>
  </si>
  <si>
    <t>SI-47522</t>
  </si>
  <si>
    <t>4810</t>
  </si>
  <si>
    <t>244923</t>
  </si>
  <si>
    <t>Payment: Powerpro UK LTD</t>
  </si>
  <si>
    <t>54493</t>
  </si>
  <si>
    <t>INV216148</t>
  </si>
  <si>
    <t>16606</t>
  </si>
  <si>
    <t>4916</t>
  </si>
  <si>
    <t>4915</t>
  </si>
  <si>
    <t>4917</t>
  </si>
  <si>
    <t>4918</t>
  </si>
  <si>
    <t>4919</t>
  </si>
  <si>
    <t>4921</t>
  </si>
  <si>
    <t>4920</t>
  </si>
  <si>
    <t>4923</t>
  </si>
  <si>
    <t>INV006318</t>
  </si>
  <si>
    <t>F46581</t>
  </si>
  <si>
    <t>998645</t>
  </si>
  <si>
    <t>Payment: Avison Young UK Limited</t>
  </si>
  <si>
    <t>1093454</t>
  </si>
  <si>
    <t>998662</t>
  </si>
  <si>
    <t>998634</t>
  </si>
  <si>
    <t>1006348</t>
  </si>
  <si>
    <t>1006349</t>
  </si>
  <si>
    <t>1006350</t>
  </si>
  <si>
    <t>998627</t>
  </si>
  <si>
    <t>961178</t>
  </si>
  <si>
    <t>972682</t>
  </si>
  <si>
    <t>986636</t>
  </si>
  <si>
    <t>Payment: Portal Plan Quest Limited</t>
  </si>
  <si>
    <t>PP13294501v1SOU</t>
  </si>
  <si>
    <t>Credit of 1010481 (48981820246180833 489818)</t>
  </si>
  <si>
    <t>961791</t>
  </si>
  <si>
    <t>972782</t>
  </si>
  <si>
    <t>998811</t>
  </si>
  <si>
    <t>988306</t>
  </si>
  <si>
    <t>1010338</t>
  </si>
  <si>
    <t>Re-Invoice of 1010481 (48981820246180833 489818)</t>
  </si>
  <si>
    <t>Payment: Shoppertainment Management Limited</t>
  </si>
  <si>
    <t>982851</t>
  </si>
  <si>
    <t>977631</t>
  </si>
  <si>
    <t>1007557</t>
  </si>
  <si>
    <t>998649</t>
  </si>
  <si>
    <t>Payment: Completely Events Limited</t>
  </si>
  <si>
    <t>802987</t>
  </si>
  <si>
    <t>IN1107919531 A88372 CRD</t>
  </si>
  <si>
    <t>41037</t>
  </si>
  <si>
    <t>Payment: TV Licensing</t>
  </si>
  <si>
    <t>4227277387</t>
  </si>
  <si>
    <t>Credit of expense 985644 (IN1107919531 A88372)</t>
  </si>
  <si>
    <t>IN1107919532 A88372 CRD</t>
  </si>
  <si>
    <t>48980220246290879 489802</t>
  </si>
  <si>
    <t>40725</t>
  </si>
  <si>
    <t>5086511495 5065 2410 01</t>
  </si>
  <si>
    <t>1010244</t>
  </si>
  <si>
    <t>998658</t>
  </si>
  <si>
    <t>Payment: BES Utilities</t>
  </si>
  <si>
    <t>403609208 BES1079778E</t>
  </si>
  <si>
    <t>3484551</t>
  </si>
  <si>
    <t>INV06425905 7003704348</t>
  </si>
  <si>
    <t>48980920246290880 489809</t>
  </si>
  <si>
    <t>48981820246290886 489818</t>
  </si>
  <si>
    <t>48981620246290884 489816</t>
  </si>
  <si>
    <t>48981720246290885 489817</t>
  </si>
  <si>
    <t>322189</t>
  </si>
  <si>
    <t>4924</t>
  </si>
  <si>
    <t>40279</t>
  </si>
  <si>
    <t>BPG-Gracechurch-01-013</t>
  </si>
  <si>
    <t>BPG-Gracechurch-01-014</t>
  </si>
  <si>
    <t>33872740/24 3008875859</t>
  </si>
  <si>
    <t>998632</t>
  </si>
  <si>
    <t>1010224</t>
  </si>
  <si>
    <t>1010245</t>
  </si>
  <si>
    <t>1010228</t>
  </si>
  <si>
    <t>1010233</t>
  </si>
  <si>
    <t>IN24216-01</t>
  </si>
  <si>
    <t>1010240</t>
  </si>
  <si>
    <t>1010230</t>
  </si>
  <si>
    <t>1017328</t>
  </si>
  <si>
    <t>Payment: SYC2J Sutton Coldfield Limited</t>
  </si>
  <si>
    <t>1002178</t>
  </si>
  <si>
    <t>Overpayment: Ted Hawthorne Catering Limited</t>
  </si>
  <si>
    <t>1022906</t>
  </si>
  <si>
    <t>1010229</t>
  </si>
  <si>
    <t>1010234</t>
  </si>
  <si>
    <t>1010238</t>
  </si>
  <si>
    <t>1010227</t>
  </si>
  <si>
    <t>1017610</t>
  </si>
  <si>
    <t>1010242</t>
  </si>
  <si>
    <t>Payment: Style Paris Limited</t>
  </si>
  <si>
    <t>1010255</t>
  </si>
  <si>
    <t>1010256</t>
  </si>
  <si>
    <t>1010225</t>
  </si>
  <si>
    <t>7000482329</t>
  </si>
  <si>
    <t>7000477682</t>
  </si>
  <si>
    <t>7000477693</t>
  </si>
  <si>
    <t>7000485420</t>
  </si>
  <si>
    <t>5062520013SUT</t>
  </si>
  <si>
    <t>6006642540 4/5</t>
  </si>
  <si>
    <t>1010257</t>
  </si>
  <si>
    <t>958617</t>
  </si>
  <si>
    <t>Payment: Heaven Sends Limited T/A Magical Story</t>
  </si>
  <si>
    <t>1014541</t>
  </si>
  <si>
    <t>48981020246290881 489810</t>
  </si>
  <si>
    <t>48979420246338130 489794</t>
  </si>
  <si>
    <t>1010236</t>
  </si>
  <si>
    <t>48980720246249124 489807</t>
  </si>
  <si>
    <t>48979920246100465 489799</t>
  </si>
  <si>
    <t>49510520246136740 495105</t>
  </si>
  <si>
    <t>49510220246169954 495102</t>
  </si>
  <si>
    <t>48979720246290878 489797</t>
  </si>
  <si>
    <t>49510220246290933 495102</t>
  </si>
  <si>
    <t>48982520246290890 489825</t>
  </si>
  <si>
    <t>48980120246330518 489801</t>
  </si>
  <si>
    <t>48979920246343416 489799</t>
  </si>
  <si>
    <t>1023491</t>
  </si>
  <si>
    <t>1010237</t>
  </si>
  <si>
    <t>1010239</t>
  </si>
  <si>
    <t>995900</t>
  </si>
  <si>
    <t>1010221</t>
  </si>
  <si>
    <t>1010222</t>
  </si>
  <si>
    <t>48979120246047941 489791</t>
  </si>
  <si>
    <t>48981420246249123 489814</t>
  </si>
  <si>
    <t>48980420246249125 489804</t>
  </si>
  <si>
    <t>48980520246260511 489805</t>
  </si>
  <si>
    <t>48980820246260510 489808</t>
  </si>
  <si>
    <t>48981320246290883 489813</t>
  </si>
  <si>
    <t>48982420246290889 489824</t>
  </si>
  <si>
    <t>48982220246290888 489822</t>
  </si>
  <si>
    <t>49510320246290934 495103</t>
  </si>
  <si>
    <t>48981920246290887 489819</t>
  </si>
  <si>
    <t>48980520246287034 49805</t>
  </si>
  <si>
    <t>48980620246287033 489806</t>
  </si>
  <si>
    <t>48981520246287031 489815</t>
  </si>
  <si>
    <t>49510220246314197 495102</t>
  </si>
  <si>
    <t>1010241</t>
  </si>
  <si>
    <t>1010249</t>
  </si>
  <si>
    <t>49510520246224743 495105</t>
  </si>
  <si>
    <t>48979120246245988 489791</t>
  </si>
  <si>
    <t>49510620246248787 495106</t>
  </si>
  <si>
    <t>48981220246290882 489812</t>
  </si>
  <si>
    <t>48979520246290877 489795</t>
  </si>
  <si>
    <t>48979820246342996 489798</t>
  </si>
  <si>
    <t>40408</t>
  </si>
  <si>
    <t>1010223</t>
  </si>
  <si>
    <t>1010231</t>
  </si>
  <si>
    <t>88512</t>
  </si>
  <si>
    <t>2364</t>
  </si>
  <si>
    <t>230099</t>
  </si>
  <si>
    <t>3566483 EFW321085-0</t>
  </si>
  <si>
    <t>230453</t>
  </si>
  <si>
    <t>231421</t>
  </si>
  <si>
    <t>1122</t>
  </si>
  <si>
    <t>59</t>
  </si>
  <si>
    <t>Payment: ABM FACILITY SERVICES UK LIMITED</t>
  </si>
  <si>
    <t>317699</t>
  </si>
  <si>
    <t>4948</t>
  </si>
  <si>
    <t>5095</t>
  </si>
  <si>
    <t>801315</t>
  </si>
  <si>
    <t>801848</t>
  </si>
  <si>
    <t>802252</t>
  </si>
  <si>
    <t>802140</t>
  </si>
  <si>
    <t>40431</t>
  </si>
  <si>
    <t>1010246</t>
  </si>
  <si>
    <t>1010254</t>
  </si>
  <si>
    <t>1021265</t>
  </si>
  <si>
    <t>535925587 73751483</t>
  </si>
  <si>
    <t>533869285 73751483</t>
  </si>
  <si>
    <t>1022769</t>
  </si>
  <si>
    <t>1029167</t>
  </si>
  <si>
    <t>1029165</t>
  </si>
  <si>
    <t>1029166</t>
  </si>
  <si>
    <t>1029171</t>
  </si>
  <si>
    <t>1029164</t>
  </si>
  <si>
    <t>Payment: CHS Healthcare</t>
  </si>
  <si>
    <t>932948</t>
  </si>
  <si>
    <t>1010247</t>
  </si>
  <si>
    <t>1010252</t>
  </si>
  <si>
    <t>1021253</t>
  </si>
  <si>
    <t>1010235</t>
  </si>
  <si>
    <t>1010243</t>
  </si>
  <si>
    <t>1021218</t>
  </si>
  <si>
    <t>37253</t>
  </si>
  <si>
    <t>1022758</t>
  </si>
  <si>
    <t>988286</t>
  </si>
  <si>
    <t>1022762</t>
  </si>
  <si>
    <t>1033111</t>
  </si>
  <si>
    <t>F47081</t>
  </si>
  <si>
    <t>5100</t>
  </si>
  <si>
    <t>5097</t>
  </si>
  <si>
    <t>332289</t>
  </si>
  <si>
    <t>F47620</t>
  </si>
  <si>
    <t>F47178</t>
  </si>
  <si>
    <t>1010253</t>
  </si>
  <si>
    <t>1270</t>
  </si>
  <si>
    <t>5099</t>
  </si>
  <si>
    <t>986673</t>
  </si>
  <si>
    <t>1017611</t>
  </si>
  <si>
    <t>1021238</t>
  </si>
  <si>
    <t>1022780</t>
  </si>
  <si>
    <t>1021261</t>
  </si>
  <si>
    <t>1040549</t>
  </si>
  <si>
    <t>1022770</t>
  </si>
  <si>
    <t>1022784</t>
  </si>
  <si>
    <t>1022794</t>
  </si>
  <si>
    <t>1022790</t>
  </si>
  <si>
    <t>1022760</t>
  </si>
  <si>
    <t>1022778</t>
  </si>
  <si>
    <t>1022783</t>
  </si>
  <si>
    <t>1022766</t>
  </si>
  <si>
    <t>Overpayment: Esquire Retail Limited</t>
  </si>
  <si>
    <t>Overpayment: USA Toys Limited</t>
  </si>
  <si>
    <t>1021224</t>
  </si>
  <si>
    <t>1021220</t>
  </si>
  <si>
    <t>1021232</t>
  </si>
  <si>
    <t>1021249</t>
  </si>
  <si>
    <t>1021254</t>
  </si>
  <si>
    <t>1021260</t>
  </si>
  <si>
    <t>1021240</t>
  </si>
  <si>
    <t>Payment: NatWest</t>
  </si>
  <si>
    <t>1040545</t>
  </si>
  <si>
    <t>1021233</t>
  </si>
  <si>
    <t>1021241</t>
  </si>
  <si>
    <t>1021229</t>
  </si>
  <si>
    <t>1021227</t>
  </si>
  <si>
    <t>1021235</t>
  </si>
  <si>
    <t>1021248</t>
  </si>
  <si>
    <t>1021246</t>
  </si>
  <si>
    <t>1019390</t>
  </si>
  <si>
    <t>1021245</t>
  </si>
  <si>
    <t>1021231</t>
  </si>
  <si>
    <t>1021247</t>
  </si>
  <si>
    <t>1021259</t>
  </si>
  <si>
    <t>1021255</t>
  </si>
  <si>
    <t>1021264</t>
  </si>
  <si>
    <t>1021230</t>
  </si>
  <si>
    <t>1021250</t>
  </si>
  <si>
    <t>1039885</t>
  </si>
  <si>
    <t>1021251</t>
  </si>
  <si>
    <t>1021217</t>
  </si>
  <si>
    <t>1021215</t>
  </si>
  <si>
    <t>1021226</t>
  </si>
  <si>
    <t>48981120246037303 489811</t>
  </si>
  <si>
    <t>48982120246249122 489821</t>
  </si>
  <si>
    <t>49510220246415791 495102</t>
  </si>
  <si>
    <t>48981420246397828 489814</t>
  </si>
  <si>
    <t>49510220246228571 495102</t>
  </si>
  <si>
    <t>48980720246397830 489807</t>
  </si>
  <si>
    <t>48980820246397829 489808</t>
  </si>
  <si>
    <t>48979120246403348 489791</t>
  </si>
  <si>
    <t>48979720246415724 489797</t>
  </si>
  <si>
    <t>48981020246415727 489810</t>
  </si>
  <si>
    <t>48981920246415734 489819</t>
  </si>
  <si>
    <t>48981320246415729 489813</t>
  </si>
  <si>
    <t>48982220246415735 489822</t>
  </si>
  <si>
    <t>49510320246415792 495103</t>
  </si>
  <si>
    <t>48980620246476338 489806</t>
  </si>
  <si>
    <t>48981520246476337 489815</t>
  </si>
  <si>
    <t>48979420246494215 489794</t>
  </si>
  <si>
    <t>48979320246397831 489793</t>
  </si>
  <si>
    <t>48979820246494214 489798</t>
  </si>
  <si>
    <t>1021228</t>
  </si>
  <si>
    <t>48980220246415725 489802</t>
  </si>
  <si>
    <t>1022785</t>
  </si>
  <si>
    <t>1022788</t>
  </si>
  <si>
    <t>1022787</t>
  </si>
  <si>
    <t>1022774</t>
  </si>
  <si>
    <t>48982420246415737 489824</t>
  </si>
  <si>
    <t>48981820246415733 489818</t>
  </si>
  <si>
    <t>48981720246415731 489817</t>
  </si>
  <si>
    <t>4.90E+16</t>
  </si>
  <si>
    <t>48980920246415726 489809</t>
  </si>
  <si>
    <t>1022775</t>
  </si>
  <si>
    <t>1022773</t>
  </si>
  <si>
    <t>1022767</t>
  </si>
  <si>
    <t>174831</t>
  </si>
  <si>
    <t>332290</t>
  </si>
  <si>
    <t>5126</t>
  </si>
  <si>
    <t>40903</t>
  </si>
  <si>
    <t>40929</t>
  </si>
  <si>
    <t>11022</t>
  </si>
  <si>
    <t>162073</t>
  </si>
  <si>
    <t>5080</t>
  </si>
  <si>
    <t>5178</t>
  </si>
  <si>
    <t>5134</t>
  </si>
  <si>
    <t>INV06598171 7003921869</t>
  </si>
  <si>
    <t>5090</t>
  </si>
  <si>
    <t>161558</t>
  </si>
  <si>
    <t>4976a</t>
  </si>
  <si>
    <t>4976</t>
  </si>
  <si>
    <t>1790162173</t>
  </si>
  <si>
    <t>246390</t>
  </si>
  <si>
    <t>336738</t>
  </si>
  <si>
    <t>4636</t>
  </si>
  <si>
    <t>11019</t>
  </si>
  <si>
    <t>4947</t>
  </si>
  <si>
    <t>4982</t>
  </si>
  <si>
    <t>4977</t>
  </si>
  <si>
    <t>4978</t>
  </si>
  <si>
    <t>8030</t>
  </si>
  <si>
    <t>50152</t>
  </si>
  <si>
    <t>5096</t>
  </si>
  <si>
    <t>11026</t>
  </si>
  <si>
    <t>11021</t>
  </si>
  <si>
    <t>8065</t>
  </si>
  <si>
    <t>5082</t>
  </si>
  <si>
    <t>5177</t>
  </si>
  <si>
    <t>INV0000027</t>
  </si>
  <si>
    <t>11028</t>
  </si>
  <si>
    <t>1021214</t>
  </si>
  <si>
    <t>1021236</t>
  </si>
  <si>
    <t>1021221</t>
  </si>
  <si>
    <t>1021222</t>
  </si>
  <si>
    <t>1041900</t>
  </si>
  <si>
    <t>1021225</t>
  </si>
  <si>
    <t>1021216</t>
  </si>
  <si>
    <t>1019389</t>
  </si>
  <si>
    <t>1010251</t>
  </si>
  <si>
    <t>1022795</t>
  </si>
  <si>
    <t>1022777</t>
  </si>
  <si>
    <t>336739</t>
  </si>
  <si>
    <t>INV-8610</t>
  </si>
  <si>
    <t>1022764</t>
  </si>
  <si>
    <t>1022786</t>
  </si>
  <si>
    <t>1022791</t>
  </si>
  <si>
    <t>1022792</t>
  </si>
  <si>
    <t>INV216785</t>
  </si>
  <si>
    <t>INV217383</t>
  </si>
  <si>
    <t>CSI 10715</t>
  </si>
  <si>
    <t>174955</t>
  </si>
  <si>
    <t>16676</t>
  </si>
  <si>
    <t>245808</t>
  </si>
  <si>
    <t>Payment: Planteria Group (UK) Limited</t>
  </si>
  <si>
    <t>156780</t>
  </si>
  <si>
    <t>158432</t>
  </si>
  <si>
    <t>16746</t>
  </si>
  <si>
    <t>INV006445</t>
  </si>
  <si>
    <t>Gracechurch - SC.</t>
  </si>
  <si>
    <t>40537</t>
  </si>
  <si>
    <t>4084666177 5042 5407 01</t>
  </si>
  <si>
    <t>89184</t>
  </si>
  <si>
    <t>INV006697</t>
  </si>
  <si>
    <t>INV000031</t>
  </si>
  <si>
    <t>1021262</t>
  </si>
  <si>
    <t>351138925/24 3008852704</t>
  </si>
  <si>
    <t>1040000</t>
  </si>
  <si>
    <t>48981220246415728 489812</t>
  </si>
  <si>
    <t>48980520246479019 489805</t>
  </si>
  <si>
    <t>48980120246476339 489801</t>
  </si>
  <si>
    <t>48982120246512525 489821</t>
  </si>
  <si>
    <t>48982120246512524 489821</t>
  </si>
  <si>
    <t>48980420246512519 489804</t>
  </si>
  <si>
    <t>4.89804E+16</t>
  </si>
  <si>
    <t>48979920246512503 489799</t>
  </si>
  <si>
    <t>27641</t>
  </si>
  <si>
    <t>233543</t>
  </si>
  <si>
    <t>233999</t>
  </si>
  <si>
    <t>1021239</t>
  </si>
  <si>
    <t>1021257</t>
  </si>
  <si>
    <t>1022796</t>
  </si>
  <si>
    <t>5369 Proforma</t>
  </si>
  <si>
    <t>BPG-Gracechurch-01-015</t>
  </si>
  <si>
    <t>90068</t>
  </si>
  <si>
    <t>Payment: Steer Davies &amp; Gleave Limited</t>
  </si>
  <si>
    <t>5646003</t>
  </si>
  <si>
    <t>INV06967982 7004178457</t>
  </si>
  <si>
    <t>7000500166-SC5</t>
  </si>
  <si>
    <t>5086884997 5065216101</t>
  </si>
  <si>
    <t>1022782</t>
  </si>
  <si>
    <t>40494</t>
  </si>
  <si>
    <t>1040323</t>
  </si>
  <si>
    <t>1022761</t>
  </si>
  <si>
    <t>1022765</t>
  </si>
  <si>
    <t>Payment: Jennie Stone Designs</t>
  </si>
  <si>
    <t>1</t>
  </si>
  <si>
    <t>1021244</t>
  </si>
  <si>
    <t>1045846</t>
  </si>
  <si>
    <t>1059890</t>
  </si>
  <si>
    <t>1021252</t>
  </si>
  <si>
    <t>998628</t>
  </si>
  <si>
    <t>1010248</t>
  </si>
  <si>
    <t>1040038</t>
  </si>
  <si>
    <t>1059638</t>
  </si>
  <si>
    <t>1021256</t>
  </si>
  <si>
    <t>1021223</t>
  </si>
  <si>
    <t>1040326</t>
  </si>
  <si>
    <t>5081</t>
  </si>
  <si>
    <t>F47783</t>
  </si>
  <si>
    <t>F48266</t>
  </si>
  <si>
    <t>1022793</t>
  </si>
  <si>
    <t>11034</t>
  </si>
  <si>
    <t>40930</t>
  </si>
  <si>
    <t>1006295</t>
  </si>
  <si>
    <t>1022772</t>
  </si>
  <si>
    <t>1021243</t>
  </si>
  <si>
    <t>1040304</t>
  </si>
  <si>
    <t>1126</t>
  </si>
  <si>
    <t>1017612</t>
  </si>
  <si>
    <t>1040324</t>
  </si>
  <si>
    <t>1005476</t>
  </si>
  <si>
    <t>1022771</t>
  </si>
  <si>
    <t>1021242</t>
  </si>
  <si>
    <t>1040308</t>
  </si>
  <si>
    <t>1040310</t>
  </si>
  <si>
    <t>Payment: You're Cherished</t>
  </si>
  <si>
    <t>1042373</t>
  </si>
  <si>
    <t>1042376</t>
  </si>
  <si>
    <t>1040331</t>
  </si>
  <si>
    <t>1040313</t>
  </si>
  <si>
    <t>1063324</t>
  </si>
  <si>
    <t>1063330</t>
  </si>
  <si>
    <t>1040319</t>
  </si>
  <si>
    <t>1040325</t>
  </si>
  <si>
    <t>Overpayment: H Samuel Limited</t>
  </si>
  <si>
    <t>Guild Building Solutions Ltd</t>
  </si>
  <si>
    <t>DJ Payne Consulting Limited</t>
  </si>
  <si>
    <t>WPS United Kingdom Ltd</t>
  </si>
  <si>
    <t>1064216</t>
  </si>
  <si>
    <t>BPG-Gracechurch-01-016</t>
  </si>
  <si>
    <t>BPG-Gracechurch-01-018</t>
  </si>
  <si>
    <t>1063251</t>
  </si>
  <si>
    <t>48979120246569441 489791</t>
  </si>
  <si>
    <t>48980120246606054 489801</t>
  </si>
  <si>
    <t>48980620246606052 489806</t>
  </si>
  <si>
    <t>48979420246605724 489794</t>
  </si>
  <si>
    <t>48979820246605723 489798</t>
  </si>
  <si>
    <t>48980720246605720 489807</t>
  </si>
  <si>
    <t>4.89815E+16</t>
  </si>
  <si>
    <t>48981420246605718 489814</t>
  </si>
  <si>
    <t>48982120246605716 489821</t>
  </si>
  <si>
    <t>48981920246605467 489819</t>
  </si>
  <si>
    <t>48981320246605463 489813</t>
  </si>
  <si>
    <t>48979720246605458 489797</t>
  </si>
  <si>
    <t>49510220246605481 495102</t>
  </si>
  <si>
    <t>49510320246605482 495103</t>
  </si>
  <si>
    <t>48980820246605719 489808</t>
  </si>
  <si>
    <t>48979920246636446 489799</t>
  </si>
  <si>
    <t>48981020246605461 489810</t>
  </si>
  <si>
    <t>INV000070</t>
  </si>
  <si>
    <t>INV000061</t>
  </si>
  <si>
    <t>INV000060</t>
  </si>
  <si>
    <t>INV000072</t>
  </si>
  <si>
    <t>5359</t>
  </si>
  <si>
    <t>5358</t>
  </si>
  <si>
    <t>INV000043</t>
  </si>
  <si>
    <t>INV000069</t>
  </si>
  <si>
    <t>5440</t>
  </si>
  <si>
    <t>INV000062</t>
  </si>
  <si>
    <t>BPG-Gracechurch-01-017</t>
  </si>
  <si>
    <t>48982420246605469 489824</t>
  </si>
  <si>
    <t>48982220246605468 489822</t>
  </si>
  <si>
    <t>INV000076</t>
  </si>
  <si>
    <t>1022759</t>
  </si>
  <si>
    <t>1040332</t>
  </si>
  <si>
    <t>1040309</t>
  </si>
  <si>
    <t>1040314</t>
  </si>
  <si>
    <t>1040305</t>
  </si>
  <si>
    <t>1040311</t>
  </si>
  <si>
    <t>1021234</t>
  </si>
  <si>
    <t>1040317</t>
  </si>
  <si>
    <t>1040316</t>
  </si>
  <si>
    <t>1021219</t>
  </si>
  <si>
    <t>1040307</t>
  </si>
  <si>
    <t>1040318</t>
  </si>
  <si>
    <t>1040328</t>
  </si>
  <si>
    <t>1040303</t>
  </si>
  <si>
    <t>1045847</t>
  </si>
  <si>
    <t>1040320</t>
  </si>
  <si>
    <t>1040336</t>
  </si>
  <si>
    <t>1040321</t>
  </si>
  <si>
    <t>1040306</t>
  </si>
  <si>
    <t>535</t>
  </si>
  <si>
    <t>235366</t>
  </si>
  <si>
    <t>1040329</t>
  </si>
  <si>
    <t>1040302</t>
  </si>
  <si>
    <t>INV-55513</t>
  </si>
  <si>
    <t>3648331 EFW321085-0</t>
  </si>
  <si>
    <t>520</t>
  </si>
  <si>
    <t>92196</t>
  </si>
  <si>
    <t>Payment: Box Property Consultants</t>
  </si>
  <si>
    <t>1412</t>
  </si>
  <si>
    <t>91060</t>
  </si>
  <si>
    <t>48981820246605466 489818</t>
  </si>
  <si>
    <t>48981620246605464 489816</t>
  </si>
  <si>
    <t>48980920246605460 489809</t>
  </si>
  <si>
    <t>48981720246605465 489817</t>
  </si>
  <si>
    <t>162407</t>
  </si>
  <si>
    <t>CSI 10745</t>
  </si>
  <si>
    <t>159060</t>
  </si>
  <si>
    <t>CSI10734</t>
  </si>
  <si>
    <t>CSI 10779</t>
  </si>
  <si>
    <t>20194</t>
  </si>
  <si>
    <t>175997</t>
  </si>
  <si>
    <t>176094</t>
  </si>
  <si>
    <t>247012</t>
  </si>
  <si>
    <t>162373</t>
  </si>
  <si>
    <t>INV000063</t>
  </si>
  <si>
    <t>803673</t>
  </si>
  <si>
    <t>341941</t>
  </si>
  <si>
    <t>341940</t>
  </si>
  <si>
    <t>Payment: Gracie Barra Sutton Limited</t>
  </si>
  <si>
    <t>1068125</t>
  </si>
  <si>
    <t>1042184</t>
  </si>
  <si>
    <t>Payment: Royal Sun Alliance (RSA) Insurance</t>
  </si>
  <si>
    <t>Claim Ref: 12300746</t>
  </si>
  <si>
    <t>1040474</t>
  </si>
  <si>
    <t>1064157</t>
  </si>
  <si>
    <t>1029547</t>
  </si>
  <si>
    <t>1071257</t>
  </si>
  <si>
    <t>1071258</t>
  </si>
  <si>
    <t>1071259</t>
  </si>
  <si>
    <t>1071263</t>
  </si>
  <si>
    <t>Payment: OB Printing Limited</t>
  </si>
  <si>
    <t>1069525</t>
  </si>
  <si>
    <t>238322</t>
  </si>
  <si>
    <t>1040334</t>
  </si>
  <si>
    <t>1071260</t>
  </si>
  <si>
    <t>1071262</t>
  </si>
  <si>
    <t>2621</t>
  </si>
  <si>
    <t>1040337</t>
  </si>
  <si>
    <t>236914</t>
  </si>
  <si>
    <t>2421</t>
  </si>
  <si>
    <t>1078884</t>
  </si>
  <si>
    <t>1063759</t>
  </si>
  <si>
    <t>1040312</t>
  </si>
  <si>
    <t>1012761</t>
  </si>
  <si>
    <t>1022776</t>
  </si>
  <si>
    <t>1063340</t>
  </si>
  <si>
    <t>1120838</t>
  </si>
  <si>
    <t>1040322</t>
  </si>
  <si>
    <t>357542036/24 3008853200</t>
  </si>
  <si>
    <t>40239</t>
  </si>
  <si>
    <t>000542</t>
  </si>
  <si>
    <t>603</t>
  </si>
  <si>
    <t>601</t>
  </si>
  <si>
    <t>521</t>
  </si>
  <si>
    <t>Reversal of CN 44419</t>
  </si>
  <si>
    <t>INV05268526 7003677599</t>
  </si>
  <si>
    <t>INV07376977 7004252912</t>
  </si>
  <si>
    <t>1129</t>
  </si>
  <si>
    <t>1418</t>
  </si>
  <si>
    <t>11044</t>
  </si>
  <si>
    <t>238515</t>
  </si>
  <si>
    <t>177298</t>
  </si>
  <si>
    <t>CSI 10866</t>
  </si>
  <si>
    <t>354505112/24 3009124547</t>
  </si>
  <si>
    <t>354617125/24 3009124547</t>
  </si>
  <si>
    <t>355044300/24 3009124547</t>
  </si>
  <si>
    <t>9100744259</t>
  </si>
  <si>
    <t>354584873/24 3009124547</t>
  </si>
  <si>
    <t>68</t>
  </si>
  <si>
    <t>67</t>
  </si>
  <si>
    <t>69</t>
  </si>
  <si>
    <t>21311</t>
  </si>
  <si>
    <t>INV218038</t>
  </si>
  <si>
    <t>16815</t>
  </si>
  <si>
    <t>CSI 10809</t>
  </si>
  <si>
    <t>176805</t>
  </si>
  <si>
    <t>INV000074</t>
  </si>
  <si>
    <t>2447</t>
  </si>
  <si>
    <t>Payment: Shutters and Security Doors</t>
  </si>
  <si>
    <t>1070200</t>
  </si>
  <si>
    <t>INV000078</t>
  </si>
  <si>
    <t>SUB/PFMUK/240486</t>
  </si>
  <si>
    <t>SUB/PFMUK/240484</t>
  </si>
  <si>
    <t>SUB/PFMUK/240485</t>
  </si>
  <si>
    <t>SUB/PFMUK/240483</t>
  </si>
  <si>
    <t>CSI10840</t>
  </si>
  <si>
    <t>804171</t>
  </si>
  <si>
    <t>804365</t>
  </si>
  <si>
    <t>1AC202-0374</t>
  </si>
  <si>
    <t>55419</t>
  </si>
  <si>
    <t>CSI 10869</t>
  </si>
  <si>
    <t>INV/PFMUK/240723</t>
  </si>
  <si>
    <t>177522</t>
  </si>
  <si>
    <t>16883</t>
  </si>
  <si>
    <t>INV000125</t>
  </si>
  <si>
    <t>1046055</t>
  </si>
  <si>
    <t>1046056</t>
  </si>
  <si>
    <t>2024094464</t>
  </si>
  <si>
    <t>F49240</t>
  </si>
  <si>
    <t>F48804</t>
  </si>
  <si>
    <t>Payment: Eileen Kennedy</t>
  </si>
  <si>
    <t>1070969</t>
  </si>
  <si>
    <t>1070998</t>
  </si>
  <si>
    <t>1083403</t>
  </si>
  <si>
    <t>1040315</t>
  </si>
  <si>
    <t>1063760</t>
  </si>
  <si>
    <t>1063739</t>
  </si>
  <si>
    <t>9100736505</t>
  </si>
  <si>
    <t>9100736417</t>
  </si>
  <si>
    <t>9100737218</t>
  </si>
  <si>
    <t>9100737126</t>
  </si>
  <si>
    <t>9100737150</t>
  </si>
  <si>
    <t>9100737031</t>
  </si>
  <si>
    <t>9100736969</t>
  </si>
  <si>
    <t>9100739296</t>
  </si>
  <si>
    <t>9100743056</t>
  </si>
  <si>
    <t>9100743045</t>
  </si>
  <si>
    <t>9100739297</t>
  </si>
  <si>
    <t>1063745</t>
  </si>
  <si>
    <t>1083391</t>
  </si>
  <si>
    <t>1068057</t>
  </si>
  <si>
    <t>1063755</t>
  </si>
  <si>
    <t>1063743</t>
  </si>
  <si>
    <t>1083393</t>
  </si>
  <si>
    <t>1063744</t>
  </si>
  <si>
    <t>1083388</t>
  </si>
  <si>
    <t>1063740</t>
  </si>
  <si>
    <t>1083191</t>
  </si>
  <si>
    <t>1063753</t>
  </si>
  <si>
    <t>1063752</t>
  </si>
  <si>
    <t>1063742</t>
  </si>
  <si>
    <t>1063757</t>
  </si>
  <si>
    <t>1063749</t>
  </si>
  <si>
    <t>1085695</t>
  </si>
  <si>
    <t>1092651</t>
  </si>
  <si>
    <t>1092669</t>
  </si>
  <si>
    <t>1092666</t>
  </si>
  <si>
    <t>Payment: Game Retail Limited</t>
  </si>
  <si>
    <t>45626</t>
  </si>
  <si>
    <t>1092652</t>
  </si>
  <si>
    <t>Overpayment: Gadgets4UK Ent. Limited T/A Icrack</t>
  </si>
  <si>
    <t>Overpayment: Gracie Barra Sutton Limited</t>
  </si>
  <si>
    <t>1092675</t>
  </si>
  <si>
    <t>Payment: Vivid Experience Limited</t>
  </si>
  <si>
    <t>165744</t>
  </si>
  <si>
    <t>165743</t>
  </si>
  <si>
    <t>7000501614-SC5</t>
  </si>
  <si>
    <t>7000502877-SC5</t>
  </si>
  <si>
    <t>Overpayment: Game Retail Limited</t>
  </si>
  <si>
    <t>Overpayment: Ride On! Entertainment (UK) Limited</t>
  </si>
  <si>
    <t>1063738</t>
  </si>
  <si>
    <t>1083285</t>
  </si>
  <si>
    <t>SW.M-01120838</t>
  </si>
  <si>
    <t>Payment: Kadant PAAL Limited</t>
  </si>
  <si>
    <t>22958</t>
  </si>
  <si>
    <t>1092981</t>
  </si>
  <si>
    <t>Payment: Cleumar Soares Teixeira Lacort - Car Park Office Space</t>
  </si>
  <si>
    <t>1063736</t>
  </si>
  <si>
    <t>1063746</t>
  </si>
  <si>
    <t>1063754</t>
  </si>
  <si>
    <t>1063765</t>
  </si>
  <si>
    <t>1063732</t>
  </si>
  <si>
    <t>1063737</t>
  </si>
  <si>
    <t>1083122</t>
  </si>
  <si>
    <t>1063761</t>
  </si>
  <si>
    <t>1063756</t>
  </si>
  <si>
    <t>1063735</t>
  </si>
  <si>
    <t>1063751</t>
  </si>
  <si>
    <t>1063741</t>
  </si>
  <si>
    <t>1063768</t>
  </si>
  <si>
    <t>1063767</t>
  </si>
  <si>
    <t>1091072</t>
  </si>
  <si>
    <t>1083400</t>
  </si>
  <si>
    <t>41113</t>
  </si>
  <si>
    <t>2024104563</t>
  </si>
  <si>
    <t>350346</t>
  </si>
  <si>
    <t>348778</t>
  </si>
  <si>
    <t>48980920246722913 489809</t>
  </si>
  <si>
    <t>48981720246722917 489817</t>
  </si>
  <si>
    <t>48981620246722916 489816</t>
  </si>
  <si>
    <t>48981820246722918 489818</t>
  </si>
  <si>
    <t>5086834810 5067 2980 01</t>
  </si>
  <si>
    <t>48981320246723582 489813</t>
  </si>
  <si>
    <t>INV000073</t>
  </si>
  <si>
    <t>11045</t>
  </si>
  <si>
    <t>160268</t>
  </si>
  <si>
    <t>247508</t>
  </si>
  <si>
    <t>INV000105</t>
  </si>
  <si>
    <t>40429</t>
  </si>
  <si>
    <t>1082752</t>
  </si>
  <si>
    <t>1063734</t>
  </si>
  <si>
    <t>460074</t>
  </si>
  <si>
    <t>463311</t>
  </si>
  <si>
    <t>471679</t>
  </si>
  <si>
    <t>1091025</t>
  </si>
  <si>
    <t>Payment: COAST 2 COAST BUILDING CONTROL LTD</t>
  </si>
  <si>
    <t>7623-24</t>
  </si>
  <si>
    <t>INV000126</t>
  </si>
  <si>
    <t>1426</t>
  </si>
  <si>
    <t>239597</t>
  </si>
  <si>
    <t>1017613</t>
  </si>
  <si>
    <t>1071254</t>
  </si>
  <si>
    <t>228951</t>
  </si>
  <si>
    <t>Payment: E.ON Next Energy Limited</t>
  </si>
  <si>
    <t>KI-70500DD1-0003</t>
  </si>
  <si>
    <t>KI-70500DD1-0004</t>
  </si>
  <si>
    <t>F49481</t>
  </si>
  <si>
    <t>350345</t>
  </si>
  <si>
    <t>INV218735</t>
  </si>
  <si>
    <t>CSI 10884</t>
  </si>
  <si>
    <t>CSI10893</t>
  </si>
  <si>
    <t>CSI 10896</t>
  </si>
  <si>
    <t>Credit of expense 1040682 (40494)</t>
  </si>
  <si>
    <t>1099747</t>
  </si>
  <si>
    <t>1091064</t>
  </si>
  <si>
    <t>1091029</t>
  </si>
  <si>
    <t>474360</t>
  </si>
  <si>
    <t>Payment: Public First Limited</t>
  </si>
  <si>
    <t>3630</t>
  </si>
  <si>
    <t>UKSIN044601</t>
  </si>
  <si>
    <t>202912</t>
  </si>
  <si>
    <t>533</t>
  </si>
  <si>
    <t>Payment: Quietnote</t>
  </si>
  <si>
    <t>QN144.1</t>
  </si>
  <si>
    <t>49510220246722919 495102</t>
  </si>
  <si>
    <t>49510320246722920 495103</t>
  </si>
  <si>
    <t>48981220246722915 489812</t>
  </si>
  <si>
    <t>48981020246722914 489810</t>
  </si>
  <si>
    <t>48980520246723022 489805</t>
  </si>
  <si>
    <t>48980820246723466 489808</t>
  </si>
  <si>
    <t>48980720246723467 489807</t>
  </si>
  <si>
    <t>48979820246723469 489798</t>
  </si>
  <si>
    <t>48979420246723470 489794</t>
  </si>
  <si>
    <t>48979320246723471 489793</t>
  </si>
  <si>
    <t>48981420246723546 489814</t>
  </si>
  <si>
    <t>48979720246723581 489797</t>
  </si>
  <si>
    <t>48982420246723584 489824</t>
  </si>
  <si>
    <t>48982220246723583 489822</t>
  </si>
  <si>
    <t>48980120246723659 489801</t>
  </si>
  <si>
    <t>48982120246723625 489821</t>
  </si>
  <si>
    <t>48979920246723672 489799</t>
  </si>
  <si>
    <t>48981520246723673 489815</t>
  </si>
  <si>
    <t>48980620246822669 489806</t>
  </si>
  <si>
    <t>48981520246893418 489815</t>
  </si>
  <si>
    <t>4.89806E+16</t>
  </si>
  <si>
    <t>48980520246893416 489805</t>
  </si>
  <si>
    <t>48982420246893373 489824</t>
  </si>
  <si>
    <t>48982220246893372 489822</t>
  </si>
  <si>
    <t>48981320246893368 489813</t>
  </si>
  <si>
    <t>48981020246893367 489810</t>
  </si>
  <si>
    <t>48982120246893190 489821</t>
  </si>
  <si>
    <t>48979320246893048 489793</t>
  </si>
  <si>
    <t>48979820246893046 489798</t>
  </si>
  <si>
    <t>48979420246893047 489794</t>
  </si>
  <si>
    <t>48980720246893045 489807</t>
  </si>
  <si>
    <t>48980820246893044 489808</t>
  </si>
  <si>
    <t>48981420246893043 489814</t>
  </si>
  <si>
    <t>49510320246893375 495103</t>
  </si>
  <si>
    <t>11052</t>
  </si>
  <si>
    <t>1091033</t>
  </si>
  <si>
    <t>INV000161</t>
  </si>
  <si>
    <t>INV07556151 7004252912</t>
  </si>
  <si>
    <t>1433</t>
  </si>
  <si>
    <t>11051</t>
  </si>
  <si>
    <t>7749-24</t>
  </si>
  <si>
    <t>Payment: BPG Gracechurch</t>
  </si>
  <si>
    <t>569</t>
  </si>
  <si>
    <t>7000501830-SC5</t>
  </si>
  <si>
    <t>Payment: High Voltage Systems and Services Ltd</t>
  </si>
  <si>
    <t>10356</t>
  </si>
  <si>
    <t>Payment: Ashdurn Ltd</t>
  </si>
  <si>
    <t>92431</t>
  </si>
  <si>
    <t>92553</t>
  </si>
  <si>
    <t>5558</t>
  </si>
  <si>
    <t>INV000163</t>
  </si>
  <si>
    <t>INV000158</t>
  </si>
  <si>
    <t>INV000180</t>
  </si>
  <si>
    <t>5602</t>
  </si>
  <si>
    <t>48980120246893415 489801</t>
  </si>
  <si>
    <t>48981820246893371 489818</t>
  </si>
  <si>
    <t>48981720246893370 489817</t>
  </si>
  <si>
    <t>48981620246893369 489816</t>
  </si>
  <si>
    <t>48980920246893366 489809</t>
  </si>
  <si>
    <t>5326</t>
  </si>
  <si>
    <t>1020</t>
  </si>
  <si>
    <t>40685</t>
  </si>
  <si>
    <t>INV000162</t>
  </si>
  <si>
    <t>1082670</t>
  </si>
  <si>
    <t>1082569</t>
  </si>
  <si>
    <t>1082899</t>
  </si>
  <si>
    <t>1082616</t>
  </si>
  <si>
    <t>1083402</t>
  </si>
  <si>
    <t>1091049</t>
  </si>
  <si>
    <t>1091042</t>
  </si>
  <si>
    <t>1091057</t>
  </si>
  <si>
    <t>1063758</t>
  </si>
  <si>
    <t>1091059</t>
  </si>
  <si>
    <t>1135</t>
  </si>
  <si>
    <t>1091032</t>
  </si>
  <si>
    <t>1095866</t>
  </si>
  <si>
    <t>1084963</t>
  </si>
  <si>
    <t>Portal Plan Quest Limited</t>
  </si>
  <si>
    <t>Overpayment: National Westminster Bank Plc</t>
  </si>
  <si>
    <t>Overpayment: Kenmare Estates Limited</t>
  </si>
  <si>
    <t>Overpayment: Barclays Bank PLC</t>
  </si>
  <si>
    <t>Overpayment: Boots UK Ltd</t>
  </si>
  <si>
    <t>1091028</t>
  </si>
  <si>
    <t>1106769</t>
  </si>
  <si>
    <t>Overpayment: Sutton Coldfield V.E Limited T/A Vision Express</t>
  </si>
  <si>
    <t>1091060</t>
  </si>
  <si>
    <t>1091031</t>
  </si>
  <si>
    <t>1083264</t>
  </si>
  <si>
    <t>Payment: Zenith Jewellery &amp; Accessories UK Limited</t>
  </si>
  <si>
    <t>1091034</t>
  </si>
  <si>
    <t>1091019</t>
  </si>
  <si>
    <t>1091020</t>
  </si>
  <si>
    <t>Payment: Explore Decor Limited</t>
  </si>
  <si>
    <t>1070907</t>
  </si>
  <si>
    <t>1091071</t>
  </si>
  <si>
    <t>1091044</t>
  </si>
  <si>
    <t>1091052</t>
  </si>
  <si>
    <t>1091037</t>
  </si>
  <si>
    <t>1091046</t>
  </si>
  <si>
    <t>Payment: W H Smith Retail Holdings Limited</t>
  </si>
  <si>
    <t>1091056</t>
  </si>
  <si>
    <t>1091041</t>
  </si>
  <si>
    <t>1091065</t>
  </si>
  <si>
    <t>1106768</t>
  </si>
  <si>
    <t>1063748</t>
  </si>
  <si>
    <t>1091051</t>
  </si>
  <si>
    <t>1091035</t>
  </si>
  <si>
    <t>1091024</t>
  </si>
  <si>
    <t>1091047</t>
  </si>
  <si>
    <t>1091038</t>
  </si>
  <si>
    <t>1091021</t>
  </si>
  <si>
    <t>Payment: The Funky T-Shirt Company T/A Crested Schoolwear</t>
  </si>
  <si>
    <t>1091017</t>
  </si>
  <si>
    <t>Payment: Gadgets4UK ENT.Limited</t>
  </si>
  <si>
    <t>1091062</t>
  </si>
  <si>
    <t>1091027</t>
  </si>
  <si>
    <t>1091061</t>
  </si>
  <si>
    <t>Payment: Esquire Retail Limited T/A Clintons</t>
  </si>
  <si>
    <t>1091040</t>
  </si>
  <si>
    <t>Payment: Bert &amp; Gerts Limited</t>
  </si>
  <si>
    <t>1091055</t>
  </si>
  <si>
    <t>539541060 73751483</t>
  </si>
  <si>
    <t>48980220246722912 489802</t>
  </si>
  <si>
    <t>48980220246893365 489802</t>
  </si>
  <si>
    <t>2024114482</t>
  </si>
  <si>
    <t>5631</t>
  </si>
  <si>
    <t>1098439</t>
  </si>
  <si>
    <t>Payment: Sportswift Limited T/A Card Factory</t>
  </si>
  <si>
    <t>1091058</t>
  </si>
  <si>
    <t>7000498296-SC5</t>
  </si>
  <si>
    <t>6006688175</t>
  </si>
  <si>
    <t>1103722</t>
  </si>
  <si>
    <t>Payment: SYC2J Sutton Coldfield Limtied- Previous Taxi Office</t>
  </si>
  <si>
    <t>1063763</t>
  </si>
  <si>
    <t>1083392</t>
  </si>
  <si>
    <t>1091066</t>
  </si>
  <si>
    <t>6006703980</t>
  </si>
  <si>
    <t>1106072</t>
  </si>
  <si>
    <t>1102623</t>
  </si>
  <si>
    <t>1106084</t>
  </si>
  <si>
    <t>1097560</t>
  </si>
  <si>
    <t>1071264</t>
  </si>
  <si>
    <t>1091069</t>
  </si>
  <si>
    <t>6006620268  9/11</t>
  </si>
  <si>
    <t>INV007033</t>
  </si>
  <si>
    <t>INV007023</t>
  </si>
  <si>
    <t>INV007219</t>
  </si>
  <si>
    <t>INV007579</t>
  </si>
  <si>
    <t>INV008363</t>
  </si>
  <si>
    <t>162808</t>
  </si>
  <si>
    <t>INV007769</t>
  </si>
  <si>
    <t>160845</t>
  </si>
  <si>
    <t>1021</t>
  </si>
  <si>
    <t>INV008111</t>
  </si>
  <si>
    <t>1022</t>
  </si>
  <si>
    <t>2456</t>
  </si>
  <si>
    <t>SUB/PFMUK/240507</t>
  </si>
  <si>
    <t>805074</t>
  </si>
  <si>
    <t>2461</t>
  </si>
  <si>
    <t>805271</t>
  </si>
  <si>
    <t>11054</t>
  </si>
  <si>
    <t>CSI 10927</t>
  </si>
  <si>
    <t>CSI 10926</t>
  </si>
  <si>
    <t>805550</t>
  </si>
  <si>
    <t>75599</t>
  </si>
  <si>
    <t>92654</t>
  </si>
  <si>
    <t>INV219403</t>
  </si>
  <si>
    <t>16952</t>
  </si>
  <si>
    <t>INV000181</t>
  </si>
  <si>
    <t>161927</t>
  </si>
  <si>
    <t>SUB/PFMUK/240574</t>
  </si>
  <si>
    <t>11053</t>
  </si>
  <si>
    <t>11050</t>
  </si>
  <si>
    <t>21267</t>
  </si>
  <si>
    <t>INV000229</t>
  </si>
  <si>
    <t>40840</t>
  </si>
  <si>
    <t>Reverse 1068125 for allocation</t>
  </si>
  <si>
    <t>1111878</t>
  </si>
  <si>
    <t>Payment: British Gas Lite</t>
  </si>
  <si>
    <t>8364518  BGL573999</t>
  </si>
  <si>
    <t>8760540 BGL573999</t>
  </si>
  <si>
    <t>9165240 BGL573999</t>
  </si>
  <si>
    <t>457142</t>
  </si>
  <si>
    <t>UKSIN044745</t>
  </si>
  <si>
    <t>Claim Ref: Glass Atrium</t>
  </si>
  <si>
    <t>50BR100124304</t>
  </si>
  <si>
    <t>1109909</t>
  </si>
  <si>
    <t>1091018</t>
  </si>
  <si>
    <t>2024084225</t>
  </si>
  <si>
    <t>1112123</t>
  </si>
  <si>
    <t>555</t>
  </si>
  <si>
    <t>2024124529</t>
  </si>
  <si>
    <t>49510520246494210 495105</t>
  </si>
  <si>
    <t>4.8979E+16</t>
  </si>
  <si>
    <t>48979920246893364 489799</t>
  </si>
  <si>
    <t>48979020246892998 489790</t>
  </si>
  <si>
    <t>48979020246740315 489790</t>
  </si>
  <si>
    <t>1106077</t>
  </si>
  <si>
    <t>1091036</t>
  </si>
  <si>
    <t>1115466</t>
  </si>
  <si>
    <t>1115465</t>
  </si>
  <si>
    <t>1102104</t>
  </si>
  <si>
    <t>1083405</t>
  </si>
  <si>
    <t>1082559</t>
  </si>
  <si>
    <t>1106094</t>
  </si>
  <si>
    <t>1111879</t>
  </si>
  <si>
    <t>354471441/24 3009124547</t>
  </si>
  <si>
    <t>49510220257177366 495102</t>
  </si>
  <si>
    <t>49510220257091779 495102</t>
  </si>
  <si>
    <t>48980220257075642 489802</t>
  </si>
  <si>
    <t>F50117</t>
  </si>
  <si>
    <t>1091053</t>
  </si>
  <si>
    <t>1106059</t>
  </si>
  <si>
    <t>3877826240 2643092931</t>
  </si>
  <si>
    <t>4209692408 3081348465</t>
  </si>
  <si>
    <t>4456002600 2643092931</t>
  </si>
  <si>
    <t>F50123</t>
  </si>
  <si>
    <t>1106078</t>
  </si>
  <si>
    <t>1137</t>
  </si>
  <si>
    <t>1083390</t>
  </si>
  <si>
    <t>1106061</t>
  </si>
  <si>
    <t>1106065</t>
  </si>
  <si>
    <t>1106089</t>
  </si>
  <si>
    <t>1006294</t>
  </si>
  <si>
    <t>1106086</t>
  </si>
  <si>
    <t>1122497</t>
  </si>
  <si>
    <t>1106073</t>
  </si>
  <si>
    <t>1106088</t>
  </si>
  <si>
    <t>Payment: Sutton Coldfield V.E Limited</t>
  </si>
  <si>
    <t>1106055</t>
  </si>
  <si>
    <t>1106060</t>
  </si>
  <si>
    <t>1106066</t>
  </si>
  <si>
    <t>1106056</t>
  </si>
  <si>
    <t>1110417</t>
  </si>
  <si>
    <t>1110420</t>
  </si>
  <si>
    <t>1106070</t>
  </si>
  <si>
    <t>1106069</t>
  </si>
  <si>
    <t>1106058</t>
  </si>
  <si>
    <t>1106071</t>
  </si>
  <si>
    <t>1106054</t>
  </si>
  <si>
    <t>1091067</t>
  </si>
  <si>
    <t>1063762</t>
  </si>
  <si>
    <t>1095858</t>
  </si>
  <si>
    <t>1083401</t>
  </si>
  <si>
    <t>Overpayment: Sutton Coldfield V.E Limited</t>
  </si>
  <si>
    <t>Overpayment: TFS Stores 2 Ltd</t>
  </si>
  <si>
    <t>1110423</t>
  </si>
  <si>
    <t>1103280</t>
  </si>
  <si>
    <t>Gracechurch (FHP)</t>
  </si>
  <si>
    <t>Goldman Sachs</t>
  </si>
  <si>
    <t>Purchase of shares</t>
  </si>
  <si>
    <t>Dividend</t>
  </si>
  <si>
    <t>Funding from Sirius</t>
  </si>
  <si>
    <t>SMARTRENT.COM INC</t>
  </si>
  <si>
    <t>Immediate Faster Payment (Online) to SMARTRENT.COM INC 03-MAR-2023 2339855119 - 51639A</t>
  </si>
  <si>
    <t>GERALD EVE</t>
  </si>
  <si>
    <t>Immediate Faster Payment (Online) to GERALD EVE 02-MAR-2023 2339119618 - I2022/01/000202</t>
  </si>
  <si>
    <t>ST GILES</t>
  </si>
  <si>
    <t>Immediate Faster Payment (Online) to ST GILES 01-MAR-2023 2338627551 - 165314</t>
  </si>
  <si>
    <t>Immediate Faster Payment (Online) to ST GILES 01-MAR-2023 2338627242 - 166084</t>
  </si>
  <si>
    <t>Immediate Faster Payment (Online) to ST GILES 01-MAR-2023 2338627068 - 165313</t>
  </si>
  <si>
    <t>MDLR</t>
  </si>
  <si>
    <t>Immediate Faster Payment (Online) to MDLR 01-MAR-2023 2338625440 - INV 0544</t>
  </si>
  <si>
    <t>Immediate Faster Payment (Online) to BRITISH GAS 01-MAR-2023 2338624820 - 603621516</t>
  </si>
  <si>
    <t>DECIMUS</t>
  </si>
  <si>
    <t>Immediate Faster Payment (Online) to DECIMUS 01-MAR-2023 2338526815 - NL PAC453414</t>
  </si>
  <si>
    <t>WRIGHT LAND</t>
  </si>
  <si>
    <t>Immediate Faster Payment (Online) to WRIGHT LAND 01-MAR-2023 2338526808 - WLA222361</t>
  </si>
  <si>
    <t>Overdraft Interest from 01 Dec 22 to 28 Feb 23</t>
  </si>
  <si>
    <t>Credit Interest from 01 Dec 22 to 28 Feb 23</t>
  </si>
  <si>
    <t>CHAPS Payment (Online) to SAV REAL ESTATE I LP - SIRIUS 2021 DISTRIBUTION</t>
  </si>
  <si>
    <t>Payment (Online) to Sav Development Ltd LOAN REPAYMENT</t>
  </si>
  <si>
    <t>MIB CONSTRUCTION L</t>
  </si>
  <si>
    <t>Immediate Faster Payment (Online) to MIB CONSTRUCTION L 10-FEB-2023 2327926317 - 2022/626 STRUAN</t>
  </si>
  <si>
    <t>BACS Payment from FREETHS LLP - BUFFER SUM</t>
  </si>
  <si>
    <t>Purchase price less Deferral and Retention</t>
  </si>
  <si>
    <t>Oaknorth Redemption Sum</t>
  </si>
  <si>
    <t>Legal Fees</t>
  </si>
  <si>
    <t>Immediate Faster Payment (Online) to ST GILES INSURANCE 27-JAN-2023 2319731401 - INV 166083</t>
  </si>
  <si>
    <t>THE TERRAPIN</t>
  </si>
  <si>
    <t>Immediate Faster Payment (Online) to THE TERRAPIN 26-JAN-2023 2319062386 - 11049 11113</t>
  </si>
  <si>
    <t>STATURE</t>
  </si>
  <si>
    <t>Immediate Faster Payment (Online) to STATURE 26-JAN-2023 2319061888 - INV 0966</t>
  </si>
  <si>
    <t>EDF ENERGY</t>
  </si>
  <si>
    <t>Immediate Faster Payment (Online) to EDF ENERGY 26-JAN-2023 2319061414 - 5001744756</t>
  </si>
  <si>
    <t>MARK PETERS</t>
  </si>
  <si>
    <t>Immediate Faster Payment (Online) to MARK PETERS 26-JAN-2023 2318988229 - INV 565</t>
  </si>
  <si>
    <t>Immediate Faster Payment (Online) to JIM SLATER 26-JAN-2023 2318987920 - 16722806853</t>
  </si>
  <si>
    <t>MODULOR</t>
  </si>
  <si>
    <t>Immediate Faster Payment (Online) to MODULOR 26-JAN-2023 2318987911 - INV 0537</t>
  </si>
  <si>
    <t>QAI SERVICES</t>
  </si>
  <si>
    <t>Immediate Faster Payment (Online) to QAI SERVICES 26-JAN-2023 2318987903 - VI 105061</t>
  </si>
  <si>
    <t>Immediate Faster Payment (Online) to MENZIES 26-JAN-2023 2318987898 - 419732 422147</t>
  </si>
  <si>
    <t>Immediate Faster Payment (Online) to BRITISH GAS 26-JAN-2023 2318987887 - 603621516</t>
  </si>
  <si>
    <t>Immediate Faster Payment (Online) to SAV REAL ESTATE I 25-JAN-2023 2318604394 - FUND DISTRIBUTION</t>
  </si>
  <si>
    <t>Immediate Faster Payment (Online) to MIB CONSTRUCTION L 13-JAN-2023 2312561670 - STRUAN 2022/605</t>
  </si>
  <si>
    <t>OAKNORTH BANK PLC</t>
  </si>
  <si>
    <t>Faster Payment from OAKNORTH BANK PLC - SUBSEQUENT DD 16 05JAN23 - 27115033245490000N</t>
  </si>
  <si>
    <t>Immediate Faster Payment (Online) to MIB CONSTRUCTION L 04-JAN-2023 2307695708 - STRUAN HOUSE</t>
  </si>
  <si>
    <t>Immediate Faster Payment (Online) to ST GILES INSURANCE 04-JAN-2023 2307566832 - INVOICE 162968</t>
  </si>
  <si>
    <t>Immediate Faster Payment (Online) to ST GILES INSURANCE 04-JAN-2023 2307566599 - INVOICE 162967</t>
  </si>
  <si>
    <t>Commercial Charges 01 Sep 22 to 30 Nov 22</t>
  </si>
  <si>
    <t>SWIFT Payment (Online) to STUDIO FAHRENHEIT F220830</t>
  </si>
  <si>
    <t>TERRAPIN</t>
  </si>
  <si>
    <t>Immediate Faster Payment (Online) to TERRAPIN 19-DEC-2022 2298001000 - 11083</t>
  </si>
  <si>
    <t>ELAB</t>
  </si>
  <si>
    <t>Immediate Faster Payment (Online) to ELAB 19-DEC-2022 2298000767 - INV 0843/0865</t>
  </si>
  <si>
    <t>STATURE LONDON</t>
  </si>
  <si>
    <t>Immediate Faster Payment (Online) to STATURE LONDON 19-DEC-2022 2297999871 - 0922 0946</t>
  </si>
  <si>
    <t>Immediate Faster Payment (Online) to CASTLE WATER 19-DEC-2022 2297999701 - 3149674</t>
  </si>
  <si>
    <t>Immediate Faster Payment (Online) to EDF ENERGY 19-DEC-2022 2297974450 - 5001744756</t>
  </si>
  <si>
    <t>Immediate Faster Payment (Online) to DECIMUS 19-DEC-2022 2297974433 - INT 21444</t>
  </si>
  <si>
    <t>Faster Payment from OAKNORTH BANK PLC - SUBSEQUENT DD 15 16DEC22 - 13101211381832000N</t>
  </si>
  <si>
    <t>Immediate Faster Payment (Online) to MIB CONSTRUCTION L 14-DEC-2022 2295795033 - SH - ADVANCE FUNDS</t>
  </si>
  <si>
    <t>Faster Payment from SAV REAL ESTATE I - SAV REAL ESTATE 13DEC22 - 31112242655139000R</t>
  </si>
  <si>
    <t>TERRAPIN GROUP</t>
  </si>
  <si>
    <t>Terrapin Group</t>
  </si>
  <si>
    <t>Immediate Faster Payment (Online) to MIB CONSTRUCTION L 01-NOV-2022 2269774436 - 2022/563</t>
  </si>
  <si>
    <t>YES</t>
  </si>
  <si>
    <t>Immediate Faster Payment (Online) to YES 01-NOV-2022 2269703513 - 2505</t>
  </si>
  <si>
    <t>WRIGHT</t>
  </si>
  <si>
    <t>Immediate Faster Payment (Online) to WRIGHT 01-NOV-2022 2269703283 - WLA222308</t>
  </si>
  <si>
    <t>Immediate Faster Payment (Online) to THE TERRAPIN 01-NOV-2022 2269703023 - INV 11018</t>
  </si>
  <si>
    <t>Immediate Faster Payment (Online) to STATURE LONDON 01-NOV-2022 2269702277 - INV 0888</t>
  </si>
  <si>
    <t>Immediate Faster Payment (Online) to EDF ENERGY 01-NOV-2022 2269701946 - 5001744756</t>
  </si>
  <si>
    <t>CITY PLANNING</t>
  </si>
  <si>
    <t>Immediate Faster Payment (Online) to CITY PLANNING 01-NOV-2022 2269700677 - INV 173 177</t>
  </si>
  <si>
    <t>MODULOR STUDIO</t>
  </si>
  <si>
    <t>Immediate Faster Payment (Online) to MODULOR STUDIO 01-NOV-2022 2269698399 - INV 0499</t>
  </si>
  <si>
    <t>Immediate Faster Payment (Online) to MENZIES 01-NOV-2022 2269698394 - 414793 413678</t>
  </si>
  <si>
    <t>ENERGYLAB</t>
  </si>
  <si>
    <t>Immediate Faster Payment (Online) to ENERGYLAB 01-NOV-2022 2269698391 - INV 0820 0823</t>
  </si>
  <si>
    <t>Immediate Faster Payment (Online) to BRITISH GAS 01-NOV-2022 2269698384 - 603621516</t>
  </si>
  <si>
    <t>Faster Payment from OAKNORTH BANK PLC - SUBSEQUENT DD 14 28OCT22 - 20142755600099000N</t>
  </si>
  <si>
    <t>Immediate Faster Payment (Online) to MIB CONSTRUCTION L 22-SEP-2022 2245240798 - STRUAN LOAN</t>
  </si>
  <si>
    <t>Faster Payment from SAV REAL ESTATE I</t>
  </si>
  <si>
    <t>STUDIO FAHRENHEIT 128 RUE DE LA BOETIE 75008 PARIS</t>
  </si>
  <si>
    <t>SWIFT Payment (Online) to STUDIO FAHRENHEIT 128 RUE DE LA BOETIE 75008 PARIS N F220688</t>
  </si>
  <si>
    <t>Immediate Faster Payment (Online) to STATURE 22-SEP-2022 2245244329 - INV 0867</t>
  </si>
  <si>
    <t>MODEL ENVIR</t>
  </si>
  <si>
    <t>Immediate Faster Payment (Online) to MODEL ENVIR 22-SEP-2022 2245244216 - ENV46422</t>
  </si>
  <si>
    <t>Immediate Faster Payment (Online) to WRIGHT LAND 22-SEP-2022 2245228001 - WLA212278</t>
  </si>
  <si>
    <t>THE ECOLOGY</t>
  </si>
  <si>
    <t>Immediate Faster Payment (Online) to THE ECOLOGY 22-SEP-2022 2245227996 - E6175</t>
  </si>
  <si>
    <t>Immediate Faster Payment (Online) to MODULOR STUDIO 22-SEP-2022 2245227992 - INV 0482</t>
  </si>
  <si>
    <t>Faster Payment from OAKNORTH BANK PLC - SUBSEQUENT DD 13 21SEP22 - 34130838509348000N</t>
  </si>
  <si>
    <t>Immediate Faster Payment (Online) to MIB CONSTRUCTION L 16-SEP-2022 2242161880 - 2022/533</t>
  </si>
  <si>
    <t>Immediate Faster Payment (Online) to MIB CONSTRUCTION L 31-AUG-2022 2230544451 - AUGUST</t>
  </si>
  <si>
    <t>Immediate Faster Payment (Online) to TERRAPIN GROUP 25-AUG-2022 2227662476 - INV 10951</t>
  </si>
  <si>
    <t>Immediate Faster Payment (Online) to STATURE LONDON 25-AUG-2022 2227661427 - INV 0848</t>
  </si>
  <si>
    <t>Immediate Faster Payment (Online) to QAI SERVICES 25-AUG-2022 2227661243 - 21 59257 4</t>
  </si>
  <si>
    <t>DECIMUS FEARON</t>
  </si>
  <si>
    <t>Immediate Faster Payment (Online) to DECIMUS FEARON 25-AUG-2022 2227660927 - NLPAC453414</t>
  </si>
  <si>
    <t>ENERGYLAB CONS</t>
  </si>
  <si>
    <t>Immediate Faster Payment (Online) to ENERGYLAB CONS 25-AUG-2022 2227657663 - INV 0788</t>
  </si>
  <si>
    <t>Faster Payment from OAKNORTH BANK PLC - SUBSEQUENT DD12 23AUG22 - 56114114046556000N</t>
  </si>
  <si>
    <t>Immediate Faster Payment (Online) to MIB CONSTRUCTION L 19-AUG-2022 2224791249 - 2021/521</t>
  </si>
  <si>
    <t>Immediate Faster Payment (Online) to WRIGHT LAND 11-AUG-2022 2220533066 - WLA212277</t>
  </si>
  <si>
    <t>Immediate Faster Payment (Online) to THE ECOLOGY 11-AUG-2022 2220532855 - E6045</t>
  </si>
  <si>
    <t>Immediate Faster Payment (Online) to STATURE LONDON 11-AUG-2022 2220532620 - INV 0826</t>
  </si>
  <si>
    <t>MODEL ENVIRON</t>
  </si>
  <si>
    <t>Immediate Faster Payment (Online) to MODEL ENVIRON 11-AUG-2022 2220532396 - INVOICE 456 22</t>
  </si>
  <si>
    <t>HARRISON CLARK</t>
  </si>
  <si>
    <t>Immediate Faster Payment (Online) to HARRISON CLARK 11-AUG-2022 2220532174 - 532342 532344</t>
  </si>
  <si>
    <t>Immediate Faster Payment (Online) to FREETHS LLP 11-AUG-2022 2220531931 - 334577 328542</t>
  </si>
  <si>
    <t>SWIFT Payment (Online) to STUDIO FAHRENHEIT 128 RUE DE LA BOETIE 75008 PARIS N F220606</t>
  </si>
  <si>
    <t>Immediate Faster Payment (Online) to MENZIES 10-AUG-2022 2220222987 - INV 409052</t>
  </si>
  <si>
    <t>Immediate Faster Payment (Online) to MODULOR STUDIO 10-AUG-2022 2220222984 - INV 0472</t>
  </si>
  <si>
    <t>Immediate Faster Payment (Online) to ENERGYLAB 10-AUG-2022 2220222983 - INV 0760</t>
  </si>
  <si>
    <t>Immediate Faster Payment (Online) to CITY PLANNING 10-AUG-2022 2220222981 - INV 2022 113</t>
  </si>
  <si>
    <t>Immediate Faster Payment (Online) to BRITISH GAS 10-AUG-2022 2220222977 - 603621516</t>
  </si>
  <si>
    <t>Faster Payment from OAKNORTH BANK PLC - SUBSEQUENT DD 11 29JUL22 - 59103207119866000N</t>
  </si>
  <si>
    <t>Immediate Faster Payment (Online) to MIB CONSTRUCTION L 22-JUL-2022 2208965360 - 2021/498</t>
  </si>
  <si>
    <t>Faster Payment from SAV REAL ESTATE I - SIRIUS 22JUL22 - 18130217158351000R</t>
  </si>
  <si>
    <t>EDF ENERGY CUSTOME</t>
  </si>
  <si>
    <t>Immediate Faster Payment (Online) to EDF ENERGY CUSTOME 21-JUL-2022 2208306799 - ACC 5001744756</t>
  </si>
  <si>
    <t>Immediate Faster Payment (Online) to BRITISH GAS 21-JUL-2022 2208275226 - 603621516</t>
  </si>
  <si>
    <t>STATURE LONDON LIM</t>
  </si>
  <si>
    <t>Future dated Faster Payment (Online) to STATURE LONDON LIM 01-JUL-2022 2196322514 - INV 0803</t>
  </si>
  <si>
    <t>Commercial Charges 01 Mar 22 to 31 May 22</t>
  </si>
  <si>
    <t>SWIFT Payment (Online) to STUDIO FAHRENHEIT 128 RUE DE LA BOETIE 75008 PARIS F220549</t>
  </si>
  <si>
    <t>MIB CONSTRUCTION</t>
  </si>
  <si>
    <t>Immediate Faster Payment (Online) to MIB CONSTRUCTION 24-JUN-2022 2188931903 - INV 2021 474</t>
  </si>
  <si>
    <t>ST GILES INS</t>
  </si>
  <si>
    <t>Immediate Faster Payment (Online) to ST GILES INS 24-JUN-2022 2188926657 - INV157527 157525</t>
  </si>
  <si>
    <t>ENGINEERS HASKINS</t>
  </si>
  <si>
    <t>Immediate Faster Payment (Online) to ENGINEERS HASKINS 24-JUN-2022 2188925329 - INV 2142 14</t>
  </si>
  <si>
    <t>Immediate Faster Payment (Online) to ENERGYLAB CONS 24-JUN-2022 2188924711 - INV 0742</t>
  </si>
  <si>
    <t>Immediate Faster Payment (Online) to MODULOR STUDIO 24-JUN-2022 2188919667 - INV 0439</t>
  </si>
  <si>
    <t>Immediate Faster Payment (Online) to BRITISH GAS 24-JUN-2022 2188919607 - 603621516</t>
  </si>
  <si>
    <t>Immediate Faster Payment (Online) to MENZIES 24-JUN-2022 2188919542 - SERVICE FEE</t>
  </si>
  <si>
    <t>COMMON LIVING INC 335 MADISON AVENUE SUITE 6A NEW YO</t>
  </si>
  <si>
    <t>SWIFT Payment (Online) to COMMON LIVING INC 335 MADISON AVENUE SUITE 6A NEW YO 20210350</t>
  </si>
  <si>
    <t>Faster Payment from OAKNORTH BANK PLC - SUBSEQUENT DD 10 23JUN22 - 47142441989090000N</t>
  </si>
  <si>
    <t>MIB</t>
  </si>
  <si>
    <t>Immediate Faster Payment (Online) to STATURE LONDON 01-JUN-2022 2174756535 - INV0779</t>
  </si>
  <si>
    <t>ELAB CONSULATING</t>
  </si>
  <si>
    <t>Immediate Faster Payment (Online) to ELAB CONSULATING 01-JUN-2022 2174756028 - INV0726</t>
  </si>
  <si>
    <t>JONES LANG</t>
  </si>
  <si>
    <t>Immediate Faster Payment (Online) to JONES LANG 01-JUN-2022 2174755301 - SERVICE FEE</t>
  </si>
  <si>
    <t>Immediate Faster Payment (Online) to FREETHS LLP 01-JUN-2022 2174750424 - INV 318623</t>
  </si>
  <si>
    <t>Immediate Faster Payment (Online) to BRITISH GAS 01-JUN-2022 2174750413 - ACC 603621516</t>
  </si>
  <si>
    <t>Overdraft Interest from 01 Mar 22 to 31 May 22</t>
  </si>
  <si>
    <t>Credit Interest from 01 Mar 22 to 31 May 22</t>
  </si>
  <si>
    <t>Faster Payment from OAKNORTH BANK PLC - SUBSEQUENT DD 9 31MAY22 - 56160521899856000N</t>
  </si>
  <si>
    <t>Immediate Faster Payment (Online) to PORTALPLANQUEST LI 30-MAY-2022 2172208434 - PP11296247V1KAW</t>
  </si>
  <si>
    <t>Immediate Faster Payment (Online) to MIB CONSTRUCTION L 27-MAY-2022 2170997777 - 2021/451A</t>
  </si>
  <si>
    <t>Immediate Faster Payment (Online) to EDF ENERGY 29-APR-2022 2155726474 - 5001744756</t>
  </si>
  <si>
    <t>Immediate Faster Payment (Online) to ENERGYLAB CONSULTI 29-APR-2022 2155726003 - SERVICE FEE</t>
  </si>
  <si>
    <t>ENGINEERS HRW</t>
  </si>
  <si>
    <t>Immediate Faster Payment (Online) to ENGINEERS HRW 29-APR-2022 2155725930 - IN 2142 13</t>
  </si>
  <si>
    <t>Immediate Faster Payment (Online) to STATURE LONDON 29-APR-2022 2155725903 - INV 0738</t>
  </si>
  <si>
    <t>Immediate Faster Payment (Online) to CITY PLANNING 29-APR-2022 2155725593 - 2022.34 2022.44</t>
  </si>
  <si>
    <t>Immediate Faster Payment (Online) to MODULOR STUDIO 29-APR-2022 2155725386 - INV 0415.0397</t>
  </si>
  <si>
    <t>Immediate Faster Payment (Online) to FREETHS LLP 29-APR-2022 2155698126 - INV 295363</t>
  </si>
  <si>
    <t>CHARLES RUSSELL</t>
  </si>
  <si>
    <t>Immediate Faster Payment (Online) to CHARLES RUSSELL 29-APR-2022 2155698118 - NO 222021909</t>
  </si>
  <si>
    <t>Immediate Faster Payment (Online) to MIB CONSTRUCTION L 27-APR-2022 2154070750 - STRUAN 2021/425</t>
  </si>
  <si>
    <t>Faster Payment from OAKNORTH BANK PLC - SUBSEQUENT DD 8 26APR22 - 56121634488329000N</t>
  </si>
  <si>
    <t>Commercial Charges 01 Dec 21 to 28 Feb 22</t>
  </si>
  <si>
    <t>SWIFT Payment (Online) to COMMON LIVING INC 335 MADISON AVENUE SUITE 6A NEW YO 20210466</t>
  </si>
  <si>
    <t>Immediate Faster Payment (Online) to MIB CONSTRUCTION 18-MAR-2022 2131468221 - 2021 403</t>
  </si>
  <si>
    <t>Immediate Faster Payment (Online) to BRITISH GAS 18-MAR-2022 2131396739 - ACC 603621516</t>
  </si>
  <si>
    <t>EDFENERGY</t>
  </si>
  <si>
    <t>Immediate Faster Payment (Online) to EDFENERGY 18-MAR-2022 2131396519 - ACC 5001744756</t>
  </si>
  <si>
    <t>Immediate Faster Payment (Online) to STATURE LONDON 18-MAR-2022 2131395746 - INV 0712</t>
  </si>
  <si>
    <t>Immediate Faster Payment (Online) to ENERGYLAB 18-MAR-2022 2131395588 - INV 0682 0696</t>
  </si>
  <si>
    <t>MODEL ENVIRONMENTS</t>
  </si>
  <si>
    <t>Immediate Faster Payment (Online) to MODEL ENVIRONMENTS 18-MAR-2022 2131395471 - INV 446 22</t>
  </si>
  <si>
    <t>YES ENGINEERING</t>
  </si>
  <si>
    <t>Immediate Faster Payment (Online) to YES ENGINEERING 18-MAR-2022 2131395324 - INV 2403</t>
  </si>
  <si>
    <t>Faster Payment from OAKNORTH BANK PLC - SUBSEQUENT DDMAR22 17MAR22 - 03103717176371000N</t>
  </si>
  <si>
    <t>Overdraft Interest from 01 Dec 21 to 28 Feb 22</t>
  </si>
  <si>
    <t>Credit Interest from 01 Dec 21 to 28 Feb 22</t>
  </si>
  <si>
    <t>SWIFT Payment (Online) to COMMON LIVING INC 335 MADISON AVENUE SUITE 6A NEW YO INV NO 20210430</t>
  </si>
  <si>
    <t>WANDSWORTH</t>
  </si>
  <si>
    <t>Immediate Faster Payment (Online) to WANDSWORTH 24-FEB-2022 2118239091 - 2100896250</t>
  </si>
  <si>
    <t>KG CREATIVE CONSUL</t>
  </si>
  <si>
    <t>Immediate Faster Payment (Online) to KG CREATIVE CONSUL 24-FEB-2022 2118237583 - INV 234</t>
  </si>
  <si>
    <t>Immediate Faster Payment (Online) to STATURE LONDON 24-FEB-2022 2118237433 - INV 0700</t>
  </si>
  <si>
    <t>Immediate Faster Payment (Online) to CHARLES RUSSELL 24-FEB-2022 2118237287 - INV 222011368</t>
  </si>
  <si>
    <t>Immediate Faster Payment (Online) to ENERGYLAB 24-FEB-2022 2118237094 - INV 0644 0688</t>
  </si>
  <si>
    <t>Immediate Faster Payment (Online) to ENGINEERS HRW 24-FEB-2022 2118236847 - 2142 11</t>
  </si>
  <si>
    <t>LANDMARK BACS</t>
  </si>
  <si>
    <t>Immediate Faster Payment (Online) to LANDMARK BACS 24-FEB-2022 2118236482 - 186511</t>
  </si>
  <si>
    <t>Immediate Faster Payment (Online) to MENZIES 24-FEB-2022 2118236330 - IN 397418 400433</t>
  </si>
  <si>
    <t>Immediate Faster Payment (Online) to MODULOR STUDIO 24-FEB-2022 2118232176 - INV 0384</t>
  </si>
  <si>
    <t>Immediate Faster Payment (Online) to CITY PLANNING 24-FEB-2022 2118232173 - IN NO 2022 05</t>
  </si>
  <si>
    <t>Faster Payment from OAKNORTH BANK PLC - SUBSEQUENT DD 6 21FEB22 - 29121606114268000N</t>
  </si>
  <si>
    <t>MIB CONSTRUCTION LTD</t>
  </si>
  <si>
    <t>CHAPS Payment (Online) to MIB CONSTRUCTION LTD - 2021/377</t>
  </si>
  <si>
    <t>Faster Payment from SAV REAL ESTATE I - SIRIUS 17FEB22 - 41101538749446000R</t>
  </si>
  <si>
    <t>Immediate Faster Payment (Online) to PORTALPLANQUEST LI 04-FEB-2022 2108670216 - PP11016035V1PIL</t>
  </si>
  <si>
    <t>Immediate Faster Payment (Online) to MIB CONSTRUCTION 21-JAN-2022 2100360491 - INV 2021 365</t>
  </si>
  <si>
    <t>SWIFT Payment (Online) to STUDIO FAHRENHEIT 128 RUE DE LA BOETIE 75008 PARIS F210398</t>
  </si>
  <si>
    <t>SPURSTONE HERITAGE</t>
  </si>
  <si>
    <t>Immediate Faster Payment (Online) to SPURSTONE HERITAGE 21-JAN-2022 2100357814 - 0051 22 01A</t>
  </si>
  <si>
    <t>Immediate Faster Payment (Online) to ENERGYLAB CONSULTI 21-JAN-2022 2100357608 - INV 0662</t>
  </si>
  <si>
    <t>GROUND AND WATER</t>
  </si>
  <si>
    <t>Immediate Faster Payment (Online) to GROUND AND WATER 21-JAN-2022 2100357348 - GWPR4542</t>
  </si>
  <si>
    <t>Immediate Faster Payment (Online) to STATURE LONDON 21-JAN-2022 2100356935 - INV 0681</t>
  </si>
  <si>
    <t>SWIFT Payment (Online) to COMMON LIVING INC 335 MADISON AVENUE SUITE 6A NEW YO INV N 20210392</t>
  </si>
  <si>
    <t>Payment (Online) from Sav Development Ltd LOAN</t>
  </si>
  <si>
    <t>Faster Payment from OAKNORTH BANK PLC - SUBSEQUENT DD 5 18JAN22 - 51132805624785000N</t>
  </si>
  <si>
    <t>Commercial Charges 01 Sep 21 to 30 Nov 21</t>
  </si>
  <si>
    <t>CHAPS Payment (Online) to MIB CONSTRUCTION LTD - 2021/354</t>
  </si>
  <si>
    <t>HMRC CUMBERNAULD - MIB</t>
  </si>
  <si>
    <t>Future dated Faster Payment (Online) to HMRC CUMBERNAULD 20-DEC-2021 2083756860 - 120PM02484470 (CIS - MIB)</t>
  </si>
  <si>
    <t>Future dated Faster Payment (Online) to MENZIES 20-DEC-2021 2083756848 - 394768</t>
  </si>
  <si>
    <t>Future dated Faster Payment (Online) to STATURE LONDON LIM 20-DEC-2021 2083756836 - INV-0670</t>
  </si>
  <si>
    <t>OAKNORTH BANK PLC 57 BROADWICK STREET, SOHO, LONDON, W1F 9QS, GB</t>
  </si>
  <si>
    <t>CHAPS Payment from OAKNORTH BANK PLC SUBSEQUENT DRAWDOWN 4 SIRIUS 2021 LIMITED FROM OAKNORTH BANK</t>
  </si>
  <si>
    <t>Overdraft Interest from 01 Sep 21 to 30 Nov 21</t>
  </si>
  <si>
    <t>Credit Interest from 01 Sep 21 to 30 Nov 21</t>
  </si>
  <si>
    <t>SWIFT Payment (Online) to COMMON LIVING INC 335 MADISON AVENUE SUITE 6A NEW YO 20210304</t>
  </si>
  <si>
    <t>Immediate Faster Payment (Online) to MIB CONSTRUCTION 23-NOV-2021 2068344255 - INV 2021329</t>
  </si>
  <si>
    <t>Immediate Faster Payment (Online) to ENERGYLAB CONSULTI 23-NOV-2021 2068339303 - INV-0553</t>
  </si>
  <si>
    <t>Immediate Faster Payment (Online) to STATURE LONDON 23-NOV-2021 2068338906 - INV 0655</t>
  </si>
  <si>
    <t>Immediate Faster Payment (Online) to MENZIES LLP 23-NOV-2021 2068333766 - INV 392283</t>
  </si>
  <si>
    <t>Faster Payment from OAKNORTH BANK PLC - SUBSEQUENT DD 3 22NOV21 - 27145004951436000N</t>
  </si>
  <si>
    <t>CADMAP LTD</t>
  </si>
  <si>
    <t>Immediate Faster Payment (Online) to CADMAP LTD 15-NOV-2021 2064034707 - INV5577</t>
  </si>
  <si>
    <t>Immediate Faster Payment (Online) to PORTALPLANQUEST LI 21-OCT-2021 2050193538 - PP10263624V1JPQ</t>
  </si>
  <si>
    <t>Immediate Faster Payment (Online) to MIB CONSTRUCTION L 14-OCT-2021 2046738981 - INV 2021/315</t>
  </si>
  <si>
    <t>QAI SERVICES LTD.</t>
  </si>
  <si>
    <t>Immediate Faster Payment (Online) to QAI SERVICES LTD. 14-OCT-2021 2046660937 - INV VI-77443</t>
  </si>
  <si>
    <t>Immediate Faster Payment (Online) to STATURE LONDON LIM 14-OCT-2021 2046660599 - INV-0598 INV-0637</t>
  </si>
  <si>
    <t>MARK PETERS ASSOCI</t>
  </si>
  <si>
    <t>Immediate Faster Payment (Online) to MARK PETERS ASSOCI 14-OCT-2021 2046660292 - INVOICE NO 479</t>
  </si>
  <si>
    <t>SWIFT Payment (Online) to COMMON LIVING INC 335 MADISON AVENUE SUITE 6A NEW YO INV 20210276</t>
  </si>
  <si>
    <t>STUDIO MICA LIMITE</t>
  </si>
  <si>
    <t>Immediate Faster Payment (Online) to STUDIO MICA LIMITE 14-OCT-2021 2046639366 - NO P2107 INV 005</t>
  </si>
  <si>
    <t>Faster Payment from SAV REAL ESTATE I - SIRIUS 14OCT21 - 31094151722077000R</t>
  </si>
  <si>
    <t>Faster Payment from OAKNORTH BANK PLC - SUBSEQUENT DD 2 13OCT21 - 34134437143780000N</t>
  </si>
  <si>
    <t>SWIFT Payment (Online) to COMMON LIVING INC 335 MADISON AVENUE SUITE 6A NEW YO 20210243</t>
  </si>
  <si>
    <t>YES ENGINEERING GR</t>
  </si>
  <si>
    <t>Immediate Faster Payment (Online) to YES ENGINEERING GR 01-OCT-2021 2037897213 - 2301</t>
  </si>
  <si>
    <t>Immediate Faster Payment (Online) to STATURE LONDON LIM 01-OCT-2021 2037896942 - INV-0628.INV-0612</t>
  </si>
  <si>
    <t>Immediate Faster Payment (Online) to STUDIO MICA LIMITE 01-OCT-2021 2037896916 - P2107INV004</t>
  </si>
  <si>
    <t>OAKMERE CONTRACT S</t>
  </si>
  <si>
    <t>Immediate Faster Payment (Online) to OAKMERE CONTRACT S 01-OCT-2021 2037895544 - 1553487</t>
  </si>
  <si>
    <t>Immediate Faster Payment (Online) to ENGINEERS HASKINS 01-OCT-2021 2037895213 - 2142-03.2142-04</t>
  </si>
  <si>
    <t>Immediate Faster Payment (Online) to JIM SLATER 01-OCT-2021 2037894384 - 402/1290/6853</t>
  </si>
  <si>
    <t>Immediate Faster Payment (Online) to ENERGYLAB CONSULTI 01-OCT-2021 2037893666 - INV-0566</t>
  </si>
  <si>
    <t>Faster Payment from SAV REAL ESTATE I - SIRIUS 01OCT21 - 06134456755728000R</t>
  </si>
  <si>
    <t>Immediate Faster Payment (Online) to MIB CONSTRUCTION L 30-SEP-2021 2035437267 - STRUAN - 2021/299</t>
  </si>
  <si>
    <t>Immediate Faster Payment (Online) to MIB CONSTRUCTION L 30-SEP-2021 2035437261 - STRUAN - 2021/291</t>
  </si>
  <si>
    <t>Faster Payment from OAKNORTH BANK PLC - SUBSEQUENT DD 1 30SEP21 - 60162716339819000N</t>
  </si>
  <si>
    <t>Commercial Charges 01 Jun 21 to 31 Aug 21</t>
  </si>
  <si>
    <t>Immediate Faster Payment (Online) to DECIMUS FEARON LLP 20-SEP-2021 2029820288 - IN 11601 NL/PAC/41</t>
  </si>
  <si>
    <t>Immediate Faster Payment (Online) to MENZIES 20-SEP-2021 2029749752 - INV 389016</t>
  </si>
  <si>
    <t>Immediate Faster Payment (Online) to QAI SERVICES LTD. 27-AUG-2021 2017610535 - VI-74678</t>
  </si>
  <si>
    <t>Immediate Faster Payment (Online) to STUDIO MICA LIMITE 27-AUG-2021 2017609963 - NO P2107 INV 3</t>
  </si>
  <si>
    <t>Immediate Faster Payment (Online) to FREETHS 27-AUG-2021 2017609426 - INV 259583 PARTIAL</t>
  </si>
  <si>
    <t>SCHINDLER LTD</t>
  </si>
  <si>
    <t>Immediate Faster Payment (Online) to SCHINDLER LTD 27-AUG-2021 2017608718 - INVOICE 1</t>
  </si>
  <si>
    <t>Immediate Faster Payment (Online) to MODEL ENVIRONMENTS 27-AUG-2021 2017606962 - INVOICE 432/21</t>
  </si>
  <si>
    <t>Immediate Faster Payment (Online) to KG CREATIVE CONSUL 27-AUG-2021 2017606161 - KG/1094</t>
  </si>
  <si>
    <t>MODULOR STUDIO LTD</t>
  </si>
  <si>
    <t>Immediate Faster Payment (Online) to MODULOR STUDIO LTD 27-AUG-2021 2017605380 - INV-0321</t>
  </si>
  <si>
    <t>GROUND AND WATER L</t>
  </si>
  <si>
    <t>Immediate Faster Payment (Online) to GROUND AND WATER L 27-AUG-2021 2017604923 - GWPR4355</t>
  </si>
  <si>
    <t>CLYDE &amp; CO LLP</t>
  </si>
  <si>
    <t>Immediate Faster Payment (Online) to CLYDE &amp; CO LLP 27-AUG-2021 2017602045 - 1100-0249036</t>
  </si>
  <si>
    <t>Faster Payment from SAV REAL ESTATE I - SIRIUS 27AUG21 - 44113233174699000R</t>
  </si>
  <si>
    <t>Immediate Faster Payment (Online) to STUDIO MICA LIMITE 06-AUG-2021 2008253933 - NO P2107 INV 2</t>
  </si>
  <si>
    <t>Immediate Faster Payment (Online) to MARK PETERS ASSOCI 30-JUL-2021 2004403207 - INVOICE NO 460</t>
  </si>
  <si>
    <t>Immediate Faster Payment (Online) to DECIMUS FEARON LLP 30-JUL-2021 2004396868 - NL/PAC/4031-5-9</t>
  </si>
  <si>
    <t>Faster Payment from SAV REAL ESTATE I - SIRIUS 27JUL21 - 55121221908682000R</t>
  </si>
  <si>
    <t>TIM MOYA ASSOCIATE</t>
  </si>
  <si>
    <t>Immediate Faster Payment (Online) to TIM MOYA ASSOCIATE 24-JUL-2021 2001320155 - INV-27003</t>
  </si>
  <si>
    <t>Immediate Faster Payment (Online) to ST GILES INSURANCE 23-JUL-2021 2000900201 - INV 141101 141096</t>
  </si>
  <si>
    <t>Immediate Faster Payment (Online) to STUDIO MICA LIMITE 23-JUL-2021 2000899017 - NO P2107</t>
  </si>
  <si>
    <t>Payment (Online) to Sav Development Ltd INVOICE 188</t>
  </si>
  <si>
    <t>Oakmere</t>
  </si>
  <si>
    <t>Tim Moya</t>
  </si>
  <si>
    <t>Glazebrook</t>
  </si>
  <si>
    <t>Cadplan</t>
  </si>
  <si>
    <t>Groundlord</t>
  </si>
  <si>
    <t>Spurstone</t>
  </si>
  <si>
    <t>Modular Sudio</t>
  </si>
  <si>
    <t>Lockton</t>
  </si>
  <si>
    <t>OakNorth Valuation</t>
  </si>
  <si>
    <t>Paragon</t>
  </si>
  <si>
    <t>Anton</t>
  </si>
  <si>
    <t>Elcot</t>
  </si>
  <si>
    <t>Immediate Faster Payment (Online) to MODEL ENVIRONMENTS 09-JUL-2021 1994134793 - MODEL ENV424/21</t>
  </si>
  <si>
    <t>Faster Payment from SAV REAL ESTATE I - SIRIUS 09JUL21 - 53110527814417000R</t>
  </si>
  <si>
    <t>Immediate Faster Payment (Online) to MODULOR STUDIO LTD 09-JUL-2021 1994068741 - INV-0312</t>
  </si>
  <si>
    <t>IMMEDIATE FASTER PAYMENT ONLINE TO ENGINEERS HASKINS 02-JUL-2021 1990333413 - 2142-02 DEFERRED CHARGE 0.35</t>
  </si>
  <si>
    <t>IMMEDIATE FASTER PAYMENT ONLINE TO ENGINEERS HASKINS 02-JUL-2021 1990332738 - 2142/01 DEFERRED CHARGE 0.35</t>
  </si>
  <si>
    <t>IMMEDIATE FASTER PAYMENT ONLINE TO ENERGYLAB CONSULTI 02-JUL-2021 1990332000 - INV-0540 DEFERRED CHARGE 0.35</t>
  </si>
  <si>
    <t>IMMEDIATE FASTER PAYMENT ONLINE TO STATURE LONDON UM 02-JUL-2021 1990331110 - INV-0593 DEFERRED CHARGE 0.35</t>
  </si>
  <si>
    <t>IMMEDIATE FASTER PAYMENT ONLINE TO MARK PETERS ASSOCI 02-JUL-2021 1990328252 - INVOICE NO 453 DEFERRED CHARGE 0.35</t>
  </si>
  <si>
    <t>IMMEDIATE FASTER PAYMENT ONLINE TO MODULOR STUDIO LTD 02-JUL-2021 1990327073 - INV-Q298 DEFERRED CHARGE 0.35</t>
  </si>
  <si>
    <t>CHAPS PAYMENT FROM SAV REAL ESTATE I LP SIRIUS</t>
  </si>
  <si>
    <t>Exit</t>
  </si>
  <si>
    <t>Development costs - 9 Dwellings</t>
  </si>
  <si>
    <t>SAV Loan</t>
  </si>
  <si>
    <t>SAV Fund Loan</t>
  </si>
  <si>
    <t>Commercial Charges 01 Dec 24 to 28 Feb 25</t>
  </si>
  <si>
    <t>Immediate Faster Payment (Online) to MENZIES 15-NOV-2024 2755099698 - 468189/476691</t>
  </si>
  <si>
    <t>Commercial Charges 01 Jun 24 to 31 Aug 24</t>
  </si>
  <si>
    <t>Overdraft Interest from 01 Jun 24 to 31 Aug 24</t>
  </si>
  <si>
    <t>Credit Interest from 01 Jun 24 to 31 Aug 24</t>
  </si>
  <si>
    <t>Commercial Charges 01 Mar 24 to 31 May 24</t>
  </si>
  <si>
    <t>Overdraft Interest from 01 Mar 24 to 31 May 24</t>
  </si>
  <si>
    <t>Immediate Faster Payment (Online) to MENZIES 12-JUN-2024 2652310714 - 455305</t>
  </si>
  <si>
    <t>Future dated Faster Payment (Online) to CASTLE WATER 29-MAY-2024 2646217395 - 10002327272</t>
  </si>
  <si>
    <t>Credit Interest from 01 Mar 24 to 31 May 24</t>
  </si>
  <si>
    <t>Overdraft Interest from 01 Dec 23 to 29 Feb 24</t>
  </si>
  <si>
    <t>Credit Interest from 01 Dec 23 to 29 Feb 24</t>
  </si>
  <si>
    <t>Immediate Faster Payment (Online) to MIB CONSTRUCTION L 28-FEB-2024 2582082898 - 2022/758</t>
  </si>
  <si>
    <t>WIFIRST UK LIMITED</t>
  </si>
  <si>
    <t>Immediate Faster Payment (Online) to WIFIRST UK LIMITED 28-FEB-2024 2582071364</t>
  </si>
  <si>
    <t>Immediate Faster Payment (Online) to MENZIES 28-FEB-2024 2582070920</t>
  </si>
  <si>
    <t>Faster Payment from SAV REAL ESTATE I - SAV RE I LP 28FEB24 - 14135720956167000R</t>
  </si>
  <si>
    <t>WIMBLEDON PARK LTD</t>
  </si>
  <si>
    <t>Faster Payment from WIMBLEDON PARK LTD - Defects 27FEB24 - 200000001296506731</t>
  </si>
  <si>
    <t>BACS Payment from FREETHS LLP - STRUAN HOUSE</t>
  </si>
  <si>
    <t>Immediate Faster Payment (Online) to SAV CAPITAL IM LIM 11-JAN-2024 2551981857 - INV-0003</t>
  </si>
  <si>
    <t>Faster Payment from SAV REAL ESTATE I - SAV RE I LP 11JAN24 - 26084203507400000R</t>
  </si>
  <si>
    <t>Immediate Faster Payment (Online) to WIFIRST UK LIMITED 06-DEC-2023 2526647867 - I-02900</t>
  </si>
  <si>
    <t>FREETHS LLP 80, MOUNT STREET NOTTINGHAM NG1 6HH GB</t>
  </si>
  <si>
    <t>CHAPS Payment from FREETHS LLP STRUAN HOUSE</t>
  </si>
  <si>
    <t>Immediate Faster Payment (Online) to MDLR ARCHITECTS LT 24-OCT-2023 2494098808 - INV-0621</t>
  </si>
  <si>
    <t>SWIFT Payment (Online) to STUDIO FAHRENHEIT 128 RUE DE LA BOETIE 75008 PARIS N F220844</t>
  </si>
  <si>
    <t>CCC Natwest London GBP</t>
  </si>
  <si>
    <t>RETURN OF SWIFT Payment (Online) to STUDIO FAHRENHEIT N F220844 19-SEP-2023 - NO GBP CLEARERS FOR BENEFICIARY BANK.</t>
  </si>
  <si>
    <t>SWIFT Payment (Online) to STUDIO FAHRENHEIT N F220844</t>
  </si>
  <si>
    <t>RETURN OF SWIFT Payment (Online) to STUDIO FAHRENHEIT N F220844 04-SEP-2023 - NO GBP CLEARERS FOR BENEFICIARY BANK.</t>
  </si>
  <si>
    <t>THE TERRAPIN GROUP</t>
  </si>
  <si>
    <t>Immediate Faster Payment (Online) to THE TERRAPIN GROUP 01-SEP-2023 2457649415 - 80001</t>
  </si>
  <si>
    <t>Immediate Faster Payment (Online) to CITY PLANNING 01-SEP-2023 2457645824 - 2023/123</t>
  </si>
  <si>
    <t>Immediate Faster Payment (Online) to MENZIES 01-SEP-2023 2457645723 - 435659</t>
  </si>
  <si>
    <t>Immediate Faster Payment (Online) to MENZIES 01-SEP-2023 2457645717 - 433695</t>
  </si>
  <si>
    <t>Overdraft Interest from 01 Jun 23 to 31 Aug 23</t>
  </si>
  <si>
    <t>Credit Interest from 01 Jun 23 to 31 Aug 23</t>
  </si>
  <si>
    <t>WIMBLEDON PARK LTD 1 KINGS CROSS BRIDGE LONDON</t>
  </si>
  <si>
    <t>Faster Payment from WIMBLEDON PARK LTD 1 KINGS CROSS BRIDGE LONDON - INV 0003 /RC/000000FT23233ZXXQR 21AUG23 - 000000FT23233ZXXQR</t>
  </si>
  <si>
    <t>Immediate Faster Payment (Online) to MENZIES 02-AUG-2023 2438392500 - SIRIUS 2021</t>
  </si>
  <si>
    <t>ANT FENCING LIMITE</t>
  </si>
  <si>
    <t>Immediate Faster Payment (Online) to ANT FENCING LIMITE 02-AUG-2023 2438391403 - ANT473 - STRUAN</t>
  </si>
  <si>
    <t>CHAPS Payment from FREETHS LLP SH DEF COMPLETION</t>
  </si>
  <si>
    <t>SWIFT Payment (Online) to STUDIO FAHRENHEIT</t>
  </si>
  <si>
    <t>MDLR ARCHITECTS</t>
  </si>
  <si>
    <t>Immediate Faster Payment (Online) to MDLR ARCHITECTS 30-JUN-2023 2415077585 - INV-0575</t>
  </si>
  <si>
    <t>WRIGHT LANDSCAPE A</t>
  </si>
  <si>
    <t>Immediate Faster Payment (Online) to WRIGHT LANDSCAPE A 30-JUN-2023 2415077506 - WLA222386</t>
  </si>
  <si>
    <t>Immediate Faster Payment (Online) to EDF ENERGY CUSTOME 30-JUN-2023 2415077503 - 5001744756</t>
  </si>
  <si>
    <t>Immediate Faster Payment (Online) to BRITISH GAS 30-JUN-2023 2415077498 - 603621516</t>
  </si>
  <si>
    <t>Commercial Charges 01 Mar 23 to 31 May 23</t>
  </si>
  <si>
    <t>Immediate Faster Payment (Online) to ANT FENCING LIMITE 26-JUN-2023 2412093184 - DEPOSIT</t>
  </si>
  <si>
    <t>Immediate Faster Payment (Online) to MODEL ENVIRONMENTS 06-JUN-2023 2401121349 - MODEL ENV482/23</t>
  </si>
  <si>
    <t>Overdraft Interest from 01 Mar 23 to 31 May 23</t>
  </si>
  <si>
    <t>Credit Interest from 01 Mar 23 to 31 May 23</t>
  </si>
  <si>
    <t>BRISTOW &amp; SUTOR</t>
  </si>
  <si>
    <t>Immediate Faster Payment (Online) to BRISTOW &amp; SUTOR 15-MAY-2023 2385513744 - 3455-6987870 T</t>
  </si>
  <si>
    <t>YES ENGIN</t>
  </si>
  <si>
    <t>Immediate Faster Payment (Online) to YES ENGIN 21-APR-2023 2371673319 - INV 2577</t>
  </si>
  <si>
    <t>TERRAPIN GR</t>
  </si>
  <si>
    <t>Immediate Faster Payment (Online) to TERRAPIN GR 21-APR-2023 2371673016 - INV 60209</t>
  </si>
  <si>
    <t>ECOLOGY PART</t>
  </si>
  <si>
    <t>Immediate Faster Payment (Online) to ECOLOGY PART 21-APR-2023 2371672769 - E6422</t>
  </si>
  <si>
    <t>MODULOR ST</t>
  </si>
  <si>
    <t>Immediate Faster Payment (Online) to MODULOR ST 21-APR-2023 2371670788 - INV 0553</t>
  </si>
  <si>
    <t>Immediate Faster Payment (Online) to CITY PLANNING 21-APR-2023 2371670395 - INV 2023 47</t>
  </si>
  <si>
    <t>Immediate Faster Payment (Online) to CITY PLANNING 21-APR-2023 2371591091 - INV 2022 220</t>
  </si>
  <si>
    <t>Commercial Charges 01 Dec 22 to 28 Feb 23</t>
  </si>
  <si>
    <t>LINDEN LODGE SCHOO</t>
  </si>
  <si>
    <t>Immediate Faster Payment (Online) to LINDEN LODGE SCHOO 23-MAR-2023 2351272574 - SAV CONTRIBUTION</t>
  </si>
  <si>
    <t>Immediate Faster Payment (Online) to PORTALPLANQUEST 23-MAR-2023 2351270577 - PP12000790V1GWN</t>
  </si>
  <si>
    <t>COLLIERS INTERNATI</t>
  </si>
  <si>
    <t>Immediate Faster Payment (Online) to COLLIERS INTERNATI 13-MAR-2023 2345113055 - 011244300</t>
  </si>
  <si>
    <t>Arrangment fee</t>
  </si>
  <si>
    <t>Legal Admin fee</t>
  </si>
  <si>
    <t>Non Utilisation fee Capitalized</t>
  </si>
  <si>
    <t>Project Monitoring Surveyor Fee</t>
  </si>
  <si>
    <t>Exit fee</t>
  </si>
  <si>
    <t>Make Whole</t>
  </si>
  <si>
    <t>repayment ro SAV who paid MIB</t>
  </si>
  <si>
    <t>SAV Capital Funding</t>
  </si>
  <si>
    <t>VOID</t>
  </si>
  <si>
    <t>Payment (Online) from BPG Gracechurch Limited TRANSFER</t>
  </si>
  <si>
    <t>Future dated Faster Payment (Online) to MONTAGU EVANS LLP 26-MAR-2025 2847103857 - INV254994</t>
  </si>
  <si>
    <t>BEYOND ENGINEERING</t>
  </si>
  <si>
    <t>Future dated Faster Payment (Online) to BEYOND ENGINEERING 27-MAR-2025 2847103313 - 1007</t>
  </si>
  <si>
    <t>LEMONPLAN</t>
  </si>
  <si>
    <t>Immediate Faster Payment (Online) to LEMONPLAN 21-MAR-2025 2842543337 - 2024-25-0006A</t>
  </si>
  <si>
    <t>Immediate Faster Payment (Online) to LEMONPLAN 21-MAR-2025 2842543329 - 2024-25-0006B</t>
  </si>
  <si>
    <t>Immediate Faster Payment (Online) to LEMONPLAN 21-MAR-2025 2842543324 - 2024-25-0007A</t>
  </si>
  <si>
    <t>Immediate Faster Payment (Online) to STUDIO MOREN 21-MAR-2025 2842543315 - 8361</t>
  </si>
  <si>
    <t>Immediate Faster Payment (Online) to HYDROCK CONSULTANT 21-MAR-2025 2842543310 - INV 097495</t>
  </si>
  <si>
    <t>Future dated Faster Payment (Online) to MARK PETERS VAT AS 20-MAR-2025 2842468110 - 700</t>
  </si>
  <si>
    <t>Immediate Faster Payment (Online) to BOODLE HATFIELD LL 21-MAR-2025 2842425497 - INV 5032201</t>
  </si>
  <si>
    <t>Future dated Faster Payment (Online) to MENZIES 12-MAR-2025 2837854920 - INV 484034</t>
  </si>
  <si>
    <t>Future dated Faster Payment (Online) to BOODLE HATFIELD LL 12-MAR-2025 2837851525 - INV 5032546</t>
  </si>
  <si>
    <t>UP HOTEL AGENCY LI</t>
  </si>
  <si>
    <t>Future dated Faster Payment (Online) to UP HOTEL AGENCY LI 28-MAR-2025 2848905250 - NEBRA UP10196</t>
  </si>
  <si>
    <t>Future dated Faster Payment (Online) to GABRIELE PALUMBO 28-MAR-2025 2848905060 - ALWXVOINEA</t>
  </si>
  <si>
    <t>Future dated Faster Payment (Online) to GABRIELE PALUMBO 28-MAR-2025 2848510433 - EXPENSES MAR'25</t>
  </si>
  <si>
    <t>CROWN INTERNATIONAL B.V. 7575 EP OLDENZAAL THE NETHERLANDS</t>
  </si>
  <si>
    <t>SWIFT Payment (Online) to CROWN INTERNATIONAL B.V. 7575 EP OLDENZAAL THE NETHERLANDS 109291 - 25700909 NEBRA</t>
  </si>
  <si>
    <t>Future dated Faster Payment (Online) to SIGGIS CAPITAL LLP 28-MAR-2025 2848510420 - BERTIES INV0151</t>
  </si>
  <si>
    <t>PENINSULA BUSINESS</t>
  </si>
  <si>
    <t>Direct Debit - PENINSULA BUSINESS 000NEB008</t>
  </si>
  <si>
    <t>Immediate Faster Payment (Online) to X CONSTRUCT LIMITE 28-MAR-2025 2847187639 - 385-3834</t>
  </si>
  <si>
    <t>Immediate Faster Payment (Online) to X CONSTRUCT LIMITE 28-MAR-2025 2847187630 - 391-3863</t>
  </si>
  <si>
    <t>Future dated Faster Payment (Online) to FINSTART 27-MAR-2025 2847107714 - 1045</t>
  </si>
  <si>
    <t>Future dated Faster Payment (Online) to CHELSOM LTD 26-MAR-2025 2847107709 - SO0003994</t>
  </si>
  <si>
    <t>Future dated Faster Payment (Online) to ENERGYLAB CONSULTI 26-MAR-2025 2847106921 - INV-1440INV-1500</t>
  </si>
  <si>
    <t>Future dated Faster Payment (Online) to ENBUILD GROUP LIMI 26-MAR-2025 2847106463 - I0623</t>
  </si>
  <si>
    <t>Future dated Faster Payment (Online) to BLUE MOON HOTELS P 26-MAR-2025 2847106351 - BLUEMOON-023/2025</t>
  </si>
  <si>
    <t>Future dated Faster Payment (Online) to STATURE PIERCEHILL 26-MAR-2025 2847106348 - 0153</t>
  </si>
  <si>
    <t>Future dated Faster Payment (Online) to HICKTON QUALITY CO 26-MAR-2025 2847105862 - INV31521INV31841</t>
  </si>
  <si>
    <t>Payment to WT Partnership re Invoice 69027</t>
  </si>
  <si>
    <t>Future dated Faster Payment (Online) to DECIMUS FEARON LLP 20-MAR-2025 2842470561 - 22771</t>
  </si>
  <si>
    <t>Future dated Faster Payment (Online) to DECIMUS FEARON LLP 20-MAR-2025 2842470548 - 22608</t>
  </si>
  <si>
    <t>IN ADVANCE INVOICE</t>
  </si>
  <si>
    <t>Future dated Faster Payment (Online) to IN ADVANCE INVOICE 13-MAR-2025 2837851124 - 371266</t>
  </si>
  <si>
    <t>RBA ACOUSTICS LTD</t>
  </si>
  <si>
    <t>Future dated Faster Payment (Online) to RBA ACOUSTICS LTD 06-MAR-2025 2833364584 - 12365/21666/JRR</t>
  </si>
  <si>
    <t>HTZ CONSULTING</t>
  </si>
  <si>
    <t>Immediate Faster Payment (Online) to HTZ CONSULTING 07-MAR-2025 2833362557 - 1038</t>
  </si>
  <si>
    <t>Future dated Faster Payment (Online) to MENZIES 05-MAR-2025 2833358135 - INV 484315</t>
  </si>
  <si>
    <t>Future dated Faster Payment (Online) to MENZIES 05-MAR-2025 2833358128 - INV 481789</t>
  </si>
  <si>
    <t>Immediate Faster Payment (Online) to E.ON NEXT ENERGY L 07-MAR-2025 2833358125 - A-DCB4E2C2</t>
  </si>
  <si>
    <t>Direct Debit - PREMIUM CREDIT LTD 04C00645GI95-10005</t>
  </si>
  <si>
    <t>Revenue Payment of Variable Rate Loan Reference 8992262</t>
  </si>
  <si>
    <t>Future dated Faster Payment (Online) to MARS 2021 LTD 26-MAR-2025 2847210707 - M000213281</t>
  </si>
  <si>
    <t>Immediate Faster Payment (Online) to ANTVIC LIMITED 28-MAR-2025 2847187672 - INV KH 011/2025</t>
  </si>
  <si>
    <t>Hill Dickson - Amendment Letter - P010300006172</t>
  </si>
  <si>
    <t>Future dated Faster Payment (Online) to LONDON BOROUGH OF 13-MAR-2025 2837854915 - 186712309</t>
  </si>
  <si>
    <t>Future dated Faster Payment (Online) to LONDON BOROUGH OF 13-MAR-2025 2837854280 - 186712135</t>
  </si>
  <si>
    <t>Future dated Faster Payment (Online) to LONDON BOROUGH OF 13-MAR-2025 2837854274 - 18671221A</t>
  </si>
  <si>
    <t>Future dated Faster Payment (Online) to MARS 2021 LTD 13-MAR-2025 2837850456 - M000213281</t>
  </si>
  <si>
    <t>Immediate Faster Payment (Online) to LONDON BOROUGH OF 10-MAR-2025 2834836236 - 801818132</t>
  </si>
  <si>
    <t>Immediate Faster Payment (Online) to LONDON BOROUGH OF 10-MAR-2025 2834836234 - 801818251</t>
  </si>
  <si>
    <t>Immediate Faster Payment (Online) to LONDON BOROUGH OF 10-MAR-2025 2834836232 - 801817570</t>
  </si>
  <si>
    <t>Immediate Faster Payment (Online) to LONDON BOROUGH OF 10-MAR-2025 2834836230 - 801818270</t>
  </si>
  <si>
    <t>Immediate Faster Payment (Online) to LONDON BOROUGH OF 10-MAR-2025 2834836229 - 801818426</t>
  </si>
  <si>
    <t>Immediate Faster Payment (Online) to LONDON BOROUGH OF 10-MAR-2025 2834836226 - 801818107</t>
  </si>
  <si>
    <t>Immediate Faster Payment (Online) to LONDON BOROUGH OF 10-MAR-2025 2834836224 - 801818209</t>
  </si>
  <si>
    <t>Immediate Faster Payment (Online) to LONDON BOROUGH OF 10-MAR-2025 2834836227 - 801817992</t>
  </si>
  <si>
    <t>Immediate Faster Payment (Online) to ANTVIC LIMITED 07-MAR-2025 2833354493</t>
  </si>
  <si>
    <t>Immediate Faster Payment (Online) to MARS 2021 LTD 07-MAR-2025 2833353098</t>
  </si>
  <si>
    <t>Beyond Engineering Consulting Ltd</t>
  </si>
  <si>
    <t>Utopi Ltd</t>
  </si>
  <si>
    <t>GABRO LTD</t>
  </si>
  <si>
    <t>Jim Slater Construction Design &amp; Risk Management</t>
  </si>
  <si>
    <t>Hollington &amp; Sons (Builders) Ltd T/A Olli Construction</t>
  </si>
  <si>
    <t>KLEERKUT LTD</t>
  </si>
  <si>
    <t>Future dated Faster Payment (Online) to KLEERKUT LTD 27-MAR-2025 2847116883 - 209489</t>
  </si>
  <si>
    <t>ETIVE CONSULTING E</t>
  </si>
  <si>
    <t>Future dated Faster Payment (Online) to ETIVE CONSULTING E 26-MAR-2025 2847116880 - 22041-PP-F001</t>
  </si>
  <si>
    <t>WALLACE WHITTLE</t>
  </si>
  <si>
    <t>Future dated Faster Payment (Online) to WALLACE WHITTLE 26-MAR-2025 2847116220 - 0001004717</t>
  </si>
  <si>
    <t>Future dated Faster Payment (Online) to MONTAGU EVANS LLP 26-MAR-2025 2847115349 - INV255412</t>
  </si>
  <si>
    <t>AXIOM PROJECT SERV</t>
  </si>
  <si>
    <t>Future dated Faster Payment (Online) to AXIOM PROJECT SERV 26-MAR-2025 2847114645 - E8685</t>
  </si>
  <si>
    <t>Future dated Faster Payment (Online) to FACULTY SERVICES L 26-MAR-2025 2847114637 - INV/JF-F32X681</t>
  </si>
  <si>
    <t>Immediate Faster Payment (Online) to BURNESS PAULL LLP 25-MAR-2025 2845008885 - 25-23187</t>
  </si>
  <si>
    <t>Immediate Faster Payment (Online) to DECIMUS FEARON LLP 25-MAR-2025 2845008645 - 22651</t>
  </si>
  <si>
    <t>Immediate Faster Payment (Online) to DECIMUS FEARON LLP 25-MAR-2025 2845008576 - 22779</t>
  </si>
  <si>
    <t>Immediate Faster Payment (Online) to FREETHS 21-MAR-2025 2842541488 - 546072</t>
  </si>
  <si>
    <t>Future dated Faster Payment (Online) to MONTAGU EVANS LLP 05-MAR-2025 2833364069 - INV254799</t>
  </si>
  <si>
    <t>BRODIES</t>
  </si>
  <si>
    <t>Future dated Faster Payment (Online) to BRODIES 05-MAR-2025 2833363670 - 2025011748</t>
  </si>
  <si>
    <t>FLOW DESIGN ARCHIT</t>
  </si>
  <si>
    <t>Immediate Faster Payment (Online) to FLOW DESIGN ARCHIT 07-MAR-2025 2833363661 - PPL 241113-01</t>
  </si>
  <si>
    <t>Future dated Faster Payment (Online) to AXIOM PROJECT SERV 05-MAR-2025 2833360760 - E8768</t>
  </si>
  <si>
    <t>Development Loan Non-Utilisation Fee for Period 1 January to 31 December</t>
  </si>
  <si>
    <t>Immediate Faster Payment (Online) to CASTLE WATER 28-MAR-2025 2847199150 - TE00608980</t>
  </si>
  <si>
    <t>Immediate Faster Payment (Online) to STUDENT.COM (UK) L 14-MAR-2025 2837958126 - INVVEN1819059234</t>
  </si>
  <si>
    <t>Immediate Faster Payment (Online) to AMBER INTERNET SOL 14-MAR-2025 2837957645 - INV-019963</t>
  </si>
  <si>
    <t>Faster Payment from SAV DEVELOPMENT LTD CLIENT ID NO 66337627 UNITED KINGDOM - TRANSFER 14MAR25 - 17180120145963000N</t>
  </si>
  <si>
    <t>Faster Payment from CLIENT ACCOUNT - sturentseten124642 /RC/sturentseten124642 14MAR25 - MF005914522BC5B100</t>
  </si>
  <si>
    <t>Payment of Gardiner &amp; Theobald Progress Report Nr 11 Fee Invoice</t>
  </si>
  <si>
    <t>Immediate Faster Payment (Online) to ANTVIC LIMITED 07-MAR-2025 2833356280 - 2025/0017</t>
  </si>
  <si>
    <t>Immediate Faster Payment (Online) to STUDIO MOREN LTD 07-MAR-2025 2833350854 - 8279</t>
  </si>
  <si>
    <t>Immediate Faster Payment (Online) to BLUE MOON 07-MAR-2025 2833347602 - 021/2025</t>
  </si>
  <si>
    <t>Immediate Faster Payment (Online) to BLUE MOON 07-MAR-2025 2833347063 - 022/2025</t>
  </si>
  <si>
    <t>Immediate Faster Payment (Online) to BOUNDARIES STUDIO 07-MAR-2025 2833346715 - MHSAV012</t>
  </si>
  <si>
    <t>Immediate Faster Payment (Online) to BOUNDARIES STUDIO 07-MAR-2025 2833345952 - MHSAV011</t>
  </si>
  <si>
    <t>Immediate Faster Payment (Online) to BOUNDARIES STUDIO 07-MAR-2025 2833344586 - MHSAVFR01</t>
  </si>
  <si>
    <t>Immediate Faster Payment (Online) to HTZ CONSULTING LTD 07-MAR-2025 2833344577 - 1034</t>
  </si>
  <si>
    <t>Immediate Faster Payment (Online) to MENZIES LLP 07-MAR-2025 2833344164 - 478787</t>
  </si>
  <si>
    <t>Immediate Faster Payment (Online) to MENZIES LLP 07-MAR-2025 2833344160 - 484029</t>
  </si>
  <si>
    <t>Immediate Faster Payment (Online) to STATURE PIERCEHLL 07-MAR-2025 2833338200 - 0151</t>
  </si>
  <si>
    <t>Immediate Faster Payment (Online) to WIFIFIRST UK LIMIT 07-MAR-2025 2833337917 - I-04731</t>
  </si>
  <si>
    <t>Immediate Faster Payment (Online) to WIFIFIRST UK LIMIT 07-MAR-2025 2833337912 - I-04732</t>
  </si>
  <si>
    <t>More House - professional charges P010300005840</t>
  </si>
  <si>
    <t>Payment of Gardiner and Theobald Progress Report Nr 10 Fee Invoice</t>
  </si>
  <si>
    <t>Payment (Online) to Sav Capital Holdco Limited TRANSFER</t>
  </si>
  <si>
    <t>Immediate Faster Payment (Online) to PM LINK LTD 28-MAR-2025 2847143663 - INV-9</t>
  </si>
  <si>
    <t>BPG GRACECHURCH LI</t>
  </si>
  <si>
    <t>Immediate Faster Payment (Online) to BPG GRACECHURCH LI 27-MAR-2025 2846316725 - M000855845</t>
  </si>
  <si>
    <t>Immediate Faster Payment (Online) to BPG GRACECHURCH LI 26-MAR-2025 2845774930 - M000855845</t>
  </si>
  <si>
    <t>HIANGA LTD</t>
  </si>
  <si>
    <t>SWIFT Payment (Online) to HIANGA LTD 01</t>
  </si>
  <si>
    <t>Future dated Faster Payment (Online) to DECIMUS FEARON LLP 20-MAR-2025 2842468176 - 22775</t>
  </si>
  <si>
    <t>Future dated Faster Payment (Online) to DECIMUS FEARON LLP 20-MAR-2025 2842467457 - 22648</t>
  </si>
  <si>
    <t>Future dated Faster Payment (Online) to DECIMUS FEARON LLP 20-MAR-2025 2842467451 - 22512</t>
  </si>
  <si>
    <t>26293 HARVEY NORMA</t>
  </si>
  <si>
    <t>Immediate Faster Payment (Online) to 26293 HARVEY NORMA 21-MAR-2025 2842444393 - GRACECHURCH ESCROW</t>
  </si>
  <si>
    <t>Immediate Faster Payment (Online) to BPG GRACECHURCH LI 19-MAR-2025 2840930814 - TRANSFER TO MOSS</t>
  </si>
  <si>
    <t>OPTIMAL PLAN</t>
  </si>
  <si>
    <t>SWIFT Payment (Online) to OPTIMAL PLAN BPG0503001</t>
  </si>
  <si>
    <t>Future dated Faster Payment (Online) to KEATING CHAMBERS S 12-MAR-2025 2837852570 - 167363</t>
  </si>
  <si>
    <t>Direct Debit - ROYAL SUNALLIANCE B1837840-090325</t>
  </si>
  <si>
    <t>Deposit (HN)</t>
  </si>
  <si>
    <t>Moss - Gracechurch</t>
  </si>
  <si>
    <t>Travel &amp; Subsistence</t>
  </si>
  <si>
    <t>1146</t>
  </si>
  <si>
    <t>1115358</t>
  </si>
  <si>
    <t>7356</t>
  </si>
  <si>
    <t>Payment: CARSWELLS FIRE ENGINEERING</t>
  </si>
  <si>
    <t>CF1025</t>
  </si>
  <si>
    <t>INV000356</t>
  </si>
  <si>
    <t>21647</t>
  </si>
  <si>
    <t>48980920246228581 489809</t>
  </si>
  <si>
    <t>48980220257303931 489802</t>
  </si>
  <si>
    <t>5088597882 5065 2410 01</t>
  </si>
  <si>
    <t>2025014423</t>
  </si>
  <si>
    <t>1129420</t>
  </si>
  <si>
    <t>1129417</t>
  </si>
  <si>
    <t>1137341</t>
  </si>
  <si>
    <t>Payment: PPL PRS Ltd</t>
  </si>
  <si>
    <t>SIN2885962</t>
  </si>
  <si>
    <t>SIN2931782</t>
  </si>
  <si>
    <t>INV000313</t>
  </si>
  <si>
    <t>INV000316</t>
  </si>
  <si>
    <t>1129407</t>
  </si>
  <si>
    <t>1110424</t>
  </si>
  <si>
    <t>1132497</t>
  </si>
  <si>
    <t>1121905</t>
  </si>
  <si>
    <t>1121934</t>
  </si>
  <si>
    <t>1122735</t>
  </si>
  <si>
    <t>1121933</t>
  </si>
  <si>
    <t>1121925</t>
  </si>
  <si>
    <t>1121917</t>
  </si>
  <si>
    <t>1136806</t>
  </si>
  <si>
    <t>1121900</t>
  </si>
  <si>
    <t>1125070</t>
  </si>
  <si>
    <t>1121896</t>
  </si>
  <si>
    <t>1127964</t>
  </si>
  <si>
    <t>1127963</t>
  </si>
  <si>
    <t>1083396</t>
  </si>
  <si>
    <t>1127978</t>
  </si>
  <si>
    <t>1122738</t>
  </si>
  <si>
    <t>1129413</t>
  </si>
  <si>
    <t>41401</t>
  </si>
  <si>
    <t>41430</t>
  </si>
  <si>
    <t>1111880</t>
  </si>
  <si>
    <t>1129419</t>
  </si>
  <si>
    <t>1129434</t>
  </si>
  <si>
    <t>INV000490</t>
  </si>
  <si>
    <t>INV000396</t>
  </si>
  <si>
    <t>INV000182</t>
  </si>
  <si>
    <t>5089069778 5075 6954 01</t>
  </si>
  <si>
    <t>1121897</t>
  </si>
  <si>
    <t>1127960</t>
  </si>
  <si>
    <t>41092</t>
  </si>
  <si>
    <t>INVEM06406</t>
  </si>
  <si>
    <t>11037</t>
  </si>
  <si>
    <t>75495</t>
  </si>
  <si>
    <t>INVEM06554</t>
  </si>
  <si>
    <t>480915</t>
  </si>
  <si>
    <t>481790</t>
  </si>
  <si>
    <t>482016</t>
  </si>
  <si>
    <t>75725</t>
  </si>
  <si>
    <t>9100763606</t>
  </si>
  <si>
    <t>INV000478</t>
  </si>
  <si>
    <t>INV000484</t>
  </si>
  <si>
    <t>096442</t>
  </si>
  <si>
    <t>48035</t>
  </si>
  <si>
    <t>1091048</t>
  </si>
  <si>
    <t>1141821</t>
  </si>
  <si>
    <t>1129426</t>
  </si>
  <si>
    <t>1129410</t>
  </si>
  <si>
    <t>48981620257438850 489816</t>
  </si>
  <si>
    <t>SUB/PFMUK/250008</t>
  </si>
  <si>
    <t>F51335</t>
  </si>
  <si>
    <t>INV000397</t>
  </si>
  <si>
    <t>INV08391191 7003948993</t>
  </si>
  <si>
    <t>Payment: NORDOMATIC UK LIMITED</t>
  </si>
  <si>
    <t>C201063</t>
  </si>
  <si>
    <t>SUB/PFMUK/250100</t>
  </si>
  <si>
    <t>1127946</t>
  </si>
  <si>
    <t>1127958</t>
  </si>
  <si>
    <t>1121931</t>
  </si>
  <si>
    <t>1127956</t>
  </si>
  <si>
    <t>1127968</t>
  </si>
  <si>
    <t>1127967</t>
  </si>
  <si>
    <t>1127977</t>
  </si>
  <si>
    <t>1331</t>
  </si>
  <si>
    <t>1383</t>
  </si>
  <si>
    <t>1098858</t>
  </si>
  <si>
    <t>Payment: OB Printing Ltd</t>
  </si>
  <si>
    <t>Payment: G53 Design Ltd</t>
  </si>
  <si>
    <t>GSC.001</t>
  </si>
  <si>
    <t>Payment: HORWITCH LTD</t>
  </si>
  <si>
    <t>INV0009</t>
  </si>
  <si>
    <t>5089070892 5075 7280 01</t>
  </si>
  <si>
    <t>96442</t>
  </si>
  <si>
    <t>1144129</t>
  </si>
  <si>
    <t>Payment: Total Reclaims Demolition</t>
  </si>
  <si>
    <t>7829</t>
  </si>
  <si>
    <t>5062520013-SUT 122 Parade</t>
  </si>
  <si>
    <t>5062548967 SUT 118 Parade</t>
  </si>
  <si>
    <t>1121923</t>
  </si>
  <si>
    <t>1125069</t>
  </si>
  <si>
    <t>1097478</t>
  </si>
  <si>
    <t>1109959</t>
  </si>
  <si>
    <t>TFS Stores</t>
  </si>
  <si>
    <t>1127975</t>
  </si>
  <si>
    <t>1136801</t>
  </si>
  <si>
    <t>1127979</t>
  </si>
  <si>
    <t>1129422</t>
  </si>
  <si>
    <t>1129411</t>
  </si>
  <si>
    <t>1129423</t>
  </si>
  <si>
    <t>Payment: Acacia Family Support</t>
  </si>
  <si>
    <t>1142891</t>
  </si>
  <si>
    <t>1127962</t>
  </si>
  <si>
    <t>1121922</t>
  </si>
  <si>
    <t>1147671</t>
  </si>
  <si>
    <t>1127970</t>
  </si>
  <si>
    <t>48398</t>
  </si>
  <si>
    <t>48979920257582410 489799</t>
  </si>
  <si>
    <t>48979320257527411 489793</t>
  </si>
  <si>
    <t>48979020257527381 489790</t>
  </si>
  <si>
    <t>48980220257527782 489802</t>
  </si>
  <si>
    <t>1136811</t>
  </si>
  <si>
    <t>Payment: Howard Evans Roofing &amp; Cladding Limited</t>
  </si>
  <si>
    <t>2217</t>
  </si>
  <si>
    <t>1130700</t>
  </si>
  <si>
    <t>807387</t>
  </si>
  <si>
    <t>Payment: colt international</t>
  </si>
  <si>
    <t>20177069</t>
  </si>
  <si>
    <t>Payment: HOBS REPROGRAPHICS PLC</t>
  </si>
  <si>
    <t>S2034PRF25030010</t>
  </si>
  <si>
    <t>50PJM00019026</t>
  </si>
  <si>
    <t>1091660</t>
  </si>
  <si>
    <t>1106278</t>
  </si>
  <si>
    <t>1129402</t>
  </si>
  <si>
    <t>1137331</t>
  </si>
  <si>
    <t>1127981</t>
  </si>
  <si>
    <t>1136768</t>
  </si>
  <si>
    <t>Payment: Decimus Fearon</t>
  </si>
  <si>
    <t>22394</t>
  </si>
  <si>
    <t>Payment: A P Architects</t>
  </si>
  <si>
    <t>2132</t>
  </si>
  <si>
    <t>1142893</t>
  </si>
  <si>
    <t>Payment: City Used &amp; Recycled Office Furniture Limited</t>
  </si>
  <si>
    <t>24480</t>
  </si>
  <si>
    <t>48981820257527787 49818</t>
  </si>
  <si>
    <t>48981720257527786 489817</t>
  </si>
  <si>
    <t>48980920257527783 489809</t>
  </si>
  <si>
    <t>49510320257535470 495103</t>
  </si>
  <si>
    <t>48981420257527817 489814</t>
  </si>
  <si>
    <t>48982420257527789 489824</t>
  </si>
  <si>
    <t>48982220257527788 489822</t>
  </si>
  <si>
    <t>48981320257527785 489813</t>
  </si>
  <si>
    <t>48981020257527784 489810</t>
  </si>
  <si>
    <t>48979420257527410 489794</t>
  </si>
  <si>
    <t>48979820257527409 489798</t>
  </si>
  <si>
    <t>48980120257527408 489801</t>
  </si>
  <si>
    <t>48980520257527407 489805</t>
  </si>
  <si>
    <t>48980720257527405 489807</t>
  </si>
  <si>
    <t>48981520257527403 489815</t>
  </si>
  <si>
    <t>48982120257527402 489821</t>
  </si>
  <si>
    <t>1130362</t>
  </si>
  <si>
    <t>1136803</t>
  </si>
  <si>
    <t>1151771</t>
  </si>
  <si>
    <t>1129418</t>
  </si>
  <si>
    <t>1137351</t>
  </si>
  <si>
    <t>7000521167-SC5</t>
  </si>
  <si>
    <t>1136787</t>
  </si>
  <si>
    <t>1136781</t>
  </si>
  <si>
    <t>Carswells Fire Engineering Limited</t>
  </si>
  <si>
    <t>11060</t>
  </si>
  <si>
    <t>1129430</t>
  </si>
  <si>
    <t>1129435</t>
  </si>
  <si>
    <t>1129414</t>
  </si>
  <si>
    <t>1137355</t>
  </si>
  <si>
    <t>1129424</t>
  </si>
  <si>
    <t>VOIDS 1</t>
  </si>
  <si>
    <t>1129382</t>
  </si>
  <si>
    <t>1153747</t>
  </si>
  <si>
    <t>INV221750</t>
  </si>
  <si>
    <t>CF1051</t>
  </si>
  <si>
    <t>INV000480</t>
  </si>
  <si>
    <t>INV000479</t>
  </si>
  <si>
    <t>INV000485</t>
  </si>
  <si>
    <t>INV000486</t>
  </si>
  <si>
    <t>INV000314</t>
  </si>
  <si>
    <t>INV221302</t>
  </si>
  <si>
    <t>Overpayment: SYC2J Sutton Coldfield Limited</t>
  </si>
  <si>
    <t>1133170</t>
  </si>
  <si>
    <t>1153575</t>
  </si>
  <si>
    <t>1136804</t>
  </si>
  <si>
    <t>5646635</t>
  </si>
  <si>
    <t>540299816 73751483</t>
  </si>
  <si>
    <t>Payment: Direct Art Action UK Ltd</t>
  </si>
  <si>
    <t>INV08115456 7004252912</t>
  </si>
  <si>
    <t>INV08413119 7004252912</t>
  </si>
  <si>
    <t>Payment: TFS STORES 2 LTD T/A THE FRAGRANCE SHOP</t>
  </si>
  <si>
    <t>1137334</t>
  </si>
  <si>
    <t>IN1107905599 C815547</t>
  </si>
  <si>
    <t>1136771</t>
  </si>
  <si>
    <t>IN1107905598 C815547</t>
  </si>
  <si>
    <t>1136822</t>
  </si>
  <si>
    <t>48980820257527404 489808</t>
  </si>
  <si>
    <t>1453</t>
  </si>
  <si>
    <t>716</t>
  </si>
  <si>
    <t>Overpayment: Amplifon Limited</t>
  </si>
  <si>
    <t>Overpayment: Costa Ltd</t>
  </si>
  <si>
    <t>1149912</t>
  </si>
  <si>
    <t>1155926</t>
  </si>
  <si>
    <t>1136772</t>
  </si>
  <si>
    <t>1121915</t>
  </si>
  <si>
    <t>1156140</t>
  </si>
  <si>
    <t>1136789</t>
  </si>
  <si>
    <t>1136809</t>
  </si>
  <si>
    <t>1127947</t>
  </si>
  <si>
    <t>1157481</t>
  </si>
  <si>
    <t>11063</t>
  </si>
  <si>
    <t>1136810</t>
  </si>
  <si>
    <t>1157375</t>
  </si>
  <si>
    <t>1137342</t>
  </si>
  <si>
    <t>1137366</t>
  </si>
  <si>
    <t>1137368</t>
  </si>
  <si>
    <t>1137336</t>
  </si>
  <si>
    <t>02MAR A/C 46147101</t>
  </si>
  <si>
    <t>28FEB A/C 46147101</t>
  </si>
  <si>
    <t>BEHAN PARTNERSHIP, BEHAN PARTNERSHIP, FP 14/03/25 10, 17122540779623000N</t>
  </si>
  <si>
    <t>QAI SERVICES LTD, QAI SERVICES LTD, FP 14/03/25 10, 36122600231228000N</t>
  </si>
  <si>
    <t>ANTVIC LIMITED, ANTVIC, FP 14/03/25 10, 43122539822643000N</t>
  </si>
  <si>
    <t>SAV DEVELOPMENT LT, SAV G51 PORTION, FP 12/03/25 1315, 02131510646355000N, SAV G51 PORTION</t>
  </si>
  <si>
    <t>NatWest Holding Bank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</si>
</sst>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mmm\-yyyy"/>
    <numFmt numFmtId="166" formatCode="_(* #,##0_);_(* \(#,##0\);_(* &quot;-&quot;??_);_(@_)"/>
    <numFmt numFmtId="167" formatCode="dd\ mmm\ yyyy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rgb="FFD8D8D8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" fillId="0" borderId="0"/>
    <xf numFmtId="164" fontId="7" fillId="0" borderId="0" applyFont="0" applyFill="0" applyBorder="0" applyAlignment="0" applyProtection="0"/>
    <xf numFmtId="0" fontId="10" fillId="0" borderId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93">
    <xf numFmtId="0" fontId="0" fillId="0" borderId="0" xfId="0"/>
    <xf numFmtId="0" fontId="6" fillId="2" borderId="0" xfId="0" applyFont="1" applyFill="1"/>
    <xf numFmtId="0" fontId="9" fillId="0" borderId="0" xfId="7" applyFont="1"/>
    <xf numFmtId="164" fontId="9" fillId="0" borderId="0" xfId="8" applyFont="1"/>
    <xf numFmtId="164" fontId="9" fillId="0" borderId="0" xfId="8" applyFont="1" applyFill="1"/>
    <xf numFmtId="164" fontId="11" fillId="4" borderId="0" xfId="8" applyFont="1" applyFill="1" applyAlignment="1">
      <alignment horizontal="right" indent="1"/>
    </xf>
    <xf numFmtId="164" fontId="11" fillId="4" borderId="0" xfId="8" applyFont="1" applyFill="1" applyAlignment="1">
      <alignment horizontal="left" indent="1"/>
    </xf>
    <xf numFmtId="0" fontId="7" fillId="0" borderId="0" xfId="7" applyFont="1" applyAlignment="1">
      <alignment horizontal="left" indent="1"/>
    </xf>
    <xf numFmtId="0" fontId="10" fillId="0" borderId="0" xfId="9"/>
    <xf numFmtId="0" fontId="9" fillId="0" borderId="0" xfId="7" applyFont="1" applyAlignment="1">
      <alignment horizontal="left" indent="1"/>
    </xf>
    <xf numFmtId="164" fontId="0" fillId="0" borderId="0" xfId="8" applyFont="1"/>
    <xf numFmtId="164" fontId="9" fillId="0" borderId="0" xfId="8" applyFont="1" applyFill="1" applyAlignment="1"/>
    <xf numFmtId="167" fontId="7" fillId="5" borderId="0" xfId="7" applyNumberFormat="1" applyFont="1" applyFill="1" applyAlignment="1">
      <alignment horizontal="left" vertical="center" indent="1"/>
    </xf>
    <xf numFmtId="0" fontId="7" fillId="5" borderId="0" xfId="7" applyFont="1" applyFill="1" applyAlignment="1">
      <alignment horizontal="left" indent="1"/>
    </xf>
    <xf numFmtId="164" fontId="7" fillId="0" borderId="0" xfId="8" applyFont="1" applyFill="1" applyAlignment="1"/>
    <xf numFmtId="0" fontId="9" fillId="5" borderId="0" xfId="7" applyFont="1" applyFill="1" applyAlignment="1">
      <alignment horizontal="left" indent="1"/>
    </xf>
    <xf numFmtId="164" fontId="8" fillId="0" borderId="0" xfId="8" applyFont="1"/>
    <xf numFmtId="16" fontId="9" fillId="0" borderId="0" xfId="7" applyNumberFormat="1" applyFont="1" applyAlignment="1">
      <alignment horizontal="left" indent="1"/>
    </xf>
    <xf numFmtId="167" fontId="7" fillId="0" borderId="0" xfId="7" applyNumberFormat="1" applyFont="1" applyAlignment="1">
      <alignment horizontal="left" vertical="center" indent="1"/>
    </xf>
    <xf numFmtId="0" fontId="12" fillId="0" borderId="0" xfId="7" applyFont="1" applyAlignment="1">
      <alignment horizontal="left" indent="1"/>
    </xf>
    <xf numFmtId="14" fontId="12" fillId="0" borderId="0" xfId="9" applyNumberFormat="1" applyFont="1"/>
    <xf numFmtId="0" fontId="13" fillId="0" borderId="0" xfId="7" applyFont="1" applyAlignment="1">
      <alignment horizontal="left" indent="1"/>
    </xf>
    <xf numFmtId="14" fontId="13" fillId="0" borderId="0" xfId="7" applyNumberFormat="1" applyFont="1"/>
    <xf numFmtId="0" fontId="13" fillId="0" borderId="0" xfId="7" applyFont="1"/>
    <xf numFmtId="166" fontId="12" fillId="5" borderId="0" xfId="8" applyNumberFormat="1" applyFont="1" applyFill="1"/>
    <xf numFmtId="167" fontId="12" fillId="5" borderId="0" xfId="7" applyNumberFormat="1" applyFont="1" applyFill="1" applyAlignment="1">
      <alignment horizontal="left" vertical="center" indent="1"/>
    </xf>
    <xf numFmtId="0" fontId="12" fillId="5" borderId="0" xfId="7" applyFont="1" applyFill="1" applyAlignment="1">
      <alignment horizontal="left" indent="1"/>
    </xf>
    <xf numFmtId="0" fontId="13" fillId="6" borderId="0" xfId="7" applyFont="1" applyFill="1"/>
    <xf numFmtId="0" fontId="12" fillId="7" borderId="0" xfId="7" applyFont="1" applyFill="1" applyAlignment="1">
      <alignment horizontal="left" indent="1"/>
    </xf>
    <xf numFmtId="14" fontId="12" fillId="7" borderId="0" xfId="9" applyNumberFormat="1" applyFont="1" applyFill="1"/>
    <xf numFmtId="0" fontId="9" fillId="7" borderId="0" xfId="7" applyFont="1" applyFill="1" applyAlignment="1">
      <alignment horizontal="left" indent="1"/>
    </xf>
    <xf numFmtId="164" fontId="9" fillId="7" borderId="0" xfId="8" applyFont="1" applyFill="1" applyAlignment="1"/>
    <xf numFmtId="164" fontId="11" fillId="7" borderId="0" xfId="8" applyFont="1" applyFill="1" applyAlignment="1">
      <alignment horizontal="left" indent="1"/>
    </xf>
    <xf numFmtId="167" fontId="7" fillId="7" borderId="0" xfId="7" applyNumberFormat="1" applyFont="1" applyFill="1" applyAlignment="1">
      <alignment horizontal="left" vertical="center" indent="1"/>
    </xf>
    <xf numFmtId="0" fontId="7" fillId="7" borderId="0" xfId="7" applyFont="1" applyFill="1" applyAlignment="1">
      <alignment horizontal="left" indent="1"/>
    </xf>
    <xf numFmtId="0" fontId="9" fillId="7" borderId="0" xfId="7" applyFont="1" applyFill="1"/>
    <xf numFmtId="0" fontId="13" fillId="7" borderId="0" xfId="7" applyFont="1" applyFill="1"/>
    <xf numFmtId="164" fontId="9" fillId="7" borderId="0" xfId="8" applyFont="1" applyFill="1"/>
    <xf numFmtId="0" fontId="11" fillId="4" borderId="0" xfId="0" applyFont="1" applyFill="1" applyAlignment="1">
      <alignment horizontal="left" indent="1"/>
    </xf>
    <xf numFmtId="0" fontId="11" fillId="4" borderId="0" xfId="0" applyFont="1" applyFill="1" applyAlignment="1">
      <alignment horizontal="right" indent="1"/>
    </xf>
    <xf numFmtId="14" fontId="9" fillId="0" borderId="0" xfId="7" applyNumberFormat="1" applyFont="1"/>
    <xf numFmtId="14" fontId="0" fillId="7" borderId="0" xfId="0" applyNumberFormat="1" applyFill="1"/>
    <xf numFmtId="164" fontId="7" fillId="7" borderId="0" xfId="8" applyFont="1" applyFill="1" applyAlignment="1"/>
    <xf numFmtId="14" fontId="9" fillId="7" borderId="0" xfId="7" applyNumberFormat="1" applyFont="1" applyFill="1"/>
    <xf numFmtId="0" fontId="15" fillId="0" borderId="0" xfId="7" applyFont="1" applyAlignment="1">
      <alignment horizontal="left" indent="1"/>
    </xf>
    <xf numFmtId="14" fontId="1" fillId="0" borderId="0" xfId="0" applyNumberFormat="1" applyFont="1"/>
    <xf numFmtId="0" fontId="1" fillId="0" borderId="0" xfId="7" applyFont="1" applyAlignment="1">
      <alignment horizontal="left" indent="1"/>
    </xf>
    <xf numFmtId="164" fontId="1" fillId="0" borderId="0" xfId="8" applyFont="1" applyFill="1" applyAlignment="1"/>
    <xf numFmtId="164" fontId="15" fillId="0" borderId="0" xfId="8" applyFont="1" applyFill="1" applyAlignment="1"/>
    <xf numFmtId="164" fontId="14" fillId="0" borderId="0" xfId="8" applyFont="1" applyAlignment="1">
      <alignment horizontal="left" indent="1"/>
    </xf>
    <xf numFmtId="164" fontId="15" fillId="5" borderId="0" xfId="8" applyFont="1" applyFill="1"/>
    <xf numFmtId="167" fontId="15" fillId="5" borderId="0" xfId="7" applyNumberFormat="1" applyFont="1" applyFill="1" applyAlignment="1">
      <alignment horizontal="left" vertical="center" indent="1"/>
    </xf>
    <xf numFmtId="0" fontId="15" fillId="5" borderId="0" xfId="7" applyFont="1" applyFill="1" applyAlignment="1">
      <alignment horizontal="left" indent="1"/>
    </xf>
    <xf numFmtId="0" fontId="1" fillId="0" borderId="0" xfId="7" applyFont="1"/>
    <xf numFmtId="164" fontId="1" fillId="0" borderId="0" xfId="8" applyFont="1" applyFill="1"/>
    <xf numFmtId="0" fontId="0" fillId="7" borderId="0" xfId="0" applyFill="1"/>
    <xf numFmtId="0" fontId="11" fillId="7" borderId="0" xfId="0" applyFont="1" applyFill="1" applyAlignment="1">
      <alignment horizontal="left" indent="1"/>
    </xf>
    <xf numFmtId="0" fontId="11" fillId="7" borderId="0" xfId="0" applyFont="1" applyFill="1" applyAlignment="1">
      <alignment horizontal="right" indent="1"/>
    </xf>
    <xf numFmtId="164" fontId="11" fillId="7" borderId="0" xfId="8" applyFont="1" applyFill="1" applyAlignment="1">
      <alignment horizontal="right" indent="1"/>
    </xf>
    <xf numFmtId="0" fontId="9" fillId="0" borderId="0" xfId="0" applyFont="1"/>
    <xf numFmtId="43" fontId="9" fillId="0" borderId="0" xfId="0" applyNumberFormat="1" applyFont="1"/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right"/>
    </xf>
    <xf numFmtId="43" fontId="11" fillId="10" borderId="0" xfId="0" applyNumberFormat="1" applyFont="1" applyFill="1" applyAlignment="1">
      <alignment horizontal="right"/>
    </xf>
    <xf numFmtId="43" fontId="11" fillId="10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/>
    <xf numFmtId="0" fontId="11" fillId="0" borderId="0" xfId="0" applyFont="1" applyAlignment="1">
      <alignment horizontal="left"/>
    </xf>
    <xf numFmtId="43" fontId="11" fillId="0" borderId="0" xfId="0" applyNumberFormat="1" applyFont="1" applyAlignment="1">
      <alignment horizontal="left"/>
    </xf>
    <xf numFmtId="43" fontId="9" fillId="11" borderId="0" xfId="0" applyNumberFormat="1" applyFont="1" applyFill="1"/>
    <xf numFmtId="167" fontId="9" fillId="12" borderId="0" xfId="0" applyNumberFormat="1" applyFont="1" applyFill="1" applyAlignment="1">
      <alignment horizontal="left" vertical="center"/>
    </xf>
    <xf numFmtId="0" fontId="9" fillId="12" borderId="0" xfId="0" applyFont="1" applyFill="1" applyAlignment="1">
      <alignment horizontal="left"/>
    </xf>
    <xf numFmtId="0" fontId="9" fillId="13" borderId="0" xfId="0" applyFont="1" applyFill="1"/>
    <xf numFmtId="43" fontId="8" fillId="0" borderId="0" xfId="0" applyNumberFormat="1" applyFont="1"/>
    <xf numFmtId="43" fontId="16" fillId="0" borderId="0" xfId="0" applyNumberFormat="1" applyFont="1"/>
    <xf numFmtId="16" fontId="9" fillId="0" borderId="0" xfId="0" applyNumberFormat="1" applyFont="1" applyAlignment="1">
      <alignment horizontal="left"/>
    </xf>
    <xf numFmtId="0" fontId="9" fillId="7" borderId="0" xfId="0" applyFont="1" applyFill="1" applyAlignment="1">
      <alignment horizontal="left"/>
    </xf>
    <xf numFmtId="14" fontId="9" fillId="7" borderId="0" xfId="0" applyNumberFormat="1" applyFont="1" applyFill="1"/>
    <xf numFmtId="43" fontId="9" fillId="7" borderId="0" xfId="0" applyNumberFormat="1" applyFont="1" applyFill="1"/>
    <xf numFmtId="43" fontId="11" fillId="7" borderId="0" xfId="0" applyNumberFormat="1" applyFont="1" applyFill="1" applyAlignment="1">
      <alignment horizontal="left"/>
    </xf>
    <xf numFmtId="43" fontId="9" fillId="14" borderId="0" xfId="0" applyNumberFormat="1" applyFont="1" applyFill="1"/>
    <xf numFmtId="0" fontId="9" fillId="15" borderId="0" xfId="0" applyFont="1" applyFill="1" applyAlignment="1">
      <alignment horizontal="left"/>
    </xf>
    <xf numFmtId="0" fontId="9" fillId="7" borderId="0" xfId="0" applyFont="1" applyFill="1"/>
    <xf numFmtId="167" fontId="9" fillId="15" borderId="0" xfId="0" applyNumberFormat="1" applyFont="1" applyFill="1" applyAlignment="1">
      <alignment horizontal="left" vertical="center"/>
    </xf>
    <xf numFmtId="43" fontId="8" fillId="7" borderId="0" xfId="0" applyNumberFormat="1" applyFont="1" applyFill="1"/>
    <xf numFmtId="43" fontId="9" fillId="16" borderId="0" xfId="0" applyNumberFormat="1" applyFont="1" applyFill="1"/>
    <xf numFmtId="167" fontId="9" fillId="17" borderId="0" xfId="0" applyNumberFormat="1" applyFont="1" applyFill="1" applyAlignment="1">
      <alignment horizontal="left" vertical="center"/>
    </xf>
    <xf numFmtId="0" fontId="9" fillId="18" borderId="0" xfId="0" applyFont="1" applyFill="1" applyAlignment="1">
      <alignment horizontal="left"/>
    </xf>
    <xf numFmtId="0" fontId="9" fillId="17" borderId="0" xfId="0" applyFont="1" applyFill="1" applyAlignment="1">
      <alignment horizontal="left"/>
    </xf>
    <xf numFmtId="0" fontId="9" fillId="19" borderId="0" xfId="0" applyFont="1" applyFill="1" applyAlignment="1">
      <alignment horizontal="left"/>
    </xf>
    <xf numFmtId="14" fontId="0" fillId="0" borderId="0" xfId="0" applyNumberFormat="1"/>
    <xf numFmtId="164" fontId="7" fillId="0" borderId="0" xfId="10" applyFont="1" applyFill="1" applyBorder="1"/>
    <xf numFmtId="164" fontId="7" fillId="0" borderId="0" xfId="10" applyFont="1" applyFill="1" applyAlignment="1"/>
    <xf numFmtId="0" fontId="11" fillId="0" borderId="0" xfId="0" applyFont="1" applyAlignment="1">
      <alignment horizontal="left" indent="1"/>
    </xf>
    <xf numFmtId="164" fontId="7" fillId="5" borderId="0" xfId="10" applyFont="1" applyFill="1"/>
    <xf numFmtId="164" fontId="9" fillId="0" borderId="0" xfId="10" applyFont="1" applyFill="1" applyAlignment="1"/>
    <xf numFmtId="14" fontId="7" fillId="0" borderId="0" xfId="0" applyNumberFormat="1" applyFont="1"/>
    <xf numFmtId="4" fontId="0" fillId="0" borderId="0" xfId="0" applyNumberFormat="1"/>
    <xf numFmtId="14" fontId="7" fillId="0" borderId="0" xfId="7" applyNumberFormat="1" applyFont="1"/>
    <xf numFmtId="164" fontId="17" fillId="0" borderId="0" xfId="10" applyFont="1" applyBorder="1"/>
    <xf numFmtId="164" fontId="8" fillId="0" borderId="0" xfId="10" applyFont="1" applyBorder="1"/>
    <xf numFmtId="164" fontId="16" fillId="0" borderId="0" xfId="10" applyFont="1" applyBorder="1"/>
    <xf numFmtId="164" fontId="9" fillId="0" borderId="0" xfId="10" applyFont="1" applyFill="1" applyBorder="1"/>
    <xf numFmtId="164" fontId="8" fillId="0" borderId="0" xfId="10" applyFont="1" applyFill="1" applyBorder="1"/>
    <xf numFmtId="164" fontId="9" fillId="0" borderId="0" xfId="10" applyFont="1" applyBorder="1"/>
    <xf numFmtId="164" fontId="9" fillId="0" borderId="0" xfId="10" applyFont="1"/>
    <xf numFmtId="164" fontId="8" fillId="0" borderId="0" xfId="10" applyFont="1"/>
    <xf numFmtId="164" fontId="9" fillId="5" borderId="0" xfId="10" applyFont="1" applyFill="1"/>
    <xf numFmtId="164" fontId="9" fillId="0" borderId="0" xfId="10" applyFont="1" applyFill="1"/>
    <xf numFmtId="164" fontId="7" fillId="7" borderId="0" xfId="10" applyFont="1" applyFill="1" applyBorder="1"/>
    <xf numFmtId="164" fontId="9" fillId="7" borderId="0" xfId="10" applyFont="1" applyFill="1" applyAlignment="1"/>
    <xf numFmtId="164" fontId="7" fillId="7" borderId="0" xfId="10" applyFont="1" applyFill="1"/>
    <xf numFmtId="49" fontId="11" fillId="4" borderId="0" xfId="0" applyNumberFormat="1" applyFont="1" applyFill="1" applyAlignment="1">
      <alignment horizontal="left" indent="1"/>
    </xf>
    <xf numFmtId="49" fontId="7" fillId="0" borderId="0" xfId="0" applyNumberFormat="1" applyFont="1"/>
    <xf numFmtId="49" fontId="0" fillId="0" borderId="0" xfId="0" applyNumberFormat="1"/>
    <xf numFmtId="167" fontId="7" fillId="18" borderId="0" xfId="7" applyNumberFormat="1" applyFont="1" applyFill="1" applyAlignment="1">
      <alignment horizontal="left" vertical="center" indent="1"/>
    </xf>
    <xf numFmtId="0" fontId="7" fillId="18" borderId="0" xfId="7" applyFont="1" applyFill="1" applyAlignment="1">
      <alignment horizontal="left" indent="1"/>
    </xf>
    <xf numFmtId="164" fontId="16" fillId="0" borderId="0" xfId="0" applyNumberFormat="1" applyFont="1" applyAlignment="1">
      <alignment horizontal="left" indent="1"/>
    </xf>
    <xf numFmtId="0" fontId="7" fillId="0" borderId="0" xfId="3" applyFont="1" applyAlignment="1">
      <alignment horizontal="left" indent="1"/>
    </xf>
    <xf numFmtId="14" fontId="7" fillId="0" borderId="0" xfId="5" applyNumberFormat="1"/>
    <xf numFmtId="0" fontId="9" fillId="0" borderId="0" xfId="3" applyFont="1" applyAlignment="1">
      <alignment horizontal="left" indent="1"/>
    </xf>
    <xf numFmtId="164" fontId="0" fillId="0" borderId="0" xfId="11" applyFont="1"/>
    <xf numFmtId="164" fontId="0" fillId="0" borderId="0" xfId="11" applyFont="1" applyFill="1"/>
    <xf numFmtId="164" fontId="0" fillId="21" borderId="0" xfId="11" applyFont="1" applyFill="1"/>
    <xf numFmtId="164" fontId="0" fillId="22" borderId="0" xfId="11" applyFont="1" applyFill="1"/>
    <xf numFmtId="164" fontId="5" fillId="0" borderId="0" xfId="11" applyFont="1"/>
    <xf numFmtId="49" fontId="9" fillId="0" borderId="0" xfId="0" applyNumberFormat="1" applyFont="1"/>
    <xf numFmtId="0" fontId="12" fillId="2" borderId="0" xfId="0" applyFont="1" applyFill="1"/>
    <xf numFmtId="0" fontId="12" fillId="0" borderId="0" xfId="0" applyFont="1"/>
    <xf numFmtId="0" fontId="12" fillId="0" borderId="0" xfId="7" applyFont="1"/>
    <xf numFmtId="0" fontId="18" fillId="2" borderId="0" xfId="0" applyFont="1" applyFill="1"/>
    <xf numFmtId="165" fontId="18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8" fillId="2" borderId="1" xfId="0" applyFont="1" applyFill="1" applyBorder="1" applyAlignment="1">
      <alignment horizontal="center"/>
    </xf>
    <xf numFmtId="17" fontId="18" fillId="2" borderId="1" xfId="0" applyNumberFormat="1" applyFont="1" applyFill="1" applyBorder="1" applyAlignment="1">
      <alignment horizontal="center"/>
    </xf>
    <xf numFmtId="17" fontId="19" fillId="2" borderId="1" xfId="0" applyNumberFormat="1" applyFont="1" applyFill="1" applyBorder="1" applyAlignment="1">
      <alignment horizontal="center"/>
    </xf>
    <xf numFmtId="17" fontId="19" fillId="3" borderId="1" xfId="0" applyNumberFormat="1" applyFont="1" applyFill="1" applyBorder="1" applyAlignment="1">
      <alignment horizontal="center"/>
    </xf>
    <xf numFmtId="166" fontId="12" fillId="2" borderId="0" xfId="0" applyNumberFormat="1" applyFont="1" applyFill="1"/>
    <xf numFmtId="166" fontId="18" fillId="2" borderId="3" xfId="0" applyNumberFormat="1" applyFont="1" applyFill="1" applyBorder="1"/>
    <xf numFmtId="166" fontId="22" fillId="9" borderId="0" xfId="0" applyNumberFormat="1" applyFont="1" applyFill="1"/>
    <xf numFmtId="166" fontId="18" fillId="8" borderId="0" xfId="0" applyNumberFormat="1" applyFont="1" applyFill="1"/>
    <xf numFmtId="166" fontId="22" fillId="7" borderId="0" xfId="0" applyNumberFormat="1" applyFont="1" applyFill="1"/>
    <xf numFmtId="166" fontId="23" fillId="2" borderId="0" xfId="0" applyNumberFormat="1" applyFont="1" applyFill="1"/>
    <xf numFmtId="166" fontId="23" fillId="20" borderId="0" xfId="0" applyNumberFormat="1" applyFont="1" applyFill="1"/>
    <xf numFmtId="164" fontId="13" fillId="0" borderId="0" xfId="8" applyFont="1"/>
    <xf numFmtId="164" fontId="13" fillId="0" borderId="0" xfId="8" applyFont="1" applyFill="1"/>
    <xf numFmtId="164" fontId="13" fillId="0" borderId="0" xfId="7" applyNumberFormat="1" applyFont="1"/>
    <xf numFmtId="0" fontId="21" fillId="4" borderId="0" xfId="9" applyFont="1" applyFill="1" applyAlignment="1">
      <alignment horizontal="left" indent="1"/>
    </xf>
    <xf numFmtId="0" fontId="21" fillId="4" borderId="0" xfId="9" applyFont="1" applyFill="1" applyAlignment="1">
      <alignment horizontal="right" indent="1"/>
    </xf>
    <xf numFmtId="164" fontId="21" fillId="4" borderId="0" xfId="8" applyFont="1" applyFill="1" applyAlignment="1">
      <alignment horizontal="right" indent="1"/>
    </xf>
    <xf numFmtId="164" fontId="21" fillId="4" borderId="0" xfId="8" applyFont="1" applyFill="1" applyAlignment="1">
      <alignment horizontal="left" indent="1"/>
    </xf>
    <xf numFmtId="0" fontId="12" fillId="0" borderId="0" xfId="9" applyFont="1"/>
    <xf numFmtId="164" fontId="21" fillId="0" borderId="0" xfId="8" applyFont="1" applyAlignment="1">
      <alignment horizontal="left" indent="1"/>
    </xf>
    <xf numFmtId="0" fontId="12" fillId="7" borderId="0" xfId="9" applyFont="1" applyFill="1"/>
    <xf numFmtId="0" fontId="13" fillId="7" borderId="0" xfId="7" applyFont="1" applyFill="1" applyAlignment="1">
      <alignment horizontal="left" indent="1"/>
    </xf>
    <xf numFmtId="164" fontId="13" fillId="7" borderId="0" xfId="8" applyFont="1" applyFill="1" applyAlignment="1"/>
    <xf numFmtId="164" fontId="20" fillId="7" borderId="0" xfId="8" applyFont="1" applyFill="1" applyAlignment="1"/>
    <xf numFmtId="164" fontId="21" fillId="7" borderId="0" xfId="8" applyFont="1" applyFill="1" applyAlignment="1">
      <alignment horizontal="left" indent="1"/>
    </xf>
    <xf numFmtId="164" fontId="12" fillId="7" borderId="0" xfId="8" applyFont="1" applyFill="1"/>
    <xf numFmtId="167" fontId="12" fillId="7" borderId="0" xfId="7" applyNumberFormat="1" applyFont="1" applyFill="1" applyAlignment="1">
      <alignment horizontal="left" vertical="center" indent="1"/>
    </xf>
    <xf numFmtId="164" fontId="13" fillId="7" borderId="0" xfId="8" applyFont="1" applyFill="1"/>
    <xf numFmtId="164" fontId="13" fillId="0" borderId="0" xfId="8" applyFont="1" applyFill="1" applyAlignment="1"/>
    <xf numFmtId="164" fontId="13" fillId="5" borderId="0" xfId="8" applyFont="1" applyFill="1"/>
    <xf numFmtId="0" fontId="13" fillId="5" borderId="0" xfId="7" applyFont="1" applyFill="1" applyAlignment="1">
      <alignment horizontal="left" indent="1"/>
    </xf>
    <xf numFmtId="164" fontId="19" fillId="0" borderId="0" xfId="8" applyFont="1"/>
    <xf numFmtId="16" fontId="13" fillId="0" borderId="0" xfId="7" applyNumberFormat="1" applyFont="1" applyAlignment="1">
      <alignment horizontal="left" indent="1"/>
    </xf>
    <xf numFmtId="167" fontId="12" fillId="0" borderId="0" xfId="7" applyNumberFormat="1" applyFont="1" applyAlignment="1">
      <alignment horizontal="left" vertical="center" indent="1"/>
    </xf>
    <xf numFmtId="166" fontId="12" fillId="20" borderId="0" xfId="0" applyNumberFormat="1" applyFont="1" applyFill="1"/>
    <xf numFmtId="164" fontId="13" fillId="20" borderId="0" xfId="8" applyFont="1" applyFill="1" applyAlignment="1"/>
    <xf numFmtId="0" fontId="17" fillId="4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5" fillId="7" borderId="0" xfId="0" applyFont="1" applyFill="1" applyAlignment="1">
      <alignment vertical="center"/>
    </xf>
    <xf numFmtId="164" fontId="7" fillId="0" borderId="0" xfId="10" applyFont="1" applyAlignment="1">
      <alignment vertical="center"/>
    </xf>
    <xf numFmtId="164" fontId="13" fillId="23" borderId="0" xfId="8" applyFont="1" applyFill="1" applyAlignment="1"/>
    <xf numFmtId="164" fontId="11" fillId="4" borderId="0" xfId="10" applyFont="1" applyFill="1" applyAlignment="1">
      <alignment horizontal="right" indent="1"/>
    </xf>
    <xf numFmtId="164" fontId="11" fillId="4" borderId="0" xfId="10" applyFont="1" applyFill="1" applyAlignment="1">
      <alignment horizontal="left" indent="1"/>
    </xf>
    <xf numFmtId="164" fontId="0" fillId="0" borderId="0" xfId="10" applyFont="1"/>
    <xf numFmtId="166" fontId="12" fillId="8" borderId="0" xfId="0" applyNumberFormat="1" applyFont="1" applyFill="1"/>
    <xf numFmtId="166" fontId="12" fillId="8" borderId="0" xfId="10" applyNumberFormat="1" applyFont="1" applyFill="1"/>
    <xf numFmtId="166" fontId="12" fillId="2" borderId="3" xfId="0" applyNumberFormat="1" applyFont="1" applyFill="1" applyBorder="1"/>
    <xf numFmtId="166" fontId="21" fillId="9" borderId="0" xfId="0" applyNumberFormat="1" applyFont="1" applyFill="1"/>
    <xf numFmtId="166" fontId="12" fillId="2" borderId="0" xfId="10" applyNumberFormat="1" applyFont="1" applyFill="1"/>
    <xf numFmtId="166" fontId="21" fillId="7" borderId="0" xfId="0" applyNumberFormat="1" applyFont="1" applyFill="1"/>
    <xf numFmtId="166" fontId="22" fillId="7" borderId="0" xfId="10" applyNumberFormat="1" applyFont="1" applyFill="1"/>
    <xf numFmtId="166" fontId="23" fillId="2" borderId="0" xfId="10" applyNumberFormat="1" applyFont="1" applyFill="1"/>
    <xf numFmtId="166" fontId="12" fillId="0" borderId="0" xfId="0" applyNumberFormat="1" applyFont="1"/>
    <xf numFmtId="166" fontId="18" fillId="22" borderId="2" xfId="0" applyNumberFormat="1" applyFont="1" applyFill="1" applyBorder="1"/>
    <xf numFmtId="166" fontId="12" fillId="22" borderId="2" xfId="0" applyNumberFormat="1" applyFont="1" applyFill="1" applyBorder="1"/>
    <xf numFmtId="166" fontId="12" fillId="22" borderId="0" xfId="0" applyNumberFormat="1" applyFont="1" applyFill="1"/>
    <xf numFmtId="14" fontId="9" fillId="24" borderId="0" xfId="0" applyNumberFormat="1" applyFont="1" applyFill="1"/>
    <xf numFmtId="49" fontId="7" fillId="24" borderId="0" xfId="0" applyNumberFormat="1" applyFont="1" applyFill="1"/>
    <xf numFmtId="49" fontId="9" fillId="24" borderId="0" xfId="0" applyNumberFormat="1" applyFont="1" applyFill="1"/>
    <xf numFmtId="164" fontId="7" fillId="24" borderId="0" xfId="10" applyFont="1" applyFill="1" applyBorder="1"/>
  </cellXfs>
  <cellStyles count="12">
    <cellStyle name="Comma" xfId="10" builtinId="3"/>
    <cellStyle name="Comma 2" xfId="8" xr:uid="{CCD97A5D-38B1-45E1-A8C6-8C1417A02ACE}"/>
    <cellStyle name="Comma 3" xfId="11" xr:uid="{CD9E83D8-17CC-4D9C-9FE3-FD1AE4BE961C}"/>
    <cellStyle name="Comma 4" xfId="4" xr:uid="{0D3C03D2-90DA-4911-A252-F7A01CD6163E}"/>
    <cellStyle name="Normal" xfId="0" builtinId="0"/>
    <cellStyle name="Normal 2" xfId="7" xr:uid="{92B4C227-9E92-46DC-A02E-8CDBA4D107E6}"/>
    <cellStyle name="Normal 2 2" xfId="3" xr:uid="{0DCC5F4A-2D56-4D38-8C4F-AD5768A9340C}"/>
    <cellStyle name="Normal 2 3" xfId="5" xr:uid="{0D31A11C-AECF-4C6A-8495-62FC90BB45CA}"/>
    <cellStyle name="Normal 3" xfId="9" xr:uid="{E21911EE-14AB-4203-8629-443732BA195E}"/>
    <cellStyle name="Normal 4" xfId="1" xr:uid="{67572894-64E7-4A0B-B7A5-E8972ADC124C}"/>
    <cellStyle name="Per cent 2" xfId="2" xr:uid="{3850C868-FF5A-48A4-A2C2-B516010FC62F}"/>
    <cellStyle name="Percent 2" xfId="6" xr:uid="{05392B95-EE0A-42D6-BF6B-0C91FEF6B841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82EE1F4C-8771-4425-B98F-D20F607A0D30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9538A9E6-14F4-4177-92C6-E1435F8E3A92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C64C8657-59B9-40B2-97A1-BC38731D4731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54032ACD-F7CD-4A2C-82A7-6E816092E438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83AD2629-3C14-47D5-858C-95E7A6022F1A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593046A4-5AB0-49DE-84BF-01893D972AA4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C9F24002-5E00-4C02-BB98-B26B49529947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0DC71EA2-8B38-4CFD-BE9C-44409C09BA08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7BF91ADD-7F75-43C9-AC2F-52624C05ED04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A9835EA5-4B5C-4AFB-B4D7-193D55232C5B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2" name="Control 11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70BFB1CB-F5DB-4C72-AE14-B775B6D89782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3" name="Control 12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8299EE50-5F77-4B8C-A231-C04BC1A55542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4" name="Control 13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9873831A-9D84-4A51-A84A-62CF45907793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5" name="Control 14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9520B3C7-4B10-41C2-BF88-8A6E42B722C0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6" name="Control 15" hidden="1">
          <a:extLst>
            <a:ext uri="{63B3BB69-23CF-44E3-9099-C40C66FF867C}">
              <a14:compatExt xmlns:a14="http://schemas.microsoft.com/office/drawing/2010/main" spid="_x0000_s5135"/>
            </a:ext>
            <a:ext uri="{FF2B5EF4-FFF2-40B4-BE49-F238E27FC236}">
              <a16:creationId xmlns:a16="http://schemas.microsoft.com/office/drawing/2014/main" id="{57165E38-2ADD-4B3D-9361-ABCBB0EE6082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7" name="Control 16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25B21DF7-792F-49D1-8D7F-636ADB13447E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8" name="Control 17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ED61483B-DEE1-4B77-BAC4-C47FECA2FDB4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19" name="Control 18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923642C8-A6F5-4AC9-B4E6-F398CC22503C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1008</xdr:row>
      <xdr:rowOff>0</xdr:rowOff>
    </xdr:from>
    <xdr:to>
      <xdr:col>0</xdr:col>
      <xdr:colOff>288270</xdr:colOff>
      <xdr:row>1009</xdr:row>
      <xdr:rowOff>19004</xdr:rowOff>
    </xdr:to>
    <xdr:sp macro="" textlink="">
      <xdr:nvSpPr>
        <xdr:cNvPr id="20" name="Control 19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C0B7EF0B-6EC3-48B8-A741-7A87DFC8957C}"/>
            </a:ext>
          </a:extLst>
        </xdr:cNvPr>
        <xdr:cNvSpPr/>
      </xdr:nvSpPr>
      <xdr:spPr bwMode="auto">
        <a:xfrm>
          <a:off x="330200" y="180127275"/>
          <a:ext cx="26287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1" name="Control 20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3805C145-6508-4469-9E84-C5130759D430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2" name="Control 21" hidden="1">
          <a:extLst>
            <a:ext uri="{63B3BB69-23CF-44E3-9099-C40C66FF867C}">
              <a14:compatExt xmlns:a14="http://schemas.microsoft.com/office/drawing/2010/main" spid="_x0000_s5141"/>
            </a:ext>
            <a:ext uri="{FF2B5EF4-FFF2-40B4-BE49-F238E27FC236}">
              <a16:creationId xmlns:a16="http://schemas.microsoft.com/office/drawing/2014/main" id="{78C8DC86-0371-45D8-ACE8-B93586A9E4F5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3" name="Control 22" hidden="1">
          <a:extLst>
            <a:ext uri="{63B3BB69-23CF-44E3-9099-C40C66FF867C}">
              <a14:compatExt xmlns:a14="http://schemas.microsoft.com/office/drawing/2010/main" spid="_x0000_s5142"/>
            </a:ext>
            <a:ext uri="{FF2B5EF4-FFF2-40B4-BE49-F238E27FC236}">
              <a16:creationId xmlns:a16="http://schemas.microsoft.com/office/drawing/2014/main" id="{D615AA72-6DA1-434D-8A43-5533E5328558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4" name="Control 23" hidden="1">
          <a:extLst>
            <a:ext uri="{63B3BB69-23CF-44E3-9099-C40C66FF867C}">
              <a14:compatExt xmlns:a14="http://schemas.microsoft.com/office/drawing/2010/main" spid="_x0000_s5143"/>
            </a:ext>
            <a:ext uri="{FF2B5EF4-FFF2-40B4-BE49-F238E27FC236}">
              <a16:creationId xmlns:a16="http://schemas.microsoft.com/office/drawing/2014/main" id="{DE7D5D13-401E-46ED-9A2B-DE04C6F473DF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5" name="Control 24" hidden="1">
          <a:extLst>
            <a:ext uri="{63B3BB69-23CF-44E3-9099-C40C66FF867C}">
              <a14:compatExt xmlns:a14="http://schemas.microsoft.com/office/drawing/2010/main" spid="_x0000_s5144"/>
            </a:ext>
            <a:ext uri="{FF2B5EF4-FFF2-40B4-BE49-F238E27FC236}">
              <a16:creationId xmlns:a16="http://schemas.microsoft.com/office/drawing/2014/main" id="{60AB3831-48D9-4ADB-AEC9-0C6F5F1B90F8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6" name="Control 25" hidden="1">
          <a:extLst>
            <a:ext uri="{63B3BB69-23CF-44E3-9099-C40C66FF867C}">
              <a14:compatExt xmlns:a14="http://schemas.microsoft.com/office/drawing/2010/main" spid="_x0000_s5145"/>
            </a:ext>
            <a:ext uri="{FF2B5EF4-FFF2-40B4-BE49-F238E27FC236}">
              <a16:creationId xmlns:a16="http://schemas.microsoft.com/office/drawing/2014/main" id="{205FCED3-30A9-4652-935B-6E9F4443D066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7" name="Control 26" hidden="1">
          <a:extLst>
            <a:ext uri="{63B3BB69-23CF-44E3-9099-C40C66FF867C}">
              <a14:compatExt xmlns:a14="http://schemas.microsoft.com/office/drawing/2010/main" spid="_x0000_s5146"/>
            </a:ext>
            <a:ext uri="{FF2B5EF4-FFF2-40B4-BE49-F238E27FC236}">
              <a16:creationId xmlns:a16="http://schemas.microsoft.com/office/drawing/2014/main" id="{46615B3D-3B1D-438B-900B-6DD432B1796B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8" name="Control 27" hidden="1">
          <a:extLst>
            <a:ext uri="{63B3BB69-23CF-44E3-9099-C40C66FF867C}">
              <a14:compatExt xmlns:a14="http://schemas.microsoft.com/office/drawing/2010/main" spid="_x0000_s5147"/>
            </a:ext>
            <a:ext uri="{FF2B5EF4-FFF2-40B4-BE49-F238E27FC236}">
              <a16:creationId xmlns:a16="http://schemas.microsoft.com/office/drawing/2014/main" id="{55371D77-1280-4737-AD4D-B471F29190CF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29" name="Control 28" hidden="1">
          <a:extLst>
            <a:ext uri="{63B3BB69-23CF-44E3-9099-C40C66FF867C}">
              <a14:compatExt xmlns:a14="http://schemas.microsoft.com/office/drawing/2010/main" spid="_x0000_s5148"/>
            </a:ext>
            <a:ext uri="{FF2B5EF4-FFF2-40B4-BE49-F238E27FC236}">
              <a16:creationId xmlns:a16="http://schemas.microsoft.com/office/drawing/2014/main" id="{97D8E5DF-73C8-42E8-AED5-B695E1183BC3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0" name="Control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EEFA1B4A-0CDC-454F-A2EC-4F50FEF605D2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1" name="Control 53" hidden="1">
          <a:extLst>
            <a:ext uri="{63B3BB69-23CF-44E3-9099-C40C66FF867C}">
              <a14:compatExt xmlns:a14="http://schemas.microsoft.com/office/drawing/2010/main" spid="_x0000_s5173"/>
            </a:ext>
            <a:ext uri="{FF2B5EF4-FFF2-40B4-BE49-F238E27FC236}">
              <a16:creationId xmlns:a16="http://schemas.microsoft.com/office/drawing/2014/main" id="{5F6D02FE-7ABB-491B-807C-92009A68F2E7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2" name="Control 54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07A3360B-33E8-43FC-8CA6-54AC6B6AA231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3" name="Control 55" hidden="1">
          <a:extLst>
            <a:ext uri="{63B3BB69-23CF-44E3-9099-C40C66FF867C}">
              <a14:compatExt xmlns:a14="http://schemas.microsoft.com/office/drawing/2010/main" spid="_x0000_s5175"/>
            </a:ext>
            <a:ext uri="{FF2B5EF4-FFF2-40B4-BE49-F238E27FC236}">
              <a16:creationId xmlns:a16="http://schemas.microsoft.com/office/drawing/2014/main" id="{DE56B00B-6DD5-435C-9A2B-DB744BF4AB81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4" name="Control 56" hidden="1">
          <a:extLst>
            <a:ext uri="{63B3BB69-23CF-44E3-9099-C40C66FF867C}">
              <a14:compatExt xmlns:a14="http://schemas.microsoft.com/office/drawing/2010/main" spid="_x0000_s5176"/>
            </a:ext>
            <a:ext uri="{FF2B5EF4-FFF2-40B4-BE49-F238E27FC236}">
              <a16:creationId xmlns:a16="http://schemas.microsoft.com/office/drawing/2014/main" id="{3E7E4436-D736-4441-B296-9F3022D81FCF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5" name="Control 57" hidden="1">
          <a:extLst>
            <a:ext uri="{63B3BB69-23CF-44E3-9099-C40C66FF867C}">
              <a14:compatExt xmlns:a14="http://schemas.microsoft.com/office/drawing/2010/main" spid="_x0000_s5177"/>
            </a:ext>
            <a:ext uri="{FF2B5EF4-FFF2-40B4-BE49-F238E27FC236}">
              <a16:creationId xmlns:a16="http://schemas.microsoft.com/office/drawing/2014/main" id="{C50F4914-A3BE-49AB-8B57-B8AE4A75E987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6" name="Control 58" hidden="1">
          <a:extLst>
            <a:ext uri="{63B3BB69-23CF-44E3-9099-C40C66FF867C}">
              <a14:compatExt xmlns:a14="http://schemas.microsoft.com/office/drawing/2010/main" spid="_x0000_s5178"/>
            </a:ext>
            <a:ext uri="{FF2B5EF4-FFF2-40B4-BE49-F238E27FC236}">
              <a16:creationId xmlns:a16="http://schemas.microsoft.com/office/drawing/2014/main" id="{F4D63586-DEDB-48A0-A621-D98AC5E910ED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7" name="Control 59" hidden="1">
          <a:extLst>
            <a:ext uri="{63B3BB69-23CF-44E3-9099-C40C66FF867C}">
              <a14:compatExt xmlns:a14="http://schemas.microsoft.com/office/drawing/2010/main" spid="_x0000_s5179"/>
            </a:ext>
            <a:ext uri="{FF2B5EF4-FFF2-40B4-BE49-F238E27FC236}">
              <a16:creationId xmlns:a16="http://schemas.microsoft.com/office/drawing/2014/main" id="{F0A2846A-666D-4219-8C0E-EF0ADCC30855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8" name="Control 60" hidden="1">
          <a:extLst>
            <a:ext uri="{63B3BB69-23CF-44E3-9099-C40C66FF867C}">
              <a14:compatExt xmlns:a14="http://schemas.microsoft.com/office/drawing/2010/main" spid="_x0000_s5180"/>
            </a:ext>
            <a:ext uri="{FF2B5EF4-FFF2-40B4-BE49-F238E27FC236}">
              <a16:creationId xmlns:a16="http://schemas.microsoft.com/office/drawing/2014/main" id="{662867F9-5F02-4033-BCFA-3D110F4C27FE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39" name="Control 61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43089C00-AD77-482A-A3D3-DD645156540E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0" name="Control 62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B61D831D-0DAA-4CE0-BADE-A6ACAA548E36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1" name="Control 6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2F61F6D3-397A-4C0A-94BC-66DFA413221D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2" name="Control 6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70F4FF05-9998-4494-8AFD-F4679100FED0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3" name="Control 65" hidden="1">
          <a:extLst>
            <a:ext uri="{63B3BB69-23CF-44E3-9099-C40C66FF867C}">
              <a14:compatExt xmlns:a14="http://schemas.microsoft.com/office/drawing/2010/main" spid="_x0000_s5185"/>
            </a:ext>
            <a:ext uri="{FF2B5EF4-FFF2-40B4-BE49-F238E27FC236}">
              <a16:creationId xmlns:a16="http://schemas.microsoft.com/office/drawing/2014/main" id="{2AAEAAA4-ACD3-4D70-A019-DFD1C00858EC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4" name="Control 66" hidden="1">
          <a:extLst>
            <a:ext uri="{63B3BB69-23CF-44E3-9099-C40C66FF867C}">
              <a14:compatExt xmlns:a14="http://schemas.microsoft.com/office/drawing/2010/main" spid="_x0000_s5186"/>
            </a:ext>
            <a:ext uri="{FF2B5EF4-FFF2-40B4-BE49-F238E27FC236}">
              <a16:creationId xmlns:a16="http://schemas.microsoft.com/office/drawing/2014/main" id="{9A6FBA3F-E3FA-4482-860E-DBA79BAE617E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5" name="Control 67" hidden="1">
          <a:extLst>
            <a:ext uri="{63B3BB69-23CF-44E3-9099-C40C66FF867C}">
              <a14:compatExt xmlns:a14="http://schemas.microsoft.com/office/drawing/2010/main" spid="_x0000_s5187"/>
            </a:ext>
            <a:ext uri="{FF2B5EF4-FFF2-40B4-BE49-F238E27FC236}">
              <a16:creationId xmlns:a16="http://schemas.microsoft.com/office/drawing/2014/main" id="{923B9F08-6A00-490B-93EF-16542440BE1C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6" name="Control 68" hidden="1">
          <a:extLst>
            <a:ext uri="{63B3BB69-23CF-44E3-9099-C40C66FF867C}">
              <a14:compatExt xmlns:a14="http://schemas.microsoft.com/office/drawing/2010/main" spid="_x0000_s5188"/>
            </a:ext>
            <a:ext uri="{FF2B5EF4-FFF2-40B4-BE49-F238E27FC236}">
              <a16:creationId xmlns:a16="http://schemas.microsoft.com/office/drawing/2014/main" id="{42C6E36D-F7A3-4EAD-9783-C164AC7CDC4C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7" name="Control 69" hidden="1">
          <a:extLst>
            <a:ext uri="{63B3BB69-23CF-44E3-9099-C40C66FF867C}">
              <a14:compatExt xmlns:a14="http://schemas.microsoft.com/office/drawing/2010/main" spid="_x0000_s5189"/>
            </a:ext>
            <a:ext uri="{FF2B5EF4-FFF2-40B4-BE49-F238E27FC236}">
              <a16:creationId xmlns:a16="http://schemas.microsoft.com/office/drawing/2014/main" id="{C45C2513-712E-4F3F-B2CE-951CE6863DF8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8" name="Control 70" hidden="1">
          <a:extLst>
            <a:ext uri="{63B3BB69-23CF-44E3-9099-C40C66FF867C}">
              <a14:compatExt xmlns:a14="http://schemas.microsoft.com/office/drawing/2010/main" spid="_x0000_s5190"/>
            </a:ext>
            <a:ext uri="{FF2B5EF4-FFF2-40B4-BE49-F238E27FC236}">
              <a16:creationId xmlns:a16="http://schemas.microsoft.com/office/drawing/2014/main" id="{816E49D7-4D2E-42A1-9666-419F950E303E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49" name="Control 71" hidden="1">
          <a:extLst>
            <a:ext uri="{63B3BB69-23CF-44E3-9099-C40C66FF867C}">
              <a14:compatExt xmlns:a14="http://schemas.microsoft.com/office/drawing/2010/main" spid="_x0000_s5191"/>
            </a:ext>
            <a:ext uri="{FF2B5EF4-FFF2-40B4-BE49-F238E27FC236}">
              <a16:creationId xmlns:a16="http://schemas.microsoft.com/office/drawing/2014/main" id="{6E18DE02-BEE9-441B-A786-62E0718A6E00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50" name="Control 72" hidden="1">
          <a:extLst>
            <a:ext uri="{63B3BB69-23CF-44E3-9099-C40C66FF867C}">
              <a14:compatExt xmlns:a14="http://schemas.microsoft.com/office/drawing/2010/main" spid="_x0000_s5192"/>
            </a:ext>
            <a:ext uri="{FF2B5EF4-FFF2-40B4-BE49-F238E27FC236}">
              <a16:creationId xmlns:a16="http://schemas.microsoft.com/office/drawing/2014/main" id="{EBAEB7E5-669A-4D4A-9167-A3654AB2E441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51" name="Control 73" hidden="1">
          <a:extLst>
            <a:ext uri="{63B3BB69-23CF-44E3-9099-C40C66FF867C}">
              <a14:compatExt xmlns:a14="http://schemas.microsoft.com/office/drawing/2010/main" spid="_x0000_s5193"/>
            </a:ext>
            <a:ext uri="{FF2B5EF4-FFF2-40B4-BE49-F238E27FC236}">
              <a16:creationId xmlns:a16="http://schemas.microsoft.com/office/drawing/2014/main" id="{1AAF2301-15CA-419F-AA0D-C30979A96064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266700</xdr:colOff>
      <xdr:row>1009</xdr:row>
      <xdr:rowOff>19004</xdr:rowOff>
    </xdr:to>
    <xdr:sp macro="" textlink="">
      <xdr:nvSpPr>
        <xdr:cNvPr id="52" name="Control 74" hidden="1">
          <a:extLst>
            <a:ext uri="{63B3BB69-23CF-44E3-9099-C40C66FF867C}">
              <a14:compatExt xmlns:a14="http://schemas.microsoft.com/office/drawing/2010/main" spid="_x0000_s5194"/>
            </a:ext>
            <a:ext uri="{FF2B5EF4-FFF2-40B4-BE49-F238E27FC236}">
              <a16:creationId xmlns:a16="http://schemas.microsoft.com/office/drawing/2014/main" id="{B1750687-1032-4AF3-A6A9-2DC4DAE6CC18}"/>
            </a:ext>
          </a:extLst>
        </xdr:cNvPr>
        <xdr:cNvSpPr/>
      </xdr:nvSpPr>
      <xdr:spPr bwMode="auto">
        <a:xfrm>
          <a:off x="317500" y="180127275"/>
          <a:ext cx="254000" cy="2190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53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9CC0E3FC-B612-4B6A-9D62-CBE0F0ACD629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54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293AC6BF-9DA4-4A38-9AC4-89A457003BF5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55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5EE85613-51DD-4E74-8F20-681BC056A42B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56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3F1DAC1C-082E-4117-B8E7-422CADBD3D8A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57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39AC2F78-3175-4371-A29E-959C658FA56B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58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04BB659C-C1C3-4871-954A-8DBB6EAE8F08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59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007A5636-CCBC-4DF3-86E6-C285B70873FA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0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44D13227-2089-4ABE-9CD8-EBECDA2A1445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1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B8A60EA3-F715-4A4C-B3AD-5F1C0EF76C4F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2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AA4DCC84-06E0-46AB-94FA-486E7B6C4FAA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3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73DB8392-49FF-402C-86C3-382657FE46AE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4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8005467A-0E5B-4CC2-B25B-3AC5BE19A053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5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959104C9-5F8B-498B-96B3-A4C0A9D90931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6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02F96921-F060-42E1-A9AB-6D20E6A20BF7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7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9C1476FD-1B61-4DB0-97CC-CEFAA93FB27F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8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C99EE47A-9F39-4F80-9CC4-2F4EA5BA6F4A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69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D077CB4A-E4E6-4C35-85AA-286C143AB823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0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8649A0C8-FE16-49E9-A552-0B315D7BA2DE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1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73582AFF-277A-4F74-9282-F7964E610702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2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DD641A9C-59A9-4385-BB68-7175AF6FA2D6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3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19CDD97B-41D3-4F03-BBA0-9D599AD433C5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4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7F851AAB-DBFA-4C8A-81F0-6E93E7D27F9E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5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2C0E05FB-60DD-4B4D-B29F-1359108D694E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6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0D69CB86-F94B-458B-A63D-F5A09EAFCBB2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7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9C315D0E-F3A4-45D7-B1CD-80C71C84F5A4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8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6C867D58-2627-4B45-8B38-691E998E2A1C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79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BE0AAF90-D59F-41A1-9CF0-FB5541261134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0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9DC35475-619F-4F78-8CE2-948B6186D9BC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1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434F245D-D0EB-4166-897E-A2E20B83D110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2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2DDBA460-0696-4E97-9CC8-2F97C7EE3B24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3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04400239-BE24-4E9B-96C9-7A059F3EBE1C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4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B6CC5442-8C04-48A7-8385-DF1E6D8C10D9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5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E4DADC83-D560-4209-B4DB-90B7B4FAF081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6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42F6448C-F4FF-4748-8DD9-137BE733FA98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7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FC78CA03-E40D-401F-9977-693327201CE9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8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9DAFB065-C7CB-46B3-BB79-987933295709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89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75FC6A83-A43E-4D63-8FA8-5B02B853E442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0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AD2E7FAF-FF40-44C0-8632-45A83FA3CC93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1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45F4D46B-9D58-479D-AF9D-28FA8AF25101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2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1BE4D849-B083-43C3-9165-99038911F0A9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3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7C99629D-F843-409C-AB69-47CBBD43CE27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4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21B5299D-86B6-4698-9AF1-B42B4E7DC60C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5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5B049464-7EA7-4A4F-8011-FAD17F340063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6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93ADDE5B-C058-48F5-9109-B3ADD5080232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7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2F0DBBF6-0E96-4ADF-B66E-EDAD5D226062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8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A9DCF9A2-6A49-405E-BF7F-180F0C13D034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99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0B5BE9DD-0133-4CE4-BAA7-F05FBD6FE4BF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263525</xdr:colOff>
      <xdr:row>1009</xdr:row>
      <xdr:rowOff>36048</xdr:rowOff>
    </xdr:to>
    <xdr:sp macro="" textlink="">
      <xdr:nvSpPr>
        <xdr:cNvPr id="100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E07F19C1-8BC0-4945-903A-A151CCCDC1F8}"/>
            </a:ext>
          </a:extLst>
        </xdr:cNvPr>
        <xdr:cNvSpPr/>
      </xdr:nvSpPr>
      <xdr:spPr bwMode="auto">
        <a:xfrm>
          <a:off x="3076575" y="18012727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B90ED2E-559D-48B7-8A52-C31B30B24468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2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AF32CED7-28F2-4393-84DD-18F511D9AB56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3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9DBB2AFC-B37A-4CE2-99D2-3F3BC39A9F81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4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64A317D9-E9E7-4837-B7BA-6EE5B2428773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5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FC72345F-AA0B-4460-83DB-AAB6F62CE335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6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1FE8BAB8-E695-47D8-A541-BD6999CDDB0C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7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1435D7D8-06E6-46D7-A83A-EFAA69496CF5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187325</xdr:colOff>
      <xdr:row>1008</xdr:row>
      <xdr:rowOff>153588</xdr:rowOff>
    </xdr:to>
    <xdr:sp macro="" textlink="">
      <xdr:nvSpPr>
        <xdr:cNvPr id="108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C519C676-D2D5-4B8D-8317-5D3A5BE8B832}"/>
            </a:ext>
          </a:extLst>
        </xdr:cNvPr>
        <xdr:cNvSpPr/>
      </xdr:nvSpPr>
      <xdr:spPr bwMode="auto">
        <a:xfrm>
          <a:off x="3076575" y="18012727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09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FB5D45A-409A-45C9-8CDC-26C7717D282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0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60D3ED9C-8561-4D58-A6C5-AE9A68A5BE8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1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A8E61F55-0B29-4E51-9022-C3EB83CF495E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2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5999F837-6D38-4EA3-8C0D-C9B366C25CE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3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2D6992A9-430C-42F1-9350-A76CDCC2D9F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4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BAC26E0E-77BA-4B93-9349-D827CE9D76D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5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4C5717C0-ECFF-453A-AAD7-55B0685954F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6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447A164F-AFFF-4AB0-A02B-6E6A366ECB7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7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24CE3DE4-56B0-4555-9F9C-1A325AD8ECF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3D1DE5D-263F-4EA1-BF24-E6B9FD0C316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5CAA8C93-A111-428A-9CE7-CC5E8939145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7098E735-D1A1-42F8-B97D-5A35012058B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FC9EF673-3770-477C-9208-4357D0E7E24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2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BFEF813A-3016-4CEB-9A14-B880248F8081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3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F971CD76-97A1-40E8-8FE2-305498A1AD4B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4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8338DBA7-B9B2-414E-98EA-0A50E7080022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5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1F66F2DE-988C-4BF4-8CB2-D3CCD2AC042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6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8AB62AE7-6DBC-4ECE-A825-5C093C24247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7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A6776042-1ED7-4F2F-8F0F-0B4096D5D1E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8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6629D091-05BE-4726-9A45-69E6D348B58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29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C622EF92-0801-4FCA-8092-A1B932AA840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0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E06C49B7-9980-44B3-94E8-1EAA44C5D24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1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160E0AC9-A637-4A7E-BD55-4E3034E3128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2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6F2305FE-D3F3-4BB9-980E-ABDED3A80CBE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3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9A550849-C175-463E-9490-AE72051DA97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4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89873053-AA92-45BC-8582-C44C8C21B5B1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5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E5BC2796-BCC1-47F4-8395-68B54B8C705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6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11005DE2-740F-4CF1-80BC-F1520A670F2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7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E97605CF-0879-4F40-AECF-4F85D6C73E1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8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493685BF-4533-4B5B-8195-45627035840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39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1DD06D8A-3603-46BC-8455-47937C3BC0A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0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0EAE08C8-2630-4D01-AD49-539D93D0390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1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9383A03B-0C61-4073-988F-78928A3203F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2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01635C95-23BE-4B1D-AF0E-3081F1D587AB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3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2B02626E-040A-4104-848A-E13B5200B76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4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A63EB182-9D05-49E5-B753-3E1FF237DB81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5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B3271A22-20AB-4159-BCA5-53CDC6FA8251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6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A869A3A6-C871-4CA5-BA5F-D864C96287C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7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2164498B-7275-425D-98F8-5ED7D383E38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8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F081B180-2967-4E0B-A5F2-BEFEDDF90AC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49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BAD41AFE-7A09-4BE1-93E0-67BEE559009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0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85DFE35E-9C3E-4FD9-B2F9-9418224C8420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1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AA7E00BD-569C-4272-881F-EA0694194ADA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2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C8572049-E73A-4913-8F00-3E6AB04C01D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3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62EC103B-D5C5-4960-A3C6-F6BEF939C75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4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327D0106-E2DA-4732-B029-F348F51739C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5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1FF04A3E-8E99-47B6-8E72-4DD30A08DCCE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6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6F7BB8CD-39D4-4608-9984-6FA34384DCC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7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FBD0DD93-B3CF-4985-B7DA-7A2919827A7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8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0C899C95-DEBB-43BD-AA8D-C5677055482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59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EA933D75-9BBB-4DA0-BBBC-19D9FF287C1B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0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4964EE06-3284-4317-8C63-D96C2FE5AA0A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1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281894AA-50CF-411A-BE06-30A1BF5096C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2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5347DB3B-C8EC-47F5-9ABD-FC94BFC6CF08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3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3E865B9E-80F0-4209-8B80-C0891956CB5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4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F3317164-FD5A-4E07-97F9-93783A21D42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5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BF2521DC-49D0-4DA3-B040-3CD553F83810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6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5BBE9A9A-4B97-44AB-8606-A5655098C408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7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505A6006-5A9B-4C3C-9309-39905E28E73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8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AA814685-7CC0-4833-841C-34530CE7272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69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01EBFC3D-9027-472A-B36F-C3E42E0C30E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0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F8A9D146-B238-4FD0-AE71-9AB683D0E1D2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1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3CCA81F5-82A5-4F02-8E34-21277CA04DC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2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6DE79FB5-B279-443B-A859-D0C0760CD892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3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E1765885-DA17-4CF0-B053-E5973D6DC3D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4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25C667EB-2B84-46AF-B0AF-9651F766D00A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5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58392B02-FE00-4970-9960-A526B2EA247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6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9DBECD90-D33A-44CE-BDD9-207B755B27CA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7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D711B4D6-AC2D-4EC8-A549-2F4E5D0E27C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8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6D038593-03DB-437E-99B6-9DFADBB6A3DB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79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68725952-C476-446A-AC7E-8E6AA58D87E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0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9A50CCD0-6641-49C0-9A1F-2322992AB6F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1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E8B9B1C8-F462-46BA-A34F-7F6A4EC40ED8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2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A64586D5-914E-447D-989C-B95823EFE1A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3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C7D88C07-4127-4E4B-B216-011927FAC5F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4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9297B0A2-6994-4544-A64D-9DAC6CC13EC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5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4233D80F-D1F4-4DB4-80C3-8BFF4AB8E13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6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AEBB2473-A537-4D4C-A853-482968A38BC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7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299E1145-7095-4EA9-803C-51CE5B251D4E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8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F3793BA4-28B6-4F45-BA5B-2EC05BEF4540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89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6FEF1430-E7A9-4D56-888D-33551BEEF2C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0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B1E88F10-E518-4174-A306-BD1ACA26AC30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1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0507E34B-F805-43A9-AD9E-30AD12F518E8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2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DBA2B5B8-44F1-4A12-9368-96041EEB7EE5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3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C403C181-1D59-4127-828F-E47A540C6B62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4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C70C41F2-2D2A-4B2B-B2CA-B3E8AB588D41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5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9D21B8DC-BA64-44CA-8C00-F4CA55F62022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6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6B0EDBB8-9EB7-44D3-8A5A-051C0C403B33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7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4AD3A404-1ABF-4072-836D-B0D06F041AC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8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33EC165A-C2C7-48DD-904B-C8076BE1669B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199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FE1D3557-1F3E-4543-A82F-0CA13891C61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0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87284CDF-0A77-414B-B32E-5ACC8C066E4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1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BCD46441-7EEC-4893-91A9-17C124075734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2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8ED66E9F-6131-4619-A982-6CFD1C0233D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3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9444504F-7EE3-4853-B636-7FC85128984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4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E7D14AE2-F8E6-44EE-B98B-1D77515BB89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5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47FC9EDA-2BB2-4365-9B87-201F036A148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6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178C0037-BE5A-4743-AC92-1C7ACF674DC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7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B2EDF1D7-3EA9-450F-9202-4D3282FA8C5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8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6F76FC69-AD89-4C00-A17E-AD8C01BDF8F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09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04768048-693A-49D3-BB15-37EC9C1C738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0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FBAF9AA5-3F0D-4D92-9998-035FA6EF43DF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1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9002452A-68F4-4462-B082-2E3A4C957B8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2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9E98D7C8-E7C7-4858-8F4E-3B2295D3D15E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3" name="Control 13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867FDDA8-D19D-4168-B6AA-EAD31550699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4" name="Control 13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2AA65D36-29BE-4655-BBF2-FC137E2BF9F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5" name="Control 13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BD1BA06C-D501-4206-A1AD-D8FE3BC7095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6" name="Control 13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B9D2A1E6-98DB-492C-A029-E65C6335715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7" name="Control 13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AE8F8BAB-BFE3-44C3-B46B-FE05FDB6B112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8" name="Control 14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011BDFE2-5E45-48EE-8B77-3839841FEF4B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19" name="Control 14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EFA016F1-F03B-493E-BBB4-E71FAD1CA590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0" name="Control 14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1BCBB513-9C74-4A17-8DE8-F45032B38F99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1" name="Control 14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DCFC33DA-BC46-4CDE-AD59-714D590B44CD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2" name="Control 14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F7666384-6FB4-403C-80D7-C67D3A51D3A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3" name="Control 14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A74A074D-5222-4194-9243-59774A99C66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4" name="Control 14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45C98588-6F49-4965-BF4D-8B075CA7C4A8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5" name="Control 14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D3C9249A-D467-47A3-BA9B-DB8F845C33F7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6" name="Control 14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9C279544-7447-4534-98AF-339CF99B801C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7" name="Control 14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EECA026A-094E-4D61-BF4D-EB397365AD06}"/>
            </a:ext>
          </a:extLst>
        </xdr:cNvPr>
        <xdr:cNvSpPr/>
      </xdr:nvSpPr>
      <xdr:spPr bwMode="auto">
        <a:xfrm>
          <a:off x="317500" y="180127275"/>
          <a:ext cx="1993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8" name="Control 15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720B2C4E-8385-4C79-A757-3E16157910C6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29" name="Control 15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DE39EE1E-1341-44A4-8F90-9A8C764E634E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0" name="Control 153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8AD79028-1992-4CD9-9709-798007F498DB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1" name="Control 154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50DD5C1B-85D8-4348-AB8F-4E84C0ACBCE9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2" name="Control 155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D86544CA-409E-403D-9C26-3C55928677B0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3" name="Control 156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895D2ED7-42D3-4A6A-B540-EA3BE5497E8B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4" name="Control 157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72E8E9ED-1F47-46D6-8B30-39D4FE5DE340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5" name="Control 158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CAF33060-0A28-4B52-9435-0F7FAF978650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6" name="Control 159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96D16FA3-7007-4BBA-B9C5-39FB6B724043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7" name="Control 160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BDB13093-D2F0-4E03-9DBC-4CA9FDF31ACE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8" name="Control 161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D30A57EB-385A-4486-BA0F-F1DBF37A7111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39" name="Control 162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6CA1BCB1-4566-4653-912D-0B0DFCAE9B7F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0" name="Control 163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333ECB99-46D2-4C78-BB3D-5EBDB96C8D86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1" name="Control 164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2ECA52BA-669A-4D33-8A02-D5E18F38E149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2" name="Control 165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E6E65CA6-FE10-4B5B-BBB0-192697F22631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3" name="Control 166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5AF0F117-767D-4AC1-82BD-A2FD9E81F4FC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4" name="Control 167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35FCFAA8-2EFA-4CCC-B825-94328CA088B2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5" name="Control 168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1108E704-310B-42ED-B9B5-841A85888190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6" name="Control 169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077FF16E-33A4-4CB3-8415-0CC6016E46D9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7" name="Control 170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819B690D-F045-4990-AF90-547396C24F3A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8" name="Control 171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BE2DD5B9-350A-470C-87A1-7CE991E51D78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49" name="Control 172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971043CC-1F37-48EB-8B60-F8010CEFB2FE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0" name="Control 173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791FD5C6-B65D-4A87-9696-AB1E1EDE1652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1" name="Control 174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6FFFC9B2-5895-47A9-9497-A8269D4DFC5A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2" name="Control 175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C97CA533-B328-48FF-8377-DE9D33FE49EA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3" name="Control 176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2854797E-3129-4AC5-B2FC-7B44032338BC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4" name="Control 177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6E8464A1-B9E0-494F-9906-AFE780452AAA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5" name="Control 178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E57D5B4E-06A1-4AEA-B9DC-5A349345A88E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6" name="Control 179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E7565484-B8F9-4A25-B177-2BCB69DB090F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7" name="Control 180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73455E98-79F4-4F0B-A7DE-8015AE4FAB58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8" name="Control 181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70A17F17-4C9F-4ADA-8DED-3B64BC6FBB08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59" name="Control 182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C6485625-D934-4EED-9FAA-DD19BCDEF2CE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60" name="Control 183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D5662549-B40D-47A7-9312-19F2F487B065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61" name="Control 184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636FA950-7365-41C4-BB84-22253EF66978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62" name="Control 185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4F673E06-A577-4C85-B54F-988F9AE05E0A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63" name="Control 186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FEDB35D6-5FE2-4BD6-B4BB-67848DEBEA25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73056</xdr:rowOff>
    </xdr:to>
    <xdr:sp macro="" textlink="">
      <xdr:nvSpPr>
        <xdr:cNvPr id="264" name="Control 208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FE2671A0-3D95-41A3-A92A-BBB0CF6533F6}"/>
            </a:ext>
          </a:extLst>
        </xdr:cNvPr>
        <xdr:cNvSpPr/>
      </xdr:nvSpPr>
      <xdr:spPr bwMode="auto">
        <a:xfrm>
          <a:off x="304800" y="180127275"/>
          <a:ext cx="212090" cy="26038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73054</xdr:rowOff>
    </xdr:to>
    <xdr:sp macro="" textlink="">
      <xdr:nvSpPr>
        <xdr:cNvPr id="265" name="Control 209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C79EE28E-7DBA-4B09-982A-81B9721249C9}"/>
            </a:ext>
          </a:extLst>
        </xdr:cNvPr>
        <xdr:cNvSpPr/>
      </xdr:nvSpPr>
      <xdr:spPr bwMode="auto">
        <a:xfrm>
          <a:off x="304800" y="180127275"/>
          <a:ext cx="212090" cy="26037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73058</xdr:rowOff>
    </xdr:to>
    <xdr:sp macro="" textlink="">
      <xdr:nvSpPr>
        <xdr:cNvPr id="266" name="Control 210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CBD04C5B-5AD5-43F6-95D6-630A10264A92}"/>
            </a:ext>
          </a:extLst>
        </xdr:cNvPr>
        <xdr:cNvSpPr/>
      </xdr:nvSpPr>
      <xdr:spPr bwMode="auto">
        <a:xfrm>
          <a:off x="304800" y="180127275"/>
          <a:ext cx="212090" cy="26038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73053</xdr:rowOff>
    </xdr:to>
    <xdr:sp macro="" textlink="">
      <xdr:nvSpPr>
        <xdr:cNvPr id="267" name="Control 211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C9CC39EB-3D90-4D96-AFBA-31EEB5CE981F}"/>
            </a:ext>
          </a:extLst>
        </xdr:cNvPr>
        <xdr:cNvSpPr/>
      </xdr:nvSpPr>
      <xdr:spPr bwMode="auto">
        <a:xfrm>
          <a:off x="304800" y="180127275"/>
          <a:ext cx="212090" cy="26037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73056</xdr:rowOff>
    </xdr:to>
    <xdr:sp macro="" textlink="">
      <xdr:nvSpPr>
        <xdr:cNvPr id="268" name="Control 212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9CD09EE6-FEAC-4B94-89AE-2B52B7723CEF}"/>
            </a:ext>
          </a:extLst>
        </xdr:cNvPr>
        <xdr:cNvSpPr/>
      </xdr:nvSpPr>
      <xdr:spPr bwMode="auto">
        <a:xfrm>
          <a:off x="304800" y="180127275"/>
          <a:ext cx="212090" cy="26038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73055</xdr:rowOff>
    </xdr:to>
    <xdr:sp macro="" textlink="">
      <xdr:nvSpPr>
        <xdr:cNvPr id="269" name="Control 213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58E21F15-4D4F-4192-831B-2D63F17E41C4}"/>
            </a:ext>
          </a:extLst>
        </xdr:cNvPr>
        <xdr:cNvSpPr/>
      </xdr:nvSpPr>
      <xdr:spPr bwMode="auto">
        <a:xfrm>
          <a:off x="304800" y="180127275"/>
          <a:ext cx="212090" cy="26037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73054</xdr:rowOff>
    </xdr:to>
    <xdr:sp macro="" textlink="">
      <xdr:nvSpPr>
        <xdr:cNvPr id="270" name="Control 214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D8D09972-3B8E-480B-BA78-72719B710282}"/>
            </a:ext>
          </a:extLst>
        </xdr:cNvPr>
        <xdr:cNvSpPr/>
      </xdr:nvSpPr>
      <xdr:spPr bwMode="auto">
        <a:xfrm>
          <a:off x="304800" y="180127275"/>
          <a:ext cx="212090" cy="26037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73055</xdr:rowOff>
    </xdr:to>
    <xdr:sp macro="" textlink="">
      <xdr:nvSpPr>
        <xdr:cNvPr id="271" name="Control 215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7D5AB339-964F-4EA5-BFC3-5B97F5DB5761}"/>
            </a:ext>
          </a:extLst>
        </xdr:cNvPr>
        <xdr:cNvSpPr/>
      </xdr:nvSpPr>
      <xdr:spPr bwMode="auto">
        <a:xfrm>
          <a:off x="304800" y="180127275"/>
          <a:ext cx="212090" cy="26037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73057</xdr:rowOff>
    </xdr:to>
    <xdr:sp macro="" textlink="">
      <xdr:nvSpPr>
        <xdr:cNvPr id="272" name="Control 216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3AB1C740-FD4B-46A3-8B8D-6BBFBB204024}"/>
            </a:ext>
          </a:extLst>
        </xdr:cNvPr>
        <xdr:cNvSpPr/>
      </xdr:nvSpPr>
      <xdr:spPr bwMode="auto">
        <a:xfrm>
          <a:off x="304800" y="180127275"/>
          <a:ext cx="212090" cy="26038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73053</xdr:rowOff>
    </xdr:to>
    <xdr:sp macro="" textlink="">
      <xdr:nvSpPr>
        <xdr:cNvPr id="273" name="Control 217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527BBEFE-D066-417E-806E-8C015330B16A}"/>
            </a:ext>
          </a:extLst>
        </xdr:cNvPr>
        <xdr:cNvSpPr/>
      </xdr:nvSpPr>
      <xdr:spPr bwMode="auto">
        <a:xfrm>
          <a:off x="304800" y="180127275"/>
          <a:ext cx="212090" cy="26037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73056</xdr:rowOff>
    </xdr:to>
    <xdr:sp macro="" textlink="">
      <xdr:nvSpPr>
        <xdr:cNvPr id="274" name="Control 218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AB8478DC-9336-4452-BE42-C50C6065EE07}"/>
            </a:ext>
          </a:extLst>
        </xdr:cNvPr>
        <xdr:cNvSpPr/>
      </xdr:nvSpPr>
      <xdr:spPr bwMode="auto">
        <a:xfrm>
          <a:off x="304800" y="180127275"/>
          <a:ext cx="212090" cy="26038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73055</xdr:rowOff>
    </xdr:to>
    <xdr:sp macro="" textlink="">
      <xdr:nvSpPr>
        <xdr:cNvPr id="275" name="Control 219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1A7E4A71-3149-4EF9-B783-4BCE1C591FC3}"/>
            </a:ext>
          </a:extLst>
        </xdr:cNvPr>
        <xdr:cNvSpPr/>
      </xdr:nvSpPr>
      <xdr:spPr bwMode="auto">
        <a:xfrm>
          <a:off x="304800" y="180127275"/>
          <a:ext cx="212090" cy="26037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73055</xdr:rowOff>
    </xdr:to>
    <xdr:sp macro="" textlink="">
      <xdr:nvSpPr>
        <xdr:cNvPr id="276" name="Control 220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BC94F0D1-775B-439C-89AE-193D448BE185}"/>
            </a:ext>
          </a:extLst>
        </xdr:cNvPr>
        <xdr:cNvSpPr/>
      </xdr:nvSpPr>
      <xdr:spPr bwMode="auto">
        <a:xfrm>
          <a:off x="304800" y="180127275"/>
          <a:ext cx="212090" cy="26037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73055</xdr:rowOff>
    </xdr:to>
    <xdr:sp macro="" textlink="">
      <xdr:nvSpPr>
        <xdr:cNvPr id="277" name="Control 221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DF1FAD81-34CF-41B6-8DD2-5678489CE55F}"/>
            </a:ext>
          </a:extLst>
        </xdr:cNvPr>
        <xdr:cNvSpPr/>
      </xdr:nvSpPr>
      <xdr:spPr bwMode="auto">
        <a:xfrm>
          <a:off x="304800" y="180127275"/>
          <a:ext cx="212090" cy="26037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73055</xdr:rowOff>
    </xdr:to>
    <xdr:sp macro="" textlink="">
      <xdr:nvSpPr>
        <xdr:cNvPr id="278" name="Control 222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217BD5AA-31C1-4F0F-B1CD-073FEFADC85F}"/>
            </a:ext>
          </a:extLst>
        </xdr:cNvPr>
        <xdr:cNvSpPr/>
      </xdr:nvSpPr>
      <xdr:spPr bwMode="auto">
        <a:xfrm>
          <a:off x="304800" y="180127275"/>
          <a:ext cx="212090" cy="26037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73058</xdr:rowOff>
    </xdr:to>
    <xdr:sp macro="" textlink="">
      <xdr:nvSpPr>
        <xdr:cNvPr id="279" name="Control 223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1024EF5D-8956-4DD4-BD74-5B861C12B469}"/>
            </a:ext>
          </a:extLst>
        </xdr:cNvPr>
        <xdr:cNvSpPr/>
      </xdr:nvSpPr>
      <xdr:spPr bwMode="auto">
        <a:xfrm>
          <a:off x="304800" y="180127275"/>
          <a:ext cx="212090" cy="26038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73052</xdr:rowOff>
    </xdr:to>
    <xdr:sp macro="" textlink="">
      <xdr:nvSpPr>
        <xdr:cNvPr id="280" name="Control 224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274E3D77-1769-4EDC-A9BB-A2D792CEBE57}"/>
            </a:ext>
          </a:extLst>
        </xdr:cNvPr>
        <xdr:cNvSpPr/>
      </xdr:nvSpPr>
      <xdr:spPr bwMode="auto">
        <a:xfrm>
          <a:off x="304800" y="180127275"/>
          <a:ext cx="212090" cy="26037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73056</xdr:rowOff>
    </xdr:to>
    <xdr:sp macro="" textlink="">
      <xdr:nvSpPr>
        <xdr:cNvPr id="281" name="Control 225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C3AC562A-1F99-4BE8-B2E2-99520B6FBC2C}"/>
            </a:ext>
          </a:extLst>
        </xdr:cNvPr>
        <xdr:cNvSpPr/>
      </xdr:nvSpPr>
      <xdr:spPr bwMode="auto">
        <a:xfrm>
          <a:off x="304800" y="180127275"/>
          <a:ext cx="212090" cy="26038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73055</xdr:rowOff>
    </xdr:to>
    <xdr:sp macro="" textlink="">
      <xdr:nvSpPr>
        <xdr:cNvPr id="282" name="Control 226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24E8FE80-5438-4124-94D7-96A44E189977}"/>
            </a:ext>
          </a:extLst>
        </xdr:cNvPr>
        <xdr:cNvSpPr/>
      </xdr:nvSpPr>
      <xdr:spPr bwMode="auto">
        <a:xfrm>
          <a:off x="304800" y="180127275"/>
          <a:ext cx="212090" cy="26037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73056</xdr:rowOff>
    </xdr:to>
    <xdr:sp macro="" textlink="">
      <xdr:nvSpPr>
        <xdr:cNvPr id="283" name="Control 227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DFDCC636-BDAD-4CA5-8C56-47401D67EB33}"/>
            </a:ext>
          </a:extLst>
        </xdr:cNvPr>
        <xdr:cNvSpPr/>
      </xdr:nvSpPr>
      <xdr:spPr bwMode="auto">
        <a:xfrm>
          <a:off x="304800" y="180127275"/>
          <a:ext cx="212090" cy="26038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73054</xdr:rowOff>
    </xdr:to>
    <xdr:sp macro="" textlink="">
      <xdr:nvSpPr>
        <xdr:cNvPr id="284" name="Control 228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3E1E6E84-DEA4-4D10-BADC-41E9BEF33AEA}"/>
            </a:ext>
          </a:extLst>
        </xdr:cNvPr>
        <xdr:cNvSpPr/>
      </xdr:nvSpPr>
      <xdr:spPr bwMode="auto">
        <a:xfrm>
          <a:off x="304800" y="180127275"/>
          <a:ext cx="212090" cy="26037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60167</xdr:rowOff>
    </xdr:to>
    <xdr:sp macro="" textlink="">
      <xdr:nvSpPr>
        <xdr:cNvPr id="285" name="Control 229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12748CE8-3DDC-4A23-BE58-21EEC8126CD1}"/>
            </a:ext>
          </a:extLst>
        </xdr:cNvPr>
        <xdr:cNvSpPr/>
      </xdr:nvSpPr>
      <xdr:spPr bwMode="auto">
        <a:xfrm>
          <a:off x="304800" y="180127275"/>
          <a:ext cx="212090" cy="26019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148425</xdr:rowOff>
    </xdr:to>
    <xdr:sp macro="" textlink="">
      <xdr:nvSpPr>
        <xdr:cNvPr id="286" name="Control 230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90A37E13-576A-4A39-98EA-3088C98B0E66}"/>
            </a:ext>
          </a:extLst>
        </xdr:cNvPr>
        <xdr:cNvSpPr/>
      </xdr:nvSpPr>
      <xdr:spPr bwMode="auto">
        <a:xfrm>
          <a:off x="304800" y="180127275"/>
          <a:ext cx="212090" cy="345274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87" name="Control 231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7D388445-8838-418A-B4A4-3AA6C71AC127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88" name="Control 232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D4F6442E-81E3-48ED-ACCE-DE2821D27BBB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89" name="Control 233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048B162D-13E3-4737-8E8F-BC6A329DF2FF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0" name="Control 234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8F62D316-747B-4220-9AED-F4BCE7705989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1" name="Control 235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EE75F8B4-39A1-45D2-9787-22A0012F544D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2" name="Control 236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C66E3B1C-26A1-46AF-91F1-CAC068E1441F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3" name="Control 237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7ACD75BD-F747-4CC8-87B2-9CF046353197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4" name="Control 238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A3B30A17-1BAC-4156-A518-087978FC49F3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5" name="Control 239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906495A9-02E3-4115-862B-1EE3BF8D5735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6" name="Control 240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D98F0A69-EDC9-4FAE-A478-04C22341A95E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7" name="Control 241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B02C9AB0-D2B7-482D-A6DE-26EFADF7BA19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212090</xdr:colOff>
      <xdr:row>1009</xdr:row>
      <xdr:rowOff>59092</xdr:rowOff>
    </xdr:to>
    <xdr:sp macro="" textlink="">
      <xdr:nvSpPr>
        <xdr:cNvPr id="298" name="Control 242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D0C9885E-4088-4B64-A116-6654B79C4F71}"/>
            </a:ext>
          </a:extLst>
        </xdr:cNvPr>
        <xdr:cNvSpPr/>
      </xdr:nvSpPr>
      <xdr:spPr bwMode="auto">
        <a:xfrm>
          <a:off x="304800" y="180127275"/>
          <a:ext cx="212090" cy="25911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28190AE-BB1C-40FB-BBF9-4FE7634E9956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BF6A332E-A0BD-45DF-9C58-4BF171BB47D0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2C91AC6B-4BC6-40FA-8E33-A88FDAC6A22F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1E09D332-1744-41F4-A96B-B4A7FD7D3AF0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0E2B6044-8A8E-4ACF-AD2E-6174B327A350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2F81B290-0024-4290-9FA9-E98DCFD1AF3D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4EBEDB40-0D87-4F5C-A0A8-00598D712972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60B714F9-2A3E-4CAF-9B92-FC275D22A96A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A960A154-2DD3-4D17-AB53-BFA511FA28C9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E390B61F-05BD-4017-AE1B-27B81771679C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2" name="Control 11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A111A4C1-3BF4-432E-90C5-03B7853CF217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3" name="Control 12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66AFFBF9-15AF-4399-8EB5-22A9E739325F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4" name="Control 13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DADA7181-B9D2-4A0F-BBB1-48F656B2AF78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5" name="Control 14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46FF3128-D107-4360-B6EC-9CE6D38BFDE2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6" name="Control 15" hidden="1">
          <a:extLst>
            <a:ext uri="{63B3BB69-23CF-44E3-9099-C40C66FF867C}">
              <a14:compatExt xmlns:a14="http://schemas.microsoft.com/office/drawing/2010/main" spid="_x0000_s5135"/>
            </a:ext>
            <a:ext uri="{FF2B5EF4-FFF2-40B4-BE49-F238E27FC236}">
              <a16:creationId xmlns:a16="http://schemas.microsoft.com/office/drawing/2014/main" id="{52CF9B25-158E-4558-B5BF-51E479FE5666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7" name="Control 16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385B4350-F12E-4E2B-A6A0-22A5B8427246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8" name="Control 17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48CF3D55-1B27-4566-8ACE-10EAEB0190EF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19" name="Control 18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BD8BDD0D-9CB9-426B-8240-55B8E8535686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1062</xdr:row>
      <xdr:rowOff>0</xdr:rowOff>
    </xdr:from>
    <xdr:to>
      <xdr:col>0</xdr:col>
      <xdr:colOff>284460</xdr:colOff>
      <xdr:row>1062</xdr:row>
      <xdr:rowOff>186045</xdr:rowOff>
    </xdr:to>
    <xdr:sp macro="" textlink="">
      <xdr:nvSpPr>
        <xdr:cNvPr id="20" name="Control 19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FEBDF31B-C7E5-4768-B079-ACBBE01768A5}"/>
            </a:ext>
          </a:extLst>
        </xdr:cNvPr>
        <xdr:cNvSpPr/>
      </xdr:nvSpPr>
      <xdr:spPr bwMode="auto">
        <a:xfrm>
          <a:off x="320675" y="158381700"/>
          <a:ext cx="25906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1" name="Control 20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06D43973-357F-4010-A8A3-39815FE0513C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2" name="Control 21" hidden="1">
          <a:extLst>
            <a:ext uri="{63B3BB69-23CF-44E3-9099-C40C66FF867C}">
              <a14:compatExt xmlns:a14="http://schemas.microsoft.com/office/drawing/2010/main" spid="_x0000_s5141"/>
            </a:ext>
            <a:ext uri="{FF2B5EF4-FFF2-40B4-BE49-F238E27FC236}">
              <a16:creationId xmlns:a16="http://schemas.microsoft.com/office/drawing/2014/main" id="{1B257825-4767-4BF3-9AD2-3649FFD40DC7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3" name="Control 22" hidden="1">
          <a:extLst>
            <a:ext uri="{63B3BB69-23CF-44E3-9099-C40C66FF867C}">
              <a14:compatExt xmlns:a14="http://schemas.microsoft.com/office/drawing/2010/main" spid="_x0000_s5142"/>
            </a:ext>
            <a:ext uri="{FF2B5EF4-FFF2-40B4-BE49-F238E27FC236}">
              <a16:creationId xmlns:a16="http://schemas.microsoft.com/office/drawing/2014/main" id="{0C8BA4F5-2F07-4F6B-9F24-2EF4B0FC6614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4" name="Control 23" hidden="1">
          <a:extLst>
            <a:ext uri="{63B3BB69-23CF-44E3-9099-C40C66FF867C}">
              <a14:compatExt xmlns:a14="http://schemas.microsoft.com/office/drawing/2010/main" spid="_x0000_s5143"/>
            </a:ext>
            <a:ext uri="{FF2B5EF4-FFF2-40B4-BE49-F238E27FC236}">
              <a16:creationId xmlns:a16="http://schemas.microsoft.com/office/drawing/2014/main" id="{57E20AC5-E74F-46C0-B36E-54BCCEF48C6F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5" name="Control 24" hidden="1">
          <a:extLst>
            <a:ext uri="{63B3BB69-23CF-44E3-9099-C40C66FF867C}">
              <a14:compatExt xmlns:a14="http://schemas.microsoft.com/office/drawing/2010/main" spid="_x0000_s5144"/>
            </a:ext>
            <a:ext uri="{FF2B5EF4-FFF2-40B4-BE49-F238E27FC236}">
              <a16:creationId xmlns:a16="http://schemas.microsoft.com/office/drawing/2014/main" id="{DC4B1282-7E0C-485A-A9B2-AEFE0AAD2D78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6" name="Control 25" hidden="1">
          <a:extLst>
            <a:ext uri="{63B3BB69-23CF-44E3-9099-C40C66FF867C}">
              <a14:compatExt xmlns:a14="http://schemas.microsoft.com/office/drawing/2010/main" spid="_x0000_s5145"/>
            </a:ext>
            <a:ext uri="{FF2B5EF4-FFF2-40B4-BE49-F238E27FC236}">
              <a16:creationId xmlns:a16="http://schemas.microsoft.com/office/drawing/2014/main" id="{EAF723CD-0CE7-4E01-BB73-674DB546806F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7" name="Control 26" hidden="1">
          <a:extLst>
            <a:ext uri="{63B3BB69-23CF-44E3-9099-C40C66FF867C}">
              <a14:compatExt xmlns:a14="http://schemas.microsoft.com/office/drawing/2010/main" spid="_x0000_s5146"/>
            </a:ext>
            <a:ext uri="{FF2B5EF4-FFF2-40B4-BE49-F238E27FC236}">
              <a16:creationId xmlns:a16="http://schemas.microsoft.com/office/drawing/2014/main" id="{30ABB86A-2BF6-4831-B7D5-EB6A99C29831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8" name="Control 27" hidden="1">
          <a:extLst>
            <a:ext uri="{63B3BB69-23CF-44E3-9099-C40C66FF867C}">
              <a14:compatExt xmlns:a14="http://schemas.microsoft.com/office/drawing/2010/main" spid="_x0000_s5147"/>
            </a:ext>
            <a:ext uri="{FF2B5EF4-FFF2-40B4-BE49-F238E27FC236}">
              <a16:creationId xmlns:a16="http://schemas.microsoft.com/office/drawing/2014/main" id="{DECF6AA0-B172-4937-94C0-342AFD28B3EE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29" name="Control 28" hidden="1">
          <a:extLst>
            <a:ext uri="{63B3BB69-23CF-44E3-9099-C40C66FF867C}">
              <a14:compatExt xmlns:a14="http://schemas.microsoft.com/office/drawing/2010/main" spid="_x0000_s5148"/>
            </a:ext>
            <a:ext uri="{FF2B5EF4-FFF2-40B4-BE49-F238E27FC236}">
              <a16:creationId xmlns:a16="http://schemas.microsoft.com/office/drawing/2014/main" id="{5DA78013-0C38-4AC5-B26D-61ACA5CD95A7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0" name="Control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CA5CA5D0-7B8B-46CC-AB33-9353C7BBE048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1" name="Control 53" hidden="1">
          <a:extLst>
            <a:ext uri="{63B3BB69-23CF-44E3-9099-C40C66FF867C}">
              <a14:compatExt xmlns:a14="http://schemas.microsoft.com/office/drawing/2010/main" spid="_x0000_s5173"/>
            </a:ext>
            <a:ext uri="{FF2B5EF4-FFF2-40B4-BE49-F238E27FC236}">
              <a16:creationId xmlns:a16="http://schemas.microsoft.com/office/drawing/2014/main" id="{328C623D-362B-4D43-A817-63837E33E5C3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2" name="Control 54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9025A4C3-65E3-4AB5-8F59-2EF2009710BF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3" name="Control 55" hidden="1">
          <a:extLst>
            <a:ext uri="{63B3BB69-23CF-44E3-9099-C40C66FF867C}">
              <a14:compatExt xmlns:a14="http://schemas.microsoft.com/office/drawing/2010/main" spid="_x0000_s5175"/>
            </a:ext>
            <a:ext uri="{FF2B5EF4-FFF2-40B4-BE49-F238E27FC236}">
              <a16:creationId xmlns:a16="http://schemas.microsoft.com/office/drawing/2014/main" id="{8BC893D7-6A55-491D-9E33-751708A8BAB2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4" name="Control 56" hidden="1">
          <a:extLst>
            <a:ext uri="{63B3BB69-23CF-44E3-9099-C40C66FF867C}">
              <a14:compatExt xmlns:a14="http://schemas.microsoft.com/office/drawing/2010/main" spid="_x0000_s5176"/>
            </a:ext>
            <a:ext uri="{FF2B5EF4-FFF2-40B4-BE49-F238E27FC236}">
              <a16:creationId xmlns:a16="http://schemas.microsoft.com/office/drawing/2014/main" id="{7601AE7E-1585-43DC-BA51-A613CF6C5751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5" name="Control 57" hidden="1">
          <a:extLst>
            <a:ext uri="{63B3BB69-23CF-44E3-9099-C40C66FF867C}">
              <a14:compatExt xmlns:a14="http://schemas.microsoft.com/office/drawing/2010/main" spid="_x0000_s5177"/>
            </a:ext>
            <a:ext uri="{FF2B5EF4-FFF2-40B4-BE49-F238E27FC236}">
              <a16:creationId xmlns:a16="http://schemas.microsoft.com/office/drawing/2014/main" id="{6D6B60EB-4EBD-4CE2-A3D7-4D2C7FE95C51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6" name="Control 58" hidden="1">
          <a:extLst>
            <a:ext uri="{63B3BB69-23CF-44E3-9099-C40C66FF867C}">
              <a14:compatExt xmlns:a14="http://schemas.microsoft.com/office/drawing/2010/main" spid="_x0000_s5178"/>
            </a:ext>
            <a:ext uri="{FF2B5EF4-FFF2-40B4-BE49-F238E27FC236}">
              <a16:creationId xmlns:a16="http://schemas.microsoft.com/office/drawing/2014/main" id="{B5981E60-5993-410B-965A-756A0CAF0AFB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7" name="Control 59" hidden="1">
          <a:extLst>
            <a:ext uri="{63B3BB69-23CF-44E3-9099-C40C66FF867C}">
              <a14:compatExt xmlns:a14="http://schemas.microsoft.com/office/drawing/2010/main" spid="_x0000_s5179"/>
            </a:ext>
            <a:ext uri="{FF2B5EF4-FFF2-40B4-BE49-F238E27FC236}">
              <a16:creationId xmlns:a16="http://schemas.microsoft.com/office/drawing/2014/main" id="{24FF2AC5-AA0F-4C17-BB43-AC1D1591D7FB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8" name="Control 60" hidden="1">
          <a:extLst>
            <a:ext uri="{63B3BB69-23CF-44E3-9099-C40C66FF867C}">
              <a14:compatExt xmlns:a14="http://schemas.microsoft.com/office/drawing/2010/main" spid="_x0000_s5180"/>
            </a:ext>
            <a:ext uri="{FF2B5EF4-FFF2-40B4-BE49-F238E27FC236}">
              <a16:creationId xmlns:a16="http://schemas.microsoft.com/office/drawing/2014/main" id="{20A70E5A-886D-4249-9C54-DC412E6F74A4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39" name="Control 61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33BA8930-4529-43EF-9512-87F28F58CA60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0" name="Control 62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579C3258-CA97-4222-AAE0-B21A1672401F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1" name="Control 6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54D38819-CA9B-40E3-8F99-61AAFA763BF9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2" name="Control 6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137A5E38-6C98-42F8-9CE6-4A2EDC0E5D4B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3" name="Control 65" hidden="1">
          <a:extLst>
            <a:ext uri="{63B3BB69-23CF-44E3-9099-C40C66FF867C}">
              <a14:compatExt xmlns:a14="http://schemas.microsoft.com/office/drawing/2010/main" spid="_x0000_s5185"/>
            </a:ext>
            <a:ext uri="{FF2B5EF4-FFF2-40B4-BE49-F238E27FC236}">
              <a16:creationId xmlns:a16="http://schemas.microsoft.com/office/drawing/2014/main" id="{70A015F7-5FAF-4069-877D-3A4938EDADCA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4" name="Control 66" hidden="1">
          <a:extLst>
            <a:ext uri="{63B3BB69-23CF-44E3-9099-C40C66FF867C}">
              <a14:compatExt xmlns:a14="http://schemas.microsoft.com/office/drawing/2010/main" spid="_x0000_s5186"/>
            </a:ext>
            <a:ext uri="{FF2B5EF4-FFF2-40B4-BE49-F238E27FC236}">
              <a16:creationId xmlns:a16="http://schemas.microsoft.com/office/drawing/2014/main" id="{12212BFD-DE4F-4CF1-9AFE-916CE28D3046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5" name="Control 67" hidden="1">
          <a:extLst>
            <a:ext uri="{63B3BB69-23CF-44E3-9099-C40C66FF867C}">
              <a14:compatExt xmlns:a14="http://schemas.microsoft.com/office/drawing/2010/main" spid="_x0000_s5187"/>
            </a:ext>
            <a:ext uri="{FF2B5EF4-FFF2-40B4-BE49-F238E27FC236}">
              <a16:creationId xmlns:a16="http://schemas.microsoft.com/office/drawing/2014/main" id="{1C2DCECA-AE5D-4A97-A40F-7E031C7890B8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6" name="Control 68" hidden="1">
          <a:extLst>
            <a:ext uri="{63B3BB69-23CF-44E3-9099-C40C66FF867C}">
              <a14:compatExt xmlns:a14="http://schemas.microsoft.com/office/drawing/2010/main" spid="_x0000_s5188"/>
            </a:ext>
            <a:ext uri="{FF2B5EF4-FFF2-40B4-BE49-F238E27FC236}">
              <a16:creationId xmlns:a16="http://schemas.microsoft.com/office/drawing/2014/main" id="{A9CADFE5-A134-41CF-8658-69177E02D16D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7" name="Control 69" hidden="1">
          <a:extLst>
            <a:ext uri="{63B3BB69-23CF-44E3-9099-C40C66FF867C}">
              <a14:compatExt xmlns:a14="http://schemas.microsoft.com/office/drawing/2010/main" spid="_x0000_s5189"/>
            </a:ext>
            <a:ext uri="{FF2B5EF4-FFF2-40B4-BE49-F238E27FC236}">
              <a16:creationId xmlns:a16="http://schemas.microsoft.com/office/drawing/2014/main" id="{6FA3F7DA-7BAC-4603-902D-3C41C6DEDEA8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8" name="Control 70" hidden="1">
          <a:extLst>
            <a:ext uri="{63B3BB69-23CF-44E3-9099-C40C66FF867C}">
              <a14:compatExt xmlns:a14="http://schemas.microsoft.com/office/drawing/2010/main" spid="_x0000_s5190"/>
            </a:ext>
            <a:ext uri="{FF2B5EF4-FFF2-40B4-BE49-F238E27FC236}">
              <a16:creationId xmlns:a16="http://schemas.microsoft.com/office/drawing/2014/main" id="{DD041161-948A-4D79-B2CB-F252216DB112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49" name="Control 71" hidden="1">
          <a:extLst>
            <a:ext uri="{63B3BB69-23CF-44E3-9099-C40C66FF867C}">
              <a14:compatExt xmlns:a14="http://schemas.microsoft.com/office/drawing/2010/main" spid="_x0000_s5191"/>
            </a:ext>
            <a:ext uri="{FF2B5EF4-FFF2-40B4-BE49-F238E27FC236}">
              <a16:creationId xmlns:a16="http://schemas.microsoft.com/office/drawing/2014/main" id="{44D85171-5A49-426A-A8D9-4C26F9C2D59F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50" name="Control 72" hidden="1">
          <a:extLst>
            <a:ext uri="{63B3BB69-23CF-44E3-9099-C40C66FF867C}">
              <a14:compatExt xmlns:a14="http://schemas.microsoft.com/office/drawing/2010/main" spid="_x0000_s5192"/>
            </a:ext>
            <a:ext uri="{FF2B5EF4-FFF2-40B4-BE49-F238E27FC236}">
              <a16:creationId xmlns:a16="http://schemas.microsoft.com/office/drawing/2014/main" id="{CD3765DC-B0C2-48A4-A287-DC39380A8C0B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51" name="Control 73" hidden="1">
          <a:extLst>
            <a:ext uri="{63B3BB69-23CF-44E3-9099-C40C66FF867C}">
              <a14:compatExt xmlns:a14="http://schemas.microsoft.com/office/drawing/2010/main" spid="_x0000_s5193"/>
            </a:ext>
            <a:ext uri="{FF2B5EF4-FFF2-40B4-BE49-F238E27FC236}">
              <a16:creationId xmlns:a16="http://schemas.microsoft.com/office/drawing/2014/main" id="{25F63C46-08D2-4D05-814D-12F6F506ACB2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266700</xdr:colOff>
      <xdr:row>1062</xdr:row>
      <xdr:rowOff>186045</xdr:rowOff>
    </xdr:to>
    <xdr:sp macro="" textlink="">
      <xdr:nvSpPr>
        <xdr:cNvPr id="52" name="Control 74" hidden="1">
          <a:extLst>
            <a:ext uri="{63B3BB69-23CF-44E3-9099-C40C66FF867C}">
              <a14:compatExt xmlns:a14="http://schemas.microsoft.com/office/drawing/2010/main" spid="_x0000_s5194"/>
            </a:ext>
            <a:ext uri="{FF2B5EF4-FFF2-40B4-BE49-F238E27FC236}">
              <a16:creationId xmlns:a16="http://schemas.microsoft.com/office/drawing/2014/main" id="{91CE4B0D-AA2D-46A9-8A72-A5CF3C732993}"/>
            </a:ext>
          </a:extLst>
        </xdr:cNvPr>
        <xdr:cNvSpPr/>
      </xdr:nvSpPr>
      <xdr:spPr bwMode="auto">
        <a:xfrm>
          <a:off x="307975" y="158381700"/>
          <a:ext cx="254000" cy="2228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53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C3BC65E6-55E3-42BA-BE5A-C72F303D670C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54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4ECC2DD9-C7D6-45B2-870E-1D7DA42E4346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55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D61A4129-DB74-45AB-81F3-7641A82ACDF8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56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D9360F00-E689-4BB3-AB20-FB97833F57F3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57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39F1A897-7ACB-484F-BBAE-75F89C2958EE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58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FB0EFF0C-DB42-4FAA-9046-906B74BC14C0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59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CD492F69-6936-415C-88A9-2544897A844F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0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1D17D9B3-8763-42DB-828A-27FF88FA6C52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1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25A1C9E2-B1D1-49B5-9B80-06DB283BFAE2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2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7845EECC-6479-40D6-A2F4-CE93F8AE81C7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3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2F9F3C7A-46FA-4BFE-90D8-ABC9D2010C6D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4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40485D09-A326-4233-8344-CC5F994DDEB9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5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AF1D8B0B-2148-4D8E-A5B7-6161DB2B116E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6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CAF826F0-BC45-4CC6-9426-D083520D7061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7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3843D246-CB2A-4D6E-A7C8-83D15459EB86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8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CC4FCB5F-9DE4-4CBF-9FE0-1EBF18B214A4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69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8B722360-2066-4B7F-845A-E707829DC714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0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CA8315B0-CDD0-4B35-8670-D90D9F22A935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1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A54AFF6F-2625-4C7F-B32A-126B729E119B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2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87701A38-D023-4575-BF7A-40BEFD636707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3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9E6DDEBB-2EAC-456D-A1AE-D752EA5495CE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4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6D66C93E-ACE5-4673-BBFF-A4210F1DE642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5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4E3CF7F7-A14D-4C69-A5D2-5F41559A4CAF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6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FF967390-AE07-4092-A336-8A7BC7EAF709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7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CBBF34AA-4FC0-4173-A3FA-17AF0D6E6B3F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8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2768B9BB-091A-4F7C-9665-E5EDE2E9C2E6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79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548877A1-5B3B-4B4B-8A00-DA7CF83917FD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0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E5ADF739-6B75-4FB5-BEF5-961708930135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1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A7BD1E2D-2737-4D0D-A571-3B1F2CAB6EC0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2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AC7752F6-26CD-45FF-B55C-7E511A780E47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3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C83B77AF-E169-4011-AE65-BF1659B8E1C8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4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E35BE72C-EE23-4AA1-A684-E87D66CDEC3F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5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1F0106DC-9B43-4B12-A624-760492F026B1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6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3EAB4B53-40EA-45E9-A0D9-05C77087E46E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7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3B7F0BFC-5011-4195-A2DB-0259686B0C7B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8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43EDE73B-438B-43F8-AC28-CEF48D931A84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89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3D006574-E151-4512-9A1D-393E30CCFB6E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0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294F5AD4-1B69-45E2-8046-E5BC5099E5BC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1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4C6B3935-CBAB-400E-8D2C-5828A7411968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2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2B526CA4-2ED6-4172-AC40-AFA11C589B70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3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A126AA0F-E552-4F0A-931E-BFFBB260E4D6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4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06EC34EA-ACFA-4104-858F-FD05468921F2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5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BAC51155-146A-44A6-A53D-DF66522198A0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6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81AB4081-9618-487A-9C47-C38D7581E5D8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7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1126DAC6-D86B-4784-8BFE-99F9CD0B3EA7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8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8C6B8043-BADD-45EE-A291-039A6C031921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99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354AB53D-B093-49E1-942A-D2373D0881C1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263525</xdr:colOff>
      <xdr:row>1062</xdr:row>
      <xdr:rowOff>192929</xdr:rowOff>
    </xdr:to>
    <xdr:sp macro="" textlink="">
      <xdr:nvSpPr>
        <xdr:cNvPr id="100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4721F505-DF8E-444A-8119-46F7812EF99F}"/>
            </a:ext>
          </a:extLst>
        </xdr:cNvPr>
        <xdr:cNvSpPr/>
      </xdr:nvSpPr>
      <xdr:spPr bwMode="auto">
        <a:xfrm>
          <a:off x="2990850" y="158381700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0378D9C-B21B-4C1F-B879-BA386C54B1D1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2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9BCA0503-8CD8-4F9E-A8B1-C29C88698B64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3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89FB4214-42BA-4936-AD11-0A9D892A9EAD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4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B1BD6427-6DCD-4592-ABB8-4B891C58CEAA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5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5EB61191-C583-4031-A89B-C98CE36C5273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6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BAEB3234-17B5-4434-93CF-A47A4F2B7268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7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925EB05D-459E-4316-B61F-911F0AFF0709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187325</xdr:colOff>
      <xdr:row>1062</xdr:row>
      <xdr:rowOff>153588</xdr:rowOff>
    </xdr:to>
    <xdr:sp macro="" textlink="">
      <xdr:nvSpPr>
        <xdr:cNvPr id="108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A4ED7A4E-D499-4DDA-92C6-7D8AF8DC7767}"/>
            </a:ext>
          </a:extLst>
        </xdr:cNvPr>
        <xdr:cNvSpPr/>
      </xdr:nvSpPr>
      <xdr:spPr bwMode="auto">
        <a:xfrm>
          <a:off x="2990850" y="1583817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09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91957CB9-BE72-4507-A579-7ECBFD605206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0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8EBA34D6-9011-4166-8773-5B5E782C4401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1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5E025D6E-71C2-42DE-987B-C7F3E48AEC30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2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CA6727C2-40A6-4477-9815-A558660B430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3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7E546FDB-234A-4CED-99FA-3581D2CB5C17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4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F3AB73F7-D637-4452-8FB6-7C04ACCA58A8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5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139B64DE-6A36-46BF-86A3-F5143AC1BE7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6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9D244476-2E6A-4714-B96D-B7E41368A5C7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7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2AF07374-4078-400D-9D5D-831BBFD02293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6F5F44E5-4135-453F-A162-956872066781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F81CE7D3-5436-4201-87B2-1B5A5FF89FB5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AA1735C3-1C03-471E-8322-17E655C9F334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DFF75211-CDA5-4D1B-A27B-47FE12E444C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2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83D93EA2-C50D-4A53-BF57-27709C73A168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3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0A519B5E-7263-4B15-BA83-1AA637D4C282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4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D77A2CF8-EB7F-4766-85A9-C4C211E8FB2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5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E343BF41-F585-494A-ABDD-CA1973751B0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6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8F1BB5BB-BD6F-4BE3-A245-5FB0F16D4EE1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7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F91D824E-372A-4ED9-BC5D-107B17E0C7A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8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FE65915B-0C0D-413B-8FD9-89E85B60A015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29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561AFDC5-AC67-4532-8114-BE7455638561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0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65521593-4C92-49E2-B697-910A8483DD32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1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08D9C824-A019-4D54-B38D-5B4FF483AD1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2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35F0E696-AA3E-404B-831D-ED989DA72026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3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8E818123-76C6-4D25-9ACE-C55A1F6F8EC2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4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E2EB8E64-4082-4D6E-B6FF-ED2EE4FAE535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5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36E14FA7-B763-4EEB-B94C-7E15F3D3B20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6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3C64431E-49FF-46C2-826A-1FC705A69EBE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7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47D86488-6E5B-40F8-8F7A-3044BE68F67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8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836B0A24-DE30-40CB-A3D0-7A59E249A217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39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60C9D66C-D727-4B6C-A614-3C24D4337106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0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09525489-5E4F-433F-9C14-23CC3FFBA69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1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B2D7475C-550B-4693-B2C1-C049E87F7DA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2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7A858526-ED39-4273-B2AE-7EE9D451F2E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3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FE86F587-FA44-4C5E-A1AF-505AA646909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4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75E5E40D-D2BA-4B21-869B-D6C9BEA23C6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5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36EBF252-2BB5-45A6-B4F3-16F085CB3E4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6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C9711F69-25B3-460A-87EF-C54435A9C071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7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EECBB4C0-FD1E-4D28-8E4E-3A066916A91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8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CFF2AF8C-A93D-41B1-8026-8AE971258FB6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49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3CA43C7F-D098-4DE2-AC72-631B1BA5384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0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A882216D-A6D8-4F53-809B-263483524248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1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31E1C81E-5CC6-422B-97BD-487585B40EB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2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F3AAFC61-382C-4F2A-AE76-218899A7AB2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3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8F6C5E32-6D4E-4258-90A5-E332C59FD058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4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3BB4B968-0C84-489E-A487-7434B636B08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5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904CDBBD-431D-4F22-A299-D3D205473315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6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393C5FE7-5C8E-45FE-86E9-8BB2691227D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7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31C24839-8D2A-4E7D-B2AF-A42B759FA3F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8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FFA5A62A-4082-4CCF-A024-441057EAF62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59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6C0A9E3A-6CE3-412A-9FDD-C7FE9D448C06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0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14393440-51CA-440E-A468-AFC3D5A86EE4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1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F1154F5C-F3AF-4906-89BA-3144EE25E06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2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60CAF3BE-0A5F-4071-8668-D8B52EFABD35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3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D75E346C-7CB6-4BBC-AF41-E816C58FA44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4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23C00C8C-80ED-4EAA-BE83-A39F979DAC9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5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8780A98B-F678-433D-BBF7-5D6D3619F4A3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6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6B64FC3E-B9F3-4D55-8B38-61DF3D15ACB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7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1334D4C4-1289-400B-8EEF-E1962EC1AB8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8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AC2AF15D-ABC5-4AE1-BCBF-2B6A141A3FE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69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99E566FA-1DA2-42C8-AF2F-1B4521D6090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0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E351CB31-4B8B-4C2B-8F89-48FF4189ABD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1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CCE629B3-FD4D-499C-A00A-266A85203D8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2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D63B598A-5DAD-44C8-9A04-8947836A75C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3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C2D6F1BE-B9D6-4949-9AAE-6421571398C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4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339C6E66-AEAA-4CBD-8E75-4323AC68255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5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DD46313C-9023-48D6-BAC7-7106D6BC3FDE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6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06DBDC5C-2347-4378-B31F-5C81938D3534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7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6AD2ED2B-EBF6-4FFF-AECB-8B9A8C6F34A6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8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79BE3EF2-1C0A-4714-A76C-80B3767EB950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79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0DF41043-BF52-40A7-9E17-2BCB2884C042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0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60EE6164-8CAB-4E15-9BC5-802C3486AAF7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1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EFD4BBDC-237C-42F9-ABEE-4F45616A3510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2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4DD70B84-50BE-424D-B5A7-C079FE6E497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3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9EDABAE2-AD7A-48E2-9E3F-2BE2C9F1B10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4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D90D0004-0A4F-4AA4-8225-8616A10F2B9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5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D21F9546-D802-4CD5-B6EB-E8556C20390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6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CA86E8AF-FE75-4843-96A8-8C1503749513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7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3B92C4AB-5A72-497C-AAE0-8D8CE98067F7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8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CE556DDF-6CB8-4639-879D-B3EEE9F912E1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89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625AF977-B460-48F9-A767-12A6A5181CA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0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55C42C99-001F-4906-A4FB-BD485C5FA704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1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1F694678-D8DA-4DB0-B8BA-B2D80FB2BC80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2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E2462E72-518D-4C0A-B4DD-6B209C580C43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3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863EEC66-905F-4C13-9B83-350AE61C1DEE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4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244EDFD4-F4E0-4EF8-A2AD-C6F580197575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5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031467FF-2E29-41F6-A015-C0B39299249B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6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BC49784F-86E5-49F6-A0CC-FC4B674FF554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7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24D1FFBC-742C-4E3A-9190-A717BD843D70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8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76006E6A-87B8-43D7-A094-890E9C417600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199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FCA39530-E2EB-4981-8C06-8C705B626081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0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467F2FCF-C7F4-4BAA-810F-908E77236AF0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1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CCFFD8BE-1359-4B48-85DC-74E6A0B2182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2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4A831D7F-CB2E-4E27-AE0D-F73D3B8524A5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3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11C729BF-9122-4FD5-BDC2-BA6281E63F1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4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95B16DB1-1E33-4A49-9E6F-6AD08D33E08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5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3CDB9655-5A1B-44D7-8505-C5918E022B4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6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F36D1607-F2C7-4A80-B242-441C4A0F306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7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3EB92F2A-B17C-4F1D-A03C-481101D14C2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8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EBB07ED9-1623-49B3-A7B0-13415650FF2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09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E9C4EB2D-3A46-4A1A-9321-82AB3A249A0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0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883F0789-66BD-486B-8266-6C43831AF1F2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1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6D3C6FFC-E86A-4FFA-A228-E7694790CC4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2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81B283E5-B02E-4F67-9447-3423AC899C37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3" name="Control 13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48BF61CD-DEED-4566-8A6E-EFA4BABC46D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4" name="Control 13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69C1FC49-1FED-4B7B-95DC-975B4C14A384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5" name="Control 13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24EBEDA7-C43F-40F2-8E13-F90E07F672FD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6" name="Control 13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25956C78-ACA5-483A-9627-2627F90F0244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7" name="Control 13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DBBBE5F1-CE0F-4E6C-9A9C-C827848DB53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8" name="Control 14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F07C7F3F-33D3-4B3F-92C7-7A389B3684B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19" name="Control 14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4A990E33-66F4-44AE-A047-3E2B5973C6F9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0" name="Control 14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323A4396-5F90-4699-9B73-F48283100CF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1" name="Control 14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D1D54BBF-6B22-4561-8993-EAEB9EB93C0C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2" name="Control 14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C70483B5-CE8E-49BA-91E3-1D35599DDDAA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3" name="Control 14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7208D9E6-8D3F-40E4-952F-AAEF978445E2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4" name="Control 14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91A6ED69-214C-49B1-B559-C33F46DC4D26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5" name="Control 14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91874C49-BC15-4581-B3A0-FA2BA71CF1B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6" name="Control 14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E0D12EEB-AE78-421E-9933-BEB2B3D4D11F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7" name="Control 14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FA55391D-9B9C-4433-8C18-4F6FA6C072FE}"/>
            </a:ext>
          </a:extLst>
        </xdr:cNvPr>
        <xdr:cNvSpPr/>
      </xdr:nvSpPr>
      <xdr:spPr bwMode="auto">
        <a:xfrm>
          <a:off x="307975" y="158381700"/>
          <a:ext cx="1955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8" name="Control 15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893AC209-771A-41BD-9DBA-CFDDF20583A4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29" name="Control 15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D80430EE-8353-47F5-9D98-270E9DEF2F66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0" name="Control 153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5C90ABBE-AFDF-45B5-8B24-0E23E6951517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1" name="Control 154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98F5544C-6E40-4275-9F5D-3ABFA66CCFB6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2" name="Control 155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04BB3AA6-9144-4B9F-9622-1D6C4691B3E6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3" name="Control 156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5FE05A61-3E64-498F-8221-6691CA78CF2D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4" name="Control 157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ED21B33A-EEBE-4DC9-8C1A-32B607CD3E29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5" name="Control 158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992D1FFF-3624-4DF5-B7CF-19E07E044801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6" name="Control 159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F52C2E2E-3296-40FB-B590-A68D25291D1B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7" name="Control 160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F6F78952-BC03-4C60-B598-FA469C8B4979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8" name="Control 161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95DFC535-8E4E-4434-AE8F-A9F5A8F45F99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39" name="Control 162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7EC5D6E5-D253-4444-837C-58590B597D5B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0" name="Control 163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8D3540D5-2E3A-4579-B78B-712BB6FB650E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1" name="Control 164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28A4F57B-2A14-4F08-8836-18E6D0270944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2" name="Control 165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67188F26-C222-498F-A1B5-7E0C27A54728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3" name="Control 166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3D76B342-EACF-4721-AEE3-BA87608F22CD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4" name="Control 167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7082484A-E2E2-4B90-B88C-DC537832E899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5" name="Control 168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E6213D29-68A5-4A15-8C7C-1173913739B4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6" name="Control 169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5040CDF2-E3D0-45DC-B24B-774D36D69269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7" name="Control 170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5B6C5412-6B08-400F-B610-7D035060C271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8" name="Control 171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A23F8DBB-D796-40F9-B19F-3D3B82FE45E0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49" name="Control 172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E8E9DAE7-EEA7-4354-B35F-5DBFF02E4F59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0" name="Control 173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EA054863-8182-463C-988C-023FB1523BDE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1" name="Control 174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780F33B4-DC80-4784-97B7-63118FBFE6C6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2" name="Control 175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4B2023D2-2F8A-4D99-8AF3-0D1801028FAC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3" name="Control 176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3BCAA6FB-FE87-46DD-99C8-8685DA99DE4A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4" name="Control 177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C287268A-1B86-4F17-9466-99DBE3ECE4F8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5" name="Control 178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502666AE-A1FF-49A8-8954-543E06D79387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6" name="Control 179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7D28594D-A027-47E3-9AED-BAA7606FD9B6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7" name="Control 180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E1DBE3E6-0E8D-4805-80A3-A350B74907BD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8" name="Control 181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C9DC6C9C-D1A5-441C-9F82-B07C807C2E38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59" name="Control 182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D4E5FDD2-DB5C-48DB-A6A9-BEE3D3EDDA1D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60" name="Control 183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C32A3BF3-7479-470E-BB63-227500E2E53E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61" name="Control 184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AE11ACA2-D7BE-42ED-A89A-5F9E685A280F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62" name="Control 185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61AEDAD1-AF5E-472D-B022-D424A97BA1B5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63" name="Control 186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C481FF75-5191-4352-B611-331E4308F056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14896</xdr:rowOff>
    </xdr:to>
    <xdr:sp macro="" textlink="">
      <xdr:nvSpPr>
        <xdr:cNvPr id="264" name="Control 208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40E12829-418A-4635-82EC-EC848327F4D7}"/>
            </a:ext>
          </a:extLst>
        </xdr:cNvPr>
        <xdr:cNvSpPr/>
      </xdr:nvSpPr>
      <xdr:spPr bwMode="auto">
        <a:xfrm>
          <a:off x="295275" y="158381700"/>
          <a:ext cx="208280" cy="25657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14894</xdr:rowOff>
    </xdr:to>
    <xdr:sp macro="" textlink="">
      <xdr:nvSpPr>
        <xdr:cNvPr id="265" name="Control 209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9495A06F-C7B0-4174-BC9F-82AD0C2F4C1C}"/>
            </a:ext>
          </a:extLst>
        </xdr:cNvPr>
        <xdr:cNvSpPr/>
      </xdr:nvSpPr>
      <xdr:spPr bwMode="auto">
        <a:xfrm>
          <a:off x="295275" y="158381700"/>
          <a:ext cx="208280" cy="25656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14898</xdr:rowOff>
    </xdr:to>
    <xdr:sp macro="" textlink="">
      <xdr:nvSpPr>
        <xdr:cNvPr id="266" name="Control 210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856935A2-5F9B-4CA6-9085-89097EB41DC2}"/>
            </a:ext>
          </a:extLst>
        </xdr:cNvPr>
        <xdr:cNvSpPr/>
      </xdr:nvSpPr>
      <xdr:spPr bwMode="auto">
        <a:xfrm>
          <a:off x="295275" y="158381700"/>
          <a:ext cx="208280" cy="2565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14893</xdr:rowOff>
    </xdr:to>
    <xdr:sp macro="" textlink="">
      <xdr:nvSpPr>
        <xdr:cNvPr id="267" name="Control 211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B7A356AE-36FE-4490-BD07-066A1077E260}"/>
            </a:ext>
          </a:extLst>
        </xdr:cNvPr>
        <xdr:cNvSpPr/>
      </xdr:nvSpPr>
      <xdr:spPr bwMode="auto">
        <a:xfrm>
          <a:off x="295275" y="158381700"/>
          <a:ext cx="208280" cy="2565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14896</xdr:rowOff>
    </xdr:to>
    <xdr:sp macro="" textlink="">
      <xdr:nvSpPr>
        <xdr:cNvPr id="268" name="Control 212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3CF5E867-D789-4F36-9AB9-7F493967C021}"/>
            </a:ext>
          </a:extLst>
        </xdr:cNvPr>
        <xdr:cNvSpPr/>
      </xdr:nvSpPr>
      <xdr:spPr bwMode="auto">
        <a:xfrm>
          <a:off x="295275" y="158381700"/>
          <a:ext cx="208280" cy="25657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14895</xdr:rowOff>
    </xdr:to>
    <xdr:sp macro="" textlink="">
      <xdr:nvSpPr>
        <xdr:cNvPr id="269" name="Control 213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90B415D2-1D7B-4C5E-87BE-45A79CEF44F3}"/>
            </a:ext>
          </a:extLst>
        </xdr:cNvPr>
        <xdr:cNvSpPr/>
      </xdr:nvSpPr>
      <xdr:spPr bwMode="auto">
        <a:xfrm>
          <a:off x="295275" y="158381700"/>
          <a:ext cx="208280" cy="2565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14894</xdr:rowOff>
    </xdr:to>
    <xdr:sp macro="" textlink="">
      <xdr:nvSpPr>
        <xdr:cNvPr id="270" name="Control 214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BB6BF6C1-DFAA-4652-88F7-12391B7A7EA9}"/>
            </a:ext>
          </a:extLst>
        </xdr:cNvPr>
        <xdr:cNvSpPr/>
      </xdr:nvSpPr>
      <xdr:spPr bwMode="auto">
        <a:xfrm>
          <a:off x="295275" y="158381700"/>
          <a:ext cx="208280" cy="25656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14895</xdr:rowOff>
    </xdr:to>
    <xdr:sp macro="" textlink="">
      <xdr:nvSpPr>
        <xdr:cNvPr id="271" name="Control 215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F2ED7073-B0F2-4AB4-BA0F-9D7C144210EB}"/>
            </a:ext>
          </a:extLst>
        </xdr:cNvPr>
        <xdr:cNvSpPr/>
      </xdr:nvSpPr>
      <xdr:spPr bwMode="auto">
        <a:xfrm>
          <a:off x="295275" y="158381700"/>
          <a:ext cx="208280" cy="2565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14897</xdr:rowOff>
    </xdr:to>
    <xdr:sp macro="" textlink="">
      <xdr:nvSpPr>
        <xdr:cNvPr id="272" name="Control 216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6E7AB33B-A758-4EDD-ACD5-B5E7897B4856}"/>
            </a:ext>
          </a:extLst>
        </xdr:cNvPr>
        <xdr:cNvSpPr/>
      </xdr:nvSpPr>
      <xdr:spPr bwMode="auto">
        <a:xfrm>
          <a:off x="295275" y="158381700"/>
          <a:ext cx="208280" cy="25657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14893</xdr:rowOff>
    </xdr:to>
    <xdr:sp macro="" textlink="">
      <xdr:nvSpPr>
        <xdr:cNvPr id="273" name="Control 217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F073D9B3-C702-417C-AE8F-2E89A2354E46}"/>
            </a:ext>
          </a:extLst>
        </xdr:cNvPr>
        <xdr:cNvSpPr/>
      </xdr:nvSpPr>
      <xdr:spPr bwMode="auto">
        <a:xfrm>
          <a:off x="295275" y="158381700"/>
          <a:ext cx="208280" cy="2565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14896</xdr:rowOff>
    </xdr:to>
    <xdr:sp macro="" textlink="">
      <xdr:nvSpPr>
        <xdr:cNvPr id="274" name="Control 218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A5017600-E02C-4D44-A632-6AC199248E5C}"/>
            </a:ext>
          </a:extLst>
        </xdr:cNvPr>
        <xdr:cNvSpPr/>
      </xdr:nvSpPr>
      <xdr:spPr bwMode="auto">
        <a:xfrm>
          <a:off x="295275" y="158381700"/>
          <a:ext cx="208280" cy="25657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14895</xdr:rowOff>
    </xdr:to>
    <xdr:sp macro="" textlink="">
      <xdr:nvSpPr>
        <xdr:cNvPr id="275" name="Control 219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D4ECB515-0746-44CF-B8EB-F1CCBC53DB89}"/>
            </a:ext>
          </a:extLst>
        </xdr:cNvPr>
        <xdr:cNvSpPr/>
      </xdr:nvSpPr>
      <xdr:spPr bwMode="auto">
        <a:xfrm>
          <a:off x="295275" y="158381700"/>
          <a:ext cx="208280" cy="2565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14895</xdr:rowOff>
    </xdr:to>
    <xdr:sp macro="" textlink="">
      <xdr:nvSpPr>
        <xdr:cNvPr id="276" name="Control 220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A20F1F04-F2C3-471D-86E2-C76B2F38153C}"/>
            </a:ext>
          </a:extLst>
        </xdr:cNvPr>
        <xdr:cNvSpPr/>
      </xdr:nvSpPr>
      <xdr:spPr bwMode="auto">
        <a:xfrm>
          <a:off x="295275" y="158381700"/>
          <a:ext cx="208280" cy="2565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14895</xdr:rowOff>
    </xdr:to>
    <xdr:sp macro="" textlink="">
      <xdr:nvSpPr>
        <xdr:cNvPr id="277" name="Control 221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D4590616-6A82-4AE6-BD68-02974E5E6303}"/>
            </a:ext>
          </a:extLst>
        </xdr:cNvPr>
        <xdr:cNvSpPr/>
      </xdr:nvSpPr>
      <xdr:spPr bwMode="auto">
        <a:xfrm>
          <a:off x="295275" y="158381700"/>
          <a:ext cx="208280" cy="2565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14895</xdr:rowOff>
    </xdr:to>
    <xdr:sp macro="" textlink="">
      <xdr:nvSpPr>
        <xdr:cNvPr id="278" name="Control 222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A066839C-9780-4740-9D14-304FCDBD00CD}"/>
            </a:ext>
          </a:extLst>
        </xdr:cNvPr>
        <xdr:cNvSpPr/>
      </xdr:nvSpPr>
      <xdr:spPr bwMode="auto">
        <a:xfrm>
          <a:off x="295275" y="158381700"/>
          <a:ext cx="208280" cy="2565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14898</xdr:rowOff>
    </xdr:to>
    <xdr:sp macro="" textlink="">
      <xdr:nvSpPr>
        <xdr:cNvPr id="279" name="Control 223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B6783C87-7FB2-48A0-B6BF-CDDC972564AE}"/>
            </a:ext>
          </a:extLst>
        </xdr:cNvPr>
        <xdr:cNvSpPr/>
      </xdr:nvSpPr>
      <xdr:spPr bwMode="auto">
        <a:xfrm>
          <a:off x="295275" y="158381700"/>
          <a:ext cx="208280" cy="2565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14892</xdr:rowOff>
    </xdr:to>
    <xdr:sp macro="" textlink="">
      <xdr:nvSpPr>
        <xdr:cNvPr id="280" name="Control 224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9614193E-0B7F-4DFA-815F-6C9B796A7561}"/>
            </a:ext>
          </a:extLst>
        </xdr:cNvPr>
        <xdr:cNvSpPr/>
      </xdr:nvSpPr>
      <xdr:spPr bwMode="auto">
        <a:xfrm>
          <a:off x="295275" y="158381700"/>
          <a:ext cx="208280" cy="25656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14896</xdr:rowOff>
    </xdr:to>
    <xdr:sp macro="" textlink="">
      <xdr:nvSpPr>
        <xdr:cNvPr id="281" name="Control 225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DAF0D5CA-6A05-4A6F-9B83-D93B78DA47E0}"/>
            </a:ext>
          </a:extLst>
        </xdr:cNvPr>
        <xdr:cNvSpPr/>
      </xdr:nvSpPr>
      <xdr:spPr bwMode="auto">
        <a:xfrm>
          <a:off x="295275" y="158381700"/>
          <a:ext cx="208280" cy="25657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14895</xdr:rowOff>
    </xdr:to>
    <xdr:sp macro="" textlink="">
      <xdr:nvSpPr>
        <xdr:cNvPr id="282" name="Control 226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23A2C42E-BF1A-4EED-945D-562248FCFC73}"/>
            </a:ext>
          </a:extLst>
        </xdr:cNvPr>
        <xdr:cNvSpPr/>
      </xdr:nvSpPr>
      <xdr:spPr bwMode="auto">
        <a:xfrm>
          <a:off x="295275" y="158381700"/>
          <a:ext cx="208280" cy="2565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14896</xdr:rowOff>
    </xdr:to>
    <xdr:sp macro="" textlink="">
      <xdr:nvSpPr>
        <xdr:cNvPr id="283" name="Control 227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043331FD-97E7-4490-97DD-DE95278BEB81}"/>
            </a:ext>
          </a:extLst>
        </xdr:cNvPr>
        <xdr:cNvSpPr/>
      </xdr:nvSpPr>
      <xdr:spPr bwMode="auto">
        <a:xfrm>
          <a:off x="295275" y="158381700"/>
          <a:ext cx="208280" cy="25657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14894</xdr:rowOff>
    </xdr:to>
    <xdr:sp macro="" textlink="">
      <xdr:nvSpPr>
        <xdr:cNvPr id="284" name="Control 228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41D87D8C-17B2-43C5-8505-9666D0923545}"/>
            </a:ext>
          </a:extLst>
        </xdr:cNvPr>
        <xdr:cNvSpPr/>
      </xdr:nvSpPr>
      <xdr:spPr bwMode="auto">
        <a:xfrm>
          <a:off x="295275" y="158381700"/>
          <a:ext cx="208280" cy="25656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14707</xdr:rowOff>
    </xdr:to>
    <xdr:sp macro="" textlink="">
      <xdr:nvSpPr>
        <xdr:cNvPr id="285" name="Control 229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1C5D13FF-3425-4B4F-9552-EF006723B972}"/>
            </a:ext>
          </a:extLst>
        </xdr:cNvPr>
        <xdr:cNvSpPr/>
      </xdr:nvSpPr>
      <xdr:spPr bwMode="auto">
        <a:xfrm>
          <a:off x="295275" y="158381700"/>
          <a:ext cx="208280" cy="25638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96616</xdr:rowOff>
    </xdr:to>
    <xdr:sp macro="" textlink="">
      <xdr:nvSpPr>
        <xdr:cNvPr id="286" name="Control 230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DDCED4C3-B128-4587-8D68-98BCB3335C7E}"/>
            </a:ext>
          </a:extLst>
        </xdr:cNvPr>
        <xdr:cNvSpPr/>
      </xdr:nvSpPr>
      <xdr:spPr bwMode="auto">
        <a:xfrm>
          <a:off x="295275" y="158381700"/>
          <a:ext cx="208280" cy="34146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87" name="Control 231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C306EA0C-6A92-463A-B787-CFABBB601C4B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88" name="Control 232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D762609F-EA1A-4EB4-8558-6CB56C7D25F7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89" name="Control 233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C8A948E6-4BF7-4F5A-BC61-AB9585CFFD0F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0" name="Control 234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52973595-B237-4600-81F3-BB44263D1722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1" name="Control 235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B4D45AE9-0292-4FCB-8EF0-23C4AB319FEF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2" name="Control 236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DD3D81DE-5DDB-421C-8255-47FD2690FCB7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3" name="Control 237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D0A1D5F5-EA71-459A-BA8F-5DAE48D0AC50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4" name="Control 238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4132B4B9-98CF-4435-BCE9-ED36E780351C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5" name="Control 239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C8DED754-19D4-46E8-8157-37475A2218B7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6" name="Control 240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A20B6B18-A169-4DAA-B352-5B2A3E730FBF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7" name="Control 241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2AC5C6A2-61E9-4328-A1A0-8955279ADD50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208280</xdr:colOff>
      <xdr:row>1063</xdr:row>
      <xdr:rowOff>16807</xdr:rowOff>
    </xdr:to>
    <xdr:sp macro="" textlink="">
      <xdr:nvSpPr>
        <xdr:cNvPr id="298" name="Control 242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C9971681-85A8-426D-A948-666D87CD6633}"/>
            </a:ext>
          </a:extLst>
        </xdr:cNvPr>
        <xdr:cNvSpPr/>
      </xdr:nvSpPr>
      <xdr:spPr bwMode="auto">
        <a:xfrm>
          <a:off x="295275" y="158381700"/>
          <a:ext cx="208280" cy="25530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36B2FD43-B591-4643-8BA0-A95C3B20D982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EBE33F47-E1AB-432E-8550-946E1A54FA43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650933F2-6B11-423F-84B1-E0A19C10DB8D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A569D5AB-2A5C-4BE7-A419-9C5A5361D6B4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806EA7B1-B795-4544-A3D9-9FD0AA366153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075EF155-1400-4C45-8893-67A1EDF8BB68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13A2F37A-5A59-4EAA-A36E-E9706BA25B12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255B1EAE-AB8D-4685-BDEB-0F72F187D5C2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F30205F7-B753-44BB-BE2C-61367469C85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2BD877C1-D634-4FAD-9CF1-660164D3B589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2" name="Control 11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65675433-E0CB-47F0-B3D1-124409D0F29B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3" name="Control 12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FBA820EE-A41B-4667-8A86-EC24819FB8F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4" name="Control 13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26CF0FED-44EE-43D8-A23F-5F6E8C4E16E3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5" name="Control 14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4F4B4876-D7BA-4A65-832F-798FE15692C0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6" name="Control 15" hidden="1">
          <a:extLst>
            <a:ext uri="{63B3BB69-23CF-44E3-9099-C40C66FF867C}">
              <a14:compatExt xmlns:a14="http://schemas.microsoft.com/office/drawing/2010/main" spid="_x0000_s5135"/>
            </a:ext>
            <a:ext uri="{FF2B5EF4-FFF2-40B4-BE49-F238E27FC236}">
              <a16:creationId xmlns:a16="http://schemas.microsoft.com/office/drawing/2014/main" id="{E2D1BDE8-266A-4F0B-BE69-6C649D8A8710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7" name="Control 16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B7A1E2E7-2D66-4A1D-8CB7-790D40B66D8A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8" name="Control 17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C0D53418-3287-4202-9C71-F347DC7F469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19" name="Control 18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B920EE0D-FCEE-4237-A2E3-ADB311F50500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1217</xdr:row>
      <xdr:rowOff>0</xdr:rowOff>
    </xdr:from>
    <xdr:to>
      <xdr:col>0</xdr:col>
      <xdr:colOff>273665</xdr:colOff>
      <xdr:row>1218</xdr:row>
      <xdr:rowOff>74456</xdr:rowOff>
    </xdr:to>
    <xdr:sp macro="" textlink="">
      <xdr:nvSpPr>
        <xdr:cNvPr id="20" name="Control 19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9247287C-E368-4963-B34E-810659821165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1" name="Control 20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C6460B98-B72D-49AE-91AF-B8697F94BB2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2" name="Control 21" hidden="1">
          <a:extLst>
            <a:ext uri="{63B3BB69-23CF-44E3-9099-C40C66FF867C}">
              <a14:compatExt xmlns:a14="http://schemas.microsoft.com/office/drawing/2010/main" spid="_x0000_s5141"/>
            </a:ext>
            <a:ext uri="{FF2B5EF4-FFF2-40B4-BE49-F238E27FC236}">
              <a16:creationId xmlns:a16="http://schemas.microsoft.com/office/drawing/2014/main" id="{EB5C6B6D-9C7B-4F23-AF7B-5682BDFC985C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3" name="Control 22" hidden="1">
          <a:extLst>
            <a:ext uri="{63B3BB69-23CF-44E3-9099-C40C66FF867C}">
              <a14:compatExt xmlns:a14="http://schemas.microsoft.com/office/drawing/2010/main" spid="_x0000_s5142"/>
            </a:ext>
            <a:ext uri="{FF2B5EF4-FFF2-40B4-BE49-F238E27FC236}">
              <a16:creationId xmlns:a16="http://schemas.microsoft.com/office/drawing/2014/main" id="{7C03BCEF-8066-4BBF-9322-BBD9BEB095F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4" name="Control 23" hidden="1">
          <a:extLst>
            <a:ext uri="{63B3BB69-23CF-44E3-9099-C40C66FF867C}">
              <a14:compatExt xmlns:a14="http://schemas.microsoft.com/office/drawing/2010/main" spid="_x0000_s5143"/>
            </a:ext>
            <a:ext uri="{FF2B5EF4-FFF2-40B4-BE49-F238E27FC236}">
              <a16:creationId xmlns:a16="http://schemas.microsoft.com/office/drawing/2014/main" id="{B041B3C8-C950-4DF4-AA46-E5D269C49082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5" name="Control 24" hidden="1">
          <a:extLst>
            <a:ext uri="{63B3BB69-23CF-44E3-9099-C40C66FF867C}">
              <a14:compatExt xmlns:a14="http://schemas.microsoft.com/office/drawing/2010/main" spid="_x0000_s5144"/>
            </a:ext>
            <a:ext uri="{FF2B5EF4-FFF2-40B4-BE49-F238E27FC236}">
              <a16:creationId xmlns:a16="http://schemas.microsoft.com/office/drawing/2014/main" id="{5BBBEAA0-1B05-4507-A4B1-10D8919F148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6" name="Control 25" hidden="1">
          <a:extLst>
            <a:ext uri="{63B3BB69-23CF-44E3-9099-C40C66FF867C}">
              <a14:compatExt xmlns:a14="http://schemas.microsoft.com/office/drawing/2010/main" spid="_x0000_s5145"/>
            </a:ext>
            <a:ext uri="{FF2B5EF4-FFF2-40B4-BE49-F238E27FC236}">
              <a16:creationId xmlns:a16="http://schemas.microsoft.com/office/drawing/2014/main" id="{334CB26F-AB29-43C9-AD72-31924F71AF9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7" name="Control 26" hidden="1">
          <a:extLst>
            <a:ext uri="{63B3BB69-23CF-44E3-9099-C40C66FF867C}">
              <a14:compatExt xmlns:a14="http://schemas.microsoft.com/office/drawing/2010/main" spid="_x0000_s5146"/>
            </a:ext>
            <a:ext uri="{FF2B5EF4-FFF2-40B4-BE49-F238E27FC236}">
              <a16:creationId xmlns:a16="http://schemas.microsoft.com/office/drawing/2014/main" id="{FC118AE9-1EA0-49DD-B8B6-2B9093EC2272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8" name="Control 27" hidden="1">
          <a:extLst>
            <a:ext uri="{63B3BB69-23CF-44E3-9099-C40C66FF867C}">
              <a14:compatExt xmlns:a14="http://schemas.microsoft.com/office/drawing/2010/main" spid="_x0000_s5147"/>
            </a:ext>
            <a:ext uri="{FF2B5EF4-FFF2-40B4-BE49-F238E27FC236}">
              <a16:creationId xmlns:a16="http://schemas.microsoft.com/office/drawing/2014/main" id="{1AE380B8-8DB5-4A71-BD43-2166A84D221A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29" name="Control 28" hidden="1">
          <a:extLst>
            <a:ext uri="{63B3BB69-23CF-44E3-9099-C40C66FF867C}">
              <a14:compatExt xmlns:a14="http://schemas.microsoft.com/office/drawing/2010/main" spid="_x0000_s5148"/>
            </a:ext>
            <a:ext uri="{FF2B5EF4-FFF2-40B4-BE49-F238E27FC236}">
              <a16:creationId xmlns:a16="http://schemas.microsoft.com/office/drawing/2014/main" id="{1E61D3BE-EE32-4467-90CC-1CF957506116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0" name="Control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501CDB56-A0E6-4CB9-A58A-C10B87A774C7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1" name="Control 53" hidden="1">
          <a:extLst>
            <a:ext uri="{63B3BB69-23CF-44E3-9099-C40C66FF867C}">
              <a14:compatExt xmlns:a14="http://schemas.microsoft.com/office/drawing/2010/main" spid="_x0000_s5173"/>
            </a:ext>
            <a:ext uri="{FF2B5EF4-FFF2-40B4-BE49-F238E27FC236}">
              <a16:creationId xmlns:a16="http://schemas.microsoft.com/office/drawing/2014/main" id="{5F6D8167-D982-419B-9A68-A0A61E3EB437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2" name="Control 54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311820A4-DF70-428E-8FBE-6C3ED55F55DD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3" name="Control 55" hidden="1">
          <a:extLst>
            <a:ext uri="{63B3BB69-23CF-44E3-9099-C40C66FF867C}">
              <a14:compatExt xmlns:a14="http://schemas.microsoft.com/office/drawing/2010/main" spid="_x0000_s5175"/>
            </a:ext>
            <a:ext uri="{FF2B5EF4-FFF2-40B4-BE49-F238E27FC236}">
              <a16:creationId xmlns:a16="http://schemas.microsoft.com/office/drawing/2014/main" id="{E092C9C7-8BD4-4C4F-BB6E-51E5883590DC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4" name="Control 56" hidden="1">
          <a:extLst>
            <a:ext uri="{63B3BB69-23CF-44E3-9099-C40C66FF867C}">
              <a14:compatExt xmlns:a14="http://schemas.microsoft.com/office/drawing/2010/main" spid="_x0000_s5176"/>
            </a:ext>
            <a:ext uri="{FF2B5EF4-FFF2-40B4-BE49-F238E27FC236}">
              <a16:creationId xmlns:a16="http://schemas.microsoft.com/office/drawing/2014/main" id="{2D5384A1-F20A-4600-9A73-EDB21BF3353D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5" name="Control 57" hidden="1">
          <a:extLst>
            <a:ext uri="{63B3BB69-23CF-44E3-9099-C40C66FF867C}">
              <a14:compatExt xmlns:a14="http://schemas.microsoft.com/office/drawing/2010/main" spid="_x0000_s5177"/>
            </a:ext>
            <a:ext uri="{FF2B5EF4-FFF2-40B4-BE49-F238E27FC236}">
              <a16:creationId xmlns:a16="http://schemas.microsoft.com/office/drawing/2014/main" id="{8FCCA671-FE80-40E0-83D3-6387F1DF80CE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6" name="Control 58" hidden="1">
          <a:extLst>
            <a:ext uri="{63B3BB69-23CF-44E3-9099-C40C66FF867C}">
              <a14:compatExt xmlns:a14="http://schemas.microsoft.com/office/drawing/2010/main" spid="_x0000_s5178"/>
            </a:ext>
            <a:ext uri="{FF2B5EF4-FFF2-40B4-BE49-F238E27FC236}">
              <a16:creationId xmlns:a16="http://schemas.microsoft.com/office/drawing/2014/main" id="{C37E0C61-ADC9-49A2-B4DA-8465FF59935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7" name="Control 59" hidden="1">
          <a:extLst>
            <a:ext uri="{63B3BB69-23CF-44E3-9099-C40C66FF867C}">
              <a14:compatExt xmlns:a14="http://schemas.microsoft.com/office/drawing/2010/main" spid="_x0000_s5179"/>
            </a:ext>
            <a:ext uri="{FF2B5EF4-FFF2-40B4-BE49-F238E27FC236}">
              <a16:creationId xmlns:a16="http://schemas.microsoft.com/office/drawing/2014/main" id="{11A5C01C-1B80-4E3E-93A0-CC716590E0D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8" name="Control 60" hidden="1">
          <a:extLst>
            <a:ext uri="{63B3BB69-23CF-44E3-9099-C40C66FF867C}">
              <a14:compatExt xmlns:a14="http://schemas.microsoft.com/office/drawing/2010/main" spid="_x0000_s5180"/>
            </a:ext>
            <a:ext uri="{FF2B5EF4-FFF2-40B4-BE49-F238E27FC236}">
              <a16:creationId xmlns:a16="http://schemas.microsoft.com/office/drawing/2014/main" id="{65B5948C-48C8-4893-AC76-26C509FFEE1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39" name="Control 61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A600803A-6ABD-42D9-8943-907CA04E859D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0" name="Control 62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8409D21D-4650-48CF-BA62-AC2AAC74464B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1" name="Control 6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D9C88A9D-0F62-460C-824A-BF2E36B854DD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2" name="Control 6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3EE8801D-A523-48AB-AFB9-D20F97713B9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3" name="Control 65" hidden="1">
          <a:extLst>
            <a:ext uri="{63B3BB69-23CF-44E3-9099-C40C66FF867C}">
              <a14:compatExt xmlns:a14="http://schemas.microsoft.com/office/drawing/2010/main" spid="_x0000_s5185"/>
            </a:ext>
            <a:ext uri="{FF2B5EF4-FFF2-40B4-BE49-F238E27FC236}">
              <a16:creationId xmlns:a16="http://schemas.microsoft.com/office/drawing/2014/main" id="{F8DEC845-F799-4FFB-BE60-C97A8243C3CB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4" name="Control 66" hidden="1">
          <a:extLst>
            <a:ext uri="{63B3BB69-23CF-44E3-9099-C40C66FF867C}">
              <a14:compatExt xmlns:a14="http://schemas.microsoft.com/office/drawing/2010/main" spid="_x0000_s5186"/>
            </a:ext>
            <a:ext uri="{FF2B5EF4-FFF2-40B4-BE49-F238E27FC236}">
              <a16:creationId xmlns:a16="http://schemas.microsoft.com/office/drawing/2014/main" id="{5A335BCA-71F2-428D-8794-530473743AD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5" name="Control 67" hidden="1">
          <a:extLst>
            <a:ext uri="{63B3BB69-23CF-44E3-9099-C40C66FF867C}">
              <a14:compatExt xmlns:a14="http://schemas.microsoft.com/office/drawing/2010/main" spid="_x0000_s5187"/>
            </a:ext>
            <a:ext uri="{FF2B5EF4-FFF2-40B4-BE49-F238E27FC236}">
              <a16:creationId xmlns:a16="http://schemas.microsoft.com/office/drawing/2014/main" id="{F3397A04-E160-4B7E-B425-2C631D756542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6" name="Control 68" hidden="1">
          <a:extLst>
            <a:ext uri="{63B3BB69-23CF-44E3-9099-C40C66FF867C}">
              <a14:compatExt xmlns:a14="http://schemas.microsoft.com/office/drawing/2010/main" spid="_x0000_s5188"/>
            </a:ext>
            <a:ext uri="{FF2B5EF4-FFF2-40B4-BE49-F238E27FC236}">
              <a16:creationId xmlns:a16="http://schemas.microsoft.com/office/drawing/2014/main" id="{E5125A29-4212-4485-9970-48D5AF39626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7" name="Control 69" hidden="1">
          <a:extLst>
            <a:ext uri="{63B3BB69-23CF-44E3-9099-C40C66FF867C}">
              <a14:compatExt xmlns:a14="http://schemas.microsoft.com/office/drawing/2010/main" spid="_x0000_s5189"/>
            </a:ext>
            <a:ext uri="{FF2B5EF4-FFF2-40B4-BE49-F238E27FC236}">
              <a16:creationId xmlns:a16="http://schemas.microsoft.com/office/drawing/2014/main" id="{9A2B7EC9-9CB3-4253-A432-AC292FC637B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8" name="Control 70" hidden="1">
          <a:extLst>
            <a:ext uri="{63B3BB69-23CF-44E3-9099-C40C66FF867C}">
              <a14:compatExt xmlns:a14="http://schemas.microsoft.com/office/drawing/2010/main" spid="_x0000_s5190"/>
            </a:ext>
            <a:ext uri="{FF2B5EF4-FFF2-40B4-BE49-F238E27FC236}">
              <a16:creationId xmlns:a16="http://schemas.microsoft.com/office/drawing/2014/main" id="{8CA9C3FB-B144-456A-A92F-EAD2E41AA257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49" name="Control 71" hidden="1">
          <a:extLst>
            <a:ext uri="{63B3BB69-23CF-44E3-9099-C40C66FF867C}">
              <a14:compatExt xmlns:a14="http://schemas.microsoft.com/office/drawing/2010/main" spid="_x0000_s5191"/>
            </a:ext>
            <a:ext uri="{FF2B5EF4-FFF2-40B4-BE49-F238E27FC236}">
              <a16:creationId xmlns:a16="http://schemas.microsoft.com/office/drawing/2014/main" id="{2404DCC6-06E2-4772-A13B-3E6D229C1AA8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50" name="Control 72" hidden="1">
          <a:extLst>
            <a:ext uri="{63B3BB69-23CF-44E3-9099-C40C66FF867C}">
              <a14:compatExt xmlns:a14="http://schemas.microsoft.com/office/drawing/2010/main" spid="_x0000_s5192"/>
            </a:ext>
            <a:ext uri="{FF2B5EF4-FFF2-40B4-BE49-F238E27FC236}">
              <a16:creationId xmlns:a16="http://schemas.microsoft.com/office/drawing/2014/main" id="{CB463979-84BD-4D23-8978-F099BFC43E56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51" name="Control 73" hidden="1">
          <a:extLst>
            <a:ext uri="{63B3BB69-23CF-44E3-9099-C40C66FF867C}">
              <a14:compatExt xmlns:a14="http://schemas.microsoft.com/office/drawing/2010/main" spid="_x0000_s5193"/>
            </a:ext>
            <a:ext uri="{FF2B5EF4-FFF2-40B4-BE49-F238E27FC236}">
              <a16:creationId xmlns:a16="http://schemas.microsoft.com/office/drawing/2014/main" id="{2AEFDFC8-C365-4003-B0B6-E140970C3AA1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266700</xdr:colOff>
      <xdr:row>1218</xdr:row>
      <xdr:rowOff>74456</xdr:rowOff>
    </xdr:to>
    <xdr:sp macro="" textlink="">
      <xdr:nvSpPr>
        <xdr:cNvPr id="52" name="Control 74" hidden="1">
          <a:extLst>
            <a:ext uri="{63B3BB69-23CF-44E3-9099-C40C66FF867C}">
              <a14:compatExt xmlns:a14="http://schemas.microsoft.com/office/drawing/2010/main" spid="_x0000_s5194"/>
            </a:ext>
            <a:ext uri="{FF2B5EF4-FFF2-40B4-BE49-F238E27FC236}">
              <a16:creationId xmlns:a16="http://schemas.microsoft.com/office/drawing/2014/main" id="{933AD25D-F044-49E7-A7EC-60F597D9CB2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53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085ED15A-C4DD-4445-B075-66E607BE3AF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54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513BC6A2-C899-4831-B35D-23EBC613DC78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55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E81A20E6-6FAE-4074-819F-5D4C5C3050E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56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76A9A625-DEDE-45D6-890E-7EA963E727A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57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AAFD9C7C-21BA-400C-996E-509CFCC668C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58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1A253C21-F36E-4928-BBBE-BAF3F3AF92D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59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D911E4FA-75A1-42E5-A2BB-F685804360D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0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3AEBDE03-A787-49F4-9AA3-F9245CBD4F2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1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8CA670B3-DC6B-427D-98E0-84B48D72D4AF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2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240E373D-C250-485D-823F-CE6F33AE196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3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7B48C905-E1A3-4CF5-8EEB-7DB045BC750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4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034AAE8D-F95A-4941-B044-81DE35B4F98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5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929B0399-90B8-4C59-8A8D-F7D897EE07F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6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467DEDD5-645D-4715-9C02-B7A93E6807F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7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554A8AFA-5E31-4AE6-875B-03162B94DB4F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8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97967A12-9AB9-4BAC-AF82-63AAD5450FB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69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01E05F90-6592-4EDB-B82D-B082BCAEF5F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0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8414F02A-3DA9-4382-928A-6B654C86550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1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05976214-2022-4B85-9C34-5D40B46A442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2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E22AB033-74AB-4E92-BC3E-DF6B72CDE31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3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FD0F8D11-7160-43AC-BD59-427DBFECF59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4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E08E3624-4961-4A8C-9E34-8A34DE48A5B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5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8E41C2A7-6600-4424-9952-C01AF0BCBB2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6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C07E2034-B60B-4985-A54C-717E4E5928A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7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2583FCFA-1A84-42B3-95A5-723E8AB403F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8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90E7FE13-CBFB-4012-8CD4-26F47411040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79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33368F82-C6F9-450F-99C9-398B653155D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0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FF263AD2-0781-4A71-BD17-31B571A142C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1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5DA19728-23EC-4882-A182-6820C6CDE589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2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3D1F59EA-23B6-4898-AF7E-24655378E25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3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8C7AF6C4-763D-48D0-95D6-B44D503F1C7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4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F0CAFB34-5F2C-482A-A3DF-D1D55C245C79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5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32E5B355-9510-4125-B10C-59619D59B3F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6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20EEB436-54CD-46B3-9F4C-A7A3D5B4AC5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7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B7562AD9-24F8-4C99-8F28-ED261198F2E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8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0F43FF30-1DAB-4B12-9204-5801D44B7AB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89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681119C4-B5CD-4F6D-B3C4-8883A55B4CD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0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1029D6B4-497C-4547-8C91-23205550E33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1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9783AADE-080B-4BB8-9C6B-CAF04C58E1F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2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25333BA2-E378-44B5-9966-413570CA1BF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3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E9F39DF7-CA1A-40B9-81F4-898FE27B456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4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C36B8EA1-04FE-494D-BE87-C3F254A53FD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5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DCED0277-8CA6-4D57-B7BB-05F4B391E90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6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F375ED00-D034-4790-97BE-7BE8002A087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7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A399D5FD-0891-44C2-81F9-6E91D8C6420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8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DFD45D61-DCE0-48AB-9319-97EFD1C6A27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99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4DF8E77D-8879-4086-AD2B-F8AEDF16C71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263525</xdr:colOff>
      <xdr:row>1218</xdr:row>
      <xdr:rowOff>68640</xdr:rowOff>
    </xdr:to>
    <xdr:sp macro="" textlink="">
      <xdr:nvSpPr>
        <xdr:cNvPr id="100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14F8335E-E7BD-4792-A66A-FB469E52A1CB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B4F4E96D-C90C-4827-B5EB-55069C8C089B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2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3FC25775-5FDF-4C7A-8D6E-915BEAAB56D5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3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5818596F-B37E-43DC-813A-BF393E57B1F9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4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2CD97D1-ACAD-441F-8A07-297C016D1E73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5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BE46E39D-8266-432E-8E88-9955A080EC84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6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1A031C79-C4E9-433D-82E2-671BD3BA5AC9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7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28D5C78E-C491-40BD-A8FB-18AD9A97037F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187325</xdr:colOff>
      <xdr:row>1217</xdr:row>
      <xdr:rowOff>153588</xdr:rowOff>
    </xdr:to>
    <xdr:sp macro="" textlink="">
      <xdr:nvSpPr>
        <xdr:cNvPr id="108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3073D59-59A3-4670-833B-C8F8FC6528B9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09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6445822F-D208-435E-98AB-98CCAC6FE71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0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F4FDAFB1-BA93-4C54-8537-8417437564F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1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67F50AEE-7B8F-4999-955C-E645CF46865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2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3752F5A0-6C57-4B3A-BD39-D6E16B3D6B8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3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E77C0206-8FBD-4904-A479-FC18D2A4E3D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4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AFA1F371-ED17-403D-B4FC-72CDCB0A430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5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F492ACC6-A774-4DE7-B122-4AA7BC1151E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6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69AACC8D-A579-40A7-943F-4B44E1AD1D9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7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A0376E70-CD1B-4678-BDCF-27B2EB638B1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455BA37-9321-4EF1-B85D-24424E1A02E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521B151B-85BB-4A61-85C0-FC3B8AA2A1B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709DEDE6-BDBE-47DD-919B-D614F364E37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E8F5F10C-2432-4FDF-84B4-993D7918B61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2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96E623CE-6FF6-4383-BEC6-A04BD66F1C6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3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ADDC360D-5A4F-4B76-BA5C-13EC8024DFA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4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6D9D1F59-F3D5-490E-9B63-D90841727F8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5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FB7315E9-664A-4004-8A44-3771448F6FF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6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E502B7C1-BC74-4285-8243-1F78274AAF0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7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DFC56E72-C7A3-4DF0-8889-4EA9407C3B9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8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EDBFEE2E-44E9-4182-A304-223B52AD86F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29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A83CFEF7-A0DE-4A4D-88C7-00E34D48907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0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5F4BB47B-FD67-4EFF-9E4E-DE3165F9A19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1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3A0FC35A-5642-456C-AC29-1E72511D47C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2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06B0859D-BD94-4D01-8A0F-2CBED41D669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3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26ED57EF-95C3-4AEA-A150-B349B3D4675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4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C8D08B0E-5FCB-4CB6-A707-95C880D7B36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5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D3A1B669-D839-4876-A465-DF80B204068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6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BBB05C6C-40AE-4E6D-80FB-BA63F88DFFD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7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80D61530-FB4B-42BD-B66F-1D11FD8D223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8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D7BCE66F-9FD8-4567-BF15-77364FCEAC5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39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1C94A860-F8DC-491A-8B7D-DF759DA02DD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0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176BB377-93E2-480B-8095-A9DDFCADB65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1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F43367BD-CB3F-49AD-92E6-089563EF9C1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2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EFE7908E-AF48-49BD-A707-3D9A5731E1F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3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2BE9D3BF-E409-49B4-A79F-07DA92C6636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4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0B64BCBB-1AC5-4F21-A2E0-B08070C4D88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5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694121A4-7596-40A1-B40B-82EC9FEE4F6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6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7A624E60-6B33-48A3-AE51-0A2E7934BFA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7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1EDB516F-323C-42D8-8521-BB6C8D4BCD1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8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A7D53809-0742-4768-9EA8-1F9DB7F7A52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49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E1FE2B7A-B6FF-47F5-AFD8-CFD0FF254CA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0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E8182D1A-D1F3-49A3-BF3C-FC527CAA6E8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1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A7327D69-34B8-4BD8-8F61-56FE20E158E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2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CDC0D4F4-D277-4D63-8434-190736A6467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3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30AC352A-0703-43F6-B5A1-AE7F3739728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4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2AB0E5C6-3E5D-4E04-A21F-1E4C3FEA887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5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85D9BB60-BA69-402E-B60E-7FE93A160C6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6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A38D841A-F7B4-4B91-BADC-B7BB6D86583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7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7A04AF19-F3B8-44A4-B457-BE3CD5BF860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8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536AD17A-1C9F-42FA-BAED-43E941ED343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59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A5A81EA8-68C5-4491-894F-E6B300A2F25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0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537775BB-6EE1-4A5E-BBA6-ED96EEA9F5A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1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1F902B40-83CF-4462-A44C-ED16E4AAD84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2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D4A129F0-B9C4-451D-8E4F-3F0FDF0C918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3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FB8FE4CC-4676-4386-A544-5C906C853C1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4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83E704D4-E856-46AD-A7B2-DCA735CD17F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5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B935B2CB-1E2A-4D2B-AC4E-D697E3CBAB7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6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3E0A67E8-A980-42A6-8128-955FC043B0A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7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2D74BF5D-42E0-4C57-AA85-FB224524DEE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8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B7895B7B-1CB2-460B-8153-5E0791D388F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69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CF8B3585-39D1-4B45-BDE9-DF80D9B2AD4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0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03446ED5-A79F-4E77-891B-C0AFB2AC676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1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FCEDCC9B-4B43-4ED5-8E28-D5F026FEF4B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2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C10AFC34-DFD4-4962-8083-3B35A170467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3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91798CAE-7E98-4733-BE11-EA75A25079D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4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614C6D80-304F-4A9D-AAC3-C5A63BD222D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5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F802CBD8-9FDB-431B-9CD4-B08B1B60088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6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453744B9-D7FD-4A10-A151-67E94F6397B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7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288B4476-66D5-4AD4-8076-32733C8DEA2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8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C63BA9D8-B233-4E04-BCEC-DF5DA68B7AA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79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A61139BB-E82D-484A-8CF5-C110A016FCB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0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9A52B351-7BE4-4B69-B4B5-90F56535208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1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3D947009-4259-45F0-B6AA-A7C22D44565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2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91580547-1C80-4618-A545-57807093428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3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2048832F-53F0-4976-810C-D4CDF3D02AE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4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FABD581E-2DF9-4283-8F3A-78ED6CC3070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5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C8EEC259-39DD-4210-81F6-9EB37D61DFA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6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97B7ADDC-E596-402F-9749-C27F5780B0C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7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9B595167-07F3-4D4C-AE8F-C0D66314CFC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8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D2889305-9429-4072-84F8-BB068B734FE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89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56838869-C112-46A6-9800-8F77FF421E8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0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6FBD5EA7-F8D5-4CE6-8A90-DC70D6A863E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1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061D9957-2B33-4122-B54B-31D15FA198E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2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56FA4715-3C87-4F41-AD0B-A5F15C34DDC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3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E948D8A0-A34F-4ABC-9480-14A054BC21F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4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3A1B741F-FAA8-4B89-8A0F-42EE70C670C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5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14A9AFCC-B956-4900-88D4-B3E72ED598D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6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A4D29073-DEDB-412B-A15F-2E99BF6AD25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7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AA157891-F697-45C3-B7C7-5E3776C64E2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8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7C36568A-6E5F-456E-B6C1-F25DD62D379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199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5FEB8851-7563-4A78-850C-B52E07362C6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0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02DAE8E8-116A-48AB-B6B2-787E7C645AB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1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66356D81-1442-4884-A90F-15FD21150B6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2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D01FB29A-9D2B-4373-A51F-3FC714B83C6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3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E93C56F5-B0DB-44A2-B6A3-DE3B91B1B3C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4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FA5C765A-8138-48D3-A486-2D3F2667C39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5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D2FCFADC-13F6-4D61-95F6-C9C4C775E87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6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4611F357-FA7D-46F8-B6ED-D47BF4E8D54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7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4449ABD0-708F-4550-A587-F4494292D35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8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2D6A179D-32E1-4CE0-9B25-D790D4DB7D4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09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3130F37C-4379-494D-8D66-8DA0B36A0EA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0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363731A8-73B5-4E1D-954A-1A4D1DB0AEC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1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A3C99985-5E4D-4D76-A757-24BFE51556F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2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E1863C5D-AC8E-4D8E-9B42-A9306B677CC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3" name="Control 13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2A5A0724-511D-4B55-82BE-4BD02D92432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4" name="Control 13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9A513AA0-96B9-4428-8253-92095EC4AD6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5" name="Control 13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82738088-BAEF-449B-ADA4-49BEE63E09D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6" name="Control 13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22E42470-9399-46D1-9AAF-3F2FD66CD03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7" name="Control 13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A178CC95-AF35-453B-ADD5-CB06A254F42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8" name="Control 14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CE33866D-CCFF-4A39-8353-438EAF544B0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19" name="Control 14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90FE6E93-5C53-4046-95C7-060F7B0CFD7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0" name="Control 14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A8FED00A-C256-4880-8178-6FD0B8D22BA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1" name="Control 14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850D0D8E-15AB-4EE3-9BCC-4E4E0BE1112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2" name="Control 14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355C1581-E38E-4D66-9563-CBDD1BDB12E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3" name="Control 14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DCECBD28-9BCB-48C8-A455-C5D8D4988FF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4" name="Control 14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A6750B1A-7CE2-43B9-A902-CB435BA63B8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5" name="Control 14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9F1C8E7B-54A2-4C92-9F04-37EB39A7593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6" name="Control 14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52F9B5C2-6DE2-40F0-A690-07EB0EE585A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7" name="Control 14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8EEF60B1-A502-43C4-9888-6B3BEB94528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8" name="Control 15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58FD5DAD-4046-4E05-9626-CE1346FBA03B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29" name="Control 15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4D1A72D4-B28D-4747-9A25-CCB81BA757C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0" name="Control 153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06E02789-8926-4024-ABF6-5D526F541251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1" name="Control 154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7D525982-A0A8-4991-841C-01249695A7F6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2" name="Control 155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81444EF3-982D-408A-A7FD-58EA483D6D1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3" name="Control 156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D46F0A03-8C9A-48BB-8EDA-344D9C90A57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4" name="Control 157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63021E78-1619-4150-A272-10CE87D6680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5" name="Control 158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57E7EFE6-098E-453D-920F-827B6427F61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6" name="Control 159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51E9512A-1308-4164-99C8-9DB28EC1A0B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7" name="Control 160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624889BD-B910-490A-B006-E919BD4D0DD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8" name="Control 161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E6AC0CCB-7C4F-4DED-9925-C3ABE90C6D3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39" name="Control 162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17175A1B-16AE-466E-B3FD-80F3B91A901B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0" name="Control 163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0B9010B0-F966-4875-9879-EC5EEC47288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1" name="Control 164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F86783CC-8570-4B21-88C4-09CEEE168AD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2" name="Control 165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3EF247F8-DE8F-4AF5-AA06-FD34280FC7A1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3" name="Control 166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2BF2424F-40E3-4B8B-A1AB-F003A0ECF1E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4" name="Control 167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13AF95F7-C8E9-48B7-ADCD-FFACAA5E9E3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5" name="Control 168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877AF8A3-6DEA-4B51-9C48-BD1FFF5C4C58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6" name="Control 169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A28AD153-CEC8-43A9-837C-97D52358F6D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7" name="Control 170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7B1B1852-5791-431D-89DF-2ED8CAD8B93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8" name="Control 171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01E6238A-09E2-4ECA-A512-A5ABB00F6966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49" name="Control 172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1DF514B2-2F13-4144-A02E-A0610C1825A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0" name="Control 173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68BF1CE8-561E-4896-85B8-210E0E311CC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1" name="Control 174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FB2AD07D-DCD3-43DD-B598-C2ACE473F7B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2" name="Control 175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909A07F5-DC92-4B97-B64A-C8CB9431170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3" name="Control 176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3D2753F2-1B1F-4BF2-B24A-84BF9981466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4" name="Control 177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24D716C9-A85E-4335-A00B-5853EDE9307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5" name="Control 178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562EF5FF-9695-4AB8-9652-0C61F521571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6" name="Control 179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CC264457-629E-4685-AF74-89AF529D67DB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7" name="Control 180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B4D9F331-A8AE-4D47-94B7-DF1DC0F4799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8" name="Control 181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B365520C-67B7-4C99-883F-03F0BE8D104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59" name="Control 182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7FA1476A-F25E-4AD7-8158-B406933517A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60" name="Control 183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3088E279-702C-48E3-866E-F71F1DEE9EF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61" name="Control 184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A3660BFF-3545-4E9D-821F-47B55AD4EC48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62" name="Control 185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6DA8222A-C40B-4792-AB0E-90165ECE92B4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63" name="Control 186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80D7BDF6-ACFE-4488-866A-A0182BC4C44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73898</xdr:rowOff>
    </xdr:to>
    <xdr:sp macro="" textlink="">
      <xdr:nvSpPr>
        <xdr:cNvPr id="264" name="Control 208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5B4E83F0-9C86-409D-8197-0F00C5BFFE2D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73896</xdr:rowOff>
    </xdr:to>
    <xdr:sp macro="" textlink="">
      <xdr:nvSpPr>
        <xdr:cNvPr id="265" name="Control 209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17B24DED-4331-4643-88D9-D482A8AD94DA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73900</xdr:rowOff>
    </xdr:to>
    <xdr:sp macro="" textlink="">
      <xdr:nvSpPr>
        <xdr:cNvPr id="266" name="Control 210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A2F3FEA1-8186-4497-B9FA-AA7B968E7B97}"/>
            </a:ext>
          </a:extLst>
        </xdr:cNvPr>
        <xdr:cNvSpPr/>
      </xdr:nvSpPr>
      <xdr:spPr bwMode="auto">
        <a:xfrm>
          <a:off x="0" y="2082260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73895</xdr:rowOff>
    </xdr:to>
    <xdr:sp macro="" textlink="">
      <xdr:nvSpPr>
        <xdr:cNvPr id="267" name="Control 211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D415DEB0-DB8E-4384-B5C3-C3016EA75733}"/>
            </a:ext>
          </a:extLst>
        </xdr:cNvPr>
        <xdr:cNvSpPr/>
      </xdr:nvSpPr>
      <xdr:spPr bwMode="auto">
        <a:xfrm>
          <a:off x="0" y="2082260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73898</xdr:rowOff>
    </xdr:to>
    <xdr:sp macro="" textlink="">
      <xdr:nvSpPr>
        <xdr:cNvPr id="268" name="Control 212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B5660B34-058F-4915-97FC-FF1FDABAC498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73897</xdr:rowOff>
    </xdr:to>
    <xdr:sp macro="" textlink="">
      <xdr:nvSpPr>
        <xdr:cNvPr id="269" name="Control 213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3939CCAA-6507-46BF-B64A-115BFC74718D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73896</xdr:rowOff>
    </xdr:to>
    <xdr:sp macro="" textlink="">
      <xdr:nvSpPr>
        <xdr:cNvPr id="270" name="Control 214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50B3E810-5968-4915-97C9-3D4E45271BB7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73897</xdr:rowOff>
    </xdr:to>
    <xdr:sp macro="" textlink="">
      <xdr:nvSpPr>
        <xdr:cNvPr id="271" name="Control 215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4E683900-E51B-43F1-B76D-26F4424BFB84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73899</xdr:rowOff>
    </xdr:to>
    <xdr:sp macro="" textlink="">
      <xdr:nvSpPr>
        <xdr:cNvPr id="272" name="Control 216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E87B6E5B-35C6-4E20-8760-6DE3761BE0E0}"/>
            </a:ext>
          </a:extLst>
        </xdr:cNvPr>
        <xdr:cNvSpPr/>
      </xdr:nvSpPr>
      <xdr:spPr bwMode="auto">
        <a:xfrm>
          <a:off x="0" y="208226025"/>
          <a:ext cx="193040" cy="24133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73895</xdr:rowOff>
    </xdr:to>
    <xdr:sp macro="" textlink="">
      <xdr:nvSpPr>
        <xdr:cNvPr id="273" name="Control 217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A783C357-71A5-46A4-8861-E30C2B0BC827}"/>
            </a:ext>
          </a:extLst>
        </xdr:cNvPr>
        <xdr:cNvSpPr/>
      </xdr:nvSpPr>
      <xdr:spPr bwMode="auto">
        <a:xfrm>
          <a:off x="0" y="2082260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73898</xdr:rowOff>
    </xdr:to>
    <xdr:sp macro="" textlink="">
      <xdr:nvSpPr>
        <xdr:cNvPr id="274" name="Control 218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63379E1D-6555-450E-8869-7FA1B7F9A6CB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73897</xdr:rowOff>
    </xdr:to>
    <xdr:sp macro="" textlink="">
      <xdr:nvSpPr>
        <xdr:cNvPr id="275" name="Control 219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A6F92484-4143-4B4F-BCBF-34A9EEFAA173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73897</xdr:rowOff>
    </xdr:to>
    <xdr:sp macro="" textlink="">
      <xdr:nvSpPr>
        <xdr:cNvPr id="276" name="Control 220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A7A08B78-D4AC-4481-9270-C846BF418CEF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73897</xdr:rowOff>
    </xdr:to>
    <xdr:sp macro="" textlink="">
      <xdr:nvSpPr>
        <xdr:cNvPr id="277" name="Control 221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5B790F07-E1E2-44B8-8369-18719B0B7F16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73897</xdr:rowOff>
    </xdr:to>
    <xdr:sp macro="" textlink="">
      <xdr:nvSpPr>
        <xdr:cNvPr id="278" name="Control 222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B36FE67D-51F4-4CFD-A098-87FD00943211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73900</xdr:rowOff>
    </xdr:to>
    <xdr:sp macro="" textlink="">
      <xdr:nvSpPr>
        <xdr:cNvPr id="279" name="Control 223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DBE10CF4-B5DB-451D-82C4-E1532C3FA3A9}"/>
            </a:ext>
          </a:extLst>
        </xdr:cNvPr>
        <xdr:cNvSpPr/>
      </xdr:nvSpPr>
      <xdr:spPr bwMode="auto">
        <a:xfrm>
          <a:off x="0" y="2082260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73894</xdr:rowOff>
    </xdr:to>
    <xdr:sp macro="" textlink="">
      <xdr:nvSpPr>
        <xdr:cNvPr id="280" name="Control 224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789F173C-FED4-459F-8DAC-B2A62976E786}"/>
            </a:ext>
          </a:extLst>
        </xdr:cNvPr>
        <xdr:cNvSpPr/>
      </xdr:nvSpPr>
      <xdr:spPr bwMode="auto">
        <a:xfrm>
          <a:off x="0" y="208226025"/>
          <a:ext cx="193040" cy="24132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73898</xdr:rowOff>
    </xdr:to>
    <xdr:sp macro="" textlink="">
      <xdr:nvSpPr>
        <xdr:cNvPr id="281" name="Control 225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0115BF90-9D2A-4186-B6FA-69D3CADCA5ED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73897</xdr:rowOff>
    </xdr:to>
    <xdr:sp macro="" textlink="">
      <xdr:nvSpPr>
        <xdr:cNvPr id="282" name="Control 226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8FDC8FA0-0F3B-4B9C-B23A-580A0B2217C5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73898</xdr:rowOff>
    </xdr:to>
    <xdr:sp macro="" textlink="">
      <xdr:nvSpPr>
        <xdr:cNvPr id="283" name="Control 227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51E85A0A-E385-4D18-AB2E-0A3758DDFDFB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73896</xdr:rowOff>
    </xdr:to>
    <xdr:sp macro="" textlink="">
      <xdr:nvSpPr>
        <xdr:cNvPr id="284" name="Control 228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16D69901-0F95-43AB-977C-4E96685DA8B1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73709</xdr:rowOff>
    </xdr:to>
    <xdr:sp macro="" textlink="">
      <xdr:nvSpPr>
        <xdr:cNvPr id="285" name="Control 229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54255FF3-89BB-4BC2-8B7A-EDF695BFB855}"/>
            </a:ext>
          </a:extLst>
        </xdr:cNvPr>
        <xdr:cNvSpPr/>
      </xdr:nvSpPr>
      <xdr:spPr bwMode="auto">
        <a:xfrm>
          <a:off x="0" y="208226025"/>
          <a:ext cx="193040" cy="2411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1219</xdr:row>
      <xdr:rowOff>1</xdr:rowOff>
    </xdr:to>
    <xdr:sp macro="" textlink="">
      <xdr:nvSpPr>
        <xdr:cNvPr id="286" name="Control 230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D1666CF1-463C-4C77-9AFC-AE852B5E6677}"/>
            </a:ext>
          </a:extLst>
        </xdr:cNvPr>
        <xdr:cNvSpPr/>
      </xdr:nvSpPr>
      <xdr:spPr bwMode="auto">
        <a:xfrm>
          <a:off x="0" y="208226025"/>
          <a:ext cx="193040" cy="3306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87" name="Control 231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2424089C-C9B6-498F-A5ED-2DAF54EE8DF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88" name="Control 232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EF6C0F9C-3D5F-4595-9960-69CD9EEC7F0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89" name="Control 233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546BBB5A-F73B-43DE-AABE-BD9555F8E54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0" name="Control 234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FB7B335D-0CD1-4FB6-A0BC-2A9AA1783A0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1" name="Control 235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830F8BB6-B7AE-4228-A8C5-AE091402123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2" name="Control 236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909EC019-F4B9-4514-84AA-6AF470AEC41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3" name="Control 237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EBF20DD1-015D-4A24-BD72-F6A32AC9486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4" name="Control 238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1EBBD9B5-9D09-4CB1-9667-1D8391A01148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5" name="Control 239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7F5FAD9D-6490-4292-90A0-A65E0055CC4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6" name="Control 240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F564D507-40D0-424A-B4DE-73A7B282F1E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7" name="Control 241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DA0C20CD-FBBE-461C-A54A-0AE4E4749AB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193040</xdr:colOff>
      <xdr:row>1218</xdr:row>
      <xdr:rowOff>73904</xdr:rowOff>
    </xdr:to>
    <xdr:sp macro="" textlink="">
      <xdr:nvSpPr>
        <xdr:cNvPr id="298" name="Control 242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6B943CF1-5756-414E-9396-4C2458FEDC5B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299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55742F78-E88D-4079-A8EB-8C892AA70762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0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6ACA9382-B34D-47AC-BEC0-4F697B32411D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1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3F07FB07-9322-4A08-973A-20BDDB609BCD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2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12B806BC-E434-4E7F-85F8-A6C46FEA8A22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3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FBBF51DD-F724-4DF1-9EBF-432DB8318201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4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26D04398-11DF-4D31-AD43-EC60359846F8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5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556E64B1-8745-4B53-B53C-1EE7D335AB92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6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77F5DF86-2A7B-4A76-85D8-2F9E2E645BD5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7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D8263258-AD67-4F93-8814-D37A12596556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8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3852771F-43DE-4C13-8ABB-2583A6560F0F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09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3AA8552E-C95E-48B6-AE6C-3E1B3AE596BD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0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093DE897-E184-42DF-8DDB-EA5A48B9E4BC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1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A38DF3DF-F20E-4EFE-A4DF-F0A1A9F8C904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2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4A8AC39F-2E6B-478F-A801-0134CA51F170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3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86879DDF-4FDE-4141-A9A0-63265EB096AC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4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3EB2CC07-1E3D-4CAE-9F8A-BA9A930EBFAE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5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D703D72B-D0B9-4D86-9B46-3D7AE3BCBFB6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6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3E075BF8-B7C9-4C70-AC32-899B0BC52389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7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0E8662EB-3A79-4C39-A115-E85C3C8EE1AA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8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ED55164F-BE8F-4E51-82A1-8605549A9250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19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A5E8FAA3-A6F2-4842-8654-52EDC17C7F19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0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A97E224D-D423-47C6-8B50-E01F0EBEC30D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1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5D6DDB73-B26D-4ACF-8895-F7A39438F805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2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737FB2E7-A5BD-4847-B144-1AF28D744BF3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3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E238E0F3-5BB3-4395-9450-E7DCE8A24A05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4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4EDEF300-130A-4E5F-AC80-F31EC1B96B8D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5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001E089C-B4E9-4751-979F-552BD06BBF54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6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466A0251-C808-4561-B160-4DFECFBF05FC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7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8D016751-361C-473E-B765-DD9BE5BAB52A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8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7160C9F4-507E-4276-B0DE-9129E8CA6068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29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55034119-91D9-4DFE-AF82-214D95BE325B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0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CDCC5A0C-FDE2-4A1D-9783-BFE9ED32D97B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1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E76BEE11-E7F2-409C-BB17-0875225AAAAE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2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D280DAEF-19A7-489D-95DF-E8B03EE273EA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3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EF3C53EB-0A20-4ECF-B184-28C6C03AE775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4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D37BC39F-1CFD-4D33-88FA-EA4C3945546B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5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AD89B01D-5820-4CD0-A658-94CF7EA41A5F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6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3A26C00D-803C-44B8-B1F0-0706C6E53050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7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0257424E-F72F-4F55-91AD-76E3A43C06C6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8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D57B01C8-822D-4FDA-90BA-CF9B572E5F48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39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1E4BC356-717A-4380-B9E9-F95091839A5B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40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413AC40D-948B-47CD-B2B4-9B637FC12C36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41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6CCA4AEB-5D7C-4777-AD46-B19AE77392CB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42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3A86481A-DD03-4BD5-AF60-C9DDF47DF5CA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43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C58FF364-32CD-4C4F-8234-B6A3313C86CB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44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C00FF138-D389-4282-823B-E939F91EC450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45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E6A11554-DC2C-49D9-B249-BBE7C35B10D7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263525</xdr:colOff>
      <xdr:row>295</xdr:row>
      <xdr:rowOff>92739</xdr:rowOff>
    </xdr:to>
    <xdr:sp macro="" textlink="">
      <xdr:nvSpPr>
        <xdr:cNvPr id="346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2DD4FF72-AF56-427B-A71B-AABA6A277127}"/>
            </a:ext>
          </a:extLst>
        </xdr:cNvPr>
        <xdr:cNvSpPr/>
      </xdr:nvSpPr>
      <xdr:spPr bwMode="auto">
        <a:xfrm>
          <a:off x="2038350" y="400050"/>
          <a:ext cx="263525" cy="23606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47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9B00E3E-D11B-4D1A-8109-98965AADFF67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48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59DD9745-D1D3-4840-BF46-1B90A11B6B98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49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2668D6BB-A6C0-4142-BD2A-80E995C3588C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50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4417CCC-2088-434E-A401-94B531AF4550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51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418B85C6-5350-493B-AA01-E739D966DC0B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52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1F1640B8-B575-44F0-BDFD-98EA79AD7947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53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72F88BBC-0633-478E-93E1-8254E5C17E7F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187325</xdr:colOff>
      <xdr:row>294</xdr:row>
      <xdr:rowOff>153588</xdr:rowOff>
    </xdr:to>
    <xdr:sp macro="" textlink="">
      <xdr:nvSpPr>
        <xdr:cNvPr id="354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6F6E639-263E-400E-9D19-904A4B155A44}"/>
            </a:ext>
          </a:extLst>
        </xdr:cNvPr>
        <xdr:cNvSpPr/>
      </xdr:nvSpPr>
      <xdr:spPr bwMode="auto">
        <a:xfrm>
          <a:off x="2038350" y="40005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D44EFF3F-D52A-48A4-A406-84655EFDCF58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5D798CE0-9FCD-4FA4-A473-A722E3537800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7C16B1DF-E133-4317-9D7B-5BC39CF257FD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185A9FC4-D9F0-478E-94AC-EE5A7D791ECE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9CDDAD1B-5AF6-4C76-9B07-C8768CFFDFEC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966BDD84-43B4-4264-AF62-ECE3FEE5F4EA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D85398B7-5B17-453B-9933-74CB5AE0BDDE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49CAB48F-083B-4440-85E1-4278C74B82B8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9F7F74F1-282A-4544-AD5B-225AD9ABC5D3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EEE7FA0E-4C4C-46C4-A5C0-02B71C6685C7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2" name="Control 11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050AFEB0-9446-49D2-AEA1-F36BCEB8AE90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3" name="Control 12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8C755885-0175-49CB-8670-B0A618E4948E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4" name="Control 13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5D3D3B8C-8326-48B8-8F76-9AC0D3496448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5" name="Control 14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F45A2A46-A8AC-4F13-BB49-6A61FFA4F135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6" name="Control 15" hidden="1">
          <a:extLst>
            <a:ext uri="{63B3BB69-23CF-44E3-9099-C40C66FF867C}">
              <a14:compatExt xmlns:a14="http://schemas.microsoft.com/office/drawing/2010/main" spid="_x0000_s5135"/>
            </a:ext>
            <a:ext uri="{FF2B5EF4-FFF2-40B4-BE49-F238E27FC236}">
              <a16:creationId xmlns:a16="http://schemas.microsoft.com/office/drawing/2014/main" id="{39FDE7F4-8AED-4E6C-A2E1-EBE47D51CE85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7" name="Control 16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C8B7E485-935D-48DC-87DA-F8E5CD5F237E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8" name="Control 17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F7C5D303-F7AD-4316-8E6F-9A21E95DE407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19" name="Control 18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37183BAD-A80E-4840-9D02-74D3110B48BC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1056</xdr:row>
      <xdr:rowOff>0</xdr:rowOff>
    </xdr:from>
    <xdr:to>
      <xdr:col>0</xdr:col>
      <xdr:colOff>270490</xdr:colOff>
      <xdr:row>1057</xdr:row>
      <xdr:rowOff>35513</xdr:rowOff>
    </xdr:to>
    <xdr:sp macro="" textlink="">
      <xdr:nvSpPr>
        <xdr:cNvPr id="20" name="Control 19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5983849B-8921-480D-985D-F610636DB5BC}"/>
            </a:ext>
          </a:extLst>
        </xdr:cNvPr>
        <xdr:cNvSpPr/>
      </xdr:nvSpPr>
      <xdr:spPr bwMode="auto">
        <a:xfrm>
          <a:off x="320675" y="1698593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1" name="Control 20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F89EC612-CB84-4DFD-A8B8-BD7118CF0F1A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2" name="Control 21" hidden="1">
          <a:extLst>
            <a:ext uri="{63B3BB69-23CF-44E3-9099-C40C66FF867C}">
              <a14:compatExt xmlns:a14="http://schemas.microsoft.com/office/drawing/2010/main" spid="_x0000_s5141"/>
            </a:ext>
            <a:ext uri="{FF2B5EF4-FFF2-40B4-BE49-F238E27FC236}">
              <a16:creationId xmlns:a16="http://schemas.microsoft.com/office/drawing/2014/main" id="{DC5DF61C-A188-41D1-BA33-F07105C3D565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3" name="Control 22" hidden="1">
          <a:extLst>
            <a:ext uri="{63B3BB69-23CF-44E3-9099-C40C66FF867C}">
              <a14:compatExt xmlns:a14="http://schemas.microsoft.com/office/drawing/2010/main" spid="_x0000_s5142"/>
            </a:ext>
            <a:ext uri="{FF2B5EF4-FFF2-40B4-BE49-F238E27FC236}">
              <a16:creationId xmlns:a16="http://schemas.microsoft.com/office/drawing/2014/main" id="{F3C554B0-249E-4A4B-B81D-1E948F18161D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4" name="Control 23" hidden="1">
          <a:extLst>
            <a:ext uri="{63B3BB69-23CF-44E3-9099-C40C66FF867C}">
              <a14:compatExt xmlns:a14="http://schemas.microsoft.com/office/drawing/2010/main" spid="_x0000_s5143"/>
            </a:ext>
            <a:ext uri="{FF2B5EF4-FFF2-40B4-BE49-F238E27FC236}">
              <a16:creationId xmlns:a16="http://schemas.microsoft.com/office/drawing/2014/main" id="{43254885-992E-4012-BB1C-72032EB6A6D7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5" name="Control 24" hidden="1">
          <a:extLst>
            <a:ext uri="{63B3BB69-23CF-44E3-9099-C40C66FF867C}">
              <a14:compatExt xmlns:a14="http://schemas.microsoft.com/office/drawing/2010/main" spid="_x0000_s5144"/>
            </a:ext>
            <a:ext uri="{FF2B5EF4-FFF2-40B4-BE49-F238E27FC236}">
              <a16:creationId xmlns:a16="http://schemas.microsoft.com/office/drawing/2014/main" id="{54D42F54-DF35-461F-9112-0C7F54518DEF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6" name="Control 25" hidden="1">
          <a:extLst>
            <a:ext uri="{63B3BB69-23CF-44E3-9099-C40C66FF867C}">
              <a14:compatExt xmlns:a14="http://schemas.microsoft.com/office/drawing/2010/main" spid="_x0000_s5145"/>
            </a:ext>
            <a:ext uri="{FF2B5EF4-FFF2-40B4-BE49-F238E27FC236}">
              <a16:creationId xmlns:a16="http://schemas.microsoft.com/office/drawing/2014/main" id="{15243DD1-3DD6-40E6-91B5-5BE29ACB5BEF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7" name="Control 26" hidden="1">
          <a:extLst>
            <a:ext uri="{63B3BB69-23CF-44E3-9099-C40C66FF867C}">
              <a14:compatExt xmlns:a14="http://schemas.microsoft.com/office/drawing/2010/main" spid="_x0000_s5146"/>
            </a:ext>
            <a:ext uri="{FF2B5EF4-FFF2-40B4-BE49-F238E27FC236}">
              <a16:creationId xmlns:a16="http://schemas.microsoft.com/office/drawing/2014/main" id="{E1637EC2-5E4D-4922-A592-53CEB4892ED9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8" name="Control 27" hidden="1">
          <a:extLst>
            <a:ext uri="{63B3BB69-23CF-44E3-9099-C40C66FF867C}">
              <a14:compatExt xmlns:a14="http://schemas.microsoft.com/office/drawing/2010/main" spid="_x0000_s5147"/>
            </a:ext>
            <a:ext uri="{FF2B5EF4-FFF2-40B4-BE49-F238E27FC236}">
              <a16:creationId xmlns:a16="http://schemas.microsoft.com/office/drawing/2014/main" id="{822EE109-DF4F-4AD6-A894-8BAB542B1DC7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29" name="Control 28" hidden="1">
          <a:extLst>
            <a:ext uri="{63B3BB69-23CF-44E3-9099-C40C66FF867C}">
              <a14:compatExt xmlns:a14="http://schemas.microsoft.com/office/drawing/2010/main" spid="_x0000_s5148"/>
            </a:ext>
            <a:ext uri="{FF2B5EF4-FFF2-40B4-BE49-F238E27FC236}">
              <a16:creationId xmlns:a16="http://schemas.microsoft.com/office/drawing/2014/main" id="{0AB1D005-5BE4-46D9-B0D5-AFFF92368115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0" name="Control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80FBCEC0-A32A-4803-BCA8-38D8456BD9CC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1" name="Control 53" hidden="1">
          <a:extLst>
            <a:ext uri="{63B3BB69-23CF-44E3-9099-C40C66FF867C}">
              <a14:compatExt xmlns:a14="http://schemas.microsoft.com/office/drawing/2010/main" spid="_x0000_s5173"/>
            </a:ext>
            <a:ext uri="{FF2B5EF4-FFF2-40B4-BE49-F238E27FC236}">
              <a16:creationId xmlns:a16="http://schemas.microsoft.com/office/drawing/2014/main" id="{CE7C1890-93F9-4E77-96A0-B290EE57A7FC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2" name="Control 54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E94FA991-D0EC-4580-9FF3-52E06EC0CA41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3" name="Control 55" hidden="1">
          <a:extLst>
            <a:ext uri="{63B3BB69-23CF-44E3-9099-C40C66FF867C}">
              <a14:compatExt xmlns:a14="http://schemas.microsoft.com/office/drawing/2010/main" spid="_x0000_s5175"/>
            </a:ext>
            <a:ext uri="{FF2B5EF4-FFF2-40B4-BE49-F238E27FC236}">
              <a16:creationId xmlns:a16="http://schemas.microsoft.com/office/drawing/2014/main" id="{7FC72801-A99E-4C32-926B-D7C4C00E5CC3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4" name="Control 56" hidden="1">
          <a:extLst>
            <a:ext uri="{63B3BB69-23CF-44E3-9099-C40C66FF867C}">
              <a14:compatExt xmlns:a14="http://schemas.microsoft.com/office/drawing/2010/main" spid="_x0000_s5176"/>
            </a:ext>
            <a:ext uri="{FF2B5EF4-FFF2-40B4-BE49-F238E27FC236}">
              <a16:creationId xmlns:a16="http://schemas.microsoft.com/office/drawing/2014/main" id="{B8FAC86F-410A-4630-BA4B-8E3932DC9156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5" name="Control 57" hidden="1">
          <a:extLst>
            <a:ext uri="{63B3BB69-23CF-44E3-9099-C40C66FF867C}">
              <a14:compatExt xmlns:a14="http://schemas.microsoft.com/office/drawing/2010/main" spid="_x0000_s5177"/>
            </a:ext>
            <a:ext uri="{FF2B5EF4-FFF2-40B4-BE49-F238E27FC236}">
              <a16:creationId xmlns:a16="http://schemas.microsoft.com/office/drawing/2014/main" id="{E321BC6C-A42E-476C-B11B-E2E3283DEAFA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6" name="Control 58" hidden="1">
          <a:extLst>
            <a:ext uri="{63B3BB69-23CF-44E3-9099-C40C66FF867C}">
              <a14:compatExt xmlns:a14="http://schemas.microsoft.com/office/drawing/2010/main" spid="_x0000_s5178"/>
            </a:ext>
            <a:ext uri="{FF2B5EF4-FFF2-40B4-BE49-F238E27FC236}">
              <a16:creationId xmlns:a16="http://schemas.microsoft.com/office/drawing/2014/main" id="{06C184FD-5D1B-486D-8CE5-6580F83C0BF7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7" name="Control 59" hidden="1">
          <a:extLst>
            <a:ext uri="{63B3BB69-23CF-44E3-9099-C40C66FF867C}">
              <a14:compatExt xmlns:a14="http://schemas.microsoft.com/office/drawing/2010/main" spid="_x0000_s5179"/>
            </a:ext>
            <a:ext uri="{FF2B5EF4-FFF2-40B4-BE49-F238E27FC236}">
              <a16:creationId xmlns:a16="http://schemas.microsoft.com/office/drawing/2014/main" id="{989537F4-ACF0-483D-A165-527E42784C93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8" name="Control 60" hidden="1">
          <a:extLst>
            <a:ext uri="{63B3BB69-23CF-44E3-9099-C40C66FF867C}">
              <a14:compatExt xmlns:a14="http://schemas.microsoft.com/office/drawing/2010/main" spid="_x0000_s5180"/>
            </a:ext>
            <a:ext uri="{FF2B5EF4-FFF2-40B4-BE49-F238E27FC236}">
              <a16:creationId xmlns:a16="http://schemas.microsoft.com/office/drawing/2014/main" id="{7D8FD316-A7B3-47E8-8058-23EC434D26C9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39" name="Control 61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2434CF02-06B1-4007-980D-0299B601B1DE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0" name="Control 62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315B1C12-AB51-4FE4-811D-2030DA4B9576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1" name="Control 6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194614BE-99BC-482E-94C3-6E72306C8579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2" name="Control 6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C217E8D5-C932-4081-9316-980ED7218BE6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3" name="Control 65" hidden="1">
          <a:extLst>
            <a:ext uri="{63B3BB69-23CF-44E3-9099-C40C66FF867C}">
              <a14:compatExt xmlns:a14="http://schemas.microsoft.com/office/drawing/2010/main" spid="_x0000_s5185"/>
            </a:ext>
            <a:ext uri="{FF2B5EF4-FFF2-40B4-BE49-F238E27FC236}">
              <a16:creationId xmlns:a16="http://schemas.microsoft.com/office/drawing/2014/main" id="{7CC84DA0-6ACD-4E84-8955-6EAA9261EB1B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4" name="Control 66" hidden="1">
          <a:extLst>
            <a:ext uri="{63B3BB69-23CF-44E3-9099-C40C66FF867C}">
              <a14:compatExt xmlns:a14="http://schemas.microsoft.com/office/drawing/2010/main" spid="_x0000_s5186"/>
            </a:ext>
            <a:ext uri="{FF2B5EF4-FFF2-40B4-BE49-F238E27FC236}">
              <a16:creationId xmlns:a16="http://schemas.microsoft.com/office/drawing/2014/main" id="{012ED939-8CB0-4886-958F-F901E68F51AE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5" name="Control 67" hidden="1">
          <a:extLst>
            <a:ext uri="{63B3BB69-23CF-44E3-9099-C40C66FF867C}">
              <a14:compatExt xmlns:a14="http://schemas.microsoft.com/office/drawing/2010/main" spid="_x0000_s5187"/>
            </a:ext>
            <a:ext uri="{FF2B5EF4-FFF2-40B4-BE49-F238E27FC236}">
              <a16:creationId xmlns:a16="http://schemas.microsoft.com/office/drawing/2014/main" id="{F62D8D70-B10C-4134-AAA7-79D8ABD0B6FA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6" name="Control 68" hidden="1">
          <a:extLst>
            <a:ext uri="{63B3BB69-23CF-44E3-9099-C40C66FF867C}">
              <a14:compatExt xmlns:a14="http://schemas.microsoft.com/office/drawing/2010/main" spid="_x0000_s5188"/>
            </a:ext>
            <a:ext uri="{FF2B5EF4-FFF2-40B4-BE49-F238E27FC236}">
              <a16:creationId xmlns:a16="http://schemas.microsoft.com/office/drawing/2014/main" id="{4D82BDF1-116B-4969-AC17-6FF660F76595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7" name="Control 69" hidden="1">
          <a:extLst>
            <a:ext uri="{63B3BB69-23CF-44E3-9099-C40C66FF867C}">
              <a14:compatExt xmlns:a14="http://schemas.microsoft.com/office/drawing/2010/main" spid="_x0000_s5189"/>
            </a:ext>
            <a:ext uri="{FF2B5EF4-FFF2-40B4-BE49-F238E27FC236}">
              <a16:creationId xmlns:a16="http://schemas.microsoft.com/office/drawing/2014/main" id="{A7BF77AF-CEB4-4D24-B960-0DB19306D94C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8" name="Control 70" hidden="1">
          <a:extLst>
            <a:ext uri="{63B3BB69-23CF-44E3-9099-C40C66FF867C}">
              <a14:compatExt xmlns:a14="http://schemas.microsoft.com/office/drawing/2010/main" spid="_x0000_s5190"/>
            </a:ext>
            <a:ext uri="{FF2B5EF4-FFF2-40B4-BE49-F238E27FC236}">
              <a16:creationId xmlns:a16="http://schemas.microsoft.com/office/drawing/2014/main" id="{07A0A295-5D74-4066-8296-B8B1DABF20A3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49" name="Control 71" hidden="1">
          <a:extLst>
            <a:ext uri="{63B3BB69-23CF-44E3-9099-C40C66FF867C}">
              <a14:compatExt xmlns:a14="http://schemas.microsoft.com/office/drawing/2010/main" spid="_x0000_s5191"/>
            </a:ext>
            <a:ext uri="{FF2B5EF4-FFF2-40B4-BE49-F238E27FC236}">
              <a16:creationId xmlns:a16="http://schemas.microsoft.com/office/drawing/2014/main" id="{D496F0DE-9ED9-46B6-99AC-03798A9FF00D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50" name="Control 72" hidden="1">
          <a:extLst>
            <a:ext uri="{63B3BB69-23CF-44E3-9099-C40C66FF867C}">
              <a14:compatExt xmlns:a14="http://schemas.microsoft.com/office/drawing/2010/main" spid="_x0000_s5192"/>
            </a:ext>
            <a:ext uri="{FF2B5EF4-FFF2-40B4-BE49-F238E27FC236}">
              <a16:creationId xmlns:a16="http://schemas.microsoft.com/office/drawing/2014/main" id="{EBCAD091-D720-495D-B239-1247AF988393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51" name="Control 73" hidden="1">
          <a:extLst>
            <a:ext uri="{63B3BB69-23CF-44E3-9099-C40C66FF867C}">
              <a14:compatExt xmlns:a14="http://schemas.microsoft.com/office/drawing/2010/main" spid="_x0000_s5193"/>
            </a:ext>
            <a:ext uri="{FF2B5EF4-FFF2-40B4-BE49-F238E27FC236}">
              <a16:creationId xmlns:a16="http://schemas.microsoft.com/office/drawing/2014/main" id="{B00D49D1-C5B6-4FAD-9B34-84C62429663A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266700</xdr:colOff>
      <xdr:row>1057</xdr:row>
      <xdr:rowOff>35513</xdr:rowOff>
    </xdr:to>
    <xdr:sp macro="" textlink="">
      <xdr:nvSpPr>
        <xdr:cNvPr id="52" name="Control 74" hidden="1">
          <a:extLst>
            <a:ext uri="{63B3BB69-23CF-44E3-9099-C40C66FF867C}">
              <a14:compatExt xmlns:a14="http://schemas.microsoft.com/office/drawing/2010/main" spid="_x0000_s5194"/>
            </a:ext>
            <a:ext uri="{FF2B5EF4-FFF2-40B4-BE49-F238E27FC236}">
              <a16:creationId xmlns:a16="http://schemas.microsoft.com/office/drawing/2014/main" id="{FEE403D4-6964-4907-9992-193494A18F69}"/>
            </a:ext>
          </a:extLst>
        </xdr:cNvPr>
        <xdr:cNvSpPr/>
      </xdr:nvSpPr>
      <xdr:spPr bwMode="auto">
        <a:xfrm>
          <a:off x="307975" y="1698593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53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27C1886C-4A4B-4811-8EF8-F57546F6136A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54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88159466-711A-4996-AD39-5ACD76CBC60C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55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4C4398EE-CC6B-46EA-B39B-ABD0581BB0D3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56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5DDDF5D7-42DF-4AEC-A982-5D07E7ADD36A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57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A160B508-C600-45BD-8905-D8056A592A15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58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00A5EF6E-48E0-43FE-912C-EAEEC891E700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59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D68D1F65-2274-4966-857F-81AAD232B9CE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0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9E505B1F-3552-4334-BF44-EB858ED64581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1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324C2CC9-BF0E-41A5-ABB7-B808B525D0EE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2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64BCCAD5-F31E-499F-BDFB-A72571F7058F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3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94CF3743-608A-45BD-9D22-7CABD4B6D005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4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AE15B9D4-5230-46A1-82B2-018D479A51DD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5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23E27120-97B0-4E99-B427-F78385A76753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6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7FF413EF-B942-4818-B7CB-8E1F6BDCEF7C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7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5F55A518-EE09-44ED-8497-105D733A4A90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8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1090C27A-5B45-4EB7-B3B7-B6001FDAF3BF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69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72534CC7-C87E-462A-A872-F9DE4E5B5FE1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0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6A85CB42-9CBF-4707-8BB4-16081E7A4B65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1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C1DEA093-2ABE-4572-BA67-26EB894FB715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2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C2B48244-E9F3-450A-BFC8-267A79888448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3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7A97CF14-F234-409B-9C51-A777AD14A835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4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6206890C-9B47-4A49-98BF-78C19F186822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5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BC7437C4-4DA5-4EF3-8091-1E6DC6FBBDA7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6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99E53B6C-B4C1-4CDF-B155-8CF31C0ED816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7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EB812B03-300D-41B1-AEEF-0E27A6818781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8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EDAF8BCA-C4B9-432F-8A69-3EC22F518B4A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79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79DCFF02-F811-41F1-B438-37ABAB9F7479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0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626C5A7D-A783-4B32-A832-B67FC5C7A30C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1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CA87DFB3-2596-429A-B4AF-9469773A085A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2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B2097C29-DFC0-46DD-9FC0-30C8F69CE63F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3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21C06C55-77DD-45F2-9A29-9D9E9D5D324F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4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BCB92148-6EBD-46C8-9F5C-5D8E0A99B312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5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D03D02C4-CFB7-4D8A-B6EB-8D139D13ED42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6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8EB46661-D20D-4120-8A3C-5CEDA85B1D6A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7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0A87A028-F896-465B-99DE-90D54082C909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8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F67558BA-424D-437C-B538-1BF909601E1F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89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D2662556-40CD-4C74-9A66-87F58D4AAFA4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0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D11585D1-D8E2-4B02-95D8-05AB2695BF31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1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EADA4781-FE11-4DDA-826C-17C29298F0F3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2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BE5859F6-8D06-4AEB-82DF-90E0BEDFAD3B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3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D083A220-895F-4520-99B3-ABD4B3857C6E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4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98C3A46A-434D-4917-8793-ECC021C0D4E5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5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FD0BB6A6-136D-4EFF-84CC-89C8497E6E8D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6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D1A969BE-6084-49BA-AEE8-406735AC7050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7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B0058BDC-8F4F-4E1A-81EF-189A98FE58B6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8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2E758B37-4DA3-4857-897C-8DFAD58A1C73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99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6C8B1F0F-7092-4278-A140-C02499D82265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263525</xdr:colOff>
      <xdr:row>1057</xdr:row>
      <xdr:rowOff>36047</xdr:rowOff>
    </xdr:to>
    <xdr:sp macro="" textlink="">
      <xdr:nvSpPr>
        <xdr:cNvPr id="100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E5116699-2484-47B7-B378-B7B3B5897218}"/>
            </a:ext>
          </a:extLst>
        </xdr:cNvPr>
        <xdr:cNvSpPr/>
      </xdr:nvSpPr>
      <xdr:spPr bwMode="auto">
        <a:xfrm>
          <a:off x="2295525" y="1698593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332D94B-13AD-478C-874D-D54AEC08DEED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2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2DEB47BD-745F-48A8-A693-487748128D3A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3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88722B60-62B9-4DAD-A675-D0D1390298B6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4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E94FFD16-2480-4AA6-A62E-6032E3F817A3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5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9A6DFC11-77AD-4456-8E2A-F3D106301399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6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6FCD92B1-2B5B-4751-BBFA-D80BFFDCF84A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7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4E97F9AC-C53F-43AE-852F-2D51CBC12459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187325</xdr:colOff>
      <xdr:row>1056</xdr:row>
      <xdr:rowOff>153588</xdr:rowOff>
    </xdr:to>
    <xdr:sp macro="" textlink="">
      <xdr:nvSpPr>
        <xdr:cNvPr id="108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AE0A1009-705C-46AE-BE1B-FFC94693F1E9}"/>
            </a:ext>
          </a:extLst>
        </xdr:cNvPr>
        <xdr:cNvSpPr/>
      </xdr:nvSpPr>
      <xdr:spPr bwMode="auto">
        <a:xfrm>
          <a:off x="2295525" y="1698593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09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60973D6E-D305-4DD7-B07B-BBAD74CBA35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0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E5A61C2C-5426-4D84-B39D-3F1A0E505C1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1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B860FB50-4E5D-47DB-BF5F-842CC0F145A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2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EFAF6728-376B-45B3-A8CE-6DBC06C545EB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3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826DAFBC-318A-437A-A455-F562F6ADBA7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4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CDBA04F4-7D1B-4B2A-9B3F-300BFDC5399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5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375DC9B7-ED9A-40AD-A7B6-DCCACEFAB8E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6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A9AD594F-CDB9-434C-8B09-75B50180F64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7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21DD920B-CEC9-4743-AD4D-BFCCB14CB5E0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D84AEEAD-A3B0-417A-8AC8-4EAF8B726F9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2E4BAF45-1358-4591-8C65-C16387DB797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79175FA7-95D2-4122-A1AD-FB9D31A162D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AB7A1306-B1CB-4B92-AA01-2DE3789BA1B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2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8FF63208-87DC-419D-985B-18D201A700A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3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96F92690-D759-4383-BAC6-6815ED70AC89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4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74CAED2F-438D-4CA7-821F-BFFF9A6584A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5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7FE6BEBE-F97B-464B-9813-E7D5C42FA5DF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6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C8BEE985-67A5-4B68-9334-B7A5ABBE0325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7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279AEFC4-4105-4A76-81A4-E01CA4D6BEB9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8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4E2AD0D7-D67F-4862-8422-0E924DDC351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29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A9723253-0B87-4655-B4E9-89FEB892AB9F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0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C46D7977-27C0-4199-980B-AE6FC9F156A5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1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D4C63451-6129-4CCD-889D-71CC3B3580B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2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D531393B-5C8B-4CE4-8C72-E65E5797C62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3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EBC49607-B183-4A97-A16A-5FA30D41F149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4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B9AE6BDC-4791-42FA-B09F-AAB81CC2460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5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1FFA828D-5994-4C37-BE88-B1ACBA5663B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6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BB3BAC1A-BD7D-4061-92D5-77E6064EA225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7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425C1C30-B7C6-4B79-9DDC-47DE7AAA35D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8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2B5B214A-3AAD-44B0-B9CA-6D1BB41D1A2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39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B5259619-F111-4C06-A30D-CFEC9DBE172B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0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655838E4-86AB-4EF9-83CD-7B1A4306BD15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1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79716CA1-3FF4-487D-ACE0-B3039E633BA5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2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C7368176-08BB-4DF5-BB93-C6E6EE9873F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3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6AD064B7-BAD9-4822-916B-1A14103024C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4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39B3ECDA-4925-4A26-8DD8-4F5BDFE50FF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5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D29691A3-5BCC-4E09-BC40-C9BD86E42C3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6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24B40794-05DF-412B-AD3C-83D9B7E52D34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7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0AF75D5D-05B9-4BEE-B0D5-70E757294D6B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8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AB972D51-0D31-436E-82A9-0A3A0A62E60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49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D6FCC3EB-D257-479F-B9F5-836F5E8887D4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0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17FD1CE8-37EA-45A4-8D48-9A8C2930E81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1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DF920962-F885-47E5-AE1A-8129E7A7D250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2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FD24B3A2-04A3-48C9-A235-5D7291C3FC0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3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7B81C363-5A49-40A6-A66D-B59EB9A48C7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4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C4E2E46D-120F-4EA6-893B-4DF8A24DE8E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5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31CF442-1BB1-46A7-A939-0C8AAD7DEBBB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6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04ABF8AB-7B2E-4708-A7BA-FA6E43602C0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7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2A3B5DE2-F330-4812-ABFF-46E4CF35369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8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63AB0DAB-A4AC-4ED8-B3CA-FA09B9A1AC7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59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397B10CF-91C1-4974-A8B8-C4679AC5AF1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0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CBA1A6C4-F589-4F1E-8CE7-1D43CAB0711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1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8F2EAC6D-5F9B-42EA-B439-8C8A0D376E2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2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FACD1086-E034-455C-BF7D-BA69D835BE2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3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87E0C9FD-9E34-4D70-94DB-E00DCE6FE67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4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D9D59D60-38C1-49A6-AE8D-0C36A9D5396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5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4A708D7C-A03C-4AE7-9487-90647E8B13A3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6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8DFBC685-466E-4BBF-8C2A-1D1DCB7A6A5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7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3DE18923-DF76-4715-B4A8-0885BDAFF20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8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082C902A-09FB-4DD4-9CA8-426E23B8A930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69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E1B50BB7-92B4-4CD4-8520-E625C20BD170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0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42AD04D1-880E-45B0-8FC8-9F5817CE666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1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763CDC3E-D506-44C4-91F7-74DAA020668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2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50305111-9719-4999-AD64-6CFF90E8F28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3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60DA4F26-3B46-4BCC-8DAE-4DDB16E4A11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4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528AD098-1BF6-4D7C-BCEE-1AF5B5E53BA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5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237CF083-C94E-4536-A1B8-26415D4FAAF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6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CC2431A1-09A8-48B5-A39B-A7F218C4B61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7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9B7A230F-DB20-4B75-A486-6CEC729320AB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8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9270899F-4432-48C7-BC3E-5516CE27D4B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79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5825261D-B7C8-47D3-B7E1-D017186A4BB5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0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5FEBAEF2-BAA7-42CF-9507-0A5ED195FF7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1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5B5E01EC-BCF4-4639-A9CF-EBCBD25BA5A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2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68160515-BFA0-46EF-AAFB-9CB7A30D7FA9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3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3152C137-EAE7-4C58-BF81-D26598DC8AC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4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F13A971C-4313-4DBC-A58B-CA45B98E0605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5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619A2841-676F-4EED-B18E-8F3F6957CF9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6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46828333-AFAB-4A2F-BA30-4D6B0424E01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7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0A573AE9-15B2-4836-986E-93017992BF3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8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10664073-002B-4434-AD65-71208B76267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89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E0E0EF22-3465-4F5B-9260-0F7477D7A64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0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8DEEA533-5067-4E70-8A27-E8149D9F531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1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8B24B362-F453-4589-8457-7D90959AAE0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2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3C063649-255E-4453-B146-A18E5F9E9BB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3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E0AB4826-1607-4AAE-9672-45FFF37771E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4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04500F7C-3847-4B49-875E-85D178FADA2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5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379C1D2A-3180-4D35-B56D-0AC60E7B8D9B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6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89265165-8ED3-4129-91BD-4D3DB9062330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7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293F3529-AB27-44A9-A5A8-CA73116D3A0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8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AA3660C5-6B64-4E21-97A7-80055045BA3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199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96BDFE69-3FCA-4ADB-B9E8-E78F93FEF91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0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5CFD617A-E5BF-4101-8B77-CE26C040A52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1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31360F46-7219-4C6D-8863-05C0365DAFC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2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BDCE2C69-04DC-4BA1-B883-EE6C989398A4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3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E8438F9C-DAB0-4881-B459-91F68F74504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4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04CE8FCC-3AF7-4980-9B5F-B66ECDEF77E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5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B3A698FC-B423-44BA-8D35-95918EFFB82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6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FEE655F9-006C-4312-8343-DD9CA39037E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7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8DD907A2-240D-455B-B31F-A74BCAFD86C9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8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96DC8F79-87DC-4C41-A69C-9CA6C06DD5A4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09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438A226D-9406-4554-AA33-42932F800BA1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0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AD75AB26-11BD-4097-8DF1-54E54748063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1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AB2E0A3A-4B8D-495E-81B8-4F4D7C1E3470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2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D433FC6C-7384-483A-8105-D9DC6505243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3" name="Control 13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EA57FDD9-08AC-446B-84EB-7FBCF5D9CCC9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4" name="Control 13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49ACF673-9F50-4220-ABEA-C3F29763ABF2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5" name="Control 13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EADF70DE-045C-4E48-A244-F65439F53BA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6" name="Control 13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856E8878-D79C-4FC0-8BA0-68B0E14A2D4B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7" name="Control 13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5D33BBE2-5FE3-40C6-BAFA-233335B7196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8" name="Control 14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E616C234-26DF-4874-96FB-A1951C987DA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19" name="Control 14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DEF9AAF2-16CD-496E-B79C-1C36FEF9A3BC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0" name="Control 14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880B8108-F376-48AD-ABFC-203F0473F01D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1" name="Control 14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0C5878B0-2A3F-4A71-9776-9FB9C338998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2" name="Control 14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8343ED40-9974-40AA-9D55-37D62A13AB3E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3" name="Control 14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7C49F29F-4CEA-4B00-892A-07DBF50DFF47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4" name="Control 14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07A9E463-0957-44B7-99F9-28C0B6F6F3F8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5" name="Control 14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9E52E5DB-B5E1-4FCF-A0AF-D27383CB675F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6" name="Control 14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5B2408C1-5515-4699-B5EA-E6F002AE41CA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7" name="Control 14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F685F010-F88B-4189-A80D-B16D5E254FA6}"/>
            </a:ext>
          </a:extLst>
        </xdr:cNvPr>
        <xdr:cNvSpPr/>
      </xdr:nvSpPr>
      <xdr:spPr bwMode="auto">
        <a:xfrm>
          <a:off x="307975" y="1698593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8" name="Control 15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BDC186B0-9AB9-4B50-9F9F-BD2EDE3E56F7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29" name="Control 15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4116185F-F9CE-41A5-B457-6FE9F28C3CE9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0" name="Control 153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CEED10CD-CBD1-4C63-8793-251EEFADD46E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1" name="Control 154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EBCCCB58-39E9-4725-AB61-9977EFBD4D7F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2" name="Control 155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97DF33C0-B914-4B0E-A5F0-E1DF86B014EE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3" name="Control 156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53A11E42-327B-4D43-BA9B-D81D2B6C6848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4" name="Control 157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01765B92-F468-43D8-BC83-995DF9EC8C82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5" name="Control 158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C7D60DC4-89F0-4881-9589-10B43231F0CD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6" name="Control 159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419B06B2-2525-42EA-BEEB-EC92DA47A7F6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7" name="Control 160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69B86293-756F-4EC7-8CDC-089DCE603EC9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8" name="Control 161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AF9DF86E-0DBA-4E45-B409-E615168053E4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39" name="Control 162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2CFF10A4-F8DA-4212-93BF-41308C96595A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0" name="Control 163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DEA03A05-9C74-4C84-9C5E-FE7749BBA015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1" name="Control 164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3B63EE48-869E-484C-BEAA-800D58886F87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2" name="Control 165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D0101904-1B26-4A6C-8998-45B9F39F265D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3" name="Control 166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798D1CDB-6C4D-4E2D-AD07-392EE570EEFA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4" name="Control 167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BB742C11-F8B7-4852-A0B4-AF158319A360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5" name="Control 168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8BFE7288-1BC1-405C-81EB-8BD3FF4F38B7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6" name="Control 169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1113AAE1-7D2A-4697-96DA-311A2FD8EEEB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7" name="Control 170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273AE02F-EAC6-470B-A7D1-3241F65848FA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8" name="Control 171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ABFFB085-F781-4DAF-B50B-A108C994744D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49" name="Control 172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EA111F1F-D083-4AE8-AFE1-E6F71F01A24E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0" name="Control 173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C9F17340-0325-4F03-B318-C86E481EECAC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1" name="Control 174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1F8FB01B-FA23-4A39-AE7E-6DD3B9341A37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2" name="Control 175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9C5D1C11-D4BD-48E5-8139-7405F7A0A09B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3" name="Control 176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B021D116-3C31-4AE2-90BD-1E9897D1BB97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4" name="Control 177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A98D838E-88DB-441A-B308-09AD392771E3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5" name="Control 178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C0BAA368-050B-4298-8F46-D2C30D9A7001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6" name="Control 179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B24E7935-3856-4627-A77E-258B18E2B5E8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7" name="Control 180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4EA016C6-2607-4D14-A2E2-8EA2677D4252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8" name="Control 181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A0EADDC8-3285-4425-AB64-8A139605A948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59" name="Control 182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706DC953-CDC5-4350-AC8D-F98C3DE3E861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60" name="Control 183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45F2D31F-1D23-45AD-BC21-52C317DEAEC9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61" name="Control 184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4A020290-3787-4DCE-B272-F995ADA00021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62" name="Control 185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141C5F78-EA0A-4E1C-A857-52725B1499E3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63" name="Control 186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B0780506-381F-4AD2-B523-2B6BDA36DB42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41305</xdr:rowOff>
    </xdr:to>
    <xdr:sp macro="" textlink="">
      <xdr:nvSpPr>
        <xdr:cNvPr id="264" name="Control 208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28A1E825-CAAD-4D07-BEDD-AE6E36C39874}"/>
            </a:ext>
          </a:extLst>
        </xdr:cNvPr>
        <xdr:cNvSpPr/>
      </xdr:nvSpPr>
      <xdr:spPr bwMode="auto">
        <a:xfrm>
          <a:off x="295275" y="1698593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41303</xdr:rowOff>
    </xdr:to>
    <xdr:sp macro="" textlink="">
      <xdr:nvSpPr>
        <xdr:cNvPr id="265" name="Control 209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CAD3E985-3BF4-40C2-A807-8485C28A9A58}"/>
            </a:ext>
          </a:extLst>
        </xdr:cNvPr>
        <xdr:cNvSpPr/>
      </xdr:nvSpPr>
      <xdr:spPr bwMode="auto">
        <a:xfrm>
          <a:off x="295275" y="1698593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41307</xdr:rowOff>
    </xdr:to>
    <xdr:sp macro="" textlink="">
      <xdr:nvSpPr>
        <xdr:cNvPr id="266" name="Control 210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F331ECFB-FEB3-4BA0-BD16-798168E7DFB4}"/>
            </a:ext>
          </a:extLst>
        </xdr:cNvPr>
        <xdr:cNvSpPr/>
      </xdr:nvSpPr>
      <xdr:spPr bwMode="auto">
        <a:xfrm>
          <a:off x="295275" y="1698593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41302</xdr:rowOff>
    </xdr:to>
    <xdr:sp macro="" textlink="">
      <xdr:nvSpPr>
        <xdr:cNvPr id="267" name="Control 211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24AB523F-A707-4AB2-A014-24A9F38C5BD4}"/>
            </a:ext>
          </a:extLst>
        </xdr:cNvPr>
        <xdr:cNvSpPr/>
      </xdr:nvSpPr>
      <xdr:spPr bwMode="auto">
        <a:xfrm>
          <a:off x="295275" y="1698593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41305</xdr:rowOff>
    </xdr:to>
    <xdr:sp macro="" textlink="">
      <xdr:nvSpPr>
        <xdr:cNvPr id="268" name="Control 212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701DCB2D-093A-4ACD-A08E-D9E5F8707617}"/>
            </a:ext>
          </a:extLst>
        </xdr:cNvPr>
        <xdr:cNvSpPr/>
      </xdr:nvSpPr>
      <xdr:spPr bwMode="auto">
        <a:xfrm>
          <a:off x="295275" y="1698593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41304</xdr:rowOff>
    </xdr:to>
    <xdr:sp macro="" textlink="">
      <xdr:nvSpPr>
        <xdr:cNvPr id="269" name="Control 213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7F593489-0A0D-41B2-BAEB-66E1A0D168B4}"/>
            </a:ext>
          </a:extLst>
        </xdr:cNvPr>
        <xdr:cNvSpPr/>
      </xdr:nvSpPr>
      <xdr:spPr bwMode="auto">
        <a:xfrm>
          <a:off x="295275" y="1698593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41303</xdr:rowOff>
    </xdr:to>
    <xdr:sp macro="" textlink="">
      <xdr:nvSpPr>
        <xdr:cNvPr id="270" name="Control 214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55241A35-0517-4523-9AEB-B4F8599ABB75}"/>
            </a:ext>
          </a:extLst>
        </xdr:cNvPr>
        <xdr:cNvSpPr/>
      </xdr:nvSpPr>
      <xdr:spPr bwMode="auto">
        <a:xfrm>
          <a:off x="295275" y="1698593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41304</xdr:rowOff>
    </xdr:to>
    <xdr:sp macro="" textlink="">
      <xdr:nvSpPr>
        <xdr:cNvPr id="271" name="Control 215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F72A8D73-7E05-4521-9DDC-826453BB476E}"/>
            </a:ext>
          </a:extLst>
        </xdr:cNvPr>
        <xdr:cNvSpPr/>
      </xdr:nvSpPr>
      <xdr:spPr bwMode="auto">
        <a:xfrm>
          <a:off x="295275" y="1698593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41306</xdr:rowOff>
    </xdr:to>
    <xdr:sp macro="" textlink="">
      <xdr:nvSpPr>
        <xdr:cNvPr id="272" name="Control 216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A25D1128-90B3-4E6F-9002-B1D3D7BB48D6}"/>
            </a:ext>
          </a:extLst>
        </xdr:cNvPr>
        <xdr:cNvSpPr/>
      </xdr:nvSpPr>
      <xdr:spPr bwMode="auto">
        <a:xfrm>
          <a:off x="295275" y="169859325"/>
          <a:ext cx="193040" cy="24133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41302</xdr:rowOff>
    </xdr:to>
    <xdr:sp macro="" textlink="">
      <xdr:nvSpPr>
        <xdr:cNvPr id="273" name="Control 217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C322BCFD-DDC9-4584-8E8A-A0C16AA3D503}"/>
            </a:ext>
          </a:extLst>
        </xdr:cNvPr>
        <xdr:cNvSpPr/>
      </xdr:nvSpPr>
      <xdr:spPr bwMode="auto">
        <a:xfrm>
          <a:off x="295275" y="1698593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41305</xdr:rowOff>
    </xdr:to>
    <xdr:sp macro="" textlink="">
      <xdr:nvSpPr>
        <xdr:cNvPr id="274" name="Control 218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E43E1C4E-939C-4C07-B303-F173A57AD68F}"/>
            </a:ext>
          </a:extLst>
        </xdr:cNvPr>
        <xdr:cNvSpPr/>
      </xdr:nvSpPr>
      <xdr:spPr bwMode="auto">
        <a:xfrm>
          <a:off x="295275" y="1698593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41304</xdr:rowOff>
    </xdr:to>
    <xdr:sp macro="" textlink="">
      <xdr:nvSpPr>
        <xdr:cNvPr id="275" name="Control 219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A7D4F0DE-33BC-445A-8E1E-A1F15312E322}"/>
            </a:ext>
          </a:extLst>
        </xdr:cNvPr>
        <xdr:cNvSpPr/>
      </xdr:nvSpPr>
      <xdr:spPr bwMode="auto">
        <a:xfrm>
          <a:off x="295275" y="1698593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41304</xdr:rowOff>
    </xdr:to>
    <xdr:sp macro="" textlink="">
      <xdr:nvSpPr>
        <xdr:cNvPr id="276" name="Control 220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A130F9D4-2DFC-4C23-90C4-803E75FEF4EB}"/>
            </a:ext>
          </a:extLst>
        </xdr:cNvPr>
        <xdr:cNvSpPr/>
      </xdr:nvSpPr>
      <xdr:spPr bwMode="auto">
        <a:xfrm>
          <a:off x="295275" y="1698593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41304</xdr:rowOff>
    </xdr:to>
    <xdr:sp macro="" textlink="">
      <xdr:nvSpPr>
        <xdr:cNvPr id="277" name="Control 221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2D6FB9EF-0759-40C0-813A-898527D6648C}"/>
            </a:ext>
          </a:extLst>
        </xdr:cNvPr>
        <xdr:cNvSpPr/>
      </xdr:nvSpPr>
      <xdr:spPr bwMode="auto">
        <a:xfrm>
          <a:off x="295275" y="1698593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41304</xdr:rowOff>
    </xdr:to>
    <xdr:sp macro="" textlink="">
      <xdr:nvSpPr>
        <xdr:cNvPr id="278" name="Control 222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349BF33F-3415-43D3-9B22-B02860265BA6}"/>
            </a:ext>
          </a:extLst>
        </xdr:cNvPr>
        <xdr:cNvSpPr/>
      </xdr:nvSpPr>
      <xdr:spPr bwMode="auto">
        <a:xfrm>
          <a:off x="295275" y="1698593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41307</xdr:rowOff>
    </xdr:to>
    <xdr:sp macro="" textlink="">
      <xdr:nvSpPr>
        <xdr:cNvPr id="279" name="Control 223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30570996-E2E5-483D-9D70-62AE2BD7879E}"/>
            </a:ext>
          </a:extLst>
        </xdr:cNvPr>
        <xdr:cNvSpPr/>
      </xdr:nvSpPr>
      <xdr:spPr bwMode="auto">
        <a:xfrm>
          <a:off x="295275" y="1698593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41301</xdr:rowOff>
    </xdr:to>
    <xdr:sp macro="" textlink="">
      <xdr:nvSpPr>
        <xdr:cNvPr id="280" name="Control 224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A4453E0E-7E97-4FDE-B093-42A2D8827A76}"/>
            </a:ext>
          </a:extLst>
        </xdr:cNvPr>
        <xdr:cNvSpPr/>
      </xdr:nvSpPr>
      <xdr:spPr bwMode="auto">
        <a:xfrm>
          <a:off x="295275" y="169859325"/>
          <a:ext cx="193040" cy="24132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41305</xdr:rowOff>
    </xdr:to>
    <xdr:sp macro="" textlink="">
      <xdr:nvSpPr>
        <xdr:cNvPr id="281" name="Control 225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0F675EA9-E25B-4349-9AAF-1C380DB59026}"/>
            </a:ext>
          </a:extLst>
        </xdr:cNvPr>
        <xdr:cNvSpPr/>
      </xdr:nvSpPr>
      <xdr:spPr bwMode="auto">
        <a:xfrm>
          <a:off x="295275" y="1698593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41304</xdr:rowOff>
    </xdr:to>
    <xdr:sp macro="" textlink="">
      <xdr:nvSpPr>
        <xdr:cNvPr id="282" name="Control 226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58A55BC4-09CB-4B25-B77F-3FBE10CD5947}"/>
            </a:ext>
          </a:extLst>
        </xdr:cNvPr>
        <xdr:cNvSpPr/>
      </xdr:nvSpPr>
      <xdr:spPr bwMode="auto">
        <a:xfrm>
          <a:off x="295275" y="1698593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41305</xdr:rowOff>
    </xdr:to>
    <xdr:sp macro="" textlink="">
      <xdr:nvSpPr>
        <xdr:cNvPr id="283" name="Control 227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E5180B43-7B01-4C23-AFE9-33771FBCA1ED}"/>
            </a:ext>
          </a:extLst>
        </xdr:cNvPr>
        <xdr:cNvSpPr/>
      </xdr:nvSpPr>
      <xdr:spPr bwMode="auto">
        <a:xfrm>
          <a:off x="295275" y="1698593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41303</xdr:rowOff>
    </xdr:to>
    <xdr:sp macro="" textlink="">
      <xdr:nvSpPr>
        <xdr:cNvPr id="284" name="Control 228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47F2BBAC-52E2-4F2F-A011-335C19D1D8C9}"/>
            </a:ext>
          </a:extLst>
        </xdr:cNvPr>
        <xdr:cNvSpPr/>
      </xdr:nvSpPr>
      <xdr:spPr bwMode="auto">
        <a:xfrm>
          <a:off x="295275" y="1698593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41116</xdr:rowOff>
    </xdr:to>
    <xdr:sp macro="" textlink="">
      <xdr:nvSpPr>
        <xdr:cNvPr id="285" name="Control 229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3D1CE5CF-90B4-40A2-83DC-4DD87F78C493}"/>
            </a:ext>
          </a:extLst>
        </xdr:cNvPr>
        <xdr:cNvSpPr/>
      </xdr:nvSpPr>
      <xdr:spPr bwMode="auto">
        <a:xfrm>
          <a:off x="295275" y="169859325"/>
          <a:ext cx="193040" cy="2411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130644</xdr:rowOff>
    </xdr:to>
    <xdr:sp macro="" textlink="">
      <xdr:nvSpPr>
        <xdr:cNvPr id="286" name="Control 230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12DEFF6A-87B7-440E-A372-EAEF6008DA2C}"/>
            </a:ext>
          </a:extLst>
        </xdr:cNvPr>
        <xdr:cNvSpPr/>
      </xdr:nvSpPr>
      <xdr:spPr bwMode="auto">
        <a:xfrm>
          <a:off x="295275" y="169859325"/>
          <a:ext cx="193040" cy="327494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87" name="Control 231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3442E207-249D-41D4-B526-6C55AABF3333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88" name="Control 232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976EAECF-DE40-4DAE-AB27-F922713EF374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89" name="Control 233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93915792-5A9D-4825-AFF9-8CBE0F529F14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0" name="Control 234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D2CE9E97-5872-4339-B01B-93E49D1C90BC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1" name="Control 235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EAD4F89B-7DDC-4939-8950-2C8CA738F1C3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2" name="Control 236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2A5A7704-22EE-4AC0-A24B-2BF5F5F6E3B5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3" name="Control 237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5B6448B0-B377-4CCD-820C-BE07E1076A87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4" name="Control 238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B8173D66-A71F-4D12-B804-8A6F6885E133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5" name="Control 239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B8B607F7-53C8-4059-9136-012FD64908AF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6" name="Control 240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E00DC1B6-7218-49D7-A88F-F0C36AEFFC06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7" name="Control 241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FFF20560-8E61-4C4A-BAF4-3A6D6F52A1D2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193040</xdr:colOff>
      <xdr:row>1057</xdr:row>
      <xdr:rowOff>41311</xdr:rowOff>
    </xdr:to>
    <xdr:sp macro="" textlink="">
      <xdr:nvSpPr>
        <xdr:cNvPr id="298" name="Control 242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10FAD880-515A-44D8-8A7F-88B49E8F2A59}"/>
            </a:ext>
          </a:extLst>
        </xdr:cNvPr>
        <xdr:cNvSpPr/>
      </xdr:nvSpPr>
      <xdr:spPr bwMode="auto">
        <a:xfrm>
          <a:off x="295275" y="1698593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2FBF04D4-F5D4-4FED-9427-C3058CBEA89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1F64A702-6CCA-433F-BFAD-33C77599AF47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8EAEA778-5F63-49E9-876F-7C203FECB3E6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50AEB3BB-A4F4-4890-9E85-2348C7D0C278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6E3D3F04-737E-45D4-9C2A-BAA05F43A7EC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1641F4DC-D8DF-4465-8F65-4EC5091DA016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E6325F16-ABBB-4353-878D-9A11EA28D84D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167C1753-C764-4939-84CB-D17125875CEB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E4B1C16D-F9A1-4A20-9112-E055C04B3C27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0A719A8D-2E87-4E3F-8602-634FE9D0362E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2" name="Control 11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096360A8-9727-49FD-A4A7-023774ABD4A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3" name="Control 12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022C67C6-0A2D-46BD-9952-8EC54BC7FAA9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4" name="Control 13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A304D37D-8E5F-4DB8-82CA-AD6F2AD55864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5" name="Control 14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0B21F153-9683-4381-B75D-0093F20EFA60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6" name="Control 15" hidden="1">
          <a:extLst>
            <a:ext uri="{63B3BB69-23CF-44E3-9099-C40C66FF867C}">
              <a14:compatExt xmlns:a14="http://schemas.microsoft.com/office/drawing/2010/main" spid="_x0000_s5135"/>
            </a:ext>
            <a:ext uri="{FF2B5EF4-FFF2-40B4-BE49-F238E27FC236}">
              <a16:creationId xmlns:a16="http://schemas.microsoft.com/office/drawing/2014/main" id="{3F2A8F6E-D923-4D7D-AA51-09BE32DAB089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7" name="Control 16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E0F34F56-04EC-4F5F-924B-FD143F466E69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8" name="Control 17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DC4F0C95-53B9-480E-83BF-0C6CF8D59DB3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19" name="Control 18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FAB2ECB4-2BCA-4412-936E-F22442347878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1037</xdr:row>
      <xdr:rowOff>0</xdr:rowOff>
    </xdr:from>
    <xdr:to>
      <xdr:col>0</xdr:col>
      <xdr:colOff>270490</xdr:colOff>
      <xdr:row>1038</xdr:row>
      <xdr:rowOff>35513</xdr:rowOff>
    </xdr:to>
    <xdr:sp macro="" textlink="">
      <xdr:nvSpPr>
        <xdr:cNvPr id="20" name="Control 19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6F03DB2A-888C-47A8-B3AA-EC13FA4FA842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1" name="Control 20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8060055E-819A-46FD-923B-93C7717DA0D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2" name="Control 21" hidden="1">
          <a:extLst>
            <a:ext uri="{63B3BB69-23CF-44E3-9099-C40C66FF867C}">
              <a14:compatExt xmlns:a14="http://schemas.microsoft.com/office/drawing/2010/main" spid="_x0000_s5141"/>
            </a:ext>
            <a:ext uri="{FF2B5EF4-FFF2-40B4-BE49-F238E27FC236}">
              <a16:creationId xmlns:a16="http://schemas.microsoft.com/office/drawing/2014/main" id="{E2196525-1033-40D9-B714-71F77DD3945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3" name="Control 22" hidden="1">
          <a:extLst>
            <a:ext uri="{63B3BB69-23CF-44E3-9099-C40C66FF867C}">
              <a14:compatExt xmlns:a14="http://schemas.microsoft.com/office/drawing/2010/main" spid="_x0000_s5142"/>
            </a:ext>
            <a:ext uri="{FF2B5EF4-FFF2-40B4-BE49-F238E27FC236}">
              <a16:creationId xmlns:a16="http://schemas.microsoft.com/office/drawing/2014/main" id="{DF1A2B9C-DD52-4BB4-9308-290968F3D861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4" name="Control 23" hidden="1">
          <a:extLst>
            <a:ext uri="{63B3BB69-23CF-44E3-9099-C40C66FF867C}">
              <a14:compatExt xmlns:a14="http://schemas.microsoft.com/office/drawing/2010/main" spid="_x0000_s5143"/>
            </a:ext>
            <a:ext uri="{FF2B5EF4-FFF2-40B4-BE49-F238E27FC236}">
              <a16:creationId xmlns:a16="http://schemas.microsoft.com/office/drawing/2014/main" id="{46D6B7E2-E76E-485A-AC56-8A7527946D1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5" name="Control 24" hidden="1">
          <a:extLst>
            <a:ext uri="{63B3BB69-23CF-44E3-9099-C40C66FF867C}">
              <a14:compatExt xmlns:a14="http://schemas.microsoft.com/office/drawing/2010/main" spid="_x0000_s5144"/>
            </a:ext>
            <a:ext uri="{FF2B5EF4-FFF2-40B4-BE49-F238E27FC236}">
              <a16:creationId xmlns:a16="http://schemas.microsoft.com/office/drawing/2014/main" id="{C5C008EC-AAAC-49BC-9F08-49D5EBD17D85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6" name="Control 25" hidden="1">
          <a:extLst>
            <a:ext uri="{63B3BB69-23CF-44E3-9099-C40C66FF867C}">
              <a14:compatExt xmlns:a14="http://schemas.microsoft.com/office/drawing/2010/main" spid="_x0000_s5145"/>
            </a:ext>
            <a:ext uri="{FF2B5EF4-FFF2-40B4-BE49-F238E27FC236}">
              <a16:creationId xmlns:a16="http://schemas.microsoft.com/office/drawing/2014/main" id="{D43866F4-C3E1-4779-9835-156F11FE542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7" name="Control 26" hidden="1">
          <a:extLst>
            <a:ext uri="{63B3BB69-23CF-44E3-9099-C40C66FF867C}">
              <a14:compatExt xmlns:a14="http://schemas.microsoft.com/office/drawing/2010/main" spid="_x0000_s5146"/>
            </a:ext>
            <a:ext uri="{FF2B5EF4-FFF2-40B4-BE49-F238E27FC236}">
              <a16:creationId xmlns:a16="http://schemas.microsoft.com/office/drawing/2014/main" id="{5ECC0FAF-3E36-4821-B46A-DDE17C97AEC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8" name="Control 27" hidden="1">
          <a:extLst>
            <a:ext uri="{63B3BB69-23CF-44E3-9099-C40C66FF867C}">
              <a14:compatExt xmlns:a14="http://schemas.microsoft.com/office/drawing/2010/main" spid="_x0000_s5147"/>
            </a:ext>
            <a:ext uri="{FF2B5EF4-FFF2-40B4-BE49-F238E27FC236}">
              <a16:creationId xmlns:a16="http://schemas.microsoft.com/office/drawing/2014/main" id="{383DE3E1-0376-4FA1-B711-10F6127C98B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29" name="Control 28" hidden="1">
          <a:extLst>
            <a:ext uri="{63B3BB69-23CF-44E3-9099-C40C66FF867C}">
              <a14:compatExt xmlns:a14="http://schemas.microsoft.com/office/drawing/2010/main" spid="_x0000_s5148"/>
            </a:ext>
            <a:ext uri="{FF2B5EF4-FFF2-40B4-BE49-F238E27FC236}">
              <a16:creationId xmlns:a16="http://schemas.microsoft.com/office/drawing/2014/main" id="{2CA7E4C1-DE35-41A7-80A7-6FFE9CAC311A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0" name="Control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E0CF224A-35E1-4FDE-8473-AFF662D1F890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1" name="Control 53" hidden="1">
          <a:extLst>
            <a:ext uri="{63B3BB69-23CF-44E3-9099-C40C66FF867C}">
              <a14:compatExt xmlns:a14="http://schemas.microsoft.com/office/drawing/2010/main" spid="_x0000_s5173"/>
            </a:ext>
            <a:ext uri="{FF2B5EF4-FFF2-40B4-BE49-F238E27FC236}">
              <a16:creationId xmlns:a16="http://schemas.microsoft.com/office/drawing/2014/main" id="{04443B93-12C5-406B-BD8A-B8B74D16148D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2" name="Control 54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C0E7E99B-3E35-4DA1-AD4F-5561C5EB8191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3" name="Control 55" hidden="1">
          <a:extLst>
            <a:ext uri="{63B3BB69-23CF-44E3-9099-C40C66FF867C}">
              <a14:compatExt xmlns:a14="http://schemas.microsoft.com/office/drawing/2010/main" spid="_x0000_s5175"/>
            </a:ext>
            <a:ext uri="{FF2B5EF4-FFF2-40B4-BE49-F238E27FC236}">
              <a16:creationId xmlns:a16="http://schemas.microsoft.com/office/drawing/2014/main" id="{40F20DFF-FCA6-4092-B5F2-A06ADC52EC7F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4" name="Control 56" hidden="1">
          <a:extLst>
            <a:ext uri="{63B3BB69-23CF-44E3-9099-C40C66FF867C}">
              <a14:compatExt xmlns:a14="http://schemas.microsoft.com/office/drawing/2010/main" spid="_x0000_s5176"/>
            </a:ext>
            <a:ext uri="{FF2B5EF4-FFF2-40B4-BE49-F238E27FC236}">
              <a16:creationId xmlns:a16="http://schemas.microsoft.com/office/drawing/2014/main" id="{1D3745C7-BD34-450B-9E90-E5C980E85FFE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5" name="Control 57" hidden="1">
          <a:extLst>
            <a:ext uri="{63B3BB69-23CF-44E3-9099-C40C66FF867C}">
              <a14:compatExt xmlns:a14="http://schemas.microsoft.com/office/drawing/2010/main" spid="_x0000_s5177"/>
            </a:ext>
            <a:ext uri="{FF2B5EF4-FFF2-40B4-BE49-F238E27FC236}">
              <a16:creationId xmlns:a16="http://schemas.microsoft.com/office/drawing/2014/main" id="{3E00715C-B3D3-4F4E-82BB-CFAAD812CFAC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6" name="Control 58" hidden="1">
          <a:extLst>
            <a:ext uri="{63B3BB69-23CF-44E3-9099-C40C66FF867C}">
              <a14:compatExt xmlns:a14="http://schemas.microsoft.com/office/drawing/2010/main" spid="_x0000_s5178"/>
            </a:ext>
            <a:ext uri="{FF2B5EF4-FFF2-40B4-BE49-F238E27FC236}">
              <a16:creationId xmlns:a16="http://schemas.microsoft.com/office/drawing/2014/main" id="{570F4F79-501C-47D0-85F7-4E344E6854FC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7" name="Control 59" hidden="1">
          <a:extLst>
            <a:ext uri="{63B3BB69-23CF-44E3-9099-C40C66FF867C}">
              <a14:compatExt xmlns:a14="http://schemas.microsoft.com/office/drawing/2010/main" spid="_x0000_s5179"/>
            </a:ext>
            <a:ext uri="{FF2B5EF4-FFF2-40B4-BE49-F238E27FC236}">
              <a16:creationId xmlns:a16="http://schemas.microsoft.com/office/drawing/2014/main" id="{3507170F-FD96-48D3-A601-A54C2F1344E7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8" name="Control 60" hidden="1">
          <a:extLst>
            <a:ext uri="{63B3BB69-23CF-44E3-9099-C40C66FF867C}">
              <a14:compatExt xmlns:a14="http://schemas.microsoft.com/office/drawing/2010/main" spid="_x0000_s5180"/>
            </a:ext>
            <a:ext uri="{FF2B5EF4-FFF2-40B4-BE49-F238E27FC236}">
              <a16:creationId xmlns:a16="http://schemas.microsoft.com/office/drawing/2014/main" id="{17DC13D1-8215-46F2-AAD6-BD632DFA323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39" name="Control 61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771FBC54-B9F5-4F83-9694-6121E2F67B9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0" name="Control 62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2AF7D79E-6A59-4778-AB93-7FDD4E8B6857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1" name="Control 6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8699C0E5-02B4-4A0F-997C-C9DEC6297035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2" name="Control 6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5A6121E1-30B5-4E80-B036-6280BB8657CC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3" name="Control 65" hidden="1">
          <a:extLst>
            <a:ext uri="{63B3BB69-23CF-44E3-9099-C40C66FF867C}">
              <a14:compatExt xmlns:a14="http://schemas.microsoft.com/office/drawing/2010/main" spid="_x0000_s5185"/>
            </a:ext>
            <a:ext uri="{FF2B5EF4-FFF2-40B4-BE49-F238E27FC236}">
              <a16:creationId xmlns:a16="http://schemas.microsoft.com/office/drawing/2014/main" id="{89315580-C3A1-40F3-A67A-452C9D642BAA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4" name="Control 66" hidden="1">
          <a:extLst>
            <a:ext uri="{63B3BB69-23CF-44E3-9099-C40C66FF867C}">
              <a14:compatExt xmlns:a14="http://schemas.microsoft.com/office/drawing/2010/main" spid="_x0000_s5186"/>
            </a:ext>
            <a:ext uri="{FF2B5EF4-FFF2-40B4-BE49-F238E27FC236}">
              <a16:creationId xmlns:a16="http://schemas.microsoft.com/office/drawing/2014/main" id="{CFD8E745-D091-402D-A757-958C6B5105B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5" name="Control 67" hidden="1">
          <a:extLst>
            <a:ext uri="{63B3BB69-23CF-44E3-9099-C40C66FF867C}">
              <a14:compatExt xmlns:a14="http://schemas.microsoft.com/office/drawing/2010/main" spid="_x0000_s5187"/>
            </a:ext>
            <a:ext uri="{FF2B5EF4-FFF2-40B4-BE49-F238E27FC236}">
              <a16:creationId xmlns:a16="http://schemas.microsoft.com/office/drawing/2014/main" id="{42450540-84C5-4F81-87D0-CE3B1A0525A8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6" name="Control 68" hidden="1">
          <a:extLst>
            <a:ext uri="{63B3BB69-23CF-44E3-9099-C40C66FF867C}">
              <a14:compatExt xmlns:a14="http://schemas.microsoft.com/office/drawing/2010/main" spid="_x0000_s5188"/>
            </a:ext>
            <a:ext uri="{FF2B5EF4-FFF2-40B4-BE49-F238E27FC236}">
              <a16:creationId xmlns:a16="http://schemas.microsoft.com/office/drawing/2014/main" id="{5BF8CE14-35D6-47AD-BF1B-DB84C189C582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7" name="Control 69" hidden="1">
          <a:extLst>
            <a:ext uri="{63B3BB69-23CF-44E3-9099-C40C66FF867C}">
              <a14:compatExt xmlns:a14="http://schemas.microsoft.com/office/drawing/2010/main" spid="_x0000_s5189"/>
            </a:ext>
            <a:ext uri="{FF2B5EF4-FFF2-40B4-BE49-F238E27FC236}">
              <a16:creationId xmlns:a16="http://schemas.microsoft.com/office/drawing/2014/main" id="{9A0B717C-403E-4E19-83A5-F30D23EDF06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8" name="Control 70" hidden="1">
          <a:extLst>
            <a:ext uri="{63B3BB69-23CF-44E3-9099-C40C66FF867C}">
              <a14:compatExt xmlns:a14="http://schemas.microsoft.com/office/drawing/2010/main" spid="_x0000_s5190"/>
            </a:ext>
            <a:ext uri="{FF2B5EF4-FFF2-40B4-BE49-F238E27FC236}">
              <a16:creationId xmlns:a16="http://schemas.microsoft.com/office/drawing/2014/main" id="{E9AF2F77-CDF8-4D84-B731-81536AB3AF1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49" name="Control 71" hidden="1">
          <a:extLst>
            <a:ext uri="{63B3BB69-23CF-44E3-9099-C40C66FF867C}">
              <a14:compatExt xmlns:a14="http://schemas.microsoft.com/office/drawing/2010/main" spid="_x0000_s5191"/>
            </a:ext>
            <a:ext uri="{FF2B5EF4-FFF2-40B4-BE49-F238E27FC236}">
              <a16:creationId xmlns:a16="http://schemas.microsoft.com/office/drawing/2014/main" id="{B97D66D1-5367-4691-8C26-82393D14084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50" name="Control 72" hidden="1">
          <a:extLst>
            <a:ext uri="{63B3BB69-23CF-44E3-9099-C40C66FF867C}">
              <a14:compatExt xmlns:a14="http://schemas.microsoft.com/office/drawing/2010/main" spid="_x0000_s5192"/>
            </a:ext>
            <a:ext uri="{FF2B5EF4-FFF2-40B4-BE49-F238E27FC236}">
              <a16:creationId xmlns:a16="http://schemas.microsoft.com/office/drawing/2014/main" id="{4F982D21-4DB0-4D8E-B989-B2992BA9D9F1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51" name="Control 73" hidden="1">
          <a:extLst>
            <a:ext uri="{63B3BB69-23CF-44E3-9099-C40C66FF867C}">
              <a14:compatExt xmlns:a14="http://schemas.microsoft.com/office/drawing/2010/main" spid="_x0000_s5193"/>
            </a:ext>
            <a:ext uri="{FF2B5EF4-FFF2-40B4-BE49-F238E27FC236}">
              <a16:creationId xmlns:a16="http://schemas.microsoft.com/office/drawing/2014/main" id="{0AA22AEE-88BC-483D-B7CB-939CDA27E25A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266700</xdr:colOff>
      <xdr:row>1038</xdr:row>
      <xdr:rowOff>35513</xdr:rowOff>
    </xdr:to>
    <xdr:sp macro="" textlink="">
      <xdr:nvSpPr>
        <xdr:cNvPr id="52" name="Control 74" hidden="1">
          <a:extLst>
            <a:ext uri="{63B3BB69-23CF-44E3-9099-C40C66FF867C}">
              <a14:compatExt xmlns:a14="http://schemas.microsoft.com/office/drawing/2010/main" spid="_x0000_s5194"/>
            </a:ext>
            <a:ext uri="{FF2B5EF4-FFF2-40B4-BE49-F238E27FC236}">
              <a16:creationId xmlns:a16="http://schemas.microsoft.com/office/drawing/2014/main" id="{44FE880B-ACDF-4BD1-A784-530E7B3FF38C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53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6D576D4D-45F9-477D-8A4F-DA7E9A27838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54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6F720681-DB31-4A35-9CB9-4B0B93AC180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55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88BDFD9C-0024-47CA-A8AE-5E09226BA3E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56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710BD4C9-62FE-4E72-8BC4-2506E217A9F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57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BE0380FE-736E-461E-9D95-F0C6485F325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58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9C880EB1-1DB2-4FD7-8389-E797E3F0A5E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59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B0AFF44D-797E-4B36-B777-AF5032F2BAA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0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B09ADB3D-AF1B-424E-95D8-4126CDAE8E8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1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DCFFB86B-7299-4928-A2CC-AACFB7171A5F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2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AE7F2BC5-6A24-424F-B44C-0F4EF898EB3B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3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25F4D635-9530-49EB-B78A-E2E00A7A822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4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AA4CDD84-8205-40E9-9934-ECA3842B835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5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3CB2343F-B065-48AF-903A-D0AB125BC0D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6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A824652E-6C84-4BD4-8B95-2B79AE5F01C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7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6FAF0A4D-DC0D-41C2-8A19-88B43E9A51D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8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04D09602-8723-4053-A266-537CAEAB3D0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69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BC05B0FE-AA88-4ED6-8991-21FEA943ADE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0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DFA7594D-91E2-49F6-8231-DF2353F3302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1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F5F57811-8533-440C-8738-3BA1FBF082E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2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2E6AAC85-52E5-4632-9B17-0317809E060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3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CF3DB727-F2CA-4327-ACDA-7DC8D441943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4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2FAEEA40-532D-4529-AB56-28E3EEFADD38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5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1C058640-D24F-4267-86B2-6A87B5C0E91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6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FA6457E0-715E-4E86-BE58-BA676B54848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7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D7A2B21A-A685-4E4F-8CC7-4F2F86C20DA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8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3E71E338-473C-4C00-B832-1108F1DE03E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79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59294CF3-622C-4123-A4DB-96872DE2A28F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0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DA70C402-460F-470B-9A98-8F52EEB62C5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1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17024AE1-9799-48D6-B3F3-7BD4F15073C9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2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73C1D37B-A44D-4AE4-A31D-E28329BFB4B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3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A755623F-F210-4158-9B42-C0D1F7014FC8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4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F1A7E0BB-4637-4F21-8B5A-CDD3362A42D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5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6FDD9361-E44C-412C-ADAA-DA00AB22ADF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6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943BA132-E393-4297-AF65-B7A17992825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7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B56459B1-5EC0-438D-820B-5AAD4EE98F4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8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33D64F04-6BD4-4D90-97A5-1B7E504A3D3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89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6A01FF7E-282C-4036-A8E1-5D8B5D80C9B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0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546EFE96-E953-4B90-91E6-FA787EB5E2FB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1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C54926CD-49D5-46D9-9EAB-3299E290C3B8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2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237FDD7F-DA10-42D2-8795-171032CF504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3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4E61021E-8E93-41EF-8B9E-273BAE1F0DD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4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83D341C1-AFEF-4F46-92AB-DC6F08B013A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5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BF0B5C73-D1A7-4686-B6BF-90C1F526F6E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6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F0ED51BF-ED10-46C7-8351-338F18A10FBB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7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A420CA30-219C-4A4B-99C7-1886CAC600C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8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EC6F1525-458C-4AB2-B818-88F4414FBCE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99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AF085A6A-D7F9-4429-AD91-9B1F4B3C386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263525</xdr:colOff>
      <xdr:row>1038</xdr:row>
      <xdr:rowOff>36047</xdr:rowOff>
    </xdr:to>
    <xdr:sp macro="" textlink="">
      <xdr:nvSpPr>
        <xdr:cNvPr id="100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897FA756-3080-4D75-A44B-3F97EAB5380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E1FC65D-138E-466D-B5B1-F86BA21BAC06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2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D1C3A06A-7CBD-4041-850C-DCE8F2B3DC63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3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B3226559-19B4-4D97-9F7B-BBB165DD9DB7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4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7233ACA0-2E37-454E-A0E1-D7D9079D54B6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5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DE619748-B4E4-47A9-9494-DC294755E299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6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44B52423-4723-499C-922D-35BFD61FC3D9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7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2D71AA9D-8C87-4F69-80B5-9D024E708AD2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187325</xdr:colOff>
      <xdr:row>1037</xdr:row>
      <xdr:rowOff>153588</xdr:rowOff>
    </xdr:to>
    <xdr:sp macro="" textlink="">
      <xdr:nvSpPr>
        <xdr:cNvPr id="108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FE9BE3CF-CDE8-4780-87F5-48306D699467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09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7A6AEF69-DF45-4F1D-90AE-4127CDC405E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0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9481088B-B66E-40B3-945F-9F122033E71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1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33BFF003-205E-4BA6-BC9F-A0911F40242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2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BAFA2AD0-20EA-4181-80AE-9B25B0F8F88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3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19CFC075-3CE6-458E-835A-0CE895957AD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4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7D29475E-81AA-4CF0-82C6-E095305FDC3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5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A45C3114-74AE-44FB-AE2D-3E0F56FD4B3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6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29E04D4C-5D24-401D-9C51-CC4067B77CE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7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B2B3DAE6-2286-4A71-9172-450C8E825C9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2A2978A9-A0ED-4642-898C-0A122C26486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9B9BB906-B0E8-457C-92FD-5EA97091243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E4527AE3-A9E2-4F81-9C88-E9B470A4C04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713A5079-B40A-4ACA-AC50-94A9E73C8E7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2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55AD05BE-ABC9-4FB7-A99A-C10A278217D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3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711C4D00-95CC-40C7-843B-02F8C55D664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4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54829E67-2EC9-476E-8863-773390075A5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5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2A6E7B4C-E474-45D9-BEC4-DE9F6C0288C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6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BA38EA87-F6C2-4962-AF2F-3E968DDE64F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7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E0A4EE72-5FDC-42E4-B684-C6C41601B16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8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75FE872F-43B7-4159-8C02-2EC5F7CBF8D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29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B3CF2008-5011-454A-8C29-BFBB7C6D67C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0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BA0467A6-DB29-40E9-A94A-E31283AD115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1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406BDF61-A040-40CE-99EF-BB99EBA1B6B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2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A383C190-2A91-4E46-9210-C243467D46E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3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61B4A936-CEBD-4467-A346-E799B5B3400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4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6E8186C4-16BE-479D-9FB8-191940ABC1C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5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5C6FDCD7-DA59-4BA7-9716-C062B4595C0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6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BC9E02B3-06D9-45E2-AE2F-BB180D04511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7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DB0A88C3-7897-4C0F-957D-CD68F7F205A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8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68A0E28D-8C84-43DC-9438-30A6A0154F8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39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92E24A2D-391C-457D-A37D-A56E27B11AE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0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D68C98D9-5E2F-4D68-8B64-A13557CB16F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1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1641CE6D-7524-4889-889F-B3B37B9FC67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2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64482117-A0D6-44A1-9973-036082BBA6C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3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81DEA924-80A0-40E2-A921-86D97250F6C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4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E3037FE8-1C27-48DA-9B79-573073860BB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5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4A43E78F-6374-49CC-A851-8026CFFCC42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6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6BB39060-54F2-4D06-B2C8-981CFF6390E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7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9EB8CDF6-9B48-416F-A743-6281300489B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8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B66D7AE6-5135-47E8-AFAE-F985F67B645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49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BA8339A6-19F5-4F09-9150-B8270D52626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0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F8333412-AEBA-448D-9A83-83FCDC49C13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1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F4E83BEA-EC38-443F-905E-F76DE994067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2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7292D507-218F-4740-BB37-CE645652284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3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1949E560-E20D-4D6E-8FAD-706F57F2F00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4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9FFE7EBD-D7A7-4CC6-9AC3-30D428F8762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5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41BB7103-D55F-438B-8ADA-FAC92FEE4DF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6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F6709E5D-02C4-4AE3-9FD5-F2B9CDA8094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7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7F4BDC0D-D803-4F5A-80E4-26FA98AAE07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8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6F8779C5-F815-4924-8639-E43BEFFF00F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59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04F8A954-8328-497A-9136-AD1E3009F3E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0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CD4D55E2-685C-48F3-8DC1-B7FB598823A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1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4C5528D6-104B-4E10-8749-89D6C94F276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2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B550A412-4BCC-4424-A5C7-430864926C4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3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7B33ABBA-0BDD-40FF-A214-944D9D5E04E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4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680E6BAC-7DA4-441C-A25E-693E01FBBEB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5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7A37C5FC-1562-4E2B-B621-BF0E6D2BE83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6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C25BCE8D-1BD2-45E4-AFC7-337D4516152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7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CD4C38D9-582D-4961-88D9-D5F136C3A52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8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28352550-5F4C-4014-82CF-9A1DFA7E22E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69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4927C35A-8583-4338-8CE1-514759260DD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0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5E71629C-44FE-41B4-B23C-300E39DB71B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1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E459E6D3-7614-4D16-9400-D79B4311A6B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2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1CA2D8F7-2811-4BD2-95AB-26DDE258302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3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B7EE5FC9-A38C-4A95-B172-A6E4E2F7204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4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FA0BDFE9-8CA8-419D-B57C-1DFA67FB6B7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5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B40A39B2-1C15-4E71-BC4C-4612DB56B46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6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584D8D3E-0037-4EE3-ADA4-80774172D00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7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73FAE4AF-6684-44DE-8F39-E46BF8B4DE0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8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833BECBC-AC27-4ADD-9B17-FA47723B28B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79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D05ECEAF-D775-48B1-910A-BF0007B6347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0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F544432A-A145-4B5D-9448-E52C36AA79D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1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331ACBAC-F2DE-46A0-93C0-9C7725168E7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2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14800516-CC5F-4F8C-8889-2C69B879C43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3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DF5A8346-A39C-44FF-BCE7-9B17B5D6CE2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4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5F621049-BF6A-48C7-AEB2-4B7D5683568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5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5A47D9B1-5413-4D2E-AEB5-D60E30BF14B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6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35692B78-E9EB-47E1-BC23-DF192D57348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7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B5583103-FA40-465B-AC9E-EC4D9AE89D6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8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5E81024E-4A12-4953-AA1F-7202A91CC41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89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5D03D303-8A44-479D-9E38-B13FE2307EE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0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9BFF3317-E4F0-4C5A-943E-CD37A226BB1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1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FC601B32-5682-463E-AB62-17C110EC248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2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E4281B37-CF99-4802-ADBB-09E4C6884D5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3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1CAE6B64-4410-4633-AE16-FE28F92D3DF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4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E4CC6FA1-B593-42DC-B34F-1EE0112F99B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5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E86894E6-A1FD-44A8-AA07-8BA213B30F6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6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81413D1E-9DFC-4E34-91D9-21EC9017F4C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7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A36F3C25-4220-4631-8AF9-9C435FFFF90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8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490C1BB0-66B7-4666-B5B9-7FDD0B20397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199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E765A883-AA9D-4B02-84F5-DA31B30CD5E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0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70BCC8CE-001F-451F-85B2-233D6185A49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1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C9882109-EC1F-4AC2-8E27-40F5E9F10CD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2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E9AF6863-3F14-4C52-AB48-C0247D45FC3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3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3885DD5C-D185-450F-90C9-BA14E858731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4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483FD530-9363-499F-BDA2-D07C83410DC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5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A64A6580-FC10-47AE-BA9F-73C90725B59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6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639675B0-9ABA-42BD-B7D0-CE92528E462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7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5607834E-86D4-41C1-B36A-5D9822DAC06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8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A547A779-8277-4A77-817C-732AA18C438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09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14A7CF28-CC47-49E3-A18E-B6296A88151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0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B46C4919-E0ED-4522-8E0B-3A4EFC10024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1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30E35D14-9F5D-4F46-AA0D-CA7CD35028D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2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AD701FEC-2225-4CEC-B7D8-5166A30E187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3" name="Control 13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80CC7508-2AA5-40B0-A006-0A35199F1AE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4" name="Control 13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EA4C919D-6994-42B7-BE49-5EE6CB863F0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5" name="Control 13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92A62361-909B-41AD-A5D1-F1FBF84E8A8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6" name="Control 13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2B0D59CE-A3E6-444B-AAEC-FA2E558BC04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7" name="Control 13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A934A24B-0DAC-4DB6-95AF-5325CDF9E39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8" name="Control 14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779C8080-8B97-4E01-B079-099FDACECB2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19" name="Control 14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C5683531-361A-4ABA-85ED-236874989D2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0" name="Control 14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20E5C390-0ED2-4602-939F-53D0A9EDEF8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1" name="Control 14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89BBAE6D-327D-4E63-A799-8E1A5CE37E9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2" name="Control 14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1E46FACA-F8F2-4AA2-B9FC-F8DA7E7D158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3" name="Control 14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783B123B-5998-4767-A1B5-279111E824D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4" name="Control 14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21DEC4A8-8E12-44AF-80A0-B06B021EED9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5" name="Control 14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F27D2E62-25CD-4C9E-B376-418AB3F0900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6" name="Control 14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4E98ADE2-56C7-411D-8755-7486C9B3C60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7" name="Control 14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683FA3C9-2190-4920-92FA-6219134C09C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8" name="Control 15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CE351176-B524-4DB8-8ADE-ED3952E1507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29" name="Control 15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867D7485-3C94-4D76-992C-B017A70D2EC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0" name="Control 153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88BCEA5B-D71C-486A-903E-DB5FB634E2D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1" name="Control 154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F0013A23-16E7-4D54-9480-D9480DB79FB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2" name="Control 155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D50E6A46-CFDD-4DF8-BD43-84936FC0938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3" name="Control 156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5DC6E6F4-7225-4E83-BA70-364873B773F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4" name="Control 157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8B0D5296-F745-4A16-8D43-E7BDD97DE6D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5" name="Control 158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A29BAF63-F237-4BB9-811B-3110DE87214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6" name="Control 159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7ED9CAAF-AF55-494F-9099-6E231774D8B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7" name="Control 160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2F03B3A4-B52C-4964-A260-9443A5B536E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8" name="Control 161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EDDFEFB2-E2CA-4B1F-8A31-8C8CB62E51B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39" name="Control 162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A3F3827E-BC97-4EA8-A543-37BB6D134A3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0" name="Control 163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472F7255-45FD-4A60-8034-778FD9DB80A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1" name="Control 164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4CD46B03-E616-4F4A-AB8B-AAB15B45DF8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2" name="Control 165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FD0F23C4-593F-4509-8A6D-E2AB5210D66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3" name="Control 166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39867796-487C-43FD-85F4-10A3D2DA78D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4" name="Control 167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9B70DD63-9AD3-4630-8BF4-F021C1AA591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5" name="Control 168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DEA971E6-A88D-467D-91F8-238AEF87206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6" name="Control 169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48EBA304-E7B3-4BD8-9AF5-37F08A235D1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7" name="Control 170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6DBA93EE-C527-4DB4-8568-907DB9E762D1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8" name="Control 171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CE6998B7-6993-4A07-AAF8-69A66BB1D42B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49" name="Control 172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8EF08EB5-CB67-46C0-A118-B4F67CF6B4E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0" name="Control 173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38FEACAF-6D78-4F92-93E2-84CBA760F7B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1" name="Control 174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54C11F31-C882-4F61-975B-8D1B6FD4E23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2" name="Control 175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884A8778-0F35-4742-94EE-2563109D3B4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3" name="Control 176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12252788-5DD2-4A0F-B21D-6463B851E7C4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4" name="Control 177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F81A71D8-1652-4414-9926-199ADEE045C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5" name="Control 178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C4F5A495-B2C9-4BD7-8808-9FB278D9E51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6" name="Control 179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74B27763-69C6-411E-8AFA-FB141332749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7" name="Control 180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3953EFDA-8913-44BC-85C4-0BA867DE609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8" name="Control 181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F3D84BF5-83F7-4924-A30C-D259523E67E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59" name="Control 182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364425B9-AD18-4F02-ADED-3F22EF2B7348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60" name="Control 183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2622CA0C-E5DD-42F6-9B4A-FDF5D5117A4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61" name="Control 184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F17327EF-5BBF-449B-820F-18006EDD809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62" name="Control 185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2049DF69-BF58-49B0-84AB-A95B4B84026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63" name="Control 186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B1019AE6-014F-4829-ADB8-17E451283CB4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41305</xdr:rowOff>
    </xdr:to>
    <xdr:sp macro="" textlink="">
      <xdr:nvSpPr>
        <xdr:cNvPr id="264" name="Control 208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8F558BE9-4154-47ED-8ECA-0803D395ECBA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41303</xdr:rowOff>
    </xdr:to>
    <xdr:sp macro="" textlink="">
      <xdr:nvSpPr>
        <xdr:cNvPr id="265" name="Control 209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D78B736B-B105-4EB8-B492-0D089629A87C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41307</xdr:rowOff>
    </xdr:to>
    <xdr:sp macro="" textlink="">
      <xdr:nvSpPr>
        <xdr:cNvPr id="266" name="Control 210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FE9F976E-6998-4AB0-82FB-AEA943159E3D}"/>
            </a:ext>
          </a:extLst>
        </xdr:cNvPr>
        <xdr:cNvSpPr/>
      </xdr:nvSpPr>
      <xdr:spPr bwMode="auto">
        <a:xfrm>
          <a:off x="0" y="2082260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41302</xdr:rowOff>
    </xdr:to>
    <xdr:sp macro="" textlink="">
      <xdr:nvSpPr>
        <xdr:cNvPr id="267" name="Control 211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DECF30A7-A83F-426B-95DA-6F058ED9CF24}"/>
            </a:ext>
          </a:extLst>
        </xdr:cNvPr>
        <xdr:cNvSpPr/>
      </xdr:nvSpPr>
      <xdr:spPr bwMode="auto">
        <a:xfrm>
          <a:off x="0" y="2082260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41305</xdr:rowOff>
    </xdr:to>
    <xdr:sp macro="" textlink="">
      <xdr:nvSpPr>
        <xdr:cNvPr id="268" name="Control 212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676C23FE-DA4E-4D5F-BF5F-75383B824B8C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41304</xdr:rowOff>
    </xdr:to>
    <xdr:sp macro="" textlink="">
      <xdr:nvSpPr>
        <xdr:cNvPr id="269" name="Control 213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558FFD42-FC48-47EB-BEA4-6B68B88830A4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41303</xdr:rowOff>
    </xdr:to>
    <xdr:sp macro="" textlink="">
      <xdr:nvSpPr>
        <xdr:cNvPr id="270" name="Control 214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2A012C2E-710E-462B-BF10-CF4227A7B733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41304</xdr:rowOff>
    </xdr:to>
    <xdr:sp macro="" textlink="">
      <xdr:nvSpPr>
        <xdr:cNvPr id="271" name="Control 215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ABACD9DC-F5A6-48DF-8CB7-431E7279542B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41306</xdr:rowOff>
    </xdr:to>
    <xdr:sp macro="" textlink="">
      <xdr:nvSpPr>
        <xdr:cNvPr id="272" name="Control 216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595B0A99-CEA1-4B04-B445-4641B4C0E490}"/>
            </a:ext>
          </a:extLst>
        </xdr:cNvPr>
        <xdr:cNvSpPr/>
      </xdr:nvSpPr>
      <xdr:spPr bwMode="auto">
        <a:xfrm>
          <a:off x="0" y="208226025"/>
          <a:ext cx="193040" cy="24133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41302</xdr:rowOff>
    </xdr:to>
    <xdr:sp macro="" textlink="">
      <xdr:nvSpPr>
        <xdr:cNvPr id="273" name="Control 217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9CF62720-584C-4475-A2BA-F928F858DC1A}"/>
            </a:ext>
          </a:extLst>
        </xdr:cNvPr>
        <xdr:cNvSpPr/>
      </xdr:nvSpPr>
      <xdr:spPr bwMode="auto">
        <a:xfrm>
          <a:off x="0" y="2082260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41305</xdr:rowOff>
    </xdr:to>
    <xdr:sp macro="" textlink="">
      <xdr:nvSpPr>
        <xdr:cNvPr id="274" name="Control 218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691DD152-262D-40F8-9ADD-AE1E9ADBAC14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41304</xdr:rowOff>
    </xdr:to>
    <xdr:sp macro="" textlink="">
      <xdr:nvSpPr>
        <xdr:cNvPr id="275" name="Control 219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205A9FCB-71A4-48D0-B0DD-F8B51A456D15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41304</xdr:rowOff>
    </xdr:to>
    <xdr:sp macro="" textlink="">
      <xdr:nvSpPr>
        <xdr:cNvPr id="276" name="Control 220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812CBD48-EDEA-4861-A148-69DE5167E3FF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41304</xdr:rowOff>
    </xdr:to>
    <xdr:sp macro="" textlink="">
      <xdr:nvSpPr>
        <xdr:cNvPr id="277" name="Control 221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819B5746-1A64-4B56-8DE8-1063A31183D1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41304</xdr:rowOff>
    </xdr:to>
    <xdr:sp macro="" textlink="">
      <xdr:nvSpPr>
        <xdr:cNvPr id="278" name="Control 222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5EE059FE-2C02-4076-A17A-73C227DD11F4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41307</xdr:rowOff>
    </xdr:to>
    <xdr:sp macro="" textlink="">
      <xdr:nvSpPr>
        <xdr:cNvPr id="279" name="Control 223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BB2B6014-7BF7-45B6-896D-A30EF9969D8A}"/>
            </a:ext>
          </a:extLst>
        </xdr:cNvPr>
        <xdr:cNvSpPr/>
      </xdr:nvSpPr>
      <xdr:spPr bwMode="auto">
        <a:xfrm>
          <a:off x="0" y="2082260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41301</xdr:rowOff>
    </xdr:to>
    <xdr:sp macro="" textlink="">
      <xdr:nvSpPr>
        <xdr:cNvPr id="280" name="Control 224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37D03592-F96F-4B91-B21A-5514536F484E}"/>
            </a:ext>
          </a:extLst>
        </xdr:cNvPr>
        <xdr:cNvSpPr/>
      </xdr:nvSpPr>
      <xdr:spPr bwMode="auto">
        <a:xfrm>
          <a:off x="0" y="208226025"/>
          <a:ext cx="193040" cy="24132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41305</xdr:rowOff>
    </xdr:to>
    <xdr:sp macro="" textlink="">
      <xdr:nvSpPr>
        <xdr:cNvPr id="281" name="Control 225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A3A3A688-07E7-4CF1-A882-C11C1F60B8DD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41304</xdr:rowOff>
    </xdr:to>
    <xdr:sp macro="" textlink="">
      <xdr:nvSpPr>
        <xdr:cNvPr id="282" name="Control 226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3C3452E7-9968-4CD9-81DC-B5DD55D948C2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41305</xdr:rowOff>
    </xdr:to>
    <xdr:sp macro="" textlink="">
      <xdr:nvSpPr>
        <xdr:cNvPr id="283" name="Control 227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33441EB0-EEFA-4D3D-967F-3BB1A615A532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41303</xdr:rowOff>
    </xdr:to>
    <xdr:sp macro="" textlink="">
      <xdr:nvSpPr>
        <xdr:cNvPr id="284" name="Control 228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D9A40126-227A-456B-806E-2C7C1BEB4CE2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41116</xdr:rowOff>
    </xdr:to>
    <xdr:sp macro="" textlink="">
      <xdr:nvSpPr>
        <xdr:cNvPr id="285" name="Control 229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263856A3-F1AE-499A-B7E1-FDB8535DB115}"/>
            </a:ext>
          </a:extLst>
        </xdr:cNvPr>
        <xdr:cNvSpPr/>
      </xdr:nvSpPr>
      <xdr:spPr bwMode="auto">
        <a:xfrm>
          <a:off x="0" y="208226025"/>
          <a:ext cx="193040" cy="2411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130644</xdr:rowOff>
    </xdr:to>
    <xdr:sp macro="" textlink="">
      <xdr:nvSpPr>
        <xdr:cNvPr id="286" name="Control 230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7C8B4F82-B15B-4EBA-B975-3BC43D7E01F2}"/>
            </a:ext>
          </a:extLst>
        </xdr:cNvPr>
        <xdr:cNvSpPr/>
      </xdr:nvSpPr>
      <xdr:spPr bwMode="auto">
        <a:xfrm>
          <a:off x="0" y="208226025"/>
          <a:ext cx="193040" cy="3306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87" name="Control 231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2963641A-FD90-4D95-9A62-55312434D4F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88" name="Control 232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48CB374A-2ECC-4A18-8D5C-5284A2B75BE6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89" name="Control 233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AFC258C6-043C-4A10-9A9B-8636DBFDE5F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0" name="Control 234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208C791A-B4CA-4E38-BF29-45429B42704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1" name="Control 235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5EBEED70-D93F-4692-91C2-6A6DFA478B4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2" name="Control 236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FA1EBED1-D343-46BD-A21C-C3CD579D6C4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3" name="Control 237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70532F72-93B6-4373-B89E-26867641AC1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4" name="Control 238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4FB9E393-E174-4706-8FFB-D63EFA49B7C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5" name="Control 239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18849AD7-D179-4A3F-A03A-3D309483AFA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6" name="Control 240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40AECE09-5B79-4530-AFCB-2474383E2A1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7" name="Control 241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F0A2184F-3681-4C73-9F83-F9F8426C369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193040</xdr:colOff>
      <xdr:row>1038</xdr:row>
      <xdr:rowOff>41311</xdr:rowOff>
    </xdr:to>
    <xdr:sp macro="" textlink="">
      <xdr:nvSpPr>
        <xdr:cNvPr id="298" name="Control 242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F06730FB-AC71-4D67-A022-A2422B47765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5218D381-0DE8-4E97-BA35-5B3FB64A87B2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300657CD-BEE7-4D2E-94D1-E8339C200B94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2F9160CF-2A6F-432B-80E8-97B131AA1645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D508D5AA-F950-4EDB-B22F-2FF3225F66E7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0E7AB2EB-2C7C-4798-8CD6-5600D5ECBDA9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27A7DA9C-A84B-4C9F-A6DB-EAD55C3EDB20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D0E7A5F9-E095-4FC3-9016-88E36B386AA7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D0158CC4-6E64-4A7C-9DA1-3D2DBE878D74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BA6A97F0-F369-40C1-AA0B-4461AE05D1A7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58F32A2E-DC96-4D79-9A09-1F2C3C82D175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2" name="Control 11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F1DC53E3-702F-4B3B-BC52-C95719DB82B2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3" name="Control 12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E57B9E04-6CDA-4519-8329-7B574F41E607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4" name="Control 13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B7BD8A1E-2F6C-4A8D-B947-B3EB86ADB463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5" name="Control 14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F6D388CE-D6AA-4665-B3CF-9A36AFBFC028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6" name="Control 15" hidden="1">
          <a:extLst>
            <a:ext uri="{63B3BB69-23CF-44E3-9099-C40C66FF867C}">
              <a14:compatExt xmlns:a14="http://schemas.microsoft.com/office/drawing/2010/main" spid="_x0000_s5135"/>
            </a:ext>
            <a:ext uri="{FF2B5EF4-FFF2-40B4-BE49-F238E27FC236}">
              <a16:creationId xmlns:a16="http://schemas.microsoft.com/office/drawing/2014/main" id="{DC61B031-D37D-40AB-8DDC-DA9A62CFC2C9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7" name="Control 16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0B7BC64D-86D8-494E-BD9B-E16BDB90ECF6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8" name="Control 17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13625D76-93D1-4618-8E6E-1914B1746311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19" name="Control 18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AA72CE8B-0A1A-4C92-819D-5E0656F2959D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0</xdr:rowOff>
    </xdr:from>
    <xdr:to>
      <xdr:col>0</xdr:col>
      <xdr:colOff>302240</xdr:colOff>
      <xdr:row>96</xdr:row>
      <xdr:rowOff>34872</xdr:rowOff>
    </xdr:to>
    <xdr:sp macro="" textlink="">
      <xdr:nvSpPr>
        <xdr:cNvPr id="20" name="Control 19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1F22EA27-0C74-484E-92CF-59E29002412C}"/>
            </a:ext>
          </a:extLst>
        </xdr:cNvPr>
        <xdr:cNvSpPr/>
      </xdr:nvSpPr>
      <xdr:spPr bwMode="auto">
        <a:xfrm>
          <a:off x="327025" y="165569900"/>
          <a:ext cx="27366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1" name="Control 20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DE183158-3D17-4567-8BDA-8FC5B50BF389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2" name="Control 21" hidden="1">
          <a:extLst>
            <a:ext uri="{63B3BB69-23CF-44E3-9099-C40C66FF867C}">
              <a14:compatExt xmlns:a14="http://schemas.microsoft.com/office/drawing/2010/main" spid="_x0000_s5141"/>
            </a:ext>
            <a:ext uri="{FF2B5EF4-FFF2-40B4-BE49-F238E27FC236}">
              <a16:creationId xmlns:a16="http://schemas.microsoft.com/office/drawing/2014/main" id="{806FD73A-41FC-4CED-9631-0F057BB1C792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3" name="Control 22" hidden="1">
          <a:extLst>
            <a:ext uri="{63B3BB69-23CF-44E3-9099-C40C66FF867C}">
              <a14:compatExt xmlns:a14="http://schemas.microsoft.com/office/drawing/2010/main" spid="_x0000_s5142"/>
            </a:ext>
            <a:ext uri="{FF2B5EF4-FFF2-40B4-BE49-F238E27FC236}">
              <a16:creationId xmlns:a16="http://schemas.microsoft.com/office/drawing/2014/main" id="{8DDD325E-AFCA-4DDA-AEBB-3FEC14CA5090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4" name="Control 23" hidden="1">
          <a:extLst>
            <a:ext uri="{63B3BB69-23CF-44E3-9099-C40C66FF867C}">
              <a14:compatExt xmlns:a14="http://schemas.microsoft.com/office/drawing/2010/main" spid="_x0000_s5143"/>
            </a:ext>
            <a:ext uri="{FF2B5EF4-FFF2-40B4-BE49-F238E27FC236}">
              <a16:creationId xmlns:a16="http://schemas.microsoft.com/office/drawing/2014/main" id="{67BCDE1C-669E-43C3-B6E8-130488FC3AF8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5" name="Control 24" hidden="1">
          <a:extLst>
            <a:ext uri="{63B3BB69-23CF-44E3-9099-C40C66FF867C}">
              <a14:compatExt xmlns:a14="http://schemas.microsoft.com/office/drawing/2010/main" spid="_x0000_s5144"/>
            </a:ext>
            <a:ext uri="{FF2B5EF4-FFF2-40B4-BE49-F238E27FC236}">
              <a16:creationId xmlns:a16="http://schemas.microsoft.com/office/drawing/2014/main" id="{834B868A-5121-461A-B7FC-8355C9750F85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6" name="Control 25" hidden="1">
          <a:extLst>
            <a:ext uri="{63B3BB69-23CF-44E3-9099-C40C66FF867C}">
              <a14:compatExt xmlns:a14="http://schemas.microsoft.com/office/drawing/2010/main" spid="_x0000_s5145"/>
            </a:ext>
            <a:ext uri="{FF2B5EF4-FFF2-40B4-BE49-F238E27FC236}">
              <a16:creationId xmlns:a16="http://schemas.microsoft.com/office/drawing/2014/main" id="{E737B009-1064-4675-91FF-3615FE07DE4D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7" name="Control 26" hidden="1">
          <a:extLst>
            <a:ext uri="{63B3BB69-23CF-44E3-9099-C40C66FF867C}">
              <a14:compatExt xmlns:a14="http://schemas.microsoft.com/office/drawing/2010/main" spid="_x0000_s5146"/>
            </a:ext>
            <a:ext uri="{FF2B5EF4-FFF2-40B4-BE49-F238E27FC236}">
              <a16:creationId xmlns:a16="http://schemas.microsoft.com/office/drawing/2014/main" id="{6C347995-5C6F-4FEB-9B7A-65A94E338194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8" name="Control 27" hidden="1">
          <a:extLst>
            <a:ext uri="{63B3BB69-23CF-44E3-9099-C40C66FF867C}">
              <a14:compatExt xmlns:a14="http://schemas.microsoft.com/office/drawing/2010/main" spid="_x0000_s5147"/>
            </a:ext>
            <a:ext uri="{FF2B5EF4-FFF2-40B4-BE49-F238E27FC236}">
              <a16:creationId xmlns:a16="http://schemas.microsoft.com/office/drawing/2014/main" id="{A6D18499-852E-4398-B69E-043509F5EC13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29" name="Control 28" hidden="1">
          <a:extLst>
            <a:ext uri="{63B3BB69-23CF-44E3-9099-C40C66FF867C}">
              <a14:compatExt xmlns:a14="http://schemas.microsoft.com/office/drawing/2010/main" spid="_x0000_s5148"/>
            </a:ext>
            <a:ext uri="{FF2B5EF4-FFF2-40B4-BE49-F238E27FC236}">
              <a16:creationId xmlns:a16="http://schemas.microsoft.com/office/drawing/2014/main" id="{361C5AA5-1883-440A-B70F-040A2E42C85A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0" name="Control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BD40D842-C2AB-4AF8-8984-F0C139373AB8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1" name="Control 53" hidden="1">
          <a:extLst>
            <a:ext uri="{63B3BB69-23CF-44E3-9099-C40C66FF867C}">
              <a14:compatExt xmlns:a14="http://schemas.microsoft.com/office/drawing/2010/main" spid="_x0000_s5173"/>
            </a:ext>
            <a:ext uri="{FF2B5EF4-FFF2-40B4-BE49-F238E27FC236}">
              <a16:creationId xmlns:a16="http://schemas.microsoft.com/office/drawing/2014/main" id="{4E43A41B-EECC-42AB-BDA0-81FA569F279C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2" name="Control 54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6B7E252A-81B9-4D14-B569-238FEB4C4E0F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3" name="Control 55" hidden="1">
          <a:extLst>
            <a:ext uri="{63B3BB69-23CF-44E3-9099-C40C66FF867C}">
              <a14:compatExt xmlns:a14="http://schemas.microsoft.com/office/drawing/2010/main" spid="_x0000_s5175"/>
            </a:ext>
            <a:ext uri="{FF2B5EF4-FFF2-40B4-BE49-F238E27FC236}">
              <a16:creationId xmlns:a16="http://schemas.microsoft.com/office/drawing/2014/main" id="{C2C80D80-19C3-4F0F-8CD5-12EB5394D78A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4" name="Control 56" hidden="1">
          <a:extLst>
            <a:ext uri="{63B3BB69-23CF-44E3-9099-C40C66FF867C}">
              <a14:compatExt xmlns:a14="http://schemas.microsoft.com/office/drawing/2010/main" spid="_x0000_s5176"/>
            </a:ext>
            <a:ext uri="{FF2B5EF4-FFF2-40B4-BE49-F238E27FC236}">
              <a16:creationId xmlns:a16="http://schemas.microsoft.com/office/drawing/2014/main" id="{0D381171-D353-4567-8D9C-DF7F8A2816B9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5" name="Control 57" hidden="1">
          <a:extLst>
            <a:ext uri="{63B3BB69-23CF-44E3-9099-C40C66FF867C}">
              <a14:compatExt xmlns:a14="http://schemas.microsoft.com/office/drawing/2010/main" spid="_x0000_s5177"/>
            </a:ext>
            <a:ext uri="{FF2B5EF4-FFF2-40B4-BE49-F238E27FC236}">
              <a16:creationId xmlns:a16="http://schemas.microsoft.com/office/drawing/2014/main" id="{29499576-444F-4719-81AC-04BF2A9F81B8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6" name="Control 58" hidden="1">
          <a:extLst>
            <a:ext uri="{63B3BB69-23CF-44E3-9099-C40C66FF867C}">
              <a14:compatExt xmlns:a14="http://schemas.microsoft.com/office/drawing/2010/main" spid="_x0000_s5178"/>
            </a:ext>
            <a:ext uri="{FF2B5EF4-FFF2-40B4-BE49-F238E27FC236}">
              <a16:creationId xmlns:a16="http://schemas.microsoft.com/office/drawing/2014/main" id="{D18D4A8A-562E-478B-A369-58EB919E0873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7" name="Control 59" hidden="1">
          <a:extLst>
            <a:ext uri="{63B3BB69-23CF-44E3-9099-C40C66FF867C}">
              <a14:compatExt xmlns:a14="http://schemas.microsoft.com/office/drawing/2010/main" spid="_x0000_s5179"/>
            </a:ext>
            <a:ext uri="{FF2B5EF4-FFF2-40B4-BE49-F238E27FC236}">
              <a16:creationId xmlns:a16="http://schemas.microsoft.com/office/drawing/2014/main" id="{BFE6C3C6-7C06-48C9-A3E1-DE65CD0771BB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8" name="Control 60" hidden="1">
          <a:extLst>
            <a:ext uri="{63B3BB69-23CF-44E3-9099-C40C66FF867C}">
              <a14:compatExt xmlns:a14="http://schemas.microsoft.com/office/drawing/2010/main" spid="_x0000_s5180"/>
            </a:ext>
            <a:ext uri="{FF2B5EF4-FFF2-40B4-BE49-F238E27FC236}">
              <a16:creationId xmlns:a16="http://schemas.microsoft.com/office/drawing/2014/main" id="{FBFE925E-538E-4822-B673-F76CC1B04888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39" name="Control 61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6C519471-E1B1-4B25-AB2F-404D9FB4A6FC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0" name="Control 62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FE277C14-C7E2-4EFD-8EA6-6FDC1C2EC5C5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1" name="Control 6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329374D4-770A-4E0B-A682-E2120E0D3C97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2" name="Control 6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625581AD-BC1E-4A73-B811-E35669A870E0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3" name="Control 65" hidden="1">
          <a:extLst>
            <a:ext uri="{63B3BB69-23CF-44E3-9099-C40C66FF867C}">
              <a14:compatExt xmlns:a14="http://schemas.microsoft.com/office/drawing/2010/main" spid="_x0000_s5185"/>
            </a:ext>
            <a:ext uri="{FF2B5EF4-FFF2-40B4-BE49-F238E27FC236}">
              <a16:creationId xmlns:a16="http://schemas.microsoft.com/office/drawing/2014/main" id="{23A2998B-59E6-4A31-BE52-53B6E7612D7A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4" name="Control 66" hidden="1">
          <a:extLst>
            <a:ext uri="{63B3BB69-23CF-44E3-9099-C40C66FF867C}">
              <a14:compatExt xmlns:a14="http://schemas.microsoft.com/office/drawing/2010/main" spid="_x0000_s5186"/>
            </a:ext>
            <a:ext uri="{FF2B5EF4-FFF2-40B4-BE49-F238E27FC236}">
              <a16:creationId xmlns:a16="http://schemas.microsoft.com/office/drawing/2014/main" id="{568F7147-8452-4DCF-AE4F-72C23D68D8F3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5" name="Control 67" hidden="1">
          <a:extLst>
            <a:ext uri="{63B3BB69-23CF-44E3-9099-C40C66FF867C}">
              <a14:compatExt xmlns:a14="http://schemas.microsoft.com/office/drawing/2010/main" spid="_x0000_s5187"/>
            </a:ext>
            <a:ext uri="{FF2B5EF4-FFF2-40B4-BE49-F238E27FC236}">
              <a16:creationId xmlns:a16="http://schemas.microsoft.com/office/drawing/2014/main" id="{70DB57D4-4C5D-44BF-9C60-AB7D97B1855D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6" name="Control 68" hidden="1">
          <a:extLst>
            <a:ext uri="{63B3BB69-23CF-44E3-9099-C40C66FF867C}">
              <a14:compatExt xmlns:a14="http://schemas.microsoft.com/office/drawing/2010/main" spid="_x0000_s5188"/>
            </a:ext>
            <a:ext uri="{FF2B5EF4-FFF2-40B4-BE49-F238E27FC236}">
              <a16:creationId xmlns:a16="http://schemas.microsoft.com/office/drawing/2014/main" id="{C1889F03-73DD-4E39-8183-638E91223289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7" name="Control 69" hidden="1">
          <a:extLst>
            <a:ext uri="{63B3BB69-23CF-44E3-9099-C40C66FF867C}">
              <a14:compatExt xmlns:a14="http://schemas.microsoft.com/office/drawing/2010/main" spid="_x0000_s5189"/>
            </a:ext>
            <a:ext uri="{FF2B5EF4-FFF2-40B4-BE49-F238E27FC236}">
              <a16:creationId xmlns:a16="http://schemas.microsoft.com/office/drawing/2014/main" id="{7B351755-96E6-40B1-A0ED-0BC6DF493517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8" name="Control 70" hidden="1">
          <a:extLst>
            <a:ext uri="{63B3BB69-23CF-44E3-9099-C40C66FF867C}">
              <a14:compatExt xmlns:a14="http://schemas.microsoft.com/office/drawing/2010/main" spid="_x0000_s5190"/>
            </a:ext>
            <a:ext uri="{FF2B5EF4-FFF2-40B4-BE49-F238E27FC236}">
              <a16:creationId xmlns:a16="http://schemas.microsoft.com/office/drawing/2014/main" id="{BAB869A6-F5BE-4339-84BE-EA343E467BAE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49" name="Control 71" hidden="1">
          <a:extLst>
            <a:ext uri="{63B3BB69-23CF-44E3-9099-C40C66FF867C}">
              <a14:compatExt xmlns:a14="http://schemas.microsoft.com/office/drawing/2010/main" spid="_x0000_s5191"/>
            </a:ext>
            <a:ext uri="{FF2B5EF4-FFF2-40B4-BE49-F238E27FC236}">
              <a16:creationId xmlns:a16="http://schemas.microsoft.com/office/drawing/2014/main" id="{52F5CC65-D5C6-4539-9F34-5908954E527F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50" name="Control 72" hidden="1">
          <a:extLst>
            <a:ext uri="{63B3BB69-23CF-44E3-9099-C40C66FF867C}">
              <a14:compatExt xmlns:a14="http://schemas.microsoft.com/office/drawing/2010/main" spid="_x0000_s5192"/>
            </a:ext>
            <a:ext uri="{FF2B5EF4-FFF2-40B4-BE49-F238E27FC236}">
              <a16:creationId xmlns:a16="http://schemas.microsoft.com/office/drawing/2014/main" id="{8F292367-F947-4A40-9394-F070302C44BB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51" name="Control 73" hidden="1">
          <a:extLst>
            <a:ext uri="{63B3BB69-23CF-44E3-9099-C40C66FF867C}">
              <a14:compatExt xmlns:a14="http://schemas.microsoft.com/office/drawing/2010/main" spid="_x0000_s5193"/>
            </a:ext>
            <a:ext uri="{FF2B5EF4-FFF2-40B4-BE49-F238E27FC236}">
              <a16:creationId xmlns:a16="http://schemas.microsoft.com/office/drawing/2014/main" id="{0730316C-DC6C-4E48-A0B4-4C7165E84914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266700</xdr:colOff>
      <xdr:row>96</xdr:row>
      <xdr:rowOff>34872</xdr:rowOff>
    </xdr:to>
    <xdr:sp macro="" textlink="">
      <xdr:nvSpPr>
        <xdr:cNvPr id="52" name="Control 74" hidden="1">
          <a:extLst>
            <a:ext uri="{63B3BB69-23CF-44E3-9099-C40C66FF867C}">
              <a14:compatExt xmlns:a14="http://schemas.microsoft.com/office/drawing/2010/main" spid="_x0000_s5194"/>
            </a:ext>
            <a:ext uri="{FF2B5EF4-FFF2-40B4-BE49-F238E27FC236}">
              <a16:creationId xmlns:a16="http://schemas.microsoft.com/office/drawing/2014/main" id="{39BA855D-4305-41CA-8587-A03B0F541486}"/>
            </a:ext>
          </a:extLst>
        </xdr:cNvPr>
        <xdr:cNvSpPr/>
      </xdr:nvSpPr>
      <xdr:spPr bwMode="auto">
        <a:xfrm>
          <a:off x="314325" y="165569900"/>
          <a:ext cx="250825" cy="238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53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52FD781F-F1BE-4001-9B50-CBD4B61BEE3F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54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E1FE296B-9E73-4008-BB88-A002CEA0FAE8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55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21E1498F-F19A-4F14-B8B0-8E2F74879AF3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56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28207AA1-9AD2-40D4-B8E0-BE4BD28EA6A3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57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4D988448-02BA-4959-B768-3E9024DFFA3D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58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7610E729-F70C-4144-9971-44F13652CF49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59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ADB4B24B-D052-488B-BE83-F51CA68AEFFB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0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99437E36-0DD0-40A1-B9A8-9CAD299F2ECB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1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0EF99D99-DA39-47B9-959D-E5BF97187E15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2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96525604-DBB5-426F-8E4F-5C2D8E298082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3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3B8C8164-E8AB-4A92-9799-F4983CB84EB9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4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22D02AC6-3E87-4EDE-BA13-892FE65562B8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5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33743140-6378-4768-A58E-403DA4493142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6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50911AF2-95B7-485A-A423-9440E345F2AD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7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4F1016B1-BF61-41EF-BA1B-D028EF2929DA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8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C2C030CA-3AB4-4823-864E-D87D6D083998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69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E655827A-9FAA-411F-8F15-8F4A9BD8FB7B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0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0F52F3FC-C24A-4DB3-A400-BDFDE7630817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1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0C01ADCA-D7D4-48B1-9F8E-236C4D46E230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2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25233372-0912-4799-AC44-EB78E6488EC4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3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EA2C71F4-5EDD-4DC0-A5D3-3896C522A8BD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4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C1FE875E-E8C4-4BAF-BB8F-4658D08FF9C3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5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EA67030D-5B8E-40EC-92EB-4ACC73FD2C2C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6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7E20FBA3-1B23-4FA0-B9B0-A6D353D2F0D7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7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A0EBBEDC-C8C2-4306-9C44-A4439A4E1DE6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8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88D05B78-EBBC-4C28-A864-6E1F1C5BEBF3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79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25DFF428-F51F-46E9-A740-ABD5B20C29A7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0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B5C2081E-3333-4ED4-A60A-0410E3B10A81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1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956C9BD6-5121-449F-8D60-07CF1FA2855B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2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12C16A2A-7095-4241-94B6-4AA08BE528BE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3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C7053025-1CE2-49E5-8B10-6C639B08BF97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4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EB053EF4-E029-4797-A8A0-8E1A6E38DCA2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5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4B8EC242-FBE2-4745-AE31-A12C9D87BF4D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6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8067D716-9E5B-4168-A516-2C916F1B1A90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7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B23063BE-9FBA-4940-9321-83B0F349D679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8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F576833E-E1D1-4B70-B4C1-07AAD98C6326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89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64F5B3E3-685F-4D22-99AE-3F204C3F4473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0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D5EF0C57-0710-4617-8FAA-AE575E403377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1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C11C573D-590E-49A6-BBF3-692913293478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2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62D8FAF8-7E82-4891-AE03-8431749748F4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3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F7993798-5A23-4F0E-9E9A-075AD7C91B82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4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B233B610-D514-4C3A-875F-36FF1F710333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5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2F17C88A-A374-4129-849B-F739580F6978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6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93A07DDF-241D-462E-AC0B-28C09A5A560C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7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5C75EF06-091F-46DC-A712-EE81FDB8186E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8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66E468F4-EF29-4101-BF57-AF8F1AAD3221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99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55DDC6C7-48C6-49D4-AC4B-2CCE426C8BEF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263525</xdr:colOff>
      <xdr:row>96</xdr:row>
      <xdr:rowOff>36041</xdr:rowOff>
    </xdr:to>
    <xdr:sp macro="" textlink="">
      <xdr:nvSpPr>
        <xdr:cNvPr id="100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6D0F1760-51EB-4379-B436-642EDABAF233}"/>
            </a:ext>
          </a:extLst>
        </xdr:cNvPr>
        <xdr:cNvSpPr/>
      </xdr:nvSpPr>
      <xdr:spPr bwMode="auto">
        <a:xfrm>
          <a:off x="2298700" y="165569900"/>
          <a:ext cx="263525" cy="2392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37A0F40-662A-4A40-8069-BAAF17691224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2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2E3CB16F-29DA-4B38-B661-395060F27535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3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CE6B59F5-8C3C-4F35-97D8-C2C7B429CE2E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4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DDC63BC3-9EA1-4D4E-988C-617CBF669ED7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5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BA9BB629-2A9A-4B6D-B51D-37A7F8D953C1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6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610E31EE-C3A6-4093-BA50-E3F24BB81FD2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7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AB5E3B9D-3A02-444B-9D47-03C505FBFA4F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187325</xdr:colOff>
      <xdr:row>68</xdr:row>
      <xdr:rowOff>153588</xdr:rowOff>
    </xdr:to>
    <xdr:sp macro="" textlink="">
      <xdr:nvSpPr>
        <xdr:cNvPr id="108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80024EF2-8CC2-4567-9410-D75AC10AF8A0}"/>
            </a:ext>
          </a:extLst>
        </xdr:cNvPr>
        <xdr:cNvSpPr/>
      </xdr:nvSpPr>
      <xdr:spPr bwMode="auto">
        <a:xfrm>
          <a:off x="2298700" y="165569900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09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6E42BA0C-AB6A-4B61-BE46-13E92E89883E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0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2550D7F5-6236-46FF-BEEF-BF870298ADC1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1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87323C47-FE07-4509-BF6E-1E372851FD1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2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CB64D07F-A523-4118-A9EE-151E27250A2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3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F21889FA-8210-4A70-BA9D-ECD090378E4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4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CCD93058-CDCD-40A5-AFAE-E25EE95D198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5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EADFAE70-3983-4FEB-B744-40E6F352F53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6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956F6527-9B67-421F-84BB-799778D59933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7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45C44E52-0E69-49C3-B375-3222A021720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7A12360B-A94C-4CFD-943B-C753AE7B6E1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D656EC74-5018-4D35-B725-A391F125A02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569D2812-895D-4F3A-A759-38D201B2FEE1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D41332BD-1D48-4B33-86F5-E9CE5F1FE1A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2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FCCA100D-F9DD-4899-8C7E-176C22527EA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3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8FF23F03-0FA3-4027-A755-D70E6051787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4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DBA69397-90E0-4C51-9A88-2FA3BC1812B7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5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0C3CBF78-C309-490A-BC8A-D77E2BE31587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6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00345E53-B387-4BA7-8ACB-3B5004357798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7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60C99755-4A48-495A-9541-D15DEF252109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8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570C3690-B11F-4AC9-B198-A087C78F3F8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29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0E2C507C-22E7-4550-81AA-5C256C2FF30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0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D0CCA48D-D252-4813-9405-15643275E4DD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1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30EED669-9B3C-4D9A-916C-2BB74807537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2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7F1CD31C-C4C9-4406-8D05-EE446219C622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3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8F0507DD-CB93-49D0-93F4-E5247C305F8E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4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7B79FD6E-10E9-4969-A03A-8FABAA5F7972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5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DDBEF9AA-8CC3-458B-9284-96739444B25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6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7731B5F4-B595-46EE-8A9D-0097ACBD75E2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7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4915D456-1044-406E-BC01-ADC732DAE3BE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8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BDE7049F-ED2C-431C-B538-58A282BB5E61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39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C34B6E9F-4278-42E5-90E4-6F1231D728DD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0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F7FA4A5D-08FA-4FE5-B4C2-86F95E9178B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1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A45A7709-D47F-42A5-A91E-7E4462F7937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2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1AC28775-7616-4E8D-B1FA-0E2BF441B871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3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15D4A603-CAC3-49BB-92CF-9237D6F795AA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4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424A9A0A-0458-44D9-A7F7-466060743469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5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B224741F-B7E3-4189-81DF-57B3744D87F2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6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46302DB8-339E-4299-A117-95C4FF1E3D8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7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8059E358-2354-46F6-B08E-954FD2437E47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8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5D7DED6C-08C6-47D3-986B-92E1A525061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49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FCD9FEF9-2941-4242-AFA3-50048DB933B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0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D6DD70EE-C2C2-46C7-93C0-4B3D5F50A9F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1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E13EBC82-288B-4168-8277-130F9DC75D0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2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2943B4DA-A0F5-462B-9DD4-144EF30608E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3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1EB99496-D582-48F4-9643-A83DEF824DC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4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C462F38F-1EA3-4220-B51F-7FF66AE1DE1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5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B75ADD15-5CD0-4023-999D-A5EA74DDD3DD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6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C3F35CF6-7EB0-4026-8AAE-60AAA35D87A7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7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5E923A7A-E23D-498E-A2B2-0A39F0B7B5B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8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28771940-DE86-4165-AC49-91E6AA7C82E5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59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310A9F81-7B72-43A9-9B64-47E649706078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0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2E6F8DE7-9DCC-4F03-99FE-0F8DE8322C7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1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25116E81-027C-4D74-903A-EBDE2DB0650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2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05CAAD78-CF01-4C70-8B2B-4AE21726936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3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C1152650-E845-48D3-A514-E0C066CF5519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4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DAC7CEA8-3331-45E4-B999-FDA6B95B349A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5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F3CBD57E-F686-48C3-BDA8-0648D6A3E24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6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E9CC69B0-22CF-48BC-97CE-1A86D8EF0C7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7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44B53DD4-D865-4293-865C-E67976C137B8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8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F5F91548-C4CB-41B7-9280-29278B2728F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69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1B5DEA58-E7A0-4ED2-8EA8-D9FB13689C3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0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EE974D13-EABD-4840-A940-F40CC9B1357E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1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C49FA996-A800-4C08-9BC3-51E00C6A0313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2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0F8C6D2F-638A-47E7-8C4C-781088D2D37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3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7795DA4E-2908-4442-BB16-1A6C3FF9849D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4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CD409092-981D-48C5-A4E8-CAF778D9CE2A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5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89930D70-78AC-4125-9059-21AD6BA3DAE3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6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F8C006B9-F20E-41AF-88BD-A7838E2E2D3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7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0DB8F81D-3ED9-4986-AB5C-A24E687DD35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8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51418135-93ED-4A44-886E-D1878BF8812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79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0BB90C79-6F20-45C3-ABDD-2A936D8AC58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0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C6D5DF36-28A7-4626-8A3F-DBC2DE44DCD5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1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5118D3D9-74DD-4443-AB6A-8F35583BF0A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2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5CF0CAAC-029F-40B6-A39F-22DD3FB088FA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3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702989B0-5D35-4875-B7B3-38721CE84CC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4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8E917ADE-171A-420F-97C9-1C53D8A55D67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5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8A93B28F-7FE5-44AE-9A5B-FE21719F8EE9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6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3B0ADAB6-876A-460F-9F7E-D163C89E451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7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BCFA86CD-02AE-4262-8E13-573444F79FBA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8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5A0F6C84-BB60-4902-AC1D-15E7504B63B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89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AF3489CC-E763-41A1-9775-67D6A671D78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0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AB7DC653-5431-4325-A1AF-CCBA583EB01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1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27084131-8580-473E-9099-2BB5AFBDAD0E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2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57B15C0B-1F04-4463-A6FC-E0118E10C9E3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3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2A9EDCEF-B43A-491C-8C5F-81D9D56DE4E1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4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FB8E882E-7A1C-4FBA-88C6-D51C2C510C7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5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CEA1F4B8-592A-4C52-8B06-EDF60A74212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6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618390B0-DCC2-46EF-AE3A-501E65896288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7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853B6A33-E3D9-40BC-8CF7-C0F15F50760D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8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1CA9CA10-7DA2-4A45-883D-8B7731DB5A7C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199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1CD8BA8C-201A-407B-BE01-836C6B886C4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0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68BE3B19-E536-483D-8DAA-816F1048D39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1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1F0D0668-134D-4CFD-B10D-9288EE3DC9A3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2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3CC6F318-9283-4C86-B72E-46B058760176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3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9EE87C54-1C7A-4A7A-BCEB-B8FA856EDD0E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4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85F39055-2AFC-4EB7-8AA9-229DBA51D757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5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98A98456-C088-4266-8D0F-EEF70180181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6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49E0FBE1-C7D9-4842-8662-EAE2FE2816CA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7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2F8F0852-0FBE-4239-AAB0-2CB32FA9E7F9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8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D34EA968-5EFC-4DDF-BF0E-A0E3D1CC9BE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09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6A8BC1A3-D258-4CAF-A0FD-EA560634C808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0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19109997-E77A-4E4D-A177-0AD111D7AE1B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1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B5F50301-C9CD-42B7-AE82-1AD864ABC97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2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10BC540B-B8A0-4B3B-B186-F2740A99DFE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3" name="Control 13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3EF2904E-624B-419A-BA73-0D9D140FC7A1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4" name="Control 13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D8BD90F5-7F2E-42F7-B3C1-96238237939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5" name="Control 13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355EAE72-BDCB-482A-B8C5-903C770F325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6" name="Control 13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1748C4E7-0ACD-4C1D-803A-394A9E768B4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7" name="Control 13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7A09C941-4C9C-4D84-8E6B-931D14F0DF37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8" name="Control 14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DAF19238-A13B-4910-9803-FC86A2C876C2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19" name="Control 14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9223795E-1F80-4DD0-B709-60B1FABFB47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0" name="Control 14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935BABCD-E955-4F8F-81C3-311909F1B550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1" name="Control 14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B5DB3033-F382-4857-81CC-3DB9DE6FB822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2" name="Control 14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427533EC-E051-434F-9745-8B7F7A89B16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3" name="Control 14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0F4D80F0-AFD8-4312-ACF5-565AECB8C0FD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4" name="Control 14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DD25FF34-4D66-40BD-8A9B-075E3F2DA2AA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5" name="Control 14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F34ECDB8-4C0B-4AF4-A914-98DB091CBE34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6" name="Control 14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99902E05-6D85-453B-A547-315BC0C5B2FF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7" name="Control 14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AB362255-9A31-4281-94C6-00D231646A99}"/>
            </a:ext>
          </a:extLst>
        </xdr:cNvPr>
        <xdr:cNvSpPr/>
      </xdr:nvSpPr>
      <xdr:spPr bwMode="auto">
        <a:xfrm>
          <a:off x="314325" y="165569900"/>
          <a:ext cx="192405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8" name="Control 15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AA114B0E-37A2-482B-B121-6873BD337DC9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29" name="Control 15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0F0FB2B3-F961-4028-BC8C-106E015082D5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0" name="Control 153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65EB438A-91AE-40FF-9145-E095BFAE1C62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1" name="Control 154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46666777-C957-4D7C-99F7-7A119D1802CC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2" name="Control 155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67504B91-F46D-4022-AB96-08D6BA10E8CA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3" name="Control 156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7ACE74C2-63E7-4DAD-BD84-E8C39EED4277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4" name="Control 157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D766B40F-60FB-4157-9588-5970262208D4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5" name="Control 158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3C087791-EB76-4345-8FE9-561A4E8F4847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6" name="Control 159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18AEE954-E6EF-40BD-AC2E-4AEB7A7EAFF8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7" name="Control 160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FCF72325-C1AF-4CE5-BDCF-18A48104D30C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8" name="Control 161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54533E23-3826-4DFC-AABC-A448FD7EE5DD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39" name="Control 162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4CFD8FE8-778F-4E96-883C-39ED972601EC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0" name="Control 163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DB50004D-AE19-4783-B9B8-36BD369857D7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1" name="Control 164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84359934-B80E-4A62-9103-57C38220B372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2" name="Control 165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765C6B23-7339-4862-B7F1-64942B9082FE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3" name="Control 166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48858D89-09D2-43F0-8E48-660082F2F181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4" name="Control 167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C2105A2C-0396-4725-9932-DE6F0EEEB31B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5" name="Control 168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096FB215-E780-4724-8DA6-28F5ADE2F37A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6" name="Control 169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8F25CD47-DE0D-4906-82CD-BC7B7302C890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7" name="Control 170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5452EFF6-B0F6-4A26-99F0-1FA87FA20FDD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8" name="Control 171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50346F01-8E53-409A-83DA-EF2DBF85DC02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49" name="Control 172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5172C002-4E7A-4D9E-ACE8-B001016C3D7F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0" name="Control 173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6EDADF95-6AAC-40AD-A595-D65E6DDA5B6D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1" name="Control 174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479AD7DB-4656-4202-A74A-577DD4A7817A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2" name="Control 175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B9060C05-52E6-484B-AFC4-8FA2C39AC72C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3" name="Control 176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6A8F9949-A056-46C4-8D78-E3994A168B23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4" name="Control 177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DA879B8E-0EA6-467F-9797-F6B9F47E9C8F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5" name="Control 178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CBA79EF1-B7D1-4F2D-A660-353907EE53DA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6" name="Control 179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E68C415D-0A3D-4858-9801-4B16A6378BA9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7" name="Control 180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F0967486-AE31-4908-8B23-B2C52D76291C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8" name="Control 181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06E5DC83-CD85-480C-BD4F-8FAF0F138276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59" name="Control 182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7B888147-3D14-4E7A-B887-05BD81F8C55D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60" name="Control 183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41B176D3-A5B1-4905-9ADC-194ECF95030C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61" name="Control 184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ADC16F68-91A7-4197-9C6D-A71D63F24350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62" name="Control 185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C7C6F655-B62F-4A8B-9F1E-FCE9729BC2CF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63" name="Control 186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6B972E6F-951B-494F-9A58-4B6677F18111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56539</xdr:rowOff>
    </xdr:to>
    <xdr:sp macro="" textlink="">
      <xdr:nvSpPr>
        <xdr:cNvPr id="264" name="Control 208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D90C60A8-4CD9-427D-8A38-C6AED13CD1DA}"/>
            </a:ext>
          </a:extLst>
        </xdr:cNvPr>
        <xdr:cNvSpPr/>
      </xdr:nvSpPr>
      <xdr:spPr bwMode="auto">
        <a:xfrm>
          <a:off x="298450" y="165569900"/>
          <a:ext cx="208280" cy="25973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56537</xdr:rowOff>
    </xdr:to>
    <xdr:sp macro="" textlink="">
      <xdr:nvSpPr>
        <xdr:cNvPr id="265" name="Control 209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677F97A7-B1FA-4631-9393-E2700E2F5921}"/>
            </a:ext>
          </a:extLst>
        </xdr:cNvPr>
        <xdr:cNvSpPr/>
      </xdr:nvSpPr>
      <xdr:spPr bwMode="auto">
        <a:xfrm>
          <a:off x="298450" y="165569900"/>
          <a:ext cx="208280" cy="25973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56541</xdr:rowOff>
    </xdr:to>
    <xdr:sp macro="" textlink="">
      <xdr:nvSpPr>
        <xdr:cNvPr id="266" name="Control 210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5246EDC0-0E2F-4DDD-9D1D-62FABEEDA619}"/>
            </a:ext>
          </a:extLst>
        </xdr:cNvPr>
        <xdr:cNvSpPr/>
      </xdr:nvSpPr>
      <xdr:spPr bwMode="auto">
        <a:xfrm>
          <a:off x="298450" y="165569900"/>
          <a:ext cx="208280" cy="2597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56536</xdr:rowOff>
    </xdr:to>
    <xdr:sp macro="" textlink="">
      <xdr:nvSpPr>
        <xdr:cNvPr id="267" name="Control 211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2E0F84AD-20EA-4A4A-A671-B4442B2EC63C}"/>
            </a:ext>
          </a:extLst>
        </xdr:cNvPr>
        <xdr:cNvSpPr/>
      </xdr:nvSpPr>
      <xdr:spPr bwMode="auto">
        <a:xfrm>
          <a:off x="298450" y="165569900"/>
          <a:ext cx="208280" cy="2597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56539</xdr:rowOff>
    </xdr:to>
    <xdr:sp macro="" textlink="">
      <xdr:nvSpPr>
        <xdr:cNvPr id="268" name="Control 212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BE54E3A3-06B5-4165-8AFB-F5E0C54F13D1}"/>
            </a:ext>
          </a:extLst>
        </xdr:cNvPr>
        <xdr:cNvSpPr/>
      </xdr:nvSpPr>
      <xdr:spPr bwMode="auto">
        <a:xfrm>
          <a:off x="298450" y="165569900"/>
          <a:ext cx="208280" cy="25973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56538</xdr:rowOff>
    </xdr:to>
    <xdr:sp macro="" textlink="">
      <xdr:nvSpPr>
        <xdr:cNvPr id="269" name="Control 213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C3001840-DB63-4996-A892-3074E75BF180}"/>
            </a:ext>
          </a:extLst>
        </xdr:cNvPr>
        <xdr:cNvSpPr/>
      </xdr:nvSpPr>
      <xdr:spPr bwMode="auto">
        <a:xfrm>
          <a:off x="298450" y="165569900"/>
          <a:ext cx="208280" cy="2597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56537</xdr:rowOff>
    </xdr:to>
    <xdr:sp macro="" textlink="">
      <xdr:nvSpPr>
        <xdr:cNvPr id="270" name="Control 214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0337D300-EB9A-42A0-871B-F5D3C0815687}"/>
            </a:ext>
          </a:extLst>
        </xdr:cNvPr>
        <xdr:cNvSpPr/>
      </xdr:nvSpPr>
      <xdr:spPr bwMode="auto">
        <a:xfrm>
          <a:off x="298450" y="165569900"/>
          <a:ext cx="208280" cy="25973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56538</xdr:rowOff>
    </xdr:to>
    <xdr:sp macro="" textlink="">
      <xdr:nvSpPr>
        <xdr:cNvPr id="271" name="Control 215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2C77911E-227F-4BEB-AEAD-733384C66687}"/>
            </a:ext>
          </a:extLst>
        </xdr:cNvPr>
        <xdr:cNvSpPr/>
      </xdr:nvSpPr>
      <xdr:spPr bwMode="auto">
        <a:xfrm>
          <a:off x="298450" y="165569900"/>
          <a:ext cx="208280" cy="2597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56540</xdr:rowOff>
    </xdr:to>
    <xdr:sp macro="" textlink="">
      <xdr:nvSpPr>
        <xdr:cNvPr id="272" name="Control 216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06A002A7-B1FB-4D63-890F-75C3E6EF53E2}"/>
            </a:ext>
          </a:extLst>
        </xdr:cNvPr>
        <xdr:cNvSpPr/>
      </xdr:nvSpPr>
      <xdr:spPr bwMode="auto">
        <a:xfrm>
          <a:off x="298450" y="165569900"/>
          <a:ext cx="208280" cy="25974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56536</xdr:rowOff>
    </xdr:to>
    <xdr:sp macro="" textlink="">
      <xdr:nvSpPr>
        <xdr:cNvPr id="273" name="Control 217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65C028F0-B28A-4076-BB9C-2715799EF81A}"/>
            </a:ext>
          </a:extLst>
        </xdr:cNvPr>
        <xdr:cNvSpPr/>
      </xdr:nvSpPr>
      <xdr:spPr bwMode="auto">
        <a:xfrm>
          <a:off x="298450" y="165569900"/>
          <a:ext cx="208280" cy="2597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56539</xdr:rowOff>
    </xdr:to>
    <xdr:sp macro="" textlink="">
      <xdr:nvSpPr>
        <xdr:cNvPr id="274" name="Control 218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F5D45DCB-B473-46F7-9642-1B98A244E307}"/>
            </a:ext>
          </a:extLst>
        </xdr:cNvPr>
        <xdr:cNvSpPr/>
      </xdr:nvSpPr>
      <xdr:spPr bwMode="auto">
        <a:xfrm>
          <a:off x="298450" y="165569900"/>
          <a:ext cx="208280" cy="25973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56538</xdr:rowOff>
    </xdr:to>
    <xdr:sp macro="" textlink="">
      <xdr:nvSpPr>
        <xdr:cNvPr id="275" name="Control 219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DA2C1431-FEC4-4138-93C8-B3F2A0A92FA0}"/>
            </a:ext>
          </a:extLst>
        </xdr:cNvPr>
        <xdr:cNvSpPr/>
      </xdr:nvSpPr>
      <xdr:spPr bwMode="auto">
        <a:xfrm>
          <a:off x="298450" y="165569900"/>
          <a:ext cx="208280" cy="2597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56538</xdr:rowOff>
    </xdr:to>
    <xdr:sp macro="" textlink="">
      <xdr:nvSpPr>
        <xdr:cNvPr id="276" name="Control 220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B80B4F2E-9BA9-40B7-BAC7-726A17688266}"/>
            </a:ext>
          </a:extLst>
        </xdr:cNvPr>
        <xdr:cNvSpPr/>
      </xdr:nvSpPr>
      <xdr:spPr bwMode="auto">
        <a:xfrm>
          <a:off x="298450" y="165569900"/>
          <a:ext cx="208280" cy="2597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56538</xdr:rowOff>
    </xdr:to>
    <xdr:sp macro="" textlink="">
      <xdr:nvSpPr>
        <xdr:cNvPr id="277" name="Control 221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64BBAF88-151B-4261-B6C2-2F1FE8497DDB}"/>
            </a:ext>
          </a:extLst>
        </xdr:cNvPr>
        <xdr:cNvSpPr/>
      </xdr:nvSpPr>
      <xdr:spPr bwMode="auto">
        <a:xfrm>
          <a:off x="298450" y="165569900"/>
          <a:ext cx="208280" cy="2597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56538</xdr:rowOff>
    </xdr:to>
    <xdr:sp macro="" textlink="">
      <xdr:nvSpPr>
        <xdr:cNvPr id="278" name="Control 222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B21194DC-0CFC-4BFF-A58E-5B2AC89BDA8E}"/>
            </a:ext>
          </a:extLst>
        </xdr:cNvPr>
        <xdr:cNvSpPr/>
      </xdr:nvSpPr>
      <xdr:spPr bwMode="auto">
        <a:xfrm>
          <a:off x="298450" y="165569900"/>
          <a:ext cx="208280" cy="2597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56541</xdr:rowOff>
    </xdr:to>
    <xdr:sp macro="" textlink="">
      <xdr:nvSpPr>
        <xdr:cNvPr id="279" name="Control 223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5CDAA225-5F4C-4A2D-B333-785E8A04F930}"/>
            </a:ext>
          </a:extLst>
        </xdr:cNvPr>
        <xdr:cNvSpPr/>
      </xdr:nvSpPr>
      <xdr:spPr bwMode="auto">
        <a:xfrm>
          <a:off x="298450" y="165569900"/>
          <a:ext cx="208280" cy="2597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56535</xdr:rowOff>
    </xdr:to>
    <xdr:sp macro="" textlink="">
      <xdr:nvSpPr>
        <xdr:cNvPr id="280" name="Control 224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403BC411-8ACB-48B3-83CC-688B203029C3}"/>
            </a:ext>
          </a:extLst>
        </xdr:cNvPr>
        <xdr:cNvSpPr/>
      </xdr:nvSpPr>
      <xdr:spPr bwMode="auto">
        <a:xfrm>
          <a:off x="298450" y="165569900"/>
          <a:ext cx="208280" cy="25973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56539</xdr:rowOff>
    </xdr:to>
    <xdr:sp macro="" textlink="">
      <xdr:nvSpPr>
        <xdr:cNvPr id="281" name="Control 225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521239A9-336B-4D3A-B4E7-5BC662D4FEE2}"/>
            </a:ext>
          </a:extLst>
        </xdr:cNvPr>
        <xdr:cNvSpPr/>
      </xdr:nvSpPr>
      <xdr:spPr bwMode="auto">
        <a:xfrm>
          <a:off x="298450" y="165569900"/>
          <a:ext cx="208280" cy="25973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56538</xdr:rowOff>
    </xdr:to>
    <xdr:sp macro="" textlink="">
      <xdr:nvSpPr>
        <xdr:cNvPr id="282" name="Control 226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AE1A83EF-A067-4554-A083-1BBC9E87EFBD}"/>
            </a:ext>
          </a:extLst>
        </xdr:cNvPr>
        <xdr:cNvSpPr/>
      </xdr:nvSpPr>
      <xdr:spPr bwMode="auto">
        <a:xfrm>
          <a:off x="298450" y="165569900"/>
          <a:ext cx="208280" cy="2597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56539</xdr:rowOff>
    </xdr:to>
    <xdr:sp macro="" textlink="">
      <xdr:nvSpPr>
        <xdr:cNvPr id="283" name="Control 227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CB54B237-C4C3-40F1-BD8F-6765D78E5F75}"/>
            </a:ext>
          </a:extLst>
        </xdr:cNvPr>
        <xdr:cNvSpPr/>
      </xdr:nvSpPr>
      <xdr:spPr bwMode="auto">
        <a:xfrm>
          <a:off x="298450" y="165569900"/>
          <a:ext cx="208280" cy="25973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56537</xdr:rowOff>
    </xdr:to>
    <xdr:sp macro="" textlink="">
      <xdr:nvSpPr>
        <xdr:cNvPr id="284" name="Control 228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DBB52468-4B85-48D6-BC37-A6906E18B559}"/>
            </a:ext>
          </a:extLst>
        </xdr:cNvPr>
        <xdr:cNvSpPr/>
      </xdr:nvSpPr>
      <xdr:spPr bwMode="auto">
        <a:xfrm>
          <a:off x="298450" y="165569900"/>
          <a:ext cx="208280" cy="25973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56350</xdr:rowOff>
    </xdr:to>
    <xdr:sp macro="" textlink="">
      <xdr:nvSpPr>
        <xdr:cNvPr id="285" name="Control 229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B045AD21-D05A-4ABC-8A51-489B1B415994}"/>
            </a:ext>
          </a:extLst>
        </xdr:cNvPr>
        <xdr:cNvSpPr/>
      </xdr:nvSpPr>
      <xdr:spPr bwMode="auto">
        <a:xfrm>
          <a:off x="298450" y="165569900"/>
          <a:ext cx="208280" cy="2595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168742</xdr:rowOff>
    </xdr:to>
    <xdr:sp macro="" textlink="">
      <xdr:nvSpPr>
        <xdr:cNvPr id="286" name="Control 230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D685F781-A3E1-4974-BFAF-DB47104DC5A7}"/>
            </a:ext>
          </a:extLst>
        </xdr:cNvPr>
        <xdr:cNvSpPr/>
      </xdr:nvSpPr>
      <xdr:spPr bwMode="auto">
        <a:xfrm>
          <a:off x="298450" y="165569900"/>
          <a:ext cx="208280" cy="36559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87" name="Control 231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B2538E14-D368-40C0-8F84-87C3216160E7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88" name="Control 232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E5EFD34F-E457-4634-BBB0-BA3743C4933C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89" name="Control 233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0196792F-4563-4669-833C-A313A75330FE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0" name="Control 234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5DEAA834-D1BB-4108-B512-35E4E14E5029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1" name="Control 235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5203ABBC-1E17-498B-B5CF-7879F2CCDB20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2" name="Control 236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2E98CB1E-F349-474C-ABBF-E123A2AF6CB5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3" name="Control 237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5518F6BB-D8A1-4598-BD0E-56D6B090316E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4" name="Control 238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C3A0F3AE-0A6B-4394-A320-16B3B8DA26B9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5" name="Control 239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557DCD93-CCAB-405E-8D50-92BE7A576BA0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6" name="Control 240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B9263909-CC82-40AC-85E8-9F713628434B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7" name="Control 241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6439D4DB-D692-46C8-BBA3-C15D1E54FF03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208280</xdr:colOff>
      <xdr:row>96</xdr:row>
      <xdr:rowOff>55275</xdr:rowOff>
    </xdr:to>
    <xdr:sp macro="" textlink="">
      <xdr:nvSpPr>
        <xdr:cNvPr id="298" name="Control 242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0D3A0E2A-0DFD-4BDA-9101-09C9197213E0}"/>
            </a:ext>
          </a:extLst>
        </xdr:cNvPr>
        <xdr:cNvSpPr/>
      </xdr:nvSpPr>
      <xdr:spPr bwMode="auto">
        <a:xfrm>
          <a:off x="298450" y="165569900"/>
          <a:ext cx="208280" cy="2584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2C193F2-9605-48EC-BF57-04259DD983FD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715A9BD2-1152-48F0-A525-7604C121E59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B30F8A9C-982E-4999-86E4-79CFC649A1F2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6423EECB-6C5A-46C1-B5D4-A7B2CA4E8E93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82A0727C-9E98-42C0-B65C-6784D22DF57C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9E8B39B8-736D-4184-AD71-F2D38CD6008E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AB63FA64-B12B-43C6-9080-BDB6CD7C96E9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B572316C-9EEB-4FA9-A1A9-5B690CE9365D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A656B720-99F7-4D68-A70F-75047C1ADEF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B1DA1A5A-E5C4-4D93-864C-9CD30AEE4F10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2" name="Control 11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31202B5B-457C-483A-947B-A09328DFAA2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3" name="Control 12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82A4C3B9-BE9E-4CD3-970D-A40BC152A5A3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4" name="Control 13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0ED9F943-D415-452E-B15B-E9DD7102B296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5" name="Control 14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4DE0A734-6FDD-424C-B31F-E768A3DF327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6" name="Control 15" hidden="1">
          <a:extLst>
            <a:ext uri="{63B3BB69-23CF-44E3-9099-C40C66FF867C}">
              <a14:compatExt xmlns:a14="http://schemas.microsoft.com/office/drawing/2010/main" spid="_x0000_s5135"/>
            </a:ext>
            <a:ext uri="{FF2B5EF4-FFF2-40B4-BE49-F238E27FC236}">
              <a16:creationId xmlns:a16="http://schemas.microsoft.com/office/drawing/2014/main" id="{7BA32525-20E5-4B91-A49A-A33B0F626114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7" name="Control 16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F5D2CC0E-536E-44A6-A05D-BB4AEAAE2C0E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8" name="Control 17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B950E4A2-3409-4D45-902D-B7F23BDC42A6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19" name="Control 18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E2885D8A-0818-42B1-B006-88D225D4BCBF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25400</xdr:colOff>
      <xdr:row>1013</xdr:row>
      <xdr:rowOff>0</xdr:rowOff>
    </xdr:from>
    <xdr:to>
      <xdr:col>0</xdr:col>
      <xdr:colOff>270490</xdr:colOff>
      <xdr:row>1014</xdr:row>
      <xdr:rowOff>35513</xdr:rowOff>
    </xdr:to>
    <xdr:sp macro="" textlink="">
      <xdr:nvSpPr>
        <xdr:cNvPr id="20" name="Control 19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24237860-EC90-4642-A5E5-62FFA0B61238}"/>
            </a:ext>
          </a:extLst>
        </xdr:cNvPr>
        <xdr:cNvSpPr/>
      </xdr:nvSpPr>
      <xdr:spPr bwMode="auto">
        <a:xfrm>
          <a:off x="25400" y="208226025"/>
          <a:ext cx="24509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1" name="Control 20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DB75A736-3526-420F-93B3-8B35AD10FD2D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2" name="Control 21" hidden="1">
          <a:extLst>
            <a:ext uri="{63B3BB69-23CF-44E3-9099-C40C66FF867C}">
              <a14:compatExt xmlns:a14="http://schemas.microsoft.com/office/drawing/2010/main" spid="_x0000_s5141"/>
            </a:ext>
            <a:ext uri="{FF2B5EF4-FFF2-40B4-BE49-F238E27FC236}">
              <a16:creationId xmlns:a16="http://schemas.microsoft.com/office/drawing/2014/main" id="{3E612410-1D6D-4B8E-A14D-6165AA73CAD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3" name="Control 22" hidden="1">
          <a:extLst>
            <a:ext uri="{63B3BB69-23CF-44E3-9099-C40C66FF867C}">
              <a14:compatExt xmlns:a14="http://schemas.microsoft.com/office/drawing/2010/main" spid="_x0000_s5142"/>
            </a:ext>
            <a:ext uri="{FF2B5EF4-FFF2-40B4-BE49-F238E27FC236}">
              <a16:creationId xmlns:a16="http://schemas.microsoft.com/office/drawing/2014/main" id="{B8246902-09C7-43F7-89DF-0FFFF90A4C4D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4" name="Control 23" hidden="1">
          <a:extLst>
            <a:ext uri="{63B3BB69-23CF-44E3-9099-C40C66FF867C}">
              <a14:compatExt xmlns:a14="http://schemas.microsoft.com/office/drawing/2010/main" spid="_x0000_s5143"/>
            </a:ext>
            <a:ext uri="{FF2B5EF4-FFF2-40B4-BE49-F238E27FC236}">
              <a16:creationId xmlns:a16="http://schemas.microsoft.com/office/drawing/2014/main" id="{0B7C0E46-E148-4135-9CBD-AF3FA53C9BD0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5" name="Control 24" hidden="1">
          <a:extLst>
            <a:ext uri="{63B3BB69-23CF-44E3-9099-C40C66FF867C}">
              <a14:compatExt xmlns:a14="http://schemas.microsoft.com/office/drawing/2010/main" spid="_x0000_s5144"/>
            </a:ext>
            <a:ext uri="{FF2B5EF4-FFF2-40B4-BE49-F238E27FC236}">
              <a16:creationId xmlns:a16="http://schemas.microsoft.com/office/drawing/2014/main" id="{E77925FB-A5B7-4780-B554-A2D744CE3ED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6" name="Control 25" hidden="1">
          <a:extLst>
            <a:ext uri="{63B3BB69-23CF-44E3-9099-C40C66FF867C}">
              <a14:compatExt xmlns:a14="http://schemas.microsoft.com/office/drawing/2010/main" spid="_x0000_s5145"/>
            </a:ext>
            <a:ext uri="{FF2B5EF4-FFF2-40B4-BE49-F238E27FC236}">
              <a16:creationId xmlns:a16="http://schemas.microsoft.com/office/drawing/2014/main" id="{613A21A1-05BD-49B9-A06C-ED5304919426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7" name="Control 26" hidden="1">
          <a:extLst>
            <a:ext uri="{63B3BB69-23CF-44E3-9099-C40C66FF867C}">
              <a14:compatExt xmlns:a14="http://schemas.microsoft.com/office/drawing/2010/main" spid="_x0000_s5146"/>
            </a:ext>
            <a:ext uri="{FF2B5EF4-FFF2-40B4-BE49-F238E27FC236}">
              <a16:creationId xmlns:a16="http://schemas.microsoft.com/office/drawing/2014/main" id="{8CEA2834-D5CF-4DAF-BF8A-1C9EC0FF5575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8" name="Control 27" hidden="1">
          <a:extLst>
            <a:ext uri="{63B3BB69-23CF-44E3-9099-C40C66FF867C}">
              <a14:compatExt xmlns:a14="http://schemas.microsoft.com/office/drawing/2010/main" spid="_x0000_s5147"/>
            </a:ext>
            <a:ext uri="{FF2B5EF4-FFF2-40B4-BE49-F238E27FC236}">
              <a16:creationId xmlns:a16="http://schemas.microsoft.com/office/drawing/2014/main" id="{676EECF5-04E5-491F-9ACE-EEE18B0E9118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29" name="Control 28" hidden="1">
          <a:extLst>
            <a:ext uri="{63B3BB69-23CF-44E3-9099-C40C66FF867C}">
              <a14:compatExt xmlns:a14="http://schemas.microsoft.com/office/drawing/2010/main" spid="_x0000_s5148"/>
            </a:ext>
            <a:ext uri="{FF2B5EF4-FFF2-40B4-BE49-F238E27FC236}">
              <a16:creationId xmlns:a16="http://schemas.microsoft.com/office/drawing/2014/main" id="{C21B7068-247D-4AE9-AFB1-D7A0A7070267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0" name="Control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3EC73913-E4CE-4C2B-85D8-E5B0D9BF41F6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1" name="Control 53" hidden="1">
          <a:extLst>
            <a:ext uri="{63B3BB69-23CF-44E3-9099-C40C66FF867C}">
              <a14:compatExt xmlns:a14="http://schemas.microsoft.com/office/drawing/2010/main" spid="_x0000_s5173"/>
            </a:ext>
            <a:ext uri="{FF2B5EF4-FFF2-40B4-BE49-F238E27FC236}">
              <a16:creationId xmlns:a16="http://schemas.microsoft.com/office/drawing/2014/main" id="{E8218181-5B3E-4189-80EF-14D362008A27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2" name="Control 54" hidden="1">
          <a:extLst>
            <a:ext uri="{63B3BB69-23CF-44E3-9099-C40C66FF867C}">
              <a14:compatExt xmlns:a14="http://schemas.microsoft.com/office/drawing/2010/main" spid="_x0000_s5174"/>
            </a:ext>
            <a:ext uri="{FF2B5EF4-FFF2-40B4-BE49-F238E27FC236}">
              <a16:creationId xmlns:a16="http://schemas.microsoft.com/office/drawing/2014/main" id="{157DDD7B-A62A-474C-9F13-2C1B8501A3E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3" name="Control 55" hidden="1">
          <a:extLst>
            <a:ext uri="{63B3BB69-23CF-44E3-9099-C40C66FF867C}">
              <a14:compatExt xmlns:a14="http://schemas.microsoft.com/office/drawing/2010/main" spid="_x0000_s5175"/>
            </a:ext>
            <a:ext uri="{FF2B5EF4-FFF2-40B4-BE49-F238E27FC236}">
              <a16:creationId xmlns:a16="http://schemas.microsoft.com/office/drawing/2014/main" id="{89933EA8-081A-445E-93D7-1B94C3940C7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4" name="Control 56" hidden="1">
          <a:extLst>
            <a:ext uri="{63B3BB69-23CF-44E3-9099-C40C66FF867C}">
              <a14:compatExt xmlns:a14="http://schemas.microsoft.com/office/drawing/2010/main" spid="_x0000_s5176"/>
            </a:ext>
            <a:ext uri="{FF2B5EF4-FFF2-40B4-BE49-F238E27FC236}">
              <a16:creationId xmlns:a16="http://schemas.microsoft.com/office/drawing/2014/main" id="{1BF94B48-CE5E-49F2-8F52-EA7D6556EDB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5" name="Control 57" hidden="1">
          <a:extLst>
            <a:ext uri="{63B3BB69-23CF-44E3-9099-C40C66FF867C}">
              <a14:compatExt xmlns:a14="http://schemas.microsoft.com/office/drawing/2010/main" spid="_x0000_s5177"/>
            </a:ext>
            <a:ext uri="{FF2B5EF4-FFF2-40B4-BE49-F238E27FC236}">
              <a16:creationId xmlns:a16="http://schemas.microsoft.com/office/drawing/2014/main" id="{F9D5FEBA-7BD3-4A47-8081-099CDCC355F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6" name="Control 58" hidden="1">
          <a:extLst>
            <a:ext uri="{63B3BB69-23CF-44E3-9099-C40C66FF867C}">
              <a14:compatExt xmlns:a14="http://schemas.microsoft.com/office/drawing/2010/main" spid="_x0000_s5178"/>
            </a:ext>
            <a:ext uri="{FF2B5EF4-FFF2-40B4-BE49-F238E27FC236}">
              <a16:creationId xmlns:a16="http://schemas.microsoft.com/office/drawing/2014/main" id="{A06823E8-C2A6-4B47-9B08-696008865056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7" name="Control 59" hidden="1">
          <a:extLst>
            <a:ext uri="{63B3BB69-23CF-44E3-9099-C40C66FF867C}">
              <a14:compatExt xmlns:a14="http://schemas.microsoft.com/office/drawing/2010/main" spid="_x0000_s5179"/>
            </a:ext>
            <a:ext uri="{FF2B5EF4-FFF2-40B4-BE49-F238E27FC236}">
              <a16:creationId xmlns:a16="http://schemas.microsoft.com/office/drawing/2014/main" id="{6DDEF734-5D6C-4E82-B41D-7C08AFF9012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8" name="Control 60" hidden="1">
          <a:extLst>
            <a:ext uri="{63B3BB69-23CF-44E3-9099-C40C66FF867C}">
              <a14:compatExt xmlns:a14="http://schemas.microsoft.com/office/drawing/2010/main" spid="_x0000_s5180"/>
            </a:ext>
            <a:ext uri="{FF2B5EF4-FFF2-40B4-BE49-F238E27FC236}">
              <a16:creationId xmlns:a16="http://schemas.microsoft.com/office/drawing/2014/main" id="{FE730B92-F0F0-4536-82BE-EE12F388C265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39" name="Control 61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4CC3062A-FDFB-4F73-B904-14FC44E6B5A9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0" name="Control 62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D0035891-DF68-44D4-9226-EB9F835361BA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1" name="Control 6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DB8376C6-46A8-4693-B432-096D00390760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2" name="Control 6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32D3D0F2-3458-4307-A878-7A175C3C458A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3" name="Control 65" hidden="1">
          <a:extLst>
            <a:ext uri="{63B3BB69-23CF-44E3-9099-C40C66FF867C}">
              <a14:compatExt xmlns:a14="http://schemas.microsoft.com/office/drawing/2010/main" spid="_x0000_s5185"/>
            </a:ext>
            <a:ext uri="{FF2B5EF4-FFF2-40B4-BE49-F238E27FC236}">
              <a16:creationId xmlns:a16="http://schemas.microsoft.com/office/drawing/2014/main" id="{85386AD0-3274-4882-8065-F616EF980BA8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4" name="Control 66" hidden="1">
          <a:extLst>
            <a:ext uri="{63B3BB69-23CF-44E3-9099-C40C66FF867C}">
              <a14:compatExt xmlns:a14="http://schemas.microsoft.com/office/drawing/2010/main" spid="_x0000_s5186"/>
            </a:ext>
            <a:ext uri="{FF2B5EF4-FFF2-40B4-BE49-F238E27FC236}">
              <a16:creationId xmlns:a16="http://schemas.microsoft.com/office/drawing/2014/main" id="{999A1D54-7C7E-45CD-A3BD-310886FBC1F3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5" name="Control 67" hidden="1">
          <a:extLst>
            <a:ext uri="{63B3BB69-23CF-44E3-9099-C40C66FF867C}">
              <a14:compatExt xmlns:a14="http://schemas.microsoft.com/office/drawing/2010/main" spid="_x0000_s5187"/>
            </a:ext>
            <a:ext uri="{FF2B5EF4-FFF2-40B4-BE49-F238E27FC236}">
              <a16:creationId xmlns:a16="http://schemas.microsoft.com/office/drawing/2014/main" id="{B9F943A0-D285-4D13-A97D-659A8CEEC2D0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6" name="Control 68" hidden="1">
          <a:extLst>
            <a:ext uri="{63B3BB69-23CF-44E3-9099-C40C66FF867C}">
              <a14:compatExt xmlns:a14="http://schemas.microsoft.com/office/drawing/2010/main" spid="_x0000_s5188"/>
            </a:ext>
            <a:ext uri="{FF2B5EF4-FFF2-40B4-BE49-F238E27FC236}">
              <a16:creationId xmlns:a16="http://schemas.microsoft.com/office/drawing/2014/main" id="{B16280C3-6848-4D61-A730-07A9510A82E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7" name="Control 69" hidden="1">
          <a:extLst>
            <a:ext uri="{63B3BB69-23CF-44E3-9099-C40C66FF867C}">
              <a14:compatExt xmlns:a14="http://schemas.microsoft.com/office/drawing/2010/main" spid="_x0000_s5189"/>
            </a:ext>
            <a:ext uri="{FF2B5EF4-FFF2-40B4-BE49-F238E27FC236}">
              <a16:creationId xmlns:a16="http://schemas.microsoft.com/office/drawing/2014/main" id="{B5DE92B8-CD98-4DB4-9C0C-76EF1C650271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8" name="Control 70" hidden="1">
          <a:extLst>
            <a:ext uri="{63B3BB69-23CF-44E3-9099-C40C66FF867C}">
              <a14:compatExt xmlns:a14="http://schemas.microsoft.com/office/drawing/2010/main" spid="_x0000_s5190"/>
            </a:ext>
            <a:ext uri="{FF2B5EF4-FFF2-40B4-BE49-F238E27FC236}">
              <a16:creationId xmlns:a16="http://schemas.microsoft.com/office/drawing/2014/main" id="{8C252147-0D44-4C44-BFB5-9979B822B83A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49" name="Control 71" hidden="1">
          <a:extLst>
            <a:ext uri="{63B3BB69-23CF-44E3-9099-C40C66FF867C}">
              <a14:compatExt xmlns:a14="http://schemas.microsoft.com/office/drawing/2010/main" spid="_x0000_s5191"/>
            </a:ext>
            <a:ext uri="{FF2B5EF4-FFF2-40B4-BE49-F238E27FC236}">
              <a16:creationId xmlns:a16="http://schemas.microsoft.com/office/drawing/2014/main" id="{7717DF56-55C1-4BAD-944A-E8D9566C0B10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50" name="Control 72" hidden="1">
          <a:extLst>
            <a:ext uri="{63B3BB69-23CF-44E3-9099-C40C66FF867C}">
              <a14:compatExt xmlns:a14="http://schemas.microsoft.com/office/drawing/2010/main" spid="_x0000_s5192"/>
            </a:ext>
            <a:ext uri="{FF2B5EF4-FFF2-40B4-BE49-F238E27FC236}">
              <a16:creationId xmlns:a16="http://schemas.microsoft.com/office/drawing/2014/main" id="{CE30A11C-D426-4987-AFC7-7FE188F89552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51" name="Control 73" hidden="1">
          <a:extLst>
            <a:ext uri="{63B3BB69-23CF-44E3-9099-C40C66FF867C}">
              <a14:compatExt xmlns:a14="http://schemas.microsoft.com/office/drawing/2010/main" spid="_x0000_s5193"/>
            </a:ext>
            <a:ext uri="{FF2B5EF4-FFF2-40B4-BE49-F238E27FC236}">
              <a16:creationId xmlns:a16="http://schemas.microsoft.com/office/drawing/2014/main" id="{F527A928-8AB3-4D57-8AB6-CDB3934C88AE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266700</xdr:colOff>
      <xdr:row>1014</xdr:row>
      <xdr:rowOff>35513</xdr:rowOff>
    </xdr:to>
    <xdr:sp macro="" textlink="">
      <xdr:nvSpPr>
        <xdr:cNvPr id="52" name="Control 74" hidden="1">
          <a:extLst>
            <a:ext uri="{63B3BB69-23CF-44E3-9099-C40C66FF867C}">
              <a14:compatExt xmlns:a14="http://schemas.microsoft.com/office/drawing/2010/main" spid="_x0000_s5194"/>
            </a:ext>
            <a:ext uri="{FF2B5EF4-FFF2-40B4-BE49-F238E27FC236}">
              <a16:creationId xmlns:a16="http://schemas.microsoft.com/office/drawing/2014/main" id="{D73E6DC7-0947-4F9C-AA32-26E670671B04}"/>
            </a:ext>
          </a:extLst>
        </xdr:cNvPr>
        <xdr:cNvSpPr/>
      </xdr:nvSpPr>
      <xdr:spPr bwMode="auto">
        <a:xfrm>
          <a:off x="12700" y="208226025"/>
          <a:ext cx="254000" cy="23553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53" name="Control 98" hidden="1">
          <a:extLst>
            <a:ext uri="{63B3BB69-23CF-44E3-9099-C40C66FF867C}">
              <a14:compatExt xmlns:a14="http://schemas.microsoft.com/office/drawing/2010/main" spid="_x0000_s5218"/>
            </a:ext>
            <a:ext uri="{FF2B5EF4-FFF2-40B4-BE49-F238E27FC236}">
              <a16:creationId xmlns:a16="http://schemas.microsoft.com/office/drawing/2014/main" id="{4709FCD5-2AEA-4CF5-B037-7A0B327000E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54" name="Control 99" hidden="1">
          <a:extLst>
            <a:ext uri="{63B3BB69-23CF-44E3-9099-C40C66FF867C}">
              <a14:compatExt xmlns:a14="http://schemas.microsoft.com/office/drawing/2010/main" spid="_x0000_s5219"/>
            </a:ext>
            <a:ext uri="{FF2B5EF4-FFF2-40B4-BE49-F238E27FC236}">
              <a16:creationId xmlns:a16="http://schemas.microsoft.com/office/drawing/2014/main" id="{5941AF74-745E-48B3-97AE-05F62F2FEF3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55" name="Control 100" hidden="1">
          <a:extLst>
            <a:ext uri="{63B3BB69-23CF-44E3-9099-C40C66FF867C}">
              <a14:compatExt xmlns:a14="http://schemas.microsoft.com/office/drawing/2010/main" spid="_x0000_s5220"/>
            </a:ext>
            <a:ext uri="{FF2B5EF4-FFF2-40B4-BE49-F238E27FC236}">
              <a16:creationId xmlns:a16="http://schemas.microsoft.com/office/drawing/2014/main" id="{52CB3FFA-99AD-4EA0-88C8-CC42173DAB1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56" name="Control 101" hidden="1">
          <a:extLst>
            <a:ext uri="{63B3BB69-23CF-44E3-9099-C40C66FF867C}">
              <a14:compatExt xmlns:a14="http://schemas.microsoft.com/office/drawing/2010/main" spid="_x0000_s5221"/>
            </a:ext>
            <a:ext uri="{FF2B5EF4-FFF2-40B4-BE49-F238E27FC236}">
              <a16:creationId xmlns:a16="http://schemas.microsoft.com/office/drawing/2014/main" id="{39FB532C-6B14-4A25-8B0E-85C016E789B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57" name="Control 102" hidden="1">
          <a:extLst>
            <a:ext uri="{63B3BB69-23CF-44E3-9099-C40C66FF867C}">
              <a14:compatExt xmlns:a14="http://schemas.microsoft.com/office/drawing/2010/main" spid="_x0000_s5222"/>
            </a:ext>
            <a:ext uri="{FF2B5EF4-FFF2-40B4-BE49-F238E27FC236}">
              <a16:creationId xmlns:a16="http://schemas.microsoft.com/office/drawing/2014/main" id="{64DB8587-525C-4F6A-922B-7FF8356F5E1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58" name="Control 103" hidden="1">
          <a:extLst>
            <a:ext uri="{63B3BB69-23CF-44E3-9099-C40C66FF867C}">
              <a14:compatExt xmlns:a14="http://schemas.microsoft.com/office/drawing/2010/main" spid="_x0000_s5223"/>
            </a:ext>
            <a:ext uri="{FF2B5EF4-FFF2-40B4-BE49-F238E27FC236}">
              <a16:creationId xmlns:a16="http://schemas.microsoft.com/office/drawing/2014/main" id="{E493ED1D-03D3-4105-B3D1-DC2AABD9BDB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59" name="Control 104" hidden="1">
          <a:extLst>
            <a:ext uri="{63B3BB69-23CF-44E3-9099-C40C66FF867C}">
              <a14:compatExt xmlns:a14="http://schemas.microsoft.com/office/drawing/2010/main" spid="_x0000_s5224"/>
            </a:ext>
            <a:ext uri="{FF2B5EF4-FFF2-40B4-BE49-F238E27FC236}">
              <a16:creationId xmlns:a16="http://schemas.microsoft.com/office/drawing/2014/main" id="{5C988284-07A0-42A7-A560-C47F19E23C8B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0" name="Control 105" hidden="1">
          <a:extLst>
            <a:ext uri="{63B3BB69-23CF-44E3-9099-C40C66FF867C}">
              <a14:compatExt xmlns:a14="http://schemas.microsoft.com/office/drawing/2010/main" spid="_x0000_s5225"/>
            </a:ext>
            <a:ext uri="{FF2B5EF4-FFF2-40B4-BE49-F238E27FC236}">
              <a16:creationId xmlns:a16="http://schemas.microsoft.com/office/drawing/2014/main" id="{537944F2-629E-4846-AA88-A6BB34F1A0D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1" name="Control 106" hidden="1">
          <a:extLst>
            <a:ext uri="{63B3BB69-23CF-44E3-9099-C40C66FF867C}">
              <a14:compatExt xmlns:a14="http://schemas.microsoft.com/office/drawing/2010/main" spid="_x0000_s5226"/>
            </a:ext>
            <a:ext uri="{FF2B5EF4-FFF2-40B4-BE49-F238E27FC236}">
              <a16:creationId xmlns:a16="http://schemas.microsoft.com/office/drawing/2014/main" id="{D3F5FEEE-9FDB-4750-B373-C37368D6B1DF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2" name="Control 107" hidden="1">
          <a:extLst>
            <a:ext uri="{63B3BB69-23CF-44E3-9099-C40C66FF867C}">
              <a14:compatExt xmlns:a14="http://schemas.microsoft.com/office/drawing/2010/main" spid="_x0000_s5227"/>
            </a:ext>
            <a:ext uri="{FF2B5EF4-FFF2-40B4-BE49-F238E27FC236}">
              <a16:creationId xmlns:a16="http://schemas.microsoft.com/office/drawing/2014/main" id="{19AC314B-A2AA-41C6-8532-574740F064A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3" name="Control 108" hidden="1">
          <a:extLst>
            <a:ext uri="{63B3BB69-23CF-44E3-9099-C40C66FF867C}">
              <a14:compatExt xmlns:a14="http://schemas.microsoft.com/office/drawing/2010/main" spid="_x0000_s5228"/>
            </a:ext>
            <a:ext uri="{FF2B5EF4-FFF2-40B4-BE49-F238E27FC236}">
              <a16:creationId xmlns:a16="http://schemas.microsoft.com/office/drawing/2014/main" id="{BF93C608-2F01-4F65-A408-81A5377A313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4" name="Control 109" hidden="1">
          <a:extLst>
            <a:ext uri="{63B3BB69-23CF-44E3-9099-C40C66FF867C}">
              <a14:compatExt xmlns:a14="http://schemas.microsoft.com/office/drawing/2010/main" spid="_x0000_s5229"/>
            </a:ext>
            <a:ext uri="{FF2B5EF4-FFF2-40B4-BE49-F238E27FC236}">
              <a16:creationId xmlns:a16="http://schemas.microsoft.com/office/drawing/2014/main" id="{52BD31D3-292C-4B3F-8EFA-074F1361F41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5" name="Control 110" hidden="1">
          <a:extLst>
            <a:ext uri="{63B3BB69-23CF-44E3-9099-C40C66FF867C}">
              <a14:compatExt xmlns:a14="http://schemas.microsoft.com/office/drawing/2010/main" spid="_x0000_s5230"/>
            </a:ext>
            <a:ext uri="{FF2B5EF4-FFF2-40B4-BE49-F238E27FC236}">
              <a16:creationId xmlns:a16="http://schemas.microsoft.com/office/drawing/2014/main" id="{D0A3B89B-6033-43F5-8909-E8C6CC5C0C28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6" name="Control 111" hidden="1">
          <a:extLst>
            <a:ext uri="{63B3BB69-23CF-44E3-9099-C40C66FF867C}">
              <a14:compatExt xmlns:a14="http://schemas.microsoft.com/office/drawing/2010/main" spid="_x0000_s5231"/>
            </a:ext>
            <a:ext uri="{FF2B5EF4-FFF2-40B4-BE49-F238E27FC236}">
              <a16:creationId xmlns:a16="http://schemas.microsoft.com/office/drawing/2014/main" id="{71ADE373-B23C-4D5B-9699-94AB77D38A8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7" name="Control 112" hidden="1">
          <a:extLst>
            <a:ext uri="{63B3BB69-23CF-44E3-9099-C40C66FF867C}">
              <a14:compatExt xmlns:a14="http://schemas.microsoft.com/office/drawing/2010/main" spid="_x0000_s5232"/>
            </a:ext>
            <a:ext uri="{FF2B5EF4-FFF2-40B4-BE49-F238E27FC236}">
              <a16:creationId xmlns:a16="http://schemas.microsoft.com/office/drawing/2014/main" id="{1102CFB0-B506-4582-825F-9281DBBD73F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8" name="Control 113" hidden="1">
          <a:extLst>
            <a:ext uri="{63B3BB69-23CF-44E3-9099-C40C66FF867C}">
              <a14:compatExt xmlns:a14="http://schemas.microsoft.com/office/drawing/2010/main" spid="_x0000_s5233"/>
            </a:ext>
            <a:ext uri="{FF2B5EF4-FFF2-40B4-BE49-F238E27FC236}">
              <a16:creationId xmlns:a16="http://schemas.microsoft.com/office/drawing/2014/main" id="{A2745593-C0E6-4C86-8EE9-9A42DD4B842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69" name="Control 114" hidden="1">
          <a:extLst>
            <a:ext uri="{63B3BB69-23CF-44E3-9099-C40C66FF867C}">
              <a14:compatExt xmlns:a14="http://schemas.microsoft.com/office/drawing/2010/main" spid="_x0000_s5234"/>
            </a:ext>
            <a:ext uri="{FF2B5EF4-FFF2-40B4-BE49-F238E27FC236}">
              <a16:creationId xmlns:a16="http://schemas.microsoft.com/office/drawing/2014/main" id="{B72A9262-FAA6-4470-9A3E-4CA33DCA1D2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0" name="Control 115" hidden="1">
          <a:extLst>
            <a:ext uri="{63B3BB69-23CF-44E3-9099-C40C66FF867C}">
              <a14:compatExt xmlns:a14="http://schemas.microsoft.com/office/drawing/2010/main" spid="_x0000_s5235"/>
            </a:ext>
            <a:ext uri="{FF2B5EF4-FFF2-40B4-BE49-F238E27FC236}">
              <a16:creationId xmlns:a16="http://schemas.microsoft.com/office/drawing/2014/main" id="{EF1AFC42-C7CE-44DA-9281-69F18213FEC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1" name="Control 116" hidden="1">
          <a:extLst>
            <a:ext uri="{63B3BB69-23CF-44E3-9099-C40C66FF867C}">
              <a14:compatExt xmlns:a14="http://schemas.microsoft.com/office/drawing/2010/main" spid="_x0000_s5236"/>
            </a:ext>
            <a:ext uri="{FF2B5EF4-FFF2-40B4-BE49-F238E27FC236}">
              <a16:creationId xmlns:a16="http://schemas.microsoft.com/office/drawing/2014/main" id="{FB35DFC7-7049-45BE-914E-A0F0473BA06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2" name="Control 117" hidden="1">
          <a:extLst>
            <a:ext uri="{63B3BB69-23CF-44E3-9099-C40C66FF867C}">
              <a14:compatExt xmlns:a14="http://schemas.microsoft.com/office/drawing/2010/main" spid="_x0000_s5237"/>
            </a:ext>
            <a:ext uri="{FF2B5EF4-FFF2-40B4-BE49-F238E27FC236}">
              <a16:creationId xmlns:a16="http://schemas.microsoft.com/office/drawing/2014/main" id="{C8BBA148-EF87-462B-9604-6A0EAC9C976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3" name="Control 118" hidden="1">
          <a:extLst>
            <a:ext uri="{63B3BB69-23CF-44E3-9099-C40C66FF867C}">
              <a14:compatExt xmlns:a14="http://schemas.microsoft.com/office/drawing/2010/main" spid="_x0000_s5238"/>
            </a:ext>
            <a:ext uri="{FF2B5EF4-FFF2-40B4-BE49-F238E27FC236}">
              <a16:creationId xmlns:a16="http://schemas.microsoft.com/office/drawing/2014/main" id="{65BFB827-B843-4618-8D7B-A20A8D1B1C6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4" name="Control 119" hidden="1">
          <a:extLst>
            <a:ext uri="{63B3BB69-23CF-44E3-9099-C40C66FF867C}">
              <a14:compatExt xmlns:a14="http://schemas.microsoft.com/office/drawing/2010/main" spid="_x0000_s5239"/>
            </a:ext>
            <a:ext uri="{FF2B5EF4-FFF2-40B4-BE49-F238E27FC236}">
              <a16:creationId xmlns:a16="http://schemas.microsoft.com/office/drawing/2014/main" id="{6F8818A1-10EA-4091-8F9E-94DCE3838B78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5" name="Control 120" hidden="1">
          <a:extLst>
            <a:ext uri="{63B3BB69-23CF-44E3-9099-C40C66FF867C}">
              <a14:compatExt xmlns:a14="http://schemas.microsoft.com/office/drawing/2010/main" spid="_x0000_s5240"/>
            </a:ext>
            <a:ext uri="{FF2B5EF4-FFF2-40B4-BE49-F238E27FC236}">
              <a16:creationId xmlns:a16="http://schemas.microsoft.com/office/drawing/2014/main" id="{BF6E6557-C1FA-4A27-9136-56E5257CB75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6" name="Control 121" hidden="1">
          <a:extLst>
            <a:ext uri="{63B3BB69-23CF-44E3-9099-C40C66FF867C}">
              <a14:compatExt xmlns:a14="http://schemas.microsoft.com/office/drawing/2010/main" spid="_x0000_s5241"/>
            </a:ext>
            <a:ext uri="{FF2B5EF4-FFF2-40B4-BE49-F238E27FC236}">
              <a16:creationId xmlns:a16="http://schemas.microsoft.com/office/drawing/2014/main" id="{68234E8E-E1D1-41A2-94EF-D6148C8872F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7" name="Control 122" hidden="1">
          <a:extLst>
            <a:ext uri="{63B3BB69-23CF-44E3-9099-C40C66FF867C}">
              <a14:compatExt xmlns:a14="http://schemas.microsoft.com/office/drawing/2010/main" spid="_x0000_s5242"/>
            </a:ext>
            <a:ext uri="{FF2B5EF4-FFF2-40B4-BE49-F238E27FC236}">
              <a16:creationId xmlns:a16="http://schemas.microsoft.com/office/drawing/2014/main" id="{8F28EAC2-D783-4527-A37D-00504F359D87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8" name="Control 123" hidden="1">
          <a:extLst>
            <a:ext uri="{63B3BB69-23CF-44E3-9099-C40C66FF867C}">
              <a14:compatExt xmlns:a14="http://schemas.microsoft.com/office/drawing/2010/main" spid="_x0000_s5243"/>
            </a:ext>
            <a:ext uri="{FF2B5EF4-FFF2-40B4-BE49-F238E27FC236}">
              <a16:creationId xmlns:a16="http://schemas.microsoft.com/office/drawing/2014/main" id="{7AFCB4D1-0DEC-4B0D-BC6A-D4D62E58621E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79" name="Control 124" hidden="1">
          <a:extLst>
            <a:ext uri="{63B3BB69-23CF-44E3-9099-C40C66FF867C}">
              <a14:compatExt xmlns:a14="http://schemas.microsoft.com/office/drawing/2010/main" spid="_x0000_s5244"/>
            </a:ext>
            <a:ext uri="{FF2B5EF4-FFF2-40B4-BE49-F238E27FC236}">
              <a16:creationId xmlns:a16="http://schemas.microsoft.com/office/drawing/2014/main" id="{6BD7FEF1-EECE-4210-A2F0-574F0C6692C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0" name="Control 125" hidden="1">
          <a:extLst>
            <a:ext uri="{63B3BB69-23CF-44E3-9099-C40C66FF867C}">
              <a14:compatExt xmlns:a14="http://schemas.microsoft.com/office/drawing/2010/main" spid="_x0000_s5245"/>
            </a:ext>
            <a:ext uri="{FF2B5EF4-FFF2-40B4-BE49-F238E27FC236}">
              <a16:creationId xmlns:a16="http://schemas.microsoft.com/office/drawing/2014/main" id="{493D54AA-3D3F-4499-B20C-317E18DFD29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1" name="Control 126" hidden="1">
          <a:extLst>
            <a:ext uri="{63B3BB69-23CF-44E3-9099-C40C66FF867C}">
              <a14:compatExt xmlns:a14="http://schemas.microsoft.com/office/drawing/2010/main" spid="_x0000_s5246"/>
            </a:ext>
            <a:ext uri="{FF2B5EF4-FFF2-40B4-BE49-F238E27FC236}">
              <a16:creationId xmlns:a16="http://schemas.microsoft.com/office/drawing/2014/main" id="{98A5712C-343B-4E13-A63F-C3B57DC4168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2" name="Control 127" hidden="1">
          <a:extLst>
            <a:ext uri="{63B3BB69-23CF-44E3-9099-C40C66FF867C}">
              <a14:compatExt xmlns:a14="http://schemas.microsoft.com/office/drawing/2010/main" spid="_x0000_s5247"/>
            </a:ext>
            <a:ext uri="{FF2B5EF4-FFF2-40B4-BE49-F238E27FC236}">
              <a16:creationId xmlns:a16="http://schemas.microsoft.com/office/drawing/2014/main" id="{0A963ED7-EFE6-4F90-B8B8-D5C939EC64D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3" name="Control 128" hidden="1">
          <a:extLst>
            <a:ext uri="{63B3BB69-23CF-44E3-9099-C40C66FF867C}">
              <a14:compatExt xmlns:a14="http://schemas.microsoft.com/office/drawing/2010/main" spid="_x0000_s5248"/>
            </a:ext>
            <a:ext uri="{FF2B5EF4-FFF2-40B4-BE49-F238E27FC236}">
              <a16:creationId xmlns:a16="http://schemas.microsoft.com/office/drawing/2014/main" id="{8F97F3F9-67B8-4FB9-BF73-3E53E6D73BB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4" name="Control 129" hidden="1">
          <a:extLst>
            <a:ext uri="{63B3BB69-23CF-44E3-9099-C40C66FF867C}">
              <a14:compatExt xmlns:a14="http://schemas.microsoft.com/office/drawing/2010/main" spid="_x0000_s5249"/>
            </a:ext>
            <a:ext uri="{FF2B5EF4-FFF2-40B4-BE49-F238E27FC236}">
              <a16:creationId xmlns:a16="http://schemas.microsoft.com/office/drawing/2014/main" id="{365622A9-0D2A-49F9-926A-2854B1929EC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5" name="Control 130" hidden="1">
          <a:extLst>
            <a:ext uri="{63B3BB69-23CF-44E3-9099-C40C66FF867C}">
              <a14:compatExt xmlns:a14="http://schemas.microsoft.com/office/drawing/2010/main" spid="_x0000_s5250"/>
            </a:ext>
            <a:ext uri="{FF2B5EF4-FFF2-40B4-BE49-F238E27FC236}">
              <a16:creationId xmlns:a16="http://schemas.microsoft.com/office/drawing/2014/main" id="{12B2ECDC-E8D8-405C-A879-9EAC6A5AAC1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6" name="Control 131" hidden="1">
          <a:extLst>
            <a:ext uri="{63B3BB69-23CF-44E3-9099-C40C66FF867C}">
              <a14:compatExt xmlns:a14="http://schemas.microsoft.com/office/drawing/2010/main" spid="_x0000_s5251"/>
            </a:ext>
            <a:ext uri="{FF2B5EF4-FFF2-40B4-BE49-F238E27FC236}">
              <a16:creationId xmlns:a16="http://schemas.microsoft.com/office/drawing/2014/main" id="{1C03FF96-C2AF-452C-B357-3164CDBF71AC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7" name="Control 132" hidden="1">
          <a:extLst>
            <a:ext uri="{63B3BB69-23CF-44E3-9099-C40C66FF867C}">
              <a14:compatExt xmlns:a14="http://schemas.microsoft.com/office/drawing/2010/main" spid="_x0000_s5252"/>
            </a:ext>
            <a:ext uri="{FF2B5EF4-FFF2-40B4-BE49-F238E27FC236}">
              <a16:creationId xmlns:a16="http://schemas.microsoft.com/office/drawing/2014/main" id="{1DAD1584-CA47-41F2-8B19-0E50C1A93E22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8" name="Control 133" hidden="1">
          <a:extLst>
            <a:ext uri="{63B3BB69-23CF-44E3-9099-C40C66FF867C}">
              <a14:compatExt xmlns:a14="http://schemas.microsoft.com/office/drawing/2010/main" spid="_x0000_s5253"/>
            </a:ext>
            <a:ext uri="{FF2B5EF4-FFF2-40B4-BE49-F238E27FC236}">
              <a16:creationId xmlns:a16="http://schemas.microsoft.com/office/drawing/2014/main" id="{1721BA7F-8D41-4B7C-A67E-7EC0C5026CC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89" name="Control 134" hidden="1">
          <a:extLst>
            <a:ext uri="{63B3BB69-23CF-44E3-9099-C40C66FF867C}">
              <a14:compatExt xmlns:a14="http://schemas.microsoft.com/office/drawing/2010/main" spid="_x0000_s5254"/>
            </a:ext>
            <a:ext uri="{FF2B5EF4-FFF2-40B4-BE49-F238E27FC236}">
              <a16:creationId xmlns:a16="http://schemas.microsoft.com/office/drawing/2014/main" id="{8C1AB3D4-C021-45B5-ADEC-0924D89D6F78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0" name="Control 136" hidden="1">
          <a:extLst>
            <a:ext uri="{63B3BB69-23CF-44E3-9099-C40C66FF867C}">
              <a14:compatExt xmlns:a14="http://schemas.microsoft.com/office/drawing/2010/main" spid="_x0000_s5256"/>
            </a:ext>
            <a:ext uri="{FF2B5EF4-FFF2-40B4-BE49-F238E27FC236}">
              <a16:creationId xmlns:a16="http://schemas.microsoft.com/office/drawing/2014/main" id="{16AC13F9-12EB-4B6E-AC07-316106A1F3AF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1" name="Control 137" hidden="1">
          <a:extLst>
            <a:ext uri="{63B3BB69-23CF-44E3-9099-C40C66FF867C}">
              <a14:compatExt xmlns:a14="http://schemas.microsoft.com/office/drawing/2010/main" spid="_x0000_s5257"/>
            </a:ext>
            <a:ext uri="{FF2B5EF4-FFF2-40B4-BE49-F238E27FC236}">
              <a16:creationId xmlns:a16="http://schemas.microsoft.com/office/drawing/2014/main" id="{0CD92ECB-99E4-4C19-AA82-20C69CEAC65D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2" name="Control 138" hidden="1">
          <a:extLst>
            <a:ext uri="{63B3BB69-23CF-44E3-9099-C40C66FF867C}">
              <a14:compatExt xmlns:a14="http://schemas.microsoft.com/office/drawing/2010/main" spid="_x0000_s5258"/>
            </a:ext>
            <a:ext uri="{FF2B5EF4-FFF2-40B4-BE49-F238E27FC236}">
              <a16:creationId xmlns:a16="http://schemas.microsoft.com/office/drawing/2014/main" id="{E079A61E-67C1-49AA-BAF9-DAC0D7733929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3" name="Control 139" hidden="1">
          <a:extLst>
            <a:ext uri="{63B3BB69-23CF-44E3-9099-C40C66FF867C}">
              <a14:compatExt xmlns:a14="http://schemas.microsoft.com/office/drawing/2010/main" spid="_x0000_s5259"/>
            </a:ext>
            <a:ext uri="{FF2B5EF4-FFF2-40B4-BE49-F238E27FC236}">
              <a16:creationId xmlns:a16="http://schemas.microsoft.com/office/drawing/2014/main" id="{506D8DE3-89B7-402F-94A9-62FB24C0D224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4" name="Control 140" hidden="1">
          <a:extLst>
            <a:ext uri="{63B3BB69-23CF-44E3-9099-C40C66FF867C}">
              <a14:compatExt xmlns:a14="http://schemas.microsoft.com/office/drawing/2010/main" spid="_x0000_s5260"/>
            </a:ext>
            <a:ext uri="{FF2B5EF4-FFF2-40B4-BE49-F238E27FC236}">
              <a16:creationId xmlns:a16="http://schemas.microsoft.com/office/drawing/2014/main" id="{90D0CF64-B59D-4C0F-A3E0-75E911DC7D86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5" name="Control 141" hidden="1">
          <a:extLst>
            <a:ext uri="{63B3BB69-23CF-44E3-9099-C40C66FF867C}">
              <a14:compatExt xmlns:a14="http://schemas.microsoft.com/office/drawing/2010/main" spid="_x0000_s5261"/>
            </a:ext>
            <a:ext uri="{FF2B5EF4-FFF2-40B4-BE49-F238E27FC236}">
              <a16:creationId xmlns:a16="http://schemas.microsoft.com/office/drawing/2014/main" id="{9A13E9BD-2DD0-4232-A1F5-D7839C49A681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6" name="Control 142" hidden="1">
          <a:extLst>
            <a:ext uri="{63B3BB69-23CF-44E3-9099-C40C66FF867C}">
              <a14:compatExt xmlns:a14="http://schemas.microsoft.com/office/drawing/2010/main" spid="_x0000_s5262"/>
            </a:ext>
            <a:ext uri="{FF2B5EF4-FFF2-40B4-BE49-F238E27FC236}">
              <a16:creationId xmlns:a16="http://schemas.microsoft.com/office/drawing/2014/main" id="{C5B09810-8526-46F7-A0F9-17751E6BC783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7" name="Control 143" hidden="1">
          <a:extLst>
            <a:ext uri="{63B3BB69-23CF-44E3-9099-C40C66FF867C}">
              <a14:compatExt xmlns:a14="http://schemas.microsoft.com/office/drawing/2010/main" spid="_x0000_s5263"/>
            </a:ext>
            <a:ext uri="{FF2B5EF4-FFF2-40B4-BE49-F238E27FC236}">
              <a16:creationId xmlns:a16="http://schemas.microsoft.com/office/drawing/2014/main" id="{C805E163-D870-4871-9E35-BA3FC946DD80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8" name="Control 144" hidden="1">
          <a:extLst>
            <a:ext uri="{63B3BB69-23CF-44E3-9099-C40C66FF867C}">
              <a14:compatExt xmlns:a14="http://schemas.microsoft.com/office/drawing/2010/main" spid="_x0000_s5264"/>
            </a:ext>
            <a:ext uri="{FF2B5EF4-FFF2-40B4-BE49-F238E27FC236}">
              <a16:creationId xmlns:a16="http://schemas.microsoft.com/office/drawing/2014/main" id="{FF077888-6ED7-42C2-8C85-37DDA6FF26FB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99" name="Control 145" hidden="1">
          <a:extLst>
            <a:ext uri="{63B3BB69-23CF-44E3-9099-C40C66FF867C}">
              <a14:compatExt xmlns:a14="http://schemas.microsoft.com/office/drawing/2010/main" spid="_x0000_s5265"/>
            </a:ext>
            <a:ext uri="{FF2B5EF4-FFF2-40B4-BE49-F238E27FC236}">
              <a16:creationId xmlns:a16="http://schemas.microsoft.com/office/drawing/2014/main" id="{23FA2113-10D2-4AC5-B329-095C5A953355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263525</xdr:colOff>
      <xdr:row>1014</xdr:row>
      <xdr:rowOff>36047</xdr:rowOff>
    </xdr:to>
    <xdr:sp macro="" textlink="">
      <xdr:nvSpPr>
        <xdr:cNvPr id="100" name="Control 147" hidden="1">
          <a:extLst>
            <a:ext uri="{63B3BB69-23CF-44E3-9099-C40C66FF867C}">
              <a14:compatExt xmlns:a14="http://schemas.microsoft.com/office/drawing/2010/main" spid="_x0000_s5267"/>
            </a:ext>
            <a:ext uri="{FF2B5EF4-FFF2-40B4-BE49-F238E27FC236}">
              <a16:creationId xmlns:a16="http://schemas.microsoft.com/office/drawing/2014/main" id="{C38FE41C-4676-40A0-B902-3707BBCAF9FA}"/>
            </a:ext>
          </a:extLst>
        </xdr:cNvPr>
        <xdr:cNvSpPr/>
      </xdr:nvSpPr>
      <xdr:spPr bwMode="auto">
        <a:xfrm>
          <a:off x="2000250" y="208226025"/>
          <a:ext cx="263525" cy="23607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0CD2036-A7E9-4591-A2E0-E9771F9D5AAB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2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9AE33F43-9746-4455-8C69-6A0073EBEEAC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3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3E85622D-CEEB-4007-8A76-EDCB7B24B77F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4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5AA3892B-B22B-4652-8A45-E8664E0F675B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5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31187C4-C40E-4EAB-A176-94FDD90BC0BE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6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BBE1E9CF-859C-43AE-BEBA-3DEEAE45905E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7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95A227C1-D99F-41AC-8733-A69413A91729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187325</xdr:colOff>
      <xdr:row>1013</xdr:row>
      <xdr:rowOff>153588</xdr:rowOff>
    </xdr:to>
    <xdr:sp macro="" textlink="">
      <xdr:nvSpPr>
        <xdr:cNvPr id="108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A9A97E7D-634D-4597-AA3A-95976BB5A9BA}"/>
            </a:ext>
          </a:extLst>
        </xdr:cNvPr>
        <xdr:cNvSpPr/>
      </xdr:nvSpPr>
      <xdr:spPr bwMode="auto">
        <a:xfrm>
          <a:off x="2000250" y="208226025"/>
          <a:ext cx="187325" cy="15358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09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B21D26DA-C0CF-4D40-879B-93442243CE4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0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0919DE2A-5F2C-4755-91B8-DD60F86735D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1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581962FF-1CFA-4A12-9E74-A773B2F671C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2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458700DA-31EA-40B0-A883-EF1BD67ABC8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3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673621C2-00DF-4921-8F57-266659F2DB6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4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6EC860EA-40F0-47ED-AE70-643047A43CD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5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3CC12CF8-6EC2-41E9-A57F-E53265A5200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6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8F67FDAC-E052-4978-9F40-A0DB1C0F187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7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60146094-461E-4ACD-8BB8-B49F1B5DC5F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5ABCDF8E-B281-45EC-AACA-C7B6094C725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22D9E061-E00D-4425-B369-5BCF67DE7C4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C1A83E25-B04C-4BF2-B664-17119727CE5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E516247B-2822-4B9D-B115-4B8C3A82E47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2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178F7F3D-C907-4763-9CA8-C992AD159D7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3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C9A929F8-A685-4366-9A9B-477FDD4F2F3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4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30067381-761F-40BF-A296-CFF5C2817F2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5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A5D1BBD5-27D1-45A5-8801-EB34A7B3AAB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6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8FDE2642-3CA0-4FE4-AFC2-51526703C58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7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FD52AC19-4EE6-4C15-8B53-CA6A44DA6E2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8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9D2349E7-F282-49CC-9B47-87739C17BF7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29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DE8606F0-E267-4B46-940D-6AEE633EF24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0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7D4632A4-C2BC-4E40-8A1B-7648220F241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1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64B341DC-DF17-4C00-BA1D-987D605EC51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2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238D0391-A14C-481C-A462-204944B3394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3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A36607DF-86C6-4416-A4CE-162F9879097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4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BD41CE3A-C6F4-4BC2-AC62-76847023705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5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00BB03D7-49C9-40E9-8E11-857EDBB1B81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6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E25984FC-6DD2-450D-B70C-B638F1B37E2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7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312ECBC5-2CC3-4C3C-9921-17B8581CFCF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8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97793A0F-B9CA-4376-AFA1-E9690CAEAEE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39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B74C5F2B-7440-4EF1-8455-5D2582737AD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0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B3B6174D-260F-4302-86B5-BB581501CC2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1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2DBF066B-F6B7-405E-A4D8-2C7D7B8FA55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2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F80A94F3-1B48-4DFF-8649-2DD34D44CB7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3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7799EB7D-2FFF-429A-9D41-1995573A17D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4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3F73E04A-8973-44A4-9DE7-E329D834C0B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5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571CA0B4-529D-40DF-9669-6E9D02808DB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6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F006E4CE-F35D-4B0D-8DDA-52DC6988D54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7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1ADA04B3-B0D5-4B75-8363-3FD1E744B59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8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F5C7A8A5-5DAA-40E5-9A87-DCDDBCD5B26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49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DD466E77-DE08-4D3C-89B7-B7C3A6F19F4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0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09945942-DCE4-43D7-8F78-A53C200D46E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1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40787171-9BF8-4A8E-849A-79E27352458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2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60BD56D8-3BEA-4AA7-A0D3-ECD9A7EA4E0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3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8994C4AC-A3FB-4B20-BB31-6DB83F67BC6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4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516983BB-FEA3-43D1-AF6D-5E65EF3FCA6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5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5D7F0B5-4538-48C8-93FE-B81F60DF2C3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6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708399FA-AD33-4325-81BB-2485B47C227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7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B05B9670-5692-4487-94B1-E389C6F971A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8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A58E8A7E-02ED-4F09-90B8-137326CD6E7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59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846D5DAF-CDF8-4100-95F9-A50229455B9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0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93A0034B-AD7A-46E6-9DE6-138ED637F64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1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36798B23-2AF9-4BDA-829A-CAA601116DE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2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183E31C8-051A-4A7D-B69E-C2BAF1150B4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3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1FF37780-D563-4E36-B488-6818E471789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4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68206268-0929-4D15-9B74-4C6A4029E86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5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23370660-11BF-48BB-987B-7BFF90D6845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6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D4278B7C-C46B-4D0D-B147-D34C014C46F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7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4AD43B9C-A27E-404A-866A-1F810848B2A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8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10C33C4D-30BE-4FD3-B7FF-04B59D797D8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69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FFEE956B-D7DF-43F0-88B0-27594CC8CEC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0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99BFD943-26A5-4C92-9439-8AD5BE8C5C7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1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F5239511-57C8-4945-8FFC-1F5ECA3EBAA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2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74661B83-D89C-474A-B713-623A72CB8CF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3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E5BB8322-3E02-47BA-9FB2-ECB2839C4D8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4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E397AD82-0293-4DBD-87C2-9CE3FB12F5A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5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A764D282-AED1-4F30-B3EE-077CBAA0BB9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6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30490673-51CD-45D5-869C-F2EAF1A9F6E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7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56BBF5DA-01B9-44CD-8D87-A72F38197C4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8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1C2DC35A-9862-4437-9669-C3F7929ABCE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79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36134C25-62B2-458A-829F-0E278D17EDE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0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FADB61B2-3771-4574-9E63-F2776BA2ED0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1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4DD8F6DE-30FD-4907-A2D0-EEACA5705FE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2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6AB449DA-ECA6-4176-99EE-5466DA1FAF9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3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4C8F7DC4-89C3-4501-B9AD-07ABBAB1A88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4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283C12A9-4522-4F76-99CD-55E27A8FFCE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5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7242A050-3AAD-4D18-B7BD-BCF84A6B17B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6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CA7FF076-0FC0-4A11-BA3D-4EE2E191699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7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A86C9871-5B13-4871-94B0-106315FF55E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8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3E8E0286-330D-4C37-83BF-959E6D31E17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89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56C9F291-360A-4B77-9280-17B4F04F515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0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8282B616-9998-48D7-807F-1A4AA929A3E8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1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0084F3EC-6626-42C5-B0C6-1FEFAAF02D2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2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43373B50-AEB2-4F1B-BB45-902D54C6262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3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A636A176-DAC6-465E-BB62-21E93FF69EE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4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1C53B9D7-F8B0-40E8-9DF5-B37AD54845E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5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53599173-B807-4C97-AB9D-2AF547C2EC7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6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529323D9-1A68-4459-A07F-61C261770AD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7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3DA0DF91-5E13-442D-BDC4-424D35C5706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8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7586DE4A-C029-441C-8763-39A47FED00F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199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172B42CD-C684-4A64-94B8-E573AAA2E32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0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0CDA4615-6892-4930-8ACD-FCDD77F2B99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1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FAC728B8-1926-400B-9D10-04E095FDA614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2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2944A709-D51E-4C59-BD98-B6D65BFBB252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3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ECFA8C38-0E23-40F2-8CC0-89160FDBA849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4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3F4694FD-F5A0-42F6-A00E-987BA6951035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5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35ABE712-2B02-446A-B44F-91122D1798E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6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7A727AD3-B10A-4840-B0D7-398F2CE6B31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7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7C26A5C1-188B-437A-B95B-9002F92CE82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8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B8BD22FF-7D6A-4F41-BFED-6CF1A87D9B7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09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6543106D-7E2D-44F9-B21E-E16FD60B5E8E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0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0629AB2E-1845-42C6-AA12-ACC84D1C1D5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1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220D1ED9-DE52-4C6B-8C59-A54CE1D5CD2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2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AEC2CF14-049C-4FF7-9D53-C9DB48523B0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3" name="Control 13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2B59B5EC-CB36-471F-BA0B-369F836F58A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4" name="Control 13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975833B2-005F-4F11-B8FD-0A776F1F1E8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5" name="Control 13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9F7EE223-8778-409D-9114-4C6CDA4AFBE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6" name="Control 13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6EC4734F-7BA1-43D4-B2A0-F98B3BD66F0F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7" name="Control 13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B26BFA0C-4AE6-4F87-8384-D3EC779F8340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8" name="Control 14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DBC1A671-D267-4D4B-BB62-CDE9AA4BCD5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19" name="Control 14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C99EFE1D-2001-4038-9FDC-6C3C33E93D9A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0" name="Control 14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8E0DC328-8632-4E26-8613-47D00CFD7ECC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1" name="Control 14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6F2A50C7-25FB-4876-AD97-93085743DCD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2" name="Control 14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9DC9062E-2C93-4C94-823A-FEEA7BE746B7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3" name="Control 14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85D77D68-293F-4D32-B05F-AF5FA871F743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4" name="Control 14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845E67C2-E8E3-43B0-8D53-707377BFA7DD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5" name="Control 14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BD9313C7-3D47-4BE0-A364-6E77C528A456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6" name="Control 14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EC19E38A-4DAF-4EBD-A7DE-2CCCAA06958B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12700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7" name="Control 14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9688D2BB-D2FE-43CC-98D4-79FBDC627D31}"/>
            </a:ext>
          </a:extLst>
        </xdr:cNvPr>
        <xdr:cNvSpPr/>
      </xdr:nvSpPr>
      <xdr:spPr bwMode="auto">
        <a:xfrm>
          <a:off x="12700" y="208226025"/>
          <a:ext cx="1803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8" name="Control 15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E5214066-9CE3-442B-96AF-74C356FC61B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29" name="Control 15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D371815D-20CE-4189-8C34-959997D58A7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0" name="Control 153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E9E1CD76-1E57-495E-A7B7-EA06CC2E94D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1" name="Control 154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FF4F0C9D-BA93-46E8-B8DD-74EE9E22A27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2" name="Control 155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063EC872-D43F-44E0-81F2-4AEF03B4C39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3" name="Control 156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48C82D64-C6C5-40BE-B2D7-39D5F99B7B16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4" name="Control 157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04ACFCF4-BD04-4A12-85AD-B726F5348C5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5" name="Control 158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645142B0-8420-4C42-9565-57B503105646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6" name="Control 159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3DA91B2D-80D1-45B4-83AA-8ACBF9B38F9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7" name="Control 160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4D19DD9F-D44D-4CB7-A1B3-60073F16E5A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8" name="Control 161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DF6CF872-A71B-46D8-8C25-1E2FFA42CC1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39" name="Control 162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7DDFFAB1-D7A4-4689-99EC-4F6F99671B98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0" name="Control 163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3B82EC54-FBCD-4F96-BCD0-740D9C86CAA6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1" name="Control 164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F128566A-289D-4D6B-AD8F-2A30787FC32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2" name="Control 165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582CCE28-D7D2-4C14-BAA6-7798246A8D0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3" name="Control 166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D24D29A4-0CFA-4D30-B46B-2EB669DED93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4" name="Control 167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AC601681-F4EA-41BF-8BD1-9077EB253B88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5" name="Control 168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36532668-6111-4A7E-8DB9-C4458368106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6" name="Control 169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A7AB3D2F-B1BD-4494-A1BE-110808312EE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7" name="Control 170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E2BEB941-94F9-491E-8C79-E0D355B2371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8" name="Control 171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F06460FA-731F-44B6-86B4-EC450E58CEA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49" name="Control 172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82DB526A-4A98-463D-92FB-AF817691991A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0" name="Control 173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1D08ADB5-56A9-48D7-8919-2232EC42E14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1" name="Control 174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F190A59E-A53C-47DD-A4EF-E6A0AB8A80F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2" name="Control 175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FE9143E8-816F-425F-9908-24409D9F7742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3" name="Control 176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9DCD88FC-60B1-47AA-8CA6-45A077A5C46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4" name="Control 177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9567E2E5-C3A8-4B90-8F17-0CD2ECCD14B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5" name="Control 178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C709EC4B-FBFA-4964-9417-FAB07A600C9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6" name="Control 179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246BBDC9-4C11-4761-AFBE-77DFB3D8493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7" name="Control 180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B84ADEBE-9E92-405C-8AEC-1FAA701C883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8" name="Control 181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607E1478-0E08-4CA4-BCA2-6A706D097A7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59" name="Control 182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012FDB37-31AE-4050-8E88-6DBB5E3BDDB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60" name="Control 183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7D602FC5-F785-4805-B8E5-F2752FD7B7B3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61" name="Control 184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5CA75C66-775A-4E8A-AED1-E8CA0DD8F5B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62" name="Control 185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90CC58B5-4FAB-491F-AB98-20F9B86CB8D5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63" name="Control 186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460A63CE-D7F5-4C2A-AB94-06077D8A13F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41305</xdr:rowOff>
    </xdr:to>
    <xdr:sp macro="" textlink="">
      <xdr:nvSpPr>
        <xdr:cNvPr id="264" name="Control 208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C4888804-A9CA-4391-BC03-47004F47B968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41303</xdr:rowOff>
    </xdr:to>
    <xdr:sp macro="" textlink="">
      <xdr:nvSpPr>
        <xdr:cNvPr id="265" name="Control 209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F077F362-1D31-498B-B919-1A06DA27098B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41307</xdr:rowOff>
    </xdr:to>
    <xdr:sp macro="" textlink="">
      <xdr:nvSpPr>
        <xdr:cNvPr id="266" name="Control 210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47D863F4-CBA0-42FB-9D63-9BB9FCF8BAE6}"/>
            </a:ext>
          </a:extLst>
        </xdr:cNvPr>
        <xdr:cNvSpPr/>
      </xdr:nvSpPr>
      <xdr:spPr bwMode="auto">
        <a:xfrm>
          <a:off x="0" y="2082260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41302</xdr:rowOff>
    </xdr:to>
    <xdr:sp macro="" textlink="">
      <xdr:nvSpPr>
        <xdr:cNvPr id="267" name="Control 211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EDF6D33B-BC23-40E6-9F7F-CD7C79DB606D}"/>
            </a:ext>
          </a:extLst>
        </xdr:cNvPr>
        <xdr:cNvSpPr/>
      </xdr:nvSpPr>
      <xdr:spPr bwMode="auto">
        <a:xfrm>
          <a:off x="0" y="2082260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41305</xdr:rowOff>
    </xdr:to>
    <xdr:sp macro="" textlink="">
      <xdr:nvSpPr>
        <xdr:cNvPr id="268" name="Control 212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935618DE-1781-4645-BAC3-7AA12BF96A06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41304</xdr:rowOff>
    </xdr:to>
    <xdr:sp macro="" textlink="">
      <xdr:nvSpPr>
        <xdr:cNvPr id="269" name="Control 213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7EFD4600-36BA-47A2-9C72-E041CA31074B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41303</xdr:rowOff>
    </xdr:to>
    <xdr:sp macro="" textlink="">
      <xdr:nvSpPr>
        <xdr:cNvPr id="270" name="Control 214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AFFD4D4B-EA68-49F3-BCBC-025767272DA5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41304</xdr:rowOff>
    </xdr:to>
    <xdr:sp macro="" textlink="">
      <xdr:nvSpPr>
        <xdr:cNvPr id="271" name="Control 215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B48D93F1-7B28-4F4B-8441-3E8A7905F336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41306</xdr:rowOff>
    </xdr:to>
    <xdr:sp macro="" textlink="">
      <xdr:nvSpPr>
        <xdr:cNvPr id="272" name="Control 216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D1E473E7-516D-4A9F-B9B0-2C96EC3DD5CE}"/>
            </a:ext>
          </a:extLst>
        </xdr:cNvPr>
        <xdr:cNvSpPr/>
      </xdr:nvSpPr>
      <xdr:spPr bwMode="auto">
        <a:xfrm>
          <a:off x="0" y="208226025"/>
          <a:ext cx="193040" cy="24133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41302</xdr:rowOff>
    </xdr:to>
    <xdr:sp macro="" textlink="">
      <xdr:nvSpPr>
        <xdr:cNvPr id="273" name="Control 217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78BF5404-CC5F-4D73-A88E-B2DEC78C130C}"/>
            </a:ext>
          </a:extLst>
        </xdr:cNvPr>
        <xdr:cNvSpPr/>
      </xdr:nvSpPr>
      <xdr:spPr bwMode="auto">
        <a:xfrm>
          <a:off x="0" y="208226025"/>
          <a:ext cx="193040" cy="24132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41305</xdr:rowOff>
    </xdr:to>
    <xdr:sp macro="" textlink="">
      <xdr:nvSpPr>
        <xdr:cNvPr id="274" name="Control 218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C6514FC4-7037-4496-AB78-1058E584386F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41304</xdr:rowOff>
    </xdr:to>
    <xdr:sp macro="" textlink="">
      <xdr:nvSpPr>
        <xdr:cNvPr id="275" name="Control 219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5EE29D3B-BC17-4173-B4E3-E5E9CCA105D8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41304</xdr:rowOff>
    </xdr:to>
    <xdr:sp macro="" textlink="">
      <xdr:nvSpPr>
        <xdr:cNvPr id="276" name="Control 220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006AB389-911B-4820-8267-78EAED5080EB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41304</xdr:rowOff>
    </xdr:to>
    <xdr:sp macro="" textlink="">
      <xdr:nvSpPr>
        <xdr:cNvPr id="277" name="Control 221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3AEB6BC5-55E6-4A6A-A4DE-4DE5799ECE87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41304</xdr:rowOff>
    </xdr:to>
    <xdr:sp macro="" textlink="">
      <xdr:nvSpPr>
        <xdr:cNvPr id="278" name="Control 222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B8FCD528-4E06-49D1-873D-B5C1CCA362DC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41307</xdr:rowOff>
    </xdr:to>
    <xdr:sp macro="" textlink="">
      <xdr:nvSpPr>
        <xdr:cNvPr id="279" name="Control 223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A4925CD6-DDD8-429D-91E2-7871A57F91BE}"/>
            </a:ext>
          </a:extLst>
        </xdr:cNvPr>
        <xdr:cNvSpPr/>
      </xdr:nvSpPr>
      <xdr:spPr bwMode="auto">
        <a:xfrm>
          <a:off x="0" y="208226025"/>
          <a:ext cx="193040" cy="241332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41301</xdr:rowOff>
    </xdr:to>
    <xdr:sp macro="" textlink="">
      <xdr:nvSpPr>
        <xdr:cNvPr id="280" name="Control 224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4A7BDD3F-AE12-4039-9289-B656471E2444}"/>
            </a:ext>
          </a:extLst>
        </xdr:cNvPr>
        <xdr:cNvSpPr/>
      </xdr:nvSpPr>
      <xdr:spPr bwMode="auto">
        <a:xfrm>
          <a:off x="0" y="208226025"/>
          <a:ext cx="193040" cy="24132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41305</xdr:rowOff>
    </xdr:to>
    <xdr:sp macro="" textlink="">
      <xdr:nvSpPr>
        <xdr:cNvPr id="281" name="Control 225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71043716-B74C-4075-AEF9-91C76634F32D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41304</xdr:rowOff>
    </xdr:to>
    <xdr:sp macro="" textlink="">
      <xdr:nvSpPr>
        <xdr:cNvPr id="282" name="Control 226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B211159D-B29D-4AD1-B56E-5AB810A0543C}"/>
            </a:ext>
          </a:extLst>
        </xdr:cNvPr>
        <xdr:cNvSpPr/>
      </xdr:nvSpPr>
      <xdr:spPr bwMode="auto">
        <a:xfrm>
          <a:off x="0" y="208226025"/>
          <a:ext cx="193040" cy="24132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41305</xdr:rowOff>
    </xdr:to>
    <xdr:sp macro="" textlink="">
      <xdr:nvSpPr>
        <xdr:cNvPr id="283" name="Control 227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C209A7E7-B8A3-4F89-B96F-2FE4B00DFA31}"/>
            </a:ext>
          </a:extLst>
        </xdr:cNvPr>
        <xdr:cNvSpPr/>
      </xdr:nvSpPr>
      <xdr:spPr bwMode="auto">
        <a:xfrm>
          <a:off x="0" y="208226025"/>
          <a:ext cx="193040" cy="24133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41303</xdr:rowOff>
    </xdr:to>
    <xdr:sp macro="" textlink="">
      <xdr:nvSpPr>
        <xdr:cNvPr id="284" name="Control 228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AE040115-8446-4720-A67C-07BAB3A8F755}"/>
            </a:ext>
          </a:extLst>
        </xdr:cNvPr>
        <xdr:cNvSpPr/>
      </xdr:nvSpPr>
      <xdr:spPr bwMode="auto">
        <a:xfrm>
          <a:off x="0" y="208226025"/>
          <a:ext cx="193040" cy="241328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41116</xdr:rowOff>
    </xdr:to>
    <xdr:sp macro="" textlink="">
      <xdr:nvSpPr>
        <xdr:cNvPr id="285" name="Control 229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C0D874E0-26E3-4C9D-B5F9-AB2A915BA02E}"/>
            </a:ext>
          </a:extLst>
        </xdr:cNvPr>
        <xdr:cNvSpPr/>
      </xdr:nvSpPr>
      <xdr:spPr bwMode="auto">
        <a:xfrm>
          <a:off x="0" y="208226025"/>
          <a:ext cx="193040" cy="241141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130644</xdr:rowOff>
    </xdr:to>
    <xdr:sp macro="" textlink="">
      <xdr:nvSpPr>
        <xdr:cNvPr id="286" name="Control 230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5E146A75-F9D4-4266-89D1-492365C2F31A}"/>
            </a:ext>
          </a:extLst>
        </xdr:cNvPr>
        <xdr:cNvSpPr/>
      </xdr:nvSpPr>
      <xdr:spPr bwMode="auto">
        <a:xfrm>
          <a:off x="0" y="208226025"/>
          <a:ext cx="193040" cy="33066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87" name="Control 231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E3A48E78-9215-4FA3-9CAA-170BB59DA86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88" name="Control 232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262841E7-4C39-4654-95EA-51F7C6002C7D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89" name="Control 233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6700AE32-037E-42A2-BA74-9EA926056A71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0" name="Control 234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67CDE4A3-398E-4728-809E-8329632FF3AE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1" name="Control 235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433588F3-ED05-48A2-8AEA-665262BCC42B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2" name="Control 236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2AD5BD8A-635D-458A-B293-4ED52DC05B71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3" name="Control 237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7A187837-C5D5-4843-ADFD-C001B7B080FC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4" name="Control 238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AAEBBA25-2BBE-4E40-B3B8-CC7F12E33689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5" name="Control 239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B9E72573-2DA2-428F-9C12-AEB238D3155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6" name="Control 240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35ECA8A9-7DA5-4FAC-8F7F-0168B2B3CC97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7" name="Control 241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307D8506-F628-4B4E-8A10-7F1A098735EF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193040</xdr:colOff>
      <xdr:row>1014</xdr:row>
      <xdr:rowOff>41311</xdr:rowOff>
    </xdr:to>
    <xdr:sp macro="" textlink="">
      <xdr:nvSpPr>
        <xdr:cNvPr id="298" name="Control 242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3C54547B-6FBE-4D30-A8F1-604E553AC100}"/>
            </a:ext>
          </a:extLst>
        </xdr:cNvPr>
        <xdr:cNvSpPr/>
      </xdr:nvSpPr>
      <xdr:spPr bwMode="auto">
        <a:xfrm>
          <a:off x="0" y="208226025"/>
          <a:ext cx="193040" cy="24133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FD5A-ADD7-4E23-8DA5-B1C7A9A813C2}">
  <dimension ref="B1:BN276"/>
  <sheetViews>
    <sheetView zoomScale="85" zoomScaleNormal="85" workbookViewId="0">
      <pane xSplit="4" ySplit="5" topLeftCell="AM84" activePane="bottomRight" state="frozen"/>
      <selection pane="topRight" activeCell="E1" sqref="E1"/>
      <selection pane="bottomLeft" activeCell="A8" sqref="A8"/>
      <selection pane="bottomRight" activeCell="AP18" sqref="AP18"/>
    </sheetView>
  </sheetViews>
  <sheetFormatPr baseColWidth="10" defaultColWidth="9" defaultRowHeight="14" outlineLevelRow="1" outlineLevelCol="1" x14ac:dyDescent="0.2"/>
  <cols>
    <col min="1" max="1" width="3.1640625" style="127" customWidth="1"/>
    <col min="2" max="2" width="38.1640625" style="127" bestFit="1" customWidth="1"/>
    <col min="3" max="3" width="2.83203125" style="127" customWidth="1"/>
    <col min="4" max="4" width="12" style="127" bestFit="1" customWidth="1"/>
    <col min="5" max="5" width="15.6640625" style="127" hidden="1" customWidth="1" outlineLevel="1"/>
    <col min="6" max="6" width="12.33203125" style="127" hidden="1" customWidth="1" outlineLevel="1"/>
    <col min="7" max="7" width="10.1640625" style="127" hidden="1" customWidth="1" outlineLevel="1"/>
    <col min="8" max="8" width="13.5" style="127" hidden="1" customWidth="1" outlineLevel="1"/>
    <col min="9" max="9" width="17.83203125" style="127" hidden="1" customWidth="1" outlineLevel="1"/>
    <col min="10" max="10" width="13.5" style="127" hidden="1" customWidth="1" outlineLevel="1"/>
    <col min="11" max="11" width="13.83203125" style="127" hidden="1" customWidth="1" outlineLevel="1"/>
    <col min="12" max="14" width="13.5" style="127" hidden="1" customWidth="1" outlineLevel="1"/>
    <col min="15" max="15" width="13" style="127" hidden="1" customWidth="1" outlineLevel="1"/>
    <col min="16" max="16" width="11" style="127" hidden="1" customWidth="1" outlineLevel="1"/>
    <col min="17" max="17" width="12.6640625" style="127" hidden="1" customWidth="1" outlineLevel="1"/>
    <col min="18" max="38" width="11.83203125" style="127" hidden="1" customWidth="1" outlineLevel="1"/>
    <col min="39" max="39" width="11.83203125" style="127" bestFit="1" customWidth="1" collapsed="1"/>
    <col min="40" max="40" width="11.83203125" style="127" bestFit="1" customWidth="1"/>
    <col min="41" max="41" width="13.5" style="127" bestFit="1" customWidth="1"/>
    <col min="42" max="42" width="11.83203125" style="127" bestFit="1" customWidth="1"/>
    <col min="43" max="51" width="13.5" style="127" bestFit="1" customWidth="1"/>
    <col min="52" max="53" width="13.6640625" style="127" bestFit="1" customWidth="1"/>
    <col min="54" max="54" width="11.1640625" style="127" customWidth="1"/>
    <col min="55" max="55" width="13.5" style="127" bestFit="1" customWidth="1"/>
    <col min="56" max="64" width="14.6640625" style="127" customWidth="1"/>
    <col min="65" max="65" width="11.6640625" style="127" bestFit="1" customWidth="1"/>
    <col min="66" max="66" width="11.6640625" style="127" customWidth="1"/>
    <col min="67" max="16384" width="9" style="127"/>
  </cols>
  <sheetData>
    <row r="1" spans="2:66" ht="12.75" x14ac:dyDescent="0.2">
      <c r="B1" s="130"/>
      <c r="C1" s="130"/>
    </row>
    <row r="2" spans="2:66" ht="15.75" x14ac:dyDescent="0.25">
      <c r="B2" s="1" t="s">
        <v>1504</v>
      </c>
      <c r="C2" s="130"/>
    </row>
    <row r="3" spans="2:66" ht="6" customHeight="1" x14ac:dyDescent="0.2">
      <c r="B3" s="131"/>
      <c r="C3" s="131"/>
    </row>
    <row r="4" spans="2:66" ht="12.75" x14ac:dyDescent="0.2">
      <c r="B4" s="131">
        <v>45716</v>
      </c>
    </row>
    <row r="5" spans="2:66" s="132" customFormat="1" ht="12.75" x14ac:dyDescent="0.2">
      <c r="D5" s="133"/>
      <c r="E5" s="134">
        <v>44286</v>
      </c>
      <c r="F5" s="135">
        <f t="shared" ref="F5" si="0">EOMONTH(E5,1)</f>
        <v>44316</v>
      </c>
      <c r="G5" s="135">
        <f t="shared" ref="G5" si="1">EOMONTH(F5,1)</f>
        <v>44347</v>
      </c>
      <c r="H5" s="135">
        <f t="shared" ref="H5" si="2">EOMONTH(G5,1)</f>
        <v>44377</v>
      </c>
      <c r="I5" s="135">
        <f t="shared" ref="I5" si="3">EOMONTH(H5,1)</f>
        <v>44408</v>
      </c>
      <c r="J5" s="135">
        <f t="shared" ref="J5" si="4">EOMONTH(I5,1)</f>
        <v>44439</v>
      </c>
      <c r="K5" s="135">
        <f t="shared" ref="K5" si="5">EOMONTH(J5,1)</f>
        <v>44469</v>
      </c>
      <c r="L5" s="135">
        <f t="shared" ref="L5" si="6">EOMONTH(K5,1)</f>
        <v>44500</v>
      </c>
      <c r="M5" s="135">
        <f t="shared" ref="M5" si="7">EOMONTH(L5,1)</f>
        <v>44530</v>
      </c>
      <c r="N5" s="135">
        <f t="shared" ref="N5" si="8">EOMONTH(M5,1)</f>
        <v>44561</v>
      </c>
      <c r="O5" s="135">
        <f t="shared" ref="O5" si="9">EOMONTH(N5,1)</f>
        <v>44592</v>
      </c>
      <c r="P5" s="135">
        <f t="shared" ref="P5" si="10">EOMONTH(O5,1)</f>
        <v>44620</v>
      </c>
      <c r="Q5" s="135">
        <f t="shared" ref="Q5" si="11">EOMONTH(P5,1)</f>
        <v>44651</v>
      </c>
      <c r="R5" s="135">
        <f t="shared" ref="R5" si="12">EOMONTH(Q5,1)</f>
        <v>44681</v>
      </c>
      <c r="S5" s="135">
        <f t="shared" ref="S5" si="13">EOMONTH(R5,1)</f>
        <v>44712</v>
      </c>
      <c r="T5" s="135">
        <f t="shared" ref="T5" si="14">EOMONTH(S5,1)</f>
        <v>44742</v>
      </c>
      <c r="U5" s="135">
        <f t="shared" ref="U5" si="15">EOMONTH(T5,1)</f>
        <v>44773</v>
      </c>
      <c r="V5" s="135">
        <f t="shared" ref="V5" si="16">EOMONTH(U5,1)</f>
        <v>44804</v>
      </c>
      <c r="W5" s="135">
        <f t="shared" ref="W5" si="17">EOMONTH(V5,1)</f>
        <v>44834</v>
      </c>
      <c r="X5" s="135">
        <f t="shared" ref="X5" si="18">EOMONTH(W5,1)</f>
        <v>44865</v>
      </c>
      <c r="Y5" s="135">
        <f t="shared" ref="Y5" si="19">EOMONTH(X5,1)</f>
        <v>44895</v>
      </c>
      <c r="Z5" s="135">
        <f t="shared" ref="Z5" si="20">EOMONTH(Y5,1)</f>
        <v>44926</v>
      </c>
      <c r="AA5" s="135">
        <f t="shared" ref="AA5" si="21">EOMONTH(Z5,1)</f>
        <v>44957</v>
      </c>
      <c r="AB5" s="135">
        <f t="shared" ref="AB5" si="22">EOMONTH(AA5,1)</f>
        <v>44985</v>
      </c>
      <c r="AC5" s="135">
        <f t="shared" ref="AC5" si="23">EOMONTH(AB5,1)</f>
        <v>45016</v>
      </c>
      <c r="AD5" s="135">
        <f t="shared" ref="AD5" si="24">EOMONTH(AC5,1)</f>
        <v>45046</v>
      </c>
      <c r="AE5" s="135">
        <f t="shared" ref="AE5" si="25">EOMONTH(AD5,1)</f>
        <v>45077</v>
      </c>
      <c r="AF5" s="135">
        <f t="shared" ref="AF5" si="26">EOMONTH(AE5,1)</f>
        <v>45107</v>
      </c>
      <c r="AG5" s="135">
        <f t="shared" ref="AG5" si="27">EOMONTH(AF5,1)</f>
        <v>45138</v>
      </c>
      <c r="AH5" s="135">
        <f t="shared" ref="AH5" si="28">EOMONTH(AG5,1)</f>
        <v>45169</v>
      </c>
      <c r="AI5" s="135">
        <f t="shared" ref="AI5" si="29">EOMONTH(AH5,1)</f>
        <v>45199</v>
      </c>
      <c r="AJ5" s="135">
        <f t="shared" ref="AJ5" si="30">EOMONTH(AI5,1)</f>
        <v>45230</v>
      </c>
      <c r="AK5" s="135">
        <f t="shared" ref="AK5" si="31">EOMONTH(AJ5,1)</f>
        <v>45260</v>
      </c>
      <c r="AL5" s="135">
        <f t="shared" ref="AL5" si="32">EOMONTH(AK5,1)</f>
        <v>45291</v>
      </c>
      <c r="AM5" s="135">
        <f t="shared" ref="AM5" si="33">EOMONTH(AL5,1)</f>
        <v>45322</v>
      </c>
      <c r="AN5" s="135">
        <f t="shared" ref="AN5" si="34">EOMONTH(AM5,1)</f>
        <v>45351</v>
      </c>
      <c r="AO5" s="135">
        <f t="shared" ref="AO5" si="35">EOMONTH(AN5,1)</f>
        <v>45382</v>
      </c>
      <c r="AP5" s="135">
        <f t="shared" ref="AP5" si="36">EOMONTH(AO5,1)</f>
        <v>45412</v>
      </c>
      <c r="AQ5" s="135">
        <f t="shared" ref="AQ5" si="37">EOMONTH(AP5,1)</f>
        <v>45443</v>
      </c>
      <c r="AR5" s="135">
        <f t="shared" ref="AR5" si="38">EOMONTH(AQ5,1)</f>
        <v>45473</v>
      </c>
      <c r="AS5" s="135">
        <f t="shared" ref="AS5:BN5" si="39">EOMONTH(AR5,1)</f>
        <v>45504</v>
      </c>
      <c r="AT5" s="135">
        <f t="shared" si="39"/>
        <v>45535</v>
      </c>
      <c r="AU5" s="135">
        <f t="shared" si="39"/>
        <v>45565</v>
      </c>
      <c r="AV5" s="135">
        <f t="shared" si="39"/>
        <v>45596</v>
      </c>
      <c r="AW5" s="135">
        <f t="shared" si="39"/>
        <v>45626</v>
      </c>
      <c r="AX5" s="135">
        <f t="shared" si="39"/>
        <v>45657</v>
      </c>
      <c r="AY5" s="135">
        <f t="shared" si="39"/>
        <v>45688</v>
      </c>
      <c r="AZ5" s="136">
        <f t="shared" si="39"/>
        <v>45716</v>
      </c>
      <c r="BA5" s="136">
        <f t="shared" si="39"/>
        <v>45747</v>
      </c>
      <c r="BB5" s="135">
        <f t="shared" si="39"/>
        <v>45777</v>
      </c>
      <c r="BC5" s="135">
        <f t="shared" si="39"/>
        <v>45808</v>
      </c>
      <c r="BD5" s="135">
        <f t="shared" si="39"/>
        <v>45838</v>
      </c>
      <c r="BE5" s="135">
        <f t="shared" si="39"/>
        <v>45869</v>
      </c>
      <c r="BF5" s="135">
        <f t="shared" si="39"/>
        <v>45900</v>
      </c>
      <c r="BG5" s="135">
        <f t="shared" si="39"/>
        <v>45930</v>
      </c>
      <c r="BH5" s="135">
        <f t="shared" si="39"/>
        <v>45961</v>
      </c>
      <c r="BI5" s="135">
        <f t="shared" si="39"/>
        <v>45991</v>
      </c>
      <c r="BJ5" s="135">
        <f t="shared" si="39"/>
        <v>46022</v>
      </c>
      <c r="BK5" s="135">
        <f t="shared" si="39"/>
        <v>46053</v>
      </c>
      <c r="BL5" s="135">
        <f t="shared" si="39"/>
        <v>46081</v>
      </c>
      <c r="BM5" s="135">
        <f t="shared" si="39"/>
        <v>46112</v>
      </c>
      <c r="BN5" s="135">
        <f t="shared" si="39"/>
        <v>46142</v>
      </c>
    </row>
    <row r="6" spans="2:66" s="137" customFormat="1" ht="12.75" x14ac:dyDescent="0.2"/>
    <row r="7" spans="2:66" s="188" customFormat="1" ht="12.75" x14ac:dyDescent="0.2">
      <c r="B7" s="186" t="s">
        <v>734</v>
      </c>
      <c r="C7" s="186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</row>
    <row r="8" spans="2:66" s="137" customFormat="1" ht="12.75" outlineLevel="1" x14ac:dyDescent="0.2">
      <c r="B8" s="137" t="s">
        <v>195</v>
      </c>
      <c r="H8" s="137">
        <f>'SAV Fund Bank'!G600</f>
        <v>602918.33000000007</v>
      </c>
      <c r="I8" s="137">
        <f>'SAV Fund Bank'!G587</f>
        <v>235493.85000000003</v>
      </c>
      <c r="J8" s="137">
        <f>'SAV Fund Bank'!G585</f>
        <v>185492.85000000003</v>
      </c>
      <c r="K8" s="137">
        <f>'SAV Fund Bank'!G583</f>
        <v>104471.85000000003</v>
      </c>
      <c r="L8" s="137">
        <f>'SAV Fund Bank'!G577</f>
        <v>4319.8500000000349</v>
      </c>
      <c r="M8" s="137">
        <f>'SAV Fund Bank'!G577</f>
        <v>4319.8500000000349</v>
      </c>
      <c r="N8" s="137">
        <f>'SAV Fund Bank'!G577</f>
        <v>4319.8500000000349</v>
      </c>
      <c r="O8" s="137">
        <f>'SAV Fund Bank'!G570</f>
        <v>600583.63000000012</v>
      </c>
      <c r="P8" s="137">
        <f>'SAV Fund Bank'!G550</f>
        <v>1376450.1900000004</v>
      </c>
      <c r="Q8" s="137">
        <f>'SAV Fund Bank'!G535</f>
        <v>2357849.2600000007</v>
      </c>
      <c r="R8" s="137">
        <f>'SAV Fund Bank'!G527</f>
        <v>3258430.1400000006</v>
      </c>
      <c r="S8" s="137">
        <f>'SAV Fund Bank'!G517</f>
        <v>3558462.5100000007</v>
      </c>
      <c r="T8" s="137">
        <f>'SAV Fund Bank'!G503</f>
        <v>9331302.0700000022</v>
      </c>
      <c r="U8" s="137">
        <f>'SAV Fund Bank'!G498</f>
        <v>1620709.1700000023</v>
      </c>
      <c r="V8" s="137">
        <f>'SAV Fund Bank'!G497</f>
        <v>20694.170000002254</v>
      </c>
      <c r="W8" s="137">
        <f>'SAV Fund Bank'!G494</f>
        <v>770733.29000000225</v>
      </c>
      <c r="X8" s="137">
        <f>'SAV Fund Bank'!G490</f>
        <v>465452.08000000229</v>
      </c>
      <c r="Y8" s="137">
        <f>'SAV Fund Bank'!G487</f>
        <v>434517.18000000226</v>
      </c>
      <c r="Z8" s="137">
        <f>'SAV Fund Bank'!G483</f>
        <v>19918.640000002262</v>
      </c>
      <c r="AA8" s="137">
        <f>'SAV Fund Bank'!G479</f>
        <v>7853.7400000022608</v>
      </c>
      <c r="AB8" s="137">
        <f>'SAV Fund Bank'!G477</f>
        <v>10607853.740000002</v>
      </c>
      <c r="AC8" s="137">
        <f>'SAV Fund Bank'!G468</f>
        <v>10505686.760000002</v>
      </c>
      <c r="AD8" s="137">
        <f>'SAV Fund Bank'!G455</f>
        <v>10291463.209999993</v>
      </c>
      <c r="AE8" s="137">
        <f>'SAV Fund Bank'!G444</f>
        <v>10308956.659999993</v>
      </c>
      <c r="AF8" s="137">
        <f>'SAV Fund Bank'!G435</f>
        <v>8436344.5199999921</v>
      </c>
      <c r="AG8" s="137">
        <f>'SAV Fund Bank'!G431</f>
        <v>8074355.8699999917</v>
      </c>
      <c r="AH8" s="137">
        <f>'SAV Fund Bank'!G423</f>
        <v>7972753.8699999899</v>
      </c>
      <c r="AI8" s="137">
        <f>'SAV Fund Bank'!G414</f>
        <v>5374940.8899999904</v>
      </c>
      <c r="AJ8" s="137">
        <f>'SAV Fund Bank'!G365</f>
        <v>9471648.3599999901</v>
      </c>
      <c r="AK8" s="137">
        <f>'SAV Fund Bank'!G345</f>
        <v>73877.82999998983</v>
      </c>
      <c r="AL8" s="137">
        <f>'SAV Fund Bank'!G321</f>
        <v>4531648.9299999904</v>
      </c>
      <c r="AM8" s="137">
        <f>'SAV Fund Bank'!G303</f>
        <v>4145575.6899999911</v>
      </c>
      <c r="AN8" s="137">
        <f>'SAV Fund Bank'!G278</f>
        <v>6492596.4199999906</v>
      </c>
      <c r="AO8" s="137">
        <f>'SAV Fund Bank'!G264</f>
        <v>5631833.4499999899</v>
      </c>
      <c r="AP8" s="137">
        <f>'SAV Fund Bank'!G253</f>
        <v>5032181.0599999903</v>
      </c>
      <c r="AQ8" s="137">
        <f>'SAV Fund Bank'!G243</f>
        <v>92661.749999990279</v>
      </c>
      <c r="AR8" s="137">
        <f>'SAV Fund Bank'!G228</f>
        <v>73047.879999990357</v>
      </c>
      <c r="AS8" s="137">
        <f>'SAV Fund Bank'!G222</f>
        <v>68575.879999990342</v>
      </c>
      <c r="AT8" s="137">
        <f>'SAV Fund Bank'!G220</f>
        <v>50121.479999990341</v>
      </c>
      <c r="AU8" s="137">
        <f>'SAV Fund Bank'!G216</f>
        <v>49646.139999990351</v>
      </c>
      <c r="AV8" s="137">
        <f>'SAV Fund Bank'!G212</f>
        <v>107611.13999999035</v>
      </c>
      <c r="AW8" s="137">
        <f>'SAV Fund Bank'!G208</f>
        <v>74815.739999990357</v>
      </c>
      <c r="AX8" s="137">
        <f>'SAV Fund Bank'!G204</f>
        <v>74447.619999990362</v>
      </c>
      <c r="AY8" s="137">
        <f>'SAV Fund Bank'!G204</f>
        <v>74447.619999990362</v>
      </c>
      <c r="AZ8" s="137">
        <f>'SAV Fund Bank'!G201</f>
        <v>47490.779999990365</v>
      </c>
      <c r="BA8" s="137">
        <f>'SAV Fund Bank'!G200</f>
        <v>47709.869999990362</v>
      </c>
    </row>
    <row r="9" spans="2:66" s="137" customFormat="1" ht="12.75" outlineLevel="1" x14ac:dyDescent="0.2">
      <c r="B9" s="137" t="s">
        <v>198</v>
      </c>
      <c r="AR9" s="137">
        <f>'SAV Fund Bank'!G190</f>
        <v>2759832.6</v>
      </c>
      <c r="AS9" s="137">
        <f>'SAV Fund Bank'!G178</f>
        <v>1534742.19</v>
      </c>
      <c r="AT9" s="137">
        <f>'SAV Fund Bank'!G164</f>
        <v>1052081.19</v>
      </c>
      <c r="AU9" s="137">
        <f>'SAV Fund Bank'!G148</f>
        <v>6556665.9800000004</v>
      </c>
      <c r="AV9" s="137">
        <f>'SAV Fund Bank'!G106</f>
        <v>5579058.6100000003</v>
      </c>
      <c r="AW9" s="137">
        <f>'SAV Fund Bank'!G82</f>
        <v>3681.1100000003353</v>
      </c>
      <c r="AX9" s="137">
        <f>'SAV Fund Bank'!G57</f>
        <v>5518743.8700000001</v>
      </c>
      <c r="AY9" s="137">
        <f>'SAV Fund Bank'!G41</f>
        <v>3350664.4699999997</v>
      </c>
      <c r="AZ9" s="137">
        <f>'SAV Fund Bank'!G32</f>
        <v>2325430.0299999998</v>
      </c>
      <c r="BA9" s="137">
        <f>'SAV Fund Bank'!G5</f>
        <v>1632183.6799999997</v>
      </c>
    </row>
    <row r="10" spans="2:66" s="137" customFormat="1" ht="12.75" outlineLevel="1" x14ac:dyDescent="0.2">
      <c r="B10" s="137" t="s">
        <v>1505</v>
      </c>
      <c r="S10" s="137">
        <f>+'Bedford Bank'!G571</f>
        <v>725000</v>
      </c>
      <c r="T10" s="137">
        <f>+'Bedford Bank'!G570</f>
        <v>0</v>
      </c>
      <c r="U10" s="137">
        <f>+'Bedford Bank'!G567</f>
        <v>23000</v>
      </c>
      <c r="V10" s="137">
        <f>+'Bedford Bank'!G565</f>
        <v>5257.7899999999991</v>
      </c>
      <c r="W10" s="137">
        <f>+'Bedford Bank'!G565</f>
        <v>5257.7899999999991</v>
      </c>
      <c r="X10" s="137">
        <f>'Bedford Bank'!G557+'Bedford Bank'!G564</f>
        <v>119517.07</v>
      </c>
      <c r="Y10" s="137">
        <f>'Bedford Bank'!G528</f>
        <v>7487.8700000000026</v>
      </c>
      <c r="Z10" s="137">
        <f>'Bedford Bank'!G517</f>
        <v>14342.020000000002</v>
      </c>
      <c r="AA10" s="137">
        <f>'Bedford Bank'!G511</f>
        <v>27063.820000000003</v>
      </c>
      <c r="AB10" s="137">
        <f>'Bedford Bank'!G510</f>
        <v>69905.919999999998</v>
      </c>
      <c r="AC10" s="137">
        <f>'Bedford Bank'!G496</f>
        <v>22590.089999999997</v>
      </c>
      <c r="AD10" s="137">
        <f>'Bedford Bank'!G480</f>
        <v>42346.919999999991</v>
      </c>
      <c r="AE10" s="137">
        <f>'Bedford Bank'!G479</f>
        <v>56874.189999999988</v>
      </c>
      <c r="AF10" s="137">
        <f>'Bedford Bank'!G465</f>
        <v>4957.6900000000023</v>
      </c>
      <c r="AG10" s="137">
        <f>'Bedford Bank'!G451</f>
        <v>44863.609999999986</v>
      </c>
      <c r="AH10" s="137">
        <f>'Bedford Bank'!G439</f>
        <v>34973.199999999983</v>
      </c>
      <c r="AI10" s="137">
        <f>'Bedford Bank'!G423</f>
        <v>14093.529999999982</v>
      </c>
      <c r="AJ10" s="137">
        <f>'Bedford Bank'!G408</f>
        <v>47738.50999999998</v>
      </c>
      <c r="AK10" s="137">
        <f>'Bedford Bank'!G398</f>
        <v>47673.77999999997</v>
      </c>
      <c r="AL10" s="137">
        <f>'Bedford Bank'!G381</f>
        <v>94679.669999999984</v>
      </c>
      <c r="AM10" s="137">
        <f>'Bedford Bank'!G367</f>
        <v>24503.219999999972</v>
      </c>
      <c r="AN10" s="137">
        <f>'Bedford Bank'!G348</f>
        <v>11490.07999999998</v>
      </c>
      <c r="AO10" s="137">
        <f>'Bedford Bank'!G335</f>
        <v>14160.109999999993</v>
      </c>
      <c r="AP10" s="137">
        <f>'Bedford Bank'!G321</f>
        <v>264.65999999998348</v>
      </c>
      <c r="AQ10" s="137">
        <f>'Bedford Bank'!G310</f>
        <v>4120.2900000000373</v>
      </c>
      <c r="AR10" s="137">
        <f>'Bedford Bank'!G286</f>
        <v>152649.38000000003</v>
      </c>
      <c r="AS10" s="137">
        <f>'Bedford Bank'!G262</f>
        <v>211967.72</v>
      </c>
      <c r="AT10" s="137">
        <f>'Bedford Bank'!G248</f>
        <v>8000.75</v>
      </c>
      <c r="AU10" s="137">
        <f>'Bedford Bank'!G222</f>
        <v>211936.87999999992</v>
      </c>
      <c r="AV10" s="137">
        <f>'Bedford Bank'!G193</f>
        <v>537.45999999988817</v>
      </c>
      <c r="AW10" s="137">
        <f>'Bedford Bank'!G171</f>
        <v>116176.50999999989</v>
      </c>
      <c r="AX10" s="137">
        <f>'Bedford Bank'!G153+'Bedford Bank'!G78</f>
        <v>204735.32</v>
      </c>
      <c r="AY10" s="137">
        <f>'Bedford Bank'!G126+'Bedford Bank'!G70</f>
        <v>391730.22000000009</v>
      </c>
      <c r="AZ10" s="137">
        <f>'Bedford Bank'!G101+'Bedford Bank'!G67</f>
        <v>993906.28999999992</v>
      </c>
      <c r="BA10" s="137">
        <f>'Bedford Bank'!G57+'Bedford Bank'!G80</f>
        <v>328119.31999999983</v>
      </c>
    </row>
    <row r="11" spans="2:66" s="137" customFormat="1" ht="12.75" outlineLevel="1" x14ac:dyDescent="0.2">
      <c r="B11" s="137" t="s">
        <v>1506</v>
      </c>
      <c r="AK11" s="137">
        <f>+'Kendon Bank'!G766+'Kendon Bank'!G836+'Kendon Bank'!G822</f>
        <v>1452121.65</v>
      </c>
      <c r="AL11" s="137">
        <f>+'Kendon Bank'!G750+'Kendon Bank'!G834+'Kendon Bank'!G820</f>
        <v>1173333.3200000003</v>
      </c>
      <c r="AM11" s="137">
        <f>+'Kendon Bank'!G700+'Kendon Bank'!G831+'Kendon Bank'!G820</f>
        <v>2369212.65</v>
      </c>
      <c r="AN11" s="137">
        <f>+'Kendon Bank'!G649+'Kendon Bank'!G828+'Kendon Bank'!G817</f>
        <v>510161.60000000085</v>
      </c>
      <c r="AO11" s="137">
        <f>+'Kendon Bank'!G593</f>
        <v>495218.06000000052</v>
      </c>
      <c r="AP11" s="137">
        <f>+'Kendon Bank'!G539</f>
        <v>124173.50000000049</v>
      </c>
      <c r="AQ11" s="137">
        <f>+'Kendon Bank'!G482</f>
        <v>243917.85000000053</v>
      </c>
      <c r="AR11" s="137">
        <f>'Kendon Bank'!G431</f>
        <v>72260.200000000492</v>
      </c>
      <c r="AS11" s="137">
        <f>'Kendon Bank'!G375</f>
        <v>73190.67000000058</v>
      </c>
      <c r="AT11" s="137">
        <f>'Kendon Bank'!G343</f>
        <v>77167.220000000583</v>
      </c>
      <c r="AU11" s="137">
        <f>'Kendon Bank'!G292</f>
        <v>26468.01000000058</v>
      </c>
      <c r="AV11" s="137">
        <f>'Kendon Bank'!G248</f>
        <v>4906.0300000005791</v>
      </c>
      <c r="AW11" s="137">
        <f>'Kendon Bank'!G117+'Kendon Bank'!G217</f>
        <v>2200.3800000005813</v>
      </c>
      <c r="AX11" s="137">
        <f>+'Kendon Bank'!G73+'Kendon Bank'!G195</f>
        <v>7770.340000000594</v>
      </c>
      <c r="AY11" s="137">
        <f>+'Kendon Bank'!G182+'Kendon Bank'!G53</f>
        <v>11315.860000000588</v>
      </c>
      <c r="AZ11" s="137">
        <f>'Kendon Bank'!G29+'Kendon Bank'!G169</f>
        <v>6239.7000000005874</v>
      </c>
      <c r="BA11" s="137">
        <f>+'Kendon Bank'!G143+'Kendon Bank'!G3</f>
        <v>2861.3400000005513</v>
      </c>
    </row>
    <row r="12" spans="2:66" s="137" customFormat="1" ht="12.75" outlineLevel="1" x14ac:dyDescent="0.2">
      <c r="B12" s="137" t="s">
        <v>1</v>
      </c>
      <c r="AF12" s="137">
        <f>'Gracechurch Bank'!G266+'Gracechurch Bank'!G246</f>
        <v>15</v>
      </c>
      <c r="AG12" s="137">
        <f>'Gracechurch Bank'!G266+'Gracechurch Bank'!G246</f>
        <v>15</v>
      </c>
      <c r="AH12" s="137">
        <f>'Gracechurch Bank'!G266+'Gracechurch Bank'!G246</f>
        <v>15</v>
      </c>
      <c r="AI12" s="137">
        <f>'Gracechurch Bank'!G266+'Gracechurch Bank'!G244</f>
        <v>15</v>
      </c>
      <c r="AJ12" s="137">
        <f>'Gracechurch Bank'!G266+'Gracechurch Bank'!G235</f>
        <v>15</v>
      </c>
      <c r="AK12" s="137">
        <f>'Gracechurch Bank'!G249+'Gracechurch Bank'!G226</f>
        <v>8.928964234655723E-10</v>
      </c>
      <c r="AL12" s="137">
        <f>'Gracechurch Bank'!G151</f>
        <v>124489.4</v>
      </c>
      <c r="AM12" s="137">
        <f>'Gracechurch Bank'!G147</f>
        <v>48571.039999999994</v>
      </c>
      <c r="AN12" s="137">
        <f>'Gracechurch Bank'!G142</f>
        <v>2360.8199999999924</v>
      </c>
      <c r="AO12" s="137">
        <f>'Gracechurch Bank'!G139</f>
        <v>5728.3699999999862</v>
      </c>
      <c r="AP12" s="137">
        <f>'Gracechurch Bank'!G137</f>
        <v>4290.0099999999802</v>
      </c>
      <c r="AQ12" s="137">
        <f>'Gracechurch Bank'!G124</f>
        <v>2708876.32</v>
      </c>
      <c r="AR12" s="137">
        <f>'Gracechurch Bank'!G116</f>
        <v>2623546.1199999996</v>
      </c>
      <c r="AS12" s="137">
        <f>'Gracechurch Bank'!G112</f>
        <v>2484340.5999999996</v>
      </c>
      <c r="AT12" s="137">
        <f>'Gracechurch Bank'!G99+'Gracechurch Bank'!G292</f>
        <v>2386967.9499999997</v>
      </c>
      <c r="AU12" s="137">
        <f>'Gracechurch Bank'!G87+'Gracechurch Bank'!G291</f>
        <v>2232737.7699999996</v>
      </c>
      <c r="AV12" s="137">
        <f>'Gracechurch Bank'!G70+'Gracechurch Bank'!G289</f>
        <v>1974896.7399999995</v>
      </c>
      <c r="AW12" s="137">
        <f>'Gracechurch Bank'!G57+'Gracechurch Bank'!G288</f>
        <v>1913631.1599999995</v>
      </c>
      <c r="AX12" s="137">
        <f>'Gracechurch Bank'!G41+'Gracechurch Bank'!G287</f>
        <v>4163130.9999999991</v>
      </c>
      <c r="AY12" s="137">
        <f>'Gracechurch Bank'!G31+'Gracechurch Bank'!G285</f>
        <v>4188232.71</v>
      </c>
      <c r="AZ12" s="137">
        <f>'Gracechurch Bank'!G23+'Gracechurch Bank'!G284</f>
        <v>3853854.4999999995</v>
      </c>
      <c r="BA12" s="137">
        <f>+'Gracechurch Bank'!G3+'Gracechurch Bank'!G177+'Gracechurch Bank'!G280</f>
        <v>3361653.9299999997</v>
      </c>
    </row>
    <row r="13" spans="2:66" s="137" customFormat="1" ht="12.75" outlineLevel="1" x14ac:dyDescent="0.2">
      <c r="B13" s="137" t="s">
        <v>5160</v>
      </c>
      <c r="AF13" s="137">
        <f>SUMIFS('Gracechurch Bank'!$G:$G,'Gracechurch Bank'!$H:$H,"X",'Gracechurch Bank'!$J:$J,Cashflow!AF$5)</f>
        <v>0</v>
      </c>
      <c r="AG13" s="137">
        <f>SUMIFS('Gracechurch Bank'!$G:$G,'Gracechurch Bank'!$H:$H,"X",'Gracechurch Bank'!$J:$J,Cashflow!AG$5)</f>
        <v>0</v>
      </c>
      <c r="AH13" s="137">
        <f>SUMIFS('Gracechurch Bank'!$G:$G,'Gracechurch Bank'!$H:$H,"X",'Gracechurch Bank'!$J:$J,Cashflow!AH$5)</f>
        <v>0</v>
      </c>
      <c r="AI13" s="137">
        <f>SUMIFS('Gracechurch Bank'!$G:$G,'Gracechurch Bank'!$H:$H,"X",'Gracechurch Bank'!$J:$J,Cashflow!AI$5)</f>
        <v>0</v>
      </c>
      <c r="AJ13" s="137">
        <f>SUMIFS('Gracechurch Bank'!$G:$G,'Gracechurch Bank'!$H:$H,"X",'Gracechurch Bank'!$J:$J,Cashflow!AJ$5)</f>
        <v>0</v>
      </c>
      <c r="AK13" s="137">
        <f>SUMIFS('Gracechurch Bank'!$G:$G,'Gracechurch Bank'!$H:$H,"X",'Gracechurch Bank'!$J:$J,Cashflow!AK$5)</f>
        <v>0</v>
      </c>
      <c r="AL13" s="137">
        <f>SUMIFS('Gracechurch Bank'!$G:$G,'Gracechurch Bank'!$H:$H,"X",'Gracechurch Bank'!$J:$J,Cashflow!AL$5)</f>
        <v>303135.15000000002</v>
      </c>
      <c r="AM13" s="137">
        <f>SUMIFS('Gracechurch Bank'!$G:$G,'Gracechurch Bank'!$H:$H,"X",'Gracechurch Bank'!$J:$J,Cashflow!AM$5)</f>
        <v>397426.96999999991</v>
      </c>
      <c r="AN13" s="137">
        <f>SUMIFS('Gracechurch Bank'!$G:$G,'Gracechurch Bank'!$H:$H,"X",'Gracechurch Bank'!$J:$J,Cashflow!AN$5)</f>
        <v>243034.36999999988</v>
      </c>
      <c r="AO13" s="137">
        <f>SUMIFS('Gracechurch Bank'!$G:$G,'Gracechurch Bank'!$H:$H,"X",'Gracechurch Bank'!$J:$J,Cashflow!AO$5)</f>
        <v>410616.73999999982</v>
      </c>
      <c r="AP13" s="137">
        <f>SUMIFS('Gracechurch Bank'!$G:$G,'Gracechurch Bank'!$H:$H,"X",'Gracechurch Bank'!$J:$J,Cashflow!AP$5)</f>
        <v>122888.48999999987</v>
      </c>
      <c r="AQ13" s="137">
        <f>SUMIFS('Gracechurch Bank'!$G:$G,'Gracechurch Bank'!$H:$H,"X",'Gracechurch Bank'!$J:$J,Cashflow!AQ$5)</f>
        <v>192303.89999999997</v>
      </c>
      <c r="AR13" s="137">
        <f>SUMIFS('Gracechurch Bank'!$G:$G,'Gracechurch Bank'!$H:$H,"X",'Gracechurch Bank'!$J:$J,Cashflow!AR$5)</f>
        <v>294481.92999999988</v>
      </c>
      <c r="AS13" s="137">
        <f>SUMIFS('Gracechurch Bank'!$G:$G,'Gracechurch Bank'!$H:$H,"X",'Gracechurch Bank'!$J:$J,Cashflow!AS$5)</f>
        <v>223097.32999999941</v>
      </c>
      <c r="AT13" s="137">
        <f>SUMIFS('Gracechurch Bank'!$G:$G,'Gracechurch Bank'!$H:$H,"X",'Gracechurch Bank'!$J:$J,Cashflow!AT$5)</f>
        <v>297665.90999999904</v>
      </c>
      <c r="AU13" s="137">
        <f>SUMIFS('Gracechurch Bank'!$G:$G,'Gracechurch Bank'!$H:$H,"X",'Gracechurch Bank'!$J:$J,Cashflow!AU$5)</f>
        <v>281958.40999999881</v>
      </c>
      <c r="AV13" s="137">
        <f>SUMIFS('Gracechurch Bank'!$G:$G,'Gracechurch Bank'!$H:$H,"X",'Gracechurch Bank'!$J:$J,Cashflow!AV$5)</f>
        <v>325726.69999999815</v>
      </c>
      <c r="AW13" s="137">
        <f>SUMIFS('Gracechurch Bank'!$G:$G,'Gracechurch Bank'!$H:$H,"X",'Gracechurch Bank'!$J:$J,Cashflow!AW$5)</f>
        <v>368841.65999999805</v>
      </c>
      <c r="AX13" s="137">
        <f>SUMIFS('Gracechurch Bank'!$G:$G,'Gracechurch Bank'!$H:$H,"X",'Gracechurch Bank'!$J:$J,Cashflow!AX$5)</f>
        <v>481067.0099999982</v>
      </c>
      <c r="AY13" s="137">
        <f>SUMIFS('Gracechurch Bank'!$G:$G,'Gracechurch Bank'!$H:$H,"X",'Gracechurch Bank'!$J:$J,Cashflow!AY$5)</f>
        <v>650328.77999999805</v>
      </c>
      <c r="AZ13" s="137">
        <f>SUMIFS('Gracechurch Bank'!$G:$G,'Gracechurch Bank'!$H:$H,"X",'Gracechurch Bank'!$J:$J,Cashflow!AZ$5)</f>
        <v>484401.25999999844</v>
      </c>
      <c r="BA13" s="137">
        <f>SUMIFS('Gracechurch Bank'!$G:$G,'Gracechurch Bank'!$H:$H,"X",'Gracechurch Bank'!$J:$J,Cashflow!BA$5)</f>
        <v>283123.78999999835</v>
      </c>
    </row>
    <row r="14" spans="2:66" s="137" customFormat="1" ht="12.75" outlineLevel="1" x14ac:dyDescent="0.2">
      <c r="B14" s="137" t="s">
        <v>1507</v>
      </c>
      <c r="AZ14" s="137">
        <f>'Arthur St Bank'!G19</f>
        <v>681700.08</v>
      </c>
      <c r="BA14" s="137">
        <f>'Arthur St Bank'!G4</f>
        <v>600904.03</v>
      </c>
    </row>
    <row r="15" spans="2:66" s="137" customFormat="1" ht="12.75" outlineLevel="1" x14ac:dyDescent="0.2">
      <c r="B15" s="137" t="s">
        <v>1508</v>
      </c>
    </row>
    <row r="16" spans="2:66" s="137" customFormat="1" ht="12.75" outlineLevel="1" x14ac:dyDescent="0.2">
      <c r="B16" s="137" t="s">
        <v>1509</v>
      </c>
      <c r="E16" s="137">
        <f>'More House Bank'!G1123+'More House Bank'!G1111+'More House Bank'!G1100</f>
        <v>-21368043.200000003</v>
      </c>
      <c r="F16" s="137">
        <f>+'More House Bank'!G1123+'More House Bank'!G1111+'More House Bank'!G1095</f>
        <v>-18738600.180000003</v>
      </c>
      <c r="G16" s="137">
        <f>+'More House Bank'!G1123+'More House Bank'!G1111+'More House Bank'!G1093</f>
        <v>-18738558.800000004</v>
      </c>
      <c r="H16" s="137">
        <f>+'More House Bank'!G1123+'More House Bank'!G1111+'More House Bank'!G1081</f>
        <v>-21010105.060000002</v>
      </c>
      <c r="I16" s="137">
        <f>+'More House Bank'!G1116+'More House Bank'!G1108+'More House Bank'!G1070</f>
        <v>-24153244.490000002</v>
      </c>
      <c r="J16" s="137">
        <f>+'More House Bank'!G1115+'More House Bank'!G1070+'More House Bank'!G1030+'More House Bank'!G866</f>
        <v>-59451043.020000003</v>
      </c>
      <c r="K16" s="137">
        <f>+'More House Bank'!G842+'More House Bank'!G1025+'More House Bank'!G1068+'More House Bank'!G1115</f>
        <v>-57898323.520000003</v>
      </c>
      <c r="L16" s="137">
        <f>'More House Bank'!G816+'More House Bank'!G1023+'More House Bank'!G1070+'More House Bank'!G1108+'More House Bank'!G1115</f>
        <v>-69355543.000000015</v>
      </c>
      <c r="M16" s="137">
        <f>'More House Bank'!G800+'More House Bank'!G1023+'More House Bank'!G1068+'More House Bank'!G1114</f>
        <v>-58249658.950000003</v>
      </c>
      <c r="N16" s="137">
        <f>'More House Bank'!G785+'More House Bank'!G1018</f>
        <v>-45169366.850000001</v>
      </c>
      <c r="O16" s="137">
        <f>'More House Bank'!G768+'More House Bank'!G1018</f>
        <v>-45537108.940000005</v>
      </c>
      <c r="P16" s="137">
        <f>'More House Bank'!G763+'More House Bank'!G1018</f>
        <v>-45601108.920000002</v>
      </c>
      <c r="Q16" s="137">
        <f>'More House Bank'!G747+'More House Bank'!G1013</f>
        <v>-45186229.210000001</v>
      </c>
      <c r="R16" s="137">
        <f>'More House Bank'!G730+'More House Bank'!G1009</f>
        <v>-45384447.140000001</v>
      </c>
      <c r="S16" s="137">
        <f>'More House Bank'!G717+'More House Bank'!G1007</f>
        <v>-43796120.309999995</v>
      </c>
      <c r="T16" s="137">
        <f>'More House Bank'!G702+'More House Bank'!G1003</f>
        <v>-46848537.719999999</v>
      </c>
      <c r="U16" s="137">
        <f>'More House Bank'!G693+'More House Bank'!G999</f>
        <v>-47111861.75</v>
      </c>
      <c r="V16" s="137">
        <f>'More House Bank'!G679+'More House Bank'!G994</f>
        <v>-47137627.129999995</v>
      </c>
      <c r="W16" s="137">
        <f>'More House Bank'!G667+'More House Bank'!G989</f>
        <v>-47019062.609999999</v>
      </c>
      <c r="X16" s="137">
        <f>'More House Bank'!G651+'More House Bank'!G986</f>
        <v>-47031149.629999995</v>
      </c>
      <c r="Y16" s="137">
        <f>'More House Bank'!G640+'More House Bank'!G981</f>
        <v>-46891082.899999991</v>
      </c>
      <c r="Z16" s="137">
        <f>'More House Bank'!G627+'More House Bank'!G976</f>
        <v>-48596038.239999995</v>
      </c>
      <c r="AA16" s="137">
        <f>+'More House Bank'!G973+'More House Bank'!G615+'More House Bank'!G973</f>
        <v>-64382658.509999998</v>
      </c>
      <c r="AB16" s="137">
        <f>+'More House Bank'!G605+'More House Bank'!G971</f>
        <v>-48896755.140000001</v>
      </c>
      <c r="AC16" s="137">
        <f>+'More House Bank'!G601+'More House Bank'!G968</f>
        <v>-48977566.359999999</v>
      </c>
      <c r="AD16" s="137">
        <f>+'More House Bank'!G574+'More House Bank'!G963</f>
        <v>-48707502.270000003</v>
      </c>
      <c r="AE16" s="137">
        <f>+'More House Bank'!G565+'More House Bank'!G960</f>
        <v>-49431788.5</v>
      </c>
      <c r="AF16" s="137">
        <f>+'More House Bank'!G538+'More House Bank'!G953</f>
        <v>-49718094.590000004</v>
      </c>
      <c r="AG16" s="137">
        <f>+'More House Bank'!G949+'More House Bank'!G513</f>
        <v>-50213425.019999996</v>
      </c>
      <c r="AH16" s="137">
        <f>'More House Bank'!G490+'More House Bank'!G943</f>
        <v>-51037335.250000007</v>
      </c>
      <c r="AI16" s="137">
        <f>+'More House Bank'!G939+'More House Bank'!G471</f>
        <v>-51303049.560000002</v>
      </c>
      <c r="AJ16" s="137">
        <f>+'More House Bank'!G938+'More House Bank'!G453</f>
        <v>-51524334.950000003</v>
      </c>
      <c r="AK16" s="137">
        <f>+'More House Bank'!G424+'More House Bank'!G931</f>
        <v>-51703298.600000009</v>
      </c>
      <c r="AL16" s="137">
        <f>+'More House Bank'!G927+'More House Bank'!G401</f>
        <v>-51890894.569999993</v>
      </c>
      <c r="AM16" s="137">
        <f>'More House Bank'!G383+'More House Bank'!G924</f>
        <v>-52061052.159999996</v>
      </c>
      <c r="AN16" s="137">
        <f>'More House Bank'!G916+'More House Bank'!G358</f>
        <v>-52809166.329999983</v>
      </c>
      <c r="AO16" s="137">
        <f>'More House Bank'!G263+'More House Bank'!G337+'More House Bank'!G910+'More House Bank'!G1036</f>
        <v>-101040825.90999995</v>
      </c>
      <c r="AP16" s="137">
        <f>'More House Bank'!G248+'More House Bank'!G333+'More House Bank'!G907+'More House Bank'!G1036</f>
        <v>-101255728.64999996</v>
      </c>
      <c r="AQ16" s="137">
        <f>'More House Bank'!G904+'More House Bank'!G328+'More House Bank'!G233+'More House Bank'!G1035</f>
        <v>-102810221.57999997</v>
      </c>
      <c r="AR16" s="137">
        <f>'More House Bank'!G220+'More House Bank'!G325+'More House Bank'!G904+'More House Bank'!G1033</f>
        <v>-102909523.91999997</v>
      </c>
      <c r="AS16" s="137">
        <f>'More House Bank'!G207+'More House Bank'!G318+'More House Bank'!G901</f>
        <v>-91106775.559999973</v>
      </c>
      <c r="AT16" s="137">
        <f>'More House Bank'!G190+'More House Bank'!G313+'More House Bank'!G898</f>
        <v>-91406527.759999961</v>
      </c>
      <c r="AU16" s="137">
        <f>'More House Bank'!G166+'More House Bank'!G310+'More House Bank'!G896</f>
        <v>-91978875.779999956</v>
      </c>
      <c r="AV16" s="137">
        <f>'More House Bank'!G151+'More House Bank'!G303+'More House Bank'!G893</f>
        <v>-91508525.517022416</v>
      </c>
      <c r="AW16" s="137">
        <f>'More House Bank'!G138+'More House Bank'!G301+'More House Bank'!G887</f>
        <v>-98470415.849999964</v>
      </c>
      <c r="AX16" s="137">
        <f>'More House Bank'!G120+'More House Bank'!G294+'More House Bank'!G881</f>
        <v>-100687972.75999996</v>
      </c>
      <c r="AY16" s="137">
        <f>'More House Bank'!G97+'More House Bank'!G289+'More House Bank'!G879</f>
        <v>-112851681.83999994</v>
      </c>
      <c r="AZ16" s="137">
        <f>'More House Bank'!G83+'More House Bank'!G280+'More House Bank'!G875</f>
        <v>-106653454.83999996</v>
      </c>
      <c r="BA16" s="137">
        <f>+'More House Bank'!G57+'More House Bank'!G270+'More House Bank'!G873</f>
        <v>-99737156.319999963</v>
      </c>
    </row>
    <row r="17" spans="2:66" s="137" customFormat="1" ht="12.75" outlineLevel="1" x14ac:dyDescent="0.2">
      <c r="B17" s="167" t="s">
        <v>1510</v>
      </c>
      <c r="U17" s="137" t="s">
        <v>1810</v>
      </c>
    </row>
    <row r="18" spans="2:66" s="137" customFormat="1" ht="12.75" outlineLevel="1" x14ac:dyDescent="0.2">
      <c r="B18" s="137" t="s">
        <v>2478</v>
      </c>
      <c r="H18" s="137">
        <f>'Struan Bank'!G345</f>
        <v>0</v>
      </c>
      <c r="I18" s="137">
        <f>'Struan Bank'!G296</f>
        <v>33866.230000000076</v>
      </c>
      <c r="J18" s="137">
        <f>'Struan Bank'!G285</f>
        <v>26581.900000000067</v>
      </c>
      <c r="K18" s="137">
        <f>'Struan Bank'!G279</f>
        <v>12451.250000000058</v>
      </c>
      <c r="L18" s="137">
        <f>'Struan Bank'!G261</f>
        <v>35733.660000000062</v>
      </c>
      <c r="M18" s="137">
        <f>'Struan Bank'!G254</f>
        <v>22990.690000000061</v>
      </c>
      <c r="N18" s="137">
        <f>'Struan Bank'!G245</f>
        <v>1157.2400000000605</v>
      </c>
      <c r="O18" s="137">
        <f>'Struan Bank'!G236</f>
        <v>7005.6300000000629</v>
      </c>
      <c r="P18" s="137">
        <f>'Struan Bank'!G221</f>
        <v>363060.71000000008</v>
      </c>
      <c r="Q18" s="137">
        <f>'Struan Bank'!G209</f>
        <v>323474.97000000009</v>
      </c>
      <c r="R18" s="137">
        <f>'Struan Bank'!G198</f>
        <v>123748.7600000001</v>
      </c>
      <c r="S18" s="137">
        <f>'Struan Bank'!G187</f>
        <v>102966.08000000007</v>
      </c>
      <c r="T18" s="137">
        <f>'Struan Bank'!G176</f>
        <v>69428.16000000012</v>
      </c>
      <c r="U18" s="137">
        <f>'Struan Bank'!G170</f>
        <v>733242.39000000013</v>
      </c>
      <c r="V18" s="137">
        <f>'Struan Bank'!G149</f>
        <v>340618.95000000019</v>
      </c>
      <c r="W18" s="137">
        <f>'Struan Bank'!G137</f>
        <v>177089.70000000022</v>
      </c>
      <c r="X18" s="137">
        <f>'Struan Bank'!G125</f>
        <v>119711.79000000015</v>
      </c>
      <c r="Y18" s="137">
        <f>'Struan Bank'!G123</f>
        <v>116361.40000000015</v>
      </c>
      <c r="Z18" s="137">
        <f>'Struan Bank'!G112</f>
        <v>482314.23000000016</v>
      </c>
      <c r="AA18" s="137">
        <f>'Struan Bank'!G89</f>
        <v>11036349.190000001</v>
      </c>
      <c r="AB18" s="137">
        <f>'Struan Bank'!G86</f>
        <v>436349.19000000134</v>
      </c>
      <c r="AC18" s="137">
        <f>'Struan Bank'!G73</f>
        <v>226837.68000000127</v>
      </c>
      <c r="AD18" s="137">
        <f>'Struan Bank'!G67</f>
        <v>212216.88000000129</v>
      </c>
      <c r="AE18" s="137">
        <f>'Struan Bank'!G66</f>
        <v>211045.67000000129</v>
      </c>
      <c r="AF18" s="137">
        <f>+'Struan Bank'!G57</f>
        <v>189766.4300000013</v>
      </c>
      <c r="AG18" s="137">
        <f>+'Struan Bank'!G55</f>
        <v>536766.43000000133</v>
      </c>
      <c r="AH18" s="137">
        <f>+'Struan Bank'!G52</f>
        <v>533422.66000000131</v>
      </c>
      <c r="AI18" s="137">
        <f>+'Struan Bank'!G40</f>
        <v>503559.51000000129</v>
      </c>
      <c r="AJ18" s="137">
        <f>+'Struan Bank'!G39</f>
        <v>489159.51000000129</v>
      </c>
      <c r="AK18" s="137">
        <f>+'Struan Bank'!G37</f>
        <v>159.51000000117347</v>
      </c>
      <c r="AL18" s="137">
        <f>+'Struan Bank'!G33</f>
        <v>-92.719999998826538</v>
      </c>
      <c r="AM18" s="137">
        <f>+'Struan Bank'!G30</f>
        <v>107.28000000116299</v>
      </c>
      <c r="AN18" s="137">
        <f>+'Struan Bank'!G23</f>
        <v>3947.7400000011548</v>
      </c>
      <c r="AO18" s="137">
        <f>+'Struan Bank'!G20</f>
        <v>3824.2400000011548</v>
      </c>
      <c r="AP18" s="137">
        <f>+'Struan Bank'!G20</f>
        <v>3824.2400000011548</v>
      </c>
      <c r="AQ18" s="137">
        <f>+'Struan Bank'!G20</f>
        <v>3824.2400000011548</v>
      </c>
      <c r="AR18" s="137">
        <f>+'Struan Bank'!G15</f>
        <v>2209.290000001155</v>
      </c>
      <c r="AS18" s="137">
        <f>+'Struan Bank'!G15</f>
        <v>2209.290000001155</v>
      </c>
      <c r="AT18" s="137">
        <f>+'Struan Bank'!G15</f>
        <v>2209.290000001155</v>
      </c>
      <c r="AU18" s="137">
        <f>'Struan Bank'!G12</f>
        <v>2088.5900000011552</v>
      </c>
      <c r="AV18" s="137">
        <f>'Struan Bank'!G12</f>
        <v>2088.5900000011552</v>
      </c>
      <c r="AW18" s="137">
        <f>'Struan Bank'!G11</f>
        <v>768.5900000011552</v>
      </c>
      <c r="AX18" s="137">
        <f>'Struan Bank'!G8</f>
        <v>648.24000000115518</v>
      </c>
      <c r="AY18" s="137">
        <f>'Struan Bank'!G8</f>
        <v>648.24000000115518</v>
      </c>
      <c r="AZ18" s="137">
        <f>'Struan Bank'!G8</f>
        <v>648.24000000115518</v>
      </c>
      <c r="BA18" s="137">
        <f>'Struan Bank'!G5</f>
        <v>528.24000000115518</v>
      </c>
    </row>
    <row r="19" spans="2:66" s="137" customFormat="1" ht="12.75" outlineLevel="1" x14ac:dyDescent="0.2">
      <c r="B19" s="137" t="s">
        <v>1832</v>
      </c>
    </row>
    <row r="20" spans="2:66" s="137" customFormat="1" ht="12.75" outlineLevel="1" x14ac:dyDescent="0.2"/>
    <row r="21" spans="2:66" s="137" customFormat="1" ht="13.5" thickBot="1" x14ac:dyDescent="0.25">
      <c r="B21" s="179"/>
      <c r="C21" s="179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>
        <f t="shared" ref="AM21:AZ21" si="40">SUM(AM8:AM20)</f>
        <v>-45075655.310000002</v>
      </c>
      <c r="AN21" s="138">
        <f t="shared" si="40"/>
        <v>-45545575.29999999</v>
      </c>
      <c r="AO21" s="138">
        <f t="shared" si="40"/>
        <v>-94479444.939999968</v>
      </c>
      <c r="AP21" s="138">
        <f t="shared" si="40"/>
        <v>-95968106.689999983</v>
      </c>
      <c r="AQ21" s="138">
        <f t="shared" si="40"/>
        <v>-99564517.229999989</v>
      </c>
      <c r="AR21" s="138">
        <f t="shared" si="40"/>
        <v>-96931496.519999981</v>
      </c>
      <c r="AS21" s="138">
        <f t="shared" si="40"/>
        <v>-86508651.87999998</v>
      </c>
      <c r="AT21" s="138">
        <f t="shared" si="40"/>
        <v>-87532313.969999969</v>
      </c>
      <c r="AU21" s="138">
        <f t="shared" si="40"/>
        <v>-82617373.99999997</v>
      </c>
      <c r="AV21" s="138">
        <f t="shared" si="40"/>
        <v>-83513700.24702242</v>
      </c>
      <c r="AW21" s="138">
        <f t="shared" si="40"/>
        <v>-95990300.699999973</v>
      </c>
      <c r="AX21" s="138">
        <f t="shared" si="40"/>
        <v>-90237429.35999997</v>
      </c>
      <c r="AY21" s="138">
        <f t="shared" si="40"/>
        <v>-104184313.93999995</v>
      </c>
      <c r="AZ21" s="138">
        <f t="shared" si="40"/>
        <v>-98259783.959999979</v>
      </c>
      <c r="BA21" s="138">
        <f>SUM(BA8:BA20)</f>
        <v>-93480072.119999975</v>
      </c>
      <c r="BB21" s="138">
        <f t="shared" ref="BB21:BN21" si="41">SUM(BB8:BB14)</f>
        <v>0</v>
      </c>
      <c r="BC21" s="138">
        <f t="shared" si="41"/>
        <v>0</v>
      </c>
      <c r="BD21" s="138">
        <f t="shared" si="41"/>
        <v>0</v>
      </c>
      <c r="BE21" s="138">
        <f t="shared" si="41"/>
        <v>0</v>
      </c>
      <c r="BF21" s="138">
        <f t="shared" si="41"/>
        <v>0</v>
      </c>
      <c r="BG21" s="138">
        <f t="shared" si="41"/>
        <v>0</v>
      </c>
      <c r="BH21" s="138">
        <f t="shared" si="41"/>
        <v>0</v>
      </c>
      <c r="BI21" s="138">
        <f t="shared" si="41"/>
        <v>0</v>
      </c>
      <c r="BJ21" s="138">
        <f t="shared" si="41"/>
        <v>0</v>
      </c>
      <c r="BK21" s="138">
        <f t="shared" si="41"/>
        <v>0</v>
      </c>
      <c r="BL21" s="138">
        <f t="shared" si="41"/>
        <v>0</v>
      </c>
      <c r="BM21" s="138">
        <f t="shared" si="41"/>
        <v>0</v>
      </c>
      <c r="BN21" s="138">
        <f t="shared" si="41"/>
        <v>0</v>
      </c>
    </row>
    <row r="22" spans="2:66" s="137" customFormat="1" ht="12.75" x14ac:dyDescent="0.2"/>
    <row r="23" spans="2:66" s="139" customFormat="1" ht="12.75" x14ac:dyDescent="0.2">
      <c r="B23" s="180" t="s">
        <v>282</v>
      </c>
      <c r="C23" s="180"/>
    </row>
    <row r="24" spans="2:66" s="177" customFormat="1" ht="12.75" x14ac:dyDescent="0.2">
      <c r="B24" s="140" t="s">
        <v>733</v>
      </c>
      <c r="C24" s="140"/>
      <c r="D24" s="178">
        <f>SUM(E24:BN24)</f>
        <v>-17630590.850000005</v>
      </c>
      <c r="E24" s="140">
        <f t="shared" ref="E24:AR24" si="42">SUM(E25:E32)</f>
        <v>0</v>
      </c>
      <c r="F24" s="140">
        <f t="shared" si="42"/>
        <v>0</v>
      </c>
      <c r="G24" s="140">
        <f t="shared" si="42"/>
        <v>0</v>
      </c>
      <c r="H24" s="140">
        <f t="shared" si="42"/>
        <v>-5213597</v>
      </c>
      <c r="I24" s="140">
        <f t="shared" si="42"/>
        <v>-248758</v>
      </c>
      <c r="J24" s="140">
        <f t="shared" si="42"/>
        <v>-50000</v>
      </c>
      <c r="K24" s="140">
        <f t="shared" si="42"/>
        <v>0</v>
      </c>
      <c r="L24" s="140">
        <f t="shared" si="42"/>
        <v>-90000</v>
      </c>
      <c r="M24" s="140">
        <f t="shared" si="42"/>
        <v>0</v>
      </c>
      <c r="N24" s="140">
        <f t="shared" si="42"/>
        <v>0</v>
      </c>
      <c r="O24" s="140">
        <f t="shared" si="42"/>
        <v>0</v>
      </c>
      <c r="P24" s="140">
        <f t="shared" si="42"/>
        <v>-450000</v>
      </c>
      <c r="Q24" s="140">
        <f t="shared" si="42"/>
        <v>0</v>
      </c>
      <c r="R24" s="140">
        <f t="shared" si="42"/>
        <v>0</v>
      </c>
      <c r="S24" s="140">
        <f t="shared" si="42"/>
        <v>-725001</v>
      </c>
      <c r="T24" s="140">
        <f t="shared" si="42"/>
        <v>0</v>
      </c>
      <c r="U24" s="140">
        <f t="shared" si="42"/>
        <v>-7600016</v>
      </c>
      <c r="V24" s="140">
        <f t="shared" si="42"/>
        <v>-1600015</v>
      </c>
      <c r="W24" s="140">
        <f t="shared" si="42"/>
        <v>749999</v>
      </c>
      <c r="X24" s="140">
        <f t="shared" si="42"/>
        <v>-194743.21</v>
      </c>
      <c r="Y24" s="140">
        <f t="shared" si="42"/>
        <v>-20001</v>
      </c>
      <c r="Z24" s="140">
        <f t="shared" si="42"/>
        <v>-415003</v>
      </c>
      <c r="AA24" s="140">
        <f t="shared" si="42"/>
        <v>-1</v>
      </c>
      <c r="AB24" s="140">
        <f t="shared" si="42"/>
        <v>10600000</v>
      </c>
      <c r="AC24" s="140">
        <f t="shared" si="42"/>
        <v>0</v>
      </c>
      <c r="AD24" s="140">
        <f t="shared" si="42"/>
        <v>-150002</v>
      </c>
      <c r="AE24" s="140">
        <f t="shared" si="42"/>
        <v>0</v>
      </c>
      <c r="AF24" s="140">
        <f t="shared" si="42"/>
        <v>-1900016</v>
      </c>
      <c r="AG24" s="140">
        <f t="shared" si="42"/>
        <v>-250002</v>
      </c>
      <c r="AH24" s="140">
        <f t="shared" si="42"/>
        <v>-50001</v>
      </c>
      <c r="AI24" s="140">
        <f t="shared" si="42"/>
        <v>-80545.259999999995</v>
      </c>
      <c r="AJ24" s="140">
        <f t="shared" si="42"/>
        <v>-321734</v>
      </c>
      <c r="AK24" s="140">
        <f t="shared" si="42"/>
        <v>-9381963.879999999</v>
      </c>
      <c r="AL24" s="140">
        <f t="shared" si="42"/>
        <v>4539965.99</v>
      </c>
      <c r="AM24" s="140">
        <f t="shared" si="42"/>
        <v>-388848</v>
      </c>
      <c r="AN24" s="140">
        <f t="shared" si="42"/>
        <v>1732796</v>
      </c>
      <c r="AO24" s="140">
        <f t="shared" si="42"/>
        <v>-550003</v>
      </c>
      <c r="AP24" s="140">
        <f t="shared" si="42"/>
        <v>-482168</v>
      </c>
      <c r="AQ24" s="140">
        <f t="shared" si="42"/>
        <v>-4939519.3099999996</v>
      </c>
      <c r="AR24" s="140">
        <f t="shared" si="42"/>
        <v>2677388.3999999994</v>
      </c>
      <c r="AS24" s="140">
        <f t="shared" ref="AS24:AZ24" si="43">SUM(AS25:AS32)</f>
        <v>-1130490.4099999999</v>
      </c>
      <c r="AT24" s="140">
        <f t="shared" si="43"/>
        <v>-447811</v>
      </c>
      <c r="AU24" s="140">
        <f t="shared" si="43"/>
        <v>5605616.6399999997</v>
      </c>
      <c r="AV24" s="140">
        <f t="shared" si="43"/>
        <v>-3020415.37</v>
      </c>
      <c r="AW24" s="140">
        <f t="shared" si="43"/>
        <v>-5573940</v>
      </c>
      <c r="AX24" s="140">
        <f t="shared" si="43"/>
        <v>5611949</v>
      </c>
      <c r="AY24" s="140">
        <f t="shared" si="43"/>
        <v>-2155899.4</v>
      </c>
      <c r="AZ24" s="140">
        <f t="shared" si="43"/>
        <v>-1025234.44</v>
      </c>
      <c r="BA24" s="140">
        <f t="shared" ref="BA24" si="44">SUM(BA25:BA32)</f>
        <v>-692577.6</v>
      </c>
      <c r="BB24" s="140"/>
      <c r="BC24" s="140"/>
      <c r="BD24" s="140"/>
    </row>
    <row r="25" spans="2:66" s="137" customFormat="1" ht="12.75" hidden="1" outlineLevel="1" x14ac:dyDescent="0.2">
      <c r="B25" s="137" t="s">
        <v>0</v>
      </c>
      <c r="D25" s="181">
        <f t="shared" ref="D25:D87" si="45">SUM(E25:BN25)</f>
        <v>-12394780.210000001</v>
      </c>
      <c r="E25" s="137">
        <f>SUMIFS('SAV Fund Bank'!$I:$I,'SAV Fund Bank'!$K:$K,Cashflow!$B25,'SAV Fund Bank'!$J:$J,Cashflow!E$5)</f>
        <v>0</v>
      </c>
      <c r="F25" s="137">
        <f>SUMIFS('SAV Fund Bank'!$I:$I,'SAV Fund Bank'!$K:$K,Cashflow!$B25,'SAV Fund Bank'!$J:$J,Cashflow!F$5)</f>
        <v>0</v>
      </c>
      <c r="G25" s="137">
        <f>SUMIFS('SAV Fund Bank'!$I:$I,'SAV Fund Bank'!$K:$K,Cashflow!$B25,'SAV Fund Bank'!$J:$J,Cashflow!G$5)</f>
        <v>0</v>
      </c>
      <c r="H25" s="137">
        <f>SUMIFS('SAV Fund Bank'!$I:$I,'SAV Fund Bank'!$K:$K,Cashflow!$B25,'SAV Fund Bank'!$J:$J,Cashflow!H$5)</f>
        <v>0</v>
      </c>
      <c r="I25" s="137">
        <f>SUMIFS('SAV Fund Bank'!$I:$I,'SAV Fund Bank'!$K:$K,Cashflow!$B25,'SAV Fund Bank'!$J:$J,Cashflow!I$5)</f>
        <v>0</v>
      </c>
      <c r="J25" s="137">
        <f>SUMIFS('SAV Fund Bank'!$I:$I,'SAV Fund Bank'!$K:$K,Cashflow!$B25,'SAV Fund Bank'!$J:$J,Cashflow!J$5)</f>
        <v>0</v>
      </c>
      <c r="K25" s="137">
        <f>SUMIFS('SAV Fund Bank'!$I:$I,'SAV Fund Bank'!$K:$K,Cashflow!$B25,'SAV Fund Bank'!$J:$J,Cashflow!K$5)</f>
        <v>0</v>
      </c>
      <c r="L25" s="137">
        <f>SUMIFS('SAV Fund Bank'!$I:$I,'SAV Fund Bank'!$K:$K,Cashflow!$B25,'SAV Fund Bank'!$J:$J,Cashflow!L$5)</f>
        <v>0</v>
      </c>
      <c r="M25" s="137">
        <f>SUMIFS('SAV Fund Bank'!$I:$I,'SAV Fund Bank'!$K:$K,Cashflow!$B25,'SAV Fund Bank'!$J:$J,Cashflow!M$5)</f>
        <v>0</v>
      </c>
      <c r="N25" s="137">
        <f>SUMIFS('SAV Fund Bank'!$I:$I,'SAV Fund Bank'!$K:$K,Cashflow!$B25,'SAV Fund Bank'!$J:$J,Cashflow!N$5)</f>
        <v>0</v>
      </c>
      <c r="O25" s="137">
        <f>SUMIFS('SAV Fund Bank'!$I:$I,'SAV Fund Bank'!$K:$K,Cashflow!$B25,'SAV Fund Bank'!$J:$J,Cashflow!O$5)</f>
        <v>0</v>
      </c>
      <c r="P25" s="137">
        <f>SUMIFS('SAV Fund Bank'!$I:$I,'SAV Fund Bank'!$K:$K,Cashflow!$B25,'SAV Fund Bank'!$J:$J,Cashflow!P$5)</f>
        <v>0</v>
      </c>
      <c r="Q25" s="137">
        <f>SUMIFS('SAV Fund Bank'!$I:$I,'SAV Fund Bank'!$K:$K,Cashflow!$B25,'SAV Fund Bank'!$J:$J,Cashflow!Q$5)</f>
        <v>0</v>
      </c>
      <c r="R25" s="137">
        <f>SUMIFS('SAV Fund Bank'!$I:$I,'SAV Fund Bank'!$K:$K,Cashflow!$B25,'SAV Fund Bank'!$J:$J,Cashflow!R$5)</f>
        <v>0</v>
      </c>
      <c r="S25" s="137">
        <f>SUMIFS('SAV Fund Bank'!$I:$I,'SAV Fund Bank'!$K:$K,Cashflow!$B25,'SAV Fund Bank'!$J:$J,Cashflow!S$5)</f>
        <v>-725001</v>
      </c>
      <c r="T25" s="137">
        <f>SUMIFS('SAV Fund Bank'!$I:$I,'SAV Fund Bank'!$K:$K,Cashflow!$B25,'SAV Fund Bank'!$J:$J,Cashflow!T$5)</f>
        <v>0</v>
      </c>
      <c r="U25" s="137">
        <f>SUMIFS('SAV Fund Bank'!$I:$I,'SAV Fund Bank'!$K:$K,Cashflow!$B25,'SAV Fund Bank'!$J:$J,Cashflow!U$5)</f>
        <v>-6900015</v>
      </c>
      <c r="V25" s="137">
        <f>SUMIFS('SAV Fund Bank'!$I:$I,'SAV Fund Bank'!$K:$K,Cashflow!$B25,'SAV Fund Bank'!$J:$J,Cashflow!V$5)</f>
        <v>0</v>
      </c>
      <c r="W25" s="137">
        <f>SUMIFS('SAV Fund Bank'!$I:$I,'SAV Fund Bank'!$K:$K,Cashflow!$B25,'SAV Fund Bank'!$J:$J,Cashflow!W$5)</f>
        <v>0</v>
      </c>
      <c r="X25" s="137">
        <f>SUMIFS('SAV Fund Bank'!$I:$I,'SAV Fund Bank'!$K:$K,Cashflow!$B25,'SAV Fund Bank'!$J:$J,Cashflow!X$5)</f>
        <v>-194743.21</v>
      </c>
      <c r="Y25" s="137">
        <f>SUMIFS('SAV Fund Bank'!$I:$I,'SAV Fund Bank'!$K:$K,Cashflow!$B25,'SAV Fund Bank'!$J:$J,Cashflow!Y$5)</f>
        <v>-20001</v>
      </c>
      <c r="Z25" s="137">
        <f>SUMIFS('SAV Fund Bank'!$I:$I,'SAV Fund Bank'!$K:$K,Cashflow!$B25,'SAV Fund Bank'!$J:$J,Cashflow!Z$5)</f>
        <v>-150002</v>
      </c>
      <c r="AA25" s="137">
        <f>SUMIFS('SAV Fund Bank'!$I:$I,'SAV Fund Bank'!$K:$K,Cashflow!$B25,'SAV Fund Bank'!$J:$J,Cashflow!AA$5)</f>
        <v>-100001</v>
      </c>
      <c r="AB25" s="137">
        <f>SUMIFS('SAV Fund Bank'!$I:$I,'SAV Fund Bank'!$K:$K,Cashflow!$B25,'SAV Fund Bank'!$J:$J,Cashflow!AB$5)</f>
        <v>0</v>
      </c>
      <c r="AC25" s="137">
        <f>SUMIFS('SAV Fund Bank'!$I:$I,'SAV Fund Bank'!$K:$K,Cashflow!$B25,'SAV Fund Bank'!$J:$J,Cashflow!AC$5)</f>
        <v>0</v>
      </c>
      <c r="AD25" s="137">
        <f>SUMIFS('SAV Fund Bank'!$I:$I,'SAV Fund Bank'!$K:$K,Cashflow!$B25,'SAV Fund Bank'!$J:$J,Cashflow!AD$5)</f>
        <v>-150002</v>
      </c>
      <c r="AE25" s="137">
        <f>SUMIFS('SAV Fund Bank'!$I:$I,'SAV Fund Bank'!$K:$K,Cashflow!$B25,'SAV Fund Bank'!$J:$J,Cashflow!AE$5)</f>
        <v>0</v>
      </c>
      <c r="AF25" s="137">
        <f>SUMIFS('SAV Fund Bank'!$I:$I,'SAV Fund Bank'!$K:$K,Cashflow!$B25,'SAV Fund Bank'!$J:$J,Cashflow!AF$5)</f>
        <v>-100001</v>
      </c>
      <c r="AG25" s="137">
        <f>SUMIFS('SAV Fund Bank'!$I:$I,'SAV Fund Bank'!$K:$K,Cashflow!$B25,'SAV Fund Bank'!$J:$J,Cashflow!AG$5)</f>
        <v>-250002</v>
      </c>
      <c r="AH25" s="137">
        <f>SUMIFS('SAV Fund Bank'!$I:$I,'SAV Fund Bank'!$K:$K,Cashflow!$B25,'SAV Fund Bank'!$J:$J,Cashflow!AH$5)</f>
        <v>-50001</v>
      </c>
      <c r="AI25" s="137">
        <f>SUMIFS('SAV Fund Bank'!$I:$I,'SAV Fund Bank'!$K:$K,Cashflow!$B25,'SAV Fund Bank'!$J:$J,Cashflow!AI$5)</f>
        <v>-50001</v>
      </c>
      <c r="AJ25" s="137">
        <f>SUMIFS('SAV Fund Bank'!$I:$I,'SAV Fund Bank'!$K:$K,Cashflow!$B25,'SAV Fund Bank'!$J:$J,Cashflow!AJ$5)</f>
        <v>-100001</v>
      </c>
      <c r="AK25" s="137">
        <f>SUMIFS('SAV Fund Bank'!$I:$I,'SAV Fund Bank'!$K:$K,Cashflow!$B25,'SAV Fund Bank'!$J:$J,Cashflow!AK$5)</f>
        <v>0</v>
      </c>
      <c r="AL25" s="137">
        <f>SUMIFS('SAV Fund Bank'!$I:$I,'SAV Fund Bank'!$K:$K,Cashflow!$B25,'SAV Fund Bank'!$J:$J,Cashflow!AL$5)</f>
        <v>-100002</v>
      </c>
      <c r="AM25" s="137">
        <f>SUMIFS('SAV Fund Bank'!$I:$I,'SAV Fund Bank'!$K:$K,Cashflow!$B25,'SAV Fund Bank'!$J:$J,Cashflow!AM$5)</f>
        <v>-50001</v>
      </c>
      <c r="AN25" s="137">
        <f>SUMIFS('SAV Fund Bank'!$I:$I,'SAV Fund Bank'!$K:$K,Cashflow!$B25,'SAV Fund Bank'!$J:$J,Cashflow!AN$5)</f>
        <v>-150002</v>
      </c>
      <c r="AO25" s="137">
        <f>SUMIFS('SAV Fund Bank'!$I:$I,'SAV Fund Bank'!$K:$K,Cashflow!$B25,'SAV Fund Bank'!$J:$J,Cashflow!AO$5)</f>
        <v>-350002</v>
      </c>
      <c r="AP25" s="137">
        <f>SUMIFS('SAV Fund Bank'!$I:$I,'SAV Fund Bank'!$K:$K,Cashflow!$B25,'SAV Fund Bank'!$J:$J,Cashflow!AP$5)</f>
        <v>-475001</v>
      </c>
      <c r="AQ25" s="137">
        <f>SUMIFS('SAV Fund Bank'!$I:$I,'SAV Fund Bank'!$K:$K,Cashflow!$B25,'SAV Fund Bank'!$J:$J,Cashflow!AQ$5)</f>
        <v>-625001</v>
      </c>
      <c r="AR25" s="137">
        <f>SUMIFS('SAV Fund Bank'!$I:$I,'SAV Fund Bank'!$K:$K,Cashflow!$B25,'SAV Fund Bank'!$J:$J,Cashflow!AR$5)</f>
        <v>-760000</v>
      </c>
      <c r="AS25" s="137">
        <f>SUMIFS('SAV Fund Bank'!$I:$I,'SAV Fund Bank'!$K:$K,Cashflow!$B25,'SAV Fund Bank'!$J:$J,Cashflow!AS$5)</f>
        <v>-500000</v>
      </c>
      <c r="AT25" s="137">
        <f>SUMIFS('SAV Fund Bank'!$I:$I,'SAV Fund Bank'!$K:$K,Cashflow!$B25,'SAV Fund Bank'!$J:$J,Cashflow!AT$5)</f>
        <v>-265000</v>
      </c>
      <c r="AU25" s="137">
        <f>SUMIFS('SAV Fund Bank'!$I:$I,'SAV Fund Bank'!$K:$K,Cashflow!$B25,'SAV Fund Bank'!$J:$J,Cashflow!AU$5)</f>
        <v>0</v>
      </c>
      <c r="AV25" s="137">
        <f>SUMIFS('SAV Fund Bank'!$I:$I,'SAV Fund Bank'!$K:$K,Cashflow!$B25,'SAV Fund Bank'!$J:$J,Cashflow!AV$5)</f>
        <v>-135000</v>
      </c>
      <c r="AW25" s="137">
        <f>SUMIFS('SAV Fund Bank'!$I:$I,'SAV Fund Bank'!$K:$K,Cashflow!$B25,'SAV Fund Bank'!$J:$J,Cashflow!AW$5)</f>
        <v>50000</v>
      </c>
      <c r="AX25" s="137">
        <f>SUMIFS('SAV Fund Bank'!$I:$I,'SAV Fund Bank'!$K:$K,Cashflow!$B25,'SAV Fund Bank'!$J:$J,Cashflow!AX$5)</f>
        <v>-50000</v>
      </c>
      <c r="AY25" s="137">
        <f>SUMIFS('SAV Fund Bank'!$I:$I,'SAV Fund Bank'!$K:$K,Cashflow!$B25,'SAV Fund Bank'!$J:$J,Cashflow!AY$5)</f>
        <v>-195000</v>
      </c>
      <c r="AZ25" s="137">
        <f>SUMIFS('SAV Fund Bank'!$I:$I,'SAV Fund Bank'!$K:$K,Cashflow!$B25,'SAV Fund Bank'!$J:$J,Cashflow!AZ$5)</f>
        <v>0</v>
      </c>
      <c r="BA25" s="137">
        <f>SUMIFS('SAV Fund Bank'!$I:$I,'SAV Fund Bank'!$K:$K,Cashflow!$B25,'SAV Fund Bank'!$J:$J,Cashflow!BA$5)</f>
        <v>0</v>
      </c>
    </row>
    <row r="26" spans="2:66" s="137" customFormat="1" ht="12.75" hidden="1" outlineLevel="1" x14ac:dyDescent="0.2">
      <c r="B26" s="137" t="s">
        <v>1</v>
      </c>
      <c r="D26" s="181">
        <f t="shared" si="45"/>
        <v>-3756030.5599999996</v>
      </c>
      <c r="E26" s="137">
        <f>SUMIFS('SAV Fund Bank'!$I:$I,'SAV Fund Bank'!$K:$K,Cashflow!$B26,'SAV Fund Bank'!$J:$J,Cashflow!E$5)</f>
        <v>0</v>
      </c>
      <c r="F26" s="137">
        <f>SUMIFS('SAV Fund Bank'!$I:$I,'SAV Fund Bank'!$K:$K,Cashflow!$B26,'SAV Fund Bank'!$J:$J,Cashflow!F$5)</f>
        <v>0</v>
      </c>
      <c r="G26" s="137">
        <f>SUMIFS('SAV Fund Bank'!$I:$I,'SAV Fund Bank'!$K:$K,Cashflow!$B26,'SAV Fund Bank'!$J:$J,Cashflow!G$5)</f>
        <v>0</v>
      </c>
      <c r="H26" s="137">
        <f>SUMIFS('SAV Fund Bank'!$I:$I,'SAV Fund Bank'!$K:$K,Cashflow!$B26,'SAV Fund Bank'!$J:$J,Cashflow!H$5)</f>
        <v>0</v>
      </c>
      <c r="I26" s="137">
        <f>SUMIFS('SAV Fund Bank'!$I:$I,'SAV Fund Bank'!$K:$K,Cashflow!$B26,'SAV Fund Bank'!$J:$J,Cashflow!I$5)</f>
        <v>0</v>
      </c>
      <c r="J26" s="137">
        <f>SUMIFS('SAV Fund Bank'!$I:$I,'SAV Fund Bank'!$K:$K,Cashflow!$B26,'SAV Fund Bank'!$J:$J,Cashflow!J$5)</f>
        <v>0</v>
      </c>
      <c r="K26" s="137">
        <f>SUMIFS('SAV Fund Bank'!$I:$I,'SAV Fund Bank'!$K:$K,Cashflow!$B26,'SAV Fund Bank'!$J:$J,Cashflow!K$5)</f>
        <v>0</v>
      </c>
      <c r="L26" s="137">
        <f>SUMIFS('SAV Fund Bank'!$I:$I,'SAV Fund Bank'!$K:$K,Cashflow!$B26,'SAV Fund Bank'!$J:$J,Cashflow!L$5)</f>
        <v>0</v>
      </c>
      <c r="M26" s="137">
        <f>SUMIFS('SAV Fund Bank'!$I:$I,'SAV Fund Bank'!$K:$K,Cashflow!$B26,'SAV Fund Bank'!$J:$J,Cashflow!M$5)</f>
        <v>0</v>
      </c>
      <c r="N26" s="137">
        <f>SUMIFS('SAV Fund Bank'!$I:$I,'SAV Fund Bank'!$K:$K,Cashflow!$B26,'SAV Fund Bank'!$J:$J,Cashflow!N$5)</f>
        <v>0</v>
      </c>
      <c r="O26" s="137">
        <f>SUMIFS('SAV Fund Bank'!$I:$I,'SAV Fund Bank'!$K:$K,Cashflow!$B26,'SAV Fund Bank'!$J:$J,Cashflow!O$5)</f>
        <v>0</v>
      </c>
      <c r="P26" s="137">
        <f>SUMIFS('SAV Fund Bank'!$I:$I,'SAV Fund Bank'!$K:$K,Cashflow!$B26,'SAV Fund Bank'!$J:$J,Cashflow!P$5)</f>
        <v>0</v>
      </c>
      <c r="Q26" s="137">
        <f>SUMIFS('SAV Fund Bank'!$I:$I,'SAV Fund Bank'!$K:$K,Cashflow!$B26,'SAV Fund Bank'!$J:$J,Cashflow!Q$5)</f>
        <v>0</v>
      </c>
      <c r="R26" s="137">
        <f>SUMIFS('SAV Fund Bank'!$I:$I,'SAV Fund Bank'!$K:$K,Cashflow!$B26,'SAV Fund Bank'!$J:$J,Cashflow!R$5)</f>
        <v>0</v>
      </c>
      <c r="S26" s="137">
        <f>SUMIFS('SAV Fund Bank'!$I:$I,'SAV Fund Bank'!$K:$K,Cashflow!$B26,'SAV Fund Bank'!$J:$J,Cashflow!S$5)</f>
        <v>0</v>
      </c>
      <c r="T26" s="137">
        <f>SUMIFS('SAV Fund Bank'!$I:$I,'SAV Fund Bank'!$K:$K,Cashflow!$B26,'SAV Fund Bank'!$J:$J,Cashflow!T$5)</f>
        <v>0</v>
      </c>
      <c r="U26" s="137">
        <f>SUMIFS('SAV Fund Bank'!$I:$I,'SAV Fund Bank'!$K:$K,Cashflow!$B26,'SAV Fund Bank'!$J:$J,Cashflow!U$5)</f>
        <v>0</v>
      </c>
      <c r="V26" s="137">
        <f>SUMIFS('SAV Fund Bank'!$I:$I,'SAV Fund Bank'!$K:$K,Cashflow!$B26,'SAV Fund Bank'!$J:$J,Cashflow!V$5)</f>
        <v>0</v>
      </c>
      <c r="W26" s="137">
        <f>SUMIFS('SAV Fund Bank'!$I:$I,'SAV Fund Bank'!$K:$K,Cashflow!$B26,'SAV Fund Bank'!$J:$J,Cashflow!W$5)</f>
        <v>0</v>
      </c>
      <c r="X26" s="137">
        <f>SUMIFS('SAV Fund Bank'!$I:$I,'SAV Fund Bank'!$K:$K,Cashflow!$B26,'SAV Fund Bank'!$J:$J,Cashflow!X$5)</f>
        <v>0</v>
      </c>
      <c r="Y26" s="137">
        <f>SUMIFS('SAV Fund Bank'!$I:$I,'SAV Fund Bank'!$K:$K,Cashflow!$B26,'SAV Fund Bank'!$J:$J,Cashflow!Y$5)</f>
        <v>0</v>
      </c>
      <c r="Z26" s="137">
        <f>SUMIFS('SAV Fund Bank'!$I:$I,'SAV Fund Bank'!$K:$K,Cashflow!$B26,'SAV Fund Bank'!$J:$J,Cashflow!Z$5)</f>
        <v>0</v>
      </c>
      <c r="AA26" s="137">
        <f>SUMIFS('SAV Fund Bank'!$I:$I,'SAV Fund Bank'!$K:$K,Cashflow!$B26,'SAV Fund Bank'!$J:$J,Cashflow!AA$5)</f>
        <v>0</v>
      </c>
      <c r="AB26" s="137">
        <f>SUMIFS('SAV Fund Bank'!$I:$I,'SAV Fund Bank'!$K:$K,Cashflow!$B26,'SAV Fund Bank'!$J:$J,Cashflow!AB$5)</f>
        <v>0</v>
      </c>
      <c r="AC26" s="137">
        <f>SUMIFS('SAV Fund Bank'!$I:$I,'SAV Fund Bank'!$K:$K,Cashflow!$B26,'SAV Fund Bank'!$J:$J,Cashflow!AC$5)</f>
        <v>0</v>
      </c>
      <c r="AD26" s="137">
        <f>SUMIFS('SAV Fund Bank'!$I:$I,'SAV Fund Bank'!$K:$K,Cashflow!$B26,'SAV Fund Bank'!$J:$J,Cashflow!AD$5)</f>
        <v>0</v>
      </c>
      <c r="AE26" s="137">
        <f>SUMIFS('SAV Fund Bank'!$I:$I,'SAV Fund Bank'!$K:$K,Cashflow!$B26,'SAV Fund Bank'!$J:$J,Cashflow!AE$5)</f>
        <v>0</v>
      </c>
      <c r="AF26" s="137">
        <f>SUMIFS('SAV Fund Bank'!$I:$I,'SAV Fund Bank'!$K:$K,Cashflow!$B26,'SAV Fund Bank'!$J:$J,Cashflow!AF$5)</f>
        <v>-1800015</v>
      </c>
      <c r="AG26" s="137">
        <f>SUMIFS('SAV Fund Bank'!$I:$I,'SAV Fund Bank'!$K:$K,Cashflow!$B26,'SAV Fund Bank'!$J:$J,Cashflow!AG$5)</f>
        <v>0</v>
      </c>
      <c r="AH26" s="137">
        <f>SUMIFS('SAV Fund Bank'!$I:$I,'SAV Fund Bank'!$K:$K,Cashflow!$B26,'SAV Fund Bank'!$J:$J,Cashflow!AH$5)</f>
        <v>0</v>
      </c>
      <c r="AI26" s="137">
        <f>SUMIFS('SAV Fund Bank'!$I:$I,'SAV Fund Bank'!$K:$K,Cashflow!$B26,'SAV Fund Bank'!$J:$J,Cashflow!AI$5)</f>
        <v>-30544.26</v>
      </c>
      <c r="AJ26" s="137">
        <f>SUMIFS('SAV Fund Bank'!$I:$I,'SAV Fund Bank'!$K:$K,Cashflow!$B26,'SAV Fund Bank'!$J:$J,Cashflow!AJ$5)</f>
        <v>-179532</v>
      </c>
      <c r="AK26" s="137">
        <f>SUMIFS('SAV Fund Bank'!$I:$I,'SAV Fund Bank'!$K:$K,Cashflow!$B26,'SAV Fund Bank'!$J:$J,Cashflow!AK$5)</f>
        <v>-2186194.04</v>
      </c>
      <c r="AL26" s="137">
        <f>SUMIFS('SAV Fund Bank'!$I:$I,'SAV Fund Bank'!$K:$K,Cashflow!$B26,'SAV Fund Bank'!$J:$J,Cashflow!AL$5)</f>
        <v>-414797.01</v>
      </c>
      <c r="AM26" s="137">
        <f>SUMIFS('SAV Fund Bank'!$I:$I,'SAV Fund Bank'!$K:$K,Cashflow!$B26,'SAV Fund Bank'!$J:$J,Cashflow!AM$5)</f>
        <v>-126445</v>
      </c>
      <c r="AN26" s="137">
        <f>SUMIFS('SAV Fund Bank'!$I:$I,'SAV Fund Bank'!$K:$K,Cashflow!$B26,'SAV Fund Bank'!$J:$J,Cashflow!AN$5)</f>
        <v>0</v>
      </c>
      <c r="AO26" s="137">
        <f>SUMIFS('SAV Fund Bank'!$I:$I,'SAV Fund Bank'!$K:$K,Cashflow!$B26,'SAV Fund Bank'!$J:$J,Cashflow!AO$5)</f>
        <v>0</v>
      </c>
      <c r="AP26" s="137">
        <f>SUMIFS('SAV Fund Bank'!$I:$I,'SAV Fund Bank'!$K:$K,Cashflow!$B26,'SAV Fund Bank'!$J:$J,Cashflow!AP$5)</f>
        <v>0</v>
      </c>
      <c r="AQ26" s="137">
        <f>SUMIFS('SAV Fund Bank'!$I:$I,'SAV Fund Bank'!$K:$K,Cashflow!$B26,'SAV Fund Bank'!$J:$J,Cashflow!AQ$5)</f>
        <v>921496.75</v>
      </c>
      <c r="AR26" s="137">
        <f>SUMIFS('SAV Fund Bank'!$I:$I,'SAV Fund Bank'!$K:$K,Cashflow!$B26,'SAV Fund Bank'!$J:$J,Cashflow!AR$5)</f>
        <v>0</v>
      </c>
      <c r="AS26" s="137">
        <f>SUMIFS('SAV Fund Bank'!$I:$I,'SAV Fund Bank'!$K:$K,Cashflow!$B26,'SAV Fund Bank'!$J:$J,Cashflow!AS$5)</f>
        <v>0</v>
      </c>
      <c r="AT26" s="137">
        <f>SUMIFS('SAV Fund Bank'!$I:$I,'SAV Fund Bank'!$K:$K,Cashflow!$B26,'SAV Fund Bank'!$J:$J,Cashflow!AT$5)</f>
        <v>0</v>
      </c>
      <c r="AU26" s="137">
        <f>SUMIFS('SAV Fund Bank'!$I:$I,'SAV Fund Bank'!$K:$K,Cashflow!$B26,'SAV Fund Bank'!$J:$J,Cashflow!AU$5)</f>
        <v>0</v>
      </c>
      <c r="AV26" s="137">
        <f>SUMIFS('SAV Fund Bank'!$I:$I,'SAV Fund Bank'!$K:$K,Cashflow!$B26,'SAV Fund Bank'!$J:$J,Cashflow!AV$5)</f>
        <v>60000</v>
      </c>
      <c r="AW26" s="137">
        <f>SUMIFS('SAV Fund Bank'!$I:$I,'SAV Fund Bank'!$K:$K,Cashflow!$B26,'SAV Fund Bank'!$J:$J,Cashflow!AW$5)</f>
        <v>0</v>
      </c>
      <c r="AX26" s="137">
        <f>SUMIFS('SAV Fund Bank'!$I:$I,'SAV Fund Bank'!$K:$K,Cashflow!$B26,'SAV Fund Bank'!$J:$J,Cashflow!AX$5)</f>
        <v>-200000</v>
      </c>
      <c r="AY26" s="137">
        <f>SUMIFS('SAV Fund Bank'!$I:$I,'SAV Fund Bank'!$K:$K,Cashflow!$B26,'SAV Fund Bank'!$J:$J,Cashflow!AY$5)</f>
        <v>0</v>
      </c>
      <c r="AZ26" s="137">
        <f>SUMIFS('SAV Fund Bank'!$I:$I,'SAV Fund Bank'!$K:$K,Cashflow!$B26,'SAV Fund Bank'!$J:$J,Cashflow!AZ$5)</f>
        <v>0</v>
      </c>
      <c r="BA26" s="137">
        <f>SUMIFS('SAV Fund Bank'!$I:$I,'SAV Fund Bank'!$K:$K,Cashflow!$B26,'SAV Fund Bank'!$J:$J,Cashflow!BA$5)</f>
        <v>200000</v>
      </c>
    </row>
    <row r="27" spans="2:66" s="137" customFormat="1" ht="12.75" hidden="1" outlineLevel="1" x14ac:dyDescent="0.2">
      <c r="B27" s="137" t="s">
        <v>2</v>
      </c>
      <c r="D27" s="181">
        <f t="shared" si="45"/>
        <v>-3475789</v>
      </c>
      <c r="E27" s="137">
        <f>SUMIFS('SAV Fund Bank'!$I:$I,'SAV Fund Bank'!$K:$K,Cashflow!$B27,'SAV Fund Bank'!$J:$J,Cashflow!E$5)</f>
        <v>0</v>
      </c>
      <c r="F27" s="137">
        <f>SUMIFS('SAV Fund Bank'!$I:$I,'SAV Fund Bank'!$K:$K,Cashflow!$B27,'SAV Fund Bank'!$J:$J,Cashflow!F$5)</f>
        <v>0</v>
      </c>
      <c r="G27" s="137">
        <f>SUMIFS('SAV Fund Bank'!$I:$I,'SAV Fund Bank'!$K:$K,Cashflow!$B27,'SAV Fund Bank'!$J:$J,Cashflow!G$5)</f>
        <v>0</v>
      </c>
      <c r="H27" s="137">
        <f>SUMIFS('SAV Fund Bank'!$I:$I,'SAV Fund Bank'!$K:$K,Cashflow!$B27,'SAV Fund Bank'!$J:$J,Cashflow!H$5)</f>
        <v>0</v>
      </c>
      <c r="I27" s="137">
        <f>SUMIFS('SAV Fund Bank'!$I:$I,'SAV Fund Bank'!$K:$K,Cashflow!$B27,'SAV Fund Bank'!$J:$J,Cashflow!I$5)</f>
        <v>0</v>
      </c>
      <c r="J27" s="137">
        <f>SUMIFS('SAV Fund Bank'!$I:$I,'SAV Fund Bank'!$K:$K,Cashflow!$B27,'SAV Fund Bank'!$J:$J,Cashflow!J$5)</f>
        <v>0</v>
      </c>
      <c r="K27" s="137">
        <f>SUMIFS('SAV Fund Bank'!$I:$I,'SAV Fund Bank'!$K:$K,Cashflow!$B27,'SAV Fund Bank'!$J:$J,Cashflow!K$5)</f>
        <v>0</v>
      </c>
      <c r="L27" s="137">
        <f>SUMIFS('SAV Fund Bank'!$I:$I,'SAV Fund Bank'!$K:$K,Cashflow!$B27,'SAV Fund Bank'!$J:$J,Cashflow!L$5)</f>
        <v>0</v>
      </c>
      <c r="M27" s="137">
        <f>SUMIFS('SAV Fund Bank'!$I:$I,'SAV Fund Bank'!$K:$K,Cashflow!$B27,'SAV Fund Bank'!$J:$J,Cashflow!M$5)</f>
        <v>0</v>
      </c>
      <c r="N27" s="137">
        <f>SUMIFS('SAV Fund Bank'!$I:$I,'SAV Fund Bank'!$K:$K,Cashflow!$B27,'SAV Fund Bank'!$J:$J,Cashflow!N$5)</f>
        <v>0</v>
      </c>
      <c r="O27" s="137">
        <f>SUMIFS('SAV Fund Bank'!$I:$I,'SAV Fund Bank'!$K:$K,Cashflow!$B27,'SAV Fund Bank'!$J:$J,Cashflow!O$5)</f>
        <v>0</v>
      </c>
      <c r="P27" s="137">
        <f>SUMIFS('SAV Fund Bank'!$I:$I,'SAV Fund Bank'!$K:$K,Cashflow!$B27,'SAV Fund Bank'!$J:$J,Cashflow!P$5)</f>
        <v>0</v>
      </c>
      <c r="Q27" s="137">
        <f>SUMIFS('SAV Fund Bank'!$I:$I,'SAV Fund Bank'!$K:$K,Cashflow!$B27,'SAV Fund Bank'!$J:$J,Cashflow!Q$5)</f>
        <v>0</v>
      </c>
      <c r="R27" s="137">
        <f>SUMIFS('SAV Fund Bank'!$I:$I,'SAV Fund Bank'!$K:$K,Cashflow!$B27,'SAV Fund Bank'!$J:$J,Cashflow!R$5)</f>
        <v>0</v>
      </c>
      <c r="S27" s="137">
        <f>SUMIFS('SAV Fund Bank'!$I:$I,'SAV Fund Bank'!$K:$K,Cashflow!$B27,'SAV Fund Bank'!$J:$J,Cashflow!S$5)</f>
        <v>0</v>
      </c>
      <c r="T27" s="137">
        <f>SUMIFS('SAV Fund Bank'!$I:$I,'SAV Fund Bank'!$K:$K,Cashflow!$B27,'SAV Fund Bank'!$J:$J,Cashflow!T$5)</f>
        <v>0</v>
      </c>
      <c r="U27" s="137">
        <f>SUMIFS('SAV Fund Bank'!$I:$I,'SAV Fund Bank'!$K:$K,Cashflow!$B27,'SAV Fund Bank'!$J:$J,Cashflow!U$5)</f>
        <v>0</v>
      </c>
      <c r="V27" s="137">
        <f>SUMIFS('SAV Fund Bank'!$I:$I,'SAV Fund Bank'!$K:$K,Cashflow!$B27,'SAV Fund Bank'!$J:$J,Cashflow!V$5)</f>
        <v>0</v>
      </c>
      <c r="W27" s="137">
        <f>SUMIFS('SAV Fund Bank'!$I:$I,'SAV Fund Bank'!$K:$K,Cashflow!$B27,'SAV Fund Bank'!$J:$J,Cashflow!W$5)</f>
        <v>0</v>
      </c>
      <c r="X27" s="137">
        <f>SUMIFS('SAV Fund Bank'!$I:$I,'SAV Fund Bank'!$K:$K,Cashflow!$B27,'SAV Fund Bank'!$J:$J,Cashflow!X$5)</f>
        <v>0</v>
      </c>
      <c r="Y27" s="137">
        <f>SUMIFS('SAV Fund Bank'!$I:$I,'SAV Fund Bank'!$K:$K,Cashflow!$B27,'SAV Fund Bank'!$J:$J,Cashflow!Y$5)</f>
        <v>0</v>
      </c>
      <c r="Z27" s="137">
        <f>SUMIFS('SAV Fund Bank'!$I:$I,'SAV Fund Bank'!$K:$K,Cashflow!$B27,'SAV Fund Bank'!$J:$J,Cashflow!Z$5)</f>
        <v>0</v>
      </c>
      <c r="AA27" s="137">
        <f>SUMIFS('SAV Fund Bank'!$I:$I,'SAV Fund Bank'!$K:$K,Cashflow!$B27,'SAV Fund Bank'!$J:$J,Cashflow!AA$5)</f>
        <v>0</v>
      </c>
      <c r="AB27" s="137">
        <f>SUMIFS('SAV Fund Bank'!$I:$I,'SAV Fund Bank'!$K:$K,Cashflow!$B27,'SAV Fund Bank'!$J:$J,Cashflow!AB$5)</f>
        <v>0</v>
      </c>
      <c r="AC27" s="137">
        <f>SUMIFS('SAV Fund Bank'!$I:$I,'SAV Fund Bank'!$K:$K,Cashflow!$B27,'SAV Fund Bank'!$J:$J,Cashflow!AC$5)</f>
        <v>0</v>
      </c>
      <c r="AD27" s="137">
        <f>SUMIFS('SAV Fund Bank'!$I:$I,'SAV Fund Bank'!$K:$K,Cashflow!$B27,'SAV Fund Bank'!$J:$J,Cashflow!AD$5)</f>
        <v>0</v>
      </c>
      <c r="AE27" s="137">
        <f>SUMIFS('SAV Fund Bank'!$I:$I,'SAV Fund Bank'!$K:$K,Cashflow!$B27,'SAV Fund Bank'!$J:$J,Cashflow!AE$5)</f>
        <v>0</v>
      </c>
      <c r="AF27" s="137">
        <f>SUMIFS('SAV Fund Bank'!$I:$I,'SAV Fund Bank'!$K:$K,Cashflow!$B27,'SAV Fund Bank'!$J:$J,Cashflow!AF$5)</f>
        <v>0</v>
      </c>
      <c r="AG27" s="137">
        <f>SUMIFS('SAV Fund Bank'!$I:$I,'SAV Fund Bank'!$K:$K,Cashflow!$B27,'SAV Fund Bank'!$J:$J,Cashflow!AG$5)</f>
        <v>0</v>
      </c>
      <c r="AH27" s="137">
        <f>SUMIFS('SAV Fund Bank'!$I:$I,'SAV Fund Bank'!$K:$K,Cashflow!$B27,'SAV Fund Bank'!$J:$J,Cashflow!AH$5)</f>
        <v>0</v>
      </c>
      <c r="AI27" s="137">
        <f>SUMIFS('SAV Fund Bank'!$I:$I,'SAV Fund Bank'!$K:$K,Cashflow!$B27,'SAV Fund Bank'!$J:$J,Cashflow!AI$5)</f>
        <v>0</v>
      </c>
      <c r="AJ27" s="137">
        <f>SUMIFS('SAV Fund Bank'!$I:$I,'SAV Fund Bank'!$K:$K,Cashflow!$B27,'SAV Fund Bank'!$J:$J,Cashflow!AJ$5)</f>
        <v>-42201</v>
      </c>
      <c r="AK27" s="167">
        <f>SUMIFS('SAV Fund Bank'!$I:$I,'SAV Fund Bank'!$K:$K,Cashflow!$B27,'SAV Fund Bank'!$J:$J,Cashflow!AK$5)-1889000</f>
        <v>-9055822</v>
      </c>
      <c r="AL27" s="137">
        <f>SUMIFS('SAV Fund Bank'!$I:$I,'SAV Fund Bank'!$K:$K,Cashflow!$B27,'SAV Fund Bank'!$J:$J,Cashflow!AL$5)</f>
        <v>5096399</v>
      </c>
      <c r="AM27" s="137">
        <f>SUMIFS('SAV Fund Bank'!$I:$I,'SAV Fund Bank'!$K:$K,Cashflow!$B27,'SAV Fund Bank'!$J:$J,Cashflow!AM$5)</f>
        <v>0</v>
      </c>
      <c r="AN27" s="137">
        <f>SUMIFS('SAV Fund Bank'!$I:$I,'SAV Fund Bank'!$K:$K,Cashflow!$B27,'SAV Fund Bank'!$J:$J,Cashflow!AN$5)</f>
        <v>2000000</v>
      </c>
      <c r="AO27" s="137">
        <f>SUMIFS('SAV Fund Bank'!$I:$I,'SAV Fund Bank'!$K:$K,Cashflow!$B27,'SAV Fund Bank'!$J:$J,Cashflow!AO$5)</f>
        <v>-200001</v>
      </c>
      <c r="AP27" s="137">
        <f>SUMIFS('SAV Fund Bank'!$I:$I,'SAV Fund Bank'!$K:$K,Cashflow!$B27,'SAV Fund Bank'!$J:$J,Cashflow!AP$5)</f>
        <v>0</v>
      </c>
      <c r="AQ27" s="137">
        <f>SUMIFS('SAV Fund Bank'!$I:$I,'SAV Fund Bank'!$K:$K,Cashflow!$B27,'SAV Fund Bank'!$J:$J,Cashflow!AQ$5)</f>
        <v>1100000</v>
      </c>
      <c r="AR27" s="137">
        <f>SUMIFS('SAV Fund Bank'!$I:$I,'SAV Fund Bank'!$K:$K,Cashflow!$B27,'SAV Fund Bank'!$J:$J,Cashflow!AR$5)</f>
        <v>-100000</v>
      </c>
      <c r="AS27" s="137">
        <f>SUMIFS('SAV Fund Bank'!$I:$I,'SAV Fund Bank'!$K:$K,Cashflow!$B27,'SAV Fund Bank'!$J:$J,Cashflow!AS$5)</f>
        <v>-600000</v>
      </c>
      <c r="AT27" s="137">
        <f>SUMIFS('SAV Fund Bank'!$I:$I,'SAV Fund Bank'!$K:$K,Cashflow!$B27,'SAV Fund Bank'!$J:$J,Cashflow!AT$5)</f>
        <v>-200000</v>
      </c>
      <c r="AU27" s="137">
        <f>SUMIFS('SAV Fund Bank'!$I:$I,'SAV Fund Bank'!$K:$K,Cashflow!$B27,'SAV Fund Bank'!$J:$J,Cashflow!AU$5)</f>
        <v>-160000</v>
      </c>
      <c r="AV27" s="137">
        <f>SUMIFS('SAV Fund Bank'!$I:$I,'SAV Fund Bank'!$K:$K,Cashflow!$B27,'SAV Fund Bank'!$J:$J,Cashflow!AV$5)</f>
        <v>-45000</v>
      </c>
      <c r="AW27" s="137">
        <f>SUMIFS('SAV Fund Bank'!$I:$I,'SAV Fund Bank'!$K:$K,Cashflow!$B27,'SAV Fund Bank'!$J:$J,Cashflow!AW$5)</f>
        <v>-70000</v>
      </c>
      <c r="AX27" s="137">
        <f>SUMIFS('SAV Fund Bank'!$I:$I,'SAV Fund Bank'!$K:$K,Cashflow!$B27,'SAV Fund Bank'!$J:$J,Cashflow!AX$5)</f>
        <v>-233164</v>
      </c>
      <c r="AY27" s="137">
        <f>SUMIFS('SAV Fund Bank'!$I:$I,'SAV Fund Bank'!$K:$K,Cashflow!$B27,'SAV Fund Bank'!$J:$J,Cashflow!AY$5)</f>
        <v>-115000</v>
      </c>
      <c r="AZ27" s="137">
        <f>SUMIFS('SAV Fund Bank'!$I:$I,'SAV Fund Bank'!$K:$K,Cashflow!$B27,'SAV Fund Bank'!$J:$J,Cashflow!AZ$5)</f>
        <v>-31000</v>
      </c>
      <c r="BA27" s="137">
        <f>SUMIFS('SAV Fund Bank'!$I:$I,'SAV Fund Bank'!$K:$K,Cashflow!$B27,'SAV Fund Bank'!$J:$J,Cashflow!BA$5)</f>
        <v>-820000</v>
      </c>
    </row>
    <row r="28" spans="2:66" s="137" customFormat="1" ht="12.75" hidden="1" outlineLevel="1" x14ac:dyDescent="0.2">
      <c r="B28" s="137" t="s">
        <v>276</v>
      </c>
      <c r="D28" s="181">
        <f t="shared" si="45"/>
        <v>-382755</v>
      </c>
      <c r="E28" s="137">
        <f>SUMIFS('SAV Fund Bank'!$I:$I,'SAV Fund Bank'!$K:$K,Cashflow!$B28,'SAV Fund Bank'!$J:$J,Cashflow!E$5)</f>
        <v>0</v>
      </c>
      <c r="F28" s="137">
        <f>SUMIFS('SAV Fund Bank'!$I:$I,'SAV Fund Bank'!$K:$K,Cashflow!$B28,'SAV Fund Bank'!$J:$J,Cashflow!F$5)</f>
        <v>0</v>
      </c>
      <c r="G28" s="137">
        <f>SUMIFS('SAV Fund Bank'!$I:$I,'SAV Fund Bank'!$K:$K,Cashflow!$B28,'SAV Fund Bank'!$J:$J,Cashflow!G$5)</f>
        <v>0</v>
      </c>
      <c r="H28" s="137">
        <f>SUMIFS('SAV Fund Bank'!$I:$I,'SAV Fund Bank'!$K:$K,Cashflow!$B28,'SAV Fund Bank'!$J:$J,Cashflow!H$5)</f>
        <v>0</v>
      </c>
      <c r="I28" s="137">
        <f>SUMIFS('SAV Fund Bank'!$I:$I,'SAV Fund Bank'!$K:$K,Cashflow!$B28,'SAV Fund Bank'!$J:$J,Cashflow!I$5)</f>
        <v>0</v>
      </c>
      <c r="J28" s="137">
        <f>SUMIFS('SAV Fund Bank'!$I:$I,'SAV Fund Bank'!$K:$K,Cashflow!$B28,'SAV Fund Bank'!$J:$J,Cashflow!J$5)</f>
        <v>0</v>
      </c>
      <c r="K28" s="137">
        <f>SUMIFS('SAV Fund Bank'!$I:$I,'SAV Fund Bank'!$K:$K,Cashflow!$B28,'SAV Fund Bank'!$J:$J,Cashflow!K$5)</f>
        <v>0</v>
      </c>
      <c r="L28" s="137">
        <f>SUMIFS('SAV Fund Bank'!$I:$I,'SAV Fund Bank'!$K:$K,Cashflow!$B28,'SAV Fund Bank'!$J:$J,Cashflow!L$5)</f>
        <v>0</v>
      </c>
      <c r="M28" s="137">
        <f>SUMIFS('SAV Fund Bank'!$I:$I,'SAV Fund Bank'!$K:$K,Cashflow!$B28,'SAV Fund Bank'!$J:$J,Cashflow!M$5)</f>
        <v>0</v>
      </c>
      <c r="N28" s="137">
        <f>SUMIFS('SAV Fund Bank'!$I:$I,'SAV Fund Bank'!$K:$K,Cashflow!$B28,'SAV Fund Bank'!$J:$J,Cashflow!N$5)</f>
        <v>0</v>
      </c>
      <c r="O28" s="137">
        <f>SUMIFS('SAV Fund Bank'!$I:$I,'SAV Fund Bank'!$K:$K,Cashflow!$B28,'SAV Fund Bank'!$J:$J,Cashflow!O$5)</f>
        <v>0</v>
      </c>
      <c r="P28" s="137">
        <f>SUMIFS('SAV Fund Bank'!$I:$I,'SAV Fund Bank'!$K:$K,Cashflow!$B28,'SAV Fund Bank'!$J:$J,Cashflow!P$5)</f>
        <v>0</v>
      </c>
      <c r="Q28" s="137">
        <f>SUMIFS('SAV Fund Bank'!$I:$I,'SAV Fund Bank'!$K:$K,Cashflow!$B28,'SAV Fund Bank'!$J:$J,Cashflow!Q$5)</f>
        <v>0</v>
      </c>
      <c r="R28" s="137">
        <f>SUMIFS('SAV Fund Bank'!$I:$I,'SAV Fund Bank'!$K:$K,Cashflow!$B28,'SAV Fund Bank'!$J:$J,Cashflow!R$5)</f>
        <v>0</v>
      </c>
      <c r="S28" s="137">
        <f>SUMIFS('SAV Fund Bank'!$I:$I,'SAV Fund Bank'!$K:$K,Cashflow!$B28,'SAV Fund Bank'!$J:$J,Cashflow!S$5)</f>
        <v>0</v>
      </c>
      <c r="T28" s="137">
        <f>SUMIFS('SAV Fund Bank'!$I:$I,'SAV Fund Bank'!$K:$K,Cashflow!$B28,'SAV Fund Bank'!$J:$J,Cashflow!T$5)</f>
        <v>0</v>
      </c>
      <c r="U28" s="137">
        <f>SUMIFS('SAV Fund Bank'!$I:$I,'SAV Fund Bank'!$K:$K,Cashflow!$B28,'SAV Fund Bank'!$J:$J,Cashflow!U$5)</f>
        <v>0</v>
      </c>
      <c r="V28" s="137">
        <f>SUMIFS('SAV Fund Bank'!$I:$I,'SAV Fund Bank'!$K:$K,Cashflow!$B28,'SAV Fund Bank'!$J:$J,Cashflow!V$5)</f>
        <v>0</v>
      </c>
      <c r="W28" s="137">
        <f>SUMIFS('SAV Fund Bank'!$I:$I,'SAV Fund Bank'!$K:$K,Cashflow!$B28,'SAV Fund Bank'!$J:$J,Cashflow!W$5)</f>
        <v>0</v>
      </c>
      <c r="X28" s="137">
        <f>SUMIFS('SAV Fund Bank'!$I:$I,'SAV Fund Bank'!$K:$K,Cashflow!$B28,'SAV Fund Bank'!$J:$J,Cashflow!X$5)</f>
        <v>0</v>
      </c>
      <c r="Y28" s="137">
        <f>SUMIFS('SAV Fund Bank'!$I:$I,'SAV Fund Bank'!$K:$K,Cashflow!$B28,'SAV Fund Bank'!$J:$J,Cashflow!Y$5)</f>
        <v>0</v>
      </c>
      <c r="Z28" s="137">
        <f>SUMIFS('SAV Fund Bank'!$I:$I,'SAV Fund Bank'!$K:$K,Cashflow!$B28,'SAV Fund Bank'!$J:$J,Cashflow!Z$5)</f>
        <v>0</v>
      </c>
      <c r="AA28" s="137">
        <f>SUMIFS('SAV Fund Bank'!$I:$I,'SAV Fund Bank'!$K:$K,Cashflow!$B28,'SAV Fund Bank'!$J:$J,Cashflow!AA$5)</f>
        <v>0</v>
      </c>
      <c r="AB28" s="137">
        <f>SUMIFS('SAV Fund Bank'!$I:$I,'SAV Fund Bank'!$K:$K,Cashflow!$B28,'SAV Fund Bank'!$J:$J,Cashflow!AB$5)</f>
        <v>0</v>
      </c>
      <c r="AC28" s="137">
        <f>SUMIFS('SAV Fund Bank'!$I:$I,'SAV Fund Bank'!$K:$K,Cashflow!$B28,'SAV Fund Bank'!$J:$J,Cashflow!AC$5)</f>
        <v>0</v>
      </c>
      <c r="AD28" s="137">
        <f>SUMIFS('SAV Fund Bank'!$I:$I,'SAV Fund Bank'!$K:$K,Cashflow!$B28,'SAV Fund Bank'!$J:$J,Cashflow!AD$5)</f>
        <v>0</v>
      </c>
      <c r="AE28" s="137">
        <f>SUMIFS('SAV Fund Bank'!$I:$I,'SAV Fund Bank'!$K:$K,Cashflow!$B28,'SAV Fund Bank'!$J:$J,Cashflow!AE$5)</f>
        <v>0</v>
      </c>
      <c r="AF28" s="137">
        <f>SUMIFS('SAV Fund Bank'!$I:$I,'SAV Fund Bank'!$K:$K,Cashflow!$B28,'SAV Fund Bank'!$J:$J,Cashflow!AF$5)</f>
        <v>0</v>
      </c>
      <c r="AG28" s="137">
        <f>SUMIFS('SAV Fund Bank'!$I:$I,'SAV Fund Bank'!$K:$K,Cashflow!$B28,'SAV Fund Bank'!$J:$J,Cashflow!AG$5)</f>
        <v>0</v>
      </c>
      <c r="AH28" s="137">
        <f>SUMIFS('SAV Fund Bank'!$I:$I,'SAV Fund Bank'!$K:$K,Cashflow!$B28,'SAV Fund Bank'!$J:$J,Cashflow!AH$5)</f>
        <v>0</v>
      </c>
      <c r="AI28" s="137">
        <f>SUMIFS('SAV Fund Bank'!$I:$I,'SAV Fund Bank'!$K:$K,Cashflow!$B28,'SAV Fund Bank'!$J:$J,Cashflow!AI$5)</f>
        <v>0</v>
      </c>
      <c r="AJ28" s="137">
        <f>SUMIFS('SAV Fund Bank'!$I:$I,'SAV Fund Bank'!$K:$K,Cashflow!$B28,'SAV Fund Bank'!$J:$J,Cashflow!AJ$5)</f>
        <v>0</v>
      </c>
      <c r="AK28" s="137">
        <f>SUMIFS('SAV Fund Bank'!$I:$I,'SAV Fund Bank'!$K:$K,Cashflow!$B28,'SAV Fund Bank'!$J:$J,Cashflow!AK$5)</f>
        <v>0</v>
      </c>
      <c r="AL28" s="137">
        <f>SUMIFS('SAV Fund Bank'!$I:$I,'SAV Fund Bank'!$K:$K,Cashflow!$B28,'SAV Fund Bank'!$J:$J,Cashflow!AL$5)</f>
        <v>0</v>
      </c>
      <c r="AM28" s="137">
        <f>SUMIFS('SAV Fund Bank'!$I:$I,'SAV Fund Bank'!$K:$K,Cashflow!$B28,'SAV Fund Bank'!$J:$J,Cashflow!AM$5)</f>
        <v>0</v>
      </c>
      <c r="AN28" s="137">
        <f>SUMIFS('SAV Fund Bank'!$I:$I,'SAV Fund Bank'!$K:$K,Cashflow!$B28,'SAV Fund Bank'!$J:$J,Cashflow!AN$5)</f>
        <v>0</v>
      </c>
      <c r="AO28" s="137">
        <f>SUMIFS('SAV Fund Bank'!$I:$I,'SAV Fund Bank'!$K:$K,Cashflow!$B28,'SAV Fund Bank'!$J:$J,Cashflow!AO$5)</f>
        <v>0</v>
      </c>
      <c r="AP28" s="137">
        <f>SUMIFS('SAV Fund Bank'!$I:$I,'SAV Fund Bank'!$K:$K,Cashflow!$B28,'SAV Fund Bank'!$J:$J,Cashflow!AP$5)</f>
        <v>0</v>
      </c>
      <c r="AQ28" s="137">
        <f>SUMIFS('SAV Fund Bank'!$I:$I,'SAV Fund Bank'!$K:$K,Cashflow!$B28,'SAV Fund Bank'!$J:$J,Cashflow!AQ$5)</f>
        <v>0</v>
      </c>
      <c r="AR28" s="137">
        <f>SUMIFS('SAV Fund Bank'!$I:$I,'SAV Fund Bank'!$K:$K,Cashflow!$B28,'SAV Fund Bank'!$J:$J,Cashflow!AR$5)</f>
        <v>0</v>
      </c>
      <c r="AS28" s="137">
        <f>SUMIFS('SAV Fund Bank'!$I:$I,'SAV Fund Bank'!$K:$K,Cashflow!$B28,'SAV Fund Bank'!$J:$J,Cashflow!AS$5)</f>
        <v>0</v>
      </c>
      <c r="AT28" s="137">
        <f>SUMIFS('SAV Fund Bank'!$I:$I,'SAV Fund Bank'!$K:$K,Cashflow!$B28,'SAV Fund Bank'!$J:$J,Cashflow!AT$5)</f>
        <v>0</v>
      </c>
      <c r="AU28" s="137">
        <f>SUMIFS('SAV Fund Bank'!$I:$I,'SAV Fund Bank'!$K:$K,Cashflow!$B28,'SAV Fund Bank'!$J:$J,Cashflow!AU$5)</f>
        <v>0</v>
      </c>
      <c r="AV28" s="137">
        <f>SUMIFS('SAV Fund Bank'!$I:$I,'SAV Fund Bank'!$K:$K,Cashflow!$B28,'SAV Fund Bank'!$J:$J,Cashflow!AV$5)</f>
        <v>0</v>
      </c>
      <c r="AW28" s="137">
        <f>SUMIFS('SAV Fund Bank'!$I:$I,'SAV Fund Bank'!$K:$K,Cashflow!$B28,'SAV Fund Bank'!$J:$J,Cashflow!AW$5)</f>
        <v>-486660</v>
      </c>
      <c r="AX28" s="137">
        <f>SUMIFS('SAV Fund Bank'!$I:$I,'SAV Fund Bank'!$K:$K,Cashflow!$B28,'SAV Fund Bank'!$J:$J,Cashflow!AX$5)</f>
        <v>1051725</v>
      </c>
      <c r="AY28" s="137">
        <f>SUMIFS('SAV Fund Bank'!$I:$I,'SAV Fund Bank'!$K:$K,Cashflow!$B28,'SAV Fund Bank'!$J:$J,Cashflow!AY$5)</f>
        <v>11070.599999999999</v>
      </c>
      <c r="AZ28" s="137">
        <f>SUMIFS('SAV Fund Bank'!$I:$I,'SAV Fund Bank'!$K:$K,Cashflow!$B28,'SAV Fund Bank'!$J:$J,Cashflow!AZ$5)</f>
        <v>-958890.6</v>
      </c>
      <c r="BA28" s="137">
        <f>SUMIFS('SAV Fund Bank'!$I:$I,'SAV Fund Bank'!$K:$K,Cashflow!$B28,'SAV Fund Bank'!$J:$J,Cashflow!BA$5)</f>
        <v>0</v>
      </c>
    </row>
    <row r="29" spans="2:66" s="137" customFormat="1" ht="12.75" hidden="1" outlineLevel="1" x14ac:dyDescent="0.2">
      <c r="B29" s="137" t="s">
        <v>275</v>
      </c>
      <c r="D29" s="181">
        <f t="shared" si="45"/>
        <v>-1949265.34</v>
      </c>
      <c r="E29" s="137">
        <f>SUMIFS('SAV Fund Bank'!$I:$I,'SAV Fund Bank'!$K:$K,Cashflow!$B29,'SAV Fund Bank'!$J:$J,Cashflow!E$5)</f>
        <v>0</v>
      </c>
      <c r="F29" s="137">
        <f>SUMIFS('SAV Fund Bank'!$I:$I,'SAV Fund Bank'!$K:$K,Cashflow!$B29,'SAV Fund Bank'!$J:$J,Cashflow!F$5)</f>
        <v>0</v>
      </c>
      <c r="G29" s="137">
        <f>SUMIFS('SAV Fund Bank'!$I:$I,'SAV Fund Bank'!$K:$K,Cashflow!$B29,'SAV Fund Bank'!$J:$J,Cashflow!G$5)</f>
        <v>0</v>
      </c>
      <c r="H29" s="137">
        <f>SUMIFS('SAV Fund Bank'!$I:$I,'SAV Fund Bank'!$K:$K,Cashflow!$B29,'SAV Fund Bank'!$J:$J,Cashflow!H$5)</f>
        <v>0</v>
      </c>
      <c r="I29" s="137">
        <f>SUMIFS('SAV Fund Bank'!$I:$I,'SAV Fund Bank'!$K:$K,Cashflow!$B29,'SAV Fund Bank'!$J:$J,Cashflow!I$5)</f>
        <v>0</v>
      </c>
      <c r="J29" s="137">
        <f>SUMIFS('SAV Fund Bank'!$I:$I,'SAV Fund Bank'!$K:$K,Cashflow!$B29,'SAV Fund Bank'!$J:$J,Cashflow!J$5)</f>
        <v>0</v>
      </c>
      <c r="K29" s="137">
        <f>SUMIFS('SAV Fund Bank'!$I:$I,'SAV Fund Bank'!$K:$K,Cashflow!$B29,'SAV Fund Bank'!$J:$J,Cashflow!K$5)</f>
        <v>0</v>
      </c>
      <c r="L29" s="137">
        <f>SUMIFS('SAV Fund Bank'!$I:$I,'SAV Fund Bank'!$K:$K,Cashflow!$B29,'SAV Fund Bank'!$J:$J,Cashflow!L$5)</f>
        <v>0</v>
      </c>
      <c r="M29" s="137">
        <f>SUMIFS('SAV Fund Bank'!$I:$I,'SAV Fund Bank'!$K:$K,Cashflow!$B29,'SAV Fund Bank'!$J:$J,Cashflow!M$5)</f>
        <v>0</v>
      </c>
      <c r="N29" s="137">
        <f>SUMIFS('SAV Fund Bank'!$I:$I,'SAV Fund Bank'!$K:$K,Cashflow!$B29,'SAV Fund Bank'!$J:$J,Cashflow!N$5)</f>
        <v>0</v>
      </c>
      <c r="O29" s="137">
        <f>SUMIFS('SAV Fund Bank'!$I:$I,'SAV Fund Bank'!$K:$K,Cashflow!$B29,'SAV Fund Bank'!$J:$J,Cashflow!O$5)</f>
        <v>0</v>
      </c>
      <c r="P29" s="137">
        <f>SUMIFS('SAV Fund Bank'!$I:$I,'SAV Fund Bank'!$K:$K,Cashflow!$B29,'SAV Fund Bank'!$J:$J,Cashflow!P$5)</f>
        <v>0</v>
      </c>
      <c r="Q29" s="137">
        <f>SUMIFS('SAV Fund Bank'!$I:$I,'SAV Fund Bank'!$K:$K,Cashflow!$B29,'SAV Fund Bank'!$J:$J,Cashflow!Q$5)</f>
        <v>0</v>
      </c>
      <c r="R29" s="137">
        <f>SUMIFS('SAV Fund Bank'!$I:$I,'SAV Fund Bank'!$K:$K,Cashflow!$B29,'SAV Fund Bank'!$J:$J,Cashflow!R$5)</f>
        <v>0</v>
      </c>
      <c r="S29" s="137">
        <f>SUMIFS('SAV Fund Bank'!$I:$I,'SAV Fund Bank'!$K:$K,Cashflow!$B29,'SAV Fund Bank'!$J:$J,Cashflow!S$5)</f>
        <v>0</v>
      </c>
      <c r="T29" s="137">
        <f>SUMIFS('SAV Fund Bank'!$I:$I,'SAV Fund Bank'!$K:$K,Cashflow!$B29,'SAV Fund Bank'!$J:$J,Cashflow!T$5)</f>
        <v>0</v>
      </c>
      <c r="U29" s="137">
        <f>SUMIFS('SAV Fund Bank'!$I:$I,'SAV Fund Bank'!$K:$K,Cashflow!$B29,'SAV Fund Bank'!$J:$J,Cashflow!U$5)</f>
        <v>0</v>
      </c>
      <c r="V29" s="137">
        <f>SUMIFS('SAV Fund Bank'!$I:$I,'SAV Fund Bank'!$K:$K,Cashflow!$B29,'SAV Fund Bank'!$J:$J,Cashflow!V$5)</f>
        <v>0</v>
      </c>
      <c r="W29" s="137">
        <f>SUMIFS('SAV Fund Bank'!$I:$I,'SAV Fund Bank'!$K:$K,Cashflow!$B29,'SAV Fund Bank'!$J:$J,Cashflow!W$5)</f>
        <v>0</v>
      </c>
      <c r="X29" s="137">
        <f>SUMIFS('SAV Fund Bank'!$I:$I,'SAV Fund Bank'!$K:$K,Cashflow!$B29,'SAV Fund Bank'!$J:$J,Cashflow!X$5)</f>
        <v>0</v>
      </c>
      <c r="Y29" s="137">
        <f>SUMIFS('SAV Fund Bank'!$I:$I,'SAV Fund Bank'!$K:$K,Cashflow!$B29,'SAV Fund Bank'!$J:$J,Cashflow!Y$5)</f>
        <v>0</v>
      </c>
      <c r="Z29" s="137">
        <f>SUMIFS('SAV Fund Bank'!$I:$I,'SAV Fund Bank'!$K:$K,Cashflow!$B29,'SAV Fund Bank'!$J:$J,Cashflow!Z$5)</f>
        <v>0</v>
      </c>
      <c r="AA29" s="137">
        <f>SUMIFS('SAV Fund Bank'!$I:$I,'SAV Fund Bank'!$K:$K,Cashflow!$B29,'SAV Fund Bank'!$J:$J,Cashflow!AA$5)</f>
        <v>0</v>
      </c>
      <c r="AB29" s="137">
        <f>SUMIFS('SAV Fund Bank'!$I:$I,'SAV Fund Bank'!$K:$K,Cashflow!$B29,'SAV Fund Bank'!$J:$J,Cashflow!AB$5)</f>
        <v>0</v>
      </c>
      <c r="AC29" s="137">
        <f>SUMIFS('SAV Fund Bank'!$I:$I,'SAV Fund Bank'!$K:$K,Cashflow!$B29,'SAV Fund Bank'!$J:$J,Cashflow!AC$5)</f>
        <v>0</v>
      </c>
      <c r="AD29" s="137">
        <f>SUMIFS('SAV Fund Bank'!$I:$I,'SAV Fund Bank'!$K:$K,Cashflow!$B29,'SAV Fund Bank'!$J:$J,Cashflow!AD$5)</f>
        <v>0</v>
      </c>
      <c r="AE29" s="137">
        <f>SUMIFS('SAV Fund Bank'!$I:$I,'SAV Fund Bank'!$K:$K,Cashflow!$B29,'SAV Fund Bank'!$J:$J,Cashflow!AE$5)</f>
        <v>0</v>
      </c>
      <c r="AF29" s="137">
        <f>SUMIFS('SAV Fund Bank'!$I:$I,'SAV Fund Bank'!$K:$K,Cashflow!$B29,'SAV Fund Bank'!$J:$J,Cashflow!AF$5)</f>
        <v>0</v>
      </c>
      <c r="AG29" s="137">
        <f>SUMIFS('SAV Fund Bank'!$I:$I,'SAV Fund Bank'!$K:$K,Cashflow!$B29,'SAV Fund Bank'!$J:$J,Cashflow!AG$5)</f>
        <v>0</v>
      </c>
      <c r="AH29" s="137">
        <f>SUMIFS('SAV Fund Bank'!$I:$I,'SAV Fund Bank'!$K:$K,Cashflow!$B29,'SAV Fund Bank'!$J:$J,Cashflow!AH$5)</f>
        <v>0</v>
      </c>
      <c r="AI29" s="137">
        <f>SUMIFS('SAV Fund Bank'!$I:$I,'SAV Fund Bank'!$K:$K,Cashflow!$B29,'SAV Fund Bank'!$J:$J,Cashflow!AI$5)</f>
        <v>0</v>
      </c>
      <c r="AJ29" s="137">
        <f>SUMIFS('SAV Fund Bank'!$I:$I,'SAV Fund Bank'!$K:$K,Cashflow!$B29,'SAV Fund Bank'!$J:$J,Cashflow!AJ$5)</f>
        <v>0</v>
      </c>
      <c r="AK29" s="137">
        <f>SUMIFS('SAV Fund Bank'!$I:$I,'SAV Fund Bank'!$K:$K,Cashflow!$B29,'SAV Fund Bank'!$J:$J,Cashflow!AK$5)</f>
        <v>0</v>
      </c>
      <c r="AL29" s="137">
        <f>SUMIFS('SAV Fund Bank'!$I:$I,'SAV Fund Bank'!$K:$K,Cashflow!$B29,'SAV Fund Bank'!$J:$J,Cashflow!AL$5)</f>
        <v>0</v>
      </c>
      <c r="AM29" s="137">
        <f>SUMIFS('SAV Fund Bank'!$I:$I,'SAV Fund Bank'!$K:$K,Cashflow!$B29,'SAV Fund Bank'!$J:$J,Cashflow!AM$5)</f>
        <v>0</v>
      </c>
      <c r="AN29" s="137">
        <f>SUMIFS('SAV Fund Bank'!$I:$I,'SAV Fund Bank'!$K:$K,Cashflow!$B29,'SAV Fund Bank'!$J:$J,Cashflow!AN$5)</f>
        <v>0</v>
      </c>
      <c r="AO29" s="137">
        <f>SUMIFS('SAV Fund Bank'!$I:$I,'SAV Fund Bank'!$K:$K,Cashflow!$B29,'SAV Fund Bank'!$J:$J,Cashflow!AO$5)</f>
        <v>0</v>
      </c>
      <c r="AP29" s="137">
        <f>SUMIFS('SAV Fund Bank'!$I:$I,'SAV Fund Bank'!$K:$K,Cashflow!$B29,'SAV Fund Bank'!$J:$J,Cashflow!AP$5)</f>
        <v>0</v>
      </c>
      <c r="AQ29" s="137">
        <f>SUMIFS('SAV Fund Bank'!$I:$I,'SAV Fund Bank'!$K:$K,Cashflow!$B29,'SAV Fund Bank'!$J:$J,Cashflow!AQ$5)</f>
        <v>0</v>
      </c>
      <c r="AR29" s="137">
        <f>SUMIFS('SAV Fund Bank'!$I:$I,'SAV Fund Bank'!$K:$K,Cashflow!$B29,'SAV Fund Bank'!$J:$J,Cashflow!AR$5)</f>
        <v>0</v>
      </c>
      <c r="AS29" s="137">
        <f>SUMIFS('SAV Fund Bank'!$I:$I,'SAV Fund Bank'!$K:$K,Cashflow!$B29,'SAV Fund Bank'!$J:$J,Cashflow!AS$5)</f>
        <v>0</v>
      </c>
      <c r="AT29" s="137">
        <f>SUMIFS('SAV Fund Bank'!$I:$I,'SAV Fund Bank'!$K:$K,Cashflow!$B29,'SAV Fund Bank'!$J:$J,Cashflow!AT$5)</f>
        <v>0</v>
      </c>
      <c r="AU29" s="137">
        <f>SUMIFS('SAV Fund Bank'!$I:$I,'SAV Fund Bank'!$K:$K,Cashflow!$B29,'SAV Fund Bank'!$J:$J,Cashflow!AU$5)</f>
        <v>0</v>
      </c>
      <c r="AV29" s="137">
        <f>SUMIFS('SAV Fund Bank'!$I:$I,'SAV Fund Bank'!$K:$K,Cashflow!$B29,'SAV Fund Bank'!$J:$J,Cashflow!AV$5)</f>
        <v>-3600</v>
      </c>
      <c r="AW29" s="137">
        <f>SUMIFS('SAV Fund Bank'!$I:$I,'SAV Fund Bank'!$K:$K,Cashflow!$B29,'SAV Fund Bank'!$J:$J,Cashflow!AW$5)</f>
        <v>0</v>
      </c>
      <c r="AX29" s="137">
        <f>SUMIFS('SAV Fund Bank'!$I:$I,'SAV Fund Bank'!$K:$K,Cashflow!$B29,'SAV Fund Bank'!$J:$J,Cashflow!AX$5)</f>
        <v>0</v>
      </c>
      <c r="AY29" s="137">
        <f>SUMIFS('SAV Fund Bank'!$I:$I,'SAV Fund Bank'!$K:$K,Cashflow!$B29,'SAV Fund Bank'!$J:$J,Cashflow!AY$5)</f>
        <v>-1850000</v>
      </c>
      <c r="AZ29" s="137">
        <f>SUMIFS('SAV Fund Bank'!$I:$I,'SAV Fund Bank'!$K:$K,Cashflow!$B29,'SAV Fund Bank'!$J:$J,Cashflow!AZ$5)</f>
        <v>-31843.84</v>
      </c>
      <c r="BA29" s="137">
        <f>SUMIFS('SAV Fund Bank'!$I:$I,'SAV Fund Bank'!$K:$K,Cashflow!$B29,'SAV Fund Bank'!$J:$J,Cashflow!BA$5)</f>
        <v>-63821.5</v>
      </c>
    </row>
    <row r="30" spans="2:66" s="137" customFormat="1" ht="12.75" hidden="1" outlineLevel="1" x14ac:dyDescent="0.2">
      <c r="B30" s="137" t="s">
        <v>279</v>
      </c>
      <c r="D30" s="181">
        <f t="shared" si="45"/>
        <v>125861.9299999997</v>
      </c>
      <c r="E30" s="137">
        <f>SUMIFS('SAV Fund Bank'!$I:$I,'SAV Fund Bank'!$K:$K,Cashflow!$B30,'SAV Fund Bank'!$J:$J,Cashflow!E$5)</f>
        <v>0</v>
      </c>
      <c r="F30" s="137">
        <f>SUMIFS('SAV Fund Bank'!$I:$I,'SAV Fund Bank'!$K:$K,Cashflow!$B30,'SAV Fund Bank'!$J:$J,Cashflow!F$5)</f>
        <v>0</v>
      </c>
      <c r="G30" s="137">
        <f>SUMIFS('SAV Fund Bank'!$I:$I,'SAV Fund Bank'!$K:$K,Cashflow!$B30,'SAV Fund Bank'!$J:$J,Cashflow!G$5)</f>
        <v>0</v>
      </c>
      <c r="H30" s="137">
        <f>SUMIFS('SAV Fund Bank'!$I:$I,'SAV Fund Bank'!$K:$K,Cashflow!$B30,'SAV Fund Bank'!$J:$J,Cashflow!H$5)</f>
        <v>0</v>
      </c>
      <c r="I30" s="137">
        <f>SUMIFS('SAV Fund Bank'!$I:$I,'SAV Fund Bank'!$K:$K,Cashflow!$B30,'SAV Fund Bank'!$J:$J,Cashflow!I$5)</f>
        <v>0</v>
      </c>
      <c r="J30" s="137">
        <f>SUMIFS('SAV Fund Bank'!$I:$I,'SAV Fund Bank'!$K:$K,Cashflow!$B30,'SAV Fund Bank'!$J:$J,Cashflow!J$5)</f>
        <v>0</v>
      </c>
      <c r="K30" s="137">
        <f>SUMIFS('SAV Fund Bank'!$I:$I,'SAV Fund Bank'!$K:$K,Cashflow!$B30,'SAV Fund Bank'!$J:$J,Cashflow!K$5)</f>
        <v>0</v>
      </c>
      <c r="L30" s="137">
        <f>SUMIFS('SAV Fund Bank'!$I:$I,'SAV Fund Bank'!$K:$K,Cashflow!$B30,'SAV Fund Bank'!$J:$J,Cashflow!L$5)</f>
        <v>0</v>
      </c>
      <c r="M30" s="137">
        <f>SUMIFS('SAV Fund Bank'!$I:$I,'SAV Fund Bank'!$K:$K,Cashflow!$B30,'SAV Fund Bank'!$J:$J,Cashflow!M$5)</f>
        <v>0</v>
      </c>
      <c r="N30" s="137">
        <f>SUMIFS('SAV Fund Bank'!$I:$I,'SAV Fund Bank'!$K:$K,Cashflow!$B30,'SAV Fund Bank'!$J:$J,Cashflow!N$5)</f>
        <v>0</v>
      </c>
      <c r="O30" s="137">
        <f>SUMIFS('SAV Fund Bank'!$I:$I,'SAV Fund Bank'!$K:$K,Cashflow!$B30,'SAV Fund Bank'!$J:$J,Cashflow!O$5)</f>
        <v>0</v>
      </c>
      <c r="P30" s="137">
        <f>SUMIFS('SAV Fund Bank'!$I:$I,'SAV Fund Bank'!$K:$K,Cashflow!$B30,'SAV Fund Bank'!$J:$J,Cashflow!P$5)</f>
        <v>0</v>
      </c>
      <c r="Q30" s="137">
        <f>SUMIFS('SAV Fund Bank'!$I:$I,'SAV Fund Bank'!$K:$K,Cashflow!$B30,'SAV Fund Bank'!$J:$J,Cashflow!Q$5)</f>
        <v>0</v>
      </c>
      <c r="R30" s="137">
        <f>SUMIFS('SAV Fund Bank'!$I:$I,'SAV Fund Bank'!$K:$K,Cashflow!$B30,'SAV Fund Bank'!$J:$J,Cashflow!R$5)</f>
        <v>0</v>
      </c>
      <c r="S30" s="137">
        <f>SUMIFS('SAV Fund Bank'!$I:$I,'SAV Fund Bank'!$K:$K,Cashflow!$B30,'SAV Fund Bank'!$J:$J,Cashflow!S$5)</f>
        <v>0</v>
      </c>
      <c r="T30" s="137">
        <f>SUMIFS('SAV Fund Bank'!$I:$I,'SAV Fund Bank'!$K:$K,Cashflow!$B30,'SAV Fund Bank'!$J:$J,Cashflow!T$5)</f>
        <v>0</v>
      </c>
      <c r="U30" s="137">
        <f>SUMIFS('SAV Fund Bank'!$I:$I,'SAV Fund Bank'!$K:$K,Cashflow!$B30,'SAV Fund Bank'!$J:$J,Cashflow!U$5)</f>
        <v>0</v>
      </c>
      <c r="V30" s="137">
        <f>SUMIFS('SAV Fund Bank'!$I:$I,'SAV Fund Bank'!$K:$K,Cashflow!$B30,'SAV Fund Bank'!$J:$J,Cashflow!V$5)</f>
        <v>0</v>
      </c>
      <c r="W30" s="137">
        <f>SUMIFS('SAV Fund Bank'!$I:$I,'SAV Fund Bank'!$K:$K,Cashflow!$B30,'SAV Fund Bank'!$J:$J,Cashflow!W$5)</f>
        <v>0</v>
      </c>
      <c r="X30" s="137">
        <f>SUMIFS('SAV Fund Bank'!$I:$I,'SAV Fund Bank'!$K:$K,Cashflow!$B30,'SAV Fund Bank'!$J:$J,Cashflow!X$5)</f>
        <v>0</v>
      </c>
      <c r="Y30" s="137">
        <f>SUMIFS('SAV Fund Bank'!$I:$I,'SAV Fund Bank'!$K:$K,Cashflow!$B30,'SAV Fund Bank'!$J:$J,Cashflow!Y$5)</f>
        <v>0</v>
      </c>
      <c r="Z30" s="137">
        <f>SUMIFS('SAV Fund Bank'!$I:$I,'SAV Fund Bank'!$K:$K,Cashflow!$B30,'SAV Fund Bank'!$J:$J,Cashflow!Z$5)</f>
        <v>0</v>
      </c>
      <c r="AA30" s="137">
        <f>SUMIFS('SAV Fund Bank'!$I:$I,'SAV Fund Bank'!$K:$K,Cashflow!$B30,'SAV Fund Bank'!$J:$J,Cashflow!AA$5)</f>
        <v>0</v>
      </c>
      <c r="AB30" s="137">
        <f>SUMIFS('SAV Fund Bank'!$I:$I,'SAV Fund Bank'!$K:$K,Cashflow!$B30,'SAV Fund Bank'!$J:$J,Cashflow!AB$5)</f>
        <v>0</v>
      </c>
      <c r="AC30" s="137">
        <f>SUMIFS('SAV Fund Bank'!$I:$I,'SAV Fund Bank'!$K:$K,Cashflow!$B30,'SAV Fund Bank'!$J:$J,Cashflow!AC$5)</f>
        <v>0</v>
      </c>
      <c r="AD30" s="137">
        <f>SUMIFS('SAV Fund Bank'!$I:$I,'SAV Fund Bank'!$K:$K,Cashflow!$B30,'SAV Fund Bank'!$J:$J,Cashflow!AD$5)</f>
        <v>0</v>
      </c>
      <c r="AE30" s="137">
        <f>SUMIFS('SAV Fund Bank'!$I:$I,'SAV Fund Bank'!$K:$K,Cashflow!$B30,'SAV Fund Bank'!$J:$J,Cashflow!AE$5)</f>
        <v>0</v>
      </c>
      <c r="AF30" s="137">
        <f>SUMIFS('SAV Fund Bank'!$I:$I,'SAV Fund Bank'!$K:$K,Cashflow!$B30,'SAV Fund Bank'!$J:$J,Cashflow!AF$5)</f>
        <v>0</v>
      </c>
      <c r="AG30" s="137">
        <f>SUMIFS('SAV Fund Bank'!$I:$I,'SAV Fund Bank'!$K:$K,Cashflow!$B30,'SAV Fund Bank'!$J:$J,Cashflow!AG$5)</f>
        <v>0</v>
      </c>
      <c r="AH30" s="137">
        <f>SUMIFS('SAV Fund Bank'!$I:$I,'SAV Fund Bank'!$K:$K,Cashflow!$B30,'SAV Fund Bank'!$J:$J,Cashflow!AH$5)</f>
        <v>0</v>
      </c>
      <c r="AI30" s="137">
        <f>SUMIFS('SAV Fund Bank'!$I:$I,'SAV Fund Bank'!$K:$K,Cashflow!$B30,'SAV Fund Bank'!$J:$J,Cashflow!AI$5)</f>
        <v>0</v>
      </c>
      <c r="AJ30" s="137">
        <f>SUMIFS('SAV Fund Bank'!$I:$I,'SAV Fund Bank'!$K:$K,Cashflow!$B30,'SAV Fund Bank'!$J:$J,Cashflow!AJ$5)</f>
        <v>0</v>
      </c>
      <c r="AK30" s="137">
        <f>SUMIFS('SAV Fund Bank'!$I:$I,'SAV Fund Bank'!$K:$K,Cashflow!$B30,'SAV Fund Bank'!$J:$J,Cashflow!AK$5)</f>
        <v>0</v>
      </c>
      <c r="AL30" s="137">
        <f>SUMIFS('SAV Fund Bank'!$I:$I,'SAV Fund Bank'!$K:$K,Cashflow!$B30,'SAV Fund Bank'!$J:$J,Cashflow!AL$5)</f>
        <v>0</v>
      </c>
      <c r="AM30" s="137">
        <f>SUMIFS('SAV Fund Bank'!$I:$I,'SAV Fund Bank'!$K:$K,Cashflow!$B30,'SAV Fund Bank'!$J:$J,Cashflow!AM$5)</f>
        <v>0</v>
      </c>
      <c r="AN30" s="137">
        <f>SUMIFS('SAV Fund Bank'!$I:$I,'SAV Fund Bank'!$K:$K,Cashflow!$B30,'SAV Fund Bank'!$J:$J,Cashflow!AN$5)</f>
        <v>0</v>
      </c>
      <c r="AO30" s="137">
        <f>SUMIFS('SAV Fund Bank'!$I:$I,'SAV Fund Bank'!$K:$K,Cashflow!$B30,'SAV Fund Bank'!$J:$J,Cashflow!AO$5)</f>
        <v>0</v>
      </c>
      <c r="AP30" s="137">
        <f>SUMIFS('SAV Fund Bank'!$I:$I,'SAV Fund Bank'!$K:$K,Cashflow!$B30,'SAV Fund Bank'!$J:$J,Cashflow!AP$5)</f>
        <v>-2401</v>
      </c>
      <c r="AQ30" s="137">
        <f>SUMIFS('SAV Fund Bank'!$I:$I,'SAV Fund Bank'!$K:$K,Cashflow!$B30,'SAV Fund Bank'!$J:$J,Cashflow!AQ$5)</f>
        <v>-6333614.0599999996</v>
      </c>
      <c r="AR30" s="137">
        <f>SUMIFS('SAV Fund Bank'!$I:$I,'SAV Fund Bank'!$K:$K,Cashflow!$B30,'SAV Fund Bank'!$J:$J,Cashflow!AR$5)</f>
        <v>3537388.3999999994</v>
      </c>
      <c r="AS30" s="137">
        <f>SUMIFS('SAV Fund Bank'!$I:$I,'SAV Fund Bank'!$K:$K,Cashflow!$B30,'SAV Fund Bank'!$J:$J,Cashflow!AS$5)</f>
        <v>-25690.41</v>
      </c>
      <c r="AT30" s="137">
        <f>SUMIFS('SAV Fund Bank'!$I:$I,'SAV Fund Bank'!$K:$K,Cashflow!$B30,'SAV Fund Bank'!$J:$J,Cashflow!AT$5)</f>
        <v>24957</v>
      </c>
      <c r="AU30" s="137">
        <f>SUMIFS('SAV Fund Bank'!$I:$I,'SAV Fund Bank'!$K:$K,Cashflow!$B30,'SAV Fund Bank'!$J:$J,Cashflow!AU$5)</f>
        <v>6519916</v>
      </c>
      <c r="AV30" s="137">
        <f>SUMIFS('SAV Fund Bank'!$I:$I,'SAV Fund Bank'!$K:$K,Cashflow!$B30,'SAV Fund Bank'!$J:$J,Cashflow!AV$5)</f>
        <v>-3590560</v>
      </c>
      <c r="AW30" s="137">
        <f>SUMIFS('SAV Fund Bank'!$I:$I,'SAV Fund Bank'!$K:$K,Cashflow!$B30,'SAV Fund Bank'!$J:$J,Cashflow!AW$5)</f>
        <v>-2580</v>
      </c>
      <c r="AX30" s="137">
        <f>SUMIFS('SAV Fund Bank'!$I:$I,'SAV Fund Bank'!$K:$K,Cashflow!$B30,'SAV Fund Bank'!$J:$J,Cashflow!AX$5)</f>
        <v>0</v>
      </c>
      <c r="AY30" s="137">
        <f>SUMIFS('SAV Fund Bank'!$I:$I,'SAV Fund Bank'!$K:$K,Cashflow!$B30,'SAV Fund Bank'!$J:$J,Cashflow!AY$5)</f>
        <v>-800</v>
      </c>
      <c r="AZ30" s="137">
        <f>SUMIFS('SAV Fund Bank'!$I:$I,'SAV Fund Bank'!$K:$K,Cashflow!$B30,'SAV Fund Bank'!$J:$J,Cashflow!AZ$5)</f>
        <v>0</v>
      </c>
      <c r="BA30" s="137">
        <f>SUMIFS('SAV Fund Bank'!$I:$I,'SAV Fund Bank'!$K:$K,Cashflow!$B30,'SAV Fund Bank'!$J:$J,Cashflow!BA$5)</f>
        <v>-754</v>
      </c>
    </row>
    <row r="31" spans="2:66" s="137" customFormat="1" ht="12.75" hidden="1" outlineLevel="1" x14ac:dyDescent="0.2">
      <c r="B31" s="137" t="s">
        <v>281</v>
      </c>
      <c r="D31" s="181">
        <f t="shared" si="45"/>
        <v>4394183.5999999996</v>
      </c>
      <c r="E31" s="137">
        <f>SUMIFS('SAV Fund Bank'!$I:$I,'SAV Fund Bank'!$K:$K,Cashflow!$B31,'SAV Fund Bank'!$J:$J,Cashflow!E$5)</f>
        <v>0</v>
      </c>
      <c r="F31" s="137">
        <f>SUMIFS('SAV Fund Bank'!$I:$I,'SAV Fund Bank'!$K:$K,Cashflow!$B31,'SAV Fund Bank'!$J:$J,Cashflow!F$5)</f>
        <v>0</v>
      </c>
      <c r="G31" s="137">
        <f>SUMIFS('SAV Fund Bank'!$I:$I,'SAV Fund Bank'!$K:$K,Cashflow!$B31,'SAV Fund Bank'!$J:$J,Cashflow!G$5)</f>
        <v>0</v>
      </c>
      <c r="H31" s="137">
        <f>SUMIFS('SAV Fund Bank'!$I:$I,'SAV Fund Bank'!$K:$K,Cashflow!$B31,'SAV Fund Bank'!$J:$J,Cashflow!H$5)</f>
        <v>-5213597</v>
      </c>
      <c r="I31" s="137">
        <f>SUMIFS('SAV Fund Bank'!$I:$I,'SAV Fund Bank'!$K:$K,Cashflow!$B31,'SAV Fund Bank'!$J:$J,Cashflow!I$5)</f>
        <v>-248758</v>
      </c>
      <c r="J31" s="137">
        <f>SUMIFS('SAV Fund Bank'!$I:$I,'SAV Fund Bank'!$K:$K,Cashflow!$B31,'SAV Fund Bank'!$J:$J,Cashflow!J$5)</f>
        <v>-50000</v>
      </c>
      <c r="K31" s="137">
        <f>SUMIFS('SAV Fund Bank'!$I:$I,'SAV Fund Bank'!$K:$K,Cashflow!$B31,'SAV Fund Bank'!$J:$J,Cashflow!K$5)</f>
        <v>0</v>
      </c>
      <c r="L31" s="137">
        <f>SUMIFS('SAV Fund Bank'!$I:$I,'SAV Fund Bank'!$K:$K,Cashflow!$B31,'SAV Fund Bank'!$J:$J,Cashflow!L$5)</f>
        <v>-90000</v>
      </c>
      <c r="M31" s="137">
        <f>SUMIFS('SAV Fund Bank'!$I:$I,'SAV Fund Bank'!$K:$K,Cashflow!$B31,'SAV Fund Bank'!$J:$J,Cashflow!M$5)</f>
        <v>0</v>
      </c>
      <c r="N31" s="137">
        <f>SUMIFS('SAV Fund Bank'!$I:$I,'SAV Fund Bank'!$K:$K,Cashflow!$B31,'SAV Fund Bank'!$J:$J,Cashflow!N$5)</f>
        <v>0</v>
      </c>
      <c r="O31" s="137">
        <f>SUMIFS('SAV Fund Bank'!$I:$I,'SAV Fund Bank'!$K:$K,Cashflow!$B31,'SAV Fund Bank'!$J:$J,Cashflow!O$5)</f>
        <v>0</v>
      </c>
      <c r="P31" s="137">
        <f>SUMIFS('SAV Fund Bank'!$I:$I,'SAV Fund Bank'!$K:$K,Cashflow!$B31,'SAV Fund Bank'!$J:$J,Cashflow!P$5)</f>
        <v>-450000</v>
      </c>
      <c r="Q31" s="137">
        <f>SUMIFS('SAV Fund Bank'!$I:$I,'SAV Fund Bank'!$K:$K,Cashflow!$B31,'SAV Fund Bank'!$J:$J,Cashflow!Q$5)</f>
        <v>0</v>
      </c>
      <c r="R31" s="137">
        <f>SUMIFS('SAV Fund Bank'!$I:$I,'SAV Fund Bank'!$K:$K,Cashflow!$B31,'SAV Fund Bank'!$J:$J,Cashflow!R$5)</f>
        <v>0</v>
      </c>
      <c r="S31" s="137">
        <f>SUMIFS('SAV Fund Bank'!$I:$I,'SAV Fund Bank'!$K:$K,Cashflow!$B31,'SAV Fund Bank'!$J:$J,Cashflow!S$5)</f>
        <v>0</v>
      </c>
      <c r="T31" s="137">
        <f>SUMIFS('SAV Fund Bank'!$I:$I,'SAV Fund Bank'!$K:$K,Cashflow!$B31,'SAV Fund Bank'!$J:$J,Cashflow!T$5)</f>
        <v>0</v>
      </c>
      <c r="U31" s="137">
        <f>SUMIFS('SAV Fund Bank'!$I:$I,'SAV Fund Bank'!$K:$K,Cashflow!$B31,'SAV Fund Bank'!$J:$J,Cashflow!U$5)</f>
        <v>-700001</v>
      </c>
      <c r="V31" s="137">
        <f>SUMIFS('SAV Fund Bank'!$I:$I,'SAV Fund Bank'!$K:$K,Cashflow!$B31,'SAV Fund Bank'!$J:$J,Cashflow!V$5)</f>
        <v>0</v>
      </c>
      <c r="W31" s="137">
        <f>SUMIFS('SAV Fund Bank'!$I:$I,'SAV Fund Bank'!$K:$K,Cashflow!$B31,'SAV Fund Bank'!$J:$J,Cashflow!W$5)</f>
        <v>-850001</v>
      </c>
      <c r="X31" s="137">
        <f>SUMIFS('SAV Fund Bank'!$I:$I,'SAV Fund Bank'!$K:$K,Cashflow!$B31,'SAV Fund Bank'!$J:$J,Cashflow!X$5)</f>
        <v>0</v>
      </c>
      <c r="Y31" s="137">
        <f>SUMIFS('SAV Fund Bank'!$I:$I,'SAV Fund Bank'!$K:$K,Cashflow!$B31,'SAV Fund Bank'!$J:$J,Cashflow!Y$5)</f>
        <v>0</v>
      </c>
      <c r="Z31" s="137">
        <f>SUMIFS('SAV Fund Bank'!$I:$I,'SAV Fund Bank'!$K:$K,Cashflow!$B31,'SAV Fund Bank'!$J:$J,Cashflow!Z$5)</f>
        <v>-265001</v>
      </c>
      <c r="AA31" s="137">
        <f>SUMIFS('SAV Fund Bank'!$I:$I,'SAV Fund Bank'!$K:$K,Cashflow!$B31,'SAV Fund Bank'!$J:$J,Cashflow!AA$5)</f>
        <v>100000</v>
      </c>
      <c r="AB31" s="137">
        <f>SUMIFS('SAV Fund Bank'!$I:$I,'SAV Fund Bank'!$K:$K,Cashflow!$B31,'SAV Fund Bank'!$J:$J,Cashflow!AB$5)</f>
        <v>10600000</v>
      </c>
      <c r="AC31" s="137">
        <f>SUMIFS('SAV Fund Bank'!$I:$I,'SAV Fund Bank'!$K:$K,Cashflow!$B31,'SAV Fund Bank'!$J:$J,Cashflow!AC$5)</f>
        <v>0</v>
      </c>
      <c r="AD31" s="137">
        <f>SUMIFS('SAV Fund Bank'!$I:$I,'SAV Fund Bank'!$K:$K,Cashflow!$B31,'SAV Fund Bank'!$J:$J,Cashflow!AD$5)</f>
        <v>0</v>
      </c>
      <c r="AE31" s="137">
        <f>SUMIFS('SAV Fund Bank'!$I:$I,'SAV Fund Bank'!$K:$K,Cashflow!$B31,'SAV Fund Bank'!$J:$J,Cashflow!AE$5)</f>
        <v>0</v>
      </c>
      <c r="AF31" s="137">
        <f>SUMIFS('SAV Fund Bank'!$I:$I,'SAV Fund Bank'!$K:$K,Cashflow!$B31,'SAV Fund Bank'!$J:$J,Cashflow!AF$5)</f>
        <v>0</v>
      </c>
      <c r="AG31" s="137">
        <f>SUMIFS('SAV Fund Bank'!$I:$I,'SAV Fund Bank'!$K:$K,Cashflow!$B31,'SAV Fund Bank'!$J:$J,Cashflow!AG$5)</f>
        <v>0</v>
      </c>
      <c r="AH31" s="137">
        <f>SUMIFS('SAV Fund Bank'!$I:$I,'SAV Fund Bank'!$K:$K,Cashflow!$B31,'SAV Fund Bank'!$J:$J,Cashflow!AH$5)</f>
        <v>0</v>
      </c>
      <c r="AI31" s="137">
        <f>SUMIFS('SAV Fund Bank'!$I:$I,'SAV Fund Bank'!$K:$K,Cashflow!$B31,'SAV Fund Bank'!$J:$J,Cashflow!AI$5)</f>
        <v>0</v>
      </c>
      <c r="AJ31" s="137">
        <f>SUMIFS('SAV Fund Bank'!$I:$I,'SAV Fund Bank'!$K:$K,Cashflow!$B31,'SAV Fund Bank'!$J:$J,Cashflow!AJ$5)</f>
        <v>0</v>
      </c>
      <c r="AK31" s="167">
        <f>SUMIFS('SAV Fund Bank'!$I:$I,'SAV Fund Bank'!$K:$K,Cashflow!$B31,'SAV Fund Bank'!$J:$J,Cashflow!AK$5)+1889000</f>
        <v>1889000</v>
      </c>
      <c r="AL31" s="137">
        <f>SUMIFS('SAV Fund Bank'!$I:$I,'SAV Fund Bank'!$K:$K,Cashflow!$B31,'SAV Fund Bank'!$J:$J,Cashflow!AL$5)</f>
        <v>0</v>
      </c>
      <c r="AM31" s="137">
        <f>SUMIFS('SAV Fund Bank'!$I:$I,'SAV Fund Bank'!$K:$K,Cashflow!$B31,'SAV Fund Bank'!$J:$J,Cashflow!AM$5)</f>
        <v>-210001</v>
      </c>
      <c r="AN31" s="137">
        <f>SUMIFS('SAV Fund Bank'!$I:$I,'SAV Fund Bank'!$K:$K,Cashflow!$B31,'SAV Fund Bank'!$J:$J,Cashflow!AN$5)</f>
        <v>-110001</v>
      </c>
      <c r="AO31" s="137">
        <f>SUMIFS('SAV Fund Bank'!$I:$I,'SAV Fund Bank'!$K:$K,Cashflow!$B31,'SAV Fund Bank'!$J:$J,Cashflow!AO$5)</f>
        <v>0</v>
      </c>
      <c r="AP31" s="137">
        <f>SUMIFS('SAV Fund Bank'!$I:$I,'SAV Fund Bank'!$K:$K,Cashflow!$B31,'SAV Fund Bank'!$J:$J,Cashflow!AP$5)</f>
        <v>0</v>
      </c>
      <c r="AQ31" s="137">
        <f>SUMIFS('SAV Fund Bank'!$I:$I,'SAV Fund Bank'!$K:$K,Cashflow!$B31,'SAV Fund Bank'!$J:$J,Cashflow!AQ$5)</f>
        <v>0</v>
      </c>
      <c r="AR31" s="137">
        <f>SUMIFS('SAV Fund Bank'!$I:$I,'SAV Fund Bank'!$K:$K,Cashflow!$B31,'SAV Fund Bank'!$J:$J,Cashflow!AR$5)</f>
        <v>0</v>
      </c>
      <c r="AS31" s="137">
        <f>SUMIFS('SAV Fund Bank'!$I:$I,'SAV Fund Bank'!$K:$K,Cashflow!$B31,'SAV Fund Bank'!$J:$J,Cashflow!AS$5)</f>
        <v>0</v>
      </c>
      <c r="AT31" s="137">
        <f>SUMIFS('SAV Fund Bank'!$I:$I,'SAV Fund Bank'!$K:$K,Cashflow!$B31,'SAV Fund Bank'!$J:$J,Cashflow!AT$5)</f>
        <v>0</v>
      </c>
      <c r="AU31" s="137">
        <f>SUMIFS('SAV Fund Bank'!$I:$I,'SAV Fund Bank'!$K:$K,Cashflow!$B31,'SAV Fund Bank'!$J:$J,Cashflow!AU$5)</f>
        <v>0</v>
      </c>
      <c r="AV31" s="137">
        <f>SUMIFS('SAV Fund Bank'!$I:$I,'SAV Fund Bank'!$K:$K,Cashflow!$B31,'SAV Fund Bank'!$J:$J,Cashflow!AV$5)</f>
        <v>-6806.4</v>
      </c>
      <c r="AW31" s="137">
        <f>SUMIFS('SAV Fund Bank'!$I:$I,'SAV Fund Bank'!$K:$K,Cashflow!$B31,'SAV Fund Bank'!$J:$J,Cashflow!AW$5)</f>
        <v>0</v>
      </c>
      <c r="AX31" s="137">
        <f>SUMIFS('SAV Fund Bank'!$I:$I,'SAV Fund Bank'!$K:$K,Cashflow!$B31,'SAV Fund Bank'!$J:$J,Cashflow!AX$5)</f>
        <v>0</v>
      </c>
      <c r="AY31" s="137">
        <f>SUMIFS('SAV Fund Bank'!$I:$I,'SAV Fund Bank'!$K:$K,Cashflow!$B31,'SAV Fund Bank'!$J:$J,Cashflow!AY$5)</f>
        <v>-170</v>
      </c>
      <c r="AZ31" s="137">
        <f>SUMIFS('SAV Fund Bank'!$I:$I,'SAV Fund Bank'!$K:$K,Cashflow!$B31,'SAV Fund Bank'!$J:$J,Cashflow!AZ$5)</f>
        <v>0</v>
      </c>
      <c r="BA31" s="137">
        <f>SUMIFS('SAV Fund Bank'!$I:$I,'SAV Fund Bank'!$K:$K,Cashflow!$B31,'SAV Fund Bank'!$J:$J,Cashflow!BA$5)</f>
        <v>-480</v>
      </c>
    </row>
    <row r="32" spans="2:66" s="137" customFormat="1" ht="12.75" hidden="1" outlineLevel="1" x14ac:dyDescent="0.2">
      <c r="B32" s="137" t="s">
        <v>280</v>
      </c>
      <c r="D32" s="181">
        <f t="shared" si="45"/>
        <v>-192016.26999999993</v>
      </c>
      <c r="E32" s="137">
        <f>SUMIFS('SAV Fund Bank'!$I:$I,'SAV Fund Bank'!$K:$K,Cashflow!$B32,'SAV Fund Bank'!$J:$J,Cashflow!E$5)</f>
        <v>0</v>
      </c>
      <c r="F32" s="137">
        <f>SUMIFS('SAV Fund Bank'!$I:$I,'SAV Fund Bank'!$K:$K,Cashflow!$B32,'SAV Fund Bank'!$J:$J,Cashflow!F$5)</f>
        <v>0</v>
      </c>
      <c r="G32" s="137">
        <f>SUMIFS('SAV Fund Bank'!$I:$I,'SAV Fund Bank'!$K:$K,Cashflow!$B32,'SAV Fund Bank'!$J:$J,Cashflow!G$5)</f>
        <v>0</v>
      </c>
      <c r="H32" s="137">
        <f>SUMIFS('SAV Fund Bank'!$I:$I,'SAV Fund Bank'!$K:$K,Cashflow!$B32,'SAV Fund Bank'!$J:$J,Cashflow!H$5)</f>
        <v>0</v>
      </c>
      <c r="I32" s="137">
        <f>SUMIFS('SAV Fund Bank'!$I:$I,'SAV Fund Bank'!$K:$K,Cashflow!$B32,'SAV Fund Bank'!$J:$J,Cashflow!I$5)</f>
        <v>0</v>
      </c>
      <c r="J32" s="137">
        <f>SUMIFS('SAV Fund Bank'!$I:$I,'SAV Fund Bank'!$K:$K,Cashflow!$B32,'SAV Fund Bank'!$J:$J,Cashflow!J$5)</f>
        <v>0</v>
      </c>
      <c r="K32" s="137">
        <f>SUMIFS('SAV Fund Bank'!$I:$I,'SAV Fund Bank'!$K:$K,Cashflow!$B32,'SAV Fund Bank'!$J:$J,Cashflow!K$5)</f>
        <v>0</v>
      </c>
      <c r="L32" s="137">
        <f>SUMIFS('SAV Fund Bank'!$I:$I,'SAV Fund Bank'!$K:$K,Cashflow!$B32,'SAV Fund Bank'!$J:$J,Cashflow!L$5)</f>
        <v>0</v>
      </c>
      <c r="M32" s="137">
        <f>SUMIFS('SAV Fund Bank'!$I:$I,'SAV Fund Bank'!$K:$K,Cashflow!$B32,'SAV Fund Bank'!$J:$J,Cashflow!M$5)</f>
        <v>0</v>
      </c>
      <c r="N32" s="137">
        <f>SUMIFS('SAV Fund Bank'!$I:$I,'SAV Fund Bank'!$K:$K,Cashflow!$B32,'SAV Fund Bank'!$J:$J,Cashflow!N$5)</f>
        <v>0</v>
      </c>
      <c r="O32" s="137">
        <f>SUMIFS('SAV Fund Bank'!$I:$I,'SAV Fund Bank'!$K:$K,Cashflow!$B32,'SAV Fund Bank'!$J:$J,Cashflow!O$5)</f>
        <v>0</v>
      </c>
      <c r="P32" s="137">
        <f>SUMIFS('SAV Fund Bank'!$I:$I,'SAV Fund Bank'!$K:$K,Cashflow!$B32,'SAV Fund Bank'!$J:$J,Cashflow!P$5)</f>
        <v>0</v>
      </c>
      <c r="Q32" s="137">
        <f>SUMIFS('SAV Fund Bank'!$I:$I,'SAV Fund Bank'!$K:$K,Cashflow!$B32,'SAV Fund Bank'!$J:$J,Cashflow!Q$5)</f>
        <v>0</v>
      </c>
      <c r="R32" s="137">
        <f>SUMIFS('SAV Fund Bank'!$I:$I,'SAV Fund Bank'!$K:$K,Cashflow!$B32,'SAV Fund Bank'!$J:$J,Cashflow!R$5)</f>
        <v>0</v>
      </c>
      <c r="S32" s="137">
        <f>SUMIFS('SAV Fund Bank'!$I:$I,'SAV Fund Bank'!$K:$K,Cashflow!$B32,'SAV Fund Bank'!$J:$J,Cashflow!S$5)</f>
        <v>0</v>
      </c>
      <c r="T32" s="137">
        <f>SUMIFS('SAV Fund Bank'!$I:$I,'SAV Fund Bank'!$K:$K,Cashflow!$B32,'SAV Fund Bank'!$J:$J,Cashflow!T$5)</f>
        <v>0</v>
      </c>
      <c r="U32" s="137">
        <f>SUMIFS('SAV Fund Bank'!$I:$I,'SAV Fund Bank'!$K:$K,Cashflow!$B32,'SAV Fund Bank'!$J:$J,Cashflow!U$5)</f>
        <v>0</v>
      </c>
      <c r="V32" s="137">
        <f>SUMIFS('SAV Fund Bank'!$I:$I,'SAV Fund Bank'!$K:$K,Cashflow!$B32,'SAV Fund Bank'!$J:$J,Cashflow!V$5)</f>
        <v>-1600015</v>
      </c>
      <c r="W32" s="137">
        <f>SUMIFS('SAV Fund Bank'!$I:$I,'SAV Fund Bank'!$K:$K,Cashflow!$B32,'SAV Fund Bank'!$J:$J,Cashflow!W$5)</f>
        <v>1600000</v>
      </c>
      <c r="X32" s="137">
        <f>SUMIFS('SAV Fund Bank'!$I:$I,'SAV Fund Bank'!$K:$K,Cashflow!$B32,'SAV Fund Bank'!$J:$J,Cashflow!X$5)</f>
        <v>0</v>
      </c>
      <c r="Y32" s="137">
        <f>SUMIFS('SAV Fund Bank'!$I:$I,'SAV Fund Bank'!$K:$K,Cashflow!$B32,'SAV Fund Bank'!$J:$J,Cashflow!Y$5)</f>
        <v>0</v>
      </c>
      <c r="Z32" s="137">
        <f>SUMIFS('SAV Fund Bank'!$I:$I,'SAV Fund Bank'!$K:$K,Cashflow!$B32,'SAV Fund Bank'!$J:$J,Cashflow!Z$5)</f>
        <v>0</v>
      </c>
      <c r="AA32" s="137">
        <f>SUMIFS('SAV Fund Bank'!$I:$I,'SAV Fund Bank'!$K:$K,Cashflow!$B32,'SAV Fund Bank'!$J:$J,Cashflow!AA$5)</f>
        <v>0</v>
      </c>
      <c r="AB32" s="137">
        <f>SUMIFS('SAV Fund Bank'!$I:$I,'SAV Fund Bank'!$K:$K,Cashflow!$B32,'SAV Fund Bank'!$J:$J,Cashflow!AB$5)</f>
        <v>0</v>
      </c>
      <c r="AC32" s="137">
        <f>SUMIFS('SAV Fund Bank'!$I:$I,'SAV Fund Bank'!$K:$K,Cashflow!$B32,'SAV Fund Bank'!$J:$J,Cashflow!AC$5)</f>
        <v>0</v>
      </c>
      <c r="AD32" s="137">
        <f>SUMIFS('SAV Fund Bank'!$I:$I,'SAV Fund Bank'!$K:$K,Cashflow!$B32,'SAV Fund Bank'!$J:$J,Cashflow!AD$5)</f>
        <v>0</v>
      </c>
      <c r="AE32" s="137">
        <f>SUMIFS('SAV Fund Bank'!$I:$I,'SAV Fund Bank'!$K:$K,Cashflow!$B32,'SAV Fund Bank'!$J:$J,Cashflow!AE$5)</f>
        <v>0</v>
      </c>
      <c r="AF32" s="137">
        <f>SUMIFS('SAV Fund Bank'!$I:$I,'SAV Fund Bank'!$K:$K,Cashflow!$B32,'SAV Fund Bank'!$J:$J,Cashflow!AF$5)</f>
        <v>0</v>
      </c>
      <c r="AG32" s="137">
        <f>SUMIFS('SAV Fund Bank'!$I:$I,'SAV Fund Bank'!$K:$K,Cashflow!$B32,'SAV Fund Bank'!$J:$J,Cashflow!AG$5)</f>
        <v>0</v>
      </c>
      <c r="AH32" s="137">
        <f>SUMIFS('SAV Fund Bank'!$I:$I,'SAV Fund Bank'!$K:$K,Cashflow!$B32,'SAV Fund Bank'!$J:$J,Cashflow!AH$5)</f>
        <v>0</v>
      </c>
      <c r="AI32" s="137">
        <f>SUMIFS('SAV Fund Bank'!$I:$I,'SAV Fund Bank'!$K:$K,Cashflow!$B32,'SAV Fund Bank'!$J:$J,Cashflow!AI$5)</f>
        <v>0</v>
      </c>
      <c r="AJ32" s="137">
        <f>SUMIFS('SAV Fund Bank'!$I:$I,'SAV Fund Bank'!$K:$K,Cashflow!$B32,'SAV Fund Bank'!$J:$J,Cashflow!AJ$5)</f>
        <v>0</v>
      </c>
      <c r="AK32" s="137">
        <f>SUMIFS('SAV Fund Bank'!$I:$I,'SAV Fund Bank'!$K:$K,Cashflow!$B32,'SAV Fund Bank'!$J:$J,Cashflow!AK$5)</f>
        <v>-28947.84</v>
      </c>
      <c r="AL32" s="137">
        <f>SUMIFS('SAV Fund Bank'!$I:$I,'SAV Fund Bank'!$K:$K,Cashflow!$B32,'SAV Fund Bank'!$J:$J,Cashflow!AL$5)</f>
        <v>-41634</v>
      </c>
      <c r="AM32" s="137">
        <f>SUMIFS('SAV Fund Bank'!$I:$I,'SAV Fund Bank'!$K:$K,Cashflow!$B32,'SAV Fund Bank'!$J:$J,Cashflow!AM$5)</f>
        <v>-2401</v>
      </c>
      <c r="AN32" s="137">
        <f>SUMIFS('SAV Fund Bank'!$I:$I,'SAV Fund Bank'!$K:$K,Cashflow!$B32,'SAV Fund Bank'!$J:$J,Cashflow!AN$5)</f>
        <v>-7201</v>
      </c>
      <c r="AO32" s="137">
        <f>SUMIFS('SAV Fund Bank'!$I:$I,'SAV Fund Bank'!$K:$K,Cashflow!$B32,'SAV Fund Bank'!$J:$J,Cashflow!AO$5)</f>
        <v>0</v>
      </c>
      <c r="AP32" s="137">
        <f>SUMIFS('SAV Fund Bank'!$I:$I,'SAV Fund Bank'!$K:$K,Cashflow!$B32,'SAV Fund Bank'!$J:$J,Cashflow!AP$5)</f>
        <v>-4766</v>
      </c>
      <c r="AQ32" s="137">
        <f>SUMIFS('SAV Fund Bank'!$I:$I,'SAV Fund Bank'!$K:$K,Cashflow!$B32,'SAV Fund Bank'!$J:$J,Cashflow!AQ$5)</f>
        <v>-2401</v>
      </c>
      <c r="AR32" s="137">
        <f>SUMIFS('SAV Fund Bank'!$I:$I,'SAV Fund Bank'!$K:$K,Cashflow!$B32,'SAV Fund Bank'!$J:$J,Cashflow!AR$5)</f>
        <v>0</v>
      </c>
      <c r="AS32" s="137">
        <f>SUMIFS('SAV Fund Bank'!$I:$I,'SAV Fund Bank'!$K:$K,Cashflow!$B32,'SAV Fund Bank'!$J:$J,Cashflow!AS$5)</f>
        <v>-4800</v>
      </c>
      <c r="AT32" s="137">
        <f>SUMIFS('SAV Fund Bank'!$I:$I,'SAV Fund Bank'!$K:$K,Cashflow!$B32,'SAV Fund Bank'!$J:$J,Cashflow!AT$5)</f>
        <v>-7768</v>
      </c>
      <c r="AU32" s="137">
        <f>SUMIFS('SAV Fund Bank'!$I:$I,'SAV Fund Bank'!$K:$K,Cashflow!$B32,'SAV Fund Bank'!$J:$J,Cashflow!AU$5)</f>
        <v>-754299.36</v>
      </c>
      <c r="AV32" s="137">
        <f>SUMIFS('SAV Fund Bank'!$I:$I,'SAV Fund Bank'!$K:$K,Cashflow!$B32,'SAV Fund Bank'!$J:$J,Cashflow!AV$5)</f>
        <v>700551.03</v>
      </c>
      <c r="AW32" s="137">
        <f>SUMIFS('SAV Fund Bank'!$I:$I,'SAV Fund Bank'!$K:$K,Cashflow!$B32,'SAV Fund Bank'!$J:$J,Cashflow!AW$5)</f>
        <v>-5064700</v>
      </c>
      <c r="AX32" s="137">
        <f>SUMIFS('SAV Fund Bank'!$I:$I,'SAV Fund Bank'!$K:$K,Cashflow!$B32,'SAV Fund Bank'!$J:$J,Cashflow!AX$5)</f>
        <v>5043388</v>
      </c>
      <c r="AY32" s="137">
        <f>SUMIFS('SAV Fund Bank'!$I:$I,'SAV Fund Bank'!$K:$K,Cashflow!$B32,'SAV Fund Bank'!$J:$J,Cashflow!AY$5)</f>
        <v>-6000</v>
      </c>
      <c r="AZ32" s="137">
        <f>SUMIFS('SAV Fund Bank'!$I:$I,'SAV Fund Bank'!$K:$K,Cashflow!$B32,'SAV Fund Bank'!$J:$J,Cashflow!AZ$5)</f>
        <v>-3500</v>
      </c>
      <c r="BA32" s="137">
        <f>SUMIFS('SAV Fund Bank'!$I:$I,'SAV Fund Bank'!$K:$K,Cashflow!$B32,'SAV Fund Bank'!$J:$J,Cashflow!BA$5)</f>
        <v>-7522.1</v>
      </c>
    </row>
    <row r="33" spans="2:56" s="177" customFormat="1" ht="12.75" collapsed="1" x14ac:dyDescent="0.2">
      <c r="B33" s="140" t="s">
        <v>3</v>
      </c>
      <c r="C33" s="140"/>
      <c r="D33" s="178">
        <f t="shared" si="45"/>
        <v>-1541318.0099999998</v>
      </c>
      <c r="E33" s="140">
        <f t="shared" ref="E33:AR33" si="46">SUM(E34:E37)</f>
        <v>0</v>
      </c>
      <c r="F33" s="140">
        <f t="shared" si="46"/>
        <v>0</v>
      </c>
      <c r="G33" s="140">
        <f t="shared" si="46"/>
        <v>0</v>
      </c>
      <c r="H33" s="140">
        <f t="shared" si="46"/>
        <v>-31</v>
      </c>
      <c r="I33" s="140">
        <f t="shared" si="46"/>
        <v>-118666.48000000001</v>
      </c>
      <c r="J33" s="140">
        <f t="shared" si="46"/>
        <v>-1</v>
      </c>
      <c r="K33" s="140">
        <f t="shared" si="46"/>
        <v>-81021</v>
      </c>
      <c r="L33" s="140">
        <f t="shared" si="46"/>
        <v>-10152</v>
      </c>
      <c r="M33" s="140">
        <f t="shared" si="46"/>
        <v>0</v>
      </c>
      <c r="N33" s="140">
        <f t="shared" si="46"/>
        <v>0</v>
      </c>
      <c r="O33" s="140">
        <f t="shared" si="46"/>
        <v>0</v>
      </c>
      <c r="P33" s="140">
        <f t="shared" si="46"/>
        <v>-177869.66</v>
      </c>
      <c r="Q33" s="140">
        <f t="shared" si="46"/>
        <v>-3671.67</v>
      </c>
      <c r="R33" s="140">
        <f t="shared" si="46"/>
        <v>-111308.06</v>
      </c>
      <c r="S33" s="140">
        <f t="shared" si="46"/>
        <v>0</v>
      </c>
      <c r="T33" s="140">
        <f t="shared" si="46"/>
        <v>-6001</v>
      </c>
      <c r="U33" s="140">
        <f t="shared" si="46"/>
        <v>-110576.9</v>
      </c>
      <c r="V33" s="140">
        <f t="shared" si="46"/>
        <v>0</v>
      </c>
      <c r="W33" s="140">
        <f t="shared" si="46"/>
        <v>40.119999999999997</v>
      </c>
      <c r="X33" s="140">
        <f t="shared" si="46"/>
        <v>-110538</v>
      </c>
      <c r="Y33" s="140">
        <f t="shared" si="46"/>
        <v>-10933.9</v>
      </c>
      <c r="Z33" s="140">
        <f t="shared" si="46"/>
        <v>404.46</v>
      </c>
      <c r="AA33" s="140">
        <f t="shared" si="46"/>
        <v>-12063.9</v>
      </c>
      <c r="AB33" s="140">
        <f t="shared" si="46"/>
        <v>0</v>
      </c>
      <c r="AC33" s="140">
        <f t="shared" si="46"/>
        <v>-102166.98</v>
      </c>
      <c r="AD33" s="140">
        <f t="shared" si="46"/>
        <v>-64221.55</v>
      </c>
      <c r="AE33" s="140">
        <f t="shared" si="46"/>
        <v>17493.449999999997</v>
      </c>
      <c r="AF33" s="140">
        <f t="shared" si="46"/>
        <v>27403.86</v>
      </c>
      <c r="AG33" s="140">
        <f t="shared" si="46"/>
        <v>-111986.65</v>
      </c>
      <c r="AH33" s="140">
        <f t="shared" si="46"/>
        <v>-51601</v>
      </c>
      <c r="AI33" s="140">
        <f t="shared" si="46"/>
        <v>-11394.720000000001</v>
      </c>
      <c r="AJ33" s="140">
        <f t="shared" si="46"/>
        <v>-97154</v>
      </c>
      <c r="AK33" s="140">
        <f t="shared" si="46"/>
        <v>-15806.65</v>
      </c>
      <c r="AL33" s="140">
        <f t="shared" si="46"/>
        <v>-79794.889999999927</v>
      </c>
      <c r="AM33" s="140">
        <f t="shared" si="46"/>
        <v>-57225.24</v>
      </c>
      <c r="AN33" s="140">
        <f t="shared" si="46"/>
        <v>14239.73</v>
      </c>
      <c r="AO33" s="140">
        <f t="shared" si="46"/>
        <v>32687.030000000035</v>
      </c>
      <c r="AP33" s="140">
        <f t="shared" si="46"/>
        <v>-117484.39</v>
      </c>
      <c r="AQ33" s="140">
        <f t="shared" si="46"/>
        <v>0</v>
      </c>
      <c r="AR33" s="140">
        <f t="shared" si="46"/>
        <v>62830.33</v>
      </c>
      <c r="AS33" s="140">
        <f t="shared" ref="AS33:AZ33" si="47">SUM(AS34:AS37)</f>
        <v>-99072</v>
      </c>
      <c r="AT33" s="140">
        <f t="shared" si="47"/>
        <v>-33204.400000000001</v>
      </c>
      <c r="AU33" s="140">
        <f t="shared" si="47"/>
        <v>-101507.19</v>
      </c>
      <c r="AV33" s="140">
        <f t="shared" si="47"/>
        <v>170111</v>
      </c>
      <c r="AW33" s="140">
        <f t="shared" si="47"/>
        <v>-34232.9</v>
      </c>
      <c r="AX33" s="140">
        <f t="shared" si="47"/>
        <v>-97254.36</v>
      </c>
      <c r="AY33" s="140">
        <f t="shared" si="47"/>
        <v>-12180</v>
      </c>
      <c r="AZ33" s="140">
        <f t="shared" si="47"/>
        <v>-26956.84</v>
      </c>
      <c r="BA33" s="140">
        <f t="shared" ref="BA33" si="48">SUM(BA34:BA37)</f>
        <v>-449.65999999999997</v>
      </c>
      <c r="BB33" s="140"/>
      <c r="BC33" s="140"/>
      <c r="BD33" s="140"/>
    </row>
    <row r="34" spans="2:56" s="137" customFormat="1" ht="12.75" hidden="1" outlineLevel="1" x14ac:dyDescent="0.2">
      <c r="B34" s="137" t="s">
        <v>4</v>
      </c>
      <c r="D34" s="181">
        <f t="shared" si="45"/>
        <v>240388.52000000002</v>
      </c>
      <c r="E34" s="137">
        <f>SUMIFS('SAV Fund Bank'!$I:$I,'SAV Fund Bank'!$K:$K,Cashflow!$B34,'SAV Fund Bank'!$J:$J,Cashflow!E$5)</f>
        <v>0</v>
      </c>
      <c r="F34" s="137">
        <f>SUMIFS('SAV Fund Bank'!$I:$I,'SAV Fund Bank'!$K:$K,Cashflow!$B34,'SAV Fund Bank'!$J:$J,Cashflow!F$5)</f>
        <v>0</v>
      </c>
      <c r="G34" s="137">
        <f>SUMIFS('SAV Fund Bank'!$I:$I,'SAV Fund Bank'!$K:$K,Cashflow!$B34,'SAV Fund Bank'!$J:$J,Cashflow!G$5)</f>
        <v>0</v>
      </c>
      <c r="H34" s="137">
        <f>SUMIFS('SAV Fund Bank'!$I:$I,'SAV Fund Bank'!$K:$K,Cashflow!$B34,'SAV Fund Bank'!$J:$J,Cashflow!H$5)</f>
        <v>0</v>
      </c>
      <c r="I34" s="137">
        <f>SUMIFS('SAV Fund Bank'!$I:$I,'SAV Fund Bank'!$K:$K,Cashflow!$B34,'SAV Fund Bank'!$J:$J,Cashflow!I$5)</f>
        <v>0</v>
      </c>
      <c r="J34" s="137">
        <f>SUMIFS('SAV Fund Bank'!$I:$I,'SAV Fund Bank'!$K:$K,Cashflow!$B34,'SAV Fund Bank'!$J:$J,Cashflow!J$5)</f>
        <v>0</v>
      </c>
      <c r="K34" s="137">
        <f>SUMIFS('SAV Fund Bank'!$I:$I,'SAV Fund Bank'!$K:$K,Cashflow!$B34,'SAV Fund Bank'!$J:$J,Cashflow!K$5)</f>
        <v>0</v>
      </c>
      <c r="L34" s="137">
        <f>SUMIFS('SAV Fund Bank'!$I:$I,'SAV Fund Bank'!$K:$K,Cashflow!$B34,'SAV Fund Bank'!$J:$J,Cashflow!L$5)</f>
        <v>0</v>
      </c>
      <c r="M34" s="137">
        <f>SUMIFS('SAV Fund Bank'!$I:$I,'SAV Fund Bank'!$K:$K,Cashflow!$B34,'SAV Fund Bank'!$J:$J,Cashflow!M$5)</f>
        <v>0</v>
      </c>
      <c r="N34" s="137">
        <f>SUMIFS('SAV Fund Bank'!$I:$I,'SAV Fund Bank'!$K:$K,Cashflow!$B34,'SAV Fund Bank'!$J:$J,Cashflow!N$5)</f>
        <v>0</v>
      </c>
      <c r="O34" s="137">
        <f>SUMIFS('SAV Fund Bank'!$I:$I,'SAV Fund Bank'!$K:$K,Cashflow!$B34,'SAV Fund Bank'!$J:$J,Cashflow!O$5)</f>
        <v>0</v>
      </c>
      <c r="P34" s="137">
        <f>SUMIFS('SAV Fund Bank'!$I:$I,'SAV Fund Bank'!$K:$K,Cashflow!$B34,'SAV Fund Bank'!$J:$J,Cashflow!P$5)</f>
        <v>0</v>
      </c>
      <c r="Q34" s="137">
        <f>SUMIFS('SAV Fund Bank'!$I:$I,'SAV Fund Bank'!$K:$K,Cashflow!$B34,'SAV Fund Bank'!$J:$J,Cashflow!Q$5)</f>
        <v>0</v>
      </c>
      <c r="R34" s="137">
        <f>SUMIFS('SAV Fund Bank'!$I:$I,'SAV Fund Bank'!$K:$K,Cashflow!$B34,'SAV Fund Bank'!$J:$J,Cashflow!R$5)</f>
        <v>0</v>
      </c>
      <c r="S34" s="137">
        <f>SUMIFS('SAV Fund Bank'!$I:$I,'SAV Fund Bank'!$K:$K,Cashflow!$B34,'SAV Fund Bank'!$J:$J,Cashflow!S$5)</f>
        <v>0</v>
      </c>
      <c r="T34" s="137">
        <f>SUMIFS('SAV Fund Bank'!$I:$I,'SAV Fund Bank'!$K:$K,Cashflow!$B34,'SAV Fund Bank'!$J:$J,Cashflow!T$5)</f>
        <v>0</v>
      </c>
      <c r="U34" s="137">
        <f>SUMIFS('SAV Fund Bank'!$I:$I,'SAV Fund Bank'!$K:$K,Cashflow!$B34,'SAV Fund Bank'!$J:$J,Cashflow!U$5)</f>
        <v>0</v>
      </c>
      <c r="V34" s="137">
        <f>SUMIFS('SAV Fund Bank'!$I:$I,'SAV Fund Bank'!$K:$K,Cashflow!$B34,'SAV Fund Bank'!$J:$J,Cashflow!V$5)</f>
        <v>0</v>
      </c>
      <c r="W34" s="137">
        <f>SUMIFS('SAV Fund Bank'!$I:$I,'SAV Fund Bank'!$K:$K,Cashflow!$B34,'SAV Fund Bank'!$J:$J,Cashflow!W$5)</f>
        <v>40.119999999999997</v>
      </c>
      <c r="X34" s="137">
        <f>SUMIFS('SAV Fund Bank'!$I:$I,'SAV Fund Bank'!$K:$K,Cashflow!$B34,'SAV Fund Bank'!$J:$J,Cashflow!X$5)</f>
        <v>0</v>
      </c>
      <c r="Y34" s="137">
        <f>SUMIFS('SAV Fund Bank'!$I:$I,'SAV Fund Bank'!$K:$K,Cashflow!$B34,'SAV Fund Bank'!$J:$J,Cashflow!Y$5)</f>
        <v>0</v>
      </c>
      <c r="Z34" s="137">
        <f>SUMIFS('SAV Fund Bank'!$I:$I,'SAV Fund Bank'!$K:$K,Cashflow!$B34,'SAV Fund Bank'!$J:$J,Cashflow!Z$5)</f>
        <v>404.46</v>
      </c>
      <c r="AA34" s="137">
        <f>SUMIFS('SAV Fund Bank'!$I:$I,'SAV Fund Bank'!$K:$K,Cashflow!$B34,'SAV Fund Bank'!$J:$J,Cashflow!AA$5)</f>
        <v>0</v>
      </c>
      <c r="AB34" s="137">
        <f>SUMIFS('SAV Fund Bank'!$I:$I,'SAV Fund Bank'!$K:$K,Cashflow!$B34,'SAV Fund Bank'!$J:$J,Cashflow!AB$5)</f>
        <v>0</v>
      </c>
      <c r="AC34" s="137">
        <f>SUMIFS('SAV Fund Bank'!$I:$I,'SAV Fund Bank'!$K:$K,Cashflow!$B34,'SAV Fund Bank'!$J:$J,Cashflow!AC$5)</f>
        <v>865.02</v>
      </c>
      <c r="AD34" s="137">
        <f>SUMIFS('SAV Fund Bank'!$I:$I,'SAV Fund Bank'!$K:$K,Cashflow!$B34,'SAV Fund Bank'!$J:$J,Cashflow!AD$5)</f>
        <v>35479.449999999997</v>
      </c>
      <c r="AE34" s="137">
        <f>SUMIFS('SAV Fund Bank'!$I:$I,'SAV Fund Bank'!$K:$K,Cashflow!$B34,'SAV Fund Bank'!$J:$J,Cashflow!AE$5)</f>
        <v>31210.959999999999</v>
      </c>
      <c r="AF34" s="137">
        <f>SUMIFS('SAV Fund Bank'!$I:$I,'SAV Fund Bank'!$K:$K,Cashflow!$B34,'SAV Fund Bank'!$J:$J,Cashflow!AF$5)</f>
        <v>42304.86</v>
      </c>
      <c r="AG34" s="137">
        <f>SUMIFS('SAV Fund Bank'!$I:$I,'SAV Fund Bank'!$K:$K,Cashflow!$B34,'SAV Fund Bank'!$J:$J,Cashflow!AG$5)</f>
        <v>0</v>
      </c>
      <c r="AH34" s="137">
        <f>SUMIFS('SAV Fund Bank'!$I:$I,'SAV Fund Bank'!$K:$K,Cashflow!$B34,'SAV Fund Bank'!$J:$J,Cashflow!AH$5)</f>
        <v>0</v>
      </c>
      <c r="AI34" s="137">
        <f>SUMIFS('SAV Fund Bank'!$I:$I,'SAV Fund Bank'!$K:$K,Cashflow!$B34,'SAV Fund Bank'!$J:$J,Cashflow!AI$5)</f>
        <v>44493.279999999999</v>
      </c>
      <c r="AJ34" s="137">
        <f>SUMIFS('SAV Fund Bank'!$I:$I,'SAV Fund Bank'!$K:$K,Cashflow!$B34,'SAV Fund Bank'!$J:$J,Cashflow!AJ$5)</f>
        <v>0</v>
      </c>
      <c r="AK34" s="137">
        <f>SUMIFS('SAV Fund Bank'!$I:$I,'SAV Fund Bank'!$K:$K,Cashflow!$B34,'SAV Fund Bank'!$J:$J,Cashflow!AK$5)</f>
        <v>0</v>
      </c>
      <c r="AL34" s="137">
        <f>SUMIFS('SAV Fund Bank'!$I:$I,'SAV Fund Bank'!$K:$K,Cashflow!$B34,'SAV Fund Bank'!$J:$J,Cashflow!AL$5)</f>
        <v>26416.13</v>
      </c>
      <c r="AM34" s="137">
        <f>SUMIFS('SAV Fund Bank'!$I:$I,'SAV Fund Bank'!$K:$K,Cashflow!$B34,'SAV Fund Bank'!$J:$J,Cashflow!AM$5)</f>
        <v>0</v>
      </c>
      <c r="AN34" s="137">
        <f>SUMIFS('SAV Fund Bank'!$I:$I,'SAV Fund Bank'!$K:$K,Cashflow!$B34,'SAV Fund Bank'!$J:$J,Cashflow!AN$5)</f>
        <v>14239.73</v>
      </c>
      <c r="AO34" s="137">
        <f>SUMIFS('SAV Fund Bank'!$I:$I,'SAV Fund Bank'!$K:$K,Cashflow!$B34,'SAV Fund Bank'!$J:$J,Cashflow!AO$5)</f>
        <v>32686.989999999998</v>
      </c>
      <c r="AP34" s="137">
        <f>SUMIFS('SAV Fund Bank'!$I:$I,'SAV Fund Bank'!$K:$K,Cashflow!$B34,'SAV Fund Bank'!$J:$J,Cashflow!AP$5)</f>
        <v>0</v>
      </c>
      <c r="AQ34" s="137">
        <f>SUMIFS('SAV Fund Bank'!$I:$I,'SAV Fund Bank'!$K:$K,Cashflow!$B34,'SAV Fund Bank'!$J:$J,Cashflow!AQ$5)</f>
        <v>0</v>
      </c>
      <c r="AR34" s="137">
        <f>SUMIFS('SAV Fund Bank'!$I:$I,'SAV Fund Bank'!$K:$K,Cashflow!$B34,'SAV Fund Bank'!$J:$J,Cashflow!AR$5)</f>
        <v>11588.98</v>
      </c>
      <c r="AS34" s="137">
        <f>SUMIFS('SAV Fund Bank'!$I:$I,'SAV Fund Bank'!$K:$K,Cashflow!$B34,'SAV Fund Bank'!$J:$J,Cashflow!AS$5)</f>
        <v>0</v>
      </c>
      <c r="AT34" s="137">
        <f>SUMIFS('SAV Fund Bank'!$I:$I,'SAV Fund Bank'!$K:$K,Cashflow!$B34,'SAV Fund Bank'!$J:$J,Cashflow!AT$5)</f>
        <v>0</v>
      </c>
      <c r="AU34" s="137">
        <f>SUMIFS('SAV Fund Bank'!$I:$I,'SAV Fund Bank'!$K:$K,Cashflow!$B34,'SAV Fund Bank'!$J:$J,Cashflow!AU$5)</f>
        <v>275.66000000000003</v>
      </c>
      <c r="AV34" s="137">
        <f>SUMIFS('SAV Fund Bank'!$I:$I,'SAV Fund Bank'!$K:$K,Cashflow!$B34,'SAV Fund Bank'!$J:$J,Cashflow!AV$5)</f>
        <v>0</v>
      </c>
      <c r="AW34" s="137">
        <f>SUMIFS('SAV Fund Bank'!$I:$I,'SAV Fund Bank'!$K:$K,Cashflow!$B34,'SAV Fund Bank'!$J:$J,Cashflow!AW$5)</f>
        <v>0</v>
      </c>
      <c r="AX34" s="137">
        <f>SUMIFS('SAV Fund Bank'!$I:$I,'SAV Fund Bank'!$K:$K,Cashflow!$B34,'SAV Fund Bank'!$J:$J,Cashflow!AX$5)</f>
        <v>382.88</v>
      </c>
      <c r="AY34" s="137">
        <f>SUMIFS('SAV Fund Bank'!$I:$I,'SAV Fund Bank'!$K:$K,Cashflow!$B34,'SAV Fund Bank'!$J:$J,Cashflow!AY$5)</f>
        <v>0</v>
      </c>
      <c r="AZ34" s="137">
        <f>SUMIFS('SAV Fund Bank'!$I:$I,'SAV Fund Bank'!$K:$K,Cashflow!$B34,'SAV Fund Bank'!$J:$J,Cashflow!AZ$5)</f>
        <v>0</v>
      </c>
      <c r="BA34" s="137">
        <f>SUMIFS('SAV Fund Bank'!$I:$I,'SAV Fund Bank'!$K:$K,Cashflow!$B34,'SAV Fund Bank'!$J:$J,Cashflow!BA$5)</f>
        <v>0</v>
      </c>
    </row>
    <row r="35" spans="2:56" s="137" customFormat="1" ht="12.75" hidden="1" outlineLevel="1" x14ac:dyDescent="0.2">
      <c r="B35" s="137" t="s">
        <v>731</v>
      </c>
      <c r="D35" s="181">
        <f t="shared" si="45"/>
        <v>-1324758.99</v>
      </c>
      <c r="E35" s="137">
        <f>SUMIFS('SAV Fund Bank'!$I:$I,'SAV Fund Bank'!$K:$K,Cashflow!$B35,'SAV Fund Bank'!$J:$J,Cashflow!E$5)</f>
        <v>0</v>
      </c>
      <c r="F35" s="137">
        <f>SUMIFS('SAV Fund Bank'!$I:$I,'SAV Fund Bank'!$K:$K,Cashflow!$B35,'SAV Fund Bank'!$J:$J,Cashflow!F$5)</f>
        <v>0</v>
      </c>
      <c r="G35" s="137">
        <f>SUMIFS('SAV Fund Bank'!$I:$I,'SAV Fund Bank'!$K:$K,Cashflow!$B35,'SAV Fund Bank'!$J:$J,Cashflow!G$5)</f>
        <v>0</v>
      </c>
      <c r="H35" s="137">
        <f>SUMIFS('SAV Fund Bank'!$I:$I,'SAV Fund Bank'!$K:$K,Cashflow!$B35,'SAV Fund Bank'!$J:$J,Cashflow!H$5)</f>
        <v>0</v>
      </c>
      <c r="I35" s="137">
        <f>SUMIFS('SAV Fund Bank'!$I:$I,'SAV Fund Bank'!$K:$K,Cashflow!$B35,'SAV Fund Bank'!$J:$J,Cashflow!I$5)</f>
        <v>-83083.33</v>
      </c>
      <c r="J35" s="137">
        <f>SUMIFS('SAV Fund Bank'!$I:$I,'SAV Fund Bank'!$K:$K,Cashflow!$B35,'SAV Fund Bank'!$J:$J,Cashflow!J$5)</f>
        <v>0</v>
      </c>
      <c r="K35" s="137">
        <f>SUMIFS('SAV Fund Bank'!$I:$I,'SAV Fund Bank'!$K:$K,Cashflow!$B35,'SAV Fund Bank'!$J:$J,Cashflow!K$5)</f>
        <v>0</v>
      </c>
      <c r="L35" s="137">
        <f>SUMIFS('SAV Fund Bank'!$I:$I,'SAV Fund Bank'!$K:$K,Cashflow!$B35,'SAV Fund Bank'!$J:$J,Cashflow!L$5)</f>
        <v>0</v>
      </c>
      <c r="M35" s="137">
        <f>SUMIFS('SAV Fund Bank'!$I:$I,'SAV Fund Bank'!$K:$K,Cashflow!$B35,'SAV Fund Bank'!$J:$J,Cashflow!M$5)</f>
        <v>0</v>
      </c>
      <c r="N35" s="137">
        <f>SUMIFS('SAV Fund Bank'!$I:$I,'SAV Fund Bank'!$K:$K,Cashflow!$B35,'SAV Fund Bank'!$J:$J,Cashflow!N$5)</f>
        <v>0</v>
      </c>
      <c r="O35" s="137">
        <f>SUMIFS('SAV Fund Bank'!$I:$I,'SAV Fund Bank'!$K:$K,Cashflow!$B35,'SAV Fund Bank'!$J:$J,Cashflow!O$5)</f>
        <v>0</v>
      </c>
      <c r="P35" s="137">
        <f>SUMIFS('SAV Fund Bank'!$I:$I,'SAV Fund Bank'!$K:$K,Cashflow!$B35,'SAV Fund Bank'!$J:$J,Cashflow!P$5)</f>
        <v>-166166.66</v>
      </c>
      <c r="Q35" s="137">
        <f>SUMIFS('SAV Fund Bank'!$I:$I,'SAV Fund Bank'!$K:$K,Cashflow!$B35,'SAV Fund Bank'!$J:$J,Cashflow!Q$5)</f>
        <v>0</v>
      </c>
      <c r="R35" s="137">
        <f>SUMIFS('SAV Fund Bank'!$I:$I,'SAV Fund Bank'!$K:$K,Cashflow!$B35,'SAV Fund Bank'!$J:$J,Cashflow!R$5)</f>
        <v>-99700</v>
      </c>
      <c r="S35" s="137">
        <f>SUMIFS('SAV Fund Bank'!$I:$I,'SAV Fund Bank'!$K:$K,Cashflow!$B35,'SAV Fund Bank'!$J:$J,Cashflow!S$5)</f>
        <v>0</v>
      </c>
      <c r="T35" s="137">
        <f>SUMIFS('SAV Fund Bank'!$I:$I,'SAV Fund Bank'!$K:$K,Cashflow!$B35,'SAV Fund Bank'!$J:$J,Cashflow!T$5)</f>
        <v>0</v>
      </c>
      <c r="U35" s="137">
        <f>SUMIFS('SAV Fund Bank'!$I:$I,'SAV Fund Bank'!$K:$K,Cashflow!$B35,'SAV Fund Bank'!$J:$J,Cashflow!U$5)</f>
        <v>-99701</v>
      </c>
      <c r="V35" s="137">
        <f>SUMIFS('SAV Fund Bank'!$I:$I,'SAV Fund Bank'!$K:$K,Cashflow!$B35,'SAV Fund Bank'!$J:$J,Cashflow!V$5)</f>
        <v>0</v>
      </c>
      <c r="W35" s="137">
        <f>SUMIFS('SAV Fund Bank'!$I:$I,'SAV Fund Bank'!$K:$K,Cashflow!$B35,'SAV Fund Bank'!$J:$J,Cashflow!W$5)</f>
        <v>0</v>
      </c>
      <c r="X35" s="137">
        <f>SUMIFS('SAV Fund Bank'!$I:$I,'SAV Fund Bank'!$K:$K,Cashflow!$B35,'SAV Fund Bank'!$J:$J,Cashflow!X$5)</f>
        <v>-99701</v>
      </c>
      <c r="Y35" s="137">
        <f>SUMIFS('SAV Fund Bank'!$I:$I,'SAV Fund Bank'!$K:$K,Cashflow!$B35,'SAV Fund Bank'!$J:$J,Cashflow!Y$5)</f>
        <v>0</v>
      </c>
      <c r="Z35" s="137">
        <f>SUMIFS('SAV Fund Bank'!$I:$I,'SAV Fund Bank'!$K:$K,Cashflow!$B35,'SAV Fund Bank'!$J:$J,Cashflow!Z$5)</f>
        <v>0</v>
      </c>
      <c r="AA35" s="137">
        <f>SUMIFS('SAV Fund Bank'!$I:$I,'SAV Fund Bank'!$K:$K,Cashflow!$B35,'SAV Fund Bank'!$J:$J,Cashflow!AA$5)</f>
        <v>0</v>
      </c>
      <c r="AB35" s="137">
        <f>SUMIFS('SAV Fund Bank'!$I:$I,'SAV Fund Bank'!$K:$K,Cashflow!$B35,'SAV Fund Bank'!$J:$J,Cashflow!AB$5)</f>
        <v>0</v>
      </c>
      <c r="AC35" s="137">
        <f>SUMIFS('SAV Fund Bank'!$I:$I,'SAV Fund Bank'!$K:$K,Cashflow!$B35,'SAV Fund Bank'!$J:$J,Cashflow!AC$5)</f>
        <v>-99701</v>
      </c>
      <c r="AD35" s="137">
        <f>SUMIFS('SAV Fund Bank'!$I:$I,'SAV Fund Bank'!$K:$K,Cashflow!$B35,'SAV Fund Bank'!$J:$J,Cashflow!AD$5)</f>
        <v>-99701</v>
      </c>
      <c r="AE35" s="137">
        <f>SUMIFS('SAV Fund Bank'!$I:$I,'SAV Fund Bank'!$K:$K,Cashflow!$B35,'SAV Fund Bank'!$J:$J,Cashflow!AE$5)</f>
        <v>0</v>
      </c>
      <c r="AF35" s="137">
        <f>SUMIFS('SAV Fund Bank'!$I:$I,'SAV Fund Bank'!$K:$K,Cashflow!$B35,'SAV Fund Bank'!$J:$J,Cashflow!AF$5)</f>
        <v>0</v>
      </c>
      <c r="AG35" s="137">
        <f>SUMIFS('SAV Fund Bank'!$I:$I,'SAV Fund Bank'!$K:$K,Cashflow!$B35,'SAV Fund Bank'!$J:$J,Cashflow!AG$5)</f>
        <v>-99701</v>
      </c>
      <c r="AH35" s="137">
        <f>SUMIFS('SAV Fund Bank'!$I:$I,'SAV Fund Bank'!$K:$K,Cashflow!$B35,'SAV Fund Bank'!$J:$J,Cashflow!AH$5)</f>
        <v>0</v>
      </c>
      <c r="AI35" s="137">
        <f>SUMIFS('SAV Fund Bank'!$I:$I,'SAV Fund Bank'!$K:$K,Cashflow!$B35,'SAV Fund Bank'!$J:$J,Cashflow!AI$5)</f>
        <v>0</v>
      </c>
      <c r="AJ35" s="137">
        <f>SUMIFS('SAV Fund Bank'!$I:$I,'SAV Fund Bank'!$K:$K,Cashflow!$B35,'SAV Fund Bank'!$J:$J,Cashflow!AJ$5)</f>
        <v>-97152</v>
      </c>
      <c r="AK35" s="137">
        <f>SUMIFS('SAV Fund Bank'!$I:$I,'SAV Fund Bank'!$K:$K,Cashflow!$B35,'SAV Fund Bank'!$J:$J,Cashflow!AK$5)</f>
        <v>0</v>
      </c>
      <c r="AL35" s="137">
        <f>SUMIFS('SAV Fund Bank'!$I:$I,'SAV Fund Bank'!$K:$K,Cashflow!$B35,'SAV Fund Bank'!$J:$J,Cashflow!AL$5)</f>
        <v>-97151</v>
      </c>
      <c r="AM35" s="137">
        <f>SUMIFS('SAV Fund Bank'!$I:$I,'SAV Fund Bank'!$K:$K,Cashflow!$B35,'SAV Fund Bank'!$J:$J,Cashflow!AM$5)</f>
        <v>0</v>
      </c>
      <c r="AN35" s="137">
        <f>SUMIFS('SAV Fund Bank'!$I:$I,'SAV Fund Bank'!$K:$K,Cashflow!$B35,'SAV Fund Bank'!$J:$J,Cashflow!AN$5)</f>
        <v>0</v>
      </c>
      <c r="AO35" s="137">
        <f>SUMIFS('SAV Fund Bank'!$I:$I,'SAV Fund Bank'!$K:$K,Cashflow!$B35,'SAV Fund Bank'!$J:$J,Cashflow!AO$5)</f>
        <v>0</v>
      </c>
      <c r="AP35" s="137">
        <f>SUMIFS('SAV Fund Bank'!$I:$I,'SAV Fund Bank'!$K:$K,Cashflow!$B35,'SAV Fund Bank'!$J:$J,Cashflow!AP$5)</f>
        <v>-100751</v>
      </c>
      <c r="AQ35" s="137">
        <f>SUMIFS('SAV Fund Bank'!$I:$I,'SAV Fund Bank'!$K:$K,Cashflow!$B35,'SAV Fund Bank'!$J:$J,Cashflow!AQ$5)</f>
        <v>0</v>
      </c>
      <c r="AR35" s="137">
        <f>SUMIFS('SAV Fund Bank'!$I:$I,'SAV Fund Bank'!$K:$K,Cashflow!$B35,'SAV Fund Bank'!$J:$J,Cashflow!AR$5)</f>
        <v>0</v>
      </c>
      <c r="AS35" s="137">
        <f>SUMIFS('SAV Fund Bank'!$I:$I,'SAV Fund Bank'!$K:$K,Cashflow!$B35,'SAV Fund Bank'!$J:$J,Cashflow!AS$5)</f>
        <v>-100750</v>
      </c>
      <c r="AT35" s="137">
        <f>SUMIFS('SAV Fund Bank'!$I:$I,'SAV Fund Bank'!$K:$K,Cashflow!$B35,'SAV Fund Bank'!$J:$J,Cashflow!AT$5)</f>
        <v>0</v>
      </c>
      <c r="AU35" s="137">
        <f>SUMIFS('SAV Fund Bank'!$I:$I,'SAV Fund Bank'!$K:$K,Cashflow!$B35,'SAV Fund Bank'!$J:$J,Cashflow!AU$5)</f>
        <v>-100750</v>
      </c>
      <c r="AV35" s="137">
        <f>SUMIFS('SAV Fund Bank'!$I:$I,'SAV Fund Bank'!$K:$K,Cashflow!$B35,'SAV Fund Bank'!$J:$J,Cashflow!AV$5)</f>
        <v>120000</v>
      </c>
      <c r="AW35" s="137">
        <f>SUMIFS('SAV Fund Bank'!$I:$I,'SAV Fund Bank'!$K:$K,Cashflow!$B35,'SAV Fund Bank'!$J:$J,Cashflow!AW$5)</f>
        <v>0</v>
      </c>
      <c r="AX35" s="137">
        <f>SUMIFS('SAV Fund Bank'!$I:$I,'SAV Fund Bank'!$K:$K,Cashflow!$B35,'SAV Fund Bank'!$J:$J,Cashflow!AX$5)</f>
        <v>-100750</v>
      </c>
      <c r="AY35" s="137">
        <f>SUMIFS('SAV Fund Bank'!$I:$I,'SAV Fund Bank'!$K:$K,Cashflow!$B35,'SAV Fund Bank'!$J:$J,Cashflow!AY$5)</f>
        <v>0</v>
      </c>
      <c r="AZ35" s="137">
        <f>SUMIFS('SAV Fund Bank'!$I:$I,'SAV Fund Bank'!$K:$K,Cashflow!$B35,'SAV Fund Bank'!$J:$J,Cashflow!AZ$5)</f>
        <v>0</v>
      </c>
      <c r="BA35" s="137">
        <f>SUMIFS('SAV Fund Bank'!$I:$I,'SAV Fund Bank'!$K:$K,Cashflow!$B35,'SAV Fund Bank'!$J:$J,Cashflow!BA$5)</f>
        <v>0</v>
      </c>
    </row>
    <row r="36" spans="2:56" s="137" customFormat="1" ht="12.75" hidden="1" outlineLevel="1" x14ac:dyDescent="0.2">
      <c r="B36" s="137" t="s">
        <v>278</v>
      </c>
      <c r="D36" s="181">
        <f t="shared" si="45"/>
        <v>-456947.56000000006</v>
      </c>
      <c r="E36" s="137">
        <f>SUMIFS('SAV Fund Bank'!$I:$I,'SAV Fund Bank'!$K:$K,Cashflow!$B36,'SAV Fund Bank'!$J:$J,Cashflow!E$5)</f>
        <v>0</v>
      </c>
      <c r="F36" s="137">
        <f>SUMIFS('SAV Fund Bank'!$I:$I,'SAV Fund Bank'!$K:$K,Cashflow!$B36,'SAV Fund Bank'!$J:$J,Cashflow!F$5)</f>
        <v>0</v>
      </c>
      <c r="G36" s="137">
        <f>SUMIFS('SAV Fund Bank'!$I:$I,'SAV Fund Bank'!$K:$K,Cashflow!$B36,'SAV Fund Bank'!$J:$J,Cashflow!G$5)</f>
        <v>0</v>
      </c>
      <c r="H36" s="137">
        <f>SUMIFS('SAV Fund Bank'!$I:$I,'SAV Fund Bank'!$K:$K,Cashflow!$B36,'SAV Fund Bank'!$J:$J,Cashflow!H$5)</f>
        <v>-31</v>
      </c>
      <c r="I36" s="137">
        <f>SUMIFS('SAV Fund Bank'!$I:$I,'SAV Fund Bank'!$K:$K,Cashflow!$B36,'SAV Fund Bank'!$J:$J,Cashflow!I$5)</f>
        <v>-35583.15</v>
      </c>
      <c r="J36" s="137">
        <f>SUMIFS('SAV Fund Bank'!$I:$I,'SAV Fund Bank'!$K:$K,Cashflow!$B36,'SAV Fund Bank'!$J:$J,Cashflow!J$5)</f>
        <v>-1</v>
      </c>
      <c r="K36" s="137">
        <f>SUMIFS('SAV Fund Bank'!$I:$I,'SAV Fund Bank'!$K:$K,Cashflow!$B36,'SAV Fund Bank'!$J:$J,Cashflow!K$5)</f>
        <v>-81021</v>
      </c>
      <c r="L36" s="137">
        <f>SUMIFS('SAV Fund Bank'!$I:$I,'SAV Fund Bank'!$K:$K,Cashflow!$B36,'SAV Fund Bank'!$J:$J,Cashflow!L$5)</f>
        <v>-10152</v>
      </c>
      <c r="M36" s="137">
        <f>SUMIFS('SAV Fund Bank'!$I:$I,'SAV Fund Bank'!$K:$K,Cashflow!$B36,'SAV Fund Bank'!$J:$J,Cashflow!M$5)</f>
        <v>0</v>
      </c>
      <c r="N36" s="137">
        <f>SUMIFS('SAV Fund Bank'!$I:$I,'SAV Fund Bank'!$K:$K,Cashflow!$B36,'SAV Fund Bank'!$J:$J,Cashflow!N$5)</f>
        <v>0</v>
      </c>
      <c r="O36" s="137">
        <f>SUMIFS('SAV Fund Bank'!$I:$I,'SAV Fund Bank'!$K:$K,Cashflow!$B36,'SAV Fund Bank'!$J:$J,Cashflow!O$5)</f>
        <v>0</v>
      </c>
      <c r="P36" s="137">
        <f>SUMIFS('SAV Fund Bank'!$I:$I,'SAV Fund Bank'!$K:$K,Cashflow!$B36,'SAV Fund Bank'!$J:$J,Cashflow!P$5)</f>
        <v>-11703</v>
      </c>
      <c r="Q36" s="137">
        <f>SUMIFS('SAV Fund Bank'!$I:$I,'SAV Fund Bank'!$K:$K,Cashflow!$B36,'SAV Fund Bank'!$J:$J,Cashflow!Q$5)</f>
        <v>-3671.67</v>
      </c>
      <c r="R36" s="137">
        <f>SUMIFS('SAV Fund Bank'!$I:$I,'SAV Fund Bank'!$K:$K,Cashflow!$B36,'SAV Fund Bank'!$J:$J,Cashflow!R$5)</f>
        <v>-11608.06</v>
      </c>
      <c r="S36" s="137">
        <f>SUMIFS('SAV Fund Bank'!$I:$I,'SAV Fund Bank'!$K:$K,Cashflow!$B36,'SAV Fund Bank'!$J:$J,Cashflow!S$5)</f>
        <v>0</v>
      </c>
      <c r="T36" s="137">
        <f>SUMIFS('SAV Fund Bank'!$I:$I,'SAV Fund Bank'!$K:$K,Cashflow!$B36,'SAV Fund Bank'!$J:$J,Cashflow!T$5)</f>
        <v>-6001</v>
      </c>
      <c r="U36" s="137">
        <f>SUMIFS('SAV Fund Bank'!$I:$I,'SAV Fund Bank'!$K:$K,Cashflow!$B36,'SAV Fund Bank'!$J:$J,Cashflow!U$5)</f>
        <v>-10875.9</v>
      </c>
      <c r="V36" s="137">
        <f>SUMIFS('SAV Fund Bank'!$I:$I,'SAV Fund Bank'!$K:$K,Cashflow!$B36,'SAV Fund Bank'!$J:$J,Cashflow!V$5)</f>
        <v>0</v>
      </c>
      <c r="W36" s="137">
        <f>SUMIFS('SAV Fund Bank'!$I:$I,'SAV Fund Bank'!$K:$K,Cashflow!$B36,'SAV Fund Bank'!$J:$J,Cashflow!W$5)</f>
        <v>0</v>
      </c>
      <c r="X36" s="137">
        <f>SUMIFS('SAV Fund Bank'!$I:$I,'SAV Fund Bank'!$K:$K,Cashflow!$B36,'SAV Fund Bank'!$J:$J,Cashflow!X$5)</f>
        <v>-10837</v>
      </c>
      <c r="Y36" s="137">
        <f>SUMIFS('SAV Fund Bank'!$I:$I,'SAV Fund Bank'!$K:$K,Cashflow!$B36,'SAV Fund Bank'!$J:$J,Cashflow!Y$5)</f>
        <v>-10933.9</v>
      </c>
      <c r="Z36" s="137">
        <f>SUMIFS('SAV Fund Bank'!$I:$I,'SAV Fund Bank'!$K:$K,Cashflow!$B36,'SAV Fund Bank'!$J:$J,Cashflow!Z$5)</f>
        <v>0</v>
      </c>
      <c r="AA36" s="137">
        <f>SUMIFS('SAV Fund Bank'!$I:$I,'SAV Fund Bank'!$K:$K,Cashflow!$B36,'SAV Fund Bank'!$J:$J,Cashflow!AA$5)</f>
        <v>-12063.9</v>
      </c>
      <c r="AB36" s="137">
        <f>SUMIFS('SAV Fund Bank'!$I:$I,'SAV Fund Bank'!$K:$K,Cashflow!$B36,'SAV Fund Bank'!$J:$J,Cashflow!AB$5)</f>
        <v>0</v>
      </c>
      <c r="AC36" s="137">
        <f>SUMIFS('SAV Fund Bank'!$I:$I,'SAV Fund Bank'!$K:$K,Cashflow!$B36,'SAV Fund Bank'!$J:$J,Cashflow!AC$5)</f>
        <v>-3331</v>
      </c>
      <c r="AD36" s="137">
        <f>SUMIFS('SAV Fund Bank'!$I:$I,'SAV Fund Bank'!$K:$K,Cashflow!$B36,'SAV Fund Bank'!$J:$J,Cashflow!AD$5)</f>
        <v>0</v>
      </c>
      <c r="AE36" s="137">
        <f>SUMIFS('SAV Fund Bank'!$I:$I,'SAV Fund Bank'!$K:$K,Cashflow!$B36,'SAV Fund Bank'!$J:$J,Cashflow!AE$5)</f>
        <v>-13717.51</v>
      </c>
      <c r="AF36" s="137">
        <f>SUMIFS('SAV Fund Bank'!$I:$I,'SAV Fund Bank'!$K:$K,Cashflow!$B36,'SAV Fund Bank'!$J:$J,Cashflow!AF$5)</f>
        <v>-14901</v>
      </c>
      <c r="AG36" s="137">
        <f>SUMIFS('SAV Fund Bank'!$I:$I,'SAV Fund Bank'!$K:$K,Cashflow!$B36,'SAV Fund Bank'!$J:$J,Cashflow!AG$5)</f>
        <v>-12285.65</v>
      </c>
      <c r="AH36" s="137">
        <f>SUMIFS('SAV Fund Bank'!$I:$I,'SAV Fund Bank'!$K:$K,Cashflow!$B36,'SAV Fund Bank'!$J:$J,Cashflow!AH$5)</f>
        <v>-51601</v>
      </c>
      <c r="AI36" s="137">
        <f>SUMIFS('SAV Fund Bank'!$I:$I,'SAV Fund Bank'!$K:$K,Cashflow!$B36,'SAV Fund Bank'!$J:$J,Cashflow!AI$5)</f>
        <v>-55888</v>
      </c>
      <c r="AJ36" s="137">
        <f>SUMIFS('SAV Fund Bank'!$I:$I,'SAV Fund Bank'!$K:$K,Cashflow!$B36,'SAV Fund Bank'!$J:$J,Cashflow!AJ$5)</f>
        <v>-2</v>
      </c>
      <c r="AK36" s="137">
        <f>SUMIFS('SAV Fund Bank'!$I:$I,'SAV Fund Bank'!$K:$K,Cashflow!$B36,'SAV Fund Bank'!$J:$J,Cashflow!AK$5)</f>
        <v>-15806.65</v>
      </c>
      <c r="AL36" s="137">
        <f>SUMIFS('SAV Fund Bank'!$I:$I,'SAV Fund Bank'!$K:$K,Cashflow!$B36,'SAV Fund Bank'!$J:$J,Cashflow!AL$5)</f>
        <v>-9060</v>
      </c>
      <c r="AM36" s="137">
        <f>SUMIFS('SAV Fund Bank'!$I:$I,'SAV Fund Bank'!$K:$K,Cashflow!$B36,'SAV Fund Bank'!$J:$J,Cashflow!AM$5)</f>
        <v>-57225.24</v>
      </c>
      <c r="AN36" s="137">
        <f>SUMIFS('SAV Fund Bank'!$I:$I,'SAV Fund Bank'!$K:$K,Cashflow!$B36,'SAV Fund Bank'!$J:$J,Cashflow!AN$5)</f>
        <v>0</v>
      </c>
      <c r="AO36" s="137">
        <f>SUMIFS('SAV Fund Bank'!$I:$I,'SAV Fund Bank'!$K:$K,Cashflow!$B36,'SAV Fund Bank'!$J:$J,Cashflow!AO$5)</f>
        <v>0</v>
      </c>
      <c r="AP36" s="137">
        <f>SUMIFS('SAV Fund Bank'!$I:$I,'SAV Fund Bank'!$K:$K,Cashflow!$B36,'SAV Fund Bank'!$J:$J,Cashflow!AP$5)</f>
        <v>-16733.39</v>
      </c>
      <c r="AQ36" s="137">
        <f>SUMIFS('SAV Fund Bank'!$I:$I,'SAV Fund Bank'!$K:$K,Cashflow!$B36,'SAV Fund Bank'!$J:$J,Cashflow!AQ$5)</f>
        <v>0</v>
      </c>
      <c r="AR36" s="137">
        <f>SUMIFS('SAV Fund Bank'!$I:$I,'SAV Fund Bank'!$K:$K,Cashflow!$B36,'SAV Fund Bank'!$J:$J,Cashflow!AR$5)</f>
        <v>51241.35</v>
      </c>
      <c r="AS36" s="137">
        <f>SUMIFS('SAV Fund Bank'!$I:$I,'SAV Fund Bank'!$K:$K,Cashflow!$B36,'SAV Fund Bank'!$J:$J,Cashflow!AS$5)</f>
        <v>1678</v>
      </c>
      <c r="AT36" s="137">
        <f>SUMIFS('SAV Fund Bank'!$I:$I,'SAV Fund Bank'!$K:$K,Cashflow!$B36,'SAV Fund Bank'!$J:$J,Cashflow!AT$5)</f>
        <v>-33204.400000000001</v>
      </c>
      <c r="AU36" s="137">
        <f>SUMIFS('SAV Fund Bank'!$I:$I,'SAV Fund Bank'!$K:$K,Cashflow!$B36,'SAV Fund Bank'!$J:$J,Cashflow!AU$5)</f>
        <v>-1032.8499999999999</v>
      </c>
      <c r="AV36" s="137">
        <f>SUMIFS('SAV Fund Bank'!$I:$I,'SAV Fund Bank'!$K:$K,Cashflow!$B36,'SAV Fund Bank'!$J:$J,Cashflow!AV$5)</f>
        <v>50111</v>
      </c>
      <c r="AW36" s="137">
        <f>SUMIFS('SAV Fund Bank'!$I:$I,'SAV Fund Bank'!$K:$K,Cashflow!$B36,'SAV Fund Bank'!$J:$J,Cashflow!AW$5)</f>
        <v>-34232.9</v>
      </c>
      <c r="AX36" s="137">
        <f>SUMIFS('SAV Fund Bank'!$I:$I,'SAV Fund Bank'!$K:$K,Cashflow!$B36,'SAV Fund Bank'!$J:$J,Cashflow!AX$5)</f>
        <v>3112.76</v>
      </c>
      <c r="AY36" s="137">
        <f>SUMIFS('SAV Fund Bank'!$I:$I,'SAV Fund Bank'!$K:$K,Cashflow!$B36,'SAV Fund Bank'!$J:$J,Cashflow!AY$5)</f>
        <v>-12180</v>
      </c>
      <c r="AZ36" s="137">
        <f>SUMIFS('SAV Fund Bank'!$I:$I,'SAV Fund Bank'!$K:$K,Cashflow!$B36,'SAV Fund Bank'!$J:$J,Cashflow!AZ$5)</f>
        <v>-26956.84</v>
      </c>
      <c r="BA36" s="137">
        <f>SUMIFS('SAV Fund Bank'!$I:$I,'SAV Fund Bank'!$K:$K,Cashflow!$B36,'SAV Fund Bank'!$J:$J,Cashflow!BA$5)</f>
        <v>-449.65999999999997</v>
      </c>
    </row>
    <row r="37" spans="2:56" s="137" customFormat="1" ht="12.75" hidden="1" outlineLevel="1" x14ac:dyDescent="0.2">
      <c r="B37" s="137" t="s">
        <v>2474</v>
      </c>
      <c r="D37" s="181">
        <f t="shared" si="45"/>
        <v>2.00000001132139E-2</v>
      </c>
      <c r="E37" s="137">
        <f>SUMIFS('SAV Fund Bank'!$I:$I,'SAV Fund Bank'!$K:$K,Cashflow!$B37,'SAV Fund Bank'!$J:$J,Cashflow!E$5)</f>
        <v>0</v>
      </c>
      <c r="F37" s="137">
        <f>SUMIFS('SAV Fund Bank'!$I:$I,'SAV Fund Bank'!$K:$K,Cashflow!$B37,'SAV Fund Bank'!$J:$J,Cashflow!F$5)</f>
        <v>0</v>
      </c>
      <c r="G37" s="137">
        <f>SUMIFS('SAV Fund Bank'!$I:$I,'SAV Fund Bank'!$K:$K,Cashflow!$B37,'SAV Fund Bank'!$J:$J,Cashflow!G$5)</f>
        <v>0</v>
      </c>
      <c r="H37" s="137">
        <f>SUMIFS('SAV Fund Bank'!$I:$I,'SAV Fund Bank'!$K:$K,Cashflow!$B37,'SAV Fund Bank'!$J:$J,Cashflow!H$5)</f>
        <v>0</v>
      </c>
      <c r="I37" s="137">
        <f>SUMIFS('SAV Fund Bank'!$I:$I,'SAV Fund Bank'!$K:$K,Cashflow!$B37,'SAV Fund Bank'!$J:$J,Cashflow!I$5)</f>
        <v>0</v>
      </c>
      <c r="J37" s="137">
        <f>SUMIFS('SAV Fund Bank'!$I:$I,'SAV Fund Bank'!$K:$K,Cashflow!$B37,'SAV Fund Bank'!$J:$J,Cashflow!J$5)</f>
        <v>0</v>
      </c>
      <c r="K37" s="137">
        <f>SUMIFS('SAV Fund Bank'!$I:$I,'SAV Fund Bank'!$K:$K,Cashflow!$B37,'SAV Fund Bank'!$J:$J,Cashflow!K$5)</f>
        <v>0</v>
      </c>
      <c r="L37" s="137">
        <f>SUMIFS('SAV Fund Bank'!$I:$I,'SAV Fund Bank'!$K:$K,Cashflow!$B37,'SAV Fund Bank'!$J:$J,Cashflow!L$5)</f>
        <v>0</v>
      </c>
      <c r="M37" s="137">
        <f>SUMIFS('SAV Fund Bank'!$I:$I,'SAV Fund Bank'!$K:$K,Cashflow!$B37,'SAV Fund Bank'!$J:$J,Cashflow!M$5)</f>
        <v>0</v>
      </c>
      <c r="N37" s="137">
        <f>SUMIFS('SAV Fund Bank'!$I:$I,'SAV Fund Bank'!$K:$K,Cashflow!$B37,'SAV Fund Bank'!$J:$J,Cashflow!N$5)</f>
        <v>0</v>
      </c>
      <c r="O37" s="137">
        <f>SUMIFS('SAV Fund Bank'!$I:$I,'SAV Fund Bank'!$K:$K,Cashflow!$B37,'SAV Fund Bank'!$J:$J,Cashflow!O$5)</f>
        <v>0</v>
      </c>
      <c r="P37" s="137">
        <f>SUMIFS('SAV Fund Bank'!$I:$I,'SAV Fund Bank'!$K:$K,Cashflow!$B37,'SAV Fund Bank'!$J:$J,Cashflow!P$5)</f>
        <v>0</v>
      </c>
      <c r="Q37" s="137">
        <f>SUMIFS('SAV Fund Bank'!$I:$I,'SAV Fund Bank'!$K:$K,Cashflow!$B37,'SAV Fund Bank'!$J:$J,Cashflow!Q$5)</f>
        <v>0</v>
      </c>
      <c r="R37" s="137">
        <f>SUMIFS('SAV Fund Bank'!$I:$I,'SAV Fund Bank'!$K:$K,Cashflow!$B37,'SAV Fund Bank'!$J:$J,Cashflow!R$5)</f>
        <v>0</v>
      </c>
      <c r="S37" s="137">
        <f>SUMIFS('SAV Fund Bank'!$I:$I,'SAV Fund Bank'!$K:$K,Cashflow!$B37,'SAV Fund Bank'!$J:$J,Cashflow!S$5)</f>
        <v>0</v>
      </c>
      <c r="T37" s="137">
        <f>SUMIFS('SAV Fund Bank'!$I:$I,'SAV Fund Bank'!$K:$K,Cashflow!$B37,'SAV Fund Bank'!$J:$J,Cashflow!T$5)</f>
        <v>0</v>
      </c>
      <c r="U37" s="137">
        <f>SUMIFS('SAV Fund Bank'!$I:$I,'SAV Fund Bank'!$K:$K,Cashflow!$B37,'SAV Fund Bank'!$J:$J,Cashflow!U$5)</f>
        <v>0</v>
      </c>
      <c r="V37" s="137">
        <f>SUMIFS('SAV Fund Bank'!$I:$I,'SAV Fund Bank'!$K:$K,Cashflow!$B37,'SAV Fund Bank'!$J:$J,Cashflow!V$5)</f>
        <v>0</v>
      </c>
      <c r="W37" s="137">
        <f>SUMIFS('SAV Fund Bank'!$I:$I,'SAV Fund Bank'!$K:$K,Cashflow!$B37,'SAV Fund Bank'!$J:$J,Cashflow!W$5)</f>
        <v>0</v>
      </c>
      <c r="X37" s="137">
        <f>SUMIFS('SAV Fund Bank'!$I:$I,'SAV Fund Bank'!$K:$K,Cashflow!$B37,'SAV Fund Bank'!$J:$J,Cashflow!X$5)</f>
        <v>0</v>
      </c>
      <c r="Y37" s="137">
        <f>SUMIFS('SAV Fund Bank'!$I:$I,'SAV Fund Bank'!$K:$K,Cashflow!$B37,'SAV Fund Bank'!$J:$J,Cashflow!Y$5)</f>
        <v>0</v>
      </c>
      <c r="Z37" s="137">
        <f>SUMIFS('SAV Fund Bank'!$I:$I,'SAV Fund Bank'!$K:$K,Cashflow!$B37,'SAV Fund Bank'!$J:$J,Cashflow!Z$5)</f>
        <v>0</v>
      </c>
      <c r="AA37" s="137">
        <f>SUMIFS('SAV Fund Bank'!$I:$I,'SAV Fund Bank'!$K:$K,Cashflow!$B37,'SAV Fund Bank'!$J:$J,Cashflow!AA$5)</f>
        <v>0</v>
      </c>
      <c r="AB37" s="137">
        <f>SUMIFS('SAV Fund Bank'!$I:$I,'SAV Fund Bank'!$K:$K,Cashflow!$B37,'SAV Fund Bank'!$J:$J,Cashflow!AB$5)</f>
        <v>0</v>
      </c>
      <c r="AC37" s="137">
        <f>SUMIFS('SAV Fund Bank'!$I:$I,'SAV Fund Bank'!$K:$K,Cashflow!$B37,'SAV Fund Bank'!$J:$J,Cashflow!AC$5)</f>
        <v>0</v>
      </c>
      <c r="AD37" s="137">
        <f>SUMIFS('SAV Fund Bank'!$I:$I,'SAV Fund Bank'!$K:$K,Cashflow!$B37,'SAV Fund Bank'!$J:$J,Cashflow!AD$5)</f>
        <v>0</v>
      </c>
      <c r="AE37" s="137">
        <f>SUMIFS('SAV Fund Bank'!$I:$I,'SAV Fund Bank'!$K:$K,Cashflow!$B37,'SAV Fund Bank'!$J:$J,Cashflow!AE$5)</f>
        <v>0</v>
      </c>
      <c r="AF37" s="137">
        <f>SUMIFS('SAV Fund Bank'!$I:$I,'SAV Fund Bank'!$K:$K,Cashflow!$B37,'SAV Fund Bank'!$J:$J,Cashflow!AF$5)</f>
        <v>0</v>
      </c>
      <c r="AG37" s="137">
        <f>SUMIFS('SAV Fund Bank'!$I:$I,'SAV Fund Bank'!$K:$K,Cashflow!$B37,'SAV Fund Bank'!$J:$J,Cashflow!AG$5)</f>
        <v>0</v>
      </c>
      <c r="AH37" s="137">
        <f>SUMIFS('SAV Fund Bank'!$I:$I,'SAV Fund Bank'!$K:$K,Cashflow!$B37,'SAV Fund Bank'!$J:$J,Cashflow!AH$5)</f>
        <v>0</v>
      </c>
      <c r="AI37" s="137">
        <f>SUMIFS('SAV Fund Bank'!$I:$I,'SAV Fund Bank'!$K:$K,Cashflow!$B37,'SAV Fund Bank'!$J:$J,Cashflow!AI$5)</f>
        <v>0</v>
      </c>
      <c r="AJ37" s="137">
        <f>SUMIFS('SAV Fund Bank'!$I:$I,'SAV Fund Bank'!$K:$K,Cashflow!$B37,'SAV Fund Bank'!$J:$J,Cashflow!AJ$5)</f>
        <v>0</v>
      </c>
      <c r="AK37" s="137">
        <f>SUMIFS('SAV Fund Bank'!$I:$I,'SAV Fund Bank'!$K:$K,Cashflow!$B37,'SAV Fund Bank'!$J:$J,Cashflow!AK$5)</f>
        <v>0</v>
      </c>
      <c r="AL37" s="137">
        <f>SUMIFS('SAV Fund Bank'!$I:$I,'SAV Fund Bank'!$K:$K,Cashflow!$B37,'SAV Fund Bank'!$J:$J,Cashflow!AL$5)</f>
        <v>-1.9999999924039003E-2</v>
      </c>
      <c r="AM37" s="137">
        <f>SUMIFS('SAV Fund Bank'!$I:$I,'SAV Fund Bank'!$K:$K,Cashflow!$B37,'SAV Fund Bank'!$J:$J,Cashflow!AM$5)</f>
        <v>0</v>
      </c>
      <c r="AN37" s="137">
        <f>SUMIFS('SAV Fund Bank'!$I:$I,'SAV Fund Bank'!$K:$K,Cashflow!$B37,'SAV Fund Bank'!$J:$J,Cashflow!AN$5)</f>
        <v>0</v>
      </c>
      <c r="AO37" s="137">
        <f>SUMIFS('SAV Fund Bank'!$I:$I,'SAV Fund Bank'!$K:$K,Cashflow!$B37,'SAV Fund Bank'!$J:$J,Cashflow!AO$5)</f>
        <v>4.0000000037252903E-2</v>
      </c>
      <c r="AP37" s="137">
        <f>SUMIFS('SAV Fund Bank'!$I:$I,'SAV Fund Bank'!$K:$K,Cashflow!$B37,'SAV Fund Bank'!$J:$J,Cashflow!AP$5)</f>
        <v>0</v>
      </c>
      <c r="AQ37" s="137">
        <f>SUMIFS('SAV Fund Bank'!$I:$I,'SAV Fund Bank'!$K:$K,Cashflow!$B37,'SAV Fund Bank'!$J:$J,Cashflow!AQ$5)</f>
        <v>0</v>
      </c>
      <c r="AR37" s="137">
        <f>SUMIFS('SAV Fund Bank'!$I:$I,'SAV Fund Bank'!$K:$K,Cashflow!$B37,'SAV Fund Bank'!$J:$J,Cashflow!AR$5)</f>
        <v>0</v>
      </c>
      <c r="AS37" s="137">
        <f>SUMIFS('SAV Fund Bank'!$I:$I,'SAV Fund Bank'!$K:$K,Cashflow!$B37,'SAV Fund Bank'!$J:$J,Cashflow!AS$5)</f>
        <v>0</v>
      </c>
      <c r="AT37" s="137">
        <f>SUMIFS('SAV Fund Bank'!$I:$I,'SAV Fund Bank'!$K:$K,Cashflow!$B37,'SAV Fund Bank'!$J:$J,Cashflow!AT$5)</f>
        <v>0</v>
      </c>
      <c r="AU37" s="137">
        <f>SUMIFS('SAV Fund Bank'!$I:$I,'SAV Fund Bank'!$K:$K,Cashflow!$B37,'SAV Fund Bank'!$J:$J,Cashflow!AU$5)</f>
        <v>0</v>
      </c>
      <c r="AV37" s="137">
        <f>SUMIFS('SAV Fund Bank'!$I:$I,'SAV Fund Bank'!$K:$K,Cashflow!$B37,'SAV Fund Bank'!$J:$J,Cashflow!AV$5)</f>
        <v>0</v>
      </c>
      <c r="AW37" s="137">
        <f>SUMIFS('SAV Fund Bank'!$I:$I,'SAV Fund Bank'!$K:$K,Cashflow!$B37,'SAV Fund Bank'!$J:$J,Cashflow!AW$5)</f>
        <v>0</v>
      </c>
      <c r="AX37" s="137">
        <f>SUMIFS('SAV Fund Bank'!$I:$I,'SAV Fund Bank'!$K:$K,Cashflow!$B37,'SAV Fund Bank'!$J:$J,Cashflow!AX$5)</f>
        <v>0</v>
      </c>
      <c r="AY37" s="137">
        <f>SUMIFS('SAV Fund Bank'!$I:$I,'SAV Fund Bank'!$K:$K,Cashflow!$B37,'SAV Fund Bank'!$J:$J,Cashflow!AY$5)</f>
        <v>0</v>
      </c>
      <c r="AZ37" s="137">
        <f>SUMIFS('SAV Fund Bank'!$I:$I,'SAV Fund Bank'!$K:$K,Cashflow!$B37,'SAV Fund Bank'!$J:$J,Cashflow!AZ$5)</f>
        <v>0</v>
      </c>
      <c r="BA37" s="137">
        <f>SUMIFS('SAV Fund Bank'!$I:$I,'SAV Fund Bank'!$K:$K,Cashflow!$B37,'SAV Fund Bank'!$J:$J,Cashflow!BA$5)</f>
        <v>0</v>
      </c>
    </row>
    <row r="38" spans="2:56" s="177" customFormat="1" ht="12.75" collapsed="1" x14ac:dyDescent="0.2">
      <c r="B38" s="140" t="s">
        <v>17</v>
      </c>
      <c r="C38" s="140"/>
      <c r="D38" s="178">
        <f t="shared" si="45"/>
        <v>20851802.41</v>
      </c>
      <c r="E38" s="140">
        <f>SUM(E39:E43)</f>
        <v>0</v>
      </c>
      <c r="F38" s="140">
        <f t="shared" ref="F38:AZ38" si="49">SUM(F39:F43)</f>
        <v>0</v>
      </c>
      <c r="G38" s="140">
        <f t="shared" si="49"/>
        <v>0</v>
      </c>
      <c r="H38" s="140">
        <f t="shared" si="49"/>
        <v>5816546.3300000001</v>
      </c>
      <c r="I38" s="140">
        <f t="shared" si="49"/>
        <v>0</v>
      </c>
      <c r="J38" s="140">
        <f t="shared" si="49"/>
        <v>0</v>
      </c>
      <c r="K38" s="140">
        <f t="shared" si="49"/>
        <v>0</v>
      </c>
      <c r="L38" s="140">
        <f t="shared" si="49"/>
        <v>0</v>
      </c>
      <c r="M38" s="140">
        <f t="shared" si="49"/>
        <v>0</v>
      </c>
      <c r="N38" s="140">
        <f t="shared" si="49"/>
        <v>0</v>
      </c>
      <c r="O38" s="140">
        <f t="shared" si="49"/>
        <v>596263.78</v>
      </c>
      <c r="P38" s="140">
        <f t="shared" si="49"/>
        <v>1403736.2200000002</v>
      </c>
      <c r="Q38" s="140">
        <f t="shared" si="49"/>
        <v>985070.74</v>
      </c>
      <c r="R38" s="140">
        <f t="shared" si="49"/>
        <v>1011888.9400000001</v>
      </c>
      <c r="S38" s="140">
        <f t="shared" si="49"/>
        <v>1025033.37</v>
      </c>
      <c r="T38" s="140">
        <f t="shared" si="49"/>
        <v>5778840.5600000005</v>
      </c>
      <c r="U38" s="140">
        <f t="shared" si="49"/>
        <v>0</v>
      </c>
      <c r="V38" s="140">
        <f t="shared" si="49"/>
        <v>0</v>
      </c>
      <c r="W38" s="140">
        <f t="shared" si="49"/>
        <v>0</v>
      </c>
      <c r="X38" s="140">
        <f t="shared" si="49"/>
        <v>0</v>
      </c>
      <c r="Y38" s="140">
        <f t="shared" si="49"/>
        <v>0</v>
      </c>
      <c r="Z38" s="140">
        <f t="shared" si="49"/>
        <v>0</v>
      </c>
      <c r="AA38" s="140">
        <f t="shared" si="49"/>
        <v>0</v>
      </c>
      <c r="AB38" s="140">
        <f t="shared" si="49"/>
        <v>0</v>
      </c>
      <c r="AC38" s="140">
        <f t="shared" si="49"/>
        <v>0</v>
      </c>
      <c r="AD38" s="140">
        <f t="shared" si="49"/>
        <v>0</v>
      </c>
      <c r="AE38" s="140">
        <f t="shared" si="49"/>
        <v>0</v>
      </c>
      <c r="AF38" s="140">
        <f t="shared" si="49"/>
        <v>0</v>
      </c>
      <c r="AG38" s="140">
        <f t="shared" si="49"/>
        <v>0</v>
      </c>
      <c r="AH38" s="140">
        <f t="shared" si="49"/>
        <v>0</v>
      </c>
      <c r="AI38" s="140">
        <f t="shared" si="49"/>
        <v>-2505873</v>
      </c>
      <c r="AJ38" s="140">
        <f t="shared" si="49"/>
        <v>4515595.4700000007</v>
      </c>
      <c r="AK38" s="140">
        <f t="shared" si="49"/>
        <v>0</v>
      </c>
      <c r="AL38" s="140">
        <f t="shared" si="49"/>
        <v>-2400</v>
      </c>
      <c r="AM38" s="140">
        <f t="shared" si="49"/>
        <v>60000</v>
      </c>
      <c r="AN38" s="140">
        <f t="shared" si="49"/>
        <v>599985</v>
      </c>
      <c r="AO38" s="140">
        <f t="shared" si="49"/>
        <v>-343447</v>
      </c>
      <c r="AP38" s="140">
        <f t="shared" si="49"/>
        <v>0</v>
      </c>
      <c r="AQ38" s="140">
        <f t="shared" si="49"/>
        <v>0</v>
      </c>
      <c r="AR38" s="140">
        <f t="shared" si="49"/>
        <v>0</v>
      </c>
      <c r="AS38" s="140">
        <f t="shared" si="49"/>
        <v>0</v>
      </c>
      <c r="AT38" s="140">
        <f t="shared" si="49"/>
        <v>-20100</v>
      </c>
      <c r="AU38" s="140">
        <f t="shared" si="49"/>
        <v>0</v>
      </c>
      <c r="AV38" s="140">
        <f t="shared" si="49"/>
        <v>1930662</v>
      </c>
      <c r="AW38" s="140">
        <f t="shared" si="49"/>
        <v>0</v>
      </c>
      <c r="AX38" s="140">
        <f t="shared" si="49"/>
        <v>0</v>
      </c>
      <c r="AY38" s="140">
        <f t="shared" si="49"/>
        <v>0</v>
      </c>
      <c r="AZ38" s="140">
        <f t="shared" si="49"/>
        <v>0</v>
      </c>
      <c r="BA38" s="140">
        <f t="shared" ref="BA38" si="50">SUM(BA39:BA43)</f>
        <v>0</v>
      </c>
      <c r="BB38" s="140"/>
      <c r="BC38" s="140"/>
      <c r="BD38" s="140"/>
    </row>
    <row r="39" spans="2:56" s="137" customFormat="1" ht="12.75" hidden="1" outlineLevel="1" x14ac:dyDescent="0.2">
      <c r="B39" s="137" t="s">
        <v>2473</v>
      </c>
      <c r="D39" s="181">
        <f t="shared" si="45"/>
        <v>21790560.41</v>
      </c>
      <c r="E39" s="137">
        <f>SUMIFS('SAV Fund Bank'!$I:$I,'SAV Fund Bank'!$K:$K,Cashflow!$B39,'SAV Fund Bank'!$J:$J,Cashflow!E$5)</f>
        <v>0</v>
      </c>
      <c r="F39" s="137">
        <f>SUMIFS('SAV Fund Bank'!$I:$I,'SAV Fund Bank'!$K:$K,Cashflow!$B39,'SAV Fund Bank'!$J:$J,Cashflow!F$5)</f>
        <v>0</v>
      </c>
      <c r="G39" s="137">
        <f>SUMIFS('SAV Fund Bank'!$I:$I,'SAV Fund Bank'!$K:$K,Cashflow!$B39,'SAV Fund Bank'!$J:$J,Cashflow!G$5)</f>
        <v>0</v>
      </c>
      <c r="H39" s="137">
        <f>SUMIFS('SAV Fund Bank'!$I:$I,'SAV Fund Bank'!$K:$K,Cashflow!$B39,'SAV Fund Bank'!$J:$J,Cashflow!H$5)</f>
        <v>5816546.3300000001</v>
      </c>
      <c r="I39" s="137">
        <f>SUMIFS('SAV Fund Bank'!$I:$I,'SAV Fund Bank'!$K:$K,Cashflow!$B39,'SAV Fund Bank'!$J:$J,Cashflow!I$5)</f>
        <v>0</v>
      </c>
      <c r="J39" s="137">
        <f>SUMIFS('SAV Fund Bank'!$I:$I,'SAV Fund Bank'!$K:$K,Cashflow!$B39,'SAV Fund Bank'!$J:$J,Cashflow!J$5)</f>
        <v>0</v>
      </c>
      <c r="K39" s="137">
        <f>SUMIFS('SAV Fund Bank'!$I:$I,'SAV Fund Bank'!$K:$K,Cashflow!$B39,'SAV Fund Bank'!$J:$J,Cashflow!K$5)</f>
        <v>0</v>
      </c>
      <c r="L39" s="137">
        <f>SUMIFS('SAV Fund Bank'!$I:$I,'SAV Fund Bank'!$K:$K,Cashflow!$B39,'SAV Fund Bank'!$J:$J,Cashflow!L$5)</f>
        <v>0</v>
      </c>
      <c r="M39" s="137">
        <f>SUMIFS('SAV Fund Bank'!$I:$I,'SAV Fund Bank'!$K:$K,Cashflow!$B39,'SAV Fund Bank'!$J:$J,Cashflow!M$5)</f>
        <v>0</v>
      </c>
      <c r="N39" s="137">
        <f>SUMIFS('SAV Fund Bank'!$I:$I,'SAV Fund Bank'!$K:$K,Cashflow!$B39,'SAV Fund Bank'!$J:$J,Cashflow!N$5)</f>
        <v>0</v>
      </c>
      <c r="O39" s="137">
        <f>SUMIFS('SAV Fund Bank'!$I:$I,'SAV Fund Bank'!$K:$K,Cashflow!$B39,'SAV Fund Bank'!$J:$J,Cashflow!O$5)</f>
        <v>596263.78</v>
      </c>
      <c r="P39" s="137">
        <f>SUMIFS('SAV Fund Bank'!$I:$I,'SAV Fund Bank'!$K:$K,Cashflow!$B39,'SAV Fund Bank'!$J:$J,Cashflow!P$5)</f>
        <v>1403736.2200000002</v>
      </c>
      <c r="Q39" s="137">
        <f>SUMIFS('SAV Fund Bank'!$I:$I,'SAV Fund Bank'!$K:$K,Cashflow!$B39,'SAV Fund Bank'!$J:$J,Cashflow!Q$5)</f>
        <v>985070.74</v>
      </c>
      <c r="R39" s="137">
        <f>SUMIFS('SAV Fund Bank'!$I:$I,'SAV Fund Bank'!$K:$K,Cashflow!$B39,'SAV Fund Bank'!$J:$J,Cashflow!R$5)</f>
        <v>1011888.9400000001</v>
      </c>
      <c r="S39" s="137">
        <f>SUMIFS('SAV Fund Bank'!$I:$I,'SAV Fund Bank'!$K:$K,Cashflow!$B39,'SAV Fund Bank'!$J:$J,Cashflow!S$5)</f>
        <v>1025033.37</v>
      </c>
      <c r="T39" s="137">
        <f>SUMIFS('SAV Fund Bank'!$I:$I,'SAV Fund Bank'!$K:$K,Cashflow!$B39,'SAV Fund Bank'!$J:$J,Cashflow!T$5)</f>
        <v>5778840.5600000005</v>
      </c>
      <c r="U39" s="137">
        <f>SUMIFS('SAV Fund Bank'!$I:$I,'SAV Fund Bank'!$K:$K,Cashflow!$B39,'SAV Fund Bank'!$J:$J,Cashflow!U$5)</f>
        <v>0</v>
      </c>
      <c r="V39" s="137">
        <f>SUMIFS('SAV Fund Bank'!$I:$I,'SAV Fund Bank'!$K:$K,Cashflow!$B39,'SAV Fund Bank'!$J:$J,Cashflow!V$5)</f>
        <v>0</v>
      </c>
      <c r="W39" s="137">
        <f>SUMIFS('SAV Fund Bank'!$I:$I,'SAV Fund Bank'!$K:$K,Cashflow!$B39,'SAV Fund Bank'!$J:$J,Cashflow!W$5)</f>
        <v>0</v>
      </c>
      <c r="X39" s="137">
        <f>SUMIFS('SAV Fund Bank'!$I:$I,'SAV Fund Bank'!$K:$K,Cashflow!$B39,'SAV Fund Bank'!$J:$J,Cashflow!X$5)</f>
        <v>0</v>
      </c>
      <c r="Y39" s="137">
        <f>SUMIFS('SAV Fund Bank'!$I:$I,'SAV Fund Bank'!$K:$K,Cashflow!$B39,'SAV Fund Bank'!$J:$J,Cashflow!Y$5)</f>
        <v>0</v>
      </c>
      <c r="Z39" s="137">
        <f>SUMIFS('SAV Fund Bank'!$I:$I,'SAV Fund Bank'!$K:$K,Cashflow!$B39,'SAV Fund Bank'!$J:$J,Cashflow!Z$5)</f>
        <v>0</v>
      </c>
      <c r="AA39" s="137">
        <f>SUMIFS('SAV Fund Bank'!$I:$I,'SAV Fund Bank'!$K:$K,Cashflow!$B39,'SAV Fund Bank'!$J:$J,Cashflow!AA$5)</f>
        <v>0</v>
      </c>
      <c r="AB39" s="137">
        <f>SUMIFS('SAV Fund Bank'!$I:$I,'SAV Fund Bank'!$K:$K,Cashflow!$B39,'SAV Fund Bank'!$J:$J,Cashflow!AB$5)</f>
        <v>0</v>
      </c>
      <c r="AC39" s="137">
        <f>SUMIFS('SAV Fund Bank'!$I:$I,'SAV Fund Bank'!$K:$K,Cashflow!$B39,'SAV Fund Bank'!$J:$J,Cashflow!AC$5)</f>
        <v>0</v>
      </c>
      <c r="AD39" s="137">
        <f>SUMIFS('SAV Fund Bank'!$I:$I,'SAV Fund Bank'!$K:$K,Cashflow!$B39,'SAV Fund Bank'!$J:$J,Cashflow!AD$5)</f>
        <v>0</v>
      </c>
      <c r="AE39" s="137">
        <f>SUMIFS('SAV Fund Bank'!$I:$I,'SAV Fund Bank'!$K:$K,Cashflow!$B39,'SAV Fund Bank'!$J:$J,Cashflow!AE$5)</f>
        <v>0</v>
      </c>
      <c r="AF39" s="137">
        <f>SUMIFS('SAV Fund Bank'!$I:$I,'SAV Fund Bank'!$K:$K,Cashflow!$B39,'SAV Fund Bank'!$J:$J,Cashflow!AF$5)</f>
        <v>0</v>
      </c>
      <c r="AG39" s="137">
        <f>SUMIFS('SAV Fund Bank'!$I:$I,'SAV Fund Bank'!$K:$K,Cashflow!$B39,'SAV Fund Bank'!$J:$J,Cashflow!AG$5)</f>
        <v>0</v>
      </c>
      <c r="AH39" s="137">
        <f>SUMIFS('SAV Fund Bank'!$I:$I,'SAV Fund Bank'!$K:$K,Cashflow!$B39,'SAV Fund Bank'!$J:$J,Cashflow!AH$5)</f>
        <v>0</v>
      </c>
      <c r="AI39" s="137">
        <f>SUMIFS('SAV Fund Bank'!$I:$I,'SAV Fund Bank'!$K:$K,Cashflow!$B39,'SAV Fund Bank'!$J:$J,Cashflow!AI$5)</f>
        <v>0</v>
      </c>
      <c r="AJ39" s="137">
        <f>SUMIFS('SAV Fund Bank'!$I:$I,'SAV Fund Bank'!$K:$K,Cashflow!$B39,'SAV Fund Bank'!$J:$J,Cashflow!AJ$5)</f>
        <v>4515595.4700000007</v>
      </c>
      <c r="AK39" s="137">
        <f>SUMIFS('SAV Fund Bank'!$I:$I,'SAV Fund Bank'!$K:$K,Cashflow!$B39,'SAV Fund Bank'!$J:$J,Cashflow!AK$5)</f>
        <v>0</v>
      </c>
      <c r="AL39" s="137">
        <f>SUMIFS('SAV Fund Bank'!$I:$I,'SAV Fund Bank'!$K:$K,Cashflow!$B39,'SAV Fund Bank'!$J:$J,Cashflow!AL$5)</f>
        <v>-2400</v>
      </c>
      <c r="AM39" s="137">
        <f>SUMIFS('SAV Fund Bank'!$I:$I,'SAV Fund Bank'!$K:$K,Cashflow!$B39,'SAV Fund Bank'!$J:$J,Cashflow!AM$5)</f>
        <v>60000</v>
      </c>
      <c r="AN39" s="137">
        <f>SUMIFS('SAV Fund Bank'!$I:$I,'SAV Fund Bank'!$K:$K,Cashflow!$B39,'SAV Fund Bank'!$J:$J,Cashflow!AN$5)</f>
        <v>599985</v>
      </c>
      <c r="AO39" s="137">
        <f>SUMIFS('SAV Fund Bank'!$I:$I,'SAV Fund Bank'!$K:$K,Cashflow!$B39,'SAV Fund Bank'!$J:$J,Cashflow!AO$5)</f>
        <v>0</v>
      </c>
      <c r="AP39" s="137">
        <f>SUMIFS('SAV Fund Bank'!$I:$I,'SAV Fund Bank'!$K:$K,Cashflow!$B39,'SAV Fund Bank'!$J:$J,Cashflow!AP$5)</f>
        <v>0</v>
      </c>
      <c r="AQ39" s="137">
        <f>SUMIFS('SAV Fund Bank'!$I:$I,'SAV Fund Bank'!$K:$K,Cashflow!$B39,'SAV Fund Bank'!$J:$J,Cashflow!AQ$5)</f>
        <v>0</v>
      </c>
      <c r="AR39" s="137">
        <f>SUMIFS('SAV Fund Bank'!$I:$I,'SAV Fund Bank'!$K:$K,Cashflow!$B39,'SAV Fund Bank'!$J:$J,Cashflow!AR$5)</f>
        <v>0</v>
      </c>
      <c r="AS39" s="137">
        <f>SUMIFS('SAV Fund Bank'!$I:$I,'SAV Fund Bank'!$K:$K,Cashflow!$B39,'SAV Fund Bank'!$J:$J,Cashflow!AS$5)</f>
        <v>0</v>
      </c>
      <c r="AT39" s="137">
        <f>SUMIFS('SAV Fund Bank'!$I:$I,'SAV Fund Bank'!$K:$K,Cashflow!$B39,'SAV Fund Bank'!$J:$J,Cashflow!AT$5)</f>
        <v>0</v>
      </c>
      <c r="AU39" s="137">
        <f>SUMIFS('SAV Fund Bank'!$I:$I,'SAV Fund Bank'!$K:$K,Cashflow!$B39,'SAV Fund Bank'!$J:$J,Cashflow!AU$5)</f>
        <v>0</v>
      </c>
      <c r="AV39" s="137">
        <f>SUMIFS('SAV Fund Bank'!$I:$I,'SAV Fund Bank'!$K:$K,Cashflow!$B39,'SAV Fund Bank'!$J:$J,Cashflow!AV$5)</f>
        <v>0</v>
      </c>
      <c r="AW39" s="137">
        <f>SUMIFS('SAV Fund Bank'!$I:$I,'SAV Fund Bank'!$K:$K,Cashflow!$B39,'SAV Fund Bank'!$J:$J,Cashflow!AW$5)</f>
        <v>0</v>
      </c>
      <c r="AX39" s="137">
        <f>SUMIFS('SAV Fund Bank'!$I:$I,'SAV Fund Bank'!$K:$K,Cashflow!$B39,'SAV Fund Bank'!$J:$J,Cashflow!AX$5)</f>
        <v>0</v>
      </c>
      <c r="AY39" s="137">
        <f>SUMIFS('SAV Fund Bank'!$I:$I,'SAV Fund Bank'!$K:$K,Cashflow!$B39,'SAV Fund Bank'!$J:$J,Cashflow!AY$5)</f>
        <v>0</v>
      </c>
      <c r="AZ39" s="137">
        <f>SUMIFS('SAV Fund Bank'!$I:$I,'SAV Fund Bank'!$K:$K,Cashflow!$B39,'SAV Fund Bank'!$J:$J,Cashflow!AZ$5)</f>
        <v>0</v>
      </c>
      <c r="BA39" s="137">
        <f>SUMIFS('SAV Fund Bank'!$I:$I,'SAV Fund Bank'!$K:$K,Cashflow!$B39,'SAV Fund Bank'!$J:$J,Cashflow!BA$5)</f>
        <v>0</v>
      </c>
    </row>
    <row r="40" spans="2:56" s="137" customFormat="1" ht="12.75" hidden="1" outlineLevel="1" x14ac:dyDescent="0.2">
      <c r="B40" s="137" t="s">
        <v>2475</v>
      </c>
      <c r="D40" s="181">
        <f t="shared" si="45"/>
        <v>-2849320</v>
      </c>
      <c r="E40" s="137">
        <f>SUMIFS('SAV Fund Bank'!$I:$I,'SAV Fund Bank'!$K:$K,Cashflow!$B40,'SAV Fund Bank'!$J:$J,Cashflow!E$5)</f>
        <v>0</v>
      </c>
      <c r="F40" s="137">
        <f>SUMIFS('SAV Fund Bank'!$I:$I,'SAV Fund Bank'!$K:$K,Cashflow!$B40,'SAV Fund Bank'!$J:$J,Cashflow!F$5)</f>
        <v>0</v>
      </c>
      <c r="G40" s="137">
        <f>SUMIFS('SAV Fund Bank'!$I:$I,'SAV Fund Bank'!$K:$K,Cashflow!$B40,'SAV Fund Bank'!$J:$J,Cashflow!G$5)</f>
        <v>0</v>
      </c>
      <c r="H40" s="137">
        <f>SUMIFS('SAV Fund Bank'!$I:$I,'SAV Fund Bank'!$K:$K,Cashflow!$B40,'SAV Fund Bank'!$J:$J,Cashflow!H$5)</f>
        <v>0</v>
      </c>
      <c r="I40" s="137">
        <f>SUMIFS('SAV Fund Bank'!$I:$I,'SAV Fund Bank'!$K:$K,Cashflow!$B40,'SAV Fund Bank'!$J:$J,Cashflow!I$5)</f>
        <v>0</v>
      </c>
      <c r="J40" s="137">
        <f>SUMIFS('SAV Fund Bank'!$I:$I,'SAV Fund Bank'!$K:$K,Cashflow!$B40,'SAV Fund Bank'!$J:$J,Cashflow!J$5)</f>
        <v>0</v>
      </c>
      <c r="K40" s="137">
        <f>SUMIFS('SAV Fund Bank'!$I:$I,'SAV Fund Bank'!$K:$K,Cashflow!$B40,'SAV Fund Bank'!$J:$J,Cashflow!K$5)</f>
        <v>0</v>
      </c>
      <c r="L40" s="137">
        <f>SUMIFS('SAV Fund Bank'!$I:$I,'SAV Fund Bank'!$K:$K,Cashflow!$B40,'SAV Fund Bank'!$J:$J,Cashflow!L$5)</f>
        <v>0</v>
      </c>
      <c r="M40" s="137">
        <f>SUMIFS('SAV Fund Bank'!$I:$I,'SAV Fund Bank'!$K:$K,Cashflow!$B40,'SAV Fund Bank'!$J:$J,Cashflow!M$5)</f>
        <v>0</v>
      </c>
      <c r="N40" s="137">
        <f>SUMIFS('SAV Fund Bank'!$I:$I,'SAV Fund Bank'!$K:$K,Cashflow!$B40,'SAV Fund Bank'!$J:$J,Cashflow!N$5)</f>
        <v>0</v>
      </c>
      <c r="O40" s="137">
        <f>SUMIFS('SAV Fund Bank'!$I:$I,'SAV Fund Bank'!$K:$K,Cashflow!$B40,'SAV Fund Bank'!$J:$J,Cashflow!O$5)</f>
        <v>0</v>
      </c>
      <c r="P40" s="137">
        <f>SUMIFS('SAV Fund Bank'!$I:$I,'SAV Fund Bank'!$K:$K,Cashflow!$B40,'SAV Fund Bank'!$J:$J,Cashflow!P$5)</f>
        <v>0</v>
      </c>
      <c r="Q40" s="137">
        <f>SUMIFS('SAV Fund Bank'!$I:$I,'SAV Fund Bank'!$K:$K,Cashflow!$B40,'SAV Fund Bank'!$J:$J,Cashflow!Q$5)</f>
        <v>0</v>
      </c>
      <c r="R40" s="137">
        <f>SUMIFS('SAV Fund Bank'!$I:$I,'SAV Fund Bank'!$K:$K,Cashflow!$B40,'SAV Fund Bank'!$J:$J,Cashflow!R$5)</f>
        <v>0</v>
      </c>
      <c r="S40" s="137">
        <f>SUMIFS('SAV Fund Bank'!$I:$I,'SAV Fund Bank'!$K:$K,Cashflow!$B40,'SAV Fund Bank'!$J:$J,Cashflow!S$5)</f>
        <v>0</v>
      </c>
      <c r="T40" s="137">
        <f>SUMIFS('SAV Fund Bank'!$I:$I,'SAV Fund Bank'!$K:$K,Cashflow!$B40,'SAV Fund Bank'!$J:$J,Cashflow!T$5)</f>
        <v>0</v>
      </c>
      <c r="U40" s="137">
        <f>SUMIFS('SAV Fund Bank'!$I:$I,'SAV Fund Bank'!$K:$K,Cashflow!$B40,'SAV Fund Bank'!$J:$J,Cashflow!U$5)</f>
        <v>0</v>
      </c>
      <c r="V40" s="137">
        <f>SUMIFS('SAV Fund Bank'!$I:$I,'SAV Fund Bank'!$K:$K,Cashflow!$B40,'SAV Fund Bank'!$J:$J,Cashflow!V$5)</f>
        <v>0</v>
      </c>
      <c r="W40" s="137">
        <f>SUMIFS('SAV Fund Bank'!$I:$I,'SAV Fund Bank'!$K:$K,Cashflow!$B40,'SAV Fund Bank'!$J:$J,Cashflow!W$5)</f>
        <v>0</v>
      </c>
      <c r="X40" s="137">
        <f>SUMIFS('SAV Fund Bank'!$I:$I,'SAV Fund Bank'!$K:$K,Cashflow!$B40,'SAV Fund Bank'!$J:$J,Cashflow!X$5)</f>
        <v>0</v>
      </c>
      <c r="Y40" s="137">
        <f>SUMIFS('SAV Fund Bank'!$I:$I,'SAV Fund Bank'!$K:$K,Cashflow!$B40,'SAV Fund Bank'!$J:$J,Cashflow!Y$5)</f>
        <v>0</v>
      </c>
      <c r="Z40" s="137">
        <f>SUMIFS('SAV Fund Bank'!$I:$I,'SAV Fund Bank'!$K:$K,Cashflow!$B40,'SAV Fund Bank'!$J:$J,Cashflow!Z$5)</f>
        <v>0</v>
      </c>
      <c r="AA40" s="137">
        <f>SUMIFS('SAV Fund Bank'!$I:$I,'SAV Fund Bank'!$K:$K,Cashflow!$B40,'SAV Fund Bank'!$J:$J,Cashflow!AA$5)</f>
        <v>0</v>
      </c>
      <c r="AB40" s="137">
        <f>SUMIFS('SAV Fund Bank'!$I:$I,'SAV Fund Bank'!$K:$K,Cashflow!$B40,'SAV Fund Bank'!$J:$J,Cashflow!AB$5)</f>
        <v>0</v>
      </c>
      <c r="AC40" s="137">
        <f>SUMIFS('SAV Fund Bank'!$I:$I,'SAV Fund Bank'!$K:$K,Cashflow!$B40,'SAV Fund Bank'!$J:$J,Cashflow!AC$5)</f>
        <v>0</v>
      </c>
      <c r="AD40" s="137">
        <f>SUMIFS('SAV Fund Bank'!$I:$I,'SAV Fund Bank'!$K:$K,Cashflow!$B40,'SAV Fund Bank'!$J:$J,Cashflow!AD$5)</f>
        <v>0</v>
      </c>
      <c r="AE40" s="137">
        <f>SUMIFS('SAV Fund Bank'!$I:$I,'SAV Fund Bank'!$K:$K,Cashflow!$B40,'SAV Fund Bank'!$J:$J,Cashflow!AE$5)</f>
        <v>0</v>
      </c>
      <c r="AF40" s="137">
        <f>SUMIFS('SAV Fund Bank'!$I:$I,'SAV Fund Bank'!$K:$K,Cashflow!$B40,'SAV Fund Bank'!$J:$J,Cashflow!AF$5)</f>
        <v>0</v>
      </c>
      <c r="AG40" s="137">
        <f>SUMIFS('SAV Fund Bank'!$I:$I,'SAV Fund Bank'!$K:$K,Cashflow!$B40,'SAV Fund Bank'!$J:$J,Cashflow!AG$5)</f>
        <v>0</v>
      </c>
      <c r="AH40" s="137">
        <f>SUMIFS('SAV Fund Bank'!$I:$I,'SAV Fund Bank'!$K:$K,Cashflow!$B40,'SAV Fund Bank'!$J:$J,Cashflow!AH$5)</f>
        <v>0</v>
      </c>
      <c r="AI40" s="137">
        <f>SUMIFS('SAV Fund Bank'!$I:$I,'SAV Fund Bank'!$K:$K,Cashflow!$B40,'SAV Fund Bank'!$J:$J,Cashflow!AI$5)</f>
        <v>-2505873</v>
      </c>
      <c r="AJ40" s="137">
        <f>SUMIFS('SAV Fund Bank'!$I:$I,'SAV Fund Bank'!$K:$K,Cashflow!$B40,'SAV Fund Bank'!$J:$J,Cashflow!AJ$5)</f>
        <v>0</v>
      </c>
      <c r="AK40" s="137">
        <f>SUMIFS('SAV Fund Bank'!$I:$I,'SAV Fund Bank'!$K:$K,Cashflow!$B40,'SAV Fund Bank'!$J:$J,Cashflow!AK$5)</f>
        <v>0</v>
      </c>
      <c r="AL40" s="137">
        <f>SUMIFS('SAV Fund Bank'!$I:$I,'SAV Fund Bank'!$K:$K,Cashflow!$B40,'SAV Fund Bank'!$J:$J,Cashflow!AL$5)</f>
        <v>0</v>
      </c>
      <c r="AM40" s="137">
        <f>SUMIFS('SAV Fund Bank'!$I:$I,'SAV Fund Bank'!$K:$K,Cashflow!$B40,'SAV Fund Bank'!$J:$J,Cashflow!AM$5)</f>
        <v>0</v>
      </c>
      <c r="AN40" s="137">
        <f>SUMIFS('SAV Fund Bank'!$I:$I,'SAV Fund Bank'!$K:$K,Cashflow!$B40,'SAV Fund Bank'!$J:$J,Cashflow!AN$5)</f>
        <v>0</v>
      </c>
      <c r="AO40" s="137">
        <f>SUMIFS('SAV Fund Bank'!$I:$I,'SAV Fund Bank'!$K:$K,Cashflow!$B40,'SAV Fund Bank'!$J:$J,Cashflow!AO$5)</f>
        <v>-343447</v>
      </c>
      <c r="AP40" s="137">
        <f>SUMIFS('SAV Fund Bank'!$I:$I,'SAV Fund Bank'!$K:$K,Cashflow!$B40,'SAV Fund Bank'!$J:$J,Cashflow!AP$5)</f>
        <v>0</v>
      </c>
      <c r="AQ40" s="137">
        <f>SUMIFS('SAV Fund Bank'!$I:$I,'SAV Fund Bank'!$K:$K,Cashflow!$B40,'SAV Fund Bank'!$J:$J,Cashflow!AQ$5)</f>
        <v>0</v>
      </c>
      <c r="AR40" s="137">
        <f>SUMIFS('SAV Fund Bank'!$I:$I,'SAV Fund Bank'!$K:$K,Cashflow!$B40,'SAV Fund Bank'!$J:$J,Cashflow!AR$5)</f>
        <v>0</v>
      </c>
      <c r="AS40" s="137">
        <f>SUMIFS('SAV Fund Bank'!$I:$I,'SAV Fund Bank'!$K:$K,Cashflow!$B40,'SAV Fund Bank'!$J:$J,Cashflow!AS$5)</f>
        <v>0</v>
      </c>
      <c r="AT40" s="137">
        <f>SUMIFS('SAV Fund Bank'!$I:$I,'SAV Fund Bank'!$K:$K,Cashflow!$B40,'SAV Fund Bank'!$J:$J,Cashflow!AT$5)</f>
        <v>0</v>
      </c>
      <c r="AU40" s="137">
        <f>SUMIFS('SAV Fund Bank'!$I:$I,'SAV Fund Bank'!$K:$K,Cashflow!$B40,'SAV Fund Bank'!$J:$J,Cashflow!AU$5)</f>
        <v>0</v>
      </c>
      <c r="AV40" s="137">
        <f>SUMIFS('SAV Fund Bank'!$I:$I,'SAV Fund Bank'!$K:$K,Cashflow!$B40,'SAV Fund Bank'!$J:$J,Cashflow!AV$5)</f>
        <v>0</v>
      </c>
      <c r="AW40" s="137">
        <f>SUMIFS('SAV Fund Bank'!$I:$I,'SAV Fund Bank'!$K:$K,Cashflow!$B40,'SAV Fund Bank'!$J:$J,Cashflow!AW$5)</f>
        <v>0</v>
      </c>
      <c r="AX40" s="137">
        <f>SUMIFS('SAV Fund Bank'!$I:$I,'SAV Fund Bank'!$K:$K,Cashflow!$B40,'SAV Fund Bank'!$J:$J,Cashflow!AX$5)</f>
        <v>0</v>
      </c>
      <c r="AY40" s="137">
        <f>SUMIFS('SAV Fund Bank'!$I:$I,'SAV Fund Bank'!$K:$K,Cashflow!$B40,'SAV Fund Bank'!$J:$J,Cashflow!AY$5)</f>
        <v>0</v>
      </c>
      <c r="AZ40" s="137">
        <f>SUMIFS('SAV Fund Bank'!$I:$I,'SAV Fund Bank'!$K:$K,Cashflow!$B40,'SAV Fund Bank'!$J:$J,Cashflow!AZ$5)</f>
        <v>0</v>
      </c>
      <c r="BA40" s="137">
        <f>SUMIFS('SAV Fund Bank'!$I:$I,'SAV Fund Bank'!$K:$K,Cashflow!$B40,'SAV Fund Bank'!$J:$J,Cashflow!BA$5)</f>
        <v>0</v>
      </c>
    </row>
    <row r="41" spans="2:56" s="137" customFormat="1" ht="12.75" hidden="1" outlineLevel="1" x14ac:dyDescent="0.2">
      <c r="B41" s="137" t="s">
        <v>273</v>
      </c>
      <c r="D41" s="181">
        <f t="shared" si="45"/>
        <v>1900000</v>
      </c>
      <c r="E41" s="137">
        <f>SUMIFS('SAV Fund Bank'!$I:$I,'SAV Fund Bank'!$K:$K,Cashflow!$B41,'SAV Fund Bank'!$J:$J,Cashflow!E$5)</f>
        <v>0</v>
      </c>
      <c r="F41" s="137">
        <f>SUMIFS('SAV Fund Bank'!$I:$I,'SAV Fund Bank'!$K:$K,Cashflow!$B41,'SAV Fund Bank'!$J:$J,Cashflow!F$5)</f>
        <v>0</v>
      </c>
      <c r="G41" s="137">
        <f>SUMIFS('SAV Fund Bank'!$I:$I,'SAV Fund Bank'!$K:$K,Cashflow!$B41,'SAV Fund Bank'!$J:$J,Cashflow!G$5)</f>
        <v>0</v>
      </c>
      <c r="H41" s="137">
        <f>SUMIFS('SAV Fund Bank'!$I:$I,'SAV Fund Bank'!$K:$K,Cashflow!$B41,'SAV Fund Bank'!$J:$J,Cashflow!H$5)</f>
        <v>0</v>
      </c>
      <c r="I41" s="137">
        <f>SUMIFS('SAV Fund Bank'!$I:$I,'SAV Fund Bank'!$K:$K,Cashflow!$B41,'SAV Fund Bank'!$J:$J,Cashflow!I$5)</f>
        <v>0</v>
      </c>
      <c r="J41" s="137">
        <f>SUMIFS('SAV Fund Bank'!$I:$I,'SAV Fund Bank'!$K:$K,Cashflow!$B41,'SAV Fund Bank'!$J:$J,Cashflow!J$5)</f>
        <v>0</v>
      </c>
      <c r="K41" s="137">
        <f>SUMIFS('SAV Fund Bank'!$I:$I,'SAV Fund Bank'!$K:$K,Cashflow!$B41,'SAV Fund Bank'!$J:$J,Cashflow!K$5)</f>
        <v>0</v>
      </c>
      <c r="L41" s="137">
        <f>SUMIFS('SAV Fund Bank'!$I:$I,'SAV Fund Bank'!$K:$K,Cashflow!$B41,'SAV Fund Bank'!$J:$J,Cashflow!L$5)</f>
        <v>0</v>
      </c>
      <c r="M41" s="137">
        <f>SUMIFS('SAV Fund Bank'!$I:$I,'SAV Fund Bank'!$K:$K,Cashflow!$B41,'SAV Fund Bank'!$J:$J,Cashflow!M$5)</f>
        <v>0</v>
      </c>
      <c r="N41" s="137">
        <f>SUMIFS('SAV Fund Bank'!$I:$I,'SAV Fund Bank'!$K:$K,Cashflow!$B41,'SAV Fund Bank'!$J:$J,Cashflow!N$5)</f>
        <v>0</v>
      </c>
      <c r="O41" s="137">
        <f>SUMIFS('SAV Fund Bank'!$I:$I,'SAV Fund Bank'!$K:$K,Cashflow!$B41,'SAV Fund Bank'!$J:$J,Cashflow!O$5)</f>
        <v>0</v>
      </c>
      <c r="P41" s="137">
        <f>SUMIFS('SAV Fund Bank'!$I:$I,'SAV Fund Bank'!$K:$K,Cashflow!$B41,'SAV Fund Bank'!$J:$J,Cashflow!P$5)</f>
        <v>0</v>
      </c>
      <c r="Q41" s="137">
        <f>SUMIFS('SAV Fund Bank'!$I:$I,'SAV Fund Bank'!$K:$K,Cashflow!$B41,'SAV Fund Bank'!$J:$J,Cashflow!Q$5)</f>
        <v>0</v>
      </c>
      <c r="R41" s="137">
        <f>SUMIFS('SAV Fund Bank'!$I:$I,'SAV Fund Bank'!$K:$K,Cashflow!$B41,'SAV Fund Bank'!$J:$J,Cashflow!R$5)</f>
        <v>0</v>
      </c>
      <c r="S41" s="137">
        <f>SUMIFS('SAV Fund Bank'!$I:$I,'SAV Fund Bank'!$K:$K,Cashflow!$B41,'SAV Fund Bank'!$J:$J,Cashflow!S$5)</f>
        <v>0</v>
      </c>
      <c r="T41" s="137">
        <f>SUMIFS('SAV Fund Bank'!$I:$I,'SAV Fund Bank'!$K:$K,Cashflow!$B41,'SAV Fund Bank'!$J:$J,Cashflow!T$5)</f>
        <v>0</v>
      </c>
      <c r="U41" s="137">
        <f>SUMIFS('SAV Fund Bank'!$I:$I,'SAV Fund Bank'!$K:$K,Cashflow!$B41,'SAV Fund Bank'!$J:$J,Cashflow!U$5)</f>
        <v>0</v>
      </c>
      <c r="V41" s="137">
        <f>SUMIFS('SAV Fund Bank'!$I:$I,'SAV Fund Bank'!$K:$K,Cashflow!$B41,'SAV Fund Bank'!$J:$J,Cashflow!V$5)</f>
        <v>0</v>
      </c>
      <c r="W41" s="137">
        <f>SUMIFS('SAV Fund Bank'!$I:$I,'SAV Fund Bank'!$K:$K,Cashflow!$B41,'SAV Fund Bank'!$J:$J,Cashflow!W$5)</f>
        <v>0</v>
      </c>
      <c r="X41" s="137">
        <f>SUMIFS('SAV Fund Bank'!$I:$I,'SAV Fund Bank'!$K:$K,Cashflow!$B41,'SAV Fund Bank'!$J:$J,Cashflow!X$5)</f>
        <v>0</v>
      </c>
      <c r="Y41" s="137">
        <f>SUMIFS('SAV Fund Bank'!$I:$I,'SAV Fund Bank'!$K:$K,Cashflow!$B41,'SAV Fund Bank'!$J:$J,Cashflow!Y$5)</f>
        <v>0</v>
      </c>
      <c r="Z41" s="137">
        <f>SUMIFS('SAV Fund Bank'!$I:$I,'SAV Fund Bank'!$K:$K,Cashflow!$B41,'SAV Fund Bank'!$J:$J,Cashflow!Z$5)</f>
        <v>0</v>
      </c>
      <c r="AA41" s="137">
        <f>SUMIFS('SAV Fund Bank'!$I:$I,'SAV Fund Bank'!$K:$K,Cashflow!$B41,'SAV Fund Bank'!$J:$J,Cashflow!AA$5)</f>
        <v>0</v>
      </c>
      <c r="AB41" s="137">
        <f>SUMIFS('SAV Fund Bank'!$I:$I,'SAV Fund Bank'!$K:$K,Cashflow!$B41,'SAV Fund Bank'!$J:$J,Cashflow!AB$5)</f>
        <v>0</v>
      </c>
      <c r="AC41" s="137">
        <f>SUMIFS('SAV Fund Bank'!$I:$I,'SAV Fund Bank'!$K:$K,Cashflow!$B41,'SAV Fund Bank'!$J:$J,Cashflow!AC$5)</f>
        <v>0</v>
      </c>
      <c r="AD41" s="137">
        <f>SUMIFS('SAV Fund Bank'!$I:$I,'SAV Fund Bank'!$K:$K,Cashflow!$B41,'SAV Fund Bank'!$J:$J,Cashflow!AD$5)</f>
        <v>0</v>
      </c>
      <c r="AE41" s="137">
        <f>SUMIFS('SAV Fund Bank'!$I:$I,'SAV Fund Bank'!$K:$K,Cashflow!$B41,'SAV Fund Bank'!$J:$J,Cashflow!AE$5)</f>
        <v>0</v>
      </c>
      <c r="AF41" s="137">
        <f>SUMIFS('SAV Fund Bank'!$I:$I,'SAV Fund Bank'!$K:$K,Cashflow!$B41,'SAV Fund Bank'!$J:$J,Cashflow!AF$5)</f>
        <v>0</v>
      </c>
      <c r="AG41" s="137">
        <f>SUMIFS('SAV Fund Bank'!$I:$I,'SAV Fund Bank'!$K:$K,Cashflow!$B41,'SAV Fund Bank'!$J:$J,Cashflow!AG$5)</f>
        <v>0</v>
      </c>
      <c r="AH41" s="137">
        <f>SUMIFS('SAV Fund Bank'!$I:$I,'SAV Fund Bank'!$K:$K,Cashflow!$B41,'SAV Fund Bank'!$J:$J,Cashflow!AH$5)</f>
        <v>0</v>
      </c>
      <c r="AI41" s="137">
        <f>SUMIFS('SAV Fund Bank'!$I:$I,'SAV Fund Bank'!$K:$K,Cashflow!$B41,'SAV Fund Bank'!$J:$J,Cashflow!AI$5)</f>
        <v>0</v>
      </c>
      <c r="AJ41" s="137">
        <f>SUMIFS('SAV Fund Bank'!$I:$I,'SAV Fund Bank'!$K:$K,Cashflow!$B41,'SAV Fund Bank'!$J:$J,Cashflow!AJ$5)</f>
        <v>0</v>
      </c>
      <c r="AK41" s="137">
        <f>SUMIFS('SAV Fund Bank'!$I:$I,'SAV Fund Bank'!$K:$K,Cashflow!$B41,'SAV Fund Bank'!$J:$J,Cashflow!AK$5)</f>
        <v>0</v>
      </c>
      <c r="AL41" s="137">
        <f>SUMIFS('SAV Fund Bank'!$I:$I,'SAV Fund Bank'!$K:$K,Cashflow!$B41,'SAV Fund Bank'!$J:$J,Cashflow!AL$5)</f>
        <v>0</v>
      </c>
      <c r="AM41" s="137">
        <f>SUMIFS('SAV Fund Bank'!$I:$I,'SAV Fund Bank'!$K:$K,Cashflow!$B41,'SAV Fund Bank'!$J:$J,Cashflow!AM$5)</f>
        <v>0</v>
      </c>
      <c r="AN41" s="137">
        <f>SUMIFS('SAV Fund Bank'!$I:$I,'SAV Fund Bank'!$K:$K,Cashflow!$B41,'SAV Fund Bank'!$J:$J,Cashflow!AN$5)</f>
        <v>0</v>
      </c>
      <c r="AO41" s="137">
        <f>SUMIFS('SAV Fund Bank'!$I:$I,'SAV Fund Bank'!$K:$K,Cashflow!$B41,'SAV Fund Bank'!$J:$J,Cashflow!AO$5)</f>
        <v>0</v>
      </c>
      <c r="AP41" s="137">
        <f>SUMIFS('SAV Fund Bank'!$I:$I,'SAV Fund Bank'!$K:$K,Cashflow!$B41,'SAV Fund Bank'!$J:$J,Cashflow!AP$5)</f>
        <v>0</v>
      </c>
      <c r="AQ41" s="137">
        <f>SUMIFS('SAV Fund Bank'!$I:$I,'SAV Fund Bank'!$K:$K,Cashflow!$B41,'SAV Fund Bank'!$J:$J,Cashflow!AQ$5)</f>
        <v>0</v>
      </c>
      <c r="AR41" s="137">
        <f>SUMIFS('SAV Fund Bank'!$I:$I,'SAV Fund Bank'!$K:$K,Cashflow!$B41,'SAV Fund Bank'!$J:$J,Cashflow!AR$5)</f>
        <v>0</v>
      </c>
      <c r="AS41" s="137">
        <f>SUMIFS('SAV Fund Bank'!$I:$I,'SAV Fund Bank'!$K:$K,Cashflow!$B41,'SAV Fund Bank'!$J:$J,Cashflow!AS$5)</f>
        <v>0</v>
      </c>
      <c r="AT41" s="137">
        <f>SUMIFS('SAV Fund Bank'!$I:$I,'SAV Fund Bank'!$K:$K,Cashflow!$B41,'SAV Fund Bank'!$J:$J,Cashflow!AT$5)</f>
        <v>0</v>
      </c>
      <c r="AU41" s="137">
        <f>SUMIFS('SAV Fund Bank'!$I:$I,'SAV Fund Bank'!$K:$K,Cashflow!$B41,'SAV Fund Bank'!$J:$J,Cashflow!AU$5)</f>
        <v>0</v>
      </c>
      <c r="AV41" s="137">
        <f>SUMIFS('SAV Fund Bank'!$I:$I,'SAV Fund Bank'!$K:$K,Cashflow!$B41,'SAV Fund Bank'!$J:$J,Cashflow!AV$5)</f>
        <v>1900000</v>
      </c>
      <c r="AW41" s="137">
        <f>SUMIFS('SAV Fund Bank'!$I:$I,'SAV Fund Bank'!$K:$K,Cashflow!$B41,'SAV Fund Bank'!$J:$J,Cashflow!AW$5)</f>
        <v>0</v>
      </c>
      <c r="AX41" s="137">
        <f>SUMIFS('SAV Fund Bank'!$I:$I,'SAV Fund Bank'!$K:$K,Cashflow!$B41,'SAV Fund Bank'!$J:$J,Cashflow!AX$5)</f>
        <v>0</v>
      </c>
      <c r="AY41" s="137">
        <f>SUMIFS('SAV Fund Bank'!$I:$I,'SAV Fund Bank'!$K:$K,Cashflow!$B41,'SAV Fund Bank'!$J:$J,Cashflow!AY$5)</f>
        <v>0</v>
      </c>
      <c r="AZ41" s="137">
        <f>SUMIFS('SAV Fund Bank'!$I:$I,'SAV Fund Bank'!$K:$K,Cashflow!$B41,'SAV Fund Bank'!$J:$J,Cashflow!AZ$5)</f>
        <v>0</v>
      </c>
      <c r="BA41" s="137">
        <f>SUMIFS('SAV Fund Bank'!$I:$I,'SAV Fund Bank'!$K:$K,Cashflow!$B41,'SAV Fund Bank'!$J:$J,Cashflow!BA$5)</f>
        <v>0</v>
      </c>
    </row>
    <row r="42" spans="2:56" s="137" customFormat="1" ht="12.75" hidden="1" outlineLevel="1" x14ac:dyDescent="0.2">
      <c r="B42" s="137" t="s">
        <v>196</v>
      </c>
      <c r="D42" s="181">
        <f t="shared" si="45"/>
        <v>20612</v>
      </c>
      <c r="E42" s="137">
        <f>SUMIFS('SAV Fund Bank'!$I:$I,'SAV Fund Bank'!$K:$K,Cashflow!$B42,'SAV Fund Bank'!$J:$J,Cashflow!E$5)</f>
        <v>0</v>
      </c>
      <c r="F42" s="137">
        <f>SUMIFS('SAV Fund Bank'!$I:$I,'SAV Fund Bank'!$K:$K,Cashflow!$B42,'SAV Fund Bank'!$J:$J,Cashflow!F$5)</f>
        <v>0</v>
      </c>
      <c r="G42" s="137">
        <f>SUMIFS('SAV Fund Bank'!$I:$I,'SAV Fund Bank'!$K:$K,Cashflow!$B42,'SAV Fund Bank'!$J:$J,Cashflow!G$5)</f>
        <v>0</v>
      </c>
      <c r="H42" s="137">
        <f>SUMIFS('SAV Fund Bank'!$I:$I,'SAV Fund Bank'!$K:$K,Cashflow!$B42,'SAV Fund Bank'!$J:$J,Cashflow!H$5)</f>
        <v>0</v>
      </c>
      <c r="I42" s="137">
        <f>SUMIFS('SAV Fund Bank'!$I:$I,'SAV Fund Bank'!$K:$K,Cashflow!$B42,'SAV Fund Bank'!$J:$J,Cashflow!I$5)</f>
        <v>0</v>
      </c>
      <c r="J42" s="137">
        <f>SUMIFS('SAV Fund Bank'!$I:$I,'SAV Fund Bank'!$K:$K,Cashflow!$B42,'SAV Fund Bank'!$J:$J,Cashflow!J$5)</f>
        <v>0</v>
      </c>
      <c r="K42" s="137">
        <f>SUMIFS('SAV Fund Bank'!$I:$I,'SAV Fund Bank'!$K:$K,Cashflow!$B42,'SAV Fund Bank'!$J:$J,Cashflow!K$5)</f>
        <v>0</v>
      </c>
      <c r="L42" s="137">
        <f>SUMIFS('SAV Fund Bank'!$I:$I,'SAV Fund Bank'!$K:$K,Cashflow!$B42,'SAV Fund Bank'!$J:$J,Cashflow!L$5)</f>
        <v>0</v>
      </c>
      <c r="M42" s="137">
        <f>SUMIFS('SAV Fund Bank'!$I:$I,'SAV Fund Bank'!$K:$K,Cashflow!$B42,'SAV Fund Bank'!$J:$J,Cashflow!M$5)</f>
        <v>0</v>
      </c>
      <c r="N42" s="137">
        <f>SUMIFS('SAV Fund Bank'!$I:$I,'SAV Fund Bank'!$K:$K,Cashflow!$B42,'SAV Fund Bank'!$J:$J,Cashflow!N$5)</f>
        <v>0</v>
      </c>
      <c r="O42" s="137">
        <f>SUMIFS('SAV Fund Bank'!$I:$I,'SAV Fund Bank'!$K:$K,Cashflow!$B42,'SAV Fund Bank'!$J:$J,Cashflow!O$5)</f>
        <v>0</v>
      </c>
      <c r="P42" s="137">
        <f>SUMIFS('SAV Fund Bank'!$I:$I,'SAV Fund Bank'!$K:$K,Cashflow!$B42,'SAV Fund Bank'!$J:$J,Cashflow!P$5)</f>
        <v>0</v>
      </c>
      <c r="Q42" s="137">
        <f>SUMIFS('SAV Fund Bank'!$I:$I,'SAV Fund Bank'!$K:$K,Cashflow!$B42,'SAV Fund Bank'!$J:$J,Cashflow!Q$5)</f>
        <v>0</v>
      </c>
      <c r="R42" s="137">
        <f>SUMIFS('SAV Fund Bank'!$I:$I,'SAV Fund Bank'!$K:$K,Cashflow!$B42,'SAV Fund Bank'!$J:$J,Cashflow!R$5)</f>
        <v>0</v>
      </c>
      <c r="S42" s="137">
        <f>SUMIFS('SAV Fund Bank'!$I:$I,'SAV Fund Bank'!$K:$K,Cashflow!$B42,'SAV Fund Bank'!$J:$J,Cashflow!S$5)</f>
        <v>0</v>
      </c>
      <c r="T42" s="137">
        <f>SUMIFS('SAV Fund Bank'!$I:$I,'SAV Fund Bank'!$K:$K,Cashflow!$B42,'SAV Fund Bank'!$J:$J,Cashflow!T$5)</f>
        <v>0</v>
      </c>
      <c r="U42" s="137">
        <f>SUMIFS('SAV Fund Bank'!$I:$I,'SAV Fund Bank'!$K:$K,Cashflow!$B42,'SAV Fund Bank'!$J:$J,Cashflow!U$5)</f>
        <v>0</v>
      </c>
      <c r="V42" s="137">
        <f>SUMIFS('SAV Fund Bank'!$I:$I,'SAV Fund Bank'!$K:$K,Cashflow!$B42,'SAV Fund Bank'!$J:$J,Cashflow!V$5)</f>
        <v>0</v>
      </c>
      <c r="W42" s="137">
        <f>SUMIFS('SAV Fund Bank'!$I:$I,'SAV Fund Bank'!$K:$K,Cashflow!$B42,'SAV Fund Bank'!$J:$J,Cashflow!W$5)</f>
        <v>0</v>
      </c>
      <c r="X42" s="137">
        <f>SUMIFS('SAV Fund Bank'!$I:$I,'SAV Fund Bank'!$K:$K,Cashflow!$B42,'SAV Fund Bank'!$J:$J,Cashflow!X$5)</f>
        <v>0</v>
      </c>
      <c r="Y42" s="137">
        <f>SUMIFS('SAV Fund Bank'!$I:$I,'SAV Fund Bank'!$K:$K,Cashflow!$B42,'SAV Fund Bank'!$J:$J,Cashflow!Y$5)</f>
        <v>0</v>
      </c>
      <c r="Z42" s="137">
        <f>SUMIFS('SAV Fund Bank'!$I:$I,'SAV Fund Bank'!$K:$K,Cashflow!$B42,'SAV Fund Bank'!$J:$J,Cashflow!Z$5)</f>
        <v>0</v>
      </c>
      <c r="AA42" s="137">
        <f>SUMIFS('SAV Fund Bank'!$I:$I,'SAV Fund Bank'!$K:$K,Cashflow!$B42,'SAV Fund Bank'!$J:$J,Cashflow!AA$5)</f>
        <v>0</v>
      </c>
      <c r="AB42" s="137">
        <f>SUMIFS('SAV Fund Bank'!$I:$I,'SAV Fund Bank'!$K:$K,Cashflow!$B42,'SAV Fund Bank'!$J:$J,Cashflow!AB$5)</f>
        <v>0</v>
      </c>
      <c r="AC42" s="137">
        <f>SUMIFS('SAV Fund Bank'!$I:$I,'SAV Fund Bank'!$K:$K,Cashflow!$B42,'SAV Fund Bank'!$J:$J,Cashflow!AC$5)</f>
        <v>0</v>
      </c>
      <c r="AD42" s="137">
        <f>SUMIFS('SAV Fund Bank'!$I:$I,'SAV Fund Bank'!$K:$K,Cashflow!$B42,'SAV Fund Bank'!$J:$J,Cashflow!AD$5)</f>
        <v>0</v>
      </c>
      <c r="AE42" s="137">
        <f>SUMIFS('SAV Fund Bank'!$I:$I,'SAV Fund Bank'!$K:$K,Cashflow!$B42,'SAV Fund Bank'!$J:$J,Cashflow!AE$5)</f>
        <v>0</v>
      </c>
      <c r="AF42" s="137">
        <f>SUMIFS('SAV Fund Bank'!$I:$I,'SAV Fund Bank'!$K:$K,Cashflow!$B42,'SAV Fund Bank'!$J:$J,Cashflow!AF$5)</f>
        <v>0</v>
      </c>
      <c r="AG42" s="137">
        <f>SUMIFS('SAV Fund Bank'!$I:$I,'SAV Fund Bank'!$K:$K,Cashflow!$B42,'SAV Fund Bank'!$J:$J,Cashflow!AG$5)</f>
        <v>0</v>
      </c>
      <c r="AH42" s="137">
        <f>SUMIFS('SAV Fund Bank'!$I:$I,'SAV Fund Bank'!$K:$K,Cashflow!$B42,'SAV Fund Bank'!$J:$J,Cashflow!AH$5)</f>
        <v>0</v>
      </c>
      <c r="AI42" s="137">
        <f>SUMIFS('SAV Fund Bank'!$I:$I,'SAV Fund Bank'!$K:$K,Cashflow!$B42,'SAV Fund Bank'!$J:$J,Cashflow!AI$5)</f>
        <v>0</v>
      </c>
      <c r="AJ42" s="137">
        <f>SUMIFS('SAV Fund Bank'!$I:$I,'SAV Fund Bank'!$K:$K,Cashflow!$B42,'SAV Fund Bank'!$J:$J,Cashflow!AJ$5)</f>
        <v>0</v>
      </c>
      <c r="AK42" s="137">
        <f>SUMIFS('SAV Fund Bank'!$I:$I,'SAV Fund Bank'!$K:$K,Cashflow!$B42,'SAV Fund Bank'!$J:$J,Cashflow!AK$5)</f>
        <v>0</v>
      </c>
      <c r="AL42" s="137">
        <f>SUMIFS('SAV Fund Bank'!$I:$I,'SAV Fund Bank'!$K:$K,Cashflow!$B42,'SAV Fund Bank'!$J:$J,Cashflow!AL$5)</f>
        <v>0</v>
      </c>
      <c r="AM42" s="137">
        <f>SUMIFS('SAV Fund Bank'!$I:$I,'SAV Fund Bank'!$K:$K,Cashflow!$B42,'SAV Fund Bank'!$J:$J,Cashflow!AM$5)</f>
        <v>0</v>
      </c>
      <c r="AN42" s="137">
        <f>SUMIFS('SAV Fund Bank'!$I:$I,'SAV Fund Bank'!$K:$K,Cashflow!$B42,'SAV Fund Bank'!$J:$J,Cashflow!AN$5)</f>
        <v>0</v>
      </c>
      <c r="AO42" s="137">
        <f>SUMIFS('SAV Fund Bank'!$I:$I,'SAV Fund Bank'!$K:$K,Cashflow!$B42,'SAV Fund Bank'!$J:$J,Cashflow!AO$5)</f>
        <v>0</v>
      </c>
      <c r="AP42" s="137">
        <f>SUMIFS('SAV Fund Bank'!$I:$I,'SAV Fund Bank'!$K:$K,Cashflow!$B42,'SAV Fund Bank'!$J:$J,Cashflow!AP$5)</f>
        <v>0</v>
      </c>
      <c r="AQ42" s="137">
        <f>SUMIFS('SAV Fund Bank'!$I:$I,'SAV Fund Bank'!$K:$K,Cashflow!$B42,'SAV Fund Bank'!$J:$J,Cashflow!AQ$5)</f>
        <v>0</v>
      </c>
      <c r="AR42" s="137">
        <f>SUMIFS('SAV Fund Bank'!$I:$I,'SAV Fund Bank'!$K:$K,Cashflow!$B42,'SAV Fund Bank'!$J:$J,Cashflow!AR$5)</f>
        <v>0</v>
      </c>
      <c r="AS42" s="137">
        <f>SUMIFS('SAV Fund Bank'!$I:$I,'SAV Fund Bank'!$K:$K,Cashflow!$B42,'SAV Fund Bank'!$J:$J,Cashflow!AS$5)</f>
        <v>0</v>
      </c>
      <c r="AT42" s="137">
        <f>SUMIFS('SAV Fund Bank'!$I:$I,'SAV Fund Bank'!$K:$K,Cashflow!$B42,'SAV Fund Bank'!$J:$J,Cashflow!AT$5)</f>
        <v>0</v>
      </c>
      <c r="AU42" s="137">
        <f>SUMIFS('SAV Fund Bank'!$I:$I,'SAV Fund Bank'!$K:$K,Cashflow!$B42,'SAV Fund Bank'!$J:$J,Cashflow!AU$5)</f>
        <v>0</v>
      </c>
      <c r="AV42" s="137">
        <f>SUMIFS('SAV Fund Bank'!$I:$I,'SAV Fund Bank'!$K:$K,Cashflow!$B42,'SAV Fund Bank'!$J:$J,Cashflow!AV$5)</f>
        <v>20612</v>
      </c>
      <c r="AW42" s="137">
        <f>SUMIFS('SAV Fund Bank'!$I:$I,'SAV Fund Bank'!$K:$K,Cashflow!$B42,'SAV Fund Bank'!$J:$J,Cashflow!AW$5)</f>
        <v>0</v>
      </c>
      <c r="AX42" s="137">
        <f>SUMIFS('SAV Fund Bank'!$I:$I,'SAV Fund Bank'!$K:$K,Cashflow!$B42,'SAV Fund Bank'!$J:$J,Cashflow!AX$5)</f>
        <v>0</v>
      </c>
      <c r="AY42" s="137">
        <f>SUMIFS('SAV Fund Bank'!$I:$I,'SAV Fund Bank'!$K:$K,Cashflow!$B42,'SAV Fund Bank'!$J:$J,Cashflow!AY$5)</f>
        <v>0</v>
      </c>
      <c r="AZ42" s="137">
        <f>SUMIFS('SAV Fund Bank'!$I:$I,'SAV Fund Bank'!$K:$K,Cashflow!$B42,'SAV Fund Bank'!$J:$J,Cashflow!AZ$5)</f>
        <v>0</v>
      </c>
      <c r="BA42" s="137">
        <f>SUMIFS('SAV Fund Bank'!$I:$I,'SAV Fund Bank'!$K:$K,Cashflow!$B42,'SAV Fund Bank'!$J:$J,Cashflow!BA$5)</f>
        <v>0</v>
      </c>
    </row>
    <row r="43" spans="2:56" s="137" customFormat="1" ht="12.75" hidden="1" outlineLevel="1" x14ac:dyDescent="0.2">
      <c r="B43" s="137" t="s">
        <v>272</v>
      </c>
      <c r="D43" s="181">
        <f t="shared" si="45"/>
        <v>-10050</v>
      </c>
      <c r="E43" s="137">
        <f>SUMIFS('SAV Fund Bank'!$I:$I,'SAV Fund Bank'!$K:$K,Cashflow!$B43,'SAV Fund Bank'!$J:$J,Cashflow!E$5)</f>
        <v>0</v>
      </c>
      <c r="F43" s="137">
        <f>SUMIFS('SAV Fund Bank'!$I:$I,'SAV Fund Bank'!$K:$K,Cashflow!$B43,'SAV Fund Bank'!$J:$J,Cashflow!F$5)</f>
        <v>0</v>
      </c>
      <c r="G43" s="137">
        <f>SUMIFS('SAV Fund Bank'!$I:$I,'SAV Fund Bank'!$K:$K,Cashflow!$B43,'SAV Fund Bank'!$J:$J,Cashflow!G$5)</f>
        <v>0</v>
      </c>
      <c r="H43" s="137">
        <f>SUMIFS('SAV Fund Bank'!$I:$I,'SAV Fund Bank'!$K:$K,Cashflow!$B43,'SAV Fund Bank'!$J:$J,Cashflow!H$5)</f>
        <v>0</v>
      </c>
      <c r="I43" s="137">
        <f>SUMIFS('SAV Fund Bank'!$I:$I,'SAV Fund Bank'!$K:$K,Cashflow!$B43,'SAV Fund Bank'!$J:$J,Cashflow!I$5)</f>
        <v>0</v>
      </c>
      <c r="J43" s="137">
        <f>SUMIFS('SAV Fund Bank'!$I:$I,'SAV Fund Bank'!$K:$K,Cashflow!$B43,'SAV Fund Bank'!$J:$J,Cashflow!J$5)</f>
        <v>0</v>
      </c>
      <c r="K43" s="137">
        <f>SUMIFS('SAV Fund Bank'!$I:$I,'SAV Fund Bank'!$K:$K,Cashflow!$B43,'SAV Fund Bank'!$J:$J,Cashflow!K$5)</f>
        <v>0</v>
      </c>
      <c r="L43" s="137">
        <f>SUMIFS('SAV Fund Bank'!$I:$I,'SAV Fund Bank'!$K:$K,Cashflow!$B43,'SAV Fund Bank'!$J:$J,Cashflow!L$5)</f>
        <v>0</v>
      </c>
      <c r="M43" s="137">
        <f>SUMIFS('SAV Fund Bank'!$I:$I,'SAV Fund Bank'!$K:$K,Cashflow!$B43,'SAV Fund Bank'!$J:$J,Cashflow!M$5)</f>
        <v>0</v>
      </c>
      <c r="N43" s="137">
        <f>SUMIFS('SAV Fund Bank'!$I:$I,'SAV Fund Bank'!$K:$K,Cashflow!$B43,'SAV Fund Bank'!$J:$J,Cashflow!N$5)</f>
        <v>0</v>
      </c>
      <c r="O43" s="137">
        <f>SUMIFS('SAV Fund Bank'!$I:$I,'SAV Fund Bank'!$K:$K,Cashflow!$B43,'SAV Fund Bank'!$J:$J,Cashflow!O$5)</f>
        <v>0</v>
      </c>
      <c r="P43" s="137">
        <f>SUMIFS('SAV Fund Bank'!$I:$I,'SAV Fund Bank'!$K:$K,Cashflow!$B43,'SAV Fund Bank'!$J:$J,Cashflow!P$5)</f>
        <v>0</v>
      </c>
      <c r="Q43" s="137">
        <f>SUMIFS('SAV Fund Bank'!$I:$I,'SAV Fund Bank'!$K:$K,Cashflow!$B43,'SAV Fund Bank'!$J:$J,Cashflow!Q$5)</f>
        <v>0</v>
      </c>
      <c r="R43" s="137">
        <f>SUMIFS('SAV Fund Bank'!$I:$I,'SAV Fund Bank'!$K:$K,Cashflow!$B43,'SAV Fund Bank'!$J:$J,Cashflow!R$5)</f>
        <v>0</v>
      </c>
      <c r="S43" s="137">
        <f>SUMIFS('SAV Fund Bank'!$I:$I,'SAV Fund Bank'!$K:$K,Cashflow!$B43,'SAV Fund Bank'!$J:$J,Cashflow!S$5)</f>
        <v>0</v>
      </c>
      <c r="T43" s="137">
        <f>SUMIFS('SAV Fund Bank'!$I:$I,'SAV Fund Bank'!$K:$K,Cashflow!$B43,'SAV Fund Bank'!$J:$J,Cashflow!T$5)</f>
        <v>0</v>
      </c>
      <c r="U43" s="137">
        <f>SUMIFS('SAV Fund Bank'!$I:$I,'SAV Fund Bank'!$K:$K,Cashflow!$B43,'SAV Fund Bank'!$J:$J,Cashflow!U$5)</f>
        <v>0</v>
      </c>
      <c r="V43" s="137">
        <f>SUMIFS('SAV Fund Bank'!$I:$I,'SAV Fund Bank'!$K:$K,Cashflow!$B43,'SAV Fund Bank'!$J:$J,Cashflow!V$5)</f>
        <v>0</v>
      </c>
      <c r="W43" s="137">
        <f>SUMIFS('SAV Fund Bank'!$I:$I,'SAV Fund Bank'!$K:$K,Cashflow!$B43,'SAV Fund Bank'!$J:$J,Cashflow!W$5)</f>
        <v>0</v>
      </c>
      <c r="X43" s="137">
        <f>SUMIFS('SAV Fund Bank'!$I:$I,'SAV Fund Bank'!$K:$K,Cashflow!$B43,'SAV Fund Bank'!$J:$J,Cashflow!X$5)</f>
        <v>0</v>
      </c>
      <c r="Y43" s="137">
        <f>SUMIFS('SAV Fund Bank'!$I:$I,'SAV Fund Bank'!$K:$K,Cashflow!$B43,'SAV Fund Bank'!$J:$J,Cashflow!Y$5)</f>
        <v>0</v>
      </c>
      <c r="Z43" s="137">
        <f>SUMIFS('SAV Fund Bank'!$I:$I,'SAV Fund Bank'!$K:$K,Cashflow!$B43,'SAV Fund Bank'!$J:$J,Cashflow!Z$5)</f>
        <v>0</v>
      </c>
      <c r="AA43" s="137">
        <f>SUMIFS('SAV Fund Bank'!$I:$I,'SAV Fund Bank'!$K:$K,Cashflow!$B43,'SAV Fund Bank'!$J:$J,Cashflow!AA$5)</f>
        <v>0</v>
      </c>
      <c r="AB43" s="137">
        <f>SUMIFS('SAV Fund Bank'!$I:$I,'SAV Fund Bank'!$K:$K,Cashflow!$B43,'SAV Fund Bank'!$J:$J,Cashflow!AB$5)</f>
        <v>0</v>
      </c>
      <c r="AC43" s="137">
        <f>SUMIFS('SAV Fund Bank'!$I:$I,'SAV Fund Bank'!$K:$K,Cashflow!$B43,'SAV Fund Bank'!$J:$J,Cashflow!AC$5)</f>
        <v>0</v>
      </c>
      <c r="AD43" s="137">
        <f>SUMIFS('SAV Fund Bank'!$I:$I,'SAV Fund Bank'!$K:$K,Cashflow!$B43,'SAV Fund Bank'!$J:$J,Cashflow!AD$5)</f>
        <v>0</v>
      </c>
      <c r="AE43" s="137">
        <f>SUMIFS('SAV Fund Bank'!$I:$I,'SAV Fund Bank'!$K:$K,Cashflow!$B43,'SAV Fund Bank'!$J:$J,Cashflow!AE$5)</f>
        <v>0</v>
      </c>
      <c r="AF43" s="137">
        <f>SUMIFS('SAV Fund Bank'!$I:$I,'SAV Fund Bank'!$K:$K,Cashflow!$B43,'SAV Fund Bank'!$J:$J,Cashflow!AF$5)</f>
        <v>0</v>
      </c>
      <c r="AG43" s="137">
        <f>SUMIFS('SAV Fund Bank'!$I:$I,'SAV Fund Bank'!$K:$K,Cashflow!$B43,'SAV Fund Bank'!$J:$J,Cashflow!AG$5)</f>
        <v>0</v>
      </c>
      <c r="AH43" s="137">
        <f>SUMIFS('SAV Fund Bank'!$I:$I,'SAV Fund Bank'!$K:$K,Cashflow!$B43,'SAV Fund Bank'!$J:$J,Cashflow!AH$5)</f>
        <v>0</v>
      </c>
      <c r="AI43" s="137">
        <f>SUMIFS('SAV Fund Bank'!$I:$I,'SAV Fund Bank'!$K:$K,Cashflow!$B43,'SAV Fund Bank'!$J:$J,Cashflow!AI$5)</f>
        <v>0</v>
      </c>
      <c r="AJ43" s="137">
        <f>SUMIFS('SAV Fund Bank'!$I:$I,'SAV Fund Bank'!$K:$K,Cashflow!$B43,'SAV Fund Bank'!$J:$J,Cashflow!AJ$5)</f>
        <v>0</v>
      </c>
      <c r="AK43" s="137">
        <f>SUMIFS('SAV Fund Bank'!$I:$I,'SAV Fund Bank'!$K:$K,Cashflow!$B43,'SAV Fund Bank'!$J:$J,Cashflow!AK$5)</f>
        <v>0</v>
      </c>
      <c r="AL43" s="137">
        <f>SUMIFS('SAV Fund Bank'!$I:$I,'SAV Fund Bank'!$K:$K,Cashflow!$B43,'SAV Fund Bank'!$J:$J,Cashflow!AL$5)</f>
        <v>0</v>
      </c>
      <c r="AM43" s="137">
        <f>SUMIFS('SAV Fund Bank'!$I:$I,'SAV Fund Bank'!$K:$K,Cashflow!$B43,'SAV Fund Bank'!$J:$J,Cashflow!AM$5)</f>
        <v>0</v>
      </c>
      <c r="AN43" s="137">
        <f>SUMIFS('SAV Fund Bank'!$I:$I,'SAV Fund Bank'!$K:$K,Cashflow!$B43,'SAV Fund Bank'!$J:$J,Cashflow!AN$5)</f>
        <v>0</v>
      </c>
      <c r="AO43" s="137">
        <f>SUMIFS('SAV Fund Bank'!$I:$I,'SAV Fund Bank'!$K:$K,Cashflow!$B43,'SAV Fund Bank'!$J:$J,Cashflow!AO$5)</f>
        <v>0</v>
      </c>
      <c r="AP43" s="137">
        <f>SUMIFS('SAV Fund Bank'!$I:$I,'SAV Fund Bank'!$K:$K,Cashflow!$B43,'SAV Fund Bank'!$J:$J,Cashflow!AP$5)</f>
        <v>0</v>
      </c>
      <c r="AQ43" s="137">
        <f>SUMIFS('SAV Fund Bank'!$I:$I,'SAV Fund Bank'!$K:$K,Cashflow!$B43,'SAV Fund Bank'!$J:$J,Cashflow!AQ$5)</f>
        <v>0</v>
      </c>
      <c r="AR43" s="137">
        <f>SUMIFS('SAV Fund Bank'!$I:$I,'SAV Fund Bank'!$K:$K,Cashflow!$B43,'SAV Fund Bank'!$J:$J,Cashflow!AR$5)</f>
        <v>0</v>
      </c>
      <c r="AS43" s="137">
        <f>SUMIFS('SAV Fund Bank'!$I:$I,'SAV Fund Bank'!$K:$K,Cashflow!$B43,'SAV Fund Bank'!$J:$J,Cashflow!AS$5)</f>
        <v>0</v>
      </c>
      <c r="AT43" s="137">
        <f>SUMIFS('SAV Fund Bank'!$I:$I,'SAV Fund Bank'!$K:$K,Cashflow!$B43,'SAV Fund Bank'!$J:$J,Cashflow!AT$5)</f>
        <v>-20100</v>
      </c>
      <c r="AU43" s="137">
        <f>SUMIFS('SAV Fund Bank'!$I:$I,'SAV Fund Bank'!$K:$K,Cashflow!$B43,'SAV Fund Bank'!$J:$J,Cashflow!AU$5)</f>
        <v>0</v>
      </c>
      <c r="AV43" s="137">
        <f>SUMIFS('SAV Fund Bank'!$I:$I,'SAV Fund Bank'!$K:$K,Cashflow!$B43,'SAV Fund Bank'!$J:$J,Cashflow!AV$5)</f>
        <v>10050</v>
      </c>
      <c r="AW43" s="137">
        <f>SUMIFS('SAV Fund Bank'!$I:$I,'SAV Fund Bank'!$K:$K,Cashflow!$B43,'SAV Fund Bank'!$J:$J,Cashflow!AW$5)</f>
        <v>0</v>
      </c>
      <c r="AX43" s="137">
        <f>SUMIFS('SAV Fund Bank'!$I:$I,'SAV Fund Bank'!$K:$K,Cashflow!$B43,'SAV Fund Bank'!$J:$J,Cashflow!AX$5)</f>
        <v>0</v>
      </c>
      <c r="AY43" s="137">
        <f>SUMIFS('SAV Fund Bank'!$I:$I,'SAV Fund Bank'!$K:$K,Cashflow!$B43,'SAV Fund Bank'!$J:$J,Cashflow!AY$5)</f>
        <v>0</v>
      </c>
      <c r="AZ43" s="137">
        <f>SUMIFS('SAV Fund Bank'!$I:$I,'SAV Fund Bank'!$K:$K,Cashflow!$B43,'SAV Fund Bank'!$J:$J,Cashflow!AZ$5)</f>
        <v>0</v>
      </c>
      <c r="BA43" s="137">
        <f>SUMIFS('SAV Fund Bank'!$I:$I,'SAV Fund Bank'!$K:$K,Cashflow!$B43,'SAV Fund Bank'!$J:$J,Cashflow!BA$5)</f>
        <v>0</v>
      </c>
    </row>
    <row r="44" spans="2:56" s="137" customFormat="1" ht="12.75" hidden="1" outlineLevel="1" x14ac:dyDescent="0.2">
      <c r="D44" s="181">
        <f t="shared" si="45"/>
        <v>0</v>
      </c>
    </row>
    <row r="45" spans="2:56" s="137" customFormat="1" ht="12.75" hidden="1" outlineLevel="1" x14ac:dyDescent="0.2">
      <c r="B45" s="137" t="s">
        <v>10</v>
      </c>
      <c r="D45" s="181">
        <f t="shared" si="45"/>
        <v>-1.3093021777876857E-8</v>
      </c>
      <c r="E45" s="137">
        <f>(E8+E9-D9-D8)-E24-E33-E38</f>
        <v>0</v>
      </c>
      <c r="F45" s="137">
        <f t="shared" ref="F45" si="51">(F8+F9-E9-E8)-F24-F33-F38</f>
        <v>0</v>
      </c>
      <c r="G45" s="137">
        <f t="shared" ref="G45" si="52">(G8+G9-F9-F8)-G24-G33-G38</f>
        <v>0</v>
      </c>
      <c r="H45" s="137">
        <f t="shared" ref="H45" si="53">(H8+H9-G9-G8)-H24-H33-H38</f>
        <v>0</v>
      </c>
      <c r="I45" s="137">
        <f t="shared" ref="I45" si="54">(I8+I9-H9-H8)-I24-I33-I38</f>
        <v>-2.9103830456733704E-11</v>
      </c>
      <c r="J45" s="137">
        <f t="shared" ref="J45" si="55">(J8+J9-I9-I8)-J24-J33-J38</f>
        <v>0</v>
      </c>
      <c r="K45" s="137">
        <f t="shared" ref="K45" si="56">(K8+K9-J9-J8)-K24-K33-K38</f>
        <v>0</v>
      </c>
      <c r="L45" s="137">
        <f t="shared" ref="L45" si="57">(L8+L9-K9-K8)-L24-L33-L38</f>
        <v>0</v>
      </c>
      <c r="M45" s="137">
        <f t="shared" ref="M45" si="58">(M8+M9-L9-L8)-M24-M33-M38</f>
        <v>0</v>
      </c>
      <c r="N45" s="137">
        <f t="shared" ref="N45" si="59">(N8+N9-M9-M8)-N24-N33-N38</f>
        <v>0</v>
      </c>
      <c r="O45" s="137">
        <f t="shared" ref="O45" si="60">(O8+O9-N9-N8)-O24-O33-O38</f>
        <v>0</v>
      </c>
      <c r="P45" s="137">
        <f t="shared" ref="P45" si="61">(P8+P9-O9-O8)-P24-P33-P38</f>
        <v>0</v>
      </c>
      <c r="Q45" s="137">
        <f t="shared" ref="Q45" si="62">(Q8+Q9-P9-P8)-Q24-Q33-Q38</f>
        <v>0</v>
      </c>
      <c r="R45" s="137">
        <f t="shared" ref="R45" si="63">(R8+R9-Q9-Q8)-R24-R33-R38</f>
        <v>0</v>
      </c>
      <c r="S45" s="137">
        <f t="shared" ref="S45" si="64">(S8+S9-R9-R8)-S24-S33-S38</f>
        <v>0</v>
      </c>
      <c r="T45" s="137">
        <f t="shared" ref="T45" si="65">(T8+T9-S9-S8)-T24-T33-T38</f>
        <v>0</v>
      </c>
      <c r="U45" s="137">
        <f t="shared" ref="U45" si="66">(U8+U9-T9-T8)-U24-U33-U38</f>
        <v>-3.7834979593753815E-10</v>
      </c>
      <c r="V45" s="137">
        <f t="shared" ref="V45" si="67">(V8+V9-U9-U8)-V24-V33-V38</f>
        <v>0</v>
      </c>
      <c r="W45" s="137">
        <f t="shared" ref="W45" si="68">(W8+W9-V9-V8)-W24-W33-W38</f>
        <v>-4.6540549192286562E-12</v>
      </c>
      <c r="X45" s="137">
        <f t="shared" ref="X45" si="69">(X8+X9-W9-W8)-X24-X33-X38</f>
        <v>2.9103830456733704E-11</v>
      </c>
      <c r="Y45" s="137">
        <f t="shared" ref="Y45" si="70">(Y8+Y9-X9-X8)-Y24-Y33-Y38</f>
        <v>-2.3646862246096134E-11</v>
      </c>
      <c r="Z45" s="137">
        <f t="shared" ref="Z45" si="71">(Z8+Z9-Y9-Y8)-Z24-Z33-Z38</f>
        <v>2.0975221559638157E-11</v>
      </c>
      <c r="AA45" s="137">
        <f t="shared" ref="AA45" si="72">(AA8+AA9-Z9-Z8)-AA24-AA33-AA38</f>
        <v>-1.8189894035458565E-12</v>
      </c>
      <c r="AB45" s="137">
        <f t="shared" ref="AB45" si="73">(AB8+AB9-AA9-AA8)-AB24-AB33-AB38</f>
        <v>0</v>
      </c>
      <c r="AC45" s="137">
        <f t="shared" ref="AC45" si="74">(AC8+AC9-AB9-AB8)-AC24-AC33-AC38</f>
        <v>-4.5110937207937241E-10</v>
      </c>
      <c r="AD45" s="137">
        <f t="shared" ref="AD45" si="75">(AD8+AD9-AC9-AC8)-AD24-AD33-AD38</f>
        <v>-8.1927282735705376E-9</v>
      </c>
      <c r="AE45" s="137">
        <f t="shared" ref="AE45" si="76">(AE8+AE9-AD9-AD8)-AE24-AE33-AE38</f>
        <v>-7.4214767664670944E-10</v>
      </c>
      <c r="AF45" s="137">
        <f t="shared" ref="AF45" si="77">(AF8+AF9-AE9-AE8)-AF24-AF33-AF38</f>
        <v>-5.9662852436304092E-10</v>
      </c>
      <c r="AG45" s="137">
        <f t="shared" ref="AG45" si="78">(AG8+AG9-AF9-AF8)-AG24-AG33-AG38</f>
        <v>-3.7834979593753815E-10</v>
      </c>
      <c r="AH45" s="137">
        <f t="shared" ref="AH45" si="79">(AH8+AH9-AG9-AG8)-AH24-AH33-AH38</f>
        <v>-1.862645149230957E-9</v>
      </c>
      <c r="AI45" s="137">
        <f t="shared" ref="AI45" si="80">(AI8+AI9-AH9-AH8)-AI24-AI33-AI38</f>
        <v>0</v>
      </c>
      <c r="AJ45" s="137">
        <f t="shared" ref="AJ45" si="81">(AJ8+AJ9-AI9-AI8)-AJ24-AJ33-AJ38</f>
        <v>0</v>
      </c>
      <c r="AK45" s="137">
        <f t="shared" ref="AK45" si="82">(AK8+AK9-AJ9-AJ8)-AK24-AK33-AK38</f>
        <v>-2.2355379769578576E-9</v>
      </c>
      <c r="AL45" s="137">
        <f t="shared" ref="AL45" si="83">(AL8+AL9-AK9-AK8)-AL24-AL33-AL38</f>
        <v>2.6193447411060333E-10</v>
      </c>
      <c r="AM45" s="137">
        <f t="shared" ref="AM45" si="84">(AM8+AM9-AL9-AL8)-AM24-AM33-AM38</f>
        <v>7.0576788857579231E-10</v>
      </c>
      <c r="AN45" s="137">
        <f t="shared" ref="AN45" si="85">(AN8+AN9-AM9-AM8)-AN24-AN33-AN38</f>
        <v>0</v>
      </c>
      <c r="AO45" s="137">
        <f t="shared" ref="AO45" si="86">(AO8+AO9-AN9-AN8)-AO24-AO33-AO38</f>
        <v>-6.9849193096160889E-10</v>
      </c>
      <c r="AP45" s="137">
        <f t="shared" ref="AP45" si="87">(AP8+AP9-AO9-AO8)-AP24-AP33-AP38</f>
        <v>3.3469405025243759E-10</v>
      </c>
      <c r="AQ45" s="137">
        <f t="shared" ref="AQ45" si="88">(AQ8+AQ9-AP9-AP8)-AQ24-AQ33-AQ38</f>
        <v>0</v>
      </c>
      <c r="AR45" s="137">
        <f t="shared" ref="AR45" si="89">(AR8+AR9-AQ9-AQ8)-AR24-AR33-AR38</f>
        <v>1.0040821507573128E-9</v>
      </c>
      <c r="AS45" s="137">
        <f t="shared" ref="AS45:AZ45" si="90">(AS8+AS9-AR9-AR8)-AS24-AS33-AS38</f>
        <v>-2.3283064365386963E-10</v>
      </c>
      <c r="AT45" s="137">
        <f t="shared" si="90"/>
        <v>9.4587448984384537E-11</v>
      </c>
      <c r="AU45" s="137">
        <f t="shared" si="90"/>
        <v>5.2386894822120667E-10</v>
      </c>
      <c r="AV45" s="137">
        <f t="shared" si="90"/>
        <v>0</v>
      </c>
      <c r="AW45" s="137">
        <f t="shared" si="90"/>
        <v>-3.7107383832335472E-10</v>
      </c>
      <c r="AX45" s="137">
        <f t="shared" si="90"/>
        <v>5.9662852436304092E-10</v>
      </c>
      <c r="AY45" s="137">
        <f t="shared" si="90"/>
        <v>-4.6566128730773926E-10</v>
      </c>
      <c r="AZ45" s="137">
        <f t="shared" si="90"/>
        <v>1.4915713109076023E-10</v>
      </c>
      <c r="BA45" s="137">
        <f t="shared" ref="BA45" si="91">(BA8+BA9-AZ9-AZ8)-BA24-BA33-BA38</f>
        <v>-1.4904344425303861E-10</v>
      </c>
    </row>
    <row r="46" spans="2:56" s="137" customFormat="1" ht="12.75" collapsed="1" x14ac:dyDescent="0.2">
      <c r="D46" s="181"/>
    </row>
    <row r="47" spans="2:56" s="141" customFormat="1" ht="12.75" x14ac:dyDescent="0.2">
      <c r="B47" s="182" t="s">
        <v>281</v>
      </c>
      <c r="C47" s="182"/>
      <c r="D47" s="183">
        <f t="shared" si="45"/>
        <v>0</v>
      </c>
    </row>
    <row r="48" spans="2:56" s="177" customFormat="1" ht="12.75" x14ac:dyDescent="0.2">
      <c r="B48" s="140" t="s">
        <v>732</v>
      </c>
      <c r="C48" s="140"/>
      <c r="D48" s="178">
        <f t="shared" si="45"/>
        <v>9163309.2700000033</v>
      </c>
      <c r="E48" s="140">
        <f t="shared" ref="E48:AQ48" si="92">SUM(E49:E60)</f>
        <v>0</v>
      </c>
      <c r="F48" s="140">
        <f t="shared" si="92"/>
        <v>0</v>
      </c>
      <c r="G48" s="140">
        <f t="shared" si="92"/>
        <v>0</v>
      </c>
      <c r="H48" s="140">
        <f t="shared" si="92"/>
        <v>-5213597</v>
      </c>
      <c r="I48" s="140">
        <f t="shared" si="92"/>
        <v>-214891.77</v>
      </c>
      <c r="J48" s="140">
        <f t="shared" si="92"/>
        <v>-57284.33</v>
      </c>
      <c r="K48" s="140">
        <f t="shared" si="92"/>
        <v>-133544.85</v>
      </c>
      <c r="L48" s="140">
        <f t="shared" si="92"/>
        <v>-113822.59</v>
      </c>
      <c r="M48" s="140">
        <f t="shared" si="92"/>
        <v>-198917.97</v>
      </c>
      <c r="N48" s="140">
        <f t="shared" si="92"/>
        <v>-512493.45</v>
      </c>
      <c r="O48" s="140">
        <f t="shared" si="92"/>
        <v>-213241.61</v>
      </c>
      <c r="P48" s="140">
        <f t="shared" si="92"/>
        <v>-513264.92</v>
      </c>
      <c r="Q48" s="140">
        <f t="shared" si="92"/>
        <v>-537438.74</v>
      </c>
      <c r="R48" s="140">
        <f t="shared" si="92"/>
        <v>-327677.21000000002</v>
      </c>
      <c r="S48" s="140">
        <f t="shared" si="92"/>
        <v>-340578.68000000005</v>
      </c>
      <c r="T48" s="140">
        <f t="shared" si="92"/>
        <v>-346363.92</v>
      </c>
      <c r="U48" s="140">
        <f t="shared" si="92"/>
        <v>-699251.77</v>
      </c>
      <c r="V48" s="140">
        <f t="shared" si="92"/>
        <v>-706222.44000000006</v>
      </c>
      <c r="W48" s="140">
        <f t="shared" si="92"/>
        <v>-1150681.25</v>
      </c>
      <c r="X48" s="140">
        <f t="shared" si="92"/>
        <v>-678059.91</v>
      </c>
      <c r="Y48" s="140">
        <f t="shared" si="92"/>
        <v>-3350.39</v>
      </c>
      <c r="Z48" s="140">
        <f t="shared" si="92"/>
        <v>-123994.17000000001</v>
      </c>
      <c r="AA48" s="140">
        <f t="shared" si="92"/>
        <v>20132963.59</v>
      </c>
      <c r="AB48" s="140">
        <f t="shared" si="92"/>
        <v>-10500</v>
      </c>
      <c r="AC48" s="140">
        <f t="shared" si="92"/>
        <v>-209511.51</v>
      </c>
      <c r="AD48" s="140">
        <f t="shared" si="92"/>
        <v>-14620.8</v>
      </c>
      <c r="AE48" s="140">
        <f t="shared" si="92"/>
        <v>-1171.21</v>
      </c>
      <c r="AF48" s="140">
        <f t="shared" si="92"/>
        <v>-21279.239999999998</v>
      </c>
      <c r="AG48" s="140">
        <f t="shared" si="92"/>
        <v>347000</v>
      </c>
      <c r="AH48" s="140">
        <f t="shared" si="92"/>
        <v>-3343.7699999999995</v>
      </c>
      <c r="AI48" s="140">
        <f t="shared" si="92"/>
        <v>-29863.15</v>
      </c>
      <c r="AJ48" s="140">
        <f t="shared" si="92"/>
        <v>-14400</v>
      </c>
      <c r="AK48" s="140">
        <f t="shared" si="92"/>
        <v>1400000</v>
      </c>
      <c r="AL48" s="140">
        <f t="shared" si="92"/>
        <v>-252.23000000000002</v>
      </c>
      <c r="AM48" s="140">
        <f t="shared" si="92"/>
        <v>-210000</v>
      </c>
      <c r="AN48" s="140">
        <f t="shared" si="92"/>
        <v>-106159.54</v>
      </c>
      <c r="AO48" s="140">
        <f t="shared" si="92"/>
        <v>-123.5</v>
      </c>
      <c r="AP48" s="140">
        <f t="shared" si="92"/>
        <v>0</v>
      </c>
      <c r="AQ48" s="140">
        <f t="shared" si="92"/>
        <v>0</v>
      </c>
      <c r="AR48" s="140">
        <f>SUM(AR49:AR60)</f>
        <v>-1614.95</v>
      </c>
      <c r="AS48" s="140">
        <f t="shared" ref="AS48:AZ48" si="93">SUM(AS49:AS60)</f>
        <v>0</v>
      </c>
      <c r="AT48" s="140">
        <f t="shared" si="93"/>
        <v>0</v>
      </c>
      <c r="AU48" s="140">
        <f t="shared" si="93"/>
        <v>-120.7</v>
      </c>
      <c r="AV48" s="140">
        <f t="shared" si="93"/>
        <v>-6806.4</v>
      </c>
      <c r="AW48" s="140">
        <f t="shared" si="93"/>
        <v>-1320</v>
      </c>
      <c r="AX48" s="140">
        <f t="shared" si="93"/>
        <v>-120.35</v>
      </c>
      <c r="AY48" s="140">
        <f t="shared" si="93"/>
        <v>-170</v>
      </c>
      <c r="AZ48" s="140">
        <f t="shared" si="93"/>
        <v>0</v>
      </c>
      <c r="BA48" s="140">
        <f t="shared" ref="BA48" si="94">SUM(BA49:BA60)</f>
        <v>-600</v>
      </c>
      <c r="BB48" s="140"/>
      <c r="BC48" s="140"/>
      <c r="BD48" s="140"/>
    </row>
    <row r="49" spans="2:56" s="137" customFormat="1" ht="12.75" hidden="1" outlineLevel="1" x14ac:dyDescent="0.2">
      <c r="B49" s="137" t="s">
        <v>5</v>
      </c>
      <c r="D49" s="181">
        <f t="shared" si="45"/>
        <v>-5213597</v>
      </c>
      <c r="E49" s="137">
        <f>SUMIFS('Struan Bank'!$I:$I,'Struan Bank'!$K:$K,Cashflow!$B49,'Struan Bank'!$J:$J,Cashflow!E$5)</f>
        <v>0</v>
      </c>
      <c r="F49" s="137">
        <f>SUMIFS('Struan Bank'!$I:$I,'Struan Bank'!$K:$K,Cashflow!$B49,'Struan Bank'!$J:$J,Cashflow!F$5)</f>
        <v>0</v>
      </c>
      <c r="G49" s="137">
        <f>SUMIFS('Struan Bank'!$I:$I,'Struan Bank'!$K:$K,Cashflow!$B49,'Struan Bank'!$J:$J,Cashflow!G$5)</f>
        <v>0</v>
      </c>
      <c r="H49" s="137">
        <f>SUMIFS('Struan Bank'!$I:$I,'Struan Bank'!$K:$K,Cashflow!$B49,'Struan Bank'!$J:$J,Cashflow!H$5)</f>
        <v>-5213597</v>
      </c>
      <c r="I49" s="137">
        <f>SUMIFS('Struan Bank'!$I:$I,'Struan Bank'!$K:$K,Cashflow!$B49,'Struan Bank'!$J:$J,Cashflow!I$5)</f>
        <v>0</v>
      </c>
      <c r="J49" s="137">
        <f>SUMIFS('Struan Bank'!$I:$I,'Struan Bank'!$K:$K,Cashflow!$B49,'Struan Bank'!$J:$J,Cashflow!J$5)</f>
        <v>0</v>
      </c>
      <c r="K49" s="137">
        <f>SUMIFS('Struan Bank'!$I:$I,'Struan Bank'!$K:$K,Cashflow!$B49,'Struan Bank'!$J:$J,Cashflow!K$5)</f>
        <v>0</v>
      </c>
      <c r="L49" s="137">
        <f>SUMIFS('Struan Bank'!$I:$I,'Struan Bank'!$K:$K,Cashflow!$B49,'Struan Bank'!$J:$J,Cashflow!L$5)</f>
        <v>0</v>
      </c>
      <c r="M49" s="137">
        <f>SUMIFS('Struan Bank'!$I:$I,'Struan Bank'!$K:$K,Cashflow!$B49,'Struan Bank'!$J:$J,Cashflow!M$5)</f>
        <v>0</v>
      </c>
      <c r="N49" s="137">
        <f>SUMIFS('Struan Bank'!$I:$I,'Struan Bank'!$K:$K,Cashflow!$B49,'Struan Bank'!$J:$J,Cashflow!N$5)</f>
        <v>0</v>
      </c>
      <c r="O49" s="137">
        <f>SUMIFS('Struan Bank'!$I:$I,'Struan Bank'!$K:$K,Cashflow!$B49,'Struan Bank'!$J:$J,Cashflow!O$5)</f>
        <v>0</v>
      </c>
      <c r="P49" s="137">
        <f>SUMIFS('Struan Bank'!$I:$I,'Struan Bank'!$K:$K,Cashflow!$B49,'Struan Bank'!$J:$J,Cashflow!P$5)</f>
        <v>0</v>
      </c>
      <c r="Q49" s="137">
        <f>SUMIFS('Struan Bank'!$I:$I,'Struan Bank'!$K:$K,Cashflow!$B49,'Struan Bank'!$J:$J,Cashflow!Q$5)</f>
        <v>0</v>
      </c>
      <c r="R49" s="137">
        <f>SUMIFS('Struan Bank'!$I:$I,'Struan Bank'!$K:$K,Cashflow!$B49,'Struan Bank'!$J:$J,Cashflow!R$5)</f>
        <v>0</v>
      </c>
      <c r="S49" s="137">
        <f>SUMIFS('Struan Bank'!$I:$I,'Struan Bank'!$K:$K,Cashflow!$B49,'Struan Bank'!$J:$J,Cashflow!S$5)</f>
        <v>0</v>
      </c>
      <c r="T49" s="137">
        <f>SUMIFS('Struan Bank'!$I:$I,'Struan Bank'!$K:$K,Cashflow!$B49,'Struan Bank'!$J:$J,Cashflow!T$5)</f>
        <v>0</v>
      </c>
      <c r="U49" s="137">
        <f>SUMIFS('Struan Bank'!$I:$I,'Struan Bank'!$K:$K,Cashflow!$B49,'Struan Bank'!$J:$J,Cashflow!U$5)</f>
        <v>0</v>
      </c>
      <c r="V49" s="137">
        <f>SUMIFS('Struan Bank'!$I:$I,'Struan Bank'!$K:$K,Cashflow!$B49,'Struan Bank'!$J:$J,Cashflow!V$5)</f>
        <v>0</v>
      </c>
      <c r="W49" s="137">
        <f>SUMIFS('Struan Bank'!$I:$I,'Struan Bank'!$K:$K,Cashflow!$B49,'Struan Bank'!$J:$J,Cashflow!W$5)</f>
        <v>0</v>
      </c>
      <c r="X49" s="137">
        <f>SUMIFS('Struan Bank'!$I:$I,'Struan Bank'!$K:$K,Cashflow!$B49,'Struan Bank'!$J:$J,Cashflow!X$5)</f>
        <v>0</v>
      </c>
      <c r="Y49" s="137">
        <f>SUMIFS('Struan Bank'!$I:$I,'Struan Bank'!$K:$K,Cashflow!$B49,'Struan Bank'!$J:$J,Cashflow!Y$5)</f>
        <v>0</v>
      </c>
      <c r="Z49" s="137">
        <f>SUMIFS('Struan Bank'!$I:$I,'Struan Bank'!$K:$K,Cashflow!$B49,'Struan Bank'!$J:$J,Cashflow!Z$5)</f>
        <v>0</v>
      </c>
      <c r="AA49" s="137">
        <f>SUMIFS('Struan Bank'!$I:$I,'Struan Bank'!$K:$K,Cashflow!$B49,'Struan Bank'!$J:$J,Cashflow!AA$5)</f>
        <v>0</v>
      </c>
      <c r="AB49" s="137">
        <f>SUMIFS('Struan Bank'!$I:$I,'Struan Bank'!$K:$K,Cashflow!$B49,'Struan Bank'!$J:$J,Cashflow!AB$5)</f>
        <v>0</v>
      </c>
      <c r="AC49" s="137">
        <f>SUMIFS('Struan Bank'!$I:$I,'Struan Bank'!$K:$K,Cashflow!$B49,'Struan Bank'!$J:$J,Cashflow!AC$5)</f>
        <v>0</v>
      </c>
      <c r="AD49" s="137">
        <f>SUMIFS('Struan Bank'!$I:$I,'Struan Bank'!$K:$K,Cashflow!$B49,'Struan Bank'!$J:$J,Cashflow!AD$5)</f>
        <v>0</v>
      </c>
      <c r="AE49" s="137">
        <f>SUMIFS('Struan Bank'!$I:$I,'Struan Bank'!$K:$K,Cashflow!$B49,'Struan Bank'!$J:$J,Cashflow!AE$5)</f>
        <v>0</v>
      </c>
      <c r="AF49" s="137">
        <f>SUMIFS('Struan Bank'!$I:$I,'Struan Bank'!$K:$K,Cashflow!$B49,'Struan Bank'!$J:$J,Cashflow!AF$5)</f>
        <v>0</v>
      </c>
      <c r="AG49" s="137">
        <f>SUMIFS('Struan Bank'!$I:$I,'Struan Bank'!$K:$K,Cashflow!$B49,'Struan Bank'!$J:$J,Cashflow!AG$5)</f>
        <v>0</v>
      </c>
      <c r="AH49" s="137">
        <f>SUMIFS('Struan Bank'!$I:$I,'Struan Bank'!$K:$K,Cashflow!$B49,'Struan Bank'!$J:$J,Cashflow!AH$5)</f>
        <v>0</v>
      </c>
      <c r="AI49" s="137">
        <f>SUMIFS('Struan Bank'!$I:$I,'Struan Bank'!$K:$K,Cashflow!$B49,'Struan Bank'!$J:$J,Cashflow!AI$5)</f>
        <v>0</v>
      </c>
      <c r="AJ49" s="137">
        <f>SUMIFS('Struan Bank'!$I:$I,'Struan Bank'!$K:$K,Cashflow!$B49,'Struan Bank'!$J:$J,Cashflow!AJ$5)</f>
        <v>0</v>
      </c>
      <c r="AK49" s="137">
        <f>SUMIFS('Struan Bank'!$I:$I,'Struan Bank'!$K:$K,Cashflow!$B49,'Struan Bank'!$J:$J,Cashflow!AK$5)</f>
        <v>0</v>
      </c>
      <c r="AL49" s="137">
        <f>SUMIFS('Struan Bank'!$I:$I,'Struan Bank'!$K:$K,Cashflow!$B49,'Struan Bank'!$J:$J,Cashflow!AL$5)</f>
        <v>0</v>
      </c>
      <c r="AM49" s="137">
        <f>SUMIFS('Struan Bank'!$I:$I,'Struan Bank'!$K:$K,Cashflow!$B49,'Struan Bank'!$J:$J,Cashflow!AM$5)</f>
        <v>0</v>
      </c>
      <c r="AN49" s="137">
        <f>SUMIFS('Struan Bank'!$I:$I,'Struan Bank'!$K:$K,Cashflow!$B49,'Struan Bank'!$J:$J,Cashflow!AN$5)</f>
        <v>0</v>
      </c>
      <c r="AO49" s="137">
        <f>SUMIFS('Struan Bank'!$I:$I,'Struan Bank'!$K:$K,Cashflow!$B49,'Struan Bank'!$J:$J,Cashflow!AO$5)</f>
        <v>0</v>
      </c>
      <c r="AP49" s="137">
        <f>SUMIFS('Struan Bank'!$I:$I,'Struan Bank'!$K:$K,Cashflow!$B49,'Struan Bank'!$J:$J,Cashflow!AP$5)</f>
        <v>0</v>
      </c>
      <c r="AQ49" s="137">
        <f>SUMIFS('Struan Bank'!$I:$I,'Struan Bank'!$K:$K,Cashflow!$B49,'Struan Bank'!$J:$J,Cashflow!AQ$5)</f>
        <v>0</v>
      </c>
      <c r="AR49" s="137">
        <f>SUMIFS('Struan Bank'!$I:$I,'Struan Bank'!$K:$K,Cashflow!$B49,'Struan Bank'!$J:$J,Cashflow!AR$5)</f>
        <v>0</v>
      </c>
      <c r="AS49" s="137">
        <f>SUMIFS('Struan Bank'!$I:$I,'Struan Bank'!$K:$K,Cashflow!$B49,'Struan Bank'!$J:$J,Cashflow!AS$5)</f>
        <v>0</v>
      </c>
      <c r="AT49" s="137">
        <f>SUMIFS('Struan Bank'!$I:$I,'Struan Bank'!$K:$K,Cashflow!$B49,'Struan Bank'!$J:$J,Cashflow!AT$5)</f>
        <v>0</v>
      </c>
      <c r="AU49" s="137">
        <f>SUMIFS('Struan Bank'!$I:$I,'Struan Bank'!$K:$K,Cashflow!$B49,'Struan Bank'!$J:$J,Cashflow!AU$5)</f>
        <v>0</v>
      </c>
      <c r="AV49" s="137">
        <f>SUMIFS('Struan Bank'!$I:$I,'Struan Bank'!$K:$K,Cashflow!$B49,'Struan Bank'!$J:$J,Cashflow!AV$5)</f>
        <v>0</v>
      </c>
      <c r="AW49" s="137">
        <f>SUMIFS('Struan Bank'!$I:$I,'Struan Bank'!$K:$K,Cashflow!$B49,'Struan Bank'!$J:$J,Cashflow!AW$5)</f>
        <v>0</v>
      </c>
      <c r="AX49" s="137">
        <f>SUMIFS('Struan Bank'!$I:$I,'Struan Bank'!$K:$K,Cashflow!$B49,'Struan Bank'!$J:$J,Cashflow!AX$5)</f>
        <v>0</v>
      </c>
      <c r="AY49" s="137">
        <f>SUMIFS('Struan Bank'!$I:$I,'Struan Bank'!$K:$K,Cashflow!$B49,'Struan Bank'!$J:$J,Cashflow!AY$5)</f>
        <v>0</v>
      </c>
      <c r="AZ49" s="137">
        <f>SUMIFS('Struan Bank'!$I:$I,'Struan Bank'!$K:$K,Cashflow!$B49,'Struan Bank'!$J:$J,Cashflow!AZ$5)</f>
        <v>0</v>
      </c>
      <c r="BA49" s="137">
        <f>SUMIFS('Struan Bank'!$I:$I,'Struan Bank'!$K:$K,Cashflow!$B49,'Struan Bank'!$J:$J,Cashflow!BA$5)</f>
        <v>0</v>
      </c>
    </row>
    <row r="50" spans="2:56" s="137" customFormat="1" ht="12.75" hidden="1" outlineLevel="1" x14ac:dyDescent="0.2">
      <c r="B50" s="137" t="s">
        <v>7</v>
      </c>
      <c r="D50" s="181">
        <f t="shared" si="45"/>
        <v>0</v>
      </c>
      <c r="E50" s="137">
        <f>SUMIFS('Struan Bank'!$I:$I,'Struan Bank'!$K:$K,Cashflow!$B50,'Struan Bank'!$J:$J,Cashflow!E$5)</f>
        <v>0</v>
      </c>
      <c r="F50" s="137">
        <f>SUMIFS('Struan Bank'!$I:$I,'Struan Bank'!$K:$K,Cashflow!$B50,'Struan Bank'!$J:$J,Cashflow!F$5)</f>
        <v>0</v>
      </c>
      <c r="G50" s="137">
        <f>SUMIFS('Struan Bank'!$I:$I,'Struan Bank'!$K:$K,Cashflow!$B50,'Struan Bank'!$J:$J,Cashflow!G$5)</f>
        <v>0</v>
      </c>
      <c r="H50" s="137">
        <f>SUMIFS('Struan Bank'!$I:$I,'Struan Bank'!$K:$K,Cashflow!$B50,'Struan Bank'!$J:$J,Cashflow!H$5)</f>
        <v>0</v>
      </c>
      <c r="I50" s="137">
        <f>SUMIFS('Struan Bank'!$I:$I,'Struan Bank'!$K:$K,Cashflow!$B50,'Struan Bank'!$J:$J,Cashflow!I$5)</f>
        <v>0</v>
      </c>
      <c r="J50" s="137">
        <f>SUMIFS('Struan Bank'!$I:$I,'Struan Bank'!$K:$K,Cashflow!$B50,'Struan Bank'!$J:$J,Cashflow!J$5)</f>
        <v>0</v>
      </c>
      <c r="K50" s="137">
        <f>SUMIFS('Struan Bank'!$I:$I,'Struan Bank'!$K:$K,Cashflow!$B50,'Struan Bank'!$J:$J,Cashflow!K$5)</f>
        <v>0</v>
      </c>
      <c r="L50" s="137">
        <f>SUMIFS('Struan Bank'!$I:$I,'Struan Bank'!$K:$K,Cashflow!$B50,'Struan Bank'!$J:$J,Cashflow!L$5)</f>
        <v>0</v>
      </c>
      <c r="M50" s="137">
        <f>SUMIFS('Struan Bank'!$I:$I,'Struan Bank'!$K:$K,Cashflow!$B50,'Struan Bank'!$J:$J,Cashflow!M$5)</f>
        <v>0</v>
      </c>
      <c r="N50" s="137">
        <f>SUMIFS('Struan Bank'!$I:$I,'Struan Bank'!$K:$K,Cashflow!$B50,'Struan Bank'!$J:$J,Cashflow!N$5)</f>
        <v>0</v>
      </c>
      <c r="O50" s="137">
        <f>SUMIFS('Struan Bank'!$I:$I,'Struan Bank'!$K:$K,Cashflow!$B50,'Struan Bank'!$J:$J,Cashflow!O$5)</f>
        <v>0</v>
      </c>
      <c r="P50" s="137">
        <f>SUMIFS('Struan Bank'!$I:$I,'Struan Bank'!$K:$K,Cashflow!$B50,'Struan Bank'!$J:$J,Cashflow!P$5)</f>
        <v>0</v>
      </c>
      <c r="Q50" s="137">
        <f>SUMIFS('Struan Bank'!$I:$I,'Struan Bank'!$K:$K,Cashflow!$B50,'Struan Bank'!$J:$J,Cashflow!Q$5)</f>
        <v>0</v>
      </c>
      <c r="R50" s="137">
        <f>SUMIFS('Struan Bank'!$I:$I,'Struan Bank'!$K:$K,Cashflow!$B50,'Struan Bank'!$J:$J,Cashflow!R$5)</f>
        <v>0</v>
      </c>
      <c r="S50" s="137">
        <f>SUMIFS('Struan Bank'!$I:$I,'Struan Bank'!$K:$K,Cashflow!$B50,'Struan Bank'!$J:$J,Cashflow!S$5)</f>
        <v>0</v>
      </c>
      <c r="T50" s="137">
        <f>SUMIFS('Struan Bank'!$I:$I,'Struan Bank'!$K:$K,Cashflow!$B50,'Struan Bank'!$J:$J,Cashflow!T$5)</f>
        <v>0</v>
      </c>
      <c r="U50" s="137">
        <f>SUMIFS('Struan Bank'!$I:$I,'Struan Bank'!$K:$K,Cashflow!$B50,'Struan Bank'!$J:$J,Cashflow!U$5)</f>
        <v>0</v>
      </c>
      <c r="V50" s="137">
        <f>SUMIFS('Struan Bank'!$I:$I,'Struan Bank'!$K:$K,Cashflow!$B50,'Struan Bank'!$J:$J,Cashflow!V$5)</f>
        <v>0</v>
      </c>
      <c r="W50" s="137">
        <f>SUMIFS('Struan Bank'!$I:$I,'Struan Bank'!$K:$K,Cashflow!$B50,'Struan Bank'!$J:$J,Cashflow!W$5)</f>
        <v>0</v>
      </c>
      <c r="X50" s="137">
        <f>SUMIFS('Struan Bank'!$I:$I,'Struan Bank'!$K:$K,Cashflow!$B50,'Struan Bank'!$J:$J,Cashflow!X$5)</f>
        <v>0</v>
      </c>
      <c r="Y50" s="137">
        <f>SUMIFS('Struan Bank'!$I:$I,'Struan Bank'!$K:$K,Cashflow!$B50,'Struan Bank'!$J:$J,Cashflow!Y$5)</f>
        <v>0</v>
      </c>
      <c r="Z50" s="137">
        <f>SUMIFS('Struan Bank'!$I:$I,'Struan Bank'!$K:$K,Cashflow!$B50,'Struan Bank'!$J:$J,Cashflow!Z$5)</f>
        <v>0</v>
      </c>
      <c r="AA50" s="137">
        <f>SUMIFS('Struan Bank'!$I:$I,'Struan Bank'!$K:$K,Cashflow!$B50,'Struan Bank'!$J:$J,Cashflow!AA$5)</f>
        <v>0</v>
      </c>
      <c r="AB50" s="137">
        <f>SUMIFS('Struan Bank'!$I:$I,'Struan Bank'!$K:$K,Cashflow!$B50,'Struan Bank'!$J:$J,Cashflow!AB$5)</f>
        <v>0</v>
      </c>
      <c r="AC50" s="137">
        <f>SUMIFS('Struan Bank'!$I:$I,'Struan Bank'!$K:$K,Cashflow!$B50,'Struan Bank'!$J:$J,Cashflow!AC$5)</f>
        <v>0</v>
      </c>
      <c r="AD50" s="137">
        <f>SUMIFS('Struan Bank'!$I:$I,'Struan Bank'!$K:$K,Cashflow!$B50,'Struan Bank'!$J:$J,Cashflow!AD$5)</f>
        <v>0</v>
      </c>
      <c r="AE50" s="137">
        <f>SUMIFS('Struan Bank'!$I:$I,'Struan Bank'!$K:$K,Cashflow!$B50,'Struan Bank'!$J:$J,Cashflow!AE$5)</f>
        <v>0</v>
      </c>
      <c r="AF50" s="137">
        <f>SUMIFS('Struan Bank'!$I:$I,'Struan Bank'!$K:$K,Cashflow!$B50,'Struan Bank'!$J:$J,Cashflow!AF$5)</f>
        <v>0</v>
      </c>
      <c r="AG50" s="137">
        <f>SUMIFS('Struan Bank'!$I:$I,'Struan Bank'!$K:$K,Cashflow!$B50,'Struan Bank'!$J:$J,Cashflow!AG$5)</f>
        <v>0</v>
      </c>
      <c r="AH50" s="137">
        <f>SUMIFS('Struan Bank'!$I:$I,'Struan Bank'!$K:$K,Cashflow!$B50,'Struan Bank'!$J:$J,Cashflow!AH$5)</f>
        <v>0</v>
      </c>
      <c r="AI50" s="137">
        <f>SUMIFS('Struan Bank'!$I:$I,'Struan Bank'!$K:$K,Cashflow!$B50,'Struan Bank'!$J:$J,Cashflow!AI$5)</f>
        <v>0</v>
      </c>
      <c r="AJ50" s="137">
        <f>SUMIFS('Struan Bank'!$I:$I,'Struan Bank'!$K:$K,Cashflow!$B50,'Struan Bank'!$J:$J,Cashflow!AJ$5)</f>
        <v>0</v>
      </c>
      <c r="AK50" s="137">
        <f>SUMIFS('Struan Bank'!$I:$I,'Struan Bank'!$K:$K,Cashflow!$B50,'Struan Bank'!$J:$J,Cashflow!AK$5)</f>
        <v>0</v>
      </c>
      <c r="AL50" s="137">
        <f>SUMIFS('Struan Bank'!$I:$I,'Struan Bank'!$K:$K,Cashflow!$B50,'Struan Bank'!$J:$J,Cashflow!AL$5)</f>
        <v>0</v>
      </c>
      <c r="AM50" s="137">
        <f>SUMIFS('Struan Bank'!$I:$I,'Struan Bank'!$K:$K,Cashflow!$B50,'Struan Bank'!$J:$J,Cashflow!AM$5)</f>
        <v>0</v>
      </c>
      <c r="AN50" s="137">
        <f>SUMIFS('Struan Bank'!$I:$I,'Struan Bank'!$K:$K,Cashflow!$B50,'Struan Bank'!$J:$J,Cashflow!AN$5)</f>
        <v>0</v>
      </c>
      <c r="AO50" s="137">
        <f>SUMIFS('Struan Bank'!$I:$I,'Struan Bank'!$K:$K,Cashflow!$B50,'Struan Bank'!$J:$J,Cashflow!AO$5)</f>
        <v>0</v>
      </c>
      <c r="AP50" s="137">
        <f>SUMIFS('Struan Bank'!$I:$I,'Struan Bank'!$K:$K,Cashflow!$B50,'Struan Bank'!$J:$J,Cashflow!AP$5)</f>
        <v>0</v>
      </c>
      <c r="AQ50" s="137">
        <f>SUMIFS('Struan Bank'!$I:$I,'Struan Bank'!$K:$K,Cashflow!$B50,'Struan Bank'!$J:$J,Cashflow!AQ$5)</f>
        <v>0</v>
      </c>
      <c r="AR50" s="137">
        <f>SUMIFS('Struan Bank'!$I:$I,'Struan Bank'!$K:$K,Cashflow!$B50,'Struan Bank'!$J:$J,Cashflow!AR$5)</f>
        <v>0</v>
      </c>
      <c r="AS50" s="137">
        <f>SUMIFS('Struan Bank'!$I:$I,'Struan Bank'!$K:$K,Cashflow!$B50,'Struan Bank'!$J:$J,Cashflow!AS$5)</f>
        <v>0</v>
      </c>
      <c r="AT50" s="137">
        <f>SUMIFS('Struan Bank'!$I:$I,'Struan Bank'!$K:$K,Cashflow!$B50,'Struan Bank'!$J:$J,Cashflow!AT$5)</f>
        <v>0</v>
      </c>
      <c r="AU50" s="137">
        <f>SUMIFS('Struan Bank'!$I:$I,'Struan Bank'!$K:$K,Cashflow!$B50,'Struan Bank'!$J:$J,Cashflow!AU$5)</f>
        <v>0</v>
      </c>
      <c r="AV50" s="137">
        <f>SUMIFS('Struan Bank'!$I:$I,'Struan Bank'!$K:$K,Cashflow!$B50,'Struan Bank'!$J:$J,Cashflow!AV$5)</f>
        <v>0</v>
      </c>
      <c r="AW50" s="137">
        <f>SUMIFS('Struan Bank'!$I:$I,'Struan Bank'!$K:$K,Cashflow!$B50,'Struan Bank'!$J:$J,Cashflow!AW$5)</f>
        <v>0</v>
      </c>
      <c r="AX50" s="137">
        <f>SUMIFS('Struan Bank'!$I:$I,'Struan Bank'!$K:$K,Cashflow!$B50,'Struan Bank'!$J:$J,Cashflow!AX$5)</f>
        <v>0</v>
      </c>
      <c r="AY50" s="137">
        <f>SUMIFS('Struan Bank'!$I:$I,'Struan Bank'!$K:$K,Cashflow!$B50,'Struan Bank'!$J:$J,Cashflow!AY$5)</f>
        <v>0</v>
      </c>
      <c r="AZ50" s="137">
        <f>SUMIFS('Struan Bank'!$I:$I,'Struan Bank'!$K:$K,Cashflow!$B50,'Struan Bank'!$J:$J,Cashflow!AZ$5)</f>
        <v>0</v>
      </c>
      <c r="BA50" s="137">
        <f>SUMIFS('Struan Bank'!$I:$I,'Struan Bank'!$K:$K,Cashflow!$B50,'Struan Bank'!$J:$J,Cashflow!BA$5)</f>
        <v>0</v>
      </c>
    </row>
    <row r="51" spans="2:56" s="137" customFormat="1" ht="12.75" hidden="1" outlineLevel="1" x14ac:dyDescent="0.2">
      <c r="B51" s="137" t="s">
        <v>9</v>
      </c>
      <c r="D51" s="181">
        <f t="shared" si="45"/>
        <v>-7302416.2299999995</v>
      </c>
      <c r="E51" s="137">
        <f>SUMIFS('Struan Bank'!$I:$I,'Struan Bank'!$K:$K,Cashflow!$B51,'Struan Bank'!$J:$J,Cashflow!E$5)</f>
        <v>0</v>
      </c>
      <c r="F51" s="137">
        <f>SUMIFS('Struan Bank'!$I:$I,'Struan Bank'!$K:$K,Cashflow!$B51,'Struan Bank'!$J:$J,Cashflow!F$5)</f>
        <v>0</v>
      </c>
      <c r="G51" s="137">
        <f>SUMIFS('Struan Bank'!$I:$I,'Struan Bank'!$K:$K,Cashflow!$B51,'Struan Bank'!$J:$J,Cashflow!G$5)</f>
        <v>0</v>
      </c>
      <c r="H51" s="137">
        <f>SUMIFS('Struan Bank'!$I:$I,'Struan Bank'!$K:$K,Cashflow!$B51,'Struan Bank'!$J:$J,Cashflow!H$5)</f>
        <v>0</v>
      </c>
      <c r="I51" s="137">
        <f>SUMIFS('Struan Bank'!$I:$I,'Struan Bank'!$K:$K,Cashflow!$B51,'Struan Bank'!$J:$J,Cashflow!I$5)</f>
        <v>-92612.88</v>
      </c>
      <c r="J51" s="137">
        <f>SUMIFS('Struan Bank'!$I:$I,'Struan Bank'!$K:$K,Cashflow!$B51,'Struan Bank'!$J:$J,Cashflow!J$5)</f>
        <v>-32743.8</v>
      </c>
      <c r="K51" s="137">
        <f>SUMIFS('Struan Bank'!$I:$I,'Struan Bank'!$K:$K,Cashflow!$B51,'Struan Bank'!$J:$J,Cashflow!K$5)</f>
        <v>-125385.75</v>
      </c>
      <c r="L51" s="137">
        <f>SUMIFS('Struan Bank'!$I:$I,'Struan Bank'!$K:$K,Cashflow!$B51,'Struan Bank'!$J:$J,Cashflow!L$5)</f>
        <v>-109445.25</v>
      </c>
      <c r="M51" s="137">
        <f>SUMIFS('Struan Bank'!$I:$I,'Struan Bank'!$K:$K,Cashflow!$B51,'Struan Bank'!$J:$J,Cashflow!M$5)</f>
        <v>-195817.5</v>
      </c>
      <c r="N51" s="137">
        <f>SUMIFS('Struan Bank'!$I:$I,'Struan Bank'!$K:$K,Cashflow!$B51,'Struan Bank'!$J:$J,Cashflow!N$5)</f>
        <v>-511851</v>
      </c>
      <c r="O51" s="137">
        <f>SUMIFS('Struan Bank'!$I:$I,'Struan Bank'!$K:$K,Cashflow!$B51,'Struan Bank'!$J:$J,Cashflow!O$5)</f>
        <v>-212235.5</v>
      </c>
      <c r="P51" s="137">
        <f>SUMIFS('Struan Bank'!$I:$I,'Struan Bank'!$K:$K,Cashflow!$B51,'Struan Bank'!$J:$J,Cashflow!P$5)</f>
        <v>-444391.5</v>
      </c>
      <c r="Q51" s="137">
        <f>SUMIFS('Struan Bank'!$I:$I,'Struan Bank'!$K:$K,Cashflow!$B51,'Struan Bank'!$J:$J,Cashflow!Q$5)</f>
        <v>-524236</v>
      </c>
      <c r="R51" s="137">
        <f>SUMIFS('Struan Bank'!$I:$I,'Struan Bank'!$K:$K,Cashflow!$B51,'Struan Bank'!$J:$J,Cashflow!R$5)</f>
        <v>-301308.45</v>
      </c>
      <c r="S51" s="137">
        <f>SUMIFS('Struan Bank'!$I:$I,'Struan Bank'!$K:$K,Cashflow!$B51,'Struan Bank'!$J:$J,Cashflow!S$5)</f>
        <v>-329911.2</v>
      </c>
      <c r="T51" s="137">
        <f>SUMIFS('Struan Bank'!$I:$I,'Struan Bank'!$K:$K,Cashflow!$B51,'Struan Bank'!$J:$J,Cashflow!T$5)</f>
        <v>-324454.2</v>
      </c>
      <c r="U51" s="137">
        <f>SUMIFS('Struan Bank'!$I:$I,'Struan Bank'!$K:$K,Cashflow!$B51,'Struan Bank'!$J:$J,Cashflow!U$5)</f>
        <v>-691401</v>
      </c>
      <c r="V51" s="137">
        <f>SUMIFS('Struan Bank'!$I:$I,'Struan Bank'!$K:$K,Cashflow!$B51,'Struan Bank'!$J:$J,Cashflow!V$5)</f>
        <v>-670029.05000000005</v>
      </c>
      <c r="W51" s="137">
        <f>SUMIFS('Struan Bank'!$I:$I,'Struan Bank'!$K:$K,Cashflow!$B51,'Struan Bank'!$J:$J,Cashflow!W$5)</f>
        <v>-1146680.6000000001</v>
      </c>
      <c r="X51" s="137">
        <f>SUMIFS('Struan Bank'!$I:$I,'Struan Bank'!$K:$K,Cashflow!$B51,'Struan Bank'!$J:$J,Cashflow!X$5)</f>
        <v>-655305.9</v>
      </c>
      <c r="Y51" s="137">
        <f>SUMIFS('Struan Bank'!$I:$I,'Struan Bank'!$K:$K,Cashflow!$B51,'Struan Bank'!$J:$J,Cashflow!Y$5)</f>
        <v>0</v>
      </c>
      <c r="Z51" s="137">
        <f>SUMIFS('Struan Bank'!$I:$I,'Struan Bank'!$K:$K,Cashflow!$B51,'Struan Bank'!$J:$J,Cashflow!Z$5)</f>
        <v>-107427.6</v>
      </c>
      <c r="AA51" s="137">
        <f>SUMIFS('Struan Bank'!$I:$I,'Struan Bank'!$K:$K,Cashflow!$B51,'Struan Bank'!$J:$J,Cashflow!AA$5)</f>
        <v>-659193.19999999995</v>
      </c>
      <c r="AB51" s="137">
        <f>SUMIFS('Struan Bank'!$I:$I,'Struan Bank'!$K:$K,Cashflow!$B51,'Struan Bank'!$J:$J,Cashflow!AB$5)</f>
        <v>-10500</v>
      </c>
      <c r="AC51" s="137">
        <f>SUMIFS('Struan Bank'!$I:$I,'Struan Bank'!$K:$K,Cashflow!$B51,'Struan Bank'!$J:$J,Cashflow!AC$5)</f>
        <v>-57854.33</v>
      </c>
      <c r="AD51" s="137">
        <f>SUMIFS('Struan Bank'!$I:$I,'Struan Bank'!$K:$K,Cashflow!$B51,'Struan Bank'!$J:$J,Cashflow!AD$5)</f>
        <v>0</v>
      </c>
      <c r="AE51" s="137">
        <f>SUMIFS('Struan Bank'!$I:$I,'Struan Bank'!$K:$K,Cashflow!$B51,'Struan Bank'!$J:$J,Cashflow!AE$5)</f>
        <v>0</v>
      </c>
      <c r="AF51" s="137">
        <f>SUMIFS('Struan Bank'!$I:$I,'Struan Bank'!$K:$K,Cashflow!$B51,'Struan Bank'!$J:$J,Cashflow!AF$5)</f>
        <v>-6400</v>
      </c>
      <c r="AG51" s="137">
        <f>SUMIFS('Struan Bank'!$I:$I,'Struan Bank'!$K:$K,Cashflow!$B51,'Struan Bank'!$J:$J,Cashflow!AG$5)</f>
        <v>0</v>
      </c>
      <c r="AH51" s="137">
        <f>SUMIFS('Struan Bank'!$I:$I,'Struan Bank'!$K:$K,Cashflow!$B51,'Struan Bank'!$J:$J,Cashflow!AH$5)</f>
        <v>-637.76999999999953</v>
      </c>
      <c r="AI51" s="137">
        <f>SUMIFS('Struan Bank'!$I:$I,'Struan Bank'!$K:$K,Cashflow!$B51,'Struan Bank'!$J:$J,Cashflow!AI$5)</f>
        <v>0</v>
      </c>
      <c r="AJ51" s="137">
        <f>SUMIFS('Struan Bank'!$I:$I,'Struan Bank'!$K:$K,Cashflow!$B51,'Struan Bank'!$J:$J,Cashflow!AJ$5)</f>
        <v>0</v>
      </c>
      <c r="AK51" s="137">
        <f>SUMIFS('Struan Bank'!$I:$I,'Struan Bank'!$K:$K,Cashflow!$B51,'Struan Bank'!$J:$J,Cashflow!AK$5)</f>
        <v>0</v>
      </c>
      <c r="AL51" s="137">
        <f>SUMIFS('Struan Bank'!$I:$I,'Struan Bank'!$K:$K,Cashflow!$B51,'Struan Bank'!$J:$J,Cashflow!AL$5)</f>
        <v>0</v>
      </c>
      <c r="AM51" s="137">
        <f>SUMIFS('Struan Bank'!$I:$I,'Struan Bank'!$K:$K,Cashflow!$B51,'Struan Bank'!$J:$J,Cashflow!AM$5)</f>
        <v>0</v>
      </c>
      <c r="AN51" s="137">
        <f>SUMIFS('Struan Bank'!$I:$I,'Struan Bank'!$K:$K,Cashflow!$B51,'Struan Bank'!$J:$J,Cashflow!AN$5)</f>
        <v>-92593.75</v>
      </c>
      <c r="AO51" s="137">
        <f>SUMIFS('Struan Bank'!$I:$I,'Struan Bank'!$K:$K,Cashflow!$B51,'Struan Bank'!$J:$J,Cashflow!AO$5)</f>
        <v>0</v>
      </c>
      <c r="AP51" s="137">
        <f>SUMIFS('Struan Bank'!$I:$I,'Struan Bank'!$K:$K,Cashflow!$B51,'Struan Bank'!$J:$J,Cashflow!AP$5)</f>
        <v>0</v>
      </c>
      <c r="AQ51" s="137">
        <f>SUMIFS('Struan Bank'!$I:$I,'Struan Bank'!$K:$K,Cashflow!$B51,'Struan Bank'!$J:$J,Cashflow!AQ$5)</f>
        <v>0</v>
      </c>
      <c r="AR51" s="137">
        <f>SUMIFS('Struan Bank'!$I:$I,'Struan Bank'!$K:$K,Cashflow!$B51,'Struan Bank'!$J:$J,Cashflow!AR$5)</f>
        <v>0</v>
      </c>
      <c r="AS51" s="137">
        <f>SUMIFS('Struan Bank'!$I:$I,'Struan Bank'!$K:$K,Cashflow!$B51,'Struan Bank'!$J:$J,Cashflow!AS$5)</f>
        <v>0</v>
      </c>
      <c r="AT51" s="137">
        <f>SUMIFS('Struan Bank'!$I:$I,'Struan Bank'!$K:$K,Cashflow!$B51,'Struan Bank'!$J:$J,Cashflow!AT$5)</f>
        <v>0</v>
      </c>
      <c r="AU51" s="137">
        <f>SUMIFS('Struan Bank'!$I:$I,'Struan Bank'!$K:$K,Cashflow!$B51,'Struan Bank'!$J:$J,Cashflow!AU$5)</f>
        <v>0</v>
      </c>
      <c r="AV51" s="137">
        <f>SUMIFS('Struan Bank'!$I:$I,'Struan Bank'!$K:$K,Cashflow!$B51,'Struan Bank'!$J:$J,Cashflow!AV$5)</f>
        <v>0</v>
      </c>
      <c r="AW51" s="137">
        <f>SUMIFS('Struan Bank'!$I:$I,'Struan Bank'!$K:$K,Cashflow!$B51,'Struan Bank'!$J:$J,Cashflow!AW$5)</f>
        <v>0</v>
      </c>
      <c r="AX51" s="137">
        <f>SUMIFS('Struan Bank'!$I:$I,'Struan Bank'!$K:$K,Cashflow!$B51,'Struan Bank'!$J:$J,Cashflow!AX$5)</f>
        <v>0</v>
      </c>
      <c r="AY51" s="137">
        <f>SUMIFS('Struan Bank'!$I:$I,'Struan Bank'!$K:$K,Cashflow!$B51,'Struan Bank'!$J:$J,Cashflow!AY$5)</f>
        <v>0</v>
      </c>
      <c r="AZ51" s="137">
        <f>SUMIFS('Struan Bank'!$I:$I,'Struan Bank'!$K:$K,Cashflow!$B51,'Struan Bank'!$J:$J,Cashflow!AZ$5)</f>
        <v>0</v>
      </c>
      <c r="BA51" s="137">
        <f>SUMIFS('Struan Bank'!$I:$I,'Struan Bank'!$K:$K,Cashflow!$B51,'Struan Bank'!$J:$J,Cashflow!BA$5)</f>
        <v>0</v>
      </c>
    </row>
    <row r="52" spans="2:56" s="137" customFormat="1" ht="12.75" hidden="1" outlineLevel="1" x14ac:dyDescent="0.2">
      <c r="B52" s="137" t="s">
        <v>5469</v>
      </c>
      <c r="D52" s="181">
        <f t="shared" si="45"/>
        <v>-327658.66000000003</v>
      </c>
      <c r="E52" s="137">
        <f>SUMIFS('Struan Bank'!$I:$I,'Struan Bank'!$K:$K,Cashflow!$B52,'Struan Bank'!$J:$J,Cashflow!E$5)</f>
        <v>0</v>
      </c>
      <c r="F52" s="137">
        <f>SUMIFS('Struan Bank'!$I:$I,'Struan Bank'!$K:$K,Cashflow!$B52,'Struan Bank'!$J:$J,Cashflow!F$5)</f>
        <v>0</v>
      </c>
      <c r="G52" s="137">
        <f>SUMIFS('Struan Bank'!$I:$I,'Struan Bank'!$K:$K,Cashflow!$B52,'Struan Bank'!$J:$J,Cashflow!G$5)</f>
        <v>0</v>
      </c>
      <c r="H52" s="137">
        <f>SUMIFS('Struan Bank'!$I:$I,'Struan Bank'!$K:$K,Cashflow!$B52,'Struan Bank'!$J:$J,Cashflow!H$5)</f>
        <v>0</v>
      </c>
      <c r="I52" s="137">
        <f>SUMIFS('Struan Bank'!$I:$I,'Struan Bank'!$K:$K,Cashflow!$B52,'Struan Bank'!$J:$J,Cashflow!I$5)</f>
        <v>0</v>
      </c>
      <c r="J52" s="137">
        <f>SUMIFS('Struan Bank'!$I:$I,'Struan Bank'!$K:$K,Cashflow!$B52,'Struan Bank'!$J:$J,Cashflow!J$5)</f>
        <v>0</v>
      </c>
      <c r="K52" s="137">
        <f>SUMIFS('Struan Bank'!$I:$I,'Struan Bank'!$K:$K,Cashflow!$B52,'Struan Bank'!$J:$J,Cashflow!K$5)</f>
        <v>0</v>
      </c>
      <c r="L52" s="137">
        <f>SUMIFS('Struan Bank'!$I:$I,'Struan Bank'!$K:$K,Cashflow!$B52,'Struan Bank'!$J:$J,Cashflow!L$5)</f>
        <v>0</v>
      </c>
      <c r="M52" s="137">
        <f>SUMIFS('Struan Bank'!$I:$I,'Struan Bank'!$K:$K,Cashflow!$B52,'Struan Bank'!$J:$J,Cashflow!M$5)</f>
        <v>0</v>
      </c>
      <c r="N52" s="137">
        <f>SUMIFS('Struan Bank'!$I:$I,'Struan Bank'!$K:$K,Cashflow!$B52,'Struan Bank'!$J:$J,Cashflow!N$5)</f>
        <v>0</v>
      </c>
      <c r="O52" s="137">
        <f>SUMIFS('Struan Bank'!$I:$I,'Struan Bank'!$K:$K,Cashflow!$B52,'Struan Bank'!$J:$J,Cashflow!O$5)</f>
        <v>0</v>
      </c>
      <c r="P52" s="137">
        <f>SUMIFS('Struan Bank'!$I:$I,'Struan Bank'!$K:$K,Cashflow!$B52,'Struan Bank'!$J:$J,Cashflow!P$5)</f>
        <v>0</v>
      </c>
      <c r="Q52" s="137">
        <f>SUMIFS('Struan Bank'!$I:$I,'Struan Bank'!$K:$K,Cashflow!$B52,'Struan Bank'!$J:$J,Cashflow!Q$5)</f>
        <v>-1728</v>
      </c>
      <c r="R52" s="137">
        <f>SUMIFS('Struan Bank'!$I:$I,'Struan Bank'!$K:$K,Cashflow!$B52,'Struan Bank'!$J:$J,Cashflow!R$5)</f>
        <v>0</v>
      </c>
      <c r="S52" s="137">
        <f>SUMIFS('Struan Bank'!$I:$I,'Struan Bank'!$K:$K,Cashflow!$B52,'Struan Bank'!$J:$J,Cashflow!S$5)</f>
        <v>0</v>
      </c>
      <c r="T52" s="137">
        <f>SUMIFS('Struan Bank'!$I:$I,'Struan Bank'!$K:$K,Cashflow!$B52,'Struan Bank'!$J:$J,Cashflow!T$5)</f>
        <v>0</v>
      </c>
      <c r="U52" s="137">
        <f>SUMIFS('Struan Bank'!$I:$I,'Struan Bank'!$K:$K,Cashflow!$B52,'Struan Bank'!$J:$J,Cashflow!U$5)</f>
        <v>0</v>
      </c>
      <c r="V52" s="137">
        <f>SUMIFS('Struan Bank'!$I:$I,'Struan Bank'!$K:$K,Cashflow!$B52,'Struan Bank'!$J:$J,Cashflow!V$5)</f>
        <v>-10242</v>
      </c>
      <c r="W52" s="137">
        <f>SUMIFS('Struan Bank'!$I:$I,'Struan Bank'!$K:$K,Cashflow!$B52,'Struan Bank'!$J:$J,Cashflow!W$5)</f>
        <v>-2064</v>
      </c>
      <c r="X52" s="137">
        <f>SUMIFS('Struan Bank'!$I:$I,'Struan Bank'!$K:$K,Cashflow!$B52,'Struan Bank'!$J:$J,Cashflow!X$5)</f>
        <v>-11933</v>
      </c>
      <c r="Y52" s="137">
        <f>SUMIFS('Struan Bank'!$I:$I,'Struan Bank'!$K:$K,Cashflow!$B52,'Struan Bank'!$J:$J,Cashflow!Y$5)</f>
        <v>-3000</v>
      </c>
      <c r="Z52" s="137">
        <f>SUMIFS('Struan Bank'!$I:$I,'Struan Bank'!$K:$K,Cashflow!$B52,'Struan Bank'!$J:$J,Cashflow!Z$5)</f>
        <v>-3000</v>
      </c>
      <c r="AA52" s="137">
        <f>SUMIFS('Struan Bank'!$I:$I,'Struan Bank'!$K:$K,Cashflow!$B52,'Struan Bank'!$J:$J,Cashflow!AA$5)</f>
        <v>-6000</v>
      </c>
      <c r="AB52" s="137">
        <f>SUMIFS('Struan Bank'!$I:$I,'Struan Bank'!$K:$K,Cashflow!$B52,'Struan Bank'!$J:$J,Cashflow!AB$5)</f>
        <v>0</v>
      </c>
      <c r="AC52" s="137">
        <f>SUMIFS('Struan Bank'!$I:$I,'Struan Bank'!$K:$K,Cashflow!$B52,'Struan Bank'!$J:$J,Cashflow!AC$5)</f>
        <v>-17019.650000000001</v>
      </c>
      <c r="AD52" s="137">
        <f>SUMIFS('Struan Bank'!$I:$I,'Struan Bank'!$K:$K,Cashflow!$B52,'Struan Bank'!$J:$J,Cashflow!AD$5)</f>
        <v>-14620.8</v>
      </c>
      <c r="AE52" s="137">
        <f>SUMIFS('Struan Bank'!$I:$I,'Struan Bank'!$K:$K,Cashflow!$B52,'Struan Bank'!$J:$J,Cashflow!AE$5)</f>
        <v>-1171.21</v>
      </c>
      <c r="AF52" s="137">
        <f>SUMIFS('Struan Bank'!$I:$I,'Struan Bank'!$K:$K,Cashflow!$B52,'Struan Bank'!$J:$J,Cashflow!AF$5)</f>
        <v>-1680</v>
      </c>
      <c r="AG52" s="137">
        <f>SUMIFS('Struan Bank'!$I:$I,'Struan Bank'!$K:$K,Cashflow!$B52,'Struan Bank'!$J:$J,Cashflow!AG$5)</f>
        <v>-3000</v>
      </c>
      <c r="AH52" s="137">
        <f>SUMIFS('Struan Bank'!$I:$I,'Struan Bank'!$K:$K,Cashflow!$B52,'Struan Bank'!$J:$J,Cashflow!AH$5)</f>
        <v>0</v>
      </c>
      <c r="AI52" s="137">
        <f>SUMIFS('Struan Bank'!$I:$I,'Struan Bank'!$K:$K,Cashflow!$B52,'Struan Bank'!$J:$J,Cashflow!AI$5)</f>
        <v>-27800</v>
      </c>
      <c r="AJ52" s="137">
        <f>SUMIFS('Struan Bank'!$I:$I,'Struan Bank'!$K:$K,Cashflow!$B52,'Struan Bank'!$J:$J,Cashflow!AJ$5)</f>
        <v>-14400</v>
      </c>
      <c r="AK52" s="137">
        <f>SUMIFS('Struan Bank'!$I:$I,'Struan Bank'!$K:$K,Cashflow!$B52,'Struan Bank'!$J:$J,Cashflow!AK$5)</f>
        <v>0</v>
      </c>
      <c r="AL52" s="137">
        <f>SUMIFS('Struan Bank'!$I:$I,'Struan Bank'!$K:$K,Cashflow!$B52,'Struan Bank'!$J:$J,Cashflow!AL$5)</f>
        <v>0</v>
      </c>
      <c r="AM52" s="137">
        <f>SUMIFS('Struan Bank'!$I:$I,'Struan Bank'!$K:$K,Cashflow!$B52,'Struan Bank'!$J:$J,Cashflow!AM$5)</f>
        <v>-210000</v>
      </c>
      <c r="AN52" s="137">
        <f>SUMIFS('Struan Bank'!$I:$I,'Struan Bank'!$K:$K,Cashflow!$B52,'Struan Bank'!$J:$J,Cashflow!AN$5)</f>
        <v>0</v>
      </c>
      <c r="AO52" s="137">
        <f>SUMIFS('Struan Bank'!$I:$I,'Struan Bank'!$K:$K,Cashflow!$B52,'Struan Bank'!$J:$J,Cashflow!AO$5)</f>
        <v>0</v>
      </c>
      <c r="AP52" s="137">
        <f>SUMIFS('Struan Bank'!$I:$I,'Struan Bank'!$K:$K,Cashflow!$B52,'Struan Bank'!$J:$J,Cashflow!AP$5)</f>
        <v>0</v>
      </c>
      <c r="AQ52" s="137">
        <f>SUMIFS('Struan Bank'!$I:$I,'Struan Bank'!$K:$K,Cashflow!$B52,'Struan Bank'!$J:$J,Cashflow!AQ$5)</f>
        <v>0</v>
      </c>
      <c r="AR52" s="137">
        <f>SUMIFS('Struan Bank'!$I:$I,'Struan Bank'!$K:$K,Cashflow!$B52,'Struan Bank'!$J:$J,Cashflow!AR$5)</f>
        <v>0</v>
      </c>
      <c r="AS52" s="137">
        <f>SUMIFS('Struan Bank'!$I:$I,'Struan Bank'!$K:$K,Cashflow!$B52,'Struan Bank'!$J:$J,Cashflow!AS$5)</f>
        <v>0</v>
      </c>
      <c r="AT52" s="137">
        <f>SUMIFS('Struan Bank'!$I:$I,'Struan Bank'!$K:$K,Cashflow!$B52,'Struan Bank'!$J:$J,Cashflow!AT$5)</f>
        <v>0</v>
      </c>
      <c r="AU52" s="137">
        <f>SUMIFS('Struan Bank'!$I:$I,'Struan Bank'!$K:$K,Cashflow!$B52,'Struan Bank'!$J:$J,Cashflow!AU$5)</f>
        <v>0</v>
      </c>
      <c r="AV52" s="137">
        <f>SUMIFS('Struan Bank'!$I:$I,'Struan Bank'!$K:$K,Cashflow!$B52,'Struan Bank'!$J:$J,Cashflow!AV$5)</f>
        <v>0</v>
      </c>
      <c r="AW52" s="137">
        <f>SUMIFS('Struan Bank'!$I:$I,'Struan Bank'!$K:$K,Cashflow!$B52,'Struan Bank'!$J:$J,Cashflow!AW$5)</f>
        <v>0</v>
      </c>
      <c r="AX52" s="137">
        <f>SUMIFS('Struan Bank'!$I:$I,'Struan Bank'!$K:$K,Cashflow!$B52,'Struan Bank'!$J:$J,Cashflow!AX$5)</f>
        <v>0</v>
      </c>
      <c r="AY52" s="137">
        <f>SUMIFS('Struan Bank'!$I:$I,'Struan Bank'!$K:$K,Cashflow!$B52,'Struan Bank'!$J:$J,Cashflow!AY$5)</f>
        <v>0</v>
      </c>
      <c r="AZ52" s="137">
        <f>SUMIFS('Struan Bank'!$I:$I,'Struan Bank'!$K:$K,Cashflow!$B52,'Struan Bank'!$J:$J,Cashflow!AZ$5)</f>
        <v>0</v>
      </c>
      <c r="BA52" s="137">
        <f>SUMIFS('Struan Bank'!$I:$I,'Struan Bank'!$K:$K,Cashflow!$B52,'Struan Bank'!$J:$J,Cashflow!BA$5)</f>
        <v>0</v>
      </c>
    </row>
    <row r="53" spans="2:56" s="137" customFormat="1" ht="12.75" hidden="1" outlineLevel="1" x14ac:dyDescent="0.2">
      <c r="B53" s="137" t="s">
        <v>12</v>
      </c>
      <c r="D53" s="181">
        <f t="shared" si="45"/>
        <v>-128684.68</v>
      </c>
      <c r="E53" s="137">
        <f>SUMIFS('Struan Bank'!$I:$I,'Struan Bank'!$K:$K,Cashflow!$B53,'Struan Bank'!$J:$J,Cashflow!E$5)</f>
        <v>0</v>
      </c>
      <c r="F53" s="137">
        <f>SUMIFS('Struan Bank'!$I:$I,'Struan Bank'!$K:$K,Cashflow!$B53,'Struan Bank'!$J:$J,Cashflow!F$5)</f>
        <v>0</v>
      </c>
      <c r="G53" s="137">
        <f>SUMIFS('Struan Bank'!$I:$I,'Struan Bank'!$K:$K,Cashflow!$B53,'Struan Bank'!$J:$J,Cashflow!G$5)</f>
        <v>0</v>
      </c>
      <c r="H53" s="137">
        <f>SUMIFS('Struan Bank'!$I:$I,'Struan Bank'!$K:$K,Cashflow!$B53,'Struan Bank'!$J:$J,Cashflow!H$5)</f>
        <v>0</v>
      </c>
      <c r="I53" s="137">
        <f>SUMIFS('Struan Bank'!$I:$I,'Struan Bank'!$K:$K,Cashflow!$B53,'Struan Bank'!$J:$J,Cashflow!I$5)</f>
        <v>-46032</v>
      </c>
      <c r="J53" s="137">
        <f>SUMIFS('Struan Bank'!$I:$I,'Struan Bank'!$K:$K,Cashflow!$B53,'Struan Bank'!$J:$J,Cashflow!J$5)</f>
        <v>-9600</v>
      </c>
      <c r="K53" s="137">
        <f>SUMIFS('Struan Bank'!$I:$I,'Struan Bank'!$K:$K,Cashflow!$B53,'Struan Bank'!$J:$J,Cashflow!K$5)</f>
        <v>0</v>
      </c>
      <c r="L53" s="137">
        <f>SUMIFS('Struan Bank'!$I:$I,'Struan Bank'!$K:$K,Cashflow!$B53,'Struan Bank'!$J:$J,Cashflow!L$5)</f>
        <v>-1876</v>
      </c>
      <c r="M53" s="137">
        <f>SUMIFS('Struan Bank'!$I:$I,'Struan Bank'!$K:$K,Cashflow!$B53,'Struan Bank'!$J:$J,Cashflow!M$5)</f>
        <v>-1914</v>
      </c>
      <c r="N53" s="137">
        <f>SUMIFS('Struan Bank'!$I:$I,'Struan Bank'!$K:$K,Cashflow!$B53,'Struan Bank'!$J:$J,Cashflow!N$5)</f>
        <v>0</v>
      </c>
      <c r="O53" s="137">
        <f>SUMIFS('Struan Bank'!$I:$I,'Struan Bank'!$K:$K,Cashflow!$B53,'Struan Bank'!$J:$J,Cashflow!O$5)</f>
        <v>0</v>
      </c>
      <c r="P53" s="137">
        <f>SUMIFS('Struan Bank'!$I:$I,'Struan Bank'!$K:$K,Cashflow!$B53,'Struan Bank'!$J:$J,Cashflow!P$5)</f>
        <v>-51872.68</v>
      </c>
      <c r="Q53" s="137">
        <f>SUMIFS('Struan Bank'!$I:$I,'Struan Bank'!$K:$K,Cashflow!$B53,'Struan Bank'!$J:$J,Cashflow!Q$5)</f>
        <v>0</v>
      </c>
      <c r="R53" s="137">
        <f>SUMIFS('Struan Bank'!$I:$I,'Struan Bank'!$K:$K,Cashflow!$B53,'Struan Bank'!$J:$J,Cashflow!R$5)</f>
        <v>-11141.8</v>
      </c>
      <c r="S53" s="137">
        <f>SUMIFS('Struan Bank'!$I:$I,'Struan Bank'!$K:$K,Cashflow!$B53,'Struan Bank'!$J:$J,Cashflow!S$5)</f>
        <v>-266.2</v>
      </c>
      <c r="T53" s="137">
        <f>SUMIFS('Struan Bank'!$I:$I,'Struan Bank'!$K:$K,Cashflow!$B53,'Struan Bank'!$J:$J,Cashflow!T$5)</f>
        <v>-3060</v>
      </c>
      <c r="U53" s="137">
        <f>SUMIFS('Struan Bank'!$I:$I,'Struan Bank'!$K:$K,Cashflow!$B53,'Struan Bank'!$J:$J,Cashflow!U$5)</f>
        <v>0</v>
      </c>
      <c r="V53" s="137">
        <f>SUMIFS('Struan Bank'!$I:$I,'Struan Bank'!$K:$K,Cashflow!$B53,'Struan Bank'!$J:$J,Cashflow!V$5)</f>
        <v>-1182</v>
      </c>
      <c r="W53" s="137">
        <f>SUMIFS('Struan Bank'!$I:$I,'Struan Bank'!$K:$K,Cashflow!$B53,'Struan Bank'!$J:$J,Cashflow!W$5)</f>
        <v>-1740</v>
      </c>
      <c r="X53" s="137">
        <f>SUMIFS('Struan Bank'!$I:$I,'Struan Bank'!$K:$K,Cashflow!$B53,'Struan Bank'!$J:$J,Cashflow!X$5)</f>
        <v>0</v>
      </c>
      <c r="Y53" s="137">
        <f>SUMIFS('Struan Bank'!$I:$I,'Struan Bank'!$K:$K,Cashflow!$B53,'Struan Bank'!$J:$J,Cashflow!Y$5)</f>
        <v>0</v>
      </c>
      <c r="Z53" s="137">
        <f>SUMIFS('Struan Bank'!$I:$I,'Struan Bank'!$K:$K,Cashflow!$B53,'Struan Bank'!$J:$J,Cashflow!Z$5)</f>
        <v>0</v>
      </c>
      <c r="AA53" s="137">
        <f>SUMIFS('Struan Bank'!$I:$I,'Struan Bank'!$K:$K,Cashflow!$B53,'Struan Bank'!$J:$J,Cashflow!AA$5)</f>
        <v>0</v>
      </c>
      <c r="AB53" s="137">
        <f>SUMIFS('Struan Bank'!$I:$I,'Struan Bank'!$K:$K,Cashflow!$B53,'Struan Bank'!$J:$J,Cashflow!AB$5)</f>
        <v>0</v>
      </c>
      <c r="AC53" s="137">
        <f>SUMIFS('Struan Bank'!$I:$I,'Struan Bank'!$K:$K,Cashflow!$B53,'Struan Bank'!$J:$J,Cashflow!AC$5)</f>
        <v>0</v>
      </c>
      <c r="AD53" s="137">
        <f>SUMIFS('Struan Bank'!$I:$I,'Struan Bank'!$K:$K,Cashflow!$B53,'Struan Bank'!$J:$J,Cashflow!AD$5)</f>
        <v>0</v>
      </c>
      <c r="AE53" s="137">
        <f>SUMIFS('Struan Bank'!$I:$I,'Struan Bank'!$K:$K,Cashflow!$B53,'Struan Bank'!$J:$J,Cashflow!AE$5)</f>
        <v>0</v>
      </c>
      <c r="AF53" s="137">
        <f>SUMIFS('Struan Bank'!$I:$I,'Struan Bank'!$K:$K,Cashflow!$B53,'Struan Bank'!$J:$J,Cashflow!AF$5)</f>
        <v>0</v>
      </c>
      <c r="AG53" s="137">
        <f>SUMIFS('Struan Bank'!$I:$I,'Struan Bank'!$K:$K,Cashflow!$B53,'Struan Bank'!$J:$J,Cashflow!AG$5)</f>
        <v>0</v>
      </c>
      <c r="AH53" s="137">
        <f>SUMIFS('Struan Bank'!$I:$I,'Struan Bank'!$K:$K,Cashflow!$B53,'Struan Bank'!$J:$J,Cashflow!AH$5)</f>
        <v>0</v>
      </c>
      <c r="AI53" s="137">
        <f>SUMIFS('Struan Bank'!$I:$I,'Struan Bank'!$K:$K,Cashflow!$B53,'Struan Bank'!$J:$J,Cashflow!AI$5)</f>
        <v>0</v>
      </c>
      <c r="AJ53" s="137">
        <f>SUMIFS('Struan Bank'!$I:$I,'Struan Bank'!$K:$K,Cashflow!$B53,'Struan Bank'!$J:$J,Cashflow!AJ$5)</f>
        <v>0</v>
      </c>
      <c r="AK53" s="137">
        <f>SUMIFS('Struan Bank'!$I:$I,'Struan Bank'!$K:$K,Cashflow!$B53,'Struan Bank'!$J:$J,Cashflow!AK$5)</f>
        <v>0</v>
      </c>
      <c r="AL53" s="137">
        <f>SUMIFS('Struan Bank'!$I:$I,'Struan Bank'!$K:$K,Cashflow!$B53,'Struan Bank'!$J:$J,Cashflow!AL$5)</f>
        <v>0</v>
      </c>
      <c r="AM53" s="137">
        <f>SUMIFS('Struan Bank'!$I:$I,'Struan Bank'!$K:$K,Cashflow!$B53,'Struan Bank'!$J:$J,Cashflow!AM$5)</f>
        <v>0</v>
      </c>
      <c r="AN53" s="137">
        <f>SUMIFS('Struan Bank'!$I:$I,'Struan Bank'!$K:$K,Cashflow!$B53,'Struan Bank'!$J:$J,Cashflow!AN$5)</f>
        <v>0</v>
      </c>
      <c r="AO53" s="137">
        <f>SUMIFS('Struan Bank'!$I:$I,'Struan Bank'!$K:$K,Cashflow!$B53,'Struan Bank'!$J:$J,Cashflow!AO$5)</f>
        <v>0</v>
      </c>
      <c r="AP53" s="137">
        <f>SUMIFS('Struan Bank'!$I:$I,'Struan Bank'!$K:$K,Cashflow!$B53,'Struan Bank'!$J:$J,Cashflow!AP$5)</f>
        <v>0</v>
      </c>
      <c r="AQ53" s="137">
        <f>SUMIFS('Struan Bank'!$I:$I,'Struan Bank'!$K:$K,Cashflow!$B53,'Struan Bank'!$J:$J,Cashflow!AQ$5)</f>
        <v>0</v>
      </c>
      <c r="AR53" s="137">
        <f>SUMIFS('Struan Bank'!$I:$I,'Struan Bank'!$K:$K,Cashflow!$B53,'Struan Bank'!$J:$J,Cashflow!AR$5)</f>
        <v>0</v>
      </c>
      <c r="AS53" s="137">
        <f>SUMIFS('Struan Bank'!$I:$I,'Struan Bank'!$K:$K,Cashflow!$B53,'Struan Bank'!$J:$J,Cashflow!AS$5)</f>
        <v>0</v>
      </c>
      <c r="AT53" s="137">
        <f>SUMIFS('Struan Bank'!$I:$I,'Struan Bank'!$K:$K,Cashflow!$B53,'Struan Bank'!$J:$J,Cashflow!AT$5)</f>
        <v>0</v>
      </c>
      <c r="AU53" s="137">
        <f>SUMIFS('Struan Bank'!$I:$I,'Struan Bank'!$K:$K,Cashflow!$B53,'Struan Bank'!$J:$J,Cashflow!AU$5)</f>
        <v>0</v>
      </c>
      <c r="AV53" s="137">
        <f>SUMIFS('Struan Bank'!$I:$I,'Struan Bank'!$K:$K,Cashflow!$B53,'Struan Bank'!$J:$J,Cashflow!AV$5)</f>
        <v>0</v>
      </c>
      <c r="AW53" s="137">
        <f>SUMIFS('Struan Bank'!$I:$I,'Struan Bank'!$K:$K,Cashflow!$B53,'Struan Bank'!$J:$J,Cashflow!AW$5)</f>
        <v>0</v>
      </c>
      <c r="AX53" s="137">
        <f>SUMIFS('Struan Bank'!$I:$I,'Struan Bank'!$K:$K,Cashflow!$B53,'Struan Bank'!$J:$J,Cashflow!AX$5)</f>
        <v>0</v>
      </c>
      <c r="AY53" s="137">
        <f>SUMIFS('Struan Bank'!$I:$I,'Struan Bank'!$K:$K,Cashflow!$B53,'Struan Bank'!$J:$J,Cashflow!AY$5)</f>
        <v>0</v>
      </c>
      <c r="AZ53" s="137">
        <f>SUMIFS('Struan Bank'!$I:$I,'Struan Bank'!$K:$K,Cashflow!$B53,'Struan Bank'!$J:$J,Cashflow!AZ$5)</f>
        <v>0</v>
      </c>
      <c r="BA53" s="137">
        <f>SUMIFS('Struan Bank'!$I:$I,'Struan Bank'!$K:$K,Cashflow!$B53,'Struan Bank'!$J:$J,Cashflow!BA$5)</f>
        <v>0</v>
      </c>
    </row>
    <row r="54" spans="2:56" s="137" customFormat="1" ht="12.75" hidden="1" outlineLevel="1" x14ac:dyDescent="0.2">
      <c r="B54" s="137" t="s">
        <v>13</v>
      </c>
      <c r="D54" s="181">
        <f t="shared" si="45"/>
        <v>-112979.32999999999</v>
      </c>
      <c r="E54" s="137">
        <f>SUMIFS('Struan Bank'!$I:$I,'Struan Bank'!$K:$K,Cashflow!$B54,'Struan Bank'!$J:$J,Cashflow!E$5)</f>
        <v>0</v>
      </c>
      <c r="F54" s="137">
        <f>SUMIFS('Struan Bank'!$I:$I,'Struan Bank'!$K:$K,Cashflow!$B54,'Struan Bank'!$J:$J,Cashflow!F$5)</f>
        <v>0</v>
      </c>
      <c r="G54" s="137">
        <f>SUMIFS('Struan Bank'!$I:$I,'Struan Bank'!$K:$K,Cashflow!$B54,'Struan Bank'!$J:$J,Cashflow!G$5)</f>
        <v>0</v>
      </c>
      <c r="H54" s="137">
        <f>SUMIFS('Struan Bank'!$I:$I,'Struan Bank'!$K:$K,Cashflow!$B54,'Struan Bank'!$J:$J,Cashflow!H$5)</f>
        <v>0</v>
      </c>
      <c r="I54" s="137">
        <f>SUMIFS('Struan Bank'!$I:$I,'Struan Bank'!$K:$K,Cashflow!$B54,'Struan Bank'!$J:$J,Cashflow!I$5)</f>
        <v>-32550</v>
      </c>
      <c r="J54" s="137">
        <f>SUMIFS('Struan Bank'!$I:$I,'Struan Bank'!$K:$K,Cashflow!$B54,'Struan Bank'!$J:$J,Cashflow!J$5)</f>
        <v>-14940.53</v>
      </c>
      <c r="K54" s="137">
        <f>SUMIFS('Struan Bank'!$I:$I,'Struan Bank'!$K:$K,Cashflow!$B54,'Struan Bank'!$J:$J,Cashflow!K$5)</f>
        <v>-7500</v>
      </c>
      <c r="L54" s="137">
        <f>SUMIFS('Struan Bank'!$I:$I,'Struan Bank'!$K:$K,Cashflow!$B54,'Struan Bank'!$J:$J,Cashflow!L$5)</f>
        <v>-2135.34</v>
      </c>
      <c r="M54" s="137">
        <f>SUMIFS('Struan Bank'!$I:$I,'Struan Bank'!$K:$K,Cashflow!$B54,'Struan Bank'!$J:$J,Cashflow!M$5)</f>
        <v>-676.47</v>
      </c>
      <c r="N54" s="137">
        <f>SUMIFS('Struan Bank'!$I:$I,'Struan Bank'!$K:$K,Cashflow!$B54,'Struan Bank'!$J:$J,Cashflow!N$5)</f>
        <v>0</v>
      </c>
      <c r="O54" s="137">
        <f>SUMIFS('Struan Bank'!$I:$I,'Struan Bank'!$K:$K,Cashflow!$B54,'Struan Bank'!$J:$J,Cashflow!O$5)</f>
        <v>-1006.11</v>
      </c>
      <c r="P54" s="137">
        <f>SUMIFS('Struan Bank'!$I:$I,'Struan Bank'!$K:$K,Cashflow!$B54,'Struan Bank'!$J:$J,Cashflow!P$5)</f>
        <v>-506.8</v>
      </c>
      <c r="Q54" s="137">
        <f>SUMIFS('Struan Bank'!$I:$I,'Struan Bank'!$K:$K,Cashflow!$B54,'Struan Bank'!$J:$J,Cashflow!Q$5)</f>
        <v>-441.95</v>
      </c>
      <c r="R54" s="137">
        <f>SUMIFS('Struan Bank'!$I:$I,'Struan Bank'!$K:$K,Cashflow!$B54,'Struan Bank'!$J:$J,Cashflow!R$5)</f>
        <v>-900</v>
      </c>
      <c r="S54" s="137">
        <f>SUMIFS('Struan Bank'!$I:$I,'Struan Bank'!$K:$K,Cashflow!$B54,'Struan Bank'!$J:$J,Cashflow!S$5)</f>
        <v>-8700</v>
      </c>
      <c r="T54" s="137">
        <f>SUMIFS('Struan Bank'!$I:$I,'Struan Bank'!$K:$K,Cashflow!$B54,'Struan Bank'!$J:$J,Cashflow!T$5)</f>
        <v>-1562.54</v>
      </c>
      <c r="U54" s="137">
        <f>SUMIFS('Struan Bank'!$I:$I,'Struan Bank'!$K:$K,Cashflow!$B54,'Struan Bank'!$J:$J,Cashflow!U$5)</f>
        <v>0</v>
      </c>
      <c r="V54" s="137">
        <f>SUMIFS('Struan Bank'!$I:$I,'Struan Bank'!$K:$K,Cashflow!$B54,'Struan Bank'!$J:$J,Cashflow!V$5)</f>
        <v>-23463.599999999999</v>
      </c>
      <c r="W54" s="137">
        <f>SUMIFS('Struan Bank'!$I:$I,'Struan Bank'!$K:$K,Cashflow!$B54,'Struan Bank'!$J:$J,Cashflow!W$5)</f>
        <v>0</v>
      </c>
      <c r="X54" s="137">
        <f>SUMIFS('Struan Bank'!$I:$I,'Struan Bank'!$K:$K,Cashflow!$B54,'Struan Bank'!$J:$J,Cashflow!X$5)</f>
        <v>0</v>
      </c>
      <c r="Y54" s="137">
        <f>SUMIFS('Struan Bank'!$I:$I,'Struan Bank'!$K:$K,Cashflow!$B54,'Struan Bank'!$J:$J,Cashflow!Y$5)</f>
        <v>0</v>
      </c>
      <c r="Z54" s="137">
        <f>SUMIFS('Struan Bank'!$I:$I,'Struan Bank'!$K:$K,Cashflow!$B54,'Struan Bank'!$J:$J,Cashflow!Z$5)</f>
        <v>-3480</v>
      </c>
      <c r="AA54" s="137">
        <f>SUMIFS('Struan Bank'!$I:$I,'Struan Bank'!$K:$K,Cashflow!$B54,'Struan Bank'!$J:$J,Cashflow!AA$5)</f>
        <v>-4812</v>
      </c>
      <c r="AB54" s="137">
        <f>SUMIFS('Struan Bank'!$I:$I,'Struan Bank'!$K:$K,Cashflow!$B54,'Struan Bank'!$J:$J,Cashflow!AB$5)</f>
        <v>0</v>
      </c>
      <c r="AC54" s="137">
        <f>SUMIFS('Struan Bank'!$I:$I,'Struan Bank'!$K:$K,Cashflow!$B54,'Struan Bank'!$J:$J,Cashflow!AC$5)</f>
        <v>-3588</v>
      </c>
      <c r="AD54" s="137">
        <f>SUMIFS('Struan Bank'!$I:$I,'Struan Bank'!$K:$K,Cashflow!$B54,'Struan Bank'!$J:$J,Cashflow!AD$5)</f>
        <v>0</v>
      </c>
      <c r="AE54" s="137">
        <f>SUMIFS('Struan Bank'!$I:$I,'Struan Bank'!$K:$K,Cashflow!$B54,'Struan Bank'!$J:$J,Cashflow!AE$5)</f>
        <v>0</v>
      </c>
      <c r="AF54" s="137">
        <f>SUMIFS('Struan Bank'!$I:$I,'Struan Bank'!$K:$K,Cashflow!$B54,'Struan Bank'!$J:$J,Cashflow!AF$5)</f>
        <v>0</v>
      </c>
      <c r="AG54" s="137">
        <f>SUMIFS('Struan Bank'!$I:$I,'Struan Bank'!$K:$K,Cashflow!$B54,'Struan Bank'!$J:$J,Cashflow!AG$5)</f>
        <v>0</v>
      </c>
      <c r="AH54" s="137">
        <f>SUMIFS('Struan Bank'!$I:$I,'Struan Bank'!$K:$K,Cashflow!$B54,'Struan Bank'!$J:$J,Cashflow!AH$5)</f>
        <v>0</v>
      </c>
      <c r="AI54" s="137">
        <f>SUMIFS('Struan Bank'!$I:$I,'Struan Bank'!$K:$K,Cashflow!$B54,'Struan Bank'!$J:$J,Cashflow!AI$5)</f>
        <v>0</v>
      </c>
      <c r="AJ54" s="137">
        <f>SUMIFS('Struan Bank'!$I:$I,'Struan Bank'!$K:$K,Cashflow!$B54,'Struan Bank'!$J:$J,Cashflow!AJ$5)</f>
        <v>0</v>
      </c>
      <c r="AK54" s="137">
        <f>SUMIFS('Struan Bank'!$I:$I,'Struan Bank'!$K:$K,Cashflow!$B54,'Struan Bank'!$J:$J,Cashflow!AK$5)</f>
        <v>0</v>
      </c>
      <c r="AL54" s="137">
        <f>SUMIFS('Struan Bank'!$I:$I,'Struan Bank'!$K:$K,Cashflow!$B54,'Struan Bank'!$J:$J,Cashflow!AL$5)</f>
        <v>0</v>
      </c>
      <c r="AM54" s="137">
        <f>SUMIFS('Struan Bank'!$I:$I,'Struan Bank'!$K:$K,Cashflow!$B54,'Struan Bank'!$J:$J,Cashflow!AM$5)</f>
        <v>0</v>
      </c>
      <c r="AN54" s="137">
        <f>SUMIFS('Struan Bank'!$I:$I,'Struan Bank'!$K:$K,Cashflow!$B54,'Struan Bank'!$J:$J,Cashflow!AN$5)</f>
        <v>90.41</v>
      </c>
      <c r="AO54" s="137">
        <f>SUMIFS('Struan Bank'!$I:$I,'Struan Bank'!$K:$K,Cashflow!$B54,'Struan Bank'!$J:$J,Cashflow!AO$5)</f>
        <v>0</v>
      </c>
      <c r="AP54" s="137">
        <f>SUMIFS('Struan Bank'!$I:$I,'Struan Bank'!$K:$K,Cashflow!$B54,'Struan Bank'!$J:$J,Cashflow!AP$5)</f>
        <v>0</v>
      </c>
      <c r="AQ54" s="137">
        <f>SUMIFS('Struan Bank'!$I:$I,'Struan Bank'!$K:$K,Cashflow!$B54,'Struan Bank'!$J:$J,Cashflow!AQ$5)</f>
        <v>0</v>
      </c>
      <c r="AR54" s="137">
        <f>SUMIFS('Struan Bank'!$I:$I,'Struan Bank'!$K:$K,Cashflow!$B54,'Struan Bank'!$J:$J,Cashflow!AR$5)</f>
        <v>0</v>
      </c>
      <c r="AS54" s="137">
        <f>SUMIFS('Struan Bank'!$I:$I,'Struan Bank'!$K:$K,Cashflow!$B54,'Struan Bank'!$J:$J,Cashflow!AS$5)</f>
        <v>0</v>
      </c>
      <c r="AT54" s="137">
        <f>SUMIFS('Struan Bank'!$I:$I,'Struan Bank'!$K:$K,Cashflow!$B54,'Struan Bank'!$J:$J,Cashflow!AT$5)</f>
        <v>0</v>
      </c>
      <c r="AU54" s="137">
        <f>SUMIFS('Struan Bank'!$I:$I,'Struan Bank'!$K:$K,Cashflow!$B54,'Struan Bank'!$J:$J,Cashflow!AU$5)</f>
        <v>0</v>
      </c>
      <c r="AV54" s="137">
        <f>SUMIFS('Struan Bank'!$I:$I,'Struan Bank'!$K:$K,Cashflow!$B54,'Struan Bank'!$J:$J,Cashflow!AV$5)</f>
        <v>-6806.4</v>
      </c>
      <c r="AW54" s="137">
        <f>SUMIFS('Struan Bank'!$I:$I,'Struan Bank'!$K:$K,Cashflow!$B54,'Struan Bank'!$J:$J,Cashflow!AW$5)</f>
        <v>0</v>
      </c>
      <c r="AX54" s="137">
        <f>SUMIFS('Struan Bank'!$I:$I,'Struan Bank'!$K:$K,Cashflow!$B54,'Struan Bank'!$J:$J,Cashflow!AX$5)</f>
        <v>0</v>
      </c>
      <c r="AY54" s="137">
        <f>SUMIFS('Struan Bank'!$I:$I,'Struan Bank'!$K:$K,Cashflow!$B54,'Struan Bank'!$J:$J,Cashflow!AY$5)</f>
        <v>0</v>
      </c>
      <c r="AZ54" s="137">
        <f>SUMIFS('Struan Bank'!$I:$I,'Struan Bank'!$K:$K,Cashflow!$B54,'Struan Bank'!$J:$J,Cashflow!AZ$5)</f>
        <v>0</v>
      </c>
      <c r="BA54" s="137">
        <f>SUMIFS('Struan Bank'!$I:$I,'Struan Bank'!$K:$K,Cashflow!$B54,'Struan Bank'!$J:$J,Cashflow!BA$5)</f>
        <v>0</v>
      </c>
    </row>
    <row r="55" spans="2:56" s="137" customFormat="1" ht="12.75" hidden="1" outlineLevel="1" x14ac:dyDescent="0.2">
      <c r="B55" s="137" t="s">
        <v>8</v>
      </c>
      <c r="D55" s="181">
        <f t="shared" si="45"/>
        <v>-63184.329999999994</v>
      </c>
      <c r="E55" s="137">
        <f>SUMIFS('Struan Bank'!$I:$I,'Struan Bank'!$K:$K,Cashflow!$B55,'Struan Bank'!$J:$J,Cashflow!E$5)</f>
        <v>0</v>
      </c>
      <c r="F55" s="137">
        <f>SUMIFS('Struan Bank'!$I:$I,'Struan Bank'!$K:$K,Cashflow!$B55,'Struan Bank'!$J:$J,Cashflow!F$5)</f>
        <v>0</v>
      </c>
      <c r="G55" s="137">
        <f>SUMIFS('Struan Bank'!$I:$I,'Struan Bank'!$K:$K,Cashflow!$B55,'Struan Bank'!$J:$J,Cashflow!G$5)</f>
        <v>0</v>
      </c>
      <c r="H55" s="137">
        <f>SUMIFS('Struan Bank'!$I:$I,'Struan Bank'!$K:$K,Cashflow!$B55,'Struan Bank'!$J:$J,Cashflow!H$5)</f>
        <v>0</v>
      </c>
      <c r="I55" s="137">
        <f>SUMIFS('Struan Bank'!$I:$I,'Struan Bank'!$K:$K,Cashflow!$B55,'Struan Bank'!$J:$J,Cashflow!I$5)</f>
        <v>-39198.71</v>
      </c>
      <c r="J55" s="137">
        <f>SUMIFS('Struan Bank'!$I:$I,'Struan Bank'!$K:$K,Cashflow!$B55,'Struan Bank'!$J:$J,Cashflow!J$5)</f>
        <v>0</v>
      </c>
      <c r="K55" s="137">
        <f>SUMIFS('Struan Bank'!$I:$I,'Struan Bank'!$K:$K,Cashflow!$B55,'Struan Bank'!$J:$J,Cashflow!K$5)</f>
        <v>0</v>
      </c>
      <c r="L55" s="137">
        <f>SUMIFS('Struan Bank'!$I:$I,'Struan Bank'!$K:$K,Cashflow!$B55,'Struan Bank'!$J:$J,Cashflow!L$5)</f>
        <v>0</v>
      </c>
      <c r="M55" s="137">
        <f>SUMIFS('Struan Bank'!$I:$I,'Struan Bank'!$K:$K,Cashflow!$B55,'Struan Bank'!$J:$J,Cashflow!M$5)</f>
        <v>0</v>
      </c>
      <c r="N55" s="137">
        <f>SUMIFS('Struan Bank'!$I:$I,'Struan Bank'!$K:$K,Cashflow!$B55,'Struan Bank'!$J:$J,Cashflow!N$5)</f>
        <v>0</v>
      </c>
      <c r="O55" s="137">
        <f>SUMIFS('Struan Bank'!$I:$I,'Struan Bank'!$K:$K,Cashflow!$B55,'Struan Bank'!$J:$J,Cashflow!O$5)</f>
        <v>0</v>
      </c>
      <c r="P55" s="137">
        <f>SUMIFS('Struan Bank'!$I:$I,'Struan Bank'!$K:$K,Cashflow!$B55,'Struan Bank'!$J:$J,Cashflow!P$5)</f>
        <v>0</v>
      </c>
      <c r="Q55" s="137">
        <f>SUMIFS('Struan Bank'!$I:$I,'Struan Bank'!$K:$K,Cashflow!$B55,'Struan Bank'!$J:$J,Cashflow!Q$5)</f>
        <v>0</v>
      </c>
      <c r="R55" s="137">
        <f>SUMIFS('Struan Bank'!$I:$I,'Struan Bank'!$K:$K,Cashflow!$B55,'Struan Bank'!$J:$J,Cashflow!R$5)</f>
        <v>0</v>
      </c>
      <c r="S55" s="137">
        <f>SUMIFS('Struan Bank'!$I:$I,'Struan Bank'!$K:$K,Cashflow!$B55,'Struan Bank'!$J:$J,Cashflow!S$5)</f>
        <v>0</v>
      </c>
      <c r="T55" s="137">
        <f>SUMIFS('Struan Bank'!$I:$I,'Struan Bank'!$K:$K,Cashflow!$B55,'Struan Bank'!$J:$J,Cashflow!T$5)</f>
        <v>-13677.16</v>
      </c>
      <c r="U55" s="137">
        <f>SUMIFS('Struan Bank'!$I:$I,'Struan Bank'!$K:$K,Cashflow!$B55,'Struan Bank'!$J:$J,Cashflow!U$5)</f>
        <v>0</v>
      </c>
      <c r="V55" s="137">
        <f>SUMIFS('Struan Bank'!$I:$I,'Struan Bank'!$K:$K,Cashflow!$B55,'Struan Bank'!$J:$J,Cashflow!V$5)</f>
        <v>0</v>
      </c>
      <c r="W55" s="137">
        <f>SUMIFS('Struan Bank'!$I:$I,'Struan Bank'!$K:$K,Cashflow!$B55,'Struan Bank'!$J:$J,Cashflow!W$5)</f>
        <v>0</v>
      </c>
      <c r="X55" s="137">
        <f>SUMIFS('Struan Bank'!$I:$I,'Struan Bank'!$K:$K,Cashflow!$B55,'Struan Bank'!$J:$J,Cashflow!X$5)</f>
        <v>0</v>
      </c>
      <c r="Y55" s="137">
        <f>SUMIFS('Struan Bank'!$I:$I,'Struan Bank'!$K:$K,Cashflow!$B55,'Struan Bank'!$J:$J,Cashflow!Y$5)</f>
        <v>0</v>
      </c>
      <c r="Z55" s="137">
        <f>SUMIFS('Struan Bank'!$I:$I,'Struan Bank'!$K:$K,Cashflow!$B55,'Struan Bank'!$J:$J,Cashflow!Z$5)</f>
        <v>0</v>
      </c>
      <c r="AA55" s="137">
        <f>SUMIFS('Struan Bank'!$I:$I,'Struan Bank'!$K:$K,Cashflow!$B55,'Struan Bank'!$J:$J,Cashflow!AA$5)</f>
        <v>-7128.6900000000005</v>
      </c>
      <c r="AB55" s="137">
        <f>SUMIFS('Struan Bank'!$I:$I,'Struan Bank'!$K:$K,Cashflow!$B55,'Struan Bank'!$J:$J,Cashflow!AB$5)</f>
        <v>0</v>
      </c>
      <c r="AC55" s="137">
        <f>SUMIFS('Struan Bank'!$I:$I,'Struan Bank'!$K:$K,Cashflow!$B55,'Struan Bank'!$J:$J,Cashflow!AC$5)</f>
        <v>-3179.7699999999995</v>
      </c>
      <c r="AD55" s="137">
        <f>SUMIFS('Struan Bank'!$I:$I,'Struan Bank'!$K:$K,Cashflow!$B55,'Struan Bank'!$J:$J,Cashflow!AD$5)</f>
        <v>0</v>
      </c>
      <c r="AE55" s="137">
        <f>SUMIFS('Struan Bank'!$I:$I,'Struan Bank'!$K:$K,Cashflow!$B55,'Struan Bank'!$J:$J,Cashflow!AE$5)</f>
        <v>0</v>
      </c>
      <c r="AF55" s="137">
        <f>SUMIFS('Struan Bank'!$I:$I,'Struan Bank'!$K:$K,Cashflow!$B55,'Struan Bank'!$J:$J,Cashflow!AF$5)</f>
        <v>0</v>
      </c>
      <c r="AG55" s="137">
        <f>SUMIFS('Struan Bank'!$I:$I,'Struan Bank'!$K:$K,Cashflow!$B55,'Struan Bank'!$J:$J,Cashflow!AG$5)</f>
        <v>0</v>
      </c>
      <c r="AH55" s="137">
        <f>SUMIFS('Struan Bank'!$I:$I,'Struan Bank'!$K:$K,Cashflow!$B55,'Struan Bank'!$J:$J,Cashflow!AH$5)</f>
        <v>0</v>
      </c>
      <c r="AI55" s="137">
        <f>SUMIFS('Struan Bank'!$I:$I,'Struan Bank'!$K:$K,Cashflow!$B55,'Struan Bank'!$J:$J,Cashflow!AI$5)</f>
        <v>0</v>
      </c>
      <c r="AJ55" s="137">
        <f>SUMIFS('Struan Bank'!$I:$I,'Struan Bank'!$K:$K,Cashflow!$B55,'Struan Bank'!$J:$J,Cashflow!AJ$5)</f>
        <v>0</v>
      </c>
      <c r="AK55" s="137">
        <f>SUMIFS('Struan Bank'!$I:$I,'Struan Bank'!$K:$K,Cashflow!$B55,'Struan Bank'!$J:$J,Cashflow!AK$5)</f>
        <v>0</v>
      </c>
      <c r="AL55" s="137">
        <f>SUMIFS('Struan Bank'!$I:$I,'Struan Bank'!$K:$K,Cashflow!$B55,'Struan Bank'!$J:$J,Cashflow!AL$5)</f>
        <v>0</v>
      </c>
      <c r="AM55" s="137">
        <f>SUMIFS('Struan Bank'!$I:$I,'Struan Bank'!$K:$K,Cashflow!$B55,'Struan Bank'!$J:$J,Cashflow!AM$5)</f>
        <v>0</v>
      </c>
      <c r="AN55" s="137">
        <f>SUMIFS('Struan Bank'!$I:$I,'Struan Bank'!$K:$K,Cashflow!$B55,'Struan Bank'!$J:$J,Cashflow!AN$5)</f>
        <v>0</v>
      </c>
      <c r="AO55" s="137">
        <f>SUMIFS('Struan Bank'!$I:$I,'Struan Bank'!$K:$K,Cashflow!$B55,'Struan Bank'!$J:$J,Cashflow!AO$5)</f>
        <v>0</v>
      </c>
      <c r="AP55" s="137">
        <f>SUMIFS('Struan Bank'!$I:$I,'Struan Bank'!$K:$K,Cashflow!$B55,'Struan Bank'!$J:$J,Cashflow!AP$5)</f>
        <v>0</v>
      </c>
      <c r="AQ55" s="137">
        <f>SUMIFS('Struan Bank'!$I:$I,'Struan Bank'!$K:$K,Cashflow!$B55,'Struan Bank'!$J:$J,Cashflow!AQ$5)</f>
        <v>0</v>
      </c>
      <c r="AR55" s="137">
        <f>SUMIFS('Struan Bank'!$I:$I,'Struan Bank'!$K:$K,Cashflow!$B55,'Struan Bank'!$J:$J,Cashflow!AR$5)</f>
        <v>0</v>
      </c>
      <c r="AS55" s="137">
        <f>SUMIFS('Struan Bank'!$I:$I,'Struan Bank'!$K:$K,Cashflow!$B55,'Struan Bank'!$J:$J,Cashflow!AS$5)</f>
        <v>0</v>
      </c>
      <c r="AT55" s="137">
        <f>SUMIFS('Struan Bank'!$I:$I,'Struan Bank'!$K:$K,Cashflow!$B55,'Struan Bank'!$J:$J,Cashflow!AT$5)</f>
        <v>0</v>
      </c>
      <c r="AU55" s="137">
        <f>SUMIFS('Struan Bank'!$I:$I,'Struan Bank'!$K:$K,Cashflow!$B55,'Struan Bank'!$J:$J,Cashflow!AU$5)</f>
        <v>0</v>
      </c>
      <c r="AV55" s="137">
        <f>SUMIFS('Struan Bank'!$I:$I,'Struan Bank'!$K:$K,Cashflow!$B55,'Struan Bank'!$J:$J,Cashflow!AV$5)</f>
        <v>0</v>
      </c>
      <c r="AW55" s="137">
        <f>SUMIFS('Struan Bank'!$I:$I,'Struan Bank'!$K:$K,Cashflow!$B55,'Struan Bank'!$J:$J,Cashflow!AW$5)</f>
        <v>0</v>
      </c>
      <c r="AX55" s="137">
        <f>SUMIFS('Struan Bank'!$I:$I,'Struan Bank'!$K:$K,Cashflow!$B55,'Struan Bank'!$J:$J,Cashflow!AX$5)</f>
        <v>0</v>
      </c>
      <c r="AY55" s="137">
        <f>SUMIFS('Struan Bank'!$I:$I,'Struan Bank'!$K:$K,Cashflow!$B55,'Struan Bank'!$J:$J,Cashflow!AY$5)</f>
        <v>0</v>
      </c>
      <c r="AZ55" s="137">
        <f>SUMIFS('Struan Bank'!$I:$I,'Struan Bank'!$K:$K,Cashflow!$B55,'Struan Bank'!$J:$J,Cashflow!AZ$5)</f>
        <v>0</v>
      </c>
      <c r="BA55" s="137">
        <f>SUMIFS('Struan Bank'!$I:$I,'Struan Bank'!$K:$K,Cashflow!$B55,'Struan Bank'!$J:$J,Cashflow!BA$5)</f>
        <v>0</v>
      </c>
    </row>
    <row r="56" spans="2:56" s="137" customFormat="1" ht="12.75" hidden="1" outlineLevel="1" x14ac:dyDescent="0.2">
      <c r="B56" s="137" t="s">
        <v>15</v>
      </c>
      <c r="D56" s="181">
        <f t="shared" si="45"/>
        <v>0</v>
      </c>
      <c r="E56" s="137">
        <f>SUMIFS('Struan Bank'!$I:$I,'Struan Bank'!$K:$K,Cashflow!$B56,'Struan Bank'!$J:$J,Cashflow!E$5)</f>
        <v>0</v>
      </c>
      <c r="F56" s="137">
        <f>SUMIFS('Struan Bank'!$I:$I,'Struan Bank'!$K:$K,Cashflow!$B56,'Struan Bank'!$J:$J,Cashflow!F$5)</f>
        <v>0</v>
      </c>
      <c r="G56" s="137">
        <f>SUMIFS('Struan Bank'!$I:$I,'Struan Bank'!$K:$K,Cashflow!$B56,'Struan Bank'!$J:$J,Cashflow!G$5)</f>
        <v>0</v>
      </c>
      <c r="H56" s="137">
        <f>SUMIFS('Struan Bank'!$I:$I,'Struan Bank'!$K:$K,Cashflow!$B56,'Struan Bank'!$J:$J,Cashflow!H$5)</f>
        <v>0</v>
      </c>
      <c r="I56" s="137">
        <f>SUMIFS('Struan Bank'!$I:$I,'Struan Bank'!$K:$K,Cashflow!$B56,'Struan Bank'!$J:$J,Cashflow!I$5)</f>
        <v>0</v>
      </c>
      <c r="J56" s="137">
        <f>SUMIFS('Struan Bank'!$I:$I,'Struan Bank'!$K:$K,Cashflow!$B56,'Struan Bank'!$J:$J,Cashflow!J$5)</f>
        <v>0</v>
      </c>
      <c r="K56" s="137">
        <f>SUMIFS('Struan Bank'!$I:$I,'Struan Bank'!$K:$K,Cashflow!$B56,'Struan Bank'!$J:$J,Cashflow!K$5)</f>
        <v>0</v>
      </c>
      <c r="L56" s="137">
        <f>SUMIFS('Struan Bank'!$I:$I,'Struan Bank'!$K:$K,Cashflow!$B56,'Struan Bank'!$J:$J,Cashflow!L$5)</f>
        <v>0</v>
      </c>
      <c r="M56" s="137">
        <f>SUMIFS('Struan Bank'!$I:$I,'Struan Bank'!$K:$K,Cashflow!$B56,'Struan Bank'!$J:$J,Cashflow!M$5)</f>
        <v>0</v>
      </c>
      <c r="N56" s="137">
        <f>SUMIFS('Struan Bank'!$I:$I,'Struan Bank'!$K:$K,Cashflow!$B56,'Struan Bank'!$J:$J,Cashflow!N$5)</f>
        <v>0</v>
      </c>
      <c r="O56" s="137">
        <f>SUMIFS('Struan Bank'!$I:$I,'Struan Bank'!$K:$K,Cashflow!$B56,'Struan Bank'!$J:$J,Cashflow!O$5)</f>
        <v>0</v>
      </c>
      <c r="P56" s="137">
        <f>SUMIFS('Struan Bank'!$I:$I,'Struan Bank'!$K:$K,Cashflow!$B56,'Struan Bank'!$J:$J,Cashflow!P$5)</f>
        <v>0</v>
      </c>
      <c r="Q56" s="137">
        <f>SUMIFS('Struan Bank'!$I:$I,'Struan Bank'!$K:$K,Cashflow!$B56,'Struan Bank'!$J:$J,Cashflow!Q$5)</f>
        <v>0</v>
      </c>
      <c r="R56" s="137">
        <f>SUMIFS('Struan Bank'!$I:$I,'Struan Bank'!$K:$K,Cashflow!$B56,'Struan Bank'!$J:$J,Cashflow!R$5)</f>
        <v>0</v>
      </c>
      <c r="S56" s="137">
        <f>SUMIFS('Struan Bank'!$I:$I,'Struan Bank'!$K:$K,Cashflow!$B56,'Struan Bank'!$J:$J,Cashflow!S$5)</f>
        <v>0</v>
      </c>
      <c r="T56" s="137">
        <f>SUMIFS('Struan Bank'!$I:$I,'Struan Bank'!$K:$K,Cashflow!$B56,'Struan Bank'!$J:$J,Cashflow!T$5)</f>
        <v>0</v>
      </c>
      <c r="U56" s="137">
        <f>SUMIFS('Struan Bank'!$I:$I,'Struan Bank'!$K:$K,Cashflow!$B56,'Struan Bank'!$J:$J,Cashflow!U$5)</f>
        <v>0</v>
      </c>
      <c r="V56" s="137">
        <f>SUMIFS('Struan Bank'!$I:$I,'Struan Bank'!$K:$K,Cashflow!$B56,'Struan Bank'!$J:$J,Cashflow!V$5)</f>
        <v>0</v>
      </c>
      <c r="W56" s="137">
        <f>SUMIFS('Struan Bank'!$I:$I,'Struan Bank'!$K:$K,Cashflow!$B56,'Struan Bank'!$J:$J,Cashflow!W$5)</f>
        <v>0</v>
      </c>
      <c r="X56" s="137">
        <f>SUMIFS('Struan Bank'!$I:$I,'Struan Bank'!$K:$K,Cashflow!$B56,'Struan Bank'!$J:$J,Cashflow!X$5)</f>
        <v>0</v>
      </c>
      <c r="Y56" s="137">
        <f>SUMIFS('Struan Bank'!$I:$I,'Struan Bank'!$K:$K,Cashflow!$B56,'Struan Bank'!$J:$J,Cashflow!Y$5)</f>
        <v>0</v>
      </c>
      <c r="Z56" s="137">
        <f>SUMIFS('Struan Bank'!$I:$I,'Struan Bank'!$K:$K,Cashflow!$B56,'Struan Bank'!$J:$J,Cashflow!Z$5)</f>
        <v>0</v>
      </c>
      <c r="AA56" s="137">
        <f>SUMIFS('Struan Bank'!$I:$I,'Struan Bank'!$K:$K,Cashflow!$B56,'Struan Bank'!$J:$J,Cashflow!AA$5)</f>
        <v>0</v>
      </c>
      <c r="AB56" s="137">
        <f>SUMIFS('Struan Bank'!$I:$I,'Struan Bank'!$K:$K,Cashflow!$B56,'Struan Bank'!$J:$J,Cashflow!AB$5)</f>
        <v>0</v>
      </c>
      <c r="AC56" s="137">
        <f>SUMIFS('Struan Bank'!$I:$I,'Struan Bank'!$K:$K,Cashflow!$B56,'Struan Bank'!$J:$J,Cashflow!AC$5)</f>
        <v>0</v>
      </c>
      <c r="AD56" s="137">
        <f>SUMIFS('Struan Bank'!$I:$I,'Struan Bank'!$K:$K,Cashflow!$B56,'Struan Bank'!$J:$J,Cashflow!AD$5)</f>
        <v>0</v>
      </c>
      <c r="AE56" s="137">
        <f>SUMIFS('Struan Bank'!$I:$I,'Struan Bank'!$K:$K,Cashflow!$B56,'Struan Bank'!$J:$J,Cashflow!AE$5)</f>
        <v>0</v>
      </c>
      <c r="AF56" s="137">
        <f>SUMIFS('Struan Bank'!$I:$I,'Struan Bank'!$K:$K,Cashflow!$B56,'Struan Bank'!$J:$J,Cashflow!AF$5)</f>
        <v>0</v>
      </c>
      <c r="AG56" s="137">
        <f>SUMIFS('Struan Bank'!$I:$I,'Struan Bank'!$K:$K,Cashflow!$B56,'Struan Bank'!$J:$J,Cashflow!AG$5)</f>
        <v>0</v>
      </c>
      <c r="AH56" s="137">
        <f>SUMIFS('Struan Bank'!$I:$I,'Struan Bank'!$K:$K,Cashflow!$B56,'Struan Bank'!$J:$J,Cashflow!AH$5)</f>
        <v>0</v>
      </c>
      <c r="AI56" s="137">
        <f>SUMIFS('Struan Bank'!$I:$I,'Struan Bank'!$K:$K,Cashflow!$B56,'Struan Bank'!$J:$J,Cashflow!AI$5)</f>
        <v>0</v>
      </c>
      <c r="AJ56" s="137">
        <f>SUMIFS('Struan Bank'!$I:$I,'Struan Bank'!$K:$K,Cashflow!$B56,'Struan Bank'!$J:$J,Cashflow!AJ$5)</f>
        <v>0</v>
      </c>
      <c r="AK56" s="137">
        <f>SUMIFS('Struan Bank'!$I:$I,'Struan Bank'!$K:$K,Cashflow!$B56,'Struan Bank'!$J:$J,Cashflow!AK$5)</f>
        <v>0</v>
      </c>
      <c r="AL56" s="137">
        <f>SUMIFS('Struan Bank'!$I:$I,'Struan Bank'!$K:$K,Cashflow!$B56,'Struan Bank'!$J:$J,Cashflow!AL$5)</f>
        <v>0</v>
      </c>
      <c r="AM56" s="137">
        <f>SUMIFS('Struan Bank'!$I:$I,'Struan Bank'!$K:$K,Cashflow!$B56,'Struan Bank'!$J:$J,Cashflow!AM$5)</f>
        <v>0</v>
      </c>
      <c r="AN56" s="137">
        <f>SUMIFS('Struan Bank'!$I:$I,'Struan Bank'!$K:$K,Cashflow!$B56,'Struan Bank'!$J:$J,Cashflow!AN$5)</f>
        <v>0</v>
      </c>
      <c r="AO56" s="137">
        <f>SUMIFS('Struan Bank'!$I:$I,'Struan Bank'!$K:$K,Cashflow!$B56,'Struan Bank'!$J:$J,Cashflow!AO$5)</f>
        <v>0</v>
      </c>
      <c r="AP56" s="137">
        <f>SUMIFS('Struan Bank'!$I:$I,'Struan Bank'!$K:$K,Cashflow!$B56,'Struan Bank'!$J:$J,Cashflow!AP$5)</f>
        <v>0</v>
      </c>
      <c r="AQ56" s="137">
        <f>SUMIFS('Struan Bank'!$I:$I,'Struan Bank'!$K:$K,Cashflow!$B56,'Struan Bank'!$J:$J,Cashflow!AQ$5)</f>
        <v>0</v>
      </c>
      <c r="AR56" s="137">
        <f>SUMIFS('Struan Bank'!$I:$I,'Struan Bank'!$K:$K,Cashflow!$B56,'Struan Bank'!$J:$J,Cashflow!AR$5)</f>
        <v>0</v>
      </c>
      <c r="AS56" s="137">
        <f>SUMIFS('Struan Bank'!$I:$I,'Struan Bank'!$K:$K,Cashflow!$B56,'Struan Bank'!$J:$J,Cashflow!AS$5)</f>
        <v>0</v>
      </c>
      <c r="AT56" s="137">
        <f>SUMIFS('Struan Bank'!$I:$I,'Struan Bank'!$K:$K,Cashflow!$B56,'Struan Bank'!$J:$J,Cashflow!AT$5)</f>
        <v>0</v>
      </c>
      <c r="AU56" s="137">
        <f>SUMIFS('Struan Bank'!$I:$I,'Struan Bank'!$K:$K,Cashflow!$B56,'Struan Bank'!$J:$J,Cashflow!AU$5)</f>
        <v>0</v>
      </c>
      <c r="AV56" s="137">
        <f>SUMIFS('Struan Bank'!$I:$I,'Struan Bank'!$K:$K,Cashflow!$B56,'Struan Bank'!$J:$J,Cashflow!AV$5)</f>
        <v>0</v>
      </c>
      <c r="AW56" s="137">
        <f>SUMIFS('Struan Bank'!$I:$I,'Struan Bank'!$K:$K,Cashflow!$B56,'Struan Bank'!$J:$J,Cashflow!AW$5)</f>
        <v>0</v>
      </c>
      <c r="AX56" s="137">
        <f>SUMIFS('Struan Bank'!$I:$I,'Struan Bank'!$K:$K,Cashflow!$B56,'Struan Bank'!$J:$J,Cashflow!AX$5)</f>
        <v>0</v>
      </c>
      <c r="AY56" s="137">
        <f>SUMIFS('Struan Bank'!$I:$I,'Struan Bank'!$K:$K,Cashflow!$B56,'Struan Bank'!$J:$J,Cashflow!AY$5)</f>
        <v>0</v>
      </c>
      <c r="AZ56" s="137">
        <f>SUMIFS('Struan Bank'!$I:$I,'Struan Bank'!$K:$K,Cashflow!$B56,'Struan Bank'!$J:$J,Cashflow!AZ$5)</f>
        <v>0</v>
      </c>
      <c r="BA56" s="137">
        <f>SUMIFS('Struan Bank'!$I:$I,'Struan Bank'!$K:$K,Cashflow!$B56,'Struan Bank'!$J:$J,Cashflow!BA$5)</f>
        <v>0</v>
      </c>
    </row>
    <row r="57" spans="2:56" s="137" customFormat="1" ht="12.75" hidden="1" outlineLevel="1" x14ac:dyDescent="0.2">
      <c r="B57" s="137" t="s">
        <v>11</v>
      </c>
      <c r="D57" s="181">
        <f t="shared" si="45"/>
        <v>-51438.46</v>
      </c>
      <c r="E57" s="137">
        <f>SUMIFS('Struan Bank'!$I:$I,'Struan Bank'!$K:$K,Cashflow!$B57,'Struan Bank'!$J:$J,Cashflow!E$5)</f>
        <v>0</v>
      </c>
      <c r="F57" s="137">
        <f>SUMIFS('Struan Bank'!$I:$I,'Struan Bank'!$K:$K,Cashflow!$B57,'Struan Bank'!$J:$J,Cashflow!F$5)</f>
        <v>0</v>
      </c>
      <c r="G57" s="137">
        <f>SUMIFS('Struan Bank'!$I:$I,'Struan Bank'!$K:$K,Cashflow!$B57,'Struan Bank'!$J:$J,Cashflow!G$5)</f>
        <v>0</v>
      </c>
      <c r="H57" s="137">
        <f>SUMIFS('Struan Bank'!$I:$I,'Struan Bank'!$K:$K,Cashflow!$B57,'Struan Bank'!$J:$J,Cashflow!H$5)</f>
        <v>0</v>
      </c>
      <c r="I57" s="137">
        <f>SUMIFS('Struan Bank'!$I:$I,'Struan Bank'!$K:$K,Cashflow!$B57,'Struan Bank'!$J:$J,Cashflow!I$5)</f>
        <v>-4489.5600000000004</v>
      </c>
      <c r="J57" s="137">
        <f>SUMIFS('Struan Bank'!$I:$I,'Struan Bank'!$K:$K,Cashflow!$B57,'Struan Bank'!$J:$J,Cashflow!J$5)</f>
        <v>0</v>
      </c>
      <c r="K57" s="137">
        <f>SUMIFS('Struan Bank'!$I:$I,'Struan Bank'!$K:$K,Cashflow!$B57,'Struan Bank'!$J:$J,Cashflow!K$5)</f>
        <v>-650</v>
      </c>
      <c r="L57" s="137">
        <f>SUMIFS('Struan Bank'!$I:$I,'Struan Bank'!$K:$K,Cashflow!$B57,'Struan Bank'!$J:$J,Cashflow!L$5)</f>
        <v>-366</v>
      </c>
      <c r="M57" s="137">
        <f>SUMIFS('Struan Bank'!$I:$I,'Struan Bank'!$K:$K,Cashflow!$B57,'Struan Bank'!$J:$J,Cashflow!M$5)</f>
        <v>-510</v>
      </c>
      <c r="N57" s="137">
        <f>SUMIFS('Struan Bank'!$I:$I,'Struan Bank'!$K:$K,Cashflow!$B57,'Struan Bank'!$J:$J,Cashflow!N$5)</f>
        <v>-444</v>
      </c>
      <c r="O57" s="137">
        <f>SUMIFS('Struan Bank'!$I:$I,'Struan Bank'!$K:$K,Cashflow!$B57,'Struan Bank'!$J:$J,Cashflow!O$5)</f>
        <v>0</v>
      </c>
      <c r="P57" s="137">
        <f>SUMIFS('Struan Bank'!$I:$I,'Struan Bank'!$K:$K,Cashflow!$B57,'Struan Bank'!$J:$J,Cashflow!P$5)</f>
        <v>-16493.939999999999</v>
      </c>
      <c r="Q57" s="137">
        <f>SUMIFS('Struan Bank'!$I:$I,'Struan Bank'!$K:$K,Cashflow!$B57,'Struan Bank'!$J:$J,Cashflow!Q$5)</f>
        <v>0</v>
      </c>
      <c r="R57" s="137">
        <f>SUMIFS('Struan Bank'!$I:$I,'Struan Bank'!$K:$K,Cashflow!$B57,'Struan Bank'!$J:$J,Cashflow!R$5)</f>
        <v>0</v>
      </c>
      <c r="S57" s="137">
        <f>SUMIFS('Struan Bank'!$I:$I,'Struan Bank'!$K:$K,Cashflow!$B57,'Struan Bank'!$J:$J,Cashflow!S$5)</f>
        <v>0</v>
      </c>
      <c r="T57" s="137">
        <f>SUMIFS('Struan Bank'!$I:$I,'Struan Bank'!$K:$K,Cashflow!$B57,'Struan Bank'!$J:$J,Cashflow!T$5)</f>
        <v>-2898</v>
      </c>
      <c r="U57" s="137">
        <f>SUMIFS('Struan Bank'!$I:$I,'Struan Bank'!$K:$K,Cashflow!$B57,'Struan Bank'!$J:$J,Cashflow!U$5)</f>
        <v>0</v>
      </c>
      <c r="V57" s="137">
        <f>SUMIFS('Struan Bank'!$I:$I,'Struan Bank'!$K:$K,Cashflow!$B57,'Struan Bank'!$J:$J,Cashflow!V$5)</f>
        <v>-726</v>
      </c>
      <c r="W57" s="137">
        <f>SUMIFS('Struan Bank'!$I:$I,'Struan Bank'!$K:$K,Cashflow!$B57,'Struan Bank'!$J:$J,Cashflow!W$5)</f>
        <v>0</v>
      </c>
      <c r="X57" s="137">
        <f>SUMIFS('Struan Bank'!$I:$I,'Struan Bank'!$K:$K,Cashflow!$B57,'Struan Bank'!$J:$J,Cashflow!X$5)</f>
        <v>0</v>
      </c>
      <c r="Y57" s="137">
        <f>SUMIFS('Struan Bank'!$I:$I,'Struan Bank'!$K:$K,Cashflow!$B57,'Struan Bank'!$J:$J,Cashflow!Y$5)</f>
        <v>0</v>
      </c>
      <c r="Z57" s="137">
        <f>SUMIFS('Struan Bank'!$I:$I,'Struan Bank'!$K:$K,Cashflow!$B57,'Struan Bank'!$J:$J,Cashflow!Z$5)</f>
        <v>0</v>
      </c>
      <c r="AA57" s="137">
        <f>SUMIFS('Struan Bank'!$I:$I,'Struan Bank'!$K:$K,Cashflow!$B57,'Struan Bank'!$J:$J,Cashflow!AA$5)</f>
        <v>-4734.96</v>
      </c>
      <c r="AB57" s="137">
        <f>SUMIFS('Struan Bank'!$I:$I,'Struan Bank'!$K:$K,Cashflow!$B57,'Struan Bank'!$J:$J,Cashflow!AB$5)</f>
        <v>0</v>
      </c>
      <c r="AC57" s="137">
        <f>SUMIFS('Struan Bank'!$I:$I,'Struan Bank'!$K:$K,Cashflow!$B57,'Struan Bank'!$J:$J,Cashflow!AC$5)</f>
        <v>0</v>
      </c>
      <c r="AD57" s="137">
        <f>SUMIFS('Struan Bank'!$I:$I,'Struan Bank'!$K:$K,Cashflow!$B57,'Struan Bank'!$J:$J,Cashflow!AD$5)</f>
        <v>0</v>
      </c>
      <c r="AE57" s="137">
        <f>SUMIFS('Struan Bank'!$I:$I,'Struan Bank'!$K:$K,Cashflow!$B57,'Struan Bank'!$J:$J,Cashflow!AE$5)</f>
        <v>0</v>
      </c>
      <c r="AF57" s="137">
        <f>SUMIFS('Struan Bank'!$I:$I,'Struan Bank'!$K:$K,Cashflow!$B57,'Struan Bank'!$J:$J,Cashflow!AF$5)</f>
        <v>0</v>
      </c>
      <c r="AG57" s="137">
        <f>SUMIFS('Struan Bank'!$I:$I,'Struan Bank'!$K:$K,Cashflow!$B57,'Struan Bank'!$J:$J,Cashflow!AG$5)</f>
        <v>0</v>
      </c>
      <c r="AH57" s="137">
        <f>SUMIFS('Struan Bank'!$I:$I,'Struan Bank'!$K:$K,Cashflow!$B57,'Struan Bank'!$J:$J,Cashflow!AH$5)</f>
        <v>-2706</v>
      </c>
      <c r="AI57" s="137">
        <f>SUMIFS('Struan Bank'!$I:$I,'Struan Bank'!$K:$K,Cashflow!$B57,'Struan Bank'!$J:$J,Cashflow!AI$5)</f>
        <v>-1920</v>
      </c>
      <c r="AJ57" s="137">
        <f>SUMIFS('Struan Bank'!$I:$I,'Struan Bank'!$K:$K,Cashflow!$B57,'Struan Bank'!$J:$J,Cashflow!AJ$5)</f>
        <v>0</v>
      </c>
      <c r="AK57" s="137">
        <f>SUMIFS('Struan Bank'!$I:$I,'Struan Bank'!$K:$K,Cashflow!$B57,'Struan Bank'!$J:$J,Cashflow!AK$5)</f>
        <v>0</v>
      </c>
      <c r="AL57" s="137">
        <f>SUMIFS('Struan Bank'!$I:$I,'Struan Bank'!$K:$K,Cashflow!$B57,'Struan Bank'!$J:$J,Cashflow!AL$5)</f>
        <v>0</v>
      </c>
      <c r="AM57" s="137">
        <f>SUMIFS('Struan Bank'!$I:$I,'Struan Bank'!$K:$K,Cashflow!$B57,'Struan Bank'!$J:$J,Cashflow!AM$5)</f>
        <v>0</v>
      </c>
      <c r="AN57" s="137">
        <f>SUMIFS('Struan Bank'!$I:$I,'Struan Bank'!$K:$K,Cashflow!$B57,'Struan Bank'!$J:$J,Cashflow!AN$5)</f>
        <v>-13020</v>
      </c>
      <c r="AO57" s="137">
        <f>SUMIFS('Struan Bank'!$I:$I,'Struan Bank'!$K:$K,Cashflow!$B57,'Struan Bank'!$J:$J,Cashflow!AO$5)</f>
        <v>0</v>
      </c>
      <c r="AP57" s="137">
        <f>SUMIFS('Struan Bank'!$I:$I,'Struan Bank'!$K:$K,Cashflow!$B57,'Struan Bank'!$J:$J,Cashflow!AP$5)</f>
        <v>0</v>
      </c>
      <c r="AQ57" s="137">
        <f>SUMIFS('Struan Bank'!$I:$I,'Struan Bank'!$K:$K,Cashflow!$B57,'Struan Bank'!$J:$J,Cashflow!AQ$5)</f>
        <v>0</v>
      </c>
      <c r="AR57" s="137">
        <f>SUMIFS('Struan Bank'!$I:$I,'Struan Bank'!$K:$K,Cashflow!$B57,'Struan Bank'!$J:$J,Cashflow!AR$5)</f>
        <v>-510</v>
      </c>
      <c r="AS57" s="137">
        <f>SUMIFS('Struan Bank'!$I:$I,'Struan Bank'!$K:$K,Cashflow!$B57,'Struan Bank'!$J:$J,Cashflow!AS$5)</f>
        <v>0</v>
      </c>
      <c r="AT57" s="137">
        <f>SUMIFS('Struan Bank'!$I:$I,'Struan Bank'!$K:$K,Cashflow!$B57,'Struan Bank'!$J:$J,Cashflow!AT$5)</f>
        <v>0</v>
      </c>
      <c r="AU57" s="137">
        <f>SUMIFS('Struan Bank'!$I:$I,'Struan Bank'!$K:$K,Cashflow!$B57,'Struan Bank'!$J:$J,Cashflow!AU$5)</f>
        <v>0</v>
      </c>
      <c r="AV57" s="137">
        <f>SUMIFS('Struan Bank'!$I:$I,'Struan Bank'!$K:$K,Cashflow!$B57,'Struan Bank'!$J:$J,Cashflow!AV$5)</f>
        <v>0</v>
      </c>
      <c r="AW57" s="137">
        <f>SUMIFS('Struan Bank'!$I:$I,'Struan Bank'!$K:$K,Cashflow!$B57,'Struan Bank'!$J:$J,Cashflow!AW$5)</f>
        <v>-1320</v>
      </c>
      <c r="AX57" s="137">
        <f>SUMIFS('Struan Bank'!$I:$I,'Struan Bank'!$K:$K,Cashflow!$B57,'Struan Bank'!$J:$J,Cashflow!AX$5)</f>
        <v>0</v>
      </c>
      <c r="AY57" s="137">
        <f>SUMIFS('Struan Bank'!$I:$I,'Struan Bank'!$K:$K,Cashflow!$B57,'Struan Bank'!$J:$J,Cashflow!AY$5)</f>
        <v>-170</v>
      </c>
      <c r="AZ57" s="137">
        <f>SUMIFS('Struan Bank'!$I:$I,'Struan Bank'!$K:$K,Cashflow!$B57,'Struan Bank'!$J:$J,Cashflow!AZ$5)</f>
        <v>0</v>
      </c>
      <c r="BA57" s="137">
        <f>SUMIFS('Struan Bank'!$I:$I,'Struan Bank'!$K:$K,Cashflow!$B57,'Struan Bank'!$J:$J,Cashflow!BA$5)</f>
        <v>-480</v>
      </c>
    </row>
    <row r="58" spans="2:56" s="137" customFormat="1" ht="12.75" hidden="1" outlineLevel="1" x14ac:dyDescent="0.2">
      <c r="B58" s="137" t="s">
        <v>14</v>
      </c>
      <c r="D58" s="181">
        <f t="shared" si="45"/>
        <v>-86732.04</v>
      </c>
      <c r="E58" s="137">
        <f>SUMIFS('Struan Bank'!$I:$I,'Struan Bank'!$K:$K,Cashflow!$B58,'Struan Bank'!$J:$J,Cashflow!E$5)</f>
        <v>0</v>
      </c>
      <c r="F58" s="137">
        <f>SUMIFS('Struan Bank'!$I:$I,'Struan Bank'!$K:$K,Cashflow!$B58,'Struan Bank'!$J:$J,Cashflow!F$5)</f>
        <v>0</v>
      </c>
      <c r="G58" s="137">
        <f>SUMIFS('Struan Bank'!$I:$I,'Struan Bank'!$K:$K,Cashflow!$B58,'Struan Bank'!$J:$J,Cashflow!G$5)</f>
        <v>0</v>
      </c>
      <c r="H58" s="137">
        <f>SUMIFS('Struan Bank'!$I:$I,'Struan Bank'!$K:$K,Cashflow!$B58,'Struan Bank'!$J:$J,Cashflow!H$5)</f>
        <v>0</v>
      </c>
      <c r="I58" s="137">
        <f>SUMIFS('Struan Bank'!$I:$I,'Struan Bank'!$K:$K,Cashflow!$B58,'Struan Bank'!$J:$J,Cashflow!I$5)</f>
        <v>-8.6199999999999992</v>
      </c>
      <c r="J58" s="137">
        <f>SUMIFS('Struan Bank'!$I:$I,'Struan Bank'!$K:$K,Cashflow!$B58,'Struan Bank'!$J:$J,Cashflow!J$5)</f>
        <v>0</v>
      </c>
      <c r="K58" s="137">
        <f>SUMIFS('Struan Bank'!$I:$I,'Struan Bank'!$K:$K,Cashflow!$B58,'Struan Bank'!$J:$J,Cashflow!K$5)</f>
        <v>-9.1</v>
      </c>
      <c r="L58" s="137">
        <f>SUMIFS('Struan Bank'!$I:$I,'Struan Bank'!$K:$K,Cashflow!$B58,'Struan Bank'!$J:$J,Cashflow!L$5)</f>
        <v>0</v>
      </c>
      <c r="M58" s="137">
        <f>SUMIFS('Struan Bank'!$I:$I,'Struan Bank'!$K:$K,Cashflow!$B58,'Struan Bank'!$J:$J,Cashflow!M$5)</f>
        <v>0</v>
      </c>
      <c r="N58" s="137">
        <f>SUMIFS('Struan Bank'!$I:$I,'Struan Bank'!$K:$K,Cashflow!$B58,'Struan Bank'!$J:$J,Cashflow!N$5)</f>
        <v>-198.45</v>
      </c>
      <c r="O58" s="137">
        <f>SUMIFS('Struan Bank'!$I:$I,'Struan Bank'!$K:$K,Cashflow!$B58,'Struan Bank'!$J:$J,Cashflow!O$5)</f>
        <v>0</v>
      </c>
      <c r="P58" s="137">
        <f>SUMIFS('Struan Bank'!$I:$I,'Struan Bank'!$K:$K,Cashflow!$B58,'Struan Bank'!$J:$J,Cashflow!P$5)</f>
        <v>0</v>
      </c>
      <c r="Q58" s="137">
        <f>SUMIFS('Struan Bank'!$I:$I,'Struan Bank'!$K:$K,Cashflow!$B58,'Struan Bank'!$J:$J,Cashflow!Q$5)</f>
        <v>-11032.79</v>
      </c>
      <c r="R58" s="137">
        <f>SUMIFS('Struan Bank'!$I:$I,'Struan Bank'!$K:$K,Cashflow!$B58,'Struan Bank'!$J:$J,Cashflow!R$5)</f>
        <v>-14326.96</v>
      </c>
      <c r="S58" s="137">
        <f>SUMIFS('Struan Bank'!$I:$I,'Struan Bank'!$K:$K,Cashflow!$B58,'Struan Bank'!$J:$J,Cashflow!S$5)</f>
        <v>-1701.28</v>
      </c>
      <c r="T58" s="137">
        <f>SUMIFS('Struan Bank'!$I:$I,'Struan Bank'!$K:$K,Cashflow!$B58,'Struan Bank'!$J:$J,Cashflow!T$5)</f>
        <v>-712.02</v>
      </c>
      <c r="U58" s="137">
        <f>SUMIFS('Struan Bank'!$I:$I,'Struan Bank'!$K:$K,Cashflow!$B58,'Struan Bank'!$J:$J,Cashflow!U$5)</f>
        <v>-7850.77</v>
      </c>
      <c r="V58" s="137">
        <f>SUMIFS('Struan Bank'!$I:$I,'Struan Bank'!$K:$K,Cashflow!$B58,'Struan Bank'!$J:$J,Cashflow!V$5)</f>
        <v>-579.79</v>
      </c>
      <c r="W58" s="137">
        <f>SUMIFS('Struan Bank'!$I:$I,'Struan Bank'!$K:$K,Cashflow!$B58,'Struan Bank'!$J:$J,Cashflow!W$5)</f>
        <v>-196.65</v>
      </c>
      <c r="X58" s="137">
        <f>SUMIFS('Struan Bank'!$I:$I,'Struan Bank'!$K:$K,Cashflow!$B58,'Struan Bank'!$J:$J,Cashflow!X$5)</f>
        <v>-10821.01</v>
      </c>
      <c r="Y58" s="137">
        <f>SUMIFS('Struan Bank'!$I:$I,'Struan Bank'!$K:$K,Cashflow!$B58,'Struan Bank'!$J:$J,Cashflow!Y$5)</f>
        <v>-350.39</v>
      </c>
      <c r="Z58" s="137">
        <f>SUMIFS('Struan Bank'!$I:$I,'Struan Bank'!$K:$K,Cashflow!$B58,'Struan Bank'!$J:$J,Cashflow!Z$5)</f>
        <v>-10086.57</v>
      </c>
      <c r="AA58" s="137">
        <f>SUMIFS('Struan Bank'!$I:$I,'Struan Bank'!$K:$K,Cashflow!$B58,'Struan Bank'!$J:$J,Cashflow!AA$5)</f>
        <v>-5167.5600000000004</v>
      </c>
      <c r="AB58" s="137">
        <f>SUMIFS('Struan Bank'!$I:$I,'Struan Bank'!$K:$K,Cashflow!$B58,'Struan Bank'!$J:$J,Cashflow!AB$5)</f>
        <v>0</v>
      </c>
      <c r="AC58" s="137">
        <f>SUMIFS('Struan Bank'!$I:$I,'Struan Bank'!$K:$K,Cashflow!$B58,'Struan Bank'!$J:$J,Cashflow!AC$5)</f>
        <v>-7869.76</v>
      </c>
      <c r="AD58" s="137">
        <f>SUMIFS('Struan Bank'!$I:$I,'Struan Bank'!$K:$K,Cashflow!$B58,'Struan Bank'!$J:$J,Cashflow!AD$5)</f>
        <v>0</v>
      </c>
      <c r="AE58" s="137">
        <f>SUMIFS('Struan Bank'!$I:$I,'Struan Bank'!$K:$K,Cashflow!$B58,'Struan Bank'!$J:$J,Cashflow!AE$5)</f>
        <v>0</v>
      </c>
      <c r="AF58" s="137">
        <f>SUMIFS('Struan Bank'!$I:$I,'Struan Bank'!$K:$K,Cashflow!$B58,'Struan Bank'!$J:$J,Cashflow!AF$5)</f>
        <v>-13199.24</v>
      </c>
      <c r="AG58" s="137">
        <f>SUMIFS('Struan Bank'!$I:$I,'Struan Bank'!$K:$K,Cashflow!$B58,'Struan Bank'!$J:$J,Cashflow!AG$5)</f>
        <v>0</v>
      </c>
      <c r="AH58" s="137">
        <f>SUMIFS('Struan Bank'!$I:$I,'Struan Bank'!$K:$K,Cashflow!$B58,'Struan Bank'!$J:$J,Cashflow!AH$5)</f>
        <v>0</v>
      </c>
      <c r="AI58" s="137">
        <f>SUMIFS('Struan Bank'!$I:$I,'Struan Bank'!$K:$K,Cashflow!$B58,'Struan Bank'!$J:$J,Cashflow!AI$5)</f>
        <v>-143.15</v>
      </c>
      <c r="AJ58" s="137">
        <f>SUMIFS('Struan Bank'!$I:$I,'Struan Bank'!$K:$K,Cashflow!$B58,'Struan Bank'!$J:$J,Cashflow!AJ$5)</f>
        <v>0</v>
      </c>
      <c r="AK58" s="137">
        <f>SUMIFS('Struan Bank'!$I:$I,'Struan Bank'!$K:$K,Cashflow!$B58,'Struan Bank'!$J:$J,Cashflow!AK$5)</f>
        <v>0</v>
      </c>
      <c r="AL58" s="137">
        <f>SUMIFS('Struan Bank'!$I:$I,'Struan Bank'!$K:$K,Cashflow!$B58,'Struan Bank'!$J:$J,Cashflow!AL$5)</f>
        <v>-252.23000000000002</v>
      </c>
      <c r="AM58" s="137">
        <f>SUMIFS('Struan Bank'!$I:$I,'Struan Bank'!$K:$K,Cashflow!$B58,'Struan Bank'!$J:$J,Cashflow!AM$5)</f>
        <v>0</v>
      </c>
      <c r="AN58" s="137">
        <f>SUMIFS('Struan Bank'!$I:$I,'Struan Bank'!$K:$K,Cashflow!$B58,'Struan Bank'!$J:$J,Cashflow!AN$5)</f>
        <v>-636.20000000000005</v>
      </c>
      <c r="AO58" s="137">
        <f>SUMIFS('Struan Bank'!$I:$I,'Struan Bank'!$K:$K,Cashflow!$B58,'Struan Bank'!$J:$J,Cashflow!AO$5)</f>
        <v>-123.5</v>
      </c>
      <c r="AP58" s="137">
        <f>SUMIFS('Struan Bank'!$I:$I,'Struan Bank'!$K:$K,Cashflow!$B58,'Struan Bank'!$J:$J,Cashflow!AP$5)</f>
        <v>0</v>
      </c>
      <c r="AQ58" s="137">
        <f>SUMIFS('Struan Bank'!$I:$I,'Struan Bank'!$K:$K,Cashflow!$B58,'Struan Bank'!$J:$J,Cashflow!AQ$5)</f>
        <v>0</v>
      </c>
      <c r="AR58" s="137">
        <f>SUMIFS('Struan Bank'!$I:$I,'Struan Bank'!$K:$K,Cashflow!$B58,'Struan Bank'!$J:$J,Cashflow!AR$5)</f>
        <v>-1104.95</v>
      </c>
      <c r="AS58" s="137">
        <f>SUMIFS('Struan Bank'!$I:$I,'Struan Bank'!$K:$K,Cashflow!$B58,'Struan Bank'!$J:$J,Cashflow!AS$5)</f>
        <v>0</v>
      </c>
      <c r="AT58" s="137">
        <f>SUMIFS('Struan Bank'!$I:$I,'Struan Bank'!$K:$K,Cashflow!$B58,'Struan Bank'!$J:$J,Cashflow!AT$5)</f>
        <v>0</v>
      </c>
      <c r="AU58" s="137">
        <f>SUMIFS('Struan Bank'!$I:$I,'Struan Bank'!$K:$K,Cashflow!$B58,'Struan Bank'!$J:$J,Cashflow!AU$5)</f>
        <v>-120.7</v>
      </c>
      <c r="AV58" s="137">
        <f>SUMIFS('Struan Bank'!$I:$I,'Struan Bank'!$K:$K,Cashflow!$B58,'Struan Bank'!$J:$J,Cashflow!AV$5)</f>
        <v>0</v>
      </c>
      <c r="AW58" s="137">
        <f>SUMIFS('Struan Bank'!$I:$I,'Struan Bank'!$K:$K,Cashflow!$B58,'Struan Bank'!$J:$J,Cashflow!AW$5)</f>
        <v>0</v>
      </c>
      <c r="AX58" s="137">
        <f>SUMIFS('Struan Bank'!$I:$I,'Struan Bank'!$K:$K,Cashflow!$B58,'Struan Bank'!$J:$J,Cashflow!AX$5)</f>
        <v>-120.35</v>
      </c>
      <c r="AY58" s="137">
        <f>SUMIFS('Struan Bank'!$I:$I,'Struan Bank'!$K:$K,Cashflow!$B58,'Struan Bank'!$J:$J,Cashflow!AY$5)</f>
        <v>0</v>
      </c>
      <c r="AZ58" s="137">
        <f>SUMIFS('Struan Bank'!$I:$I,'Struan Bank'!$K:$K,Cashflow!$B58,'Struan Bank'!$J:$J,Cashflow!AZ$5)</f>
        <v>0</v>
      </c>
      <c r="BA58" s="137">
        <f>SUMIFS('Struan Bank'!$I:$I,'Struan Bank'!$K:$K,Cashflow!$B58,'Struan Bank'!$J:$J,Cashflow!BA$5)</f>
        <v>-120</v>
      </c>
    </row>
    <row r="59" spans="2:56" s="137" customFormat="1" ht="12.75" hidden="1" outlineLevel="1" x14ac:dyDescent="0.2">
      <c r="B59" s="137" t="s">
        <v>5468</v>
      </c>
      <c r="D59" s="181">
        <f t="shared" si="45"/>
        <v>22450000</v>
      </c>
      <c r="E59" s="137">
        <f>SUMIFS('Struan Bank'!$I:$I,'Struan Bank'!$K:$K,Cashflow!$B59,'Struan Bank'!$J:$J,Cashflow!E$5)</f>
        <v>0</v>
      </c>
      <c r="F59" s="137">
        <f>SUMIFS('Struan Bank'!$I:$I,'Struan Bank'!$K:$K,Cashflow!$B59,'Struan Bank'!$J:$J,Cashflow!F$5)</f>
        <v>0</v>
      </c>
      <c r="G59" s="137">
        <f>SUMIFS('Struan Bank'!$I:$I,'Struan Bank'!$K:$K,Cashflow!$B59,'Struan Bank'!$J:$J,Cashflow!G$5)</f>
        <v>0</v>
      </c>
      <c r="H59" s="137">
        <f>SUMIFS('Struan Bank'!$I:$I,'Struan Bank'!$K:$K,Cashflow!$B59,'Struan Bank'!$J:$J,Cashflow!H$5)</f>
        <v>0</v>
      </c>
      <c r="I59" s="137">
        <f>SUMIFS('Struan Bank'!$I:$I,'Struan Bank'!$K:$K,Cashflow!$B59,'Struan Bank'!$J:$J,Cashflow!I$5)</f>
        <v>0</v>
      </c>
      <c r="J59" s="137">
        <f>SUMIFS('Struan Bank'!$I:$I,'Struan Bank'!$K:$K,Cashflow!$B59,'Struan Bank'!$J:$J,Cashflow!J$5)</f>
        <v>0</v>
      </c>
      <c r="K59" s="137">
        <f>SUMIFS('Struan Bank'!$I:$I,'Struan Bank'!$K:$K,Cashflow!$B59,'Struan Bank'!$J:$J,Cashflow!K$5)</f>
        <v>0</v>
      </c>
      <c r="L59" s="137">
        <f>SUMIFS('Struan Bank'!$I:$I,'Struan Bank'!$K:$K,Cashflow!$B59,'Struan Bank'!$J:$J,Cashflow!L$5)</f>
        <v>0</v>
      </c>
      <c r="M59" s="137">
        <f>SUMIFS('Struan Bank'!$I:$I,'Struan Bank'!$K:$K,Cashflow!$B59,'Struan Bank'!$J:$J,Cashflow!M$5)</f>
        <v>0</v>
      </c>
      <c r="N59" s="137">
        <f>SUMIFS('Struan Bank'!$I:$I,'Struan Bank'!$K:$K,Cashflow!$B59,'Struan Bank'!$J:$J,Cashflow!N$5)</f>
        <v>0</v>
      </c>
      <c r="O59" s="137">
        <f>SUMIFS('Struan Bank'!$I:$I,'Struan Bank'!$K:$K,Cashflow!$B59,'Struan Bank'!$J:$J,Cashflow!O$5)</f>
        <v>0</v>
      </c>
      <c r="P59" s="137">
        <f>SUMIFS('Struan Bank'!$I:$I,'Struan Bank'!$K:$K,Cashflow!$B59,'Struan Bank'!$J:$J,Cashflow!P$5)</f>
        <v>0</v>
      </c>
      <c r="Q59" s="137">
        <f>SUMIFS('Struan Bank'!$I:$I,'Struan Bank'!$K:$K,Cashflow!$B59,'Struan Bank'!$J:$J,Cashflow!Q$5)</f>
        <v>0</v>
      </c>
      <c r="R59" s="137">
        <f>SUMIFS('Struan Bank'!$I:$I,'Struan Bank'!$K:$K,Cashflow!$B59,'Struan Bank'!$J:$J,Cashflow!R$5)</f>
        <v>0</v>
      </c>
      <c r="S59" s="137">
        <f>SUMIFS('Struan Bank'!$I:$I,'Struan Bank'!$K:$K,Cashflow!$B59,'Struan Bank'!$J:$J,Cashflow!S$5)</f>
        <v>0</v>
      </c>
      <c r="T59" s="137">
        <f>SUMIFS('Struan Bank'!$I:$I,'Struan Bank'!$K:$K,Cashflow!$B59,'Struan Bank'!$J:$J,Cashflow!T$5)</f>
        <v>0</v>
      </c>
      <c r="U59" s="137">
        <f>SUMIFS('Struan Bank'!$I:$I,'Struan Bank'!$K:$K,Cashflow!$B59,'Struan Bank'!$J:$J,Cashflow!U$5)</f>
        <v>0</v>
      </c>
      <c r="V59" s="137">
        <f>SUMIFS('Struan Bank'!$I:$I,'Struan Bank'!$K:$K,Cashflow!$B59,'Struan Bank'!$J:$J,Cashflow!V$5)</f>
        <v>0</v>
      </c>
      <c r="W59" s="137">
        <f>SUMIFS('Struan Bank'!$I:$I,'Struan Bank'!$K:$K,Cashflow!$B59,'Struan Bank'!$J:$J,Cashflow!W$5)</f>
        <v>0</v>
      </c>
      <c r="X59" s="137">
        <f>SUMIFS('Struan Bank'!$I:$I,'Struan Bank'!$K:$K,Cashflow!$B59,'Struan Bank'!$J:$J,Cashflow!X$5)</f>
        <v>0</v>
      </c>
      <c r="Y59" s="137">
        <f>SUMIFS('Struan Bank'!$I:$I,'Struan Bank'!$K:$K,Cashflow!$B59,'Struan Bank'!$J:$J,Cashflow!Y$5)</f>
        <v>0</v>
      </c>
      <c r="Z59" s="137">
        <f>SUMIFS('Struan Bank'!$I:$I,'Struan Bank'!$K:$K,Cashflow!$B59,'Struan Bank'!$J:$J,Cashflow!Z$5)</f>
        <v>0</v>
      </c>
      <c r="AA59" s="137">
        <f>SUMIFS('Struan Bank'!$I:$I,'Struan Bank'!$K:$K,Cashflow!$B59,'Struan Bank'!$J:$J,Cashflow!AA$5)</f>
        <v>20820000</v>
      </c>
      <c r="AB59" s="137">
        <f>SUMIFS('Struan Bank'!$I:$I,'Struan Bank'!$K:$K,Cashflow!$B59,'Struan Bank'!$J:$J,Cashflow!AB$5)</f>
        <v>0</v>
      </c>
      <c r="AC59" s="137">
        <f>SUMIFS('Struan Bank'!$I:$I,'Struan Bank'!$K:$K,Cashflow!$B59,'Struan Bank'!$J:$J,Cashflow!AC$5)</f>
        <v>-120000</v>
      </c>
      <c r="AD59" s="137">
        <f>SUMIFS('Struan Bank'!$I:$I,'Struan Bank'!$K:$K,Cashflow!$B59,'Struan Bank'!$J:$J,Cashflow!AD$5)</f>
        <v>0</v>
      </c>
      <c r="AE59" s="137">
        <f>SUMIFS('Struan Bank'!$I:$I,'Struan Bank'!$K:$K,Cashflow!$B59,'Struan Bank'!$J:$J,Cashflow!AE$5)</f>
        <v>0</v>
      </c>
      <c r="AF59" s="137">
        <f>SUMIFS('Struan Bank'!$I:$I,'Struan Bank'!$K:$K,Cashflow!$B59,'Struan Bank'!$J:$J,Cashflow!AF$5)</f>
        <v>0</v>
      </c>
      <c r="AG59" s="137">
        <f>SUMIFS('Struan Bank'!$I:$I,'Struan Bank'!$K:$K,Cashflow!$B59,'Struan Bank'!$J:$J,Cashflow!AG$5)</f>
        <v>350000</v>
      </c>
      <c r="AH59" s="137">
        <f>SUMIFS('Struan Bank'!$I:$I,'Struan Bank'!$K:$K,Cashflow!$B59,'Struan Bank'!$J:$J,Cashflow!AH$5)</f>
        <v>0</v>
      </c>
      <c r="AI59" s="137">
        <f>SUMIFS('Struan Bank'!$I:$I,'Struan Bank'!$K:$K,Cashflow!$B59,'Struan Bank'!$J:$J,Cashflow!AI$5)</f>
        <v>0</v>
      </c>
      <c r="AJ59" s="137">
        <f>SUMIFS('Struan Bank'!$I:$I,'Struan Bank'!$K:$K,Cashflow!$B59,'Struan Bank'!$J:$J,Cashflow!AJ$5)</f>
        <v>0</v>
      </c>
      <c r="AK59" s="137">
        <f>SUMIFS('Struan Bank'!$I:$I,'Struan Bank'!$K:$K,Cashflow!$B59,'Struan Bank'!$J:$J,Cashflow!AK$5)</f>
        <v>1400000</v>
      </c>
      <c r="AL59" s="137">
        <f>SUMIFS('Struan Bank'!$I:$I,'Struan Bank'!$K:$K,Cashflow!$B59,'Struan Bank'!$J:$J,Cashflow!AL$5)</f>
        <v>0</v>
      </c>
      <c r="AM59" s="137">
        <f>SUMIFS('Struan Bank'!$I:$I,'Struan Bank'!$K:$K,Cashflow!$B59,'Struan Bank'!$J:$J,Cashflow!AM$5)</f>
        <v>0</v>
      </c>
      <c r="AN59" s="137">
        <f>SUMIFS('Struan Bank'!$I:$I,'Struan Bank'!$K:$K,Cashflow!$B59,'Struan Bank'!$J:$J,Cashflow!AN$5)</f>
        <v>0</v>
      </c>
      <c r="AO59" s="137">
        <f>SUMIFS('Struan Bank'!$I:$I,'Struan Bank'!$K:$K,Cashflow!$B59,'Struan Bank'!$J:$J,Cashflow!AO$5)</f>
        <v>0</v>
      </c>
      <c r="AP59" s="137">
        <f>SUMIFS('Struan Bank'!$I:$I,'Struan Bank'!$K:$K,Cashflow!$B59,'Struan Bank'!$J:$J,Cashflow!AP$5)</f>
        <v>0</v>
      </c>
      <c r="AQ59" s="137">
        <f>SUMIFS('Struan Bank'!$I:$I,'Struan Bank'!$K:$K,Cashflow!$B59,'Struan Bank'!$J:$J,Cashflow!AQ$5)</f>
        <v>0</v>
      </c>
      <c r="AR59" s="137">
        <f>SUMIFS('Struan Bank'!$I:$I,'Struan Bank'!$K:$K,Cashflow!$B59,'Struan Bank'!$J:$J,Cashflow!AR$5)</f>
        <v>0</v>
      </c>
      <c r="AS59" s="137">
        <f>SUMIFS('Struan Bank'!$I:$I,'Struan Bank'!$K:$K,Cashflow!$B59,'Struan Bank'!$J:$J,Cashflow!AS$5)</f>
        <v>0</v>
      </c>
      <c r="AT59" s="137">
        <f>SUMIFS('Struan Bank'!$I:$I,'Struan Bank'!$K:$K,Cashflow!$B59,'Struan Bank'!$J:$J,Cashflow!AT$5)</f>
        <v>0</v>
      </c>
      <c r="AU59" s="137">
        <f>SUMIFS('Struan Bank'!$I:$I,'Struan Bank'!$K:$K,Cashflow!$B59,'Struan Bank'!$J:$J,Cashflow!AU$5)</f>
        <v>0</v>
      </c>
      <c r="AV59" s="137">
        <f>SUMIFS('Struan Bank'!$I:$I,'Struan Bank'!$K:$K,Cashflow!$B59,'Struan Bank'!$J:$J,Cashflow!AV$5)</f>
        <v>0</v>
      </c>
      <c r="AW59" s="137">
        <f>SUMIFS('Struan Bank'!$I:$I,'Struan Bank'!$K:$K,Cashflow!$B59,'Struan Bank'!$J:$J,Cashflow!AW$5)</f>
        <v>0</v>
      </c>
      <c r="AX59" s="137">
        <f>SUMIFS('Struan Bank'!$I:$I,'Struan Bank'!$K:$K,Cashflow!$B59,'Struan Bank'!$J:$J,Cashflow!AX$5)</f>
        <v>0</v>
      </c>
      <c r="AY59" s="137">
        <f>SUMIFS('Struan Bank'!$I:$I,'Struan Bank'!$K:$K,Cashflow!$B59,'Struan Bank'!$J:$J,Cashflow!AY$5)</f>
        <v>0</v>
      </c>
      <c r="AZ59" s="137">
        <f>SUMIFS('Struan Bank'!$I:$I,'Struan Bank'!$K:$K,Cashflow!$B59,'Struan Bank'!$J:$J,Cashflow!AZ$5)</f>
        <v>0</v>
      </c>
      <c r="BA59" s="137">
        <f>SUMIFS('Struan Bank'!$I:$I,'Struan Bank'!$K:$K,Cashflow!$B59,'Struan Bank'!$J:$J,Cashflow!BA$5)</f>
        <v>0</v>
      </c>
    </row>
    <row r="60" spans="2:56" s="137" customFormat="1" ht="12.75" hidden="1" outlineLevel="1" x14ac:dyDescent="0.2">
      <c r="B60" s="137" t="s">
        <v>6</v>
      </c>
      <c r="D60" s="181">
        <f t="shared" si="45"/>
        <v>0</v>
      </c>
      <c r="E60" s="137">
        <f>SUMIFS('Struan Bank'!$I:$I,'Struan Bank'!$K:$K,Cashflow!$B60,'Struan Bank'!$J:$J,Cashflow!E$5)</f>
        <v>0</v>
      </c>
      <c r="F60" s="137">
        <f>SUMIFS('Struan Bank'!$I:$I,'Struan Bank'!$K:$K,Cashflow!$B60,'Struan Bank'!$J:$J,Cashflow!F$5)</f>
        <v>0</v>
      </c>
      <c r="G60" s="137">
        <f>SUMIFS('Struan Bank'!$I:$I,'Struan Bank'!$K:$K,Cashflow!$B60,'Struan Bank'!$J:$J,Cashflow!G$5)</f>
        <v>0</v>
      </c>
      <c r="H60" s="137">
        <f>SUMIFS('Struan Bank'!$I:$I,'Struan Bank'!$K:$K,Cashflow!$B60,'Struan Bank'!$J:$J,Cashflow!H$5)</f>
        <v>0</v>
      </c>
      <c r="I60" s="137">
        <f>SUMIFS('Struan Bank'!$I:$I,'Struan Bank'!$K:$K,Cashflow!$B60,'Struan Bank'!$J:$J,Cashflow!I$5)</f>
        <v>0</v>
      </c>
      <c r="J60" s="137">
        <f>SUMIFS('Struan Bank'!$I:$I,'Struan Bank'!$K:$K,Cashflow!$B60,'Struan Bank'!$J:$J,Cashflow!J$5)</f>
        <v>0</v>
      </c>
      <c r="K60" s="137">
        <f>SUMIFS('Struan Bank'!$I:$I,'Struan Bank'!$K:$K,Cashflow!$B60,'Struan Bank'!$J:$J,Cashflow!K$5)</f>
        <v>0</v>
      </c>
      <c r="L60" s="137">
        <f>SUMIFS('Struan Bank'!$I:$I,'Struan Bank'!$K:$K,Cashflow!$B60,'Struan Bank'!$J:$J,Cashflow!L$5)</f>
        <v>0</v>
      </c>
      <c r="M60" s="137">
        <f>SUMIFS('Struan Bank'!$I:$I,'Struan Bank'!$K:$K,Cashflow!$B60,'Struan Bank'!$J:$J,Cashflow!M$5)</f>
        <v>0</v>
      </c>
      <c r="N60" s="137">
        <f>SUMIFS('Struan Bank'!$I:$I,'Struan Bank'!$K:$K,Cashflow!$B60,'Struan Bank'!$J:$J,Cashflow!N$5)</f>
        <v>0</v>
      </c>
      <c r="O60" s="137">
        <f>SUMIFS('Struan Bank'!$I:$I,'Struan Bank'!$K:$K,Cashflow!$B60,'Struan Bank'!$J:$J,Cashflow!O$5)</f>
        <v>0</v>
      </c>
      <c r="P60" s="137">
        <f>SUMIFS('Struan Bank'!$I:$I,'Struan Bank'!$K:$K,Cashflow!$B60,'Struan Bank'!$J:$J,Cashflow!P$5)</f>
        <v>0</v>
      </c>
      <c r="Q60" s="137">
        <f>SUMIFS('Struan Bank'!$I:$I,'Struan Bank'!$K:$K,Cashflow!$B60,'Struan Bank'!$J:$J,Cashflow!Q$5)</f>
        <v>0</v>
      </c>
      <c r="R60" s="137">
        <f>SUMIFS('Struan Bank'!$I:$I,'Struan Bank'!$K:$K,Cashflow!$B60,'Struan Bank'!$J:$J,Cashflow!R$5)</f>
        <v>0</v>
      </c>
      <c r="S60" s="137">
        <f>SUMIFS('Struan Bank'!$I:$I,'Struan Bank'!$K:$K,Cashflow!$B60,'Struan Bank'!$J:$J,Cashflow!S$5)</f>
        <v>0</v>
      </c>
      <c r="T60" s="137">
        <f>SUMIFS('Struan Bank'!$I:$I,'Struan Bank'!$K:$K,Cashflow!$B60,'Struan Bank'!$J:$J,Cashflow!T$5)</f>
        <v>0</v>
      </c>
      <c r="U60" s="137">
        <f>SUMIFS('Struan Bank'!$I:$I,'Struan Bank'!$K:$K,Cashflow!$B60,'Struan Bank'!$J:$J,Cashflow!U$5)</f>
        <v>0</v>
      </c>
      <c r="V60" s="137">
        <f>SUMIFS('Struan Bank'!$I:$I,'Struan Bank'!$K:$K,Cashflow!$B60,'Struan Bank'!$J:$J,Cashflow!V$5)</f>
        <v>0</v>
      </c>
      <c r="W60" s="137">
        <f>SUMIFS('Struan Bank'!$I:$I,'Struan Bank'!$K:$K,Cashflow!$B60,'Struan Bank'!$J:$J,Cashflow!W$5)</f>
        <v>0</v>
      </c>
      <c r="X60" s="137">
        <f>SUMIFS('Struan Bank'!$I:$I,'Struan Bank'!$K:$K,Cashflow!$B60,'Struan Bank'!$J:$J,Cashflow!X$5)</f>
        <v>0</v>
      </c>
      <c r="Y60" s="137">
        <f>SUMIFS('Struan Bank'!$I:$I,'Struan Bank'!$K:$K,Cashflow!$B60,'Struan Bank'!$J:$J,Cashflow!Y$5)</f>
        <v>0</v>
      </c>
      <c r="Z60" s="137">
        <f>SUMIFS('Struan Bank'!$I:$I,'Struan Bank'!$K:$K,Cashflow!$B60,'Struan Bank'!$J:$J,Cashflow!Z$5)</f>
        <v>0</v>
      </c>
      <c r="AA60" s="137">
        <f>SUMIFS('Struan Bank'!$I:$I,'Struan Bank'!$K:$K,Cashflow!$B60,'Struan Bank'!$J:$J,Cashflow!AA$5)</f>
        <v>0</v>
      </c>
      <c r="AB60" s="137">
        <f>SUMIFS('Struan Bank'!$I:$I,'Struan Bank'!$K:$K,Cashflow!$B60,'Struan Bank'!$J:$J,Cashflow!AB$5)</f>
        <v>0</v>
      </c>
      <c r="AC60" s="137">
        <f>SUMIFS('Struan Bank'!$I:$I,'Struan Bank'!$K:$K,Cashflow!$B60,'Struan Bank'!$J:$J,Cashflow!AC$5)</f>
        <v>0</v>
      </c>
      <c r="AD60" s="137">
        <f>SUMIFS('Struan Bank'!$I:$I,'Struan Bank'!$K:$K,Cashflow!$B60,'Struan Bank'!$J:$J,Cashflow!AD$5)</f>
        <v>0</v>
      </c>
      <c r="AE60" s="137">
        <f>SUMIFS('Struan Bank'!$I:$I,'Struan Bank'!$K:$K,Cashflow!$B60,'Struan Bank'!$J:$J,Cashflow!AE$5)</f>
        <v>0</v>
      </c>
      <c r="AF60" s="137">
        <f>SUMIFS('Struan Bank'!$I:$I,'Struan Bank'!$K:$K,Cashflow!$B60,'Struan Bank'!$J:$J,Cashflow!AF$5)</f>
        <v>0</v>
      </c>
      <c r="AG60" s="137">
        <f>SUMIFS('Struan Bank'!$I:$I,'Struan Bank'!$K:$K,Cashflow!$B60,'Struan Bank'!$J:$J,Cashflow!AG$5)</f>
        <v>0</v>
      </c>
      <c r="AH60" s="137">
        <f>SUMIFS('Struan Bank'!$I:$I,'Struan Bank'!$K:$K,Cashflow!$B60,'Struan Bank'!$J:$J,Cashflow!AH$5)</f>
        <v>0</v>
      </c>
      <c r="AI60" s="137">
        <f>SUMIFS('Struan Bank'!$I:$I,'Struan Bank'!$K:$K,Cashflow!$B60,'Struan Bank'!$J:$J,Cashflow!AI$5)</f>
        <v>0</v>
      </c>
      <c r="AJ60" s="137">
        <f>SUMIFS('Struan Bank'!$I:$I,'Struan Bank'!$K:$K,Cashflow!$B60,'Struan Bank'!$J:$J,Cashflow!AJ$5)</f>
        <v>0</v>
      </c>
      <c r="AK60" s="137">
        <f>SUMIFS('Struan Bank'!$I:$I,'Struan Bank'!$K:$K,Cashflow!$B60,'Struan Bank'!$J:$J,Cashflow!AK$5)</f>
        <v>0</v>
      </c>
      <c r="AL60" s="137">
        <f>SUMIFS('Struan Bank'!$I:$I,'Struan Bank'!$K:$K,Cashflow!$B60,'Struan Bank'!$J:$J,Cashflow!AL$5)</f>
        <v>0</v>
      </c>
      <c r="AM60" s="137">
        <f>SUMIFS('Struan Bank'!$I:$I,'Struan Bank'!$K:$K,Cashflow!$B60,'Struan Bank'!$J:$J,Cashflow!AM$5)</f>
        <v>0</v>
      </c>
      <c r="AN60" s="137">
        <f>SUMIFS('Struan Bank'!$I:$I,'Struan Bank'!$K:$K,Cashflow!$B60,'Struan Bank'!$J:$J,Cashflow!AN$5)</f>
        <v>0</v>
      </c>
      <c r="AO60" s="137">
        <f>SUMIFS('Struan Bank'!$I:$I,'Struan Bank'!$K:$K,Cashflow!$B60,'Struan Bank'!$J:$J,Cashflow!AO$5)</f>
        <v>0</v>
      </c>
      <c r="AP60" s="137">
        <f>SUMIFS('Struan Bank'!$I:$I,'Struan Bank'!$K:$K,Cashflow!$B60,'Struan Bank'!$J:$J,Cashflow!AP$5)</f>
        <v>0</v>
      </c>
      <c r="AQ60" s="137">
        <f>SUMIFS('Struan Bank'!$I:$I,'Struan Bank'!$K:$K,Cashflow!$B60,'Struan Bank'!$J:$J,Cashflow!AQ$5)</f>
        <v>0</v>
      </c>
      <c r="AR60" s="137">
        <f>SUMIFS('Struan Bank'!$I:$I,'Struan Bank'!$K:$K,Cashflow!$B60,'Struan Bank'!$J:$J,Cashflow!AR$5)</f>
        <v>0</v>
      </c>
      <c r="AS60" s="137">
        <f>SUMIFS('Struan Bank'!$I:$I,'Struan Bank'!$K:$K,Cashflow!$B60,'Struan Bank'!$J:$J,Cashflow!AS$5)</f>
        <v>0</v>
      </c>
      <c r="AT60" s="137">
        <f>SUMIFS('Struan Bank'!$I:$I,'Struan Bank'!$K:$K,Cashflow!$B60,'Struan Bank'!$J:$J,Cashflow!AT$5)</f>
        <v>0</v>
      </c>
      <c r="AU60" s="137">
        <f>SUMIFS('Struan Bank'!$I:$I,'Struan Bank'!$K:$K,Cashflow!$B60,'Struan Bank'!$J:$J,Cashflow!AU$5)</f>
        <v>0</v>
      </c>
      <c r="AV60" s="137">
        <f>SUMIFS('Struan Bank'!$I:$I,'Struan Bank'!$K:$K,Cashflow!$B60,'Struan Bank'!$J:$J,Cashflow!AV$5)</f>
        <v>0</v>
      </c>
      <c r="AW60" s="137">
        <f>SUMIFS('Struan Bank'!$I:$I,'Struan Bank'!$K:$K,Cashflow!$B60,'Struan Bank'!$J:$J,Cashflow!AW$5)</f>
        <v>0</v>
      </c>
      <c r="AX60" s="137">
        <f>SUMIFS('Struan Bank'!$I:$I,'Struan Bank'!$K:$K,Cashflow!$B60,'Struan Bank'!$J:$J,Cashflow!AX$5)</f>
        <v>0</v>
      </c>
      <c r="AY60" s="137">
        <f>SUMIFS('Struan Bank'!$I:$I,'Struan Bank'!$K:$K,Cashflow!$B60,'Struan Bank'!$J:$J,Cashflow!AY$5)</f>
        <v>0</v>
      </c>
      <c r="AZ60" s="137">
        <f>SUMIFS('Struan Bank'!$I:$I,'Struan Bank'!$K:$K,Cashflow!$B60,'Struan Bank'!$J:$J,Cashflow!AZ$5)</f>
        <v>0</v>
      </c>
      <c r="BA60" s="137">
        <f>SUMIFS('Struan Bank'!$I:$I,'Struan Bank'!$K:$K,Cashflow!$B60,'Struan Bank'!$J:$J,Cashflow!BA$5)</f>
        <v>0</v>
      </c>
    </row>
    <row r="61" spans="2:56" s="177" customFormat="1" ht="12.75" collapsed="1" x14ac:dyDescent="0.2">
      <c r="B61" s="140" t="s">
        <v>17</v>
      </c>
      <c r="C61" s="140"/>
      <c r="D61" s="178">
        <f t="shared" si="45"/>
        <v>-9162781.0299999993</v>
      </c>
      <c r="E61" s="140">
        <f t="shared" ref="E61:AQ61" si="95">SUM(E62:E67)</f>
        <v>0</v>
      </c>
      <c r="F61" s="140">
        <f t="shared" si="95"/>
        <v>0</v>
      </c>
      <c r="G61" s="140">
        <f t="shared" si="95"/>
        <v>0</v>
      </c>
      <c r="H61" s="140">
        <f t="shared" si="95"/>
        <v>5213597</v>
      </c>
      <c r="I61" s="140">
        <f t="shared" si="95"/>
        <v>248758</v>
      </c>
      <c r="J61" s="140">
        <f t="shared" si="95"/>
        <v>50000</v>
      </c>
      <c r="K61" s="140">
        <f t="shared" si="95"/>
        <v>119414.2</v>
      </c>
      <c r="L61" s="140">
        <f t="shared" si="95"/>
        <v>137105</v>
      </c>
      <c r="M61" s="140">
        <f t="shared" si="95"/>
        <v>186175</v>
      </c>
      <c r="N61" s="140">
        <f t="shared" si="95"/>
        <v>490660</v>
      </c>
      <c r="O61" s="140">
        <f t="shared" si="95"/>
        <v>219090</v>
      </c>
      <c r="P61" s="140">
        <f t="shared" si="95"/>
        <v>869320</v>
      </c>
      <c r="Q61" s="140">
        <f t="shared" si="95"/>
        <v>497853</v>
      </c>
      <c r="R61" s="140">
        <f t="shared" si="95"/>
        <v>127951</v>
      </c>
      <c r="S61" s="140">
        <f t="shared" si="95"/>
        <v>319796</v>
      </c>
      <c r="T61" s="140">
        <f t="shared" si="95"/>
        <v>312826</v>
      </c>
      <c r="U61" s="140">
        <f t="shared" si="95"/>
        <v>1363066</v>
      </c>
      <c r="V61" s="140">
        <f t="shared" si="95"/>
        <v>313599</v>
      </c>
      <c r="W61" s="140">
        <f t="shared" si="95"/>
        <v>987152</v>
      </c>
      <c r="X61" s="140">
        <f t="shared" si="95"/>
        <v>620682</v>
      </c>
      <c r="Y61" s="140">
        <f t="shared" si="95"/>
        <v>0</v>
      </c>
      <c r="Z61" s="140">
        <f t="shared" si="95"/>
        <v>489947</v>
      </c>
      <c r="AA61" s="140">
        <f t="shared" si="95"/>
        <v>-9568428.629999999</v>
      </c>
      <c r="AB61" s="140">
        <f t="shared" si="95"/>
        <v>-10600000</v>
      </c>
      <c r="AC61" s="140">
        <f t="shared" si="95"/>
        <v>0</v>
      </c>
      <c r="AD61" s="140">
        <f t="shared" si="95"/>
        <v>0</v>
      </c>
      <c r="AE61" s="140">
        <f t="shared" si="95"/>
        <v>0</v>
      </c>
      <c r="AF61" s="140">
        <f t="shared" si="95"/>
        <v>0</v>
      </c>
      <c r="AG61" s="140">
        <f t="shared" si="95"/>
        <v>0</v>
      </c>
      <c r="AH61" s="140">
        <f t="shared" si="95"/>
        <v>0</v>
      </c>
      <c r="AI61" s="140">
        <f t="shared" si="95"/>
        <v>0</v>
      </c>
      <c r="AJ61" s="140">
        <f t="shared" si="95"/>
        <v>0</v>
      </c>
      <c r="AK61" s="140">
        <f t="shared" si="95"/>
        <v>-1889000</v>
      </c>
      <c r="AL61" s="140">
        <f t="shared" si="95"/>
        <v>0</v>
      </c>
      <c r="AM61" s="140">
        <f t="shared" si="95"/>
        <v>210200</v>
      </c>
      <c r="AN61" s="140">
        <f t="shared" si="95"/>
        <v>110000</v>
      </c>
      <c r="AO61" s="140">
        <f t="shared" si="95"/>
        <v>0</v>
      </c>
      <c r="AP61" s="140">
        <f t="shared" si="95"/>
        <v>0</v>
      </c>
      <c r="AQ61" s="140">
        <f t="shared" si="95"/>
        <v>0</v>
      </c>
      <c r="AR61" s="140">
        <f>SUM(AR62:AR67)</f>
        <v>0</v>
      </c>
      <c r="AS61" s="140">
        <f t="shared" ref="AS61:AZ61" si="96">SUM(AS62:AS67)</f>
        <v>0</v>
      </c>
      <c r="AT61" s="140">
        <f t="shared" si="96"/>
        <v>0</v>
      </c>
      <c r="AU61" s="140">
        <f t="shared" si="96"/>
        <v>0</v>
      </c>
      <c r="AV61" s="140">
        <f t="shared" si="96"/>
        <v>6806.4</v>
      </c>
      <c r="AW61" s="140">
        <f t="shared" si="96"/>
        <v>0</v>
      </c>
      <c r="AX61" s="140">
        <f t="shared" si="96"/>
        <v>0</v>
      </c>
      <c r="AY61" s="140">
        <f t="shared" si="96"/>
        <v>170</v>
      </c>
      <c r="AZ61" s="140">
        <f t="shared" si="96"/>
        <v>0</v>
      </c>
      <c r="BA61" s="140">
        <f t="shared" ref="BA61" si="97">SUM(BA62:BA67)</f>
        <v>480</v>
      </c>
      <c r="BB61" s="140"/>
      <c r="BC61" s="140"/>
      <c r="BD61" s="140"/>
    </row>
    <row r="62" spans="2:56" s="137" customFormat="1" ht="12.75" hidden="1" outlineLevel="1" x14ac:dyDescent="0.2">
      <c r="B62" s="137" t="s">
        <v>1888</v>
      </c>
      <c r="D62" s="181">
        <f t="shared" si="45"/>
        <v>-4768792.4299999988</v>
      </c>
      <c r="E62" s="137">
        <f>SUMIFS('Struan Bank'!$I:$I,'Struan Bank'!$K:$K,Cashflow!$B62,'Struan Bank'!$J:$J,Cashflow!E$5)</f>
        <v>0</v>
      </c>
      <c r="F62" s="137">
        <f>SUMIFS('Struan Bank'!$I:$I,'Struan Bank'!$K:$K,Cashflow!$B62,'Struan Bank'!$J:$J,Cashflow!F$5)</f>
        <v>0</v>
      </c>
      <c r="G62" s="137">
        <f>SUMIFS('Struan Bank'!$I:$I,'Struan Bank'!$K:$K,Cashflow!$B62,'Struan Bank'!$J:$J,Cashflow!G$5)</f>
        <v>0</v>
      </c>
      <c r="H62" s="137">
        <f>SUMIFS('Struan Bank'!$I:$I,'Struan Bank'!$K:$K,Cashflow!$B62,'Struan Bank'!$J:$J,Cashflow!H$5)</f>
        <v>0</v>
      </c>
      <c r="I62" s="137">
        <f>SUMIFS('Struan Bank'!$I:$I,'Struan Bank'!$K:$K,Cashflow!$B62,'Struan Bank'!$J:$J,Cashflow!I$5)</f>
        <v>0</v>
      </c>
      <c r="J62" s="137">
        <f>SUMIFS('Struan Bank'!$I:$I,'Struan Bank'!$K:$K,Cashflow!$B62,'Struan Bank'!$J:$J,Cashflow!J$5)</f>
        <v>0</v>
      </c>
      <c r="K62" s="137">
        <f>SUMIFS('Struan Bank'!$I:$I,'Struan Bank'!$K:$K,Cashflow!$B62,'Struan Bank'!$J:$J,Cashflow!K$5)</f>
        <v>119414.2</v>
      </c>
      <c r="L62" s="137">
        <f>SUMIFS('Struan Bank'!$I:$I,'Struan Bank'!$K:$K,Cashflow!$B62,'Struan Bank'!$J:$J,Cashflow!L$5)</f>
        <v>47105</v>
      </c>
      <c r="M62" s="137">
        <f>SUMIFS('Struan Bank'!$I:$I,'Struan Bank'!$K:$K,Cashflow!$B62,'Struan Bank'!$J:$J,Cashflow!M$5)</f>
        <v>186175</v>
      </c>
      <c r="N62" s="137">
        <f>SUMIFS('Struan Bank'!$I:$I,'Struan Bank'!$K:$K,Cashflow!$B62,'Struan Bank'!$J:$J,Cashflow!N$5)</f>
        <v>360660</v>
      </c>
      <c r="O62" s="137">
        <f>SUMIFS('Struan Bank'!$I:$I,'Struan Bank'!$K:$K,Cashflow!$B62,'Struan Bank'!$J:$J,Cashflow!O$5)</f>
        <v>199090</v>
      </c>
      <c r="P62" s="137">
        <f>SUMIFS('Struan Bank'!$I:$I,'Struan Bank'!$K:$K,Cashflow!$B62,'Struan Bank'!$J:$J,Cashflow!P$5)</f>
        <v>419320</v>
      </c>
      <c r="Q62" s="137">
        <f>SUMIFS('Struan Bank'!$I:$I,'Struan Bank'!$K:$K,Cashflow!$B62,'Struan Bank'!$J:$J,Cashflow!Q$5)</f>
        <v>497853</v>
      </c>
      <c r="R62" s="137">
        <f>SUMIFS('Struan Bank'!$I:$I,'Struan Bank'!$K:$K,Cashflow!$B62,'Struan Bank'!$J:$J,Cashflow!R$5)</f>
        <v>277951</v>
      </c>
      <c r="S62" s="137">
        <f>SUMIFS('Struan Bank'!$I:$I,'Struan Bank'!$K:$K,Cashflow!$B62,'Struan Bank'!$J:$J,Cashflow!S$5)</f>
        <v>319796</v>
      </c>
      <c r="T62" s="137">
        <f>SUMIFS('Struan Bank'!$I:$I,'Struan Bank'!$K:$K,Cashflow!$B62,'Struan Bank'!$J:$J,Cashflow!T$5)</f>
        <v>312826</v>
      </c>
      <c r="U62" s="137">
        <f>SUMIFS('Struan Bank'!$I:$I,'Struan Bank'!$K:$K,Cashflow!$B62,'Struan Bank'!$J:$J,Cashflow!U$5)</f>
        <v>663066</v>
      </c>
      <c r="V62" s="137">
        <f>SUMIFS('Struan Bank'!$I:$I,'Struan Bank'!$K:$K,Cashflow!$B62,'Struan Bank'!$J:$J,Cashflow!V$5)</f>
        <v>313599</v>
      </c>
      <c r="W62" s="137">
        <f>SUMIFS('Struan Bank'!$I:$I,'Struan Bank'!$K:$K,Cashflow!$B62,'Struan Bank'!$J:$J,Cashflow!W$5)</f>
        <v>137152</v>
      </c>
      <c r="X62" s="137">
        <f>SUMIFS('Struan Bank'!$I:$I,'Struan Bank'!$K:$K,Cashflow!$B62,'Struan Bank'!$J:$J,Cashflow!X$5)</f>
        <v>620682</v>
      </c>
      <c r="Y62" s="137">
        <f>SUMIFS('Struan Bank'!$I:$I,'Struan Bank'!$K:$K,Cashflow!$B62,'Struan Bank'!$J:$J,Cashflow!Y$5)</f>
        <v>0</v>
      </c>
      <c r="Z62" s="137">
        <f>SUMIFS('Struan Bank'!$I:$I,'Struan Bank'!$K:$K,Cashflow!$B62,'Struan Bank'!$J:$J,Cashflow!Z$5)</f>
        <v>224947</v>
      </c>
      <c r="AA62" s="137">
        <f>SUMIFS('Struan Bank'!$I:$I,'Struan Bank'!$K:$K,Cashflow!$B62,'Struan Bank'!$J:$J,Cashflow!AA$5)</f>
        <v>-9468428.629999999</v>
      </c>
      <c r="AB62" s="137">
        <f>SUMIFS('Struan Bank'!$I:$I,'Struan Bank'!$K:$K,Cashflow!$B62,'Struan Bank'!$J:$J,Cashflow!AB$5)</f>
        <v>0</v>
      </c>
      <c r="AC62" s="137">
        <f>SUMIFS('Struan Bank'!$I:$I,'Struan Bank'!$K:$K,Cashflow!$B62,'Struan Bank'!$J:$J,Cashflow!AC$5)</f>
        <v>0</v>
      </c>
      <c r="AD62" s="137">
        <f>SUMIFS('Struan Bank'!$I:$I,'Struan Bank'!$K:$K,Cashflow!$B62,'Struan Bank'!$J:$J,Cashflow!AD$5)</f>
        <v>0</v>
      </c>
      <c r="AE62" s="137">
        <f>SUMIFS('Struan Bank'!$I:$I,'Struan Bank'!$K:$K,Cashflow!$B62,'Struan Bank'!$J:$J,Cashflow!AE$5)</f>
        <v>0</v>
      </c>
      <c r="AF62" s="137">
        <f>SUMIFS('Struan Bank'!$I:$I,'Struan Bank'!$K:$K,Cashflow!$B62,'Struan Bank'!$J:$J,Cashflow!AF$5)</f>
        <v>0</v>
      </c>
      <c r="AG62" s="137">
        <f>SUMIFS('Struan Bank'!$I:$I,'Struan Bank'!$K:$K,Cashflow!$B62,'Struan Bank'!$J:$J,Cashflow!AG$5)</f>
        <v>0</v>
      </c>
      <c r="AH62" s="137">
        <f>SUMIFS('Struan Bank'!$I:$I,'Struan Bank'!$K:$K,Cashflow!$B62,'Struan Bank'!$J:$J,Cashflow!AH$5)</f>
        <v>0</v>
      </c>
      <c r="AI62" s="137">
        <f>SUMIFS('Struan Bank'!$I:$I,'Struan Bank'!$K:$K,Cashflow!$B62,'Struan Bank'!$J:$J,Cashflow!AI$5)</f>
        <v>0</v>
      </c>
      <c r="AJ62" s="137">
        <f>SUMIFS('Struan Bank'!$I:$I,'Struan Bank'!$K:$K,Cashflow!$B62,'Struan Bank'!$J:$J,Cashflow!AJ$5)</f>
        <v>0</v>
      </c>
      <c r="AK62" s="137">
        <f>SUMIFS('Struan Bank'!$I:$I,'Struan Bank'!$K:$K,Cashflow!$B62,'Struan Bank'!$J:$J,Cashflow!AK$5)</f>
        <v>0</v>
      </c>
      <c r="AL62" s="137">
        <f>SUMIFS('Struan Bank'!$I:$I,'Struan Bank'!$K:$K,Cashflow!$B62,'Struan Bank'!$J:$J,Cashflow!AL$5)</f>
        <v>0</v>
      </c>
      <c r="AM62" s="137">
        <f>SUMIFS('Struan Bank'!$I:$I,'Struan Bank'!$K:$K,Cashflow!$B62,'Struan Bank'!$J:$J,Cashflow!AM$5)</f>
        <v>0</v>
      </c>
      <c r="AN62" s="137">
        <f>SUMIFS('Struan Bank'!$I:$I,'Struan Bank'!$K:$K,Cashflow!$B62,'Struan Bank'!$J:$J,Cashflow!AN$5)</f>
        <v>0</v>
      </c>
      <c r="AO62" s="137">
        <f>SUMIFS('Struan Bank'!$I:$I,'Struan Bank'!$K:$K,Cashflow!$B62,'Struan Bank'!$J:$J,Cashflow!AO$5)</f>
        <v>0</v>
      </c>
      <c r="AP62" s="137">
        <f>SUMIFS('Struan Bank'!$I:$I,'Struan Bank'!$K:$K,Cashflow!$B62,'Struan Bank'!$J:$J,Cashflow!AP$5)</f>
        <v>0</v>
      </c>
      <c r="AQ62" s="137">
        <f>SUMIFS('Struan Bank'!$I:$I,'Struan Bank'!$K:$K,Cashflow!$B62,'Struan Bank'!$J:$J,Cashflow!AQ$5)</f>
        <v>0</v>
      </c>
      <c r="AR62" s="137">
        <f>SUMIFS('Struan Bank'!$I:$I,'Struan Bank'!$K:$K,Cashflow!$B62,'Struan Bank'!$J:$J,Cashflow!AR$5)</f>
        <v>0</v>
      </c>
      <c r="AS62" s="137">
        <f>SUMIFS('Struan Bank'!$I:$I,'Struan Bank'!$K:$K,Cashflow!$B62,'Struan Bank'!$J:$J,Cashflow!AS$5)</f>
        <v>0</v>
      </c>
      <c r="AT62" s="137">
        <f>SUMIFS('Struan Bank'!$I:$I,'Struan Bank'!$K:$K,Cashflow!$B62,'Struan Bank'!$J:$J,Cashflow!AT$5)</f>
        <v>0</v>
      </c>
      <c r="AU62" s="137">
        <f>SUMIFS('Struan Bank'!$I:$I,'Struan Bank'!$K:$K,Cashflow!$B62,'Struan Bank'!$J:$J,Cashflow!AU$5)</f>
        <v>0</v>
      </c>
      <c r="AV62" s="137">
        <f>SUMIFS('Struan Bank'!$I:$I,'Struan Bank'!$K:$K,Cashflow!$B62,'Struan Bank'!$J:$J,Cashflow!AV$5)</f>
        <v>0</v>
      </c>
      <c r="AW62" s="137">
        <f>SUMIFS('Struan Bank'!$I:$I,'Struan Bank'!$K:$K,Cashflow!$B62,'Struan Bank'!$J:$J,Cashflow!AW$5)</f>
        <v>0</v>
      </c>
      <c r="AX62" s="137">
        <f>SUMIFS('Struan Bank'!$I:$I,'Struan Bank'!$K:$K,Cashflow!$B62,'Struan Bank'!$J:$J,Cashflow!AX$5)</f>
        <v>0</v>
      </c>
      <c r="AY62" s="137">
        <f>SUMIFS('Struan Bank'!$I:$I,'Struan Bank'!$K:$K,Cashflow!$B62,'Struan Bank'!$J:$J,Cashflow!AY$5)</f>
        <v>0</v>
      </c>
      <c r="AZ62" s="137">
        <f>SUMIFS('Struan Bank'!$I:$I,'Struan Bank'!$K:$K,Cashflow!$B62,'Struan Bank'!$J:$J,Cashflow!AZ$5)</f>
        <v>0</v>
      </c>
      <c r="BA62" s="137">
        <f>SUMIFS('Struan Bank'!$I:$I,'Struan Bank'!$K:$K,Cashflow!$B62,'Struan Bank'!$J:$J,Cashflow!BA$5)</f>
        <v>0</v>
      </c>
    </row>
    <row r="63" spans="2:56" s="137" customFormat="1" ht="12.75" hidden="1" outlineLevel="1" x14ac:dyDescent="0.2">
      <c r="B63" s="137" t="s">
        <v>5470</v>
      </c>
      <c r="D63" s="181">
        <f t="shared" si="45"/>
        <v>200</v>
      </c>
      <c r="E63" s="137">
        <f>SUMIFS('Struan Bank'!$I:$I,'Struan Bank'!$K:$K,Cashflow!$B63,'Struan Bank'!$J:$J,Cashflow!E$5)</f>
        <v>0</v>
      </c>
      <c r="F63" s="137">
        <f>SUMIFS('Struan Bank'!$I:$I,'Struan Bank'!$K:$K,Cashflow!$B63,'Struan Bank'!$J:$J,Cashflow!F$5)</f>
        <v>0</v>
      </c>
      <c r="G63" s="137">
        <f>SUMIFS('Struan Bank'!$I:$I,'Struan Bank'!$K:$K,Cashflow!$B63,'Struan Bank'!$J:$J,Cashflow!G$5)</f>
        <v>0</v>
      </c>
      <c r="H63" s="137">
        <f>SUMIFS('Struan Bank'!$I:$I,'Struan Bank'!$K:$K,Cashflow!$B63,'Struan Bank'!$J:$J,Cashflow!H$5)</f>
        <v>0</v>
      </c>
      <c r="I63" s="137">
        <f>SUMIFS('Struan Bank'!$I:$I,'Struan Bank'!$K:$K,Cashflow!$B63,'Struan Bank'!$J:$J,Cashflow!I$5)</f>
        <v>0</v>
      </c>
      <c r="J63" s="137">
        <f>SUMIFS('Struan Bank'!$I:$I,'Struan Bank'!$K:$K,Cashflow!$B63,'Struan Bank'!$J:$J,Cashflow!J$5)</f>
        <v>0</v>
      </c>
      <c r="K63" s="137">
        <f>SUMIFS('Struan Bank'!$I:$I,'Struan Bank'!$K:$K,Cashflow!$B63,'Struan Bank'!$J:$J,Cashflow!K$5)</f>
        <v>0</v>
      </c>
      <c r="L63" s="137">
        <f>SUMIFS('Struan Bank'!$I:$I,'Struan Bank'!$K:$K,Cashflow!$B63,'Struan Bank'!$J:$J,Cashflow!L$5)</f>
        <v>0</v>
      </c>
      <c r="M63" s="137">
        <f>SUMIFS('Struan Bank'!$I:$I,'Struan Bank'!$K:$K,Cashflow!$B63,'Struan Bank'!$J:$J,Cashflow!M$5)</f>
        <v>0</v>
      </c>
      <c r="N63" s="137">
        <f>SUMIFS('Struan Bank'!$I:$I,'Struan Bank'!$K:$K,Cashflow!$B63,'Struan Bank'!$J:$J,Cashflow!N$5)</f>
        <v>130000</v>
      </c>
      <c r="O63" s="137">
        <f>SUMIFS('Struan Bank'!$I:$I,'Struan Bank'!$K:$K,Cashflow!$B63,'Struan Bank'!$J:$J,Cashflow!O$5)</f>
        <v>20000</v>
      </c>
      <c r="P63" s="137">
        <f>SUMIFS('Struan Bank'!$I:$I,'Struan Bank'!$K:$K,Cashflow!$B63,'Struan Bank'!$J:$J,Cashflow!P$5)</f>
        <v>0</v>
      </c>
      <c r="Q63" s="137">
        <f>SUMIFS('Struan Bank'!$I:$I,'Struan Bank'!$K:$K,Cashflow!$B63,'Struan Bank'!$J:$J,Cashflow!Q$5)</f>
        <v>0</v>
      </c>
      <c r="R63" s="137">
        <f>SUMIFS('Struan Bank'!$I:$I,'Struan Bank'!$K:$K,Cashflow!$B63,'Struan Bank'!$J:$J,Cashflow!R$5)</f>
        <v>-150000</v>
      </c>
      <c r="S63" s="137">
        <f>SUMIFS('Struan Bank'!$I:$I,'Struan Bank'!$K:$K,Cashflow!$B63,'Struan Bank'!$J:$J,Cashflow!S$5)</f>
        <v>0</v>
      </c>
      <c r="T63" s="137">
        <f>SUMIFS('Struan Bank'!$I:$I,'Struan Bank'!$K:$K,Cashflow!$B63,'Struan Bank'!$J:$J,Cashflow!T$5)</f>
        <v>0</v>
      </c>
      <c r="U63" s="137">
        <f>SUMIFS('Struan Bank'!$I:$I,'Struan Bank'!$K:$K,Cashflow!$B63,'Struan Bank'!$J:$J,Cashflow!U$5)</f>
        <v>0</v>
      </c>
      <c r="V63" s="137">
        <f>SUMIFS('Struan Bank'!$I:$I,'Struan Bank'!$K:$K,Cashflow!$B63,'Struan Bank'!$J:$J,Cashflow!V$5)</f>
        <v>0</v>
      </c>
      <c r="W63" s="137">
        <f>SUMIFS('Struan Bank'!$I:$I,'Struan Bank'!$K:$K,Cashflow!$B63,'Struan Bank'!$J:$J,Cashflow!W$5)</f>
        <v>0</v>
      </c>
      <c r="X63" s="137">
        <f>SUMIFS('Struan Bank'!$I:$I,'Struan Bank'!$K:$K,Cashflow!$B63,'Struan Bank'!$J:$J,Cashflow!X$5)</f>
        <v>0</v>
      </c>
      <c r="Y63" s="137">
        <f>SUMIFS('Struan Bank'!$I:$I,'Struan Bank'!$K:$K,Cashflow!$B63,'Struan Bank'!$J:$J,Cashflow!Y$5)</f>
        <v>0</v>
      </c>
      <c r="Z63" s="137">
        <f>SUMIFS('Struan Bank'!$I:$I,'Struan Bank'!$K:$K,Cashflow!$B63,'Struan Bank'!$J:$J,Cashflow!Z$5)</f>
        <v>0</v>
      </c>
      <c r="AA63" s="137">
        <f>SUMIFS('Struan Bank'!$I:$I,'Struan Bank'!$K:$K,Cashflow!$B63,'Struan Bank'!$J:$J,Cashflow!AA$5)</f>
        <v>0</v>
      </c>
      <c r="AB63" s="137">
        <f>SUMIFS('Struan Bank'!$I:$I,'Struan Bank'!$K:$K,Cashflow!$B63,'Struan Bank'!$J:$J,Cashflow!AB$5)</f>
        <v>0</v>
      </c>
      <c r="AC63" s="137">
        <f>SUMIFS('Struan Bank'!$I:$I,'Struan Bank'!$K:$K,Cashflow!$B63,'Struan Bank'!$J:$J,Cashflow!AC$5)</f>
        <v>0</v>
      </c>
      <c r="AD63" s="137">
        <f>SUMIFS('Struan Bank'!$I:$I,'Struan Bank'!$K:$K,Cashflow!$B63,'Struan Bank'!$J:$J,Cashflow!AD$5)</f>
        <v>0</v>
      </c>
      <c r="AE63" s="137">
        <f>SUMIFS('Struan Bank'!$I:$I,'Struan Bank'!$K:$K,Cashflow!$B63,'Struan Bank'!$J:$J,Cashflow!AE$5)</f>
        <v>0</v>
      </c>
      <c r="AF63" s="137">
        <f>SUMIFS('Struan Bank'!$I:$I,'Struan Bank'!$K:$K,Cashflow!$B63,'Struan Bank'!$J:$J,Cashflow!AF$5)</f>
        <v>0</v>
      </c>
      <c r="AG63" s="137">
        <f>SUMIFS('Struan Bank'!$I:$I,'Struan Bank'!$K:$K,Cashflow!$B63,'Struan Bank'!$J:$J,Cashflow!AG$5)</f>
        <v>0</v>
      </c>
      <c r="AH63" s="137">
        <f>SUMIFS('Struan Bank'!$I:$I,'Struan Bank'!$K:$K,Cashflow!$B63,'Struan Bank'!$J:$J,Cashflow!AH$5)</f>
        <v>0</v>
      </c>
      <c r="AI63" s="137">
        <f>SUMIFS('Struan Bank'!$I:$I,'Struan Bank'!$K:$K,Cashflow!$B63,'Struan Bank'!$J:$J,Cashflow!AI$5)</f>
        <v>0</v>
      </c>
      <c r="AJ63" s="137">
        <f>SUMIFS('Struan Bank'!$I:$I,'Struan Bank'!$K:$K,Cashflow!$B63,'Struan Bank'!$J:$J,Cashflow!AJ$5)</f>
        <v>0</v>
      </c>
      <c r="AK63" s="137">
        <f>SUMIFS('Struan Bank'!$I:$I,'Struan Bank'!$K:$K,Cashflow!$B63,'Struan Bank'!$J:$J,Cashflow!AK$5)</f>
        <v>0</v>
      </c>
      <c r="AL63" s="137">
        <f>SUMIFS('Struan Bank'!$I:$I,'Struan Bank'!$K:$K,Cashflow!$B63,'Struan Bank'!$J:$J,Cashflow!AL$5)</f>
        <v>0</v>
      </c>
      <c r="AM63" s="137">
        <f>SUMIFS('Struan Bank'!$I:$I,'Struan Bank'!$K:$K,Cashflow!$B63,'Struan Bank'!$J:$J,Cashflow!AM$5)</f>
        <v>200</v>
      </c>
      <c r="AN63" s="137">
        <f>SUMIFS('Struan Bank'!$I:$I,'Struan Bank'!$K:$K,Cashflow!$B63,'Struan Bank'!$J:$J,Cashflow!AN$5)</f>
        <v>0</v>
      </c>
      <c r="AO63" s="137">
        <f>SUMIFS('Struan Bank'!$I:$I,'Struan Bank'!$K:$K,Cashflow!$B63,'Struan Bank'!$J:$J,Cashflow!AO$5)</f>
        <v>0</v>
      </c>
      <c r="AP63" s="137">
        <f>SUMIFS('Struan Bank'!$I:$I,'Struan Bank'!$K:$K,Cashflow!$B63,'Struan Bank'!$J:$J,Cashflow!AP$5)</f>
        <v>0</v>
      </c>
      <c r="AQ63" s="137">
        <f>SUMIFS('Struan Bank'!$I:$I,'Struan Bank'!$K:$K,Cashflow!$B63,'Struan Bank'!$J:$J,Cashflow!AQ$5)</f>
        <v>0</v>
      </c>
      <c r="AR63" s="137">
        <f>SUMIFS('Struan Bank'!$I:$I,'Struan Bank'!$K:$K,Cashflow!$B63,'Struan Bank'!$J:$J,Cashflow!AR$5)</f>
        <v>0</v>
      </c>
      <c r="AS63" s="137">
        <f>SUMIFS('Struan Bank'!$I:$I,'Struan Bank'!$K:$K,Cashflow!$B63,'Struan Bank'!$J:$J,Cashflow!AS$5)</f>
        <v>0</v>
      </c>
      <c r="AT63" s="137">
        <f>SUMIFS('Struan Bank'!$I:$I,'Struan Bank'!$K:$K,Cashflow!$B63,'Struan Bank'!$J:$J,Cashflow!AT$5)</f>
        <v>0</v>
      </c>
      <c r="AU63" s="137">
        <f>SUMIFS('Struan Bank'!$I:$I,'Struan Bank'!$K:$K,Cashflow!$B63,'Struan Bank'!$J:$J,Cashflow!AU$5)</f>
        <v>0</v>
      </c>
      <c r="AV63" s="137">
        <f>SUMIFS('Struan Bank'!$I:$I,'Struan Bank'!$K:$K,Cashflow!$B63,'Struan Bank'!$J:$J,Cashflow!AV$5)</f>
        <v>0</v>
      </c>
      <c r="AW63" s="137">
        <f>SUMIFS('Struan Bank'!$I:$I,'Struan Bank'!$K:$K,Cashflow!$B63,'Struan Bank'!$J:$J,Cashflow!AW$5)</f>
        <v>0</v>
      </c>
      <c r="AX63" s="137">
        <f>SUMIFS('Struan Bank'!$I:$I,'Struan Bank'!$K:$K,Cashflow!$B63,'Struan Bank'!$J:$J,Cashflow!AX$5)</f>
        <v>0</v>
      </c>
      <c r="AY63" s="137">
        <f>SUMIFS('Struan Bank'!$I:$I,'Struan Bank'!$K:$K,Cashflow!$B63,'Struan Bank'!$J:$J,Cashflow!AY$5)</f>
        <v>0</v>
      </c>
      <c r="AZ63" s="137">
        <f>SUMIFS('Struan Bank'!$I:$I,'Struan Bank'!$K:$K,Cashflow!$B63,'Struan Bank'!$J:$J,Cashflow!AZ$5)</f>
        <v>0</v>
      </c>
      <c r="BA63" s="137">
        <f>SUMIFS('Struan Bank'!$I:$I,'Struan Bank'!$K:$K,Cashflow!$B63,'Struan Bank'!$J:$J,Cashflow!BA$5)</f>
        <v>0</v>
      </c>
    </row>
    <row r="64" spans="2:56" s="137" customFormat="1" ht="12.75" hidden="1" outlineLevel="1" x14ac:dyDescent="0.2">
      <c r="B64" s="137" t="s">
        <v>30</v>
      </c>
      <c r="D64" s="181">
        <f t="shared" si="45"/>
        <v>-4394188.5999999996</v>
      </c>
      <c r="E64" s="137">
        <f>SUMIFS('Struan Bank'!$I:$I,'Struan Bank'!$K:$K,Cashflow!$B64,'Struan Bank'!$J:$J,Cashflow!E$5)</f>
        <v>0</v>
      </c>
      <c r="F64" s="137">
        <f>SUMIFS('Struan Bank'!$I:$I,'Struan Bank'!$K:$K,Cashflow!$B64,'Struan Bank'!$J:$J,Cashflow!F$5)</f>
        <v>0</v>
      </c>
      <c r="G64" s="137">
        <f>SUMIFS('Struan Bank'!$I:$I,'Struan Bank'!$K:$K,Cashflow!$B64,'Struan Bank'!$J:$J,Cashflow!G$5)</f>
        <v>0</v>
      </c>
      <c r="H64" s="137">
        <f>SUMIFS('Struan Bank'!$I:$I,'Struan Bank'!$K:$K,Cashflow!$B64,'Struan Bank'!$J:$J,Cashflow!H$5)</f>
        <v>5213597</v>
      </c>
      <c r="I64" s="137">
        <f>SUMIFS('Struan Bank'!$I:$I,'Struan Bank'!$K:$K,Cashflow!$B64,'Struan Bank'!$J:$J,Cashflow!I$5)</f>
        <v>248758</v>
      </c>
      <c r="J64" s="137">
        <f>SUMIFS('Struan Bank'!$I:$I,'Struan Bank'!$K:$K,Cashflow!$B64,'Struan Bank'!$J:$J,Cashflow!J$5)</f>
        <v>50000</v>
      </c>
      <c r="K64" s="137">
        <f>SUMIFS('Struan Bank'!$I:$I,'Struan Bank'!$K:$K,Cashflow!$B64,'Struan Bank'!$J:$J,Cashflow!K$5)</f>
        <v>0</v>
      </c>
      <c r="L64" s="137">
        <f>SUMIFS('Struan Bank'!$I:$I,'Struan Bank'!$K:$K,Cashflow!$B64,'Struan Bank'!$J:$J,Cashflow!L$5)</f>
        <v>90000</v>
      </c>
      <c r="M64" s="137">
        <f>SUMIFS('Struan Bank'!$I:$I,'Struan Bank'!$K:$K,Cashflow!$B64,'Struan Bank'!$J:$J,Cashflow!M$5)</f>
        <v>0</v>
      </c>
      <c r="N64" s="137">
        <f>SUMIFS('Struan Bank'!$I:$I,'Struan Bank'!$K:$K,Cashflow!$B64,'Struan Bank'!$J:$J,Cashflow!N$5)</f>
        <v>0</v>
      </c>
      <c r="O64" s="137">
        <f>SUMIFS('Struan Bank'!$I:$I,'Struan Bank'!$K:$K,Cashflow!$B64,'Struan Bank'!$J:$J,Cashflow!O$5)</f>
        <v>0</v>
      </c>
      <c r="P64" s="137">
        <f>SUMIFS('Struan Bank'!$I:$I,'Struan Bank'!$K:$K,Cashflow!$B64,'Struan Bank'!$J:$J,Cashflow!P$5)</f>
        <v>450000</v>
      </c>
      <c r="Q64" s="137">
        <f>SUMIFS('Struan Bank'!$I:$I,'Struan Bank'!$K:$K,Cashflow!$B64,'Struan Bank'!$J:$J,Cashflow!Q$5)</f>
        <v>0</v>
      </c>
      <c r="R64" s="137">
        <f>SUMIFS('Struan Bank'!$I:$I,'Struan Bank'!$K:$K,Cashflow!$B64,'Struan Bank'!$J:$J,Cashflow!R$5)</f>
        <v>0</v>
      </c>
      <c r="S64" s="137">
        <f>SUMIFS('Struan Bank'!$I:$I,'Struan Bank'!$K:$K,Cashflow!$B64,'Struan Bank'!$J:$J,Cashflow!S$5)</f>
        <v>0</v>
      </c>
      <c r="T64" s="137">
        <f>SUMIFS('Struan Bank'!$I:$I,'Struan Bank'!$K:$K,Cashflow!$B64,'Struan Bank'!$J:$J,Cashflow!T$5)</f>
        <v>0</v>
      </c>
      <c r="U64" s="137">
        <f>SUMIFS('Struan Bank'!$I:$I,'Struan Bank'!$K:$K,Cashflow!$B64,'Struan Bank'!$J:$J,Cashflow!U$5)</f>
        <v>700000</v>
      </c>
      <c r="V64" s="137">
        <f>SUMIFS('Struan Bank'!$I:$I,'Struan Bank'!$K:$K,Cashflow!$B64,'Struan Bank'!$J:$J,Cashflow!V$5)</f>
        <v>0</v>
      </c>
      <c r="W64" s="137">
        <f>SUMIFS('Struan Bank'!$I:$I,'Struan Bank'!$K:$K,Cashflow!$B64,'Struan Bank'!$J:$J,Cashflow!W$5)</f>
        <v>850000</v>
      </c>
      <c r="X64" s="137">
        <f>SUMIFS('Struan Bank'!$I:$I,'Struan Bank'!$K:$K,Cashflow!$B64,'Struan Bank'!$J:$J,Cashflow!X$5)</f>
        <v>0</v>
      </c>
      <c r="Y64" s="137">
        <f>SUMIFS('Struan Bank'!$I:$I,'Struan Bank'!$K:$K,Cashflow!$B64,'Struan Bank'!$J:$J,Cashflow!Y$5)</f>
        <v>0</v>
      </c>
      <c r="Z64" s="137">
        <f>SUMIFS('Struan Bank'!$I:$I,'Struan Bank'!$K:$K,Cashflow!$B64,'Struan Bank'!$J:$J,Cashflow!Z$5)</f>
        <v>265000</v>
      </c>
      <c r="AA64" s="137">
        <f>SUMIFS('Struan Bank'!$I:$I,'Struan Bank'!$K:$K,Cashflow!$B64,'Struan Bank'!$J:$J,Cashflow!AA$5)</f>
        <v>-100000</v>
      </c>
      <c r="AB64" s="137">
        <f>SUMIFS('Struan Bank'!$I:$I,'Struan Bank'!$K:$K,Cashflow!$B64,'Struan Bank'!$J:$J,Cashflow!AB$5)</f>
        <v>-10600000</v>
      </c>
      <c r="AC64" s="137">
        <f>SUMIFS('Struan Bank'!$I:$I,'Struan Bank'!$K:$K,Cashflow!$B64,'Struan Bank'!$J:$J,Cashflow!AC$5)</f>
        <v>0</v>
      </c>
      <c r="AD64" s="137">
        <f>SUMIFS('Struan Bank'!$I:$I,'Struan Bank'!$K:$K,Cashflow!$B64,'Struan Bank'!$J:$J,Cashflow!AD$5)</f>
        <v>0</v>
      </c>
      <c r="AE64" s="137">
        <f>SUMIFS('Struan Bank'!$I:$I,'Struan Bank'!$K:$K,Cashflow!$B64,'Struan Bank'!$J:$J,Cashflow!AE$5)</f>
        <v>0</v>
      </c>
      <c r="AF64" s="137">
        <f>SUMIFS('Struan Bank'!$I:$I,'Struan Bank'!$K:$K,Cashflow!$B64,'Struan Bank'!$J:$J,Cashflow!AF$5)</f>
        <v>0</v>
      </c>
      <c r="AG64" s="137">
        <f>SUMIFS('Struan Bank'!$I:$I,'Struan Bank'!$K:$K,Cashflow!$B64,'Struan Bank'!$J:$J,Cashflow!AG$5)</f>
        <v>0</v>
      </c>
      <c r="AH64" s="137">
        <f>SUMIFS('Struan Bank'!$I:$I,'Struan Bank'!$K:$K,Cashflow!$B64,'Struan Bank'!$J:$J,Cashflow!AH$5)</f>
        <v>0</v>
      </c>
      <c r="AI64" s="137">
        <f>SUMIFS('Struan Bank'!$I:$I,'Struan Bank'!$K:$K,Cashflow!$B64,'Struan Bank'!$J:$J,Cashflow!AI$5)</f>
        <v>0</v>
      </c>
      <c r="AJ64" s="137">
        <f>SUMIFS('Struan Bank'!$I:$I,'Struan Bank'!$K:$K,Cashflow!$B64,'Struan Bank'!$J:$J,Cashflow!AJ$5)</f>
        <v>0</v>
      </c>
      <c r="AK64" s="137">
        <f>SUMIFS('Struan Bank'!$I:$I,'Struan Bank'!$K:$K,Cashflow!$B64,'Struan Bank'!$J:$J,Cashflow!AK$5)</f>
        <v>-1889000</v>
      </c>
      <c r="AL64" s="137">
        <f>SUMIFS('Struan Bank'!$I:$I,'Struan Bank'!$K:$K,Cashflow!$B64,'Struan Bank'!$J:$J,Cashflow!AL$5)</f>
        <v>0</v>
      </c>
      <c r="AM64" s="137">
        <f>SUMIFS('Struan Bank'!$I:$I,'Struan Bank'!$K:$K,Cashflow!$B64,'Struan Bank'!$J:$J,Cashflow!AM$5)</f>
        <v>210000</v>
      </c>
      <c r="AN64" s="137">
        <f>SUMIFS('Struan Bank'!$I:$I,'Struan Bank'!$K:$K,Cashflow!$B64,'Struan Bank'!$J:$J,Cashflow!AN$5)</f>
        <v>110000</v>
      </c>
      <c r="AO64" s="137">
        <f>SUMIFS('Struan Bank'!$I:$I,'Struan Bank'!$K:$K,Cashflow!$B64,'Struan Bank'!$J:$J,Cashflow!AO$5)</f>
        <v>0</v>
      </c>
      <c r="AP64" s="137">
        <f>SUMIFS('Struan Bank'!$I:$I,'Struan Bank'!$K:$K,Cashflow!$B64,'Struan Bank'!$J:$J,Cashflow!AP$5)</f>
        <v>0</v>
      </c>
      <c r="AQ64" s="137">
        <f>SUMIFS('Struan Bank'!$I:$I,'Struan Bank'!$K:$K,Cashflow!$B64,'Struan Bank'!$J:$J,Cashflow!AQ$5)</f>
        <v>0</v>
      </c>
      <c r="AR64" s="137">
        <f>SUMIFS('Struan Bank'!$I:$I,'Struan Bank'!$K:$K,Cashflow!$B64,'Struan Bank'!$J:$J,Cashflow!AR$5)</f>
        <v>0</v>
      </c>
      <c r="AS64" s="137">
        <f>SUMIFS('Struan Bank'!$I:$I,'Struan Bank'!$K:$K,Cashflow!$B64,'Struan Bank'!$J:$J,Cashflow!AS$5)</f>
        <v>0</v>
      </c>
      <c r="AT64" s="137">
        <f>SUMIFS('Struan Bank'!$I:$I,'Struan Bank'!$K:$K,Cashflow!$B64,'Struan Bank'!$J:$J,Cashflow!AT$5)</f>
        <v>0</v>
      </c>
      <c r="AU64" s="137">
        <f>SUMIFS('Struan Bank'!$I:$I,'Struan Bank'!$K:$K,Cashflow!$B64,'Struan Bank'!$J:$J,Cashflow!AU$5)</f>
        <v>0</v>
      </c>
      <c r="AV64" s="137">
        <f>SUMIFS('Struan Bank'!$I:$I,'Struan Bank'!$K:$K,Cashflow!$B64,'Struan Bank'!$J:$J,Cashflow!AV$5)</f>
        <v>6806.4</v>
      </c>
      <c r="AW64" s="137">
        <f>SUMIFS('Struan Bank'!$I:$I,'Struan Bank'!$K:$K,Cashflow!$B64,'Struan Bank'!$J:$J,Cashflow!AW$5)</f>
        <v>0</v>
      </c>
      <c r="AX64" s="137">
        <f>SUMIFS('Struan Bank'!$I:$I,'Struan Bank'!$K:$K,Cashflow!$B64,'Struan Bank'!$J:$J,Cashflow!AX$5)</f>
        <v>0</v>
      </c>
      <c r="AY64" s="137">
        <f>SUMIFS('Struan Bank'!$I:$I,'Struan Bank'!$K:$K,Cashflow!$B64,'Struan Bank'!$J:$J,Cashflow!AY$5)</f>
        <v>170</v>
      </c>
      <c r="AZ64" s="137">
        <f>SUMIFS('Struan Bank'!$I:$I,'Struan Bank'!$K:$K,Cashflow!$B64,'Struan Bank'!$J:$J,Cashflow!AZ$5)</f>
        <v>0</v>
      </c>
      <c r="BA64" s="137">
        <f>SUMIFS('Struan Bank'!$I:$I,'Struan Bank'!$K:$K,Cashflow!$B64,'Struan Bank'!$J:$J,Cashflow!BA$5)</f>
        <v>480</v>
      </c>
    </row>
    <row r="65" spans="2:56" s="137" customFormat="1" ht="12.75" hidden="1" outlineLevel="1" x14ac:dyDescent="0.2">
      <c r="D65" s="181">
        <f t="shared" si="45"/>
        <v>0</v>
      </c>
      <c r="E65" s="137">
        <f>SUMIFS('Struan Bank'!$I:$I,'Struan Bank'!$K:$K,Cashflow!$B65,'Struan Bank'!$J:$J,Cashflow!E$5)</f>
        <v>0</v>
      </c>
      <c r="F65" s="137">
        <f>SUMIFS('Struan Bank'!$I:$I,'Struan Bank'!$K:$K,Cashflow!$B65,'Struan Bank'!$J:$J,Cashflow!F$5)</f>
        <v>0</v>
      </c>
      <c r="G65" s="137">
        <f>SUMIFS('Struan Bank'!$I:$I,'Struan Bank'!$K:$K,Cashflow!$B65,'Struan Bank'!$J:$J,Cashflow!G$5)</f>
        <v>0</v>
      </c>
      <c r="H65" s="137">
        <f>SUMIFS('Struan Bank'!$I:$I,'Struan Bank'!$K:$K,Cashflow!$B65,'Struan Bank'!$J:$J,Cashflow!H$5)</f>
        <v>0</v>
      </c>
      <c r="I65" s="137">
        <f>SUMIFS('Struan Bank'!$I:$I,'Struan Bank'!$K:$K,Cashflow!$B65,'Struan Bank'!$J:$J,Cashflow!I$5)</f>
        <v>0</v>
      </c>
      <c r="J65" s="137">
        <f>SUMIFS('Struan Bank'!$I:$I,'Struan Bank'!$K:$K,Cashflow!$B65,'Struan Bank'!$J:$J,Cashflow!J$5)</f>
        <v>0</v>
      </c>
      <c r="K65" s="137">
        <f>SUMIFS('Struan Bank'!$I:$I,'Struan Bank'!$K:$K,Cashflow!$B65,'Struan Bank'!$J:$J,Cashflow!K$5)</f>
        <v>0</v>
      </c>
      <c r="L65" s="137">
        <f>SUMIFS('Struan Bank'!$I:$I,'Struan Bank'!$K:$K,Cashflow!$B65,'Struan Bank'!$J:$J,Cashflow!L$5)</f>
        <v>0</v>
      </c>
      <c r="M65" s="137">
        <f>SUMIFS('Struan Bank'!$I:$I,'Struan Bank'!$K:$K,Cashflow!$B65,'Struan Bank'!$J:$J,Cashflow!M$5)</f>
        <v>0</v>
      </c>
      <c r="N65" s="137">
        <f>SUMIFS('Struan Bank'!$I:$I,'Struan Bank'!$K:$K,Cashflow!$B65,'Struan Bank'!$J:$J,Cashflow!N$5)</f>
        <v>0</v>
      </c>
      <c r="O65" s="137">
        <f>SUMIFS('Struan Bank'!$I:$I,'Struan Bank'!$K:$K,Cashflow!$B65,'Struan Bank'!$J:$J,Cashflow!O$5)</f>
        <v>0</v>
      </c>
      <c r="P65" s="137">
        <f>SUMIFS('Struan Bank'!$I:$I,'Struan Bank'!$K:$K,Cashflow!$B65,'Struan Bank'!$J:$J,Cashflow!P$5)</f>
        <v>0</v>
      </c>
      <c r="Q65" s="137">
        <f>SUMIFS('Struan Bank'!$I:$I,'Struan Bank'!$K:$K,Cashflow!$B65,'Struan Bank'!$J:$J,Cashflow!Q$5)</f>
        <v>0</v>
      </c>
      <c r="R65" s="137">
        <f>SUMIFS('Struan Bank'!$I:$I,'Struan Bank'!$K:$K,Cashflow!$B65,'Struan Bank'!$J:$J,Cashflow!R$5)</f>
        <v>0</v>
      </c>
      <c r="S65" s="137">
        <f>SUMIFS('Struan Bank'!$I:$I,'Struan Bank'!$K:$K,Cashflow!$B65,'Struan Bank'!$J:$J,Cashflow!S$5)</f>
        <v>0</v>
      </c>
      <c r="T65" s="137">
        <f>SUMIFS('Struan Bank'!$I:$I,'Struan Bank'!$K:$K,Cashflow!$B65,'Struan Bank'!$J:$J,Cashflow!T$5)</f>
        <v>0</v>
      </c>
      <c r="U65" s="137">
        <f>SUMIFS('Struan Bank'!$I:$I,'Struan Bank'!$K:$K,Cashflow!$B65,'Struan Bank'!$J:$J,Cashflow!U$5)</f>
        <v>0</v>
      </c>
      <c r="V65" s="137">
        <f>SUMIFS('Struan Bank'!$I:$I,'Struan Bank'!$K:$K,Cashflow!$B65,'Struan Bank'!$J:$J,Cashflow!V$5)</f>
        <v>0</v>
      </c>
      <c r="W65" s="137">
        <f>SUMIFS('Struan Bank'!$I:$I,'Struan Bank'!$K:$K,Cashflow!$B65,'Struan Bank'!$J:$J,Cashflow!W$5)</f>
        <v>0</v>
      </c>
      <c r="X65" s="137">
        <f>SUMIFS('Struan Bank'!$I:$I,'Struan Bank'!$K:$K,Cashflow!$B65,'Struan Bank'!$J:$J,Cashflow!X$5)</f>
        <v>0</v>
      </c>
      <c r="Y65" s="137">
        <f>SUMIFS('Struan Bank'!$I:$I,'Struan Bank'!$K:$K,Cashflow!$B65,'Struan Bank'!$J:$J,Cashflow!Y$5)</f>
        <v>0</v>
      </c>
      <c r="Z65" s="137">
        <f>SUMIFS('Struan Bank'!$I:$I,'Struan Bank'!$K:$K,Cashflow!$B65,'Struan Bank'!$J:$J,Cashflow!Z$5)</f>
        <v>0</v>
      </c>
      <c r="AA65" s="137">
        <f>SUMIFS('Struan Bank'!$I:$I,'Struan Bank'!$K:$K,Cashflow!$B65,'Struan Bank'!$J:$J,Cashflow!AA$5)</f>
        <v>0</v>
      </c>
      <c r="AB65" s="137">
        <f>SUMIFS('Struan Bank'!$I:$I,'Struan Bank'!$K:$K,Cashflow!$B65,'Struan Bank'!$J:$J,Cashflow!AB$5)</f>
        <v>0</v>
      </c>
      <c r="AC65" s="137">
        <f>SUMIFS('Struan Bank'!$I:$I,'Struan Bank'!$K:$K,Cashflow!$B65,'Struan Bank'!$J:$J,Cashflow!AC$5)</f>
        <v>0</v>
      </c>
      <c r="AD65" s="137">
        <f>SUMIFS('Struan Bank'!$I:$I,'Struan Bank'!$K:$K,Cashflow!$B65,'Struan Bank'!$J:$J,Cashflow!AD$5)</f>
        <v>0</v>
      </c>
      <c r="AE65" s="137">
        <f>SUMIFS('Struan Bank'!$I:$I,'Struan Bank'!$K:$K,Cashflow!$B65,'Struan Bank'!$J:$J,Cashflow!AE$5)</f>
        <v>0</v>
      </c>
      <c r="AF65" s="137">
        <f>SUMIFS('Struan Bank'!$I:$I,'Struan Bank'!$K:$K,Cashflow!$B65,'Struan Bank'!$J:$J,Cashflow!AF$5)</f>
        <v>0</v>
      </c>
      <c r="AG65" s="137">
        <f>SUMIFS('Struan Bank'!$I:$I,'Struan Bank'!$K:$K,Cashflow!$B65,'Struan Bank'!$J:$J,Cashflow!AG$5)</f>
        <v>0</v>
      </c>
      <c r="AH65" s="137">
        <f>SUMIFS('Struan Bank'!$I:$I,'Struan Bank'!$K:$K,Cashflow!$B65,'Struan Bank'!$J:$J,Cashflow!AH$5)</f>
        <v>0</v>
      </c>
      <c r="AI65" s="137">
        <f>SUMIFS('Struan Bank'!$I:$I,'Struan Bank'!$K:$K,Cashflow!$B65,'Struan Bank'!$J:$J,Cashflow!AI$5)</f>
        <v>0</v>
      </c>
      <c r="AJ65" s="137">
        <f>SUMIFS('Struan Bank'!$I:$I,'Struan Bank'!$K:$K,Cashflow!$B65,'Struan Bank'!$J:$J,Cashflow!AJ$5)</f>
        <v>0</v>
      </c>
      <c r="AK65" s="137">
        <f>SUMIFS('Struan Bank'!$I:$I,'Struan Bank'!$K:$K,Cashflow!$B65,'Struan Bank'!$J:$J,Cashflow!AK$5)</f>
        <v>0</v>
      </c>
      <c r="AL65" s="137">
        <f>SUMIFS('Struan Bank'!$I:$I,'Struan Bank'!$K:$K,Cashflow!$B65,'Struan Bank'!$J:$J,Cashflow!AL$5)</f>
        <v>0</v>
      </c>
      <c r="AM65" s="137">
        <f>SUMIFS('Struan Bank'!$I:$I,'Struan Bank'!$K:$K,Cashflow!$B65,'Struan Bank'!$J:$J,Cashflow!AM$5)</f>
        <v>0</v>
      </c>
      <c r="AN65" s="137">
        <f>SUMIFS('Struan Bank'!$I:$I,'Struan Bank'!$K:$K,Cashflow!$B65,'Struan Bank'!$J:$J,Cashflow!AN$5)</f>
        <v>0</v>
      </c>
      <c r="AO65" s="137">
        <f>SUMIFS('Struan Bank'!$I:$I,'Struan Bank'!$K:$K,Cashflow!$B65,'Struan Bank'!$J:$J,Cashflow!AO$5)</f>
        <v>0</v>
      </c>
      <c r="AP65" s="137">
        <f>SUMIFS('Struan Bank'!$I:$I,'Struan Bank'!$K:$K,Cashflow!$B65,'Struan Bank'!$J:$J,Cashflow!AP$5)</f>
        <v>0</v>
      </c>
      <c r="AQ65" s="137">
        <f>SUMIFS('Struan Bank'!$I:$I,'Struan Bank'!$K:$K,Cashflow!$B65,'Struan Bank'!$J:$J,Cashflow!AQ$5)</f>
        <v>0</v>
      </c>
      <c r="AR65" s="137">
        <f>SUMIFS('Struan Bank'!$I:$I,'Struan Bank'!$K:$K,Cashflow!$B65,'Struan Bank'!$J:$J,Cashflow!AR$5)</f>
        <v>0</v>
      </c>
      <c r="AS65" s="137">
        <f>SUMIFS('Struan Bank'!$I:$I,'Struan Bank'!$K:$K,Cashflow!$B65,'Struan Bank'!$J:$J,Cashflow!AS$5)</f>
        <v>0</v>
      </c>
      <c r="AT65" s="137">
        <f>SUMIFS('Struan Bank'!$I:$I,'Struan Bank'!$K:$K,Cashflow!$B65,'Struan Bank'!$J:$J,Cashflow!AT$5)</f>
        <v>0</v>
      </c>
      <c r="AU65" s="137">
        <f>SUMIFS('Struan Bank'!$I:$I,'Struan Bank'!$K:$K,Cashflow!$B65,'Struan Bank'!$J:$J,Cashflow!AU$5)</f>
        <v>0</v>
      </c>
      <c r="AV65" s="137">
        <f>SUMIFS('Struan Bank'!$I:$I,'Struan Bank'!$K:$K,Cashflow!$B65,'Struan Bank'!$J:$J,Cashflow!AV$5)</f>
        <v>0</v>
      </c>
      <c r="AW65" s="137">
        <f>SUMIFS('Struan Bank'!$I:$I,'Struan Bank'!$K:$K,Cashflow!$B65,'Struan Bank'!$J:$J,Cashflow!AW$5)</f>
        <v>0</v>
      </c>
      <c r="AX65" s="137">
        <f>SUMIFS('Struan Bank'!$I:$I,'Struan Bank'!$K:$K,Cashflow!$B65,'Struan Bank'!$J:$J,Cashflow!AX$5)</f>
        <v>0</v>
      </c>
      <c r="AY65" s="137">
        <f>SUMIFS('Struan Bank'!$I:$I,'Struan Bank'!$K:$K,Cashflow!$B65,'Struan Bank'!$J:$J,Cashflow!AY$5)</f>
        <v>0</v>
      </c>
      <c r="AZ65" s="137">
        <f>SUMIFS('Struan Bank'!$I:$I,'Struan Bank'!$K:$K,Cashflow!$B65,'Struan Bank'!$J:$J,Cashflow!AZ$5)</f>
        <v>0</v>
      </c>
      <c r="BA65" s="137">
        <f>SUMIFS('Struan Bank'!$I:$I,'Struan Bank'!$K:$K,Cashflow!$B65,'Struan Bank'!$J:$J,Cashflow!BA$5)</f>
        <v>0</v>
      </c>
    </row>
    <row r="66" spans="2:56" s="137" customFormat="1" ht="12.75" hidden="1" outlineLevel="1" x14ac:dyDescent="0.2">
      <c r="B66" s="137" t="s">
        <v>295</v>
      </c>
      <c r="D66" s="181">
        <f t="shared" si="45"/>
        <v>0</v>
      </c>
      <c r="E66" s="137">
        <f>SUMIFS('Struan Bank'!$I:$I,'Struan Bank'!$K:$K,Cashflow!$B66,'Struan Bank'!$J:$J,Cashflow!E$5)</f>
        <v>0</v>
      </c>
      <c r="F66" s="137">
        <f>SUMIFS('Struan Bank'!$I:$I,'Struan Bank'!$K:$K,Cashflow!$B66,'Struan Bank'!$J:$J,Cashflow!F$5)</f>
        <v>0</v>
      </c>
      <c r="G66" s="137">
        <f>SUMIFS('Struan Bank'!$I:$I,'Struan Bank'!$K:$K,Cashflow!$B66,'Struan Bank'!$J:$J,Cashflow!G$5)</f>
        <v>0</v>
      </c>
      <c r="H66" s="137">
        <f>SUMIFS('Struan Bank'!$I:$I,'Struan Bank'!$K:$K,Cashflow!$B66,'Struan Bank'!$J:$J,Cashflow!H$5)</f>
        <v>0</v>
      </c>
      <c r="I66" s="137">
        <f>SUMIFS('Struan Bank'!$I:$I,'Struan Bank'!$K:$K,Cashflow!$B66,'Struan Bank'!$J:$J,Cashflow!I$5)</f>
        <v>0</v>
      </c>
      <c r="J66" s="137">
        <f>SUMIFS('Struan Bank'!$I:$I,'Struan Bank'!$K:$K,Cashflow!$B66,'Struan Bank'!$J:$J,Cashflow!J$5)</f>
        <v>0</v>
      </c>
      <c r="K66" s="137">
        <f>SUMIFS('Struan Bank'!$I:$I,'Struan Bank'!$K:$K,Cashflow!$B66,'Struan Bank'!$J:$J,Cashflow!K$5)</f>
        <v>0</v>
      </c>
      <c r="L66" s="137">
        <f>SUMIFS('Struan Bank'!$I:$I,'Struan Bank'!$K:$K,Cashflow!$B66,'Struan Bank'!$J:$J,Cashflow!L$5)</f>
        <v>0</v>
      </c>
      <c r="M66" s="137">
        <f>SUMIFS('Struan Bank'!$I:$I,'Struan Bank'!$K:$K,Cashflow!$B66,'Struan Bank'!$J:$J,Cashflow!M$5)</f>
        <v>0</v>
      </c>
      <c r="N66" s="137">
        <f>SUMIFS('Struan Bank'!$I:$I,'Struan Bank'!$K:$K,Cashflow!$B66,'Struan Bank'!$J:$J,Cashflow!N$5)</f>
        <v>0</v>
      </c>
      <c r="O66" s="137">
        <f>SUMIFS('Struan Bank'!$I:$I,'Struan Bank'!$K:$K,Cashflow!$B66,'Struan Bank'!$J:$J,Cashflow!O$5)</f>
        <v>0</v>
      </c>
      <c r="P66" s="137">
        <f>SUMIFS('Struan Bank'!$I:$I,'Struan Bank'!$K:$K,Cashflow!$B66,'Struan Bank'!$J:$J,Cashflow!P$5)</f>
        <v>0</v>
      </c>
      <c r="Q66" s="137">
        <f>SUMIFS('Struan Bank'!$I:$I,'Struan Bank'!$K:$K,Cashflow!$B66,'Struan Bank'!$J:$J,Cashflow!Q$5)</f>
        <v>0</v>
      </c>
      <c r="R66" s="137">
        <f>SUMIFS('Struan Bank'!$I:$I,'Struan Bank'!$K:$K,Cashflow!$B66,'Struan Bank'!$J:$J,Cashflow!R$5)</f>
        <v>0</v>
      </c>
      <c r="S66" s="137">
        <f>SUMIFS('Struan Bank'!$I:$I,'Struan Bank'!$K:$K,Cashflow!$B66,'Struan Bank'!$J:$J,Cashflow!S$5)</f>
        <v>0</v>
      </c>
      <c r="T66" s="137">
        <f>SUMIFS('Struan Bank'!$I:$I,'Struan Bank'!$K:$K,Cashflow!$B66,'Struan Bank'!$J:$J,Cashflow!T$5)</f>
        <v>0</v>
      </c>
      <c r="U66" s="137">
        <f>SUMIFS('Struan Bank'!$I:$I,'Struan Bank'!$K:$K,Cashflow!$B66,'Struan Bank'!$J:$J,Cashflow!U$5)</f>
        <v>0</v>
      </c>
      <c r="V66" s="137">
        <f>SUMIFS('Struan Bank'!$I:$I,'Struan Bank'!$K:$K,Cashflow!$B66,'Struan Bank'!$J:$J,Cashflow!V$5)</f>
        <v>0</v>
      </c>
      <c r="W66" s="137">
        <f>SUMIFS('Struan Bank'!$I:$I,'Struan Bank'!$K:$K,Cashflow!$B66,'Struan Bank'!$J:$J,Cashflow!W$5)</f>
        <v>0</v>
      </c>
      <c r="X66" s="137">
        <f>SUMIFS('Struan Bank'!$I:$I,'Struan Bank'!$K:$K,Cashflow!$B66,'Struan Bank'!$J:$J,Cashflow!X$5)</f>
        <v>0</v>
      </c>
      <c r="Y66" s="137">
        <f>SUMIFS('Struan Bank'!$I:$I,'Struan Bank'!$K:$K,Cashflow!$B66,'Struan Bank'!$J:$J,Cashflow!Y$5)</f>
        <v>0</v>
      </c>
      <c r="Z66" s="137">
        <f>SUMIFS('Struan Bank'!$I:$I,'Struan Bank'!$K:$K,Cashflow!$B66,'Struan Bank'!$J:$J,Cashflow!Z$5)</f>
        <v>0</v>
      </c>
      <c r="AA66" s="137">
        <f>SUMIFS('Struan Bank'!$I:$I,'Struan Bank'!$K:$K,Cashflow!$B66,'Struan Bank'!$J:$J,Cashflow!AA$5)</f>
        <v>0</v>
      </c>
      <c r="AB66" s="137">
        <f>SUMIFS('Struan Bank'!$I:$I,'Struan Bank'!$K:$K,Cashflow!$B66,'Struan Bank'!$J:$J,Cashflow!AB$5)</f>
        <v>0</v>
      </c>
      <c r="AC66" s="137">
        <f>SUMIFS('Struan Bank'!$I:$I,'Struan Bank'!$K:$K,Cashflow!$B66,'Struan Bank'!$J:$J,Cashflow!AC$5)</f>
        <v>0</v>
      </c>
      <c r="AD66" s="137">
        <f>SUMIFS('Struan Bank'!$I:$I,'Struan Bank'!$K:$K,Cashflow!$B66,'Struan Bank'!$J:$J,Cashflow!AD$5)</f>
        <v>0</v>
      </c>
      <c r="AE66" s="137">
        <f>SUMIFS('Struan Bank'!$I:$I,'Struan Bank'!$K:$K,Cashflow!$B66,'Struan Bank'!$J:$J,Cashflow!AE$5)</f>
        <v>0</v>
      </c>
      <c r="AF66" s="137">
        <f>SUMIFS('Struan Bank'!$I:$I,'Struan Bank'!$K:$K,Cashflow!$B66,'Struan Bank'!$J:$J,Cashflow!AF$5)</f>
        <v>0</v>
      </c>
      <c r="AG66" s="137">
        <f>SUMIFS('Struan Bank'!$I:$I,'Struan Bank'!$K:$K,Cashflow!$B66,'Struan Bank'!$J:$J,Cashflow!AG$5)</f>
        <v>0</v>
      </c>
      <c r="AH66" s="137">
        <f>SUMIFS('Struan Bank'!$I:$I,'Struan Bank'!$K:$K,Cashflow!$B66,'Struan Bank'!$J:$J,Cashflow!AH$5)</f>
        <v>0</v>
      </c>
      <c r="AI66" s="137">
        <f>SUMIFS('Struan Bank'!$I:$I,'Struan Bank'!$K:$K,Cashflow!$B66,'Struan Bank'!$J:$J,Cashflow!AI$5)</f>
        <v>0</v>
      </c>
      <c r="AJ66" s="137">
        <f>SUMIFS('Struan Bank'!$I:$I,'Struan Bank'!$K:$K,Cashflow!$B66,'Struan Bank'!$J:$J,Cashflow!AJ$5)</f>
        <v>0</v>
      </c>
      <c r="AK66" s="137">
        <f>SUMIFS('Struan Bank'!$I:$I,'Struan Bank'!$K:$K,Cashflow!$B66,'Struan Bank'!$J:$J,Cashflow!AK$5)</f>
        <v>0</v>
      </c>
      <c r="AL66" s="137">
        <f>SUMIFS('Struan Bank'!$I:$I,'Struan Bank'!$K:$K,Cashflow!$B66,'Struan Bank'!$J:$J,Cashflow!AL$5)</f>
        <v>0</v>
      </c>
      <c r="AM66" s="137">
        <f>SUMIFS('Struan Bank'!$I:$I,'Struan Bank'!$K:$K,Cashflow!$B66,'Struan Bank'!$J:$J,Cashflow!AM$5)</f>
        <v>0</v>
      </c>
      <c r="AN66" s="137">
        <f>SUMIFS('Struan Bank'!$I:$I,'Struan Bank'!$K:$K,Cashflow!$B66,'Struan Bank'!$J:$J,Cashflow!AN$5)</f>
        <v>0</v>
      </c>
      <c r="AO66" s="137">
        <f>SUMIFS('Struan Bank'!$I:$I,'Struan Bank'!$K:$K,Cashflow!$B66,'Struan Bank'!$J:$J,Cashflow!AO$5)</f>
        <v>0</v>
      </c>
      <c r="AP66" s="137">
        <f>SUMIFS('Struan Bank'!$I:$I,'Struan Bank'!$K:$K,Cashflow!$B66,'Struan Bank'!$J:$J,Cashflow!AP$5)</f>
        <v>0</v>
      </c>
      <c r="AQ66" s="137">
        <f>SUMIFS('Struan Bank'!$I:$I,'Struan Bank'!$K:$K,Cashflow!$B66,'Struan Bank'!$J:$J,Cashflow!AQ$5)</f>
        <v>0</v>
      </c>
      <c r="AR66" s="137">
        <f>SUMIFS('Struan Bank'!$I:$I,'Struan Bank'!$K:$K,Cashflow!$B66,'Struan Bank'!$J:$J,Cashflow!AR$5)</f>
        <v>0</v>
      </c>
      <c r="AS66" s="137">
        <f>SUMIFS('Struan Bank'!$I:$I,'Struan Bank'!$K:$K,Cashflow!$B66,'Struan Bank'!$J:$J,Cashflow!AS$5)</f>
        <v>0</v>
      </c>
      <c r="AT66" s="137">
        <f>SUMIFS('Struan Bank'!$I:$I,'Struan Bank'!$K:$K,Cashflow!$B66,'Struan Bank'!$J:$J,Cashflow!AT$5)</f>
        <v>0</v>
      </c>
      <c r="AU66" s="137">
        <f>SUMIFS('Struan Bank'!$I:$I,'Struan Bank'!$K:$K,Cashflow!$B66,'Struan Bank'!$J:$J,Cashflow!AU$5)</f>
        <v>0</v>
      </c>
      <c r="AV66" s="137">
        <f>SUMIFS('Struan Bank'!$I:$I,'Struan Bank'!$K:$K,Cashflow!$B66,'Struan Bank'!$J:$J,Cashflow!AV$5)</f>
        <v>0</v>
      </c>
      <c r="AW66" s="137">
        <f>SUMIFS('Struan Bank'!$I:$I,'Struan Bank'!$K:$K,Cashflow!$B66,'Struan Bank'!$J:$J,Cashflow!AW$5)</f>
        <v>0</v>
      </c>
      <c r="AX66" s="137">
        <f>SUMIFS('Struan Bank'!$I:$I,'Struan Bank'!$K:$K,Cashflow!$B66,'Struan Bank'!$J:$J,Cashflow!AX$5)</f>
        <v>0</v>
      </c>
      <c r="AY66" s="137">
        <f>SUMIFS('Struan Bank'!$I:$I,'Struan Bank'!$K:$K,Cashflow!$B66,'Struan Bank'!$J:$J,Cashflow!AY$5)</f>
        <v>0</v>
      </c>
      <c r="AZ66" s="137">
        <f>SUMIFS('Struan Bank'!$I:$I,'Struan Bank'!$K:$K,Cashflow!$B66,'Struan Bank'!$J:$J,Cashflow!AZ$5)</f>
        <v>0</v>
      </c>
      <c r="BA66" s="137">
        <f>SUMIFS('Struan Bank'!$I:$I,'Struan Bank'!$K:$K,Cashflow!$B66,'Struan Bank'!$J:$J,Cashflow!BA$5)</f>
        <v>0</v>
      </c>
    </row>
    <row r="67" spans="2:56" s="137" customFormat="1" ht="12.75" hidden="1" outlineLevel="1" x14ac:dyDescent="0.2">
      <c r="D67" s="181">
        <f t="shared" si="45"/>
        <v>0</v>
      </c>
    </row>
    <row r="68" spans="2:56" s="142" customFormat="1" ht="12.75" hidden="1" outlineLevel="1" x14ac:dyDescent="0.2">
      <c r="B68" s="142" t="s">
        <v>715</v>
      </c>
      <c r="D68" s="184">
        <f t="shared" si="45"/>
        <v>-5</v>
      </c>
      <c r="E68" s="142">
        <f>E31+E64</f>
        <v>0</v>
      </c>
      <c r="F68" s="142">
        <f>F31+F64</f>
        <v>0</v>
      </c>
      <c r="G68" s="142">
        <f t="shared" ref="G68:AZ68" si="98">G31+G64</f>
        <v>0</v>
      </c>
      <c r="H68" s="142">
        <f t="shared" si="98"/>
        <v>0</v>
      </c>
      <c r="I68" s="142">
        <f t="shared" si="98"/>
        <v>0</v>
      </c>
      <c r="J68" s="142">
        <f t="shared" si="98"/>
        <v>0</v>
      </c>
      <c r="K68" s="142">
        <f t="shared" si="98"/>
        <v>0</v>
      </c>
      <c r="L68" s="142">
        <f t="shared" si="98"/>
        <v>0</v>
      </c>
      <c r="M68" s="142">
        <f t="shared" si="98"/>
        <v>0</v>
      </c>
      <c r="N68" s="142">
        <f t="shared" si="98"/>
        <v>0</v>
      </c>
      <c r="O68" s="142">
        <f t="shared" si="98"/>
        <v>0</v>
      </c>
      <c r="P68" s="142">
        <f t="shared" si="98"/>
        <v>0</v>
      </c>
      <c r="Q68" s="142">
        <f t="shared" si="98"/>
        <v>0</v>
      </c>
      <c r="R68" s="142">
        <f t="shared" si="98"/>
        <v>0</v>
      </c>
      <c r="S68" s="142">
        <f t="shared" si="98"/>
        <v>0</v>
      </c>
      <c r="T68" s="142">
        <f t="shared" si="98"/>
        <v>0</v>
      </c>
      <c r="U68" s="142">
        <f t="shared" si="98"/>
        <v>-1</v>
      </c>
      <c r="V68" s="142">
        <f t="shared" si="98"/>
        <v>0</v>
      </c>
      <c r="W68" s="142">
        <f t="shared" si="98"/>
        <v>-1</v>
      </c>
      <c r="X68" s="142">
        <f t="shared" si="98"/>
        <v>0</v>
      </c>
      <c r="Y68" s="142">
        <f t="shared" si="98"/>
        <v>0</v>
      </c>
      <c r="Z68" s="142">
        <f t="shared" si="98"/>
        <v>-1</v>
      </c>
      <c r="AA68" s="142">
        <f t="shared" si="98"/>
        <v>0</v>
      </c>
      <c r="AB68" s="142">
        <f t="shared" si="98"/>
        <v>0</v>
      </c>
      <c r="AC68" s="142">
        <f t="shared" si="98"/>
        <v>0</v>
      </c>
      <c r="AD68" s="142">
        <f t="shared" si="98"/>
        <v>0</v>
      </c>
      <c r="AE68" s="142">
        <f t="shared" si="98"/>
        <v>0</v>
      </c>
      <c r="AF68" s="142">
        <f t="shared" si="98"/>
        <v>0</v>
      </c>
      <c r="AG68" s="142">
        <f t="shared" si="98"/>
        <v>0</v>
      </c>
      <c r="AH68" s="142">
        <f t="shared" si="98"/>
        <v>0</v>
      </c>
      <c r="AI68" s="142">
        <f t="shared" si="98"/>
        <v>0</v>
      </c>
      <c r="AJ68" s="142">
        <f t="shared" si="98"/>
        <v>0</v>
      </c>
      <c r="AK68" s="142">
        <f t="shared" si="98"/>
        <v>0</v>
      </c>
      <c r="AL68" s="142">
        <f t="shared" si="98"/>
        <v>0</v>
      </c>
      <c r="AM68" s="142">
        <f t="shared" si="98"/>
        <v>-1</v>
      </c>
      <c r="AN68" s="142">
        <f t="shared" si="98"/>
        <v>-1</v>
      </c>
      <c r="AO68" s="142">
        <f t="shared" si="98"/>
        <v>0</v>
      </c>
      <c r="AP68" s="142">
        <f t="shared" si="98"/>
        <v>0</v>
      </c>
      <c r="AQ68" s="142">
        <f t="shared" si="98"/>
        <v>0</v>
      </c>
      <c r="AR68" s="142">
        <f t="shared" si="98"/>
        <v>0</v>
      </c>
      <c r="AS68" s="142">
        <f t="shared" si="98"/>
        <v>0</v>
      </c>
      <c r="AT68" s="142">
        <f t="shared" si="98"/>
        <v>0</v>
      </c>
      <c r="AU68" s="142">
        <f t="shared" si="98"/>
        <v>0</v>
      </c>
      <c r="AV68" s="142">
        <f t="shared" si="98"/>
        <v>0</v>
      </c>
      <c r="AW68" s="142">
        <f t="shared" si="98"/>
        <v>0</v>
      </c>
      <c r="AX68" s="142">
        <f t="shared" si="98"/>
        <v>0</v>
      </c>
      <c r="AY68" s="142">
        <f t="shared" si="98"/>
        <v>0</v>
      </c>
      <c r="AZ68" s="142">
        <f t="shared" si="98"/>
        <v>0</v>
      </c>
      <c r="BA68" s="142">
        <f t="shared" ref="BA68" si="99">BA31+BA64</f>
        <v>0</v>
      </c>
    </row>
    <row r="69" spans="2:56" s="142" customFormat="1" ht="12.75" hidden="1" outlineLevel="1" x14ac:dyDescent="0.2">
      <c r="B69" s="142" t="s">
        <v>716</v>
      </c>
      <c r="D69" s="184">
        <f t="shared" si="45"/>
        <v>-7.2375883064523805E-11</v>
      </c>
      <c r="E69" s="142">
        <f>(E18-D18)-E48-E61</f>
        <v>0</v>
      </c>
      <c r="F69" s="142">
        <f>(F18-E18)-F48-F61</f>
        <v>0</v>
      </c>
      <c r="G69" s="142">
        <f t="shared" ref="G69:BA69" si="100">(G18-F18)-G48-G61</f>
        <v>0</v>
      </c>
      <c r="H69" s="142">
        <f t="shared" si="100"/>
        <v>0</v>
      </c>
      <c r="I69" s="142">
        <f t="shared" si="100"/>
        <v>0</v>
      </c>
      <c r="J69" s="142">
        <f t="shared" si="100"/>
        <v>0</v>
      </c>
      <c r="K69" s="142">
        <f t="shared" si="100"/>
        <v>0</v>
      </c>
      <c r="L69" s="142">
        <f t="shared" si="100"/>
        <v>0</v>
      </c>
      <c r="M69" s="142">
        <f t="shared" si="100"/>
        <v>0</v>
      </c>
      <c r="N69" s="142">
        <f t="shared" si="100"/>
        <v>0</v>
      </c>
      <c r="O69" s="142">
        <f t="shared" si="100"/>
        <v>0</v>
      </c>
      <c r="P69" s="142">
        <f t="shared" si="100"/>
        <v>0</v>
      </c>
      <c r="Q69" s="142">
        <f t="shared" si="100"/>
        <v>0</v>
      </c>
      <c r="R69" s="142">
        <f t="shared" si="100"/>
        <v>0</v>
      </c>
      <c r="S69" s="142">
        <f t="shared" si="100"/>
        <v>0</v>
      </c>
      <c r="T69" s="142">
        <f t="shared" si="100"/>
        <v>0</v>
      </c>
      <c r="U69" s="142">
        <f t="shared" si="100"/>
        <v>0</v>
      </c>
      <c r="V69" s="142">
        <f t="shared" si="100"/>
        <v>0</v>
      </c>
      <c r="W69" s="142">
        <f t="shared" si="100"/>
        <v>0</v>
      </c>
      <c r="X69" s="142">
        <f t="shared" si="100"/>
        <v>0</v>
      </c>
      <c r="Y69" s="142">
        <f t="shared" si="100"/>
        <v>4.5474735088646412E-13</v>
      </c>
      <c r="Z69" s="142">
        <f t="shared" si="100"/>
        <v>0</v>
      </c>
      <c r="AA69" s="142">
        <f t="shared" si="100"/>
        <v>-10500</v>
      </c>
      <c r="AB69" s="142">
        <f t="shared" si="100"/>
        <v>10500</v>
      </c>
      <c r="AC69" s="142">
        <f t="shared" si="100"/>
        <v>-5.8207660913467407E-11</v>
      </c>
      <c r="AD69" s="142">
        <f t="shared" si="100"/>
        <v>1.0913936421275139E-11</v>
      </c>
      <c r="AE69" s="142">
        <f t="shared" si="100"/>
        <v>8.1854523159563541E-12</v>
      </c>
      <c r="AF69" s="142">
        <f t="shared" si="100"/>
        <v>7.2759576141834259E-12</v>
      </c>
      <c r="AG69" s="142">
        <f t="shared" si="100"/>
        <v>0</v>
      </c>
      <c r="AH69" s="142">
        <f t="shared" si="100"/>
        <v>-1.9099388737231493E-11</v>
      </c>
      <c r="AI69" s="142">
        <f t="shared" si="100"/>
        <v>-2.1827872842550278E-11</v>
      </c>
      <c r="AJ69" s="142">
        <f t="shared" si="100"/>
        <v>0</v>
      </c>
      <c r="AK69" s="142">
        <f t="shared" si="100"/>
        <v>0</v>
      </c>
      <c r="AL69" s="142">
        <f t="shared" si="100"/>
        <v>0</v>
      </c>
      <c r="AM69" s="142">
        <f t="shared" si="100"/>
        <v>0</v>
      </c>
      <c r="AN69" s="142">
        <f t="shared" si="100"/>
        <v>0</v>
      </c>
      <c r="AO69" s="142">
        <f t="shared" si="100"/>
        <v>0</v>
      </c>
      <c r="AP69" s="142">
        <f t="shared" si="100"/>
        <v>0</v>
      </c>
      <c r="AQ69" s="142">
        <f t="shared" si="100"/>
        <v>0</v>
      </c>
      <c r="AR69" s="142">
        <f t="shared" si="100"/>
        <v>2.2737367544323206E-13</v>
      </c>
      <c r="AS69" s="142">
        <f t="shared" si="100"/>
        <v>0</v>
      </c>
      <c r="AT69" s="142">
        <f t="shared" si="100"/>
        <v>0</v>
      </c>
      <c r="AU69" s="142">
        <f t="shared" si="100"/>
        <v>1.8474111129762605E-13</v>
      </c>
      <c r="AV69" s="142">
        <f t="shared" si="100"/>
        <v>0</v>
      </c>
      <c r="AW69" s="142">
        <f t="shared" si="100"/>
        <v>0</v>
      </c>
      <c r="AX69" s="142">
        <f t="shared" si="100"/>
        <v>-2.8421709430404007E-14</v>
      </c>
      <c r="AY69" s="142">
        <f t="shared" si="100"/>
        <v>0</v>
      </c>
      <c r="AZ69" s="142">
        <f t="shared" si="100"/>
        <v>0</v>
      </c>
      <c r="BA69" s="142">
        <f t="shared" si="100"/>
        <v>0</v>
      </c>
    </row>
    <row r="70" spans="2:56" s="137" customFormat="1" ht="12.75" collapsed="1" x14ac:dyDescent="0.2">
      <c r="D70" s="181"/>
    </row>
    <row r="71" spans="2:56" s="141" customFormat="1" ht="12.75" x14ac:dyDescent="0.2">
      <c r="B71" s="182" t="s">
        <v>0</v>
      </c>
      <c r="C71" s="182"/>
      <c r="D71" s="183">
        <f t="shared" si="45"/>
        <v>0</v>
      </c>
    </row>
    <row r="72" spans="2:56" s="177" customFormat="1" ht="12.75" x14ac:dyDescent="0.2">
      <c r="B72" s="140" t="s">
        <v>732</v>
      </c>
      <c r="C72" s="140"/>
      <c r="D72" s="178">
        <f t="shared" si="45"/>
        <v>-16771040.889999997</v>
      </c>
      <c r="E72" s="140">
        <f t="shared" ref="E72:AQ72" si="101">SUM(E73:E83)</f>
        <v>0</v>
      </c>
      <c r="F72" s="140">
        <f t="shared" si="101"/>
        <v>0</v>
      </c>
      <c r="G72" s="140">
        <f t="shared" si="101"/>
        <v>0</v>
      </c>
      <c r="H72" s="140">
        <f t="shared" si="101"/>
        <v>0</v>
      </c>
      <c r="I72" s="140">
        <f t="shared" si="101"/>
        <v>0</v>
      </c>
      <c r="J72" s="140">
        <f t="shared" si="101"/>
        <v>0</v>
      </c>
      <c r="K72" s="140">
        <f t="shared" si="101"/>
        <v>0</v>
      </c>
      <c r="L72" s="140">
        <f t="shared" si="101"/>
        <v>0</v>
      </c>
      <c r="M72" s="140">
        <f t="shared" si="101"/>
        <v>0</v>
      </c>
      <c r="N72" s="140">
        <f t="shared" si="101"/>
        <v>0</v>
      </c>
      <c r="O72" s="140">
        <f t="shared" si="101"/>
        <v>0</v>
      </c>
      <c r="P72" s="140">
        <f t="shared" si="101"/>
        <v>0</v>
      </c>
      <c r="Q72" s="140">
        <f t="shared" si="101"/>
        <v>0</v>
      </c>
      <c r="R72" s="140">
        <f t="shared" si="101"/>
        <v>0</v>
      </c>
      <c r="S72" s="140">
        <f t="shared" si="101"/>
        <v>0</v>
      </c>
      <c r="T72" s="140">
        <f t="shared" si="101"/>
        <v>-725000</v>
      </c>
      <c r="U72" s="140">
        <f t="shared" si="101"/>
        <v>-6877000</v>
      </c>
      <c r="V72" s="140">
        <f t="shared" si="101"/>
        <v>-17742.210000000003</v>
      </c>
      <c r="W72" s="140">
        <f t="shared" si="101"/>
        <v>0</v>
      </c>
      <c r="X72" s="140">
        <f t="shared" si="101"/>
        <v>-80482.929999999993</v>
      </c>
      <c r="Y72" s="140">
        <f t="shared" si="101"/>
        <v>-132029.20000000001</v>
      </c>
      <c r="Z72" s="140">
        <f t="shared" si="101"/>
        <v>-143145.85</v>
      </c>
      <c r="AA72" s="140">
        <f t="shared" si="101"/>
        <v>-87278.2</v>
      </c>
      <c r="AB72" s="140">
        <f t="shared" si="101"/>
        <v>42842.1</v>
      </c>
      <c r="AC72" s="140">
        <f t="shared" si="101"/>
        <v>-47315.83</v>
      </c>
      <c r="AD72" s="140">
        <f t="shared" si="101"/>
        <v>-130243.17000000001</v>
      </c>
      <c r="AE72" s="140">
        <f t="shared" si="101"/>
        <v>14527.27</v>
      </c>
      <c r="AF72" s="140">
        <f t="shared" si="101"/>
        <v>-151916.5</v>
      </c>
      <c r="AG72" s="140">
        <f t="shared" si="101"/>
        <v>-210094.08000000002</v>
      </c>
      <c r="AH72" s="140">
        <f t="shared" si="101"/>
        <v>-59890.41</v>
      </c>
      <c r="AI72" s="140">
        <f t="shared" si="101"/>
        <v>-70879.67</v>
      </c>
      <c r="AJ72" s="140">
        <f t="shared" si="101"/>
        <v>-66355.01999999999</v>
      </c>
      <c r="AK72" s="140">
        <f t="shared" si="101"/>
        <v>-64.729999999995925</v>
      </c>
      <c r="AL72" s="140">
        <f t="shared" si="101"/>
        <v>-52994.11</v>
      </c>
      <c r="AM72" s="140">
        <f t="shared" si="101"/>
        <v>-120176.45000000001</v>
      </c>
      <c r="AN72" s="140">
        <f t="shared" si="101"/>
        <v>-163013.13999999998</v>
      </c>
      <c r="AO72" s="140">
        <f t="shared" si="101"/>
        <v>-347329.97</v>
      </c>
      <c r="AP72" s="140">
        <f t="shared" si="101"/>
        <v>-488895.45</v>
      </c>
      <c r="AQ72" s="140">
        <f t="shared" si="101"/>
        <v>-621144.37</v>
      </c>
      <c r="AR72" s="140">
        <f>SUM(AR73:AR83)</f>
        <v>-611470.90999999992</v>
      </c>
      <c r="AS72" s="140">
        <f t="shared" ref="AS72:AZ72" si="102">SUM(AS73:AS83)</f>
        <v>-554210.66</v>
      </c>
      <c r="AT72" s="140">
        <f t="shared" si="102"/>
        <v>-924809.97</v>
      </c>
      <c r="AU72" s="140">
        <f t="shared" si="102"/>
        <v>-402148.86999999994</v>
      </c>
      <c r="AV72" s="140">
        <f t="shared" si="102"/>
        <v>-725974.41999999993</v>
      </c>
      <c r="AW72" s="140">
        <f t="shared" si="102"/>
        <v>-404027.95</v>
      </c>
      <c r="AX72" s="140">
        <f t="shared" si="102"/>
        <v>-715459.19000000006</v>
      </c>
      <c r="AY72" s="140">
        <f t="shared" si="102"/>
        <v>-630084.1</v>
      </c>
      <c r="AZ72" s="140">
        <f t="shared" si="102"/>
        <v>-109673.93000000001</v>
      </c>
      <c r="BA72" s="140">
        <f t="shared" ref="BA72" si="103">SUM(BA73:BA83)</f>
        <v>-1157558.97</v>
      </c>
      <c r="BB72" s="140"/>
      <c r="BC72" s="140"/>
      <c r="BD72" s="140"/>
    </row>
    <row r="73" spans="2:56" s="137" customFormat="1" ht="12.75" hidden="1" outlineLevel="1" x14ac:dyDescent="0.2">
      <c r="B73" s="137" t="s">
        <v>5</v>
      </c>
      <c r="D73" s="181">
        <f t="shared" si="45"/>
        <v>-7250000</v>
      </c>
      <c r="E73" s="137">
        <f>SUMIFS('Bedford Bank'!$I:$I,'Bedford Bank'!$K:$K,Cashflow!$B73,'Bedford Bank'!$J:$J,Cashflow!E$5)</f>
        <v>0</v>
      </c>
      <c r="F73" s="137">
        <f>SUMIFS('Bedford Bank'!$I:$I,'Bedford Bank'!$K:$K,Cashflow!$B73,'Bedford Bank'!$J:$J,Cashflow!F$5)</f>
        <v>0</v>
      </c>
      <c r="G73" s="137">
        <f>SUMIFS('Bedford Bank'!$I:$I,'Bedford Bank'!$K:$K,Cashflow!$B73,'Bedford Bank'!$J:$J,Cashflow!G$5)</f>
        <v>0</v>
      </c>
      <c r="H73" s="137">
        <f>SUMIFS('Bedford Bank'!$I:$I,'Bedford Bank'!$K:$K,Cashflow!$B73,'Bedford Bank'!$J:$J,Cashflow!H$5)</f>
        <v>0</v>
      </c>
      <c r="I73" s="137">
        <f>SUMIFS('Bedford Bank'!$I:$I,'Bedford Bank'!$K:$K,Cashflow!$B73,'Bedford Bank'!$J:$J,Cashflow!I$5)</f>
        <v>0</v>
      </c>
      <c r="J73" s="137">
        <f>SUMIFS('Bedford Bank'!$I:$I,'Bedford Bank'!$K:$K,Cashflow!$B73,'Bedford Bank'!$J:$J,Cashflow!J$5)</f>
        <v>0</v>
      </c>
      <c r="K73" s="137">
        <f>SUMIFS('Bedford Bank'!$I:$I,'Bedford Bank'!$K:$K,Cashflow!$B73,'Bedford Bank'!$J:$J,Cashflow!K$5)</f>
        <v>0</v>
      </c>
      <c r="L73" s="137">
        <f>SUMIFS('Bedford Bank'!$I:$I,'Bedford Bank'!$K:$K,Cashflow!$B73,'Bedford Bank'!$J:$J,Cashflow!L$5)</f>
        <v>0</v>
      </c>
      <c r="M73" s="137">
        <f>SUMIFS('Bedford Bank'!$I:$I,'Bedford Bank'!$K:$K,Cashflow!$B73,'Bedford Bank'!$J:$J,Cashflow!M$5)</f>
        <v>0</v>
      </c>
      <c r="N73" s="137">
        <f>SUMIFS('Bedford Bank'!$I:$I,'Bedford Bank'!$K:$K,Cashflow!$B73,'Bedford Bank'!$J:$J,Cashflow!N$5)</f>
        <v>0</v>
      </c>
      <c r="O73" s="137">
        <f>SUMIFS('Bedford Bank'!$I:$I,'Bedford Bank'!$K:$K,Cashflow!$B73,'Bedford Bank'!$J:$J,Cashflow!O$5)</f>
        <v>0</v>
      </c>
      <c r="P73" s="137">
        <f>SUMIFS('Bedford Bank'!$I:$I,'Bedford Bank'!$K:$K,Cashflow!$B73,'Bedford Bank'!$J:$J,Cashflow!P$5)</f>
        <v>0</v>
      </c>
      <c r="Q73" s="137">
        <f>SUMIFS('Bedford Bank'!$I:$I,'Bedford Bank'!$K:$K,Cashflow!$B73,'Bedford Bank'!$J:$J,Cashflow!Q$5)</f>
        <v>0</v>
      </c>
      <c r="R73" s="137">
        <f>SUMIFS('Bedford Bank'!$I:$I,'Bedford Bank'!$K:$K,Cashflow!$B73,'Bedford Bank'!$J:$J,Cashflow!R$5)</f>
        <v>0</v>
      </c>
      <c r="S73" s="137">
        <f>SUMIFS('Bedford Bank'!$I:$I,'Bedford Bank'!$K:$K,Cashflow!$B73,'Bedford Bank'!$J:$J,Cashflow!S$5)</f>
        <v>0</v>
      </c>
      <c r="T73" s="137">
        <f>SUMIFS('Bedford Bank'!$I:$I,'Bedford Bank'!$K:$K,Cashflow!$B73,'Bedford Bank'!$J:$J,Cashflow!T$5)</f>
        <v>-725000</v>
      </c>
      <c r="U73" s="137">
        <f>SUMIFS('Bedford Bank'!$I:$I,'Bedford Bank'!$K:$K,Cashflow!$B73,'Bedford Bank'!$J:$J,Cashflow!U$5)</f>
        <v>-6525000</v>
      </c>
      <c r="V73" s="137">
        <f>SUMIFS('Bedford Bank'!$I:$I,'Bedford Bank'!$K:$K,Cashflow!$B73,'Bedford Bank'!$J:$J,Cashflow!V$5)</f>
        <v>0</v>
      </c>
      <c r="W73" s="137">
        <f>SUMIFS('Bedford Bank'!$I:$I,'Bedford Bank'!$K:$K,Cashflow!$B73,'Bedford Bank'!$J:$J,Cashflow!W$5)</f>
        <v>0</v>
      </c>
      <c r="X73" s="137">
        <f>SUMIFS('Bedford Bank'!$I:$I,'Bedford Bank'!$K:$K,Cashflow!$B73,'Bedford Bank'!$J:$J,Cashflow!X$5)</f>
        <v>0</v>
      </c>
      <c r="Y73" s="137">
        <f>SUMIFS('Bedford Bank'!$I:$I,'Bedford Bank'!$K:$K,Cashflow!$B73,'Bedford Bank'!$J:$J,Cashflow!Y$5)</f>
        <v>0</v>
      </c>
      <c r="Z73" s="137">
        <f>SUMIFS('Bedford Bank'!$I:$I,'Bedford Bank'!$K:$K,Cashflow!$B73,'Bedford Bank'!$J:$J,Cashflow!Z$5)</f>
        <v>0</v>
      </c>
      <c r="AA73" s="137">
        <f>SUMIFS('Bedford Bank'!$I:$I,'Bedford Bank'!$K:$K,Cashflow!$B73,'Bedford Bank'!$J:$J,Cashflow!AA$5)</f>
        <v>0</v>
      </c>
      <c r="AB73" s="137">
        <f>SUMIFS('Bedford Bank'!$I:$I,'Bedford Bank'!$K:$K,Cashflow!$B73,'Bedford Bank'!$J:$J,Cashflow!AB$5)</f>
        <v>0</v>
      </c>
      <c r="AC73" s="137">
        <f>SUMIFS('Bedford Bank'!$I:$I,'Bedford Bank'!$K:$K,Cashflow!$B73,'Bedford Bank'!$J:$J,Cashflow!AC$5)</f>
        <v>0</v>
      </c>
      <c r="AD73" s="137">
        <f>SUMIFS('Bedford Bank'!$I:$I,'Bedford Bank'!$K:$K,Cashflow!$B73,'Bedford Bank'!$J:$J,Cashflow!AD$5)</f>
        <v>0</v>
      </c>
      <c r="AE73" s="137">
        <f>SUMIFS('Bedford Bank'!$I:$I,'Bedford Bank'!$K:$K,Cashflow!$B73,'Bedford Bank'!$J:$J,Cashflow!AE$5)</f>
        <v>0</v>
      </c>
      <c r="AF73" s="137">
        <f>SUMIFS('Bedford Bank'!$I:$I,'Bedford Bank'!$K:$K,Cashflow!$B73,'Bedford Bank'!$J:$J,Cashflow!AF$5)</f>
        <v>0</v>
      </c>
      <c r="AG73" s="137">
        <f>SUMIFS('Bedford Bank'!$I:$I,'Bedford Bank'!$K:$K,Cashflow!$B73,'Bedford Bank'!$J:$J,Cashflow!AG$5)</f>
        <v>0</v>
      </c>
      <c r="AH73" s="137">
        <f>SUMIFS('Bedford Bank'!$I:$I,'Bedford Bank'!$K:$K,Cashflow!$B73,'Bedford Bank'!$J:$J,Cashflow!AH$5)</f>
        <v>0</v>
      </c>
      <c r="AI73" s="137">
        <f>SUMIFS('Bedford Bank'!$I:$I,'Bedford Bank'!$K:$K,Cashflow!$B73,'Bedford Bank'!$J:$J,Cashflow!AI$5)</f>
        <v>0</v>
      </c>
      <c r="AJ73" s="137">
        <f>SUMIFS('Bedford Bank'!$I:$I,'Bedford Bank'!$K:$K,Cashflow!$B73,'Bedford Bank'!$J:$J,Cashflow!AJ$5)</f>
        <v>0</v>
      </c>
      <c r="AK73" s="137">
        <f>SUMIFS('Bedford Bank'!$I:$I,'Bedford Bank'!$K:$K,Cashflow!$B73,'Bedford Bank'!$J:$J,Cashflow!AK$5)</f>
        <v>0</v>
      </c>
      <c r="AL73" s="137">
        <f>SUMIFS('Bedford Bank'!$I:$I,'Bedford Bank'!$K:$K,Cashflow!$B73,'Bedford Bank'!$J:$J,Cashflow!AL$5)</f>
        <v>0</v>
      </c>
      <c r="AM73" s="137">
        <f>SUMIFS('Bedford Bank'!$I:$I,'Bedford Bank'!$K:$K,Cashflow!$B73,'Bedford Bank'!$J:$J,Cashflow!AM$5)</f>
        <v>0</v>
      </c>
      <c r="AN73" s="137">
        <f>SUMIFS('Bedford Bank'!$I:$I,'Bedford Bank'!$K:$K,Cashflow!$B73,'Bedford Bank'!$J:$J,Cashflow!AN$5)</f>
        <v>0</v>
      </c>
      <c r="AO73" s="137">
        <f>SUMIFS('Bedford Bank'!$I:$I,'Bedford Bank'!$K:$K,Cashflow!$B73,'Bedford Bank'!$J:$J,Cashflow!AO$5)</f>
        <v>0</v>
      </c>
      <c r="AP73" s="137">
        <f>SUMIFS('Bedford Bank'!$I:$I,'Bedford Bank'!$K:$K,Cashflow!$B73,'Bedford Bank'!$J:$J,Cashflow!AP$5)</f>
        <v>0</v>
      </c>
      <c r="AQ73" s="137">
        <f>SUMIFS('Bedford Bank'!$I:$I,'Bedford Bank'!$K:$K,Cashflow!$B73,'Bedford Bank'!$J:$J,Cashflow!AQ$5)</f>
        <v>0</v>
      </c>
      <c r="AR73" s="137">
        <f>SUMIFS('Bedford Bank'!$I:$I,'Bedford Bank'!$K:$K,Cashflow!$B73,'Bedford Bank'!$J:$J,Cashflow!AR$5)</f>
        <v>0</v>
      </c>
      <c r="AS73" s="137">
        <f>SUMIFS('Bedford Bank'!$I:$I,'Bedford Bank'!$K:$K,Cashflow!$B73,'Bedford Bank'!$J:$J,Cashflow!AS$5)</f>
        <v>0</v>
      </c>
      <c r="AT73" s="137">
        <f>SUMIFS('Bedford Bank'!$I:$I,'Bedford Bank'!$K:$K,Cashflow!$B73,'Bedford Bank'!$J:$J,Cashflow!AT$5)</f>
        <v>0</v>
      </c>
      <c r="AU73" s="137">
        <f>SUMIFS('Bedford Bank'!$I:$I,'Bedford Bank'!$K:$K,Cashflow!$B73,'Bedford Bank'!$J:$J,Cashflow!AU$5)</f>
        <v>0</v>
      </c>
      <c r="AV73" s="137">
        <f>SUMIFS('Bedford Bank'!$I:$I,'Bedford Bank'!$K:$K,Cashflow!$B73,'Bedford Bank'!$J:$J,Cashflow!AV$5)</f>
        <v>0</v>
      </c>
      <c r="AW73" s="137">
        <f>SUMIFS('Bedford Bank'!$I:$I,'Bedford Bank'!$K:$K,Cashflow!$B73,'Bedford Bank'!$J:$J,Cashflow!AW$5)</f>
        <v>0</v>
      </c>
      <c r="AX73" s="137">
        <f>SUMIFS('Bedford Bank'!$I:$I,'Bedford Bank'!$K:$K,Cashflow!$B73,'Bedford Bank'!$J:$J,Cashflow!AX$5)</f>
        <v>0</v>
      </c>
      <c r="AY73" s="137">
        <f>SUMIFS('Bedford Bank'!$I:$I,'Bedford Bank'!$K:$K,Cashflow!$B73,'Bedford Bank'!$J:$J,Cashflow!AY$5)</f>
        <v>0</v>
      </c>
      <c r="AZ73" s="137">
        <f>SUMIFS('Bedford Bank'!$I:$I,'Bedford Bank'!$K:$K,Cashflow!$B73,'Bedford Bank'!$J:$J,Cashflow!AZ$5)</f>
        <v>0</v>
      </c>
      <c r="BA73" s="137">
        <f>SUMIFS('Bedford Bank'!$I:$I,'Bedford Bank'!$K:$K,Cashflow!$B73,'Bedford Bank'!$J:$J,Cashflow!BA$5)</f>
        <v>0</v>
      </c>
    </row>
    <row r="74" spans="2:56" s="137" customFormat="1" ht="12.75" hidden="1" outlineLevel="1" x14ac:dyDescent="0.2">
      <c r="B74" s="137" t="s">
        <v>7</v>
      </c>
      <c r="D74" s="181">
        <f t="shared" si="45"/>
        <v>-352000</v>
      </c>
      <c r="E74" s="137">
        <f>SUMIFS('Bedford Bank'!$I:$I,'Bedford Bank'!$K:$K,Cashflow!$B74,'Bedford Bank'!$J:$J,Cashflow!E$5)</f>
        <v>0</v>
      </c>
      <c r="F74" s="137">
        <f>SUMIFS('Bedford Bank'!$I:$I,'Bedford Bank'!$K:$K,Cashflow!$B74,'Bedford Bank'!$J:$J,Cashflow!F$5)</f>
        <v>0</v>
      </c>
      <c r="G74" s="137">
        <f>SUMIFS('Bedford Bank'!$I:$I,'Bedford Bank'!$K:$K,Cashflow!$B74,'Bedford Bank'!$J:$J,Cashflow!G$5)</f>
        <v>0</v>
      </c>
      <c r="H74" s="137">
        <f>SUMIFS('Bedford Bank'!$I:$I,'Bedford Bank'!$K:$K,Cashflow!$B74,'Bedford Bank'!$J:$J,Cashflow!H$5)</f>
        <v>0</v>
      </c>
      <c r="I74" s="137">
        <f>SUMIFS('Bedford Bank'!$I:$I,'Bedford Bank'!$K:$K,Cashflow!$B74,'Bedford Bank'!$J:$J,Cashflow!I$5)</f>
        <v>0</v>
      </c>
      <c r="J74" s="137">
        <f>SUMIFS('Bedford Bank'!$I:$I,'Bedford Bank'!$K:$K,Cashflow!$B74,'Bedford Bank'!$J:$J,Cashflow!J$5)</f>
        <v>0</v>
      </c>
      <c r="K74" s="137">
        <f>SUMIFS('Bedford Bank'!$I:$I,'Bedford Bank'!$K:$K,Cashflow!$B74,'Bedford Bank'!$J:$J,Cashflow!K$5)</f>
        <v>0</v>
      </c>
      <c r="L74" s="137">
        <f>SUMIFS('Bedford Bank'!$I:$I,'Bedford Bank'!$K:$K,Cashflow!$B74,'Bedford Bank'!$J:$J,Cashflow!L$5)</f>
        <v>0</v>
      </c>
      <c r="M74" s="137">
        <f>SUMIFS('Bedford Bank'!$I:$I,'Bedford Bank'!$K:$K,Cashflow!$B74,'Bedford Bank'!$J:$J,Cashflow!M$5)</f>
        <v>0</v>
      </c>
      <c r="N74" s="137">
        <f>SUMIFS('Bedford Bank'!$I:$I,'Bedford Bank'!$K:$K,Cashflow!$B74,'Bedford Bank'!$J:$J,Cashflow!N$5)</f>
        <v>0</v>
      </c>
      <c r="O74" s="137">
        <f>SUMIFS('Bedford Bank'!$I:$I,'Bedford Bank'!$K:$K,Cashflow!$B74,'Bedford Bank'!$J:$J,Cashflow!O$5)</f>
        <v>0</v>
      </c>
      <c r="P74" s="137">
        <f>SUMIFS('Bedford Bank'!$I:$I,'Bedford Bank'!$K:$K,Cashflow!$B74,'Bedford Bank'!$J:$J,Cashflow!P$5)</f>
        <v>0</v>
      </c>
      <c r="Q74" s="137">
        <f>SUMIFS('Bedford Bank'!$I:$I,'Bedford Bank'!$K:$K,Cashflow!$B74,'Bedford Bank'!$J:$J,Cashflow!Q$5)</f>
        <v>0</v>
      </c>
      <c r="R74" s="137">
        <f>SUMIFS('Bedford Bank'!$I:$I,'Bedford Bank'!$K:$K,Cashflow!$B74,'Bedford Bank'!$J:$J,Cashflow!R$5)</f>
        <v>0</v>
      </c>
      <c r="S74" s="137">
        <f>SUMIFS('Bedford Bank'!$I:$I,'Bedford Bank'!$K:$K,Cashflow!$B74,'Bedford Bank'!$J:$J,Cashflow!S$5)</f>
        <v>0</v>
      </c>
      <c r="T74" s="137">
        <f>SUMIFS('Bedford Bank'!$I:$I,'Bedford Bank'!$K:$K,Cashflow!$B74,'Bedford Bank'!$J:$J,Cashflow!T$5)</f>
        <v>0</v>
      </c>
      <c r="U74" s="137">
        <f>SUMIFS('Bedford Bank'!$I:$I,'Bedford Bank'!$K:$K,Cashflow!$B74,'Bedford Bank'!$J:$J,Cashflow!U$5)</f>
        <v>-352000</v>
      </c>
      <c r="V74" s="137">
        <f>SUMIFS('Bedford Bank'!$I:$I,'Bedford Bank'!$K:$K,Cashflow!$B74,'Bedford Bank'!$J:$J,Cashflow!V$5)</f>
        <v>0</v>
      </c>
      <c r="W74" s="137">
        <f>SUMIFS('Bedford Bank'!$I:$I,'Bedford Bank'!$K:$K,Cashflow!$B74,'Bedford Bank'!$J:$J,Cashflow!W$5)</f>
        <v>0</v>
      </c>
      <c r="X74" s="137">
        <f>SUMIFS('Bedford Bank'!$I:$I,'Bedford Bank'!$K:$K,Cashflow!$B74,'Bedford Bank'!$J:$J,Cashflow!X$5)</f>
        <v>0</v>
      </c>
      <c r="Y74" s="137">
        <f>SUMIFS('Bedford Bank'!$I:$I,'Bedford Bank'!$K:$K,Cashflow!$B74,'Bedford Bank'!$J:$J,Cashflow!Y$5)</f>
        <v>0</v>
      </c>
      <c r="Z74" s="137">
        <f>SUMIFS('Bedford Bank'!$I:$I,'Bedford Bank'!$K:$K,Cashflow!$B74,'Bedford Bank'!$J:$J,Cashflow!Z$5)</f>
        <v>0</v>
      </c>
      <c r="AA74" s="137">
        <f>SUMIFS('Bedford Bank'!$I:$I,'Bedford Bank'!$K:$K,Cashflow!$B74,'Bedford Bank'!$J:$J,Cashflow!AA$5)</f>
        <v>0</v>
      </c>
      <c r="AB74" s="137">
        <f>SUMIFS('Bedford Bank'!$I:$I,'Bedford Bank'!$K:$K,Cashflow!$B74,'Bedford Bank'!$J:$J,Cashflow!AB$5)</f>
        <v>0</v>
      </c>
      <c r="AC74" s="137">
        <f>SUMIFS('Bedford Bank'!$I:$I,'Bedford Bank'!$K:$K,Cashflow!$B74,'Bedford Bank'!$J:$J,Cashflow!AC$5)</f>
        <v>0</v>
      </c>
      <c r="AD74" s="137">
        <f>SUMIFS('Bedford Bank'!$I:$I,'Bedford Bank'!$K:$K,Cashflow!$B74,'Bedford Bank'!$J:$J,Cashflow!AD$5)</f>
        <v>0</v>
      </c>
      <c r="AE74" s="137">
        <f>SUMIFS('Bedford Bank'!$I:$I,'Bedford Bank'!$K:$K,Cashflow!$B74,'Bedford Bank'!$J:$J,Cashflow!AE$5)</f>
        <v>0</v>
      </c>
      <c r="AF74" s="137">
        <f>SUMIFS('Bedford Bank'!$I:$I,'Bedford Bank'!$K:$K,Cashflow!$B74,'Bedford Bank'!$J:$J,Cashflow!AF$5)</f>
        <v>0</v>
      </c>
      <c r="AG74" s="137">
        <f>SUMIFS('Bedford Bank'!$I:$I,'Bedford Bank'!$K:$K,Cashflow!$B74,'Bedford Bank'!$J:$J,Cashflow!AG$5)</f>
        <v>0</v>
      </c>
      <c r="AH74" s="137">
        <f>SUMIFS('Bedford Bank'!$I:$I,'Bedford Bank'!$K:$K,Cashflow!$B74,'Bedford Bank'!$J:$J,Cashflow!AH$5)</f>
        <v>0</v>
      </c>
      <c r="AI74" s="137">
        <f>SUMIFS('Bedford Bank'!$I:$I,'Bedford Bank'!$K:$K,Cashflow!$B74,'Bedford Bank'!$J:$J,Cashflow!AI$5)</f>
        <v>0</v>
      </c>
      <c r="AJ74" s="137">
        <f>SUMIFS('Bedford Bank'!$I:$I,'Bedford Bank'!$K:$K,Cashflow!$B74,'Bedford Bank'!$J:$J,Cashflow!AJ$5)</f>
        <v>0</v>
      </c>
      <c r="AK74" s="137">
        <f>SUMIFS('Bedford Bank'!$I:$I,'Bedford Bank'!$K:$K,Cashflow!$B74,'Bedford Bank'!$J:$J,Cashflow!AK$5)</f>
        <v>0</v>
      </c>
      <c r="AL74" s="137">
        <f>SUMIFS('Bedford Bank'!$I:$I,'Bedford Bank'!$K:$K,Cashflow!$B74,'Bedford Bank'!$J:$J,Cashflow!AL$5)</f>
        <v>0</v>
      </c>
      <c r="AM74" s="137">
        <f>SUMIFS('Bedford Bank'!$I:$I,'Bedford Bank'!$K:$K,Cashflow!$B74,'Bedford Bank'!$J:$J,Cashflow!AM$5)</f>
        <v>0</v>
      </c>
      <c r="AN74" s="137">
        <f>SUMIFS('Bedford Bank'!$I:$I,'Bedford Bank'!$K:$K,Cashflow!$B74,'Bedford Bank'!$J:$J,Cashflow!AN$5)</f>
        <v>0</v>
      </c>
      <c r="AO74" s="137">
        <f>SUMIFS('Bedford Bank'!$I:$I,'Bedford Bank'!$K:$K,Cashflow!$B74,'Bedford Bank'!$J:$J,Cashflow!AO$5)</f>
        <v>0</v>
      </c>
      <c r="AP74" s="137">
        <f>SUMIFS('Bedford Bank'!$I:$I,'Bedford Bank'!$K:$K,Cashflow!$B74,'Bedford Bank'!$J:$J,Cashflow!AP$5)</f>
        <v>0</v>
      </c>
      <c r="AQ74" s="137">
        <f>SUMIFS('Bedford Bank'!$I:$I,'Bedford Bank'!$K:$K,Cashflow!$B74,'Bedford Bank'!$J:$J,Cashflow!AQ$5)</f>
        <v>0</v>
      </c>
      <c r="AR74" s="137">
        <f>SUMIFS('Bedford Bank'!$I:$I,'Bedford Bank'!$K:$K,Cashflow!$B74,'Bedford Bank'!$J:$J,Cashflow!AR$5)</f>
        <v>0</v>
      </c>
      <c r="AS74" s="137">
        <f>SUMIFS('Bedford Bank'!$I:$I,'Bedford Bank'!$K:$K,Cashflow!$B74,'Bedford Bank'!$J:$J,Cashflow!AS$5)</f>
        <v>0</v>
      </c>
      <c r="AT74" s="137">
        <f>SUMIFS('Bedford Bank'!$I:$I,'Bedford Bank'!$K:$K,Cashflow!$B74,'Bedford Bank'!$J:$J,Cashflow!AT$5)</f>
        <v>0</v>
      </c>
      <c r="AU74" s="137">
        <f>SUMIFS('Bedford Bank'!$I:$I,'Bedford Bank'!$K:$K,Cashflow!$B74,'Bedford Bank'!$J:$J,Cashflow!AU$5)</f>
        <v>0</v>
      </c>
      <c r="AV74" s="137">
        <f>SUMIFS('Bedford Bank'!$I:$I,'Bedford Bank'!$K:$K,Cashflow!$B74,'Bedford Bank'!$J:$J,Cashflow!AV$5)</f>
        <v>0</v>
      </c>
      <c r="AW74" s="137">
        <f>SUMIFS('Bedford Bank'!$I:$I,'Bedford Bank'!$K:$K,Cashflow!$B74,'Bedford Bank'!$J:$J,Cashflow!AW$5)</f>
        <v>0</v>
      </c>
      <c r="AX74" s="137">
        <f>SUMIFS('Bedford Bank'!$I:$I,'Bedford Bank'!$K:$K,Cashflow!$B74,'Bedford Bank'!$J:$J,Cashflow!AX$5)</f>
        <v>0</v>
      </c>
      <c r="AY74" s="137">
        <f>SUMIFS('Bedford Bank'!$I:$I,'Bedford Bank'!$K:$K,Cashflow!$B74,'Bedford Bank'!$J:$J,Cashflow!AY$5)</f>
        <v>0</v>
      </c>
      <c r="AZ74" s="137">
        <f>SUMIFS('Bedford Bank'!$I:$I,'Bedford Bank'!$K:$K,Cashflow!$B74,'Bedford Bank'!$J:$J,Cashflow!AZ$5)</f>
        <v>0</v>
      </c>
      <c r="BA74" s="137">
        <f>SUMIFS('Bedford Bank'!$I:$I,'Bedford Bank'!$K:$K,Cashflow!$B74,'Bedford Bank'!$J:$J,Cashflow!BA$5)</f>
        <v>0</v>
      </c>
    </row>
    <row r="75" spans="2:56" s="137" customFormat="1" ht="12.75" hidden="1" outlineLevel="1" x14ac:dyDescent="0.2">
      <c r="B75" s="137" t="s">
        <v>9</v>
      </c>
      <c r="D75" s="181">
        <f t="shared" si="45"/>
        <v>-9495869.3599999994</v>
      </c>
      <c r="E75" s="137">
        <f>SUMIFS('Bedford Bank'!$I:$I,'Bedford Bank'!$K:$K,Cashflow!$B75,'Bedford Bank'!$J:$J,Cashflow!E$5)</f>
        <v>0</v>
      </c>
      <c r="F75" s="137">
        <f>SUMIFS('Bedford Bank'!$I:$I,'Bedford Bank'!$K:$K,Cashflow!$B75,'Bedford Bank'!$J:$J,Cashflow!F$5)</f>
        <v>0</v>
      </c>
      <c r="G75" s="137">
        <f>SUMIFS('Bedford Bank'!$I:$I,'Bedford Bank'!$K:$K,Cashflow!$B75,'Bedford Bank'!$J:$J,Cashflow!G$5)</f>
        <v>0</v>
      </c>
      <c r="H75" s="137">
        <f>SUMIFS('Bedford Bank'!$I:$I,'Bedford Bank'!$K:$K,Cashflow!$B75,'Bedford Bank'!$J:$J,Cashflow!H$5)</f>
        <v>0</v>
      </c>
      <c r="I75" s="137">
        <f>SUMIFS('Bedford Bank'!$I:$I,'Bedford Bank'!$K:$K,Cashflow!$B75,'Bedford Bank'!$J:$J,Cashflow!I$5)</f>
        <v>0</v>
      </c>
      <c r="J75" s="137">
        <f>SUMIFS('Bedford Bank'!$I:$I,'Bedford Bank'!$K:$K,Cashflow!$B75,'Bedford Bank'!$J:$J,Cashflow!J$5)</f>
        <v>0</v>
      </c>
      <c r="K75" s="137">
        <f>SUMIFS('Bedford Bank'!$I:$I,'Bedford Bank'!$K:$K,Cashflow!$B75,'Bedford Bank'!$J:$J,Cashflow!K$5)</f>
        <v>0</v>
      </c>
      <c r="L75" s="137">
        <f>SUMIFS('Bedford Bank'!$I:$I,'Bedford Bank'!$K:$K,Cashflow!$B75,'Bedford Bank'!$J:$J,Cashflow!L$5)</f>
        <v>0</v>
      </c>
      <c r="M75" s="137">
        <f>SUMIFS('Bedford Bank'!$I:$I,'Bedford Bank'!$K:$K,Cashflow!$B75,'Bedford Bank'!$J:$J,Cashflow!M$5)</f>
        <v>0</v>
      </c>
      <c r="N75" s="137">
        <f>SUMIFS('Bedford Bank'!$I:$I,'Bedford Bank'!$K:$K,Cashflow!$B75,'Bedford Bank'!$J:$J,Cashflow!N$5)</f>
        <v>0</v>
      </c>
      <c r="O75" s="137">
        <f>SUMIFS('Bedford Bank'!$I:$I,'Bedford Bank'!$K:$K,Cashflow!$B75,'Bedford Bank'!$J:$J,Cashflow!O$5)</f>
        <v>0</v>
      </c>
      <c r="P75" s="137">
        <f>SUMIFS('Bedford Bank'!$I:$I,'Bedford Bank'!$K:$K,Cashflow!$B75,'Bedford Bank'!$J:$J,Cashflow!P$5)</f>
        <v>0</v>
      </c>
      <c r="Q75" s="137">
        <f>SUMIFS('Bedford Bank'!$I:$I,'Bedford Bank'!$K:$K,Cashflow!$B75,'Bedford Bank'!$J:$J,Cashflow!Q$5)</f>
        <v>0</v>
      </c>
      <c r="R75" s="137">
        <f>SUMIFS('Bedford Bank'!$I:$I,'Bedford Bank'!$K:$K,Cashflow!$B75,'Bedford Bank'!$J:$J,Cashflow!R$5)</f>
        <v>0</v>
      </c>
      <c r="S75" s="137">
        <f>SUMIFS('Bedford Bank'!$I:$I,'Bedford Bank'!$K:$K,Cashflow!$B75,'Bedford Bank'!$J:$J,Cashflow!S$5)</f>
        <v>0</v>
      </c>
      <c r="T75" s="137">
        <f>SUMIFS('Bedford Bank'!$I:$I,'Bedford Bank'!$K:$K,Cashflow!$B75,'Bedford Bank'!$J:$J,Cashflow!T$5)</f>
        <v>0</v>
      </c>
      <c r="U75" s="137">
        <f>SUMIFS('Bedford Bank'!$I:$I,'Bedford Bank'!$K:$K,Cashflow!$B75,'Bedford Bank'!$J:$J,Cashflow!U$5)</f>
        <v>0</v>
      </c>
      <c r="V75" s="137">
        <f>SUMIFS('Bedford Bank'!$I:$I,'Bedford Bank'!$K:$K,Cashflow!$B75,'Bedford Bank'!$J:$J,Cashflow!V$5)</f>
        <v>0</v>
      </c>
      <c r="W75" s="137">
        <f>SUMIFS('Bedford Bank'!$I:$I,'Bedford Bank'!$K:$K,Cashflow!$B75,'Bedford Bank'!$J:$J,Cashflow!W$5)</f>
        <v>0</v>
      </c>
      <c r="X75" s="137">
        <f>SUMIFS('Bedford Bank'!$I:$I,'Bedford Bank'!$K:$K,Cashflow!$B75,'Bedford Bank'!$J:$J,Cashflow!X$5)</f>
        <v>-19540.8</v>
      </c>
      <c r="Y75" s="137">
        <f>SUMIFS('Bedford Bank'!$I:$I,'Bedford Bank'!$K:$K,Cashflow!$B75,'Bedford Bank'!$J:$J,Cashflow!Y$5)</f>
        <v>-109942.20000000001</v>
      </c>
      <c r="Z75" s="137">
        <f>SUMIFS('Bedford Bank'!$I:$I,'Bedford Bank'!$K:$K,Cashflow!$B75,'Bedford Bank'!$J:$J,Cashflow!Z$5)</f>
        <v>-133212</v>
      </c>
      <c r="AA75" s="137">
        <f>SUMIFS('Bedford Bank'!$I:$I,'Bedford Bank'!$K:$K,Cashflow!$B75,'Bedford Bank'!$J:$J,Cashflow!AA$5)</f>
        <v>-82392</v>
      </c>
      <c r="AB75" s="137">
        <f>SUMIFS('Bedford Bank'!$I:$I,'Bedford Bank'!$K:$K,Cashflow!$B75,'Bedford Bank'!$J:$J,Cashflow!AB$5)</f>
        <v>0</v>
      </c>
      <c r="AC75" s="137">
        <f>SUMIFS('Bedford Bank'!$I:$I,'Bedford Bank'!$K:$K,Cashflow!$B75,'Bedford Bank'!$J:$J,Cashflow!AC$5)</f>
        <v>-64662.29</v>
      </c>
      <c r="AD75" s="137">
        <f>SUMIFS('Bedford Bank'!$I:$I,'Bedford Bank'!$K:$K,Cashflow!$B75,'Bedford Bank'!$J:$J,Cashflow!AD$5)</f>
        <v>-99628</v>
      </c>
      <c r="AE75" s="137">
        <f>SUMIFS('Bedford Bank'!$I:$I,'Bedford Bank'!$K:$K,Cashflow!$B75,'Bedford Bank'!$J:$J,Cashflow!AE$5)</f>
        <v>0</v>
      </c>
      <c r="AF75" s="137">
        <f>SUMIFS('Bedford Bank'!$I:$I,'Bedford Bank'!$K:$K,Cashflow!$B75,'Bedford Bank'!$J:$J,Cashflow!AF$5)</f>
        <v>-128458</v>
      </c>
      <c r="AG75" s="137">
        <f>SUMIFS('Bedford Bank'!$I:$I,'Bedford Bank'!$K:$K,Cashflow!$B75,'Bedford Bank'!$J:$J,Cashflow!AG$5)</f>
        <v>-82009.5</v>
      </c>
      <c r="AH75" s="137">
        <f>SUMIFS('Bedford Bank'!$I:$I,'Bedford Bank'!$K:$K,Cashflow!$B75,'Bedford Bank'!$J:$J,Cashflow!AH$5)</f>
        <v>-71955.100000000006</v>
      </c>
      <c r="AI75" s="137">
        <f>SUMIFS('Bedford Bank'!$I:$I,'Bedford Bank'!$K:$K,Cashflow!$B75,'Bedford Bank'!$J:$J,Cashflow!AI$5)</f>
        <v>-60919.65</v>
      </c>
      <c r="AJ75" s="137">
        <f>SUMIFS('Bedford Bank'!$I:$I,'Bedford Bank'!$K:$K,Cashflow!$B75,'Bedford Bank'!$J:$J,Cashflow!AJ$5)</f>
        <v>-31227</v>
      </c>
      <c r="AK75" s="137">
        <f>SUMIFS('Bedford Bank'!$I:$I,'Bedford Bank'!$K:$K,Cashflow!$B75,'Bedford Bank'!$J:$J,Cashflow!AK$5)</f>
        <v>-29262</v>
      </c>
      <c r="AL75" s="137">
        <f>SUMIFS('Bedford Bank'!$I:$I,'Bedford Bank'!$K:$K,Cashflow!$B75,'Bedford Bank'!$J:$J,Cashflow!AL$5)</f>
        <v>-45119.09</v>
      </c>
      <c r="AM75" s="137">
        <f>SUMIFS('Bedford Bank'!$I:$I,'Bedford Bank'!$K:$K,Cashflow!$B75,'Bedford Bank'!$J:$J,Cashflow!AM$5)</f>
        <v>-83829.960000000006</v>
      </c>
      <c r="AN75" s="137">
        <f>SUMIFS('Bedford Bank'!$I:$I,'Bedford Bank'!$K:$K,Cashflow!$B75,'Bedford Bank'!$J:$J,Cashflow!AN$5)</f>
        <v>-26622</v>
      </c>
      <c r="AO75" s="137">
        <f>SUMIFS('Bedford Bank'!$I:$I,'Bedford Bank'!$K:$K,Cashflow!$B75,'Bedford Bank'!$J:$J,Cashflow!AO$5)</f>
        <v>-314417.05</v>
      </c>
      <c r="AP75" s="137">
        <f>SUMIFS('Bedford Bank'!$I:$I,'Bedford Bank'!$K:$K,Cashflow!$B75,'Bedford Bank'!$J:$J,Cashflow!AP$5)</f>
        <v>-427963.62</v>
      </c>
      <c r="AQ75" s="137">
        <f>SUMIFS('Bedford Bank'!$I:$I,'Bedford Bank'!$K:$K,Cashflow!$B75,'Bedford Bank'!$J:$J,Cashflow!AQ$5)</f>
        <v>-685053.53999999992</v>
      </c>
      <c r="AR75" s="137">
        <f>SUMIFS('Bedford Bank'!$I:$I,'Bedford Bank'!$K:$K,Cashflow!$B75,'Bedford Bank'!$J:$J,Cashflow!AR$5)</f>
        <v>-637553.15</v>
      </c>
      <c r="AS75" s="137">
        <f>SUMIFS('Bedford Bank'!$I:$I,'Bedford Bank'!$K:$K,Cashflow!$B75,'Bedford Bank'!$J:$J,Cashflow!AS$5)</f>
        <v>-579298</v>
      </c>
      <c r="AT75" s="137">
        <f>SUMIFS('Bedford Bank'!$I:$I,'Bedford Bank'!$K:$K,Cashflow!$B75,'Bedford Bank'!$J:$J,Cashflow!AT$5)</f>
        <v>-968643.47</v>
      </c>
      <c r="AU75" s="137">
        <f>SUMIFS('Bedford Bank'!$I:$I,'Bedford Bank'!$K:$K,Cashflow!$B75,'Bedford Bank'!$J:$J,Cashflow!AU$5)</f>
        <v>-651027.7699999999</v>
      </c>
      <c r="AV75" s="137">
        <f>SUMIFS('Bedford Bank'!$I:$I,'Bedford Bank'!$K:$K,Cashflow!$B75,'Bedford Bank'!$J:$J,Cashflow!AV$5)</f>
        <v>-671299.14999999991</v>
      </c>
      <c r="AW75" s="137">
        <f>SUMIFS('Bedford Bank'!$I:$I,'Bedford Bank'!$K:$K,Cashflow!$B75,'Bedford Bank'!$J:$J,Cashflow!AW$5)</f>
        <v>-623090.35</v>
      </c>
      <c r="AX75" s="137">
        <f>SUMIFS('Bedford Bank'!$I:$I,'Bedford Bank'!$K:$K,Cashflow!$B75,'Bedford Bank'!$J:$J,Cashflow!AX$5)</f>
        <v>-786165.65999999992</v>
      </c>
      <c r="AY75" s="137">
        <f>SUMIFS('Bedford Bank'!$I:$I,'Bedford Bank'!$K:$K,Cashflow!$B75,'Bedford Bank'!$J:$J,Cashflow!AY$5)</f>
        <v>-770023.25</v>
      </c>
      <c r="AZ75" s="137">
        <f>SUMIFS('Bedford Bank'!$I:$I,'Bedford Bank'!$K:$K,Cashflow!$B75,'Bedford Bank'!$J:$J,Cashflow!AZ$5)</f>
        <v>-86796.52</v>
      </c>
      <c r="BA75" s="137">
        <f>SUMIFS('Bedford Bank'!$I:$I,'Bedford Bank'!$K:$K,Cashflow!$B75,'Bedford Bank'!$J:$J,Cashflow!BA$5)</f>
        <v>-1225758.24</v>
      </c>
    </row>
    <row r="76" spans="2:56" s="137" customFormat="1" ht="12.75" hidden="1" outlineLevel="1" x14ac:dyDescent="0.2">
      <c r="B76" s="137" t="s">
        <v>12</v>
      </c>
      <c r="D76" s="181">
        <f t="shared" si="45"/>
        <v>-158826.29</v>
      </c>
      <c r="E76" s="137">
        <f>SUMIFS('Bedford Bank'!$I:$I,'Bedford Bank'!$K:$K,Cashflow!$B76,'Bedford Bank'!$J:$J,Cashflow!E$5)</f>
        <v>0</v>
      </c>
      <c r="F76" s="137">
        <f>SUMIFS('Bedford Bank'!$I:$I,'Bedford Bank'!$K:$K,Cashflow!$B76,'Bedford Bank'!$J:$J,Cashflow!F$5)</f>
        <v>0</v>
      </c>
      <c r="G76" s="137">
        <f>SUMIFS('Bedford Bank'!$I:$I,'Bedford Bank'!$K:$K,Cashflow!$B76,'Bedford Bank'!$J:$J,Cashflow!G$5)</f>
        <v>0</v>
      </c>
      <c r="H76" s="137">
        <f>SUMIFS('Bedford Bank'!$I:$I,'Bedford Bank'!$K:$K,Cashflow!$B76,'Bedford Bank'!$J:$J,Cashflow!H$5)</f>
        <v>0</v>
      </c>
      <c r="I76" s="137">
        <f>SUMIFS('Bedford Bank'!$I:$I,'Bedford Bank'!$K:$K,Cashflow!$B76,'Bedford Bank'!$J:$J,Cashflow!I$5)</f>
        <v>0</v>
      </c>
      <c r="J76" s="137">
        <f>SUMIFS('Bedford Bank'!$I:$I,'Bedford Bank'!$K:$K,Cashflow!$B76,'Bedford Bank'!$J:$J,Cashflow!J$5)</f>
        <v>0</v>
      </c>
      <c r="K76" s="137">
        <f>SUMIFS('Bedford Bank'!$I:$I,'Bedford Bank'!$K:$K,Cashflow!$B76,'Bedford Bank'!$J:$J,Cashflow!K$5)</f>
        <v>0</v>
      </c>
      <c r="L76" s="137">
        <f>SUMIFS('Bedford Bank'!$I:$I,'Bedford Bank'!$K:$K,Cashflow!$B76,'Bedford Bank'!$J:$J,Cashflow!L$5)</f>
        <v>0</v>
      </c>
      <c r="M76" s="137">
        <f>SUMIFS('Bedford Bank'!$I:$I,'Bedford Bank'!$K:$K,Cashflow!$B76,'Bedford Bank'!$J:$J,Cashflow!M$5)</f>
        <v>0</v>
      </c>
      <c r="N76" s="137">
        <f>SUMIFS('Bedford Bank'!$I:$I,'Bedford Bank'!$K:$K,Cashflow!$B76,'Bedford Bank'!$J:$J,Cashflow!N$5)</f>
        <v>0</v>
      </c>
      <c r="O76" s="137">
        <f>SUMIFS('Bedford Bank'!$I:$I,'Bedford Bank'!$K:$K,Cashflow!$B76,'Bedford Bank'!$J:$J,Cashflow!O$5)</f>
        <v>0</v>
      </c>
      <c r="P76" s="137">
        <f>SUMIFS('Bedford Bank'!$I:$I,'Bedford Bank'!$K:$K,Cashflow!$B76,'Bedford Bank'!$J:$J,Cashflow!P$5)</f>
        <v>0</v>
      </c>
      <c r="Q76" s="137">
        <f>SUMIFS('Bedford Bank'!$I:$I,'Bedford Bank'!$K:$K,Cashflow!$B76,'Bedford Bank'!$J:$J,Cashflow!Q$5)</f>
        <v>0</v>
      </c>
      <c r="R76" s="137">
        <f>SUMIFS('Bedford Bank'!$I:$I,'Bedford Bank'!$K:$K,Cashflow!$B76,'Bedford Bank'!$J:$J,Cashflow!R$5)</f>
        <v>0</v>
      </c>
      <c r="S76" s="137">
        <f>SUMIFS('Bedford Bank'!$I:$I,'Bedford Bank'!$K:$K,Cashflow!$B76,'Bedford Bank'!$J:$J,Cashflow!S$5)</f>
        <v>0</v>
      </c>
      <c r="T76" s="137">
        <f>SUMIFS('Bedford Bank'!$I:$I,'Bedford Bank'!$K:$K,Cashflow!$B76,'Bedford Bank'!$J:$J,Cashflow!T$5)</f>
        <v>0</v>
      </c>
      <c r="U76" s="137">
        <f>SUMIFS('Bedford Bank'!$I:$I,'Bedford Bank'!$K:$K,Cashflow!$B76,'Bedford Bank'!$J:$J,Cashflow!U$5)</f>
        <v>0</v>
      </c>
      <c r="V76" s="137">
        <f>SUMIFS('Bedford Bank'!$I:$I,'Bedford Bank'!$K:$K,Cashflow!$B76,'Bedford Bank'!$J:$J,Cashflow!V$5)</f>
        <v>0</v>
      </c>
      <c r="W76" s="137">
        <f>SUMIFS('Bedford Bank'!$I:$I,'Bedford Bank'!$K:$K,Cashflow!$B76,'Bedford Bank'!$J:$J,Cashflow!W$5)</f>
        <v>0</v>
      </c>
      <c r="X76" s="137">
        <f>SUMIFS('Bedford Bank'!$I:$I,'Bedford Bank'!$K:$K,Cashflow!$B76,'Bedford Bank'!$J:$J,Cashflow!X$5)</f>
        <v>-60942.13</v>
      </c>
      <c r="Y76" s="137">
        <f>SUMIFS('Bedford Bank'!$I:$I,'Bedford Bank'!$K:$K,Cashflow!$B76,'Bedford Bank'!$J:$J,Cashflow!Y$5)</f>
        <v>-9332</v>
      </c>
      <c r="Z76" s="137">
        <f>SUMIFS('Bedford Bank'!$I:$I,'Bedford Bank'!$K:$K,Cashflow!$B76,'Bedford Bank'!$J:$J,Cashflow!Z$5)</f>
        <v>-1404</v>
      </c>
      <c r="AA76" s="137">
        <f>SUMIFS('Bedford Bank'!$I:$I,'Bedford Bank'!$K:$K,Cashflow!$B76,'Bedford Bank'!$J:$J,Cashflow!AA$5)</f>
        <v>-3386.2</v>
      </c>
      <c r="AB76" s="137">
        <f>SUMIFS('Bedford Bank'!$I:$I,'Bedford Bank'!$K:$K,Cashflow!$B76,'Bedford Bank'!$J:$J,Cashflow!AB$5)</f>
        <v>0</v>
      </c>
      <c r="AC76" s="137">
        <f>SUMIFS('Bedford Bank'!$I:$I,'Bedford Bank'!$K:$K,Cashflow!$B76,'Bedford Bank'!$J:$J,Cashflow!AC$5)</f>
        <v>-3642.2</v>
      </c>
      <c r="AD76" s="137">
        <f>SUMIFS('Bedford Bank'!$I:$I,'Bedford Bank'!$K:$K,Cashflow!$B76,'Bedford Bank'!$J:$J,Cashflow!AD$5)</f>
        <v>-14982.6</v>
      </c>
      <c r="AE76" s="137">
        <f>SUMIFS('Bedford Bank'!$I:$I,'Bedford Bank'!$K:$K,Cashflow!$B76,'Bedford Bank'!$J:$J,Cashflow!AE$5)</f>
        <v>0</v>
      </c>
      <c r="AF76" s="137">
        <f>SUMIFS('Bedford Bank'!$I:$I,'Bedford Bank'!$K:$K,Cashflow!$B76,'Bedford Bank'!$J:$J,Cashflow!AF$5)</f>
        <v>-12000</v>
      </c>
      <c r="AG76" s="137">
        <f>SUMIFS('Bedford Bank'!$I:$I,'Bedford Bank'!$K:$K,Cashflow!$B76,'Bedford Bank'!$J:$J,Cashflow!AG$5)</f>
        <v>0</v>
      </c>
      <c r="AH76" s="137">
        <f>SUMIFS('Bedford Bank'!$I:$I,'Bedford Bank'!$K:$K,Cashflow!$B76,'Bedford Bank'!$J:$J,Cashflow!AH$5)</f>
        <v>0</v>
      </c>
      <c r="AI76" s="137">
        <f>SUMIFS('Bedford Bank'!$I:$I,'Bedford Bank'!$K:$K,Cashflow!$B76,'Bedford Bank'!$J:$J,Cashflow!AI$5)</f>
        <v>-2808</v>
      </c>
      <c r="AJ76" s="137">
        <f>SUMIFS('Bedford Bank'!$I:$I,'Bedford Bank'!$K:$K,Cashflow!$B76,'Bedford Bank'!$J:$J,Cashflow!AJ$5)</f>
        <v>-8285.56</v>
      </c>
      <c r="AK76" s="137">
        <f>SUMIFS('Bedford Bank'!$I:$I,'Bedford Bank'!$K:$K,Cashflow!$B76,'Bedford Bank'!$J:$J,Cashflow!AK$5)</f>
        <v>-600</v>
      </c>
      <c r="AL76" s="137">
        <f>SUMIFS('Bedford Bank'!$I:$I,'Bedford Bank'!$K:$K,Cashflow!$B76,'Bedford Bank'!$J:$J,Cashflow!AL$5)</f>
        <v>-1320</v>
      </c>
      <c r="AM76" s="137">
        <f>SUMIFS('Bedford Bank'!$I:$I,'Bedford Bank'!$K:$K,Cashflow!$B76,'Bedford Bank'!$J:$J,Cashflow!AM$5)</f>
        <v>0</v>
      </c>
      <c r="AN76" s="137">
        <f>SUMIFS('Bedford Bank'!$I:$I,'Bedford Bank'!$K:$K,Cashflow!$B76,'Bedford Bank'!$J:$J,Cashflow!AN$5)</f>
        <v>0</v>
      </c>
      <c r="AO76" s="137">
        <f>SUMIFS('Bedford Bank'!$I:$I,'Bedford Bank'!$K:$K,Cashflow!$B76,'Bedford Bank'!$J:$J,Cashflow!AO$5)</f>
        <v>0</v>
      </c>
      <c r="AP76" s="137">
        <f>SUMIFS('Bedford Bank'!$I:$I,'Bedford Bank'!$K:$K,Cashflow!$B76,'Bedford Bank'!$J:$J,Cashflow!AP$5)</f>
        <v>-1312.5</v>
      </c>
      <c r="AQ76" s="137">
        <f>SUMIFS('Bedford Bank'!$I:$I,'Bedford Bank'!$K:$K,Cashflow!$B76,'Bedford Bank'!$J:$J,Cashflow!AQ$5)</f>
        <v>0</v>
      </c>
      <c r="AR76" s="137">
        <f>SUMIFS('Bedford Bank'!$I:$I,'Bedford Bank'!$K:$K,Cashflow!$B76,'Bedford Bank'!$J:$J,Cashflow!AR$5)</f>
        <v>-5200</v>
      </c>
      <c r="AS76" s="137">
        <f>SUMIFS('Bedford Bank'!$I:$I,'Bedford Bank'!$K:$K,Cashflow!$B76,'Bedford Bank'!$J:$J,Cashflow!AS$5)</f>
        <v>-3203</v>
      </c>
      <c r="AT76" s="137">
        <f>SUMIFS('Bedford Bank'!$I:$I,'Bedford Bank'!$K:$K,Cashflow!$B76,'Bedford Bank'!$J:$J,Cashflow!AT$5)</f>
        <v>0</v>
      </c>
      <c r="AU76" s="137">
        <f>SUMIFS('Bedford Bank'!$I:$I,'Bedford Bank'!$K:$K,Cashflow!$B76,'Bedford Bank'!$J:$J,Cashflow!AU$5)</f>
        <v>-16004.4</v>
      </c>
      <c r="AV76" s="137">
        <f>SUMIFS('Bedford Bank'!$I:$I,'Bedford Bank'!$K:$K,Cashflow!$B76,'Bedford Bank'!$J:$J,Cashflow!AV$5)</f>
        <v>-2267.5</v>
      </c>
      <c r="AW76" s="137">
        <f>SUMIFS('Bedford Bank'!$I:$I,'Bedford Bank'!$K:$K,Cashflow!$B76,'Bedford Bank'!$J:$J,Cashflow!AW$5)</f>
        <v>-430</v>
      </c>
      <c r="AX76" s="137">
        <f>SUMIFS('Bedford Bank'!$I:$I,'Bedford Bank'!$K:$K,Cashflow!$B76,'Bedford Bank'!$J:$J,Cashflow!AX$5)</f>
        <v>0</v>
      </c>
      <c r="AY76" s="137">
        <f>SUMIFS('Bedford Bank'!$I:$I,'Bedford Bank'!$K:$K,Cashflow!$B76,'Bedford Bank'!$J:$J,Cashflow!AY$5)</f>
        <v>0</v>
      </c>
      <c r="AZ76" s="137">
        <f>SUMIFS('Bedford Bank'!$I:$I,'Bedford Bank'!$K:$K,Cashflow!$B76,'Bedford Bank'!$J:$J,Cashflow!AZ$5)</f>
        <v>-11706.2</v>
      </c>
      <c r="BA76" s="137">
        <f>SUMIFS('Bedford Bank'!$I:$I,'Bedford Bank'!$K:$K,Cashflow!$B76,'Bedford Bank'!$J:$J,Cashflow!BA$5)</f>
        <v>0</v>
      </c>
    </row>
    <row r="77" spans="2:56" s="137" customFormat="1" ht="12.75" hidden="1" outlineLevel="1" x14ac:dyDescent="0.2">
      <c r="B77" s="137" t="s">
        <v>13</v>
      </c>
      <c r="D77" s="181">
        <f t="shared" si="45"/>
        <v>-297810.07000000007</v>
      </c>
      <c r="E77" s="137">
        <f>SUMIFS('Bedford Bank'!$I:$I,'Bedford Bank'!$K:$K,Cashflow!$B77,'Bedford Bank'!$J:$J,Cashflow!E$5)</f>
        <v>0</v>
      </c>
      <c r="F77" s="137">
        <f>SUMIFS('Bedford Bank'!$I:$I,'Bedford Bank'!$K:$K,Cashflow!$B77,'Bedford Bank'!$J:$J,Cashflow!F$5)</f>
        <v>0</v>
      </c>
      <c r="G77" s="137">
        <f>SUMIFS('Bedford Bank'!$I:$I,'Bedford Bank'!$K:$K,Cashflow!$B77,'Bedford Bank'!$J:$J,Cashflow!G$5)</f>
        <v>0</v>
      </c>
      <c r="H77" s="137">
        <f>SUMIFS('Bedford Bank'!$I:$I,'Bedford Bank'!$K:$K,Cashflow!$B77,'Bedford Bank'!$J:$J,Cashflow!H$5)</f>
        <v>0</v>
      </c>
      <c r="I77" s="137">
        <f>SUMIFS('Bedford Bank'!$I:$I,'Bedford Bank'!$K:$K,Cashflow!$B77,'Bedford Bank'!$J:$J,Cashflow!I$5)</f>
        <v>0</v>
      </c>
      <c r="J77" s="137">
        <f>SUMIFS('Bedford Bank'!$I:$I,'Bedford Bank'!$K:$K,Cashflow!$B77,'Bedford Bank'!$J:$J,Cashflow!J$5)</f>
        <v>0</v>
      </c>
      <c r="K77" s="137">
        <f>SUMIFS('Bedford Bank'!$I:$I,'Bedford Bank'!$K:$K,Cashflow!$B77,'Bedford Bank'!$J:$J,Cashflow!K$5)</f>
        <v>0</v>
      </c>
      <c r="L77" s="137">
        <f>SUMIFS('Bedford Bank'!$I:$I,'Bedford Bank'!$K:$K,Cashflow!$B77,'Bedford Bank'!$J:$J,Cashflow!L$5)</f>
        <v>0</v>
      </c>
      <c r="M77" s="137">
        <f>SUMIFS('Bedford Bank'!$I:$I,'Bedford Bank'!$K:$K,Cashflow!$B77,'Bedford Bank'!$J:$J,Cashflow!M$5)</f>
        <v>0</v>
      </c>
      <c r="N77" s="137">
        <f>SUMIFS('Bedford Bank'!$I:$I,'Bedford Bank'!$K:$K,Cashflow!$B77,'Bedford Bank'!$J:$J,Cashflow!N$5)</f>
        <v>0</v>
      </c>
      <c r="O77" s="137">
        <f>SUMIFS('Bedford Bank'!$I:$I,'Bedford Bank'!$K:$K,Cashflow!$B77,'Bedford Bank'!$J:$J,Cashflow!O$5)</f>
        <v>0</v>
      </c>
      <c r="P77" s="137">
        <f>SUMIFS('Bedford Bank'!$I:$I,'Bedford Bank'!$K:$K,Cashflow!$B77,'Bedford Bank'!$J:$J,Cashflow!P$5)</f>
        <v>0</v>
      </c>
      <c r="Q77" s="137">
        <f>SUMIFS('Bedford Bank'!$I:$I,'Bedford Bank'!$K:$K,Cashflow!$B77,'Bedford Bank'!$J:$J,Cashflow!Q$5)</f>
        <v>0</v>
      </c>
      <c r="R77" s="137">
        <f>SUMIFS('Bedford Bank'!$I:$I,'Bedford Bank'!$K:$K,Cashflow!$B77,'Bedford Bank'!$J:$J,Cashflow!R$5)</f>
        <v>0</v>
      </c>
      <c r="S77" s="137">
        <f>SUMIFS('Bedford Bank'!$I:$I,'Bedford Bank'!$K:$K,Cashflow!$B77,'Bedford Bank'!$J:$J,Cashflow!S$5)</f>
        <v>0</v>
      </c>
      <c r="T77" s="137">
        <f>SUMIFS('Bedford Bank'!$I:$I,'Bedford Bank'!$K:$K,Cashflow!$B77,'Bedford Bank'!$J:$J,Cashflow!T$5)</f>
        <v>0</v>
      </c>
      <c r="U77" s="137">
        <f>SUMIFS('Bedford Bank'!$I:$I,'Bedford Bank'!$K:$K,Cashflow!$B77,'Bedford Bank'!$J:$J,Cashflow!U$5)</f>
        <v>0</v>
      </c>
      <c r="V77" s="137">
        <f>SUMIFS('Bedford Bank'!$I:$I,'Bedford Bank'!$K:$K,Cashflow!$B77,'Bedford Bank'!$J:$J,Cashflow!V$5)</f>
        <v>-17742.210000000003</v>
      </c>
      <c r="W77" s="137">
        <f>SUMIFS('Bedford Bank'!$I:$I,'Bedford Bank'!$K:$K,Cashflow!$B77,'Bedford Bank'!$J:$J,Cashflow!W$5)</f>
        <v>0</v>
      </c>
      <c r="X77" s="137">
        <f>SUMIFS('Bedford Bank'!$I:$I,'Bedford Bank'!$K:$K,Cashflow!$B77,'Bedford Bank'!$J:$J,Cashflow!X$5)</f>
        <v>0</v>
      </c>
      <c r="Y77" s="137">
        <f>SUMIFS('Bedford Bank'!$I:$I,'Bedford Bank'!$K:$K,Cashflow!$B77,'Bedford Bank'!$J:$J,Cashflow!Y$5)</f>
        <v>-6207</v>
      </c>
      <c r="Z77" s="137">
        <f>SUMIFS('Bedford Bank'!$I:$I,'Bedford Bank'!$K:$K,Cashflow!$B77,'Bedford Bank'!$J:$J,Cashflow!Z$5)</f>
        <v>-8526</v>
      </c>
      <c r="AA77" s="137">
        <f>SUMIFS('Bedford Bank'!$I:$I,'Bedford Bank'!$K:$K,Cashflow!$B77,'Bedford Bank'!$J:$J,Cashflow!AA$5)</f>
        <v>0</v>
      </c>
      <c r="AB77" s="137">
        <f>SUMIFS('Bedford Bank'!$I:$I,'Bedford Bank'!$K:$K,Cashflow!$B77,'Bedford Bank'!$J:$J,Cashflow!AB$5)</f>
        <v>0</v>
      </c>
      <c r="AC77" s="137">
        <f>SUMIFS('Bedford Bank'!$I:$I,'Bedford Bank'!$K:$K,Cashflow!$B77,'Bedford Bank'!$J:$J,Cashflow!AC$5)</f>
        <v>0</v>
      </c>
      <c r="AD77" s="137">
        <f>SUMIFS('Bedford Bank'!$I:$I,'Bedford Bank'!$K:$K,Cashflow!$B77,'Bedford Bank'!$J:$J,Cashflow!AD$5)</f>
        <v>0</v>
      </c>
      <c r="AE77" s="137">
        <f>SUMIFS('Bedford Bank'!$I:$I,'Bedford Bank'!$K:$K,Cashflow!$B77,'Bedford Bank'!$J:$J,Cashflow!AE$5)</f>
        <v>0</v>
      </c>
      <c r="AF77" s="137">
        <f>SUMIFS('Bedford Bank'!$I:$I,'Bedford Bank'!$K:$K,Cashflow!$B77,'Bedford Bank'!$J:$J,Cashflow!AF$5)</f>
        <v>-2400</v>
      </c>
      <c r="AG77" s="137">
        <f>SUMIFS('Bedford Bank'!$I:$I,'Bedford Bank'!$K:$K,Cashflow!$B77,'Bedford Bank'!$J:$J,Cashflow!AG$5)</f>
        <v>-504</v>
      </c>
      <c r="AH77" s="137">
        <f>SUMIFS('Bedford Bank'!$I:$I,'Bedford Bank'!$K:$K,Cashflow!$B77,'Bedford Bank'!$J:$J,Cashflow!AH$5)</f>
        <v>-13200</v>
      </c>
      <c r="AI77" s="137">
        <f>SUMIFS('Bedford Bank'!$I:$I,'Bedford Bank'!$K:$K,Cashflow!$B77,'Bedford Bank'!$J:$J,Cashflow!AI$5)</f>
        <v>0</v>
      </c>
      <c r="AJ77" s="137">
        <f>SUMIFS('Bedford Bank'!$I:$I,'Bedford Bank'!$K:$K,Cashflow!$B77,'Bedford Bank'!$J:$J,Cashflow!AJ$5)</f>
        <v>-19594.46</v>
      </c>
      <c r="AK77" s="137">
        <f>SUMIFS('Bedford Bank'!$I:$I,'Bedford Bank'!$K:$K,Cashflow!$B77,'Bedford Bank'!$J:$J,Cashflow!AK$5)</f>
        <v>0</v>
      </c>
      <c r="AL77" s="137">
        <f>SUMIFS('Bedford Bank'!$I:$I,'Bedford Bank'!$K:$K,Cashflow!$B77,'Bedford Bank'!$J:$J,Cashflow!AL$5)</f>
        <v>0</v>
      </c>
      <c r="AM77" s="137">
        <f>SUMIFS('Bedford Bank'!$I:$I,'Bedford Bank'!$K:$K,Cashflow!$B77,'Bedford Bank'!$J:$J,Cashflow!AM$5)</f>
        <v>-25277.360000000001</v>
      </c>
      <c r="AN77" s="137">
        <f>SUMIFS('Bedford Bank'!$I:$I,'Bedford Bank'!$K:$K,Cashflow!$B77,'Bedford Bank'!$J:$J,Cashflow!AN$5)</f>
        <v>-66112.800000000003</v>
      </c>
      <c r="AO77" s="137">
        <f>SUMIFS('Bedford Bank'!$I:$I,'Bedford Bank'!$K:$K,Cashflow!$B77,'Bedford Bank'!$J:$J,Cashflow!AO$5)</f>
        <v>0</v>
      </c>
      <c r="AP77" s="137">
        <f>SUMIFS('Bedford Bank'!$I:$I,'Bedford Bank'!$K:$K,Cashflow!$B77,'Bedford Bank'!$J:$J,Cashflow!AP$5)</f>
        <v>-20194.63</v>
      </c>
      <c r="AQ77" s="137">
        <f>SUMIFS('Bedford Bank'!$I:$I,'Bedford Bank'!$K:$K,Cashflow!$B77,'Bedford Bank'!$J:$J,Cashflow!AQ$5)</f>
        <v>-11009.53</v>
      </c>
      <c r="AR77" s="137">
        <f>SUMIFS('Bedford Bank'!$I:$I,'Bedford Bank'!$K:$K,Cashflow!$B77,'Bedford Bank'!$J:$J,Cashflow!AR$5)</f>
        <v>-12407.2</v>
      </c>
      <c r="AS77" s="137">
        <f>SUMIFS('Bedford Bank'!$I:$I,'Bedford Bank'!$K:$K,Cashflow!$B77,'Bedford Bank'!$J:$J,Cashflow!AS$5)</f>
        <v>-80806.92</v>
      </c>
      <c r="AT77" s="137">
        <f>SUMIFS('Bedford Bank'!$I:$I,'Bedford Bank'!$K:$K,Cashflow!$B77,'Bedford Bank'!$J:$J,Cashflow!AT$5)</f>
        <v>45393.5</v>
      </c>
      <c r="AU77" s="137">
        <f>SUMIFS('Bedford Bank'!$I:$I,'Bedford Bank'!$K:$K,Cashflow!$B77,'Bedford Bank'!$J:$J,Cashflow!AU$5)</f>
        <v>0</v>
      </c>
      <c r="AV77" s="137">
        <f>SUMIFS('Bedford Bank'!$I:$I,'Bedford Bank'!$K:$K,Cashflow!$B77,'Bedford Bank'!$J:$J,Cashflow!AV$5)</f>
        <v>-38420.43</v>
      </c>
      <c r="AW77" s="137">
        <f>SUMIFS('Bedford Bank'!$I:$I,'Bedford Bank'!$K:$K,Cashflow!$B77,'Bedford Bank'!$J:$J,Cashflow!AW$5)</f>
        <v>0</v>
      </c>
      <c r="AX77" s="137">
        <f>SUMIFS('Bedford Bank'!$I:$I,'Bedford Bank'!$K:$K,Cashflow!$B77,'Bedford Bank'!$J:$J,Cashflow!AX$5)</f>
        <v>-20171.030000000002</v>
      </c>
      <c r="AY77" s="137">
        <f>SUMIFS('Bedford Bank'!$I:$I,'Bedford Bank'!$K:$K,Cashflow!$B77,'Bedford Bank'!$J:$J,Cashflow!AY$5)</f>
        <v>0</v>
      </c>
      <c r="AZ77" s="137">
        <f>SUMIFS('Bedford Bank'!$I:$I,'Bedford Bank'!$K:$K,Cashflow!$B77,'Bedford Bank'!$J:$J,Cashflow!AZ$5)</f>
        <v>-630</v>
      </c>
      <c r="BA77" s="137">
        <f>SUMIFS('Bedford Bank'!$I:$I,'Bedford Bank'!$K:$K,Cashflow!$B77,'Bedford Bank'!$J:$J,Cashflow!BA$5)</f>
        <v>0</v>
      </c>
    </row>
    <row r="78" spans="2:56" s="137" customFormat="1" ht="12.75" hidden="1" outlineLevel="1" x14ac:dyDescent="0.2">
      <c r="B78" s="137" t="s">
        <v>8</v>
      </c>
      <c r="D78" s="181">
        <f t="shared" si="45"/>
        <v>-126797.6</v>
      </c>
      <c r="E78" s="137">
        <f>SUMIFS('Bedford Bank'!$I:$I,'Bedford Bank'!$K:$K,Cashflow!$B78,'Bedford Bank'!$J:$J,Cashflow!E$5)</f>
        <v>0</v>
      </c>
      <c r="F78" s="137">
        <f>SUMIFS('Bedford Bank'!$I:$I,'Bedford Bank'!$K:$K,Cashflow!$B78,'Bedford Bank'!$J:$J,Cashflow!F$5)</f>
        <v>0</v>
      </c>
      <c r="G78" s="137">
        <f>SUMIFS('Bedford Bank'!$I:$I,'Bedford Bank'!$K:$K,Cashflow!$B78,'Bedford Bank'!$J:$J,Cashflow!G$5)</f>
        <v>0</v>
      </c>
      <c r="H78" s="137">
        <f>SUMIFS('Bedford Bank'!$I:$I,'Bedford Bank'!$K:$K,Cashflow!$B78,'Bedford Bank'!$J:$J,Cashflow!H$5)</f>
        <v>0</v>
      </c>
      <c r="I78" s="137">
        <f>SUMIFS('Bedford Bank'!$I:$I,'Bedford Bank'!$K:$K,Cashflow!$B78,'Bedford Bank'!$J:$J,Cashflow!I$5)</f>
        <v>0</v>
      </c>
      <c r="J78" s="137">
        <f>SUMIFS('Bedford Bank'!$I:$I,'Bedford Bank'!$K:$K,Cashflow!$B78,'Bedford Bank'!$J:$J,Cashflow!J$5)</f>
        <v>0</v>
      </c>
      <c r="K78" s="137">
        <f>SUMIFS('Bedford Bank'!$I:$I,'Bedford Bank'!$K:$K,Cashflow!$B78,'Bedford Bank'!$J:$J,Cashflow!K$5)</f>
        <v>0</v>
      </c>
      <c r="L78" s="137">
        <f>SUMIFS('Bedford Bank'!$I:$I,'Bedford Bank'!$K:$K,Cashflow!$B78,'Bedford Bank'!$J:$J,Cashflow!L$5)</f>
        <v>0</v>
      </c>
      <c r="M78" s="137">
        <f>SUMIFS('Bedford Bank'!$I:$I,'Bedford Bank'!$K:$K,Cashflow!$B78,'Bedford Bank'!$J:$J,Cashflow!M$5)</f>
        <v>0</v>
      </c>
      <c r="N78" s="137">
        <f>SUMIFS('Bedford Bank'!$I:$I,'Bedford Bank'!$K:$K,Cashflow!$B78,'Bedford Bank'!$J:$J,Cashflow!N$5)</f>
        <v>0</v>
      </c>
      <c r="O78" s="137">
        <f>SUMIFS('Bedford Bank'!$I:$I,'Bedford Bank'!$K:$K,Cashflow!$B78,'Bedford Bank'!$J:$J,Cashflow!O$5)</f>
        <v>0</v>
      </c>
      <c r="P78" s="137">
        <f>SUMIFS('Bedford Bank'!$I:$I,'Bedford Bank'!$K:$K,Cashflow!$B78,'Bedford Bank'!$J:$J,Cashflow!P$5)</f>
        <v>0</v>
      </c>
      <c r="Q78" s="137">
        <f>SUMIFS('Bedford Bank'!$I:$I,'Bedford Bank'!$K:$K,Cashflow!$B78,'Bedford Bank'!$J:$J,Cashflow!Q$5)</f>
        <v>0</v>
      </c>
      <c r="R78" s="137">
        <f>SUMIFS('Bedford Bank'!$I:$I,'Bedford Bank'!$K:$K,Cashflow!$B78,'Bedford Bank'!$J:$J,Cashflow!R$5)</f>
        <v>0</v>
      </c>
      <c r="S78" s="137">
        <f>SUMIFS('Bedford Bank'!$I:$I,'Bedford Bank'!$K:$K,Cashflow!$B78,'Bedford Bank'!$J:$J,Cashflow!S$5)</f>
        <v>0</v>
      </c>
      <c r="T78" s="137">
        <f>SUMIFS('Bedford Bank'!$I:$I,'Bedford Bank'!$K:$K,Cashflow!$B78,'Bedford Bank'!$J:$J,Cashflow!T$5)</f>
        <v>0</v>
      </c>
      <c r="U78" s="137">
        <f>SUMIFS('Bedford Bank'!$I:$I,'Bedford Bank'!$K:$K,Cashflow!$B78,'Bedford Bank'!$J:$J,Cashflow!U$5)</f>
        <v>0</v>
      </c>
      <c r="V78" s="137">
        <f>SUMIFS('Bedford Bank'!$I:$I,'Bedford Bank'!$K:$K,Cashflow!$B78,'Bedford Bank'!$J:$J,Cashflow!V$5)</f>
        <v>0</v>
      </c>
      <c r="W78" s="137">
        <f>SUMIFS('Bedford Bank'!$I:$I,'Bedford Bank'!$K:$K,Cashflow!$B78,'Bedford Bank'!$J:$J,Cashflow!W$5)</f>
        <v>0</v>
      </c>
      <c r="X78" s="137">
        <f>SUMIFS('Bedford Bank'!$I:$I,'Bedford Bank'!$K:$K,Cashflow!$B78,'Bedford Bank'!$J:$J,Cashflow!X$5)</f>
        <v>0</v>
      </c>
      <c r="Y78" s="137">
        <f>SUMIFS('Bedford Bank'!$I:$I,'Bedford Bank'!$K:$K,Cashflow!$B78,'Bedford Bank'!$J:$J,Cashflow!Y$5)</f>
        <v>-4508</v>
      </c>
      <c r="Z78" s="137">
        <f>SUMIFS('Bedford Bank'!$I:$I,'Bedford Bank'!$K:$K,Cashflow!$B78,'Bedford Bank'!$J:$J,Cashflow!Z$5)</f>
        <v>0</v>
      </c>
      <c r="AA78" s="137">
        <f>SUMIFS('Bedford Bank'!$I:$I,'Bedford Bank'!$K:$K,Cashflow!$B78,'Bedford Bank'!$J:$J,Cashflow!AA$5)</f>
        <v>0</v>
      </c>
      <c r="AB78" s="137">
        <f>SUMIFS('Bedford Bank'!$I:$I,'Bedford Bank'!$K:$K,Cashflow!$B78,'Bedford Bank'!$J:$J,Cashflow!AB$5)</f>
        <v>0</v>
      </c>
      <c r="AC78" s="137">
        <f>SUMIFS('Bedford Bank'!$I:$I,'Bedford Bank'!$K:$K,Cashflow!$B78,'Bedford Bank'!$J:$J,Cashflow!AC$5)</f>
        <v>0</v>
      </c>
      <c r="AD78" s="137">
        <f>SUMIFS('Bedford Bank'!$I:$I,'Bedford Bank'!$K:$K,Cashflow!$B78,'Bedford Bank'!$J:$J,Cashflow!AD$5)</f>
        <v>0</v>
      </c>
      <c r="AE78" s="137">
        <f>SUMIFS('Bedford Bank'!$I:$I,'Bedford Bank'!$K:$K,Cashflow!$B78,'Bedford Bank'!$J:$J,Cashflow!AE$5)</f>
        <v>0</v>
      </c>
      <c r="AF78" s="137">
        <f>SUMIFS('Bedford Bank'!$I:$I,'Bedford Bank'!$K:$K,Cashflow!$B78,'Bedford Bank'!$J:$J,Cashflow!AF$5)</f>
        <v>0</v>
      </c>
      <c r="AG78" s="137">
        <f>SUMIFS('Bedford Bank'!$I:$I,'Bedford Bank'!$K:$K,Cashflow!$B78,'Bedford Bank'!$J:$J,Cashflow!AG$5)</f>
        <v>-18773.830000000002</v>
      </c>
      <c r="AH78" s="137">
        <f>SUMIFS('Bedford Bank'!$I:$I,'Bedford Bank'!$K:$K,Cashflow!$B78,'Bedford Bank'!$J:$J,Cashflow!AH$5)</f>
        <v>0</v>
      </c>
      <c r="AI78" s="137">
        <f>SUMIFS('Bedford Bank'!$I:$I,'Bedford Bank'!$K:$K,Cashflow!$B78,'Bedford Bank'!$J:$J,Cashflow!AI$5)</f>
        <v>0</v>
      </c>
      <c r="AJ78" s="137">
        <f>SUMIFS('Bedford Bank'!$I:$I,'Bedford Bank'!$K:$K,Cashflow!$B78,'Bedford Bank'!$J:$J,Cashflow!AJ$5)</f>
        <v>0</v>
      </c>
      <c r="AK78" s="137">
        <f>SUMIFS('Bedford Bank'!$I:$I,'Bedford Bank'!$K:$K,Cashflow!$B78,'Bedford Bank'!$J:$J,Cashflow!AK$5)</f>
        <v>0</v>
      </c>
      <c r="AL78" s="137">
        <f>SUMIFS('Bedford Bank'!$I:$I,'Bedford Bank'!$K:$K,Cashflow!$B78,'Bedford Bank'!$J:$J,Cashflow!AL$5)</f>
        <v>0</v>
      </c>
      <c r="AM78" s="137">
        <f>SUMIFS('Bedford Bank'!$I:$I,'Bedford Bank'!$K:$K,Cashflow!$B78,'Bedford Bank'!$J:$J,Cashflow!AM$5)</f>
        <v>0</v>
      </c>
      <c r="AN78" s="137">
        <f>SUMIFS('Bedford Bank'!$I:$I,'Bedford Bank'!$K:$K,Cashflow!$B78,'Bedford Bank'!$J:$J,Cashflow!AN$5)</f>
        <v>-84419.010000000009</v>
      </c>
      <c r="AO78" s="137">
        <f>SUMIFS('Bedford Bank'!$I:$I,'Bedford Bank'!$K:$K,Cashflow!$B78,'Bedford Bank'!$J:$J,Cashflow!AO$5)</f>
        <v>0</v>
      </c>
      <c r="AP78" s="137">
        <f>SUMIFS('Bedford Bank'!$I:$I,'Bedford Bank'!$K:$K,Cashflow!$B78,'Bedford Bank'!$J:$J,Cashflow!AP$5)</f>
        <v>-18346.760000000002</v>
      </c>
      <c r="AQ78" s="137">
        <f>SUMIFS('Bedford Bank'!$I:$I,'Bedford Bank'!$K:$K,Cashflow!$B78,'Bedford Bank'!$J:$J,Cashflow!AQ$5)</f>
        <v>-750</v>
      </c>
      <c r="AR78" s="137">
        <f>SUMIFS('Bedford Bank'!$I:$I,'Bedford Bank'!$K:$K,Cashflow!$B78,'Bedford Bank'!$J:$J,Cashflow!AR$5)</f>
        <v>0</v>
      </c>
      <c r="AS78" s="137">
        <f>SUMIFS('Bedford Bank'!$I:$I,'Bedford Bank'!$K:$K,Cashflow!$B78,'Bedford Bank'!$J:$J,Cashflow!AS$5)</f>
        <v>0</v>
      </c>
      <c r="AT78" s="137">
        <f>SUMIFS('Bedford Bank'!$I:$I,'Bedford Bank'!$K:$K,Cashflow!$B78,'Bedford Bank'!$J:$J,Cashflow!AT$5)</f>
        <v>0</v>
      </c>
      <c r="AU78" s="137">
        <f>SUMIFS('Bedford Bank'!$I:$I,'Bedford Bank'!$K:$K,Cashflow!$B78,'Bedford Bank'!$J:$J,Cashflow!AU$5)</f>
        <v>0</v>
      </c>
      <c r="AV78" s="137">
        <f>SUMIFS('Bedford Bank'!$I:$I,'Bedford Bank'!$K:$K,Cashflow!$B78,'Bedford Bank'!$J:$J,Cashflow!AV$5)</f>
        <v>0</v>
      </c>
      <c r="AW78" s="137">
        <f>SUMIFS('Bedford Bank'!$I:$I,'Bedford Bank'!$K:$K,Cashflow!$B78,'Bedford Bank'!$J:$J,Cashflow!AW$5)</f>
        <v>0</v>
      </c>
      <c r="AX78" s="137">
        <f>SUMIFS('Bedford Bank'!$I:$I,'Bedford Bank'!$K:$K,Cashflow!$B78,'Bedford Bank'!$J:$J,Cashflow!AX$5)</f>
        <v>0</v>
      </c>
      <c r="AY78" s="137">
        <f>SUMIFS('Bedford Bank'!$I:$I,'Bedford Bank'!$K:$K,Cashflow!$B78,'Bedford Bank'!$J:$J,Cashflow!AY$5)</f>
        <v>0</v>
      </c>
      <c r="AZ78" s="137">
        <f>SUMIFS('Bedford Bank'!$I:$I,'Bedford Bank'!$K:$K,Cashflow!$B78,'Bedford Bank'!$J:$J,Cashflow!AZ$5)</f>
        <v>0</v>
      </c>
      <c r="BA78" s="137">
        <f>SUMIFS('Bedford Bank'!$I:$I,'Bedford Bank'!$K:$K,Cashflow!$B78,'Bedford Bank'!$J:$J,Cashflow!BA$5)</f>
        <v>0</v>
      </c>
    </row>
    <row r="79" spans="2:56" s="137" customFormat="1" ht="12.75" hidden="1" outlineLevel="1" x14ac:dyDescent="0.2">
      <c r="B79" s="137" t="s">
        <v>15</v>
      </c>
      <c r="D79" s="181">
        <f t="shared" si="45"/>
        <v>-174416</v>
      </c>
      <c r="E79" s="137">
        <f>SUMIFS('Bedford Bank'!$I:$I,'Bedford Bank'!$K:$K,Cashflow!$B79,'Bedford Bank'!$J:$J,Cashflow!E$5)</f>
        <v>0</v>
      </c>
      <c r="F79" s="137">
        <f>SUMIFS('Bedford Bank'!$I:$I,'Bedford Bank'!$K:$K,Cashflow!$B79,'Bedford Bank'!$J:$J,Cashflow!F$5)</f>
        <v>0</v>
      </c>
      <c r="G79" s="137">
        <f>SUMIFS('Bedford Bank'!$I:$I,'Bedford Bank'!$K:$K,Cashflow!$B79,'Bedford Bank'!$J:$J,Cashflow!G$5)</f>
        <v>0</v>
      </c>
      <c r="H79" s="137">
        <f>SUMIFS('Bedford Bank'!$I:$I,'Bedford Bank'!$K:$K,Cashflow!$B79,'Bedford Bank'!$J:$J,Cashflow!H$5)</f>
        <v>0</v>
      </c>
      <c r="I79" s="137">
        <f>SUMIFS('Bedford Bank'!$I:$I,'Bedford Bank'!$K:$K,Cashflow!$B79,'Bedford Bank'!$J:$J,Cashflow!I$5)</f>
        <v>0</v>
      </c>
      <c r="J79" s="137">
        <f>SUMIFS('Bedford Bank'!$I:$I,'Bedford Bank'!$K:$K,Cashflow!$B79,'Bedford Bank'!$J:$J,Cashflow!J$5)</f>
        <v>0</v>
      </c>
      <c r="K79" s="137">
        <f>SUMIFS('Bedford Bank'!$I:$I,'Bedford Bank'!$K:$K,Cashflow!$B79,'Bedford Bank'!$J:$J,Cashflow!K$5)</f>
        <v>0</v>
      </c>
      <c r="L79" s="137">
        <f>SUMIFS('Bedford Bank'!$I:$I,'Bedford Bank'!$K:$K,Cashflow!$B79,'Bedford Bank'!$J:$J,Cashflow!L$5)</f>
        <v>0</v>
      </c>
      <c r="M79" s="137">
        <f>SUMIFS('Bedford Bank'!$I:$I,'Bedford Bank'!$K:$K,Cashflow!$B79,'Bedford Bank'!$J:$J,Cashflow!M$5)</f>
        <v>0</v>
      </c>
      <c r="N79" s="137">
        <f>SUMIFS('Bedford Bank'!$I:$I,'Bedford Bank'!$K:$K,Cashflow!$B79,'Bedford Bank'!$J:$J,Cashflow!N$5)</f>
        <v>0</v>
      </c>
      <c r="O79" s="137">
        <f>SUMIFS('Bedford Bank'!$I:$I,'Bedford Bank'!$K:$K,Cashflow!$B79,'Bedford Bank'!$J:$J,Cashflow!O$5)</f>
        <v>0</v>
      </c>
      <c r="P79" s="137">
        <f>SUMIFS('Bedford Bank'!$I:$I,'Bedford Bank'!$K:$K,Cashflow!$B79,'Bedford Bank'!$J:$J,Cashflow!P$5)</f>
        <v>0</v>
      </c>
      <c r="Q79" s="137">
        <f>SUMIFS('Bedford Bank'!$I:$I,'Bedford Bank'!$K:$K,Cashflow!$B79,'Bedford Bank'!$J:$J,Cashflow!Q$5)</f>
        <v>0</v>
      </c>
      <c r="R79" s="137">
        <f>SUMIFS('Bedford Bank'!$I:$I,'Bedford Bank'!$K:$K,Cashflow!$B79,'Bedford Bank'!$J:$J,Cashflow!R$5)</f>
        <v>0</v>
      </c>
      <c r="S79" s="137">
        <f>SUMIFS('Bedford Bank'!$I:$I,'Bedford Bank'!$K:$K,Cashflow!$B79,'Bedford Bank'!$J:$J,Cashflow!S$5)</f>
        <v>0</v>
      </c>
      <c r="T79" s="137">
        <f>SUMIFS('Bedford Bank'!$I:$I,'Bedford Bank'!$K:$K,Cashflow!$B79,'Bedford Bank'!$J:$J,Cashflow!T$5)</f>
        <v>0</v>
      </c>
      <c r="U79" s="137">
        <f>SUMIFS('Bedford Bank'!$I:$I,'Bedford Bank'!$K:$K,Cashflow!$B79,'Bedford Bank'!$J:$J,Cashflow!U$5)</f>
        <v>0</v>
      </c>
      <c r="V79" s="137">
        <f>SUMIFS('Bedford Bank'!$I:$I,'Bedford Bank'!$K:$K,Cashflow!$B79,'Bedford Bank'!$J:$J,Cashflow!V$5)</f>
        <v>0</v>
      </c>
      <c r="W79" s="137">
        <f>SUMIFS('Bedford Bank'!$I:$I,'Bedford Bank'!$K:$K,Cashflow!$B79,'Bedford Bank'!$J:$J,Cashflow!W$5)</f>
        <v>0</v>
      </c>
      <c r="X79" s="137">
        <f>SUMIFS('Bedford Bank'!$I:$I,'Bedford Bank'!$K:$K,Cashflow!$B79,'Bedford Bank'!$J:$J,Cashflow!X$5)</f>
        <v>0</v>
      </c>
      <c r="Y79" s="137">
        <f>SUMIFS('Bedford Bank'!$I:$I,'Bedford Bank'!$K:$K,Cashflow!$B79,'Bedford Bank'!$J:$J,Cashflow!Y$5)</f>
        <v>0</v>
      </c>
      <c r="Z79" s="137">
        <f>SUMIFS('Bedford Bank'!$I:$I,'Bedford Bank'!$K:$K,Cashflow!$B79,'Bedford Bank'!$J:$J,Cashflow!Z$5)</f>
        <v>0</v>
      </c>
      <c r="AA79" s="137">
        <f>SUMIFS('Bedford Bank'!$I:$I,'Bedford Bank'!$K:$K,Cashflow!$B79,'Bedford Bank'!$J:$J,Cashflow!AA$5)</f>
        <v>0</v>
      </c>
      <c r="AB79" s="137">
        <f>SUMIFS('Bedford Bank'!$I:$I,'Bedford Bank'!$K:$K,Cashflow!$B79,'Bedford Bank'!$J:$J,Cashflow!AB$5)</f>
        <v>0</v>
      </c>
      <c r="AC79" s="137">
        <f>SUMIFS('Bedford Bank'!$I:$I,'Bedford Bank'!$K:$K,Cashflow!$B79,'Bedford Bank'!$J:$J,Cashflow!AC$5)</f>
        <v>0</v>
      </c>
      <c r="AD79" s="137">
        <f>SUMIFS('Bedford Bank'!$I:$I,'Bedford Bank'!$K:$K,Cashflow!$B79,'Bedford Bank'!$J:$J,Cashflow!AD$5)</f>
        <v>0</v>
      </c>
      <c r="AE79" s="137">
        <f>SUMIFS('Bedford Bank'!$I:$I,'Bedford Bank'!$K:$K,Cashflow!$B79,'Bedford Bank'!$J:$J,Cashflow!AE$5)</f>
        <v>0</v>
      </c>
      <c r="AF79" s="137">
        <f>SUMIFS('Bedford Bank'!$I:$I,'Bedford Bank'!$K:$K,Cashflow!$B79,'Bedford Bank'!$J:$J,Cashflow!AF$5)</f>
        <v>0</v>
      </c>
      <c r="AG79" s="137">
        <f>SUMIFS('Bedford Bank'!$I:$I,'Bedford Bank'!$K:$K,Cashflow!$B79,'Bedford Bank'!$J:$J,Cashflow!AG$5)</f>
        <v>0</v>
      </c>
      <c r="AH79" s="137">
        <f>SUMIFS('Bedford Bank'!$I:$I,'Bedford Bank'!$K:$K,Cashflow!$B79,'Bedford Bank'!$J:$J,Cashflow!AH$5)</f>
        <v>0</v>
      </c>
      <c r="AI79" s="137">
        <f>SUMIFS('Bedford Bank'!$I:$I,'Bedford Bank'!$K:$K,Cashflow!$B79,'Bedford Bank'!$J:$J,Cashflow!AI$5)</f>
        <v>0</v>
      </c>
      <c r="AJ79" s="137">
        <f>SUMIFS('Bedford Bank'!$I:$I,'Bedford Bank'!$K:$K,Cashflow!$B79,'Bedford Bank'!$J:$J,Cashflow!AJ$5)</f>
        <v>0</v>
      </c>
      <c r="AK79" s="137">
        <f>SUMIFS('Bedford Bank'!$I:$I,'Bedford Bank'!$K:$K,Cashflow!$B79,'Bedford Bank'!$J:$J,Cashflow!AK$5)</f>
        <v>0</v>
      </c>
      <c r="AL79" s="137">
        <f>SUMIFS('Bedford Bank'!$I:$I,'Bedford Bank'!$K:$K,Cashflow!$B79,'Bedford Bank'!$J:$J,Cashflow!AL$5)</f>
        <v>0</v>
      </c>
      <c r="AM79" s="137">
        <f>SUMIFS('Bedford Bank'!$I:$I,'Bedford Bank'!$K:$K,Cashflow!$B79,'Bedford Bank'!$J:$J,Cashflow!AM$5)</f>
        <v>0</v>
      </c>
      <c r="AN79" s="137">
        <f>SUMIFS('Bedford Bank'!$I:$I,'Bedford Bank'!$K:$K,Cashflow!$B79,'Bedford Bank'!$J:$J,Cashflow!AN$5)</f>
        <v>0</v>
      </c>
      <c r="AO79" s="137">
        <f>SUMIFS('Bedford Bank'!$I:$I,'Bedford Bank'!$K:$K,Cashflow!$B79,'Bedford Bank'!$J:$J,Cashflow!AO$5)</f>
        <v>0</v>
      </c>
      <c r="AP79" s="137">
        <f>SUMIFS('Bedford Bank'!$I:$I,'Bedford Bank'!$K:$K,Cashflow!$B79,'Bedford Bank'!$J:$J,Cashflow!AP$5)</f>
        <v>-20400</v>
      </c>
      <c r="AQ79" s="137">
        <f>SUMIFS('Bedford Bank'!$I:$I,'Bedford Bank'!$K:$K,Cashflow!$B79,'Bedford Bank'!$J:$J,Cashflow!AQ$5)</f>
        <v>0</v>
      </c>
      <c r="AR79" s="137">
        <f>SUMIFS('Bedford Bank'!$I:$I,'Bedford Bank'!$K:$K,Cashflow!$B79,'Bedford Bank'!$J:$J,Cashflow!AR$5)</f>
        <v>-134370</v>
      </c>
      <c r="AS79" s="137">
        <f>SUMIFS('Bedford Bank'!$I:$I,'Bedford Bank'!$K:$K,Cashflow!$B79,'Bedford Bank'!$J:$J,Cashflow!AS$5)</f>
        <v>-7025</v>
      </c>
      <c r="AT79" s="137">
        <f>SUMIFS('Bedford Bank'!$I:$I,'Bedford Bank'!$K:$K,Cashflow!$B79,'Bedford Bank'!$J:$J,Cashflow!AT$5)</f>
        <v>-1560</v>
      </c>
      <c r="AU79" s="137">
        <f>SUMIFS('Bedford Bank'!$I:$I,'Bedford Bank'!$K:$K,Cashflow!$B79,'Bedford Bank'!$J:$J,Cashflow!AU$5)</f>
        <v>-1701</v>
      </c>
      <c r="AV79" s="137">
        <f>SUMIFS('Bedford Bank'!$I:$I,'Bedford Bank'!$K:$K,Cashflow!$B79,'Bedford Bank'!$J:$J,Cashflow!AV$5)</f>
        <v>-1560</v>
      </c>
      <c r="AW79" s="137">
        <f>SUMIFS('Bedford Bank'!$I:$I,'Bedford Bank'!$K:$K,Cashflow!$B79,'Bedford Bank'!$J:$J,Cashflow!AW$5)</f>
        <v>-1560</v>
      </c>
      <c r="AX79" s="137">
        <f>SUMIFS('Bedford Bank'!$I:$I,'Bedford Bank'!$K:$K,Cashflow!$B79,'Bedford Bank'!$J:$J,Cashflow!AX$5)</f>
        <v>0</v>
      </c>
      <c r="AY79" s="137">
        <f>SUMIFS('Bedford Bank'!$I:$I,'Bedford Bank'!$K:$K,Cashflow!$B79,'Bedford Bank'!$J:$J,Cashflow!AY$5)</f>
        <v>0</v>
      </c>
      <c r="AZ79" s="137">
        <f>SUMIFS('Bedford Bank'!$I:$I,'Bedford Bank'!$K:$K,Cashflow!$B79,'Bedford Bank'!$J:$J,Cashflow!AZ$5)</f>
        <v>-4680</v>
      </c>
      <c r="BA79" s="137">
        <f>SUMIFS('Bedford Bank'!$I:$I,'Bedford Bank'!$K:$K,Cashflow!$B79,'Bedford Bank'!$J:$J,Cashflow!BA$5)</f>
        <v>-1560</v>
      </c>
    </row>
    <row r="80" spans="2:56" s="137" customFormat="1" ht="12.75" hidden="1" outlineLevel="1" x14ac:dyDescent="0.2">
      <c r="B80" s="137" t="s">
        <v>11</v>
      </c>
      <c r="D80" s="181">
        <f t="shared" si="45"/>
        <v>-44835.4</v>
      </c>
      <c r="E80" s="137">
        <f>SUMIFS('Bedford Bank'!$I:$I,'Bedford Bank'!$K:$K,Cashflow!$B80,'Bedford Bank'!$J:$J,Cashflow!E$5)</f>
        <v>0</v>
      </c>
      <c r="F80" s="137">
        <f>SUMIFS('Bedford Bank'!$I:$I,'Bedford Bank'!$K:$K,Cashflow!$B80,'Bedford Bank'!$J:$J,Cashflow!F$5)</f>
        <v>0</v>
      </c>
      <c r="G80" s="137">
        <f>SUMIFS('Bedford Bank'!$I:$I,'Bedford Bank'!$K:$K,Cashflow!$B80,'Bedford Bank'!$J:$J,Cashflow!G$5)</f>
        <v>0</v>
      </c>
      <c r="H80" s="137">
        <f>SUMIFS('Bedford Bank'!$I:$I,'Bedford Bank'!$K:$K,Cashflow!$B80,'Bedford Bank'!$J:$J,Cashflow!H$5)</f>
        <v>0</v>
      </c>
      <c r="I80" s="137">
        <f>SUMIFS('Bedford Bank'!$I:$I,'Bedford Bank'!$K:$K,Cashflow!$B80,'Bedford Bank'!$J:$J,Cashflow!I$5)</f>
        <v>0</v>
      </c>
      <c r="J80" s="137">
        <f>SUMIFS('Bedford Bank'!$I:$I,'Bedford Bank'!$K:$K,Cashflow!$B80,'Bedford Bank'!$J:$J,Cashflow!J$5)</f>
        <v>0</v>
      </c>
      <c r="K80" s="137">
        <f>SUMIFS('Bedford Bank'!$I:$I,'Bedford Bank'!$K:$K,Cashflow!$B80,'Bedford Bank'!$J:$J,Cashflow!K$5)</f>
        <v>0</v>
      </c>
      <c r="L80" s="137">
        <f>SUMIFS('Bedford Bank'!$I:$I,'Bedford Bank'!$K:$K,Cashflow!$B80,'Bedford Bank'!$J:$J,Cashflow!L$5)</f>
        <v>0</v>
      </c>
      <c r="M80" s="137">
        <f>SUMIFS('Bedford Bank'!$I:$I,'Bedford Bank'!$K:$K,Cashflow!$B80,'Bedford Bank'!$J:$J,Cashflow!M$5)</f>
        <v>0</v>
      </c>
      <c r="N80" s="137">
        <f>SUMIFS('Bedford Bank'!$I:$I,'Bedford Bank'!$K:$K,Cashflow!$B80,'Bedford Bank'!$J:$J,Cashflow!N$5)</f>
        <v>0</v>
      </c>
      <c r="O80" s="137">
        <f>SUMIFS('Bedford Bank'!$I:$I,'Bedford Bank'!$K:$K,Cashflow!$B80,'Bedford Bank'!$J:$J,Cashflow!O$5)</f>
        <v>0</v>
      </c>
      <c r="P80" s="137">
        <f>SUMIFS('Bedford Bank'!$I:$I,'Bedford Bank'!$K:$K,Cashflow!$B80,'Bedford Bank'!$J:$J,Cashflow!P$5)</f>
        <v>0</v>
      </c>
      <c r="Q80" s="137">
        <f>SUMIFS('Bedford Bank'!$I:$I,'Bedford Bank'!$K:$K,Cashflow!$B80,'Bedford Bank'!$J:$J,Cashflow!Q$5)</f>
        <v>0</v>
      </c>
      <c r="R80" s="137">
        <f>SUMIFS('Bedford Bank'!$I:$I,'Bedford Bank'!$K:$K,Cashflow!$B80,'Bedford Bank'!$J:$J,Cashflow!R$5)</f>
        <v>0</v>
      </c>
      <c r="S80" s="137">
        <f>SUMIFS('Bedford Bank'!$I:$I,'Bedford Bank'!$K:$K,Cashflow!$B80,'Bedford Bank'!$J:$J,Cashflow!S$5)</f>
        <v>0</v>
      </c>
      <c r="T80" s="137">
        <f>SUMIFS('Bedford Bank'!$I:$I,'Bedford Bank'!$K:$K,Cashflow!$B80,'Bedford Bank'!$J:$J,Cashflow!T$5)</f>
        <v>0</v>
      </c>
      <c r="U80" s="137">
        <f>SUMIFS('Bedford Bank'!$I:$I,'Bedford Bank'!$K:$K,Cashflow!$B80,'Bedford Bank'!$J:$J,Cashflow!U$5)</f>
        <v>0</v>
      </c>
      <c r="V80" s="137">
        <f>SUMIFS('Bedford Bank'!$I:$I,'Bedford Bank'!$K:$K,Cashflow!$B80,'Bedford Bank'!$J:$J,Cashflow!V$5)</f>
        <v>0</v>
      </c>
      <c r="W80" s="137">
        <f>SUMIFS('Bedford Bank'!$I:$I,'Bedford Bank'!$K:$K,Cashflow!$B80,'Bedford Bank'!$J:$J,Cashflow!W$5)</f>
        <v>0</v>
      </c>
      <c r="X80" s="137">
        <f>SUMIFS('Bedford Bank'!$I:$I,'Bedford Bank'!$K:$K,Cashflow!$B80,'Bedford Bank'!$J:$J,Cashflow!X$5)</f>
        <v>0</v>
      </c>
      <c r="Y80" s="137">
        <f>SUMIFS('Bedford Bank'!$I:$I,'Bedford Bank'!$K:$K,Cashflow!$B80,'Bedford Bank'!$J:$J,Cashflow!Y$5)</f>
        <v>-2040</v>
      </c>
      <c r="Z80" s="137">
        <f>SUMIFS('Bedford Bank'!$I:$I,'Bedford Bank'!$K:$K,Cashflow!$B80,'Bedford Bank'!$J:$J,Cashflow!Z$5)</f>
        <v>0</v>
      </c>
      <c r="AA80" s="137">
        <f>SUMIFS('Bedford Bank'!$I:$I,'Bedford Bank'!$K:$K,Cashflow!$B80,'Bedford Bank'!$J:$J,Cashflow!AA$5)</f>
        <v>-1500</v>
      </c>
      <c r="AB80" s="137">
        <f>SUMIFS('Bedford Bank'!$I:$I,'Bedford Bank'!$K:$K,Cashflow!$B80,'Bedford Bank'!$J:$J,Cashflow!AB$5)</f>
        <v>0</v>
      </c>
      <c r="AC80" s="137">
        <f>SUMIFS('Bedford Bank'!$I:$I,'Bedford Bank'!$K:$K,Cashflow!$B80,'Bedford Bank'!$J:$J,Cashflow!AC$5)</f>
        <v>-2400</v>
      </c>
      <c r="AD80" s="137">
        <f>SUMIFS('Bedford Bank'!$I:$I,'Bedford Bank'!$K:$K,Cashflow!$B80,'Bedford Bank'!$J:$J,Cashflow!AD$5)</f>
        <v>0</v>
      </c>
      <c r="AE80" s="137">
        <f>SUMIFS('Bedford Bank'!$I:$I,'Bedford Bank'!$K:$K,Cashflow!$B80,'Bedford Bank'!$J:$J,Cashflow!AE$5)</f>
        <v>0</v>
      </c>
      <c r="AF80" s="137">
        <f>SUMIFS('Bedford Bank'!$I:$I,'Bedford Bank'!$K:$K,Cashflow!$B80,'Bedford Bank'!$J:$J,Cashflow!AF$5)</f>
        <v>0</v>
      </c>
      <c r="AG80" s="137">
        <f>SUMIFS('Bedford Bank'!$I:$I,'Bedford Bank'!$K:$K,Cashflow!$B80,'Bedford Bank'!$J:$J,Cashflow!AG$5)</f>
        <v>-1830</v>
      </c>
      <c r="AH80" s="137">
        <f>SUMIFS('Bedford Bank'!$I:$I,'Bedford Bank'!$K:$K,Cashflow!$B80,'Bedford Bank'!$J:$J,Cashflow!AH$5)</f>
        <v>0</v>
      </c>
      <c r="AI80" s="137">
        <f>SUMIFS('Bedford Bank'!$I:$I,'Bedford Bank'!$K:$K,Cashflow!$B80,'Bedford Bank'!$J:$J,Cashflow!AI$5)</f>
        <v>-930</v>
      </c>
      <c r="AJ80" s="137">
        <f>SUMIFS('Bedford Bank'!$I:$I,'Bedford Bank'!$K:$K,Cashflow!$B80,'Bedford Bank'!$J:$J,Cashflow!AJ$5)</f>
        <v>-900</v>
      </c>
      <c r="AK80" s="137">
        <f>SUMIFS('Bedford Bank'!$I:$I,'Bedford Bank'!$K:$K,Cashflow!$B80,'Bedford Bank'!$J:$J,Cashflow!AK$5)</f>
        <v>0</v>
      </c>
      <c r="AL80" s="137">
        <f>SUMIFS('Bedford Bank'!$I:$I,'Bedford Bank'!$K:$K,Cashflow!$B80,'Bedford Bank'!$J:$J,Cashflow!AL$5)</f>
        <v>0</v>
      </c>
      <c r="AM80" s="137">
        <f>SUMIFS('Bedford Bank'!$I:$I,'Bedford Bank'!$K:$K,Cashflow!$B80,'Bedford Bank'!$J:$J,Cashflow!AM$5)</f>
        <v>-4050</v>
      </c>
      <c r="AN80" s="137">
        <f>SUMIFS('Bedford Bank'!$I:$I,'Bedford Bank'!$K:$K,Cashflow!$B80,'Bedford Bank'!$J:$J,Cashflow!AN$5)</f>
        <v>-930</v>
      </c>
      <c r="AO80" s="137">
        <f>SUMIFS('Bedford Bank'!$I:$I,'Bedford Bank'!$K:$K,Cashflow!$B80,'Bedford Bank'!$J:$J,Cashflow!AO$5)</f>
        <v>0</v>
      </c>
      <c r="AP80" s="137">
        <f>SUMIFS('Bedford Bank'!$I:$I,'Bedford Bank'!$K:$K,Cashflow!$B80,'Bedford Bank'!$J:$J,Cashflow!AP$5)</f>
        <v>-480</v>
      </c>
      <c r="AQ80" s="137">
        <f>SUMIFS('Bedford Bank'!$I:$I,'Bedford Bank'!$K:$K,Cashflow!$B80,'Bedford Bank'!$J:$J,Cashflow!AQ$5)</f>
        <v>0</v>
      </c>
      <c r="AR80" s="137">
        <f>SUMIFS('Bedford Bank'!$I:$I,'Bedford Bank'!$K:$K,Cashflow!$B80,'Bedford Bank'!$J:$J,Cashflow!AR$5)</f>
        <v>-12567</v>
      </c>
      <c r="AS80" s="137">
        <f>SUMIFS('Bedford Bank'!$I:$I,'Bedford Bank'!$K:$K,Cashflow!$B80,'Bedford Bank'!$J:$J,Cashflow!AS$5)</f>
        <v>0</v>
      </c>
      <c r="AT80" s="137">
        <f>SUMIFS('Bedford Bank'!$I:$I,'Bedford Bank'!$K:$K,Cashflow!$B80,'Bedford Bank'!$J:$J,Cashflow!AT$5)</f>
        <v>0</v>
      </c>
      <c r="AU80" s="137">
        <f>SUMIFS('Bedford Bank'!$I:$I,'Bedford Bank'!$K:$K,Cashflow!$B80,'Bedford Bank'!$J:$J,Cashflow!AU$5)</f>
        <v>-819.4</v>
      </c>
      <c r="AV80" s="137">
        <f>SUMIFS('Bedford Bank'!$I:$I,'Bedford Bank'!$K:$K,Cashflow!$B80,'Bedford Bank'!$J:$J,Cashflow!AV$5)</f>
        <v>-5993.67</v>
      </c>
      <c r="AW80" s="137">
        <f>SUMIFS('Bedford Bank'!$I:$I,'Bedford Bank'!$K:$K,Cashflow!$B80,'Bedford Bank'!$J:$J,Cashflow!AW$5)</f>
        <v>-4113.5</v>
      </c>
      <c r="AX80" s="137">
        <f>SUMIFS('Bedford Bank'!$I:$I,'Bedford Bank'!$K:$K,Cashflow!$B80,'Bedford Bank'!$J:$J,Cashflow!AX$5)</f>
        <v>-574.17000000000007</v>
      </c>
      <c r="AY80" s="137">
        <f>SUMIFS('Bedford Bank'!$I:$I,'Bedford Bank'!$K:$K,Cashflow!$B80,'Bedford Bank'!$J:$J,Cashflow!AY$5)</f>
        <v>-1404.33</v>
      </c>
      <c r="AZ80" s="137">
        <f>SUMIFS('Bedford Bank'!$I:$I,'Bedford Bank'!$K:$K,Cashflow!$B80,'Bedford Bank'!$J:$J,Cashflow!AZ$5)</f>
        <v>0</v>
      </c>
      <c r="BA80" s="137">
        <f>SUMIFS('Bedford Bank'!$I:$I,'Bedford Bank'!$K:$K,Cashflow!$B80,'Bedford Bank'!$J:$J,Cashflow!BA$5)</f>
        <v>-4303.33</v>
      </c>
    </row>
    <row r="81" spans="2:56" s="137" customFormat="1" ht="12.75" hidden="1" outlineLevel="1" x14ac:dyDescent="0.2">
      <c r="B81" s="137" t="s">
        <v>14</v>
      </c>
      <c r="D81" s="181">
        <f t="shared" si="45"/>
        <v>-270880.60000000003</v>
      </c>
      <c r="E81" s="137">
        <f>SUMIFS('Bedford Bank'!$I:$I,'Bedford Bank'!$K:$K,Cashflow!$B81,'Bedford Bank'!$J:$J,Cashflow!E$5)</f>
        <v>0</v>
      </c>
      <c r="F81" s="137">
        <f>SUMIFS('Bedford Bank'!$I:$I,'Bedford Bank'!$K:$K,Cashflow!$B81,'Bedford Bank'!$J:$J,Cashflow!F$5)</f>
        <v>0</v>
      </c>
      <c r="G81" s="137">
        <f>SUMIFS('Bedford Bank'!$I:$I,'Bedford Bank'!$K:$K,Cashflow!$B81,'Bedford Bank'!$J:$J,Cashflow!G$5)</f>
        <v>0</v>
      </c>
      <c r="H81" s="137">
        <f>SUMIFS('Bedford Bank'!$I:$I,'Bedford Bank'!$K:$K,Cashflow!$B81,'Bedford Bank'!$J:$J,Cashflow!H$5)</f>
        <v>0</v>
      </c>
      <c r="I81" s="137">
        <f>SUMIFS('Bedford Bank'!$I:$I,'Bedford Bank'!$K:$K,Cashflow!$B81,'Bedford Bank'!$J:$J,Cashflow!I$5)</f>
        <v>0</v>
      </c>
      <c r="J81" s="137">
        <f>SUMIFS('Bedford Bank'!$I:$I,'Bedford Bank'!$K:$K,Cashflow!$B81,'Bedford Bank'!$J:$J,Cashflow!J$5)</f>
        <v>0</v>
      </c>
      <c r="K81" s="137">
        <f>SUMIFS('Bedford Bank'!$I:$I,'Bedford Bank'!$K:$K,Cashflow!$B81,'Bedford Bank'!$J:$J,Cashflow!K$5)</f>
        <v>0</v>
      </c>
      <c r="L81" s="137">
        <f>SUMIFS('Bedford Bank'!$I:$I,'Bedford Bank'!$K:$K,Cashflow!$B81,'Bedford Bank'!$J:$J,Cashflow!L$5)</f>
        <v>0</v>
      </c>
      <c r="M81" s="137">
        <f>SUMIFS('Bedford Bank'!$I:$I,'Bedford Bank'!$K:$K,Cashflow!$B81,'Bedford Bank'!$J:$J,Cashflow!M$5)</f>
        <v>0</v>
      </c>
      <c r="N81" s="137">
        <f>SUMIFS('Bedford Bank'!$I:$I,'Bedford Bank'!$K:$K,Cashflow!$B81,'Bedford Bank'!$J:$J,Cashflow!N$5)</f>
        <v>0</v>
      </c>
      <c r="O81" s="137">
        <f>SUMIFS('Bedford Bank'!$I:$I,'Bedford Bank'!$K:$K,Cashflow!$B81,'Bedford Bank'!$J:$J,Cashflow!O$5)</f>
        <v>0</v>
      </c>
      <c r="P81" s="137">
        <f>SUMIFS('Bedford Bank'!$I:$I,'Bedford Bank'!$K:$K,Cashflow!$B81,'Bedford Bank'!$J:$J,Cashflow!P$5)</f>
        <v>0</v>
      </c>
      <c r="Q81" s="137">
        <f>SUMIFS('Bedford Bank'!$I:$I,'Bedford Bank'!$K:$K,Cashflow!$B81,'Bedford Bank'!$J:$J,Cashflow!Q$5)</f>
        <v>0</v>
      </c>
      <c r="R81" s="137">
        <f>SUMIFS('Bedford Bank'!$I:$I,'Bedford Bank'!$K:$K,Cashflow!$B81,'Bedford Bank'!$J:$J,Cashflow!R$5)</f>
        <v>0</v>
      </c>
      <c r="S81" s="137">
        <f>SUMIFS('Bedford Bank'!$I:$I,'Bedford Bank'!$K:$K,Cashflow!$B81,'Bedford Bank'!$J:$J,Cashflow!S$5)</f>
        <v>0</v>
      </c>
      <c r="T81" s="137">
        <f>SUMIFS('Bedford Bank'!$I:$I,'Bedford Bank'!$K:$K,Cashflow!$B81,'Bedford Bank'!$J:$J,Cashflow!T$5)</f>
        <v>0</v>
      </c>
      <c r="U81" s="137">
        <f>SUMIFS('Bedford Bank'!$I:$I,'Bedford Bank'!$K:$K,Cashflow!$B81,'Bedford Bank'!$J:$J,Cashflow!U$5)</f>
        <v>0</v>
      </c>
      <c r="V81" s="137">
        <f>SUMIFS('Bedford Bank'!$I:$I,'Bedford Bank'!$K:$K,Cashflow!$B81,'Bedford Bank'!$J:$J,Cashflow!V$5)</f>
        <v>0</v>
      </c>
      <c r="W81" s="137">
        <f>SUMIFS('Bedford Bank'!$I:$I,'Bedford Bank'!$K:$K,Cashflow!$B81,'Bedford Bank'!$J:$J,Cashflow!W$5)</f>
        <v>0</v>
      </c>
      <c r="X81" s="137">
        <f>SUMIFS('Bedford Bank'!$I:$I,'Bedford Bank'!$K:$K,Cashflow!$B81,'Bedford Bank'!$J:$J,Cashflow!X$5)</f>
        <v>0</v>
      </c>
      <c r="Y81" s="137">
        <f>SUMIFS('Bedford Bank'!$I:$I,'Bedford Bank'!$K:$K,Cashflow!$B81,'Bedford Bank'!$J:$J,Cashflow!Y$5)</f>
        <v>0</v>
      </c>
      <c r="Z81" s="137">
        <f>SUMIFS('Bedford Bank'!$I:$I,'Bedford Bank'!$K:$K,Cashflow!$B81,'Bedford Bank'!$J:$J,Cashflow!Z$5)</f>
        <v>-3.85</v>
      </c>
      <c r="AA81" s="137">
        <f>SUMIFS('Bedford Bank'!$I:$I,'Bedford Bank'!$K:$K,Cashflow!$B81,'Bedford Bank'!$J:$J,Cashflow!AA$5)</f>
        <v>0</v>
      </c>
      <c r="AB81" s="137">
        <f>SUMIFS('Bedford Bank'!$I:$I,'Bedford Bank'!$K:$K,Cashflow!$B81,'Bedford Bank'!$J:$J,Cashflow!AB$5)</f>
        <v>0</v>
      </c>
      <c r="AC81" s="137">
        <f>SUMIFS('Bedford Bank'!$I:$I,'Bedford Bank'!$K:$K,Cashflow!$B81,'Bedford Bank'!$J:$J,Cashflow!AC$5)</f>
        <v>-5680.26</v>
      </c>
      <c r="AD81" s="137">
        <f>SUMIFS('Bedford Bank'!$I:$I,'Bedford Bank'!$K:$K,Cashflow!$B81,'Bedford Bank'!$J:$J,Cashflow!AD$5)</f>
        <v>-15632.57</v>
      </c>
      <c r="AE81" s="137">
        <f>SUMIFS('Bedford Bank'!$I:$I,'Bedford Bank'!$K:$K,Cashflow!$B81,'Bedford Bank'!$J:$J,Cashflow!AE$5)</f>
        <v>0</v>
      </c>
      <c r="AF81" s="137">
        <f>SUMIFS('Bedford Bank'!$I:$I,'Bedford Bank'!$K:$K,Cashflow!$B81,'Bedford Bank'!$J:$J,Cashflow!AF$5)</f>
        <v>-9058.5</v>
      </c>
      <c r="AG81" s="137">
        <f>SUMIFS('Bedford Bank'!$I:$I,'Bedford Bank'!$K:$K,Cashflow!$B81,'Bedford Bank'!$J:$J,Cashflow!AG$5)</f>
        <v>-106976.75</v>
      </c>
      <c r="AH81" s="137">
        <f>SUMIFS('Bedford Bank'!$I:$I,'Bedford Bank'!$K:$K,Cashflow!$B81,'Bedford Bank'!$J:$J,Cashflow!AH$5)</f>
        <v>-6390.42</v>
      </c>
      <c r="AI81" s="137">
        <f>SUMIFS('Bedford Bank'!$I:$I,'Bedford Bank'!$K:$K,Cashflow!$B81,'Bedford Bank'!$J:$J,Cashflow!AI$5)</f>
        <v>-6222.02</v>
      </c>
      <c r="AJ81" s="137">
        <f>SUMIFS('Bedford Bank'!$I:$I,'Bedford Bank'!$K:$K,Cashflow!$B81,'Bedford Bank'!$J:$J,Cashflow!AJ$5)</f>
        <v>-6348</v>
      </c>
      <c r="AK81" s="137">
        <f>SUMIFS('Bedford Bank'!$I:$I,'Bedford Bank'!$K:$K,Cashflow!$B81,'Bedford Bank'!$J:$J,Cashflow!AK$5)</f>
        <v>-6239.13</v>
      </c>
      <c r="AL81" s="137">
        <f>SUMIFS('Bedford Bank'!$I:$I,'Bedford Bank'!$K:$K,Cashflow!$B81,'Bedford Bank'!$J:$J,Cashflow!AL$5)</f>
        <v>-6555.02</v>
      </c>
      <c r="AM81" s="137">
        <f>SUMIFS('Bedford Bank'!$I:$I,'Bedford Bank'!$K:$K,Cashflow!$B81,'Bedford Bank'!$J:$J,Cashflow!AM$5)</f>
        <v>-7019.13</v>
      </c>
      <c r="AN81" s="137">
        <f>SUMIFS('Bedford Bank'!$I:$I,'Bedford Bank'!$K:$K,Cashflow!$B81,'Bedford Bank'!$J:$J,Cashflow!AN$5)</f>
        <v>-12987.3</v>
      </c>
      <c r="AO81" s="137">
        <f>SUMIFS('Bedford Bank'!$I:$I,'Bedford Bank'!$K:$K,Cashflow!$B81,'Bedford Bank'!$J:$J,Cashflow!AO$5)</f>
        <v>-32912.92</v>
      </c>
      <c r="AP81" s="137">
        <f>SUMIFS('Bedford Bank'!$I:$I,'Bedford Bank'!$K:$K,Cashflow!$B81,'Bedford Bank'!$J:$J,Cashflow!AP$5)</f>
        <v>-197.94</v>
      </c>
      <c r="AQ81" s="137">
        <f>SUMIFS('Bedford Bank'!$I:$I,'Bedford Bank'!$K:$K,Cashflow!$B81,'Bedford Bank'!$J:$J,Cashflow!AQ$5)</f>
        <v>-159.16999999999999</v>
      </c>
      <c r="AR81" s="137">
        <f>SUMIFS('Bedford Bank'!$I:$I,'Bedford Bank'!$K:$K,Cashflow!$B81,'Bedford Bank'!$J:$J,Cashflow!AR$5)</f>
        <v>-450.34000000000003</v>
      </c>
      <c r="AS81" s="137">
        <f>SUMIFS('Bedford Bank'!$I:$I,'Bedford Bank'!$K:$K,Cashflow!$B81,'Bedford Bank'!$J:$J,Cashflow!AS$5)</f>
        <v>-757.79000000000008</v>
      </c>
      <c r="AT81" s="137">
        <f>SUMIFS('Bedford Bank'!$I:$I,'Bedford Bank'!$K:$K,Cashflow!$B81,'Bedford Bank'!$J:$J,Cashflow!AT$5)</f>
        <v>0</v>
      </c>
      <c r="AU81" s="137">
        <f>SUMIFS('Bedford Bank'!$I:$I,'Bedford Bank'!$K:$K,Cashflow!$B81,'Bedford Bank'!$J:$J,Cashflow!AU$5)</f>
        <v>-1500</v>
      </c>
      <c r="AV81" s="137">
        <f>SUMIFS('Bedford Bank'!$I:$I,'Bedford Bank'!$K:$K,Cashflow!$B81,'Bedford Bank'!$J:$J,Cashflow!AV$5)</f>
        <v>-1868.45</v>
      </c>
      <c r="AW81" s="137">
        <f>SUMIFS('Bedford Bank'!$I:$I,'Bedford Bank'!$K:$K,Cashflow!$B81,'Bedford Bank'!$J:$J,Cashflow!AW$5)</f>
        <v>-1057.54</v>
      </c>
      <c r="AX81" s="137">
        <f>SUMIFS('Bedford Bank'!$I:$I,'Bedford Bank'!$K:$K,Cashflow!$B81,'Bedford Bank'!$J:$J,Cashflow!AX$5)</f>
        <v>-4078.55</v>
      </c>
      <c r="AY81" s="137">
        <f>SUMIFS('Bedford Bank'!$I:$I,'Bedford Bank'!$K:$K,Cashflow!$B81,'Bedford Bank'!$J:$J,Cashflow!AY$5)</f>
        <v>1000</v>
      </c>
      <c r="AZ81" s="137">
        <f>SUMIFS('Bedford Bank'!$I:$I,'Bedford Bank'!$K:$K,Cashflow!$B81,'Bedford Bank'!$J:$J,Cashflow!AZ$5)</f>
        <v>-157.36000000000001</v>
      </c>
      <c r="BA81" s="137">
        <f>SUMIFS('Bedford Bank'!$I:$I,'Bedford Bank'!$K:$K,Cashflow!$B81,'Bedford Bank'!$J:$J,Cashflow!BA$5)</f>
        <v>-39627.590000000004</v>
      </c>
    </row>
    <row r="82" spans="2:56" s="137" customFormat="1" ht="12.75" hidden="1" outlineLevel="1" x14ac:dyDescent="0.2">
      <c r="B82" s="137" t="s">
        <v>16</v>
      </c>
      <c r="D82" s="181">
        <f t="shared" si="45"/>
        <v>-38457.74</v>
      </c>
      <c r="E82" s="137">
        <f>SUMIFS('Bedford Bank'!$I:$I,'Bedford Bank'!$K:$K,Cashflow!$B82,'Bedford Bank'!$J:$J,Cashflow!E$5)</f>
        <v>0</v>
      </c>
      <c r="F82" s="137">
        <f>SUMIFS('Bedford Bank'!$I:$I,'Bedford Bank'!$K:$K,Cashflow!$B82,'Bedford Bank'!$J:$J,Cashflow!F$5)</f>
        <v>0</v>
      </c>
      <c r="G82" s="137">
        <f>SUMIFS('Bedford Bank'!$I:$I,'Bedford Bank'!$K:$K,Cashflow!$B82,'Bedford Bank'!$J:$J,Cashflow!G$5)</f>
        <v>0</v>
      </c>
      <c r="H82" s="137">
        <f>SUMIFS('Bedford Bank'!$I:$I,'Bedford Bank'!$K:$K,Cashflow!$B82,'Bedford Bank'!$J:$J,Cashflow!H$5)</f>
        <v>0</v>
      </c>
      <c r="I82" s="137">
        <f>SUMIFS('Bedford Bank'!$I:$I,'Bedford Bank'!$K:$K,Cashflow!$B82,'Bedford Bank'!$J:$J,Cashflow!I$5)</f>
        <v>0</v>
      </c>
      <c r="J82" s="137">
        <f>SUMIFS('Bedford Bank'!$I:$I,'Bedford Bank'!$K:$K,Cashflow!$B82,'Bedford Bank'!$J:$J,Cashflow!J$5)</f>
        <v>0</v>
      </c>
      <c r="K82" s="137">
        <f>SUMIFS('Bedford Bank'!$I:$I,'Bedford Bank'!$K:$K,Cashflow!$B82,'Bedford Bank'!$J:$J,Cashflow!K$5)</f>
        <v>0</v>
      </c>
      <c r="L82" s="137">
        <f>SUMIFS('Bedford Bank'!$I:$I,'Bedford Bank'!$K:$K,Cashflow!$B82,'Bedford Bank'!$J:$J,Cashflow!L$5)</f>
        <v>0</v>
      </c>
      <c r="M82" s="137">
        <f>SUMIFS('Bedford Bank'!$I:$I,'Bedford Bank'!$K:$K,Cashflow!$B82,'Bedford Bank'!$J:$J,Cashflow!M$5)</f>
        <v>0</v>
      </c>
      <c r="N82" s="137">
        <f>SUMIFS('Bedford Bank'!$I:$I,'Bedford Bank'!$K:$K,Cashflow!$B82,'Bedford Bank'!$J:$J,Cashflow!N$5)</f>
        <v>0</v>
      </c>
      <c r="O82" s="137">
        <f>SUMIFS('Bedford Bank'!$I:$I,'Bedford Bank'!$K:$K,Cashflow!$B82,'Bedford Bank'!$J:$J,Cashflow!O$5)</f>
        <v>0</v>
      </c>
      <c r="P82" s="137">
        <f>SUMIFS('Bedford Bank'!$I:$I,'Bedford Bank'!$K:$K,Cashflow!$B82,'Bedford Bank'!$J:$J,Cashflow!P$5)</f>
        <v>0</v>
      </c>
      <c r="Q82" s="137">
        <f>SUMIFS('Bedford Bank'!$I:$I,'Bedford Bank'!$K:$K,Cashflow!$B82,'Bedford Bank'!$J:$J,Cashflow!Q$5)</f>
        <v>0</v>
      </c>
      <c r="R82" s="137">
        <f>SUMIFS('Bedford Bank'!$I:$I,'Bedford Bank'!$K:$K,Cashflow!$B82,'Bedford Bank'!$J:$J,Cashflow!R$5)</f>
        <v>0</v>
      </c>
      <c r="S82" s="137">
        <f>SUMIFS('Bedford Bank'!$I:$I,'Bedford Bank'!$K:$K,Cashflow!$B82,'Bedford Bank'!$J:$J,Cashflow!S$5)</f>
        <v>0</v>
      </c>
      <c r="T82" s="137">
        <f>SUMIFS('Bedford Bank'!$I:$I,'Bedford Bank'!$K:$K,Cashflow!$B82,'Bedford Bank'!$J:$J,Cashflow!T$5)</f>
        <v>0</v>
      </c>
      <c r="U82" s="137">
        <f>SUMIFS('Bedford Bank'!$I:$I,'Bedford Bank'!$K:$K,Cashflow!$B82,'Bedford Bank'!$J:$J,Cashflow!U$5)</f>
        <v>0</v>
      </c>
      <c r="V82" s="137">
        <f>SUMIFS('Bedford Bank'!$I:$I,'Bedford Bank'!$K:$K,Cashflow!$B82,'Bedford Bank'!$J:$J,Cashflow!V$5)</f>
        <v>0</v>
      </c>
      <c r="W82" s="137">
        <f>SUMIFS('Bedford Bank'!$I:$I,'Bedford Bank'!$K:$K,Cashflow!$B82,'Bedford Bank'!$J:$J,Cashflow!W$5)</f>
        <v>0</v>
      </c>
      <c r="X82" s="137">
        <f>SUMIFS('Bedford Bank'!$I:$I,'Bedford Bank'!$K:$K,Cashflow!$B82,'Bedford Bank'!$J:$J,Cashflow!X$5)</f>
        <v>0</v>
      </c>
      <c r="Y82" s="137">
        <f>SUMIFS('Bedford Bank'!$I:$I,'Bedford Bank'!$K:$K,Cashflow!$B82,'Bedford Bank'!$J:$J,Cashflow!Y$5)</f>
        <v>0</v>
      </c>
      <c r="Z82" s="137">
        <f>SUMIFS('Bedford Bank'!$I:$I,'Bedford Bank'!$K:$K,Cashflow!$B82,'Bedford Bank'!$J:$J,Cashflow!Z$5)</f>
        <v>0</v>
      </c>
      <c r="AA82" s="137">
        <f>SUMIFS('Bedford Bank'!$I:$I,'Bedford Bank'!$K:$K,Cashflow!$B82,'Bedford Bank'!$J:$J,Cashflow!AA$5)</f>
        <v>0</v>
      </c>
      <c r="AB82" s="137">
        <f>SUMIFS('Bedford Bank'!$I:$I,'Bedford Bank'!$K:$K,Cashflow!$B82,'Bedford Bank'!$J:$J,Cashflow!AB$5)</f>
        <v>0</v>
      </c>
      <c r="AC82" s="137">
        <f>SUMIFS('Bedford Bank'!$I:$I,'Bedford Bank'!$K:$K,Cashflow!$B82,'Bedford Bank'!$J:$J,Cashflow!AC$5)</f>
        <v>0</v>
      </c>
      <c r="AD82" s="137">
        <f>SUMIFS('Bedford Bank'!$I:$I,'Bedford Bank'!$K:$K,Cashflow!$B82,'Bedford Bank'!$J:$J,Cashflow!AD$5)</f>
        <v>0</v>
      </c>
      <c r="AE82" s="137">
        <f>SUMIFS('Bedford Bank'!$I:$I,'Bedford Bank'!$K:$K,Cashflow!$B82,'Bedford Bank'!$J:$J,Cashflow!AE$5)</f>
        <v>0</v>
      </c>
      <c r="AF82" s="137">
        <f>SUMIFS('Bedford Bank'!$I:$I,'Bedford Bank'!$K:$K,Cashflow!$B82,'Bedford Bank'!$J:$J,Cashflow!AF$5)</f>
        <v>0</v>
      </c>
      <c r="AG82" s="137">
        <f>SUMIFS('Bedford Bank'!$I:$I,'Bedford Bank'!$K:$K,Cashflow!$B82,'Bedford Bank'!$J:$J,Cashflow!AG$5)</f>
        <v>0</v>
      </c>
      <c r="AH82" s="137">
        <f>SUMIFS('Bedford Bank'!$I:$I,'Bedford Bank'!$K:$K,Cashflow!$B82,'Bedford Bank'!$J:$J,Cashflow!AH$5)</f>
        <v>0</v>
      </c>
      <c r="AI82" s="137">
        <f>SUMIFS('Bedford Bank'!$I:$I,'Bedford Bank'!$K:$K,Cashflow!$B82,'Bedford Bank'!$J:$J,Cashflow!AI$5)</f>
        <v>0</v>
      </c>
      <c r="AJ82" s="137">
        <f>SUMIFS('Bedford Bank'!$I:$I,'Bedford Bank'!$K:$K,Cashflow!$B82,'Bedford Bank'!$J:$J,Cashflow!AJ$5)</f>
        <v>0</v>
      </c>
      <c r="AK82" s="137">
        <f>SUMIFS('Bedford Bank'!$I:$I,'Bedford Bank'!$K:$K,Cashflow!$B82,'Bedford Bank'!$J:$J,Cashflow!AK$5)</f>
        <v>0</v>
      </c>
      <c r="AL82" s="137">
        <f>SUMIFS('Bedford Bank'!$I:$I,'Bedford Bank'!$K:$K,Cashflow!$B82,'Bedford Bank'!$J:$J,Cashflow!AL$5)</f>
        <v>0</v>
      </c>
      <c r="AM82" s="137">
        <f>SUMIFS('Bedford Bank'!$I:$I,'Bedford Bank'!$K:$K,Cashflow!$B82,'Bedford Bank'!$J:$J,Cashflow!AM$5)</f>
        <v>0</v>
      </c>
      <c r="AN82" s="137">
        <f>SUMIFS('Bedford Bank'!$I:$I,'Bedford Bank'!$K:$K,Cashflow!$B82,'Bedford Bank'!$J:$J,Cashflow!AN$5)</f>
        <v>0</v>
      </c>
      <c r="AO82" s="137">
        <f>SUMIFS('Bedford Bank'!$I:$I,'Bedford Bank'!$K:$K,Cashflow!$B82,'Bedford Bank'!$J:$J,Cashflow!AO$5)</f>
        <v>0</v>
      </c>
      <c r="AP82" s="137">
        <f>SUMIFS('Bedford Bank'!$I:$I,'Bedford Bank'!$K:$K,Cashflow!$B82,'Bedford Bank'!$J:$J,Cashflow!AP$5)</f>
        <v>0</v>
      </c>
      <c r="AQ82" s="137">
        <f>SUMIFS('Bedford Bank'!$I:$I,'Bedford Bank'!$K:$K,Cashflow!$B82,'Bedford Bank'!$J:$J,Cashflow!AQ$5)</f>
        <v>0</v>
      </c>
      <c r="AR82" s="137">
        <f>SUMIFS('Bedford Bank'!$I:$I,'Bedford Bank'!$K:$K,Cashflow!$B82,'Bedford Bank'!$J:$J,Cashflow!AR$5)</f>
        <v>0</v>
      </c>
      <c r="AS82" s="137">
        <f>SUMIFS('Bedford Bank'!$I:$I,'Bedford Bank'!$K:$K,Cashflow!$B82,'Bedford Bank'!$J:$J,Cashflow!AS$5)</f>
        <v>0</v>
      </c>
      <c r="AT82" s="137">
        <f>SUMIFS('Bedford Bank'!$I:$I,'Bedford Bank'!$K:$K,Cashflow!$B82,'Bedford Bank'!$J:$J,Cashflow!AT$5)</f>
        <v>0</v>
      </c>
      <c r="AU82" s="137">
        <f>SUMIFS('Bedford Bank'!$I:$I,'Bedford Bank'!$K:$K,Cashflow!$B82,'Bedford Bank'!$J:$J,Cashflow!AU$5)</f>
        <v>0</v>
      </c>
      <c r="AV82" s="137">
        <f>SUMIFS('Bedford Bank'!$I:$I,'Bedford Bank'!$K:$K,Cashflow!$B82,'Bedford Bank'!$J:$J,Cashflow!AV$5)</f>
        <v>-4565.22</v>
      </c>
      <c r="AW82" s="137">
        <f>SUMIFS('Bedford Bank'!$I:$I,'Bedford Bank'!$K:$K,Cashflow!$B82,'Bedford Bank'!$J:$J,Cashflow!AW$5)</f>
        <v>-5087.3599999999997</v>
      </c>
      <c r="AX82" s="137">
        <f>SUMIFS('Bedford Bank'!$I:$I,'Bedford Bank'!$K:$K,Cashflow!$B82,'Bedford Bank'!$J:$J,Cashflow!AX$5)</f>
        <v>-5087.3599999999997</v>
      </c>
      <c r="AY82" s="137">
        <f>SUMIFS('Bedford Bank'!$I:$I,'Bedford Bank'!$K:$K,Cashflow!$B82,'Bedford Bank'!$J:$J,Cashflow!AY$5)</f>
        <v>-8158.06</v>
      </c>
      <c r="AZ82" s="137">
        <f>SUMIFS('Bedford Bank'!$I:$I,'Bedford Bank'!$K:$K,Cashflow!$B82,'Bedford Bank'!$J:$J,Cashflow!AZ$5)</f>
        <v>-5703.85</v>
      </c>
      <c r="BA82" s="137">
        <f>SUMIFS('Bedford Bank'!$I:$I,'Bedford Bank'!$K:$K,Cashflow!$B82,'Bedford Bank'!$J:$J,Cashflow!BA$5)</f>
        <v>-9855.89</v>
      </c>
    </row>
    <row r="83" spans="2:56" s="137" customFormat="1" ht="12.75" hidden="1" outlineLevel="1" x14ac:dyDescent="0.2">
      <c r="B83" s="137" t="s">
        <v>6</v>
      </c>
      <c r="D83" s="181">
        <f t="shared" si="45"/>
        <v>1438852.1700000002</v>
      </c>
      <c r="E83" s="137">
        <f>SUMIFS('Bedford Bank'!$I:$I,'Bedford Bank'!$K:$K,Cashflow!$B83,'Bedford Bank'!$J:$J,Cashflow!E$5)</f>
        <v>0</v>
      </c>
      <c r="F83" s="137">
        <f>SUMIFS('Bedford Bank'!$I:$I,'Bedford Bank'!$K:$K,Cashflow!$B83,'Bedford Bank'!$J:$J,Cashflow!F$5)</f>
        <v>0</v>
      </c>
      <c r="G83" s="137">
        <f>SUMIFS('Bedford Bank'!$I:$I,'Bedford Bank'!$K:$K,Cashflow!$B83,'Bedford Bank'!$J:$J,Cashflow!G$5)</f>
        <v>0</v>
      </c>
      <c r="H83" s="137">
        <f>SUMIFS('Bedford Bank'!$I:$I,'Bedford Bank'!$K:$K,Cashflow!$B83,'Bedford Bank'!$J:$J,Cashflow!H$5)</f>
        <v>0</v>
      </c>
      <c r="I83" s="137">
        <f>SUMIFS('Bedford Bank'!$I:$I,'Bedford Bank'!$K:$K,Cashflow!$B83,'Bedford Bank'!$J:$J,Cashflow!I$5)</f>
        <v>0</v>
      </c>
      <c r="J83" s="137">
        <f>SUMIFS('Bedford Bank'!$I:$I,'Bedford Bank'!$K:$K,Cashflow!$B83,'Bedford Bank'!$J:$J,Cashflow!J$5)</f>
        <v>0</v>
      </c>
      <c r="K83" s="137">
        <f>SUMIFS('Bedford Bank'!$I:$I,'Bedford Bank'!$K:$K,Cashflow!$B83,'Bedford Bank'!$J:$J,Cashflow!K$5)</f>
        <v>0</v>
      </c>
      <c r="L83" s="137">
        <f>SUMIFS('Bedford Bank'!$I:$I,'Bedford Bank'!$K:$K,Cashflow!$B83,'Bedford Bank'!$J:$J,Cashflow!L$5)</f>
        <v>0</v>
      </c>
      <c r="M83" s="137">
        <f>SUMIFS('Bedford Bank'!$I:$I,'Bedford Bank'!$K:$K,Cashflow!$B83,'Bedford Bank'!$J:$J,Cashflow!M$5)</f>
        <v>0</v>
      </c>
      <c r="N83" s="137">
        <f>SUMIFS('Bedford Bank'!$I:$I,'Bedford Bank'!$K:$K,Cashflow!$B83,'Bedford Bank'!$J:$J,Cashflow!N$5)</f>
        <v>0</v>
      </c>
      <c r="O83" s="137">
        <f>SUMIFS('Bedford Bank'!$I:$I,'Bedford Bank'!$K:$K,Cashflow!$B83,'Bedford Bank'!$J:$J,Cashflow!O$5)</f>
        <v>0</v>
      </c>
      <c r="P83" s="137">
        <f>SUMIFS('Bedford Bank'!$I:$I,'Bedford Bank'!$K:$K,Cashflow!$B83,'Bedford Bank'!$J:$J,Cashflow!P$5)</f>
        <v>0</v>
      </c>
      <c r="Q83" s="137">
        <f>SUMIFS('Bedford Bank'!$I:$I,'Bedford Bank'!$K:$K,Cashflow!$B83,'Bedford Bank'!$J:$J,Cashflow!Q$5)</f>
        <v>0</v>
      </c>
      <c r="R83" s="137">
        <f>SUMIFS('Bedford Bank'!$I:$I,'Bedford Bank'!$K:$K,Cashflow!$B83,'Bedford Bank'!$J:$J,Cashflow!R$5)</f>
        <v>0</v>
      </c>
      <c r="S83" s="137">
        <f>SUMIFS('Bedford Bank'!$I:$I,'Bedford Bank'!$K:$K,Cashflow!$B83,'Bedford Bank'!$J:$J,Cashflow!S$5)</f>
        <v>0</v>
      </c>
      <c r="T83" s="137">
        <f>SUMIFS('Bedford Bank'!$I:$I,'Bedford Bank'!$K:$K,Cashflow!$B83,'Bedford Bank'!$J:$J,Cashflow!T$5)</f>
        <v>0</v>
      </c>
      <c r="U83" s="137">
        <f>SUMIFS('Bedford Bank'!$I:$I,'Bedford Bank'!$K:$K,Cashflow!$B83,'Bedford Bank'!$J:$J,Cashflow!U$5)</f>
        <v>0</v>
      </c>
      <c r="V83" s="137">
        <f>SUMIFS('Bedford Bank'!$I:$I,'Bedford Bank'!$K:$K,Cashflow!$B83,'Bedford Bank'!$J:$J,Cashflow!V$5)</f>
        <v>0</v>
      </c>
      <c r="W83" s="137">
        <f>SUMIFS('Bedford Bank'!$I:$I,'Bedford Bank'!$K:$K,Cashflow!$B83,'Bedford Bank'!$J:$J,Cashflow!W$5)</f>
        <v>0</v>
      </c>
      <c r="X83" s="137">
        <f>SUMIFS('Bedford Bank'!$I:$I,'Bedford Bank'!$K:$K,Cashflow!$B83,'Bedford Bank'!$J:$J,Cashflow!X$5)</f>
        <v>0</v>
      </c>
      <c r="Y83" s="137">
        <f>SUMIFS('Bedford Bank'!$I:$I,'Bedford Bank'!$K:$K,Cashflow!$B83,'Bedford Bank'!$J:$J,Cashflow!Y$5)</f>
        <v>0</v>
      </c>
      <c r="Z83" s="137">
        <f>SUMIFS('Bedford Bank'!$I:$I,'Bedford Bank'!$K:$K,Cashflow!$B83,'Bedford Bank'!$J:$J,Cashflow!Z$5)</f>
        <v>0</v>
      </c>
      <c r="AA83" s="137">
        <f>SUMIFS('Bedford Bank'!$I:$I,'Bedford Bank'!$K:$K,Cashflow!$B83,'Bedford Bank'!$J:$J,Cashflow!AA$5)</f>
        <v>0</v>
      </c>
      <c r="AB83" s="137">
        <f>SUMIFS('Bedford Bank'!$I:$I,'Bedford Bank'!$K:$K,Cashflow!$B83,'Bedford Bank'!$J:$J,Cashflow!AB$5)</f>
        <v>42842.1</v>
      </c>
      <c r="AC83" s="137">
        <f>SUMIFS('Bedford Bank'!$I:$I,'Bedford Bank'!$K:$K,Cashflow!$B83,'Bedford Bank'!$J:$J,Cashflow!AC$5)</f>
        <v>29068.92</v>
      </c>
      <c r="AD83" s="137">
        <f>SUMIFS('Bedford Bank'!$I:$I,'Bedford Bank'!$K:$K,Cashflow!$B83,'Bedford Bank'!$J:$J,Cashflow!AD$5)</f>
        <v>0</v>
      </c>
      <c r="AE83" s="137">
        <f>SUMIFS('Bedford Bank'!$I:$I,'Bedford Bank'!$K:$K,Cashflow!$B83,'Bedford Bank'!$J:$J,Cashflow!AE$5)</f>
        <v>14527.27</v>
      </c>
      <c r="AF83" s="137">
        <f>SUMIFS('Bedford Bank'!$I:$I,'Bedford Bank'!$K:$K,Cashflow!$B83,'Bedford Bank'!$J:$J,Cashflow!AF$5)</f>
        <v>0</v>
      </c>
      <c r="AG83" s="137">
        <f>SUMIFS('Bedford Bank'!$I:$I,'Bedford Bank'!$K:$K,Cashflow!$B83,'Bedford Bank'!$J:$J,Cashflow!AG$5)</f>
        <v>0</v>
      </c>
      <c r="AH83" s="137">
        <f>SUMIFS('Bedford Bank'!$I:$I,'Bedford Bank'!$K:$K,Cashflow!$B83,'Bedford Bank'!$J:$J,Cashflow!AH$5)</f>
        <v>31655.11</v>
      </c>
      <c r="AI83" s="137">
        <f>SUMIFS('Bedford Bank'!$I:$I,'Bedford Bank'!$K:$K,Cashflow!$B83,'Bedford Bank'!$J:$J,Cashflow!AI$5)</f>
        <v>0</v>
      </c>
      <c r="AJ83" s="137">
        <f>SUMIFS('Bedford Bank'!$I:$I,'Bedford Bank'!$K:$K,Cashflow!$B83,'Bedford Bank'!$J:$J,Cashflow!AJ$5)</f>
        <v>0</v>
      </c>
      <c r="AK83" s="137">
        <f>SUMIFS('Bedford Bank'!$I:$I,'Bedford Bank'!$K:$K,Cashflow!$B83,'Bedford Bank'!$J:$J,Cashflow!AK$5)</f>
        <v>36036.400000000001</v>
      </c>
      <c r="AL83" s="137">
        <f>SUMIFS('Bedford Bank'!$I:$I,'Bedford Bank'!$K:$K,Cashflow!$B83,'Bedford Bank'!$J:$J,Cashflow!AL$5)</f>
        <v>0</v>
      </c>
      <c r="AM83" s="137">
        <f>SUMIFS('Bedford Bank'!$I:$I,'Bedford Bank'!$K:$K,Cashflow!$B83,'Bedford Bank'!$J:$J,Cashflow!AM$5)</f>
        <v>0</v>
      </c>
      <c r="AN83" s="137">
        <f>SUMIFS('Bedford Bank'!$I:$I,'Bedford Bank'!$K:$K,Cashflow!$B83,'Bedford Bank'!$J:$J,Cashflow!AN$5)</f>
        <v>28057.97</v>
      </c>
      <c r="AO83" s="137">
        <f>SUMIFS('Bedford Bank'!$I:$I,'Bedford Bank'!$K:$K,Cashflow!$B83,'Bedford Bank'!$J:$J,Cashflow!AO$5)</f>
        <v>0</v>
      </c>
      <c r="AP83" s="137">
        <f>SUMIFS('Bedford Bank'!$I:$I,'Bedford Bank'!$K:$K,Cashflow!$B83,'Bedford Bank'!$J:$J,Cashflow!AP$5)</f>
        <v>0</v>
      </c>
      <c r="AQ83" s="137">
        <f>SUMIFS('Bedford Bank'!$I:$I,'Bedford Bank'!$K:$K,Cashflow!$B83,'Bedford Bank'!$J:$J,Cashflow!AQ$5)</f>
        <v>75827.87</v>
      </c>
      <c r="AR83" s="137">
        <f>SUMIFS('Bedford Bank'!$I:$I,'Bedford Bank'!$K:$K,Cashflow!$B83,'Bedford Bank'!$J:$J,Cashflow!AR$5)</f>
        <v>191076.78</v>
      </c>
      <c r="AS83" s="137">
        <f>SUMIFS('Bedford Bank'!$I:$I,'Bedford Bank'!$K:$K,Cashflow!$B83,'Bedford Bank'!$J:$J,Cashflow!AS$5)</f>
        <v>116880.05</v>
      </c>
      <c r="AT83" s="137">
        <f>SUMIFS('Bedford Bank'!$I:$I,'Bedford Bank'!$K:$K,Cashflow!$B83,'Bedford Bank'!$J:$J,Cashflow!AT$5)</f>
        <v>0</v>
      </c>
      <c r="AU83" s="137">
        <f>SUMIFS('Bedford Bank'!$I:$I,'Bedford Bank'!$K:$K,Cashflow!$B83,'Bedford Bank'!$J:$J,Cashflow!AU$5)</f>
        <v>268903.7</v>
      </c>
      <c r="AV83" s="137">
        <f>SUMIFS('Bedford Bank'!$I:$I,'Bedford Bank'!$K:$K,Cashflow!$B83,'Bedford Bank'!$J:$J,Cashflow!AV$5)</f>
        <v>0</v>
      </c>
      <c r="AW83" s="137">
        <f>SUMIFS('Bedford Bank'!$I:$I,'Bedford Bank'!$K:$K,Cashflow!$B83,'Bedford Bank'!$J:$J,Cashflow!AW$5)</f>
        <v>231310.8</v>
      </c>
      <c r="AX83" s="137">
        <f>SUMIFS('Bedford Bank'!$I:$I,'Bedford Bank'!$K:$K,Cashflow!$B83,'Bedford Bank'!$J:$J,Cashflow!AX$5)</f>
        <v>100617.58</v>
      </c>
      <c r="AY83" s="137">
        <f>SUMIFS('Bedford Bank'!$I:$I,'Bedford Bank'!$K:$K,Cashflow!$B83,'Bedford Bank'!$J:$J,Cashflow!AY$5)</f>
        <v>148501.54</v>
      </c>
      <c r="AZ83" s="137">
        <f>SUMIFS('Bedford Bank'!$I:$I,'Bedford Bank'!$K:$K,Cashflow!$B83,'Bedford Bank'!$J:$J,Cashflow!AZ$5)</f>
        <v>0</v>
      </c>
      <c r="BA83" s="137">
        <f>SUMIFS('Bedford Bank'!$I:$I,'Bedford Bank'!$K:$K,Cashflow!$B83,'Bedford Bank'!$J:$J,Cashflow!BA$5)</f>
        <v>123546.08</v>
      </c>
    </row>
    <row r="84" spans="2:56" s="177" customFormat="1" ht="12.75" collapsed="1" x14ac:dyDescent="0.2">
      <c r="B84" s="140" t="s">
        <v>17</v>
      </c>
      <c r="C84" s="140"/>
      <c r="D84" s="178">
        <f t="shared" si="45"/>
        <v>17099160.210000001</v>
      </c>
      <c r="E84" s="140">
        <f t="shared" ref="E84:AQ84" si="104">SUM(E85:E89)</f>
        <v>0</v>
      </c>
      <c r="F84" s="140">
        <f t="shared" si="104"/>
        <v>0</v>
      </c>
      <c r="G84" s="140">
        <f t="shared" si="104"/>
        <v>0</v>
      </c>
      <c r="H84" s="140">
        <f t="shared" si="104"/>
        <v>0</v>
      </c>
      <c r="I84" s="140">
        <f t="shared" si="104"/>
        <v>0</v>
      </c>
      <c r="J84" s="140">
        <f t="shared" si="104"/>
        <v>0</v>
      </c>
      <c r="K84" s="140">
        <f t="shared" si="104"/>
        <v>0</v>
      </c>
      <c r="L84" s="140">
        <f t="shared" si="104"/>
        <v>0</v>
      </c>
      <c r="M84" s="140">
        <f t="shared" si="104"/>
        <v>0</v>
      </c>
      <c r="N84" s="140">
        <f t="shared" si="104"/>
        <v>0</v>
      </c>
      <c r="O84" s="140">
        <f t="shared" si="104"/>
        <v>0</v>
      </c>
      <c r="P84" s="140">
        <f t="shared" si="104"/>
        <v>0</v>
      </c>
      <c r="Q84" s="140">
        <f t="shared" si="104"/>
        <v>0</v>
      </c>
      <c r="R84" s="140">
        <f t="shared" si="104"/>
        <v>0</v>
      </c>
      <c r="S84" s="140">
        <f t="shared" si="104"/>
        <v>725000</v>
      </c>
      <c r="T84" s="140">
        <f t="shared" si="104"/>
        <v>0</v>
      </c>
      <c r="U84" s="140">
        <f t="shared" si="104"/>
        <v>6900000</v>
      </c>
      <c r="V84" s="140">
        <f t="shared" si="104"/>
        <v>0</v>
      </c>
      <c r="W84" s="140">
        <f t="shared" si="104"/>
        <v>0</v>
      </c>
      <c r="X84" s="140">
        <f t="shared" si="104"/>
        <v>194742.21</v>
      </c>
      <c r="Y84" s="140">
        <f t="shared" si="104"/>
        <v>20000</v>
      </c>
      <c r="Z84" s="140">
        <f t="shared" si="104"/>
        <v>150000</v>
      </c>
      <c r="AA84" s="140">
        <f t="shared" si="104"/>
        <v>100000</v>
      </c>
      <c r="AB84" s="140">
        <f t="shared" si="104"/>
        <v>0</v>
      </c>
      <c r="AC84" s="140">
        <f t="shared" si="104"/>
        <v>0</v>
      </c>
      <c r="AD84" s="140">
        <f t="shared" si="104"/>
        <v>150000</v>
      </c>
      <c r="AE84" s="140">
        <f t="shared" si="104"/>
        <v>0</v>
      </c>
      <c r="AF84" s="140">
        <f t="shared" si="104"/>
        <v>100000</v>
      </c>
      <c r="AG84" s="140">
        <f t="shared" si="104"/>
        <v>250000</v>
      </c>
      <c r="AH84" s="140">
        <f t="shared" si="104"/>
        <v>50000</v>
      </c>
      <c r="AI84" s="140">
        <f t="shared" si="104"/>
        <v>50000</v>
      </c>
      <c r="AJ84" s="140">
        <f t="shared" si="104"/>
        <v>100000</v>
      </c>
      <c r="AK84" s="140">
        <f t="shared" si="104"/>
        <v>0</v>
      </c>
      <c r="AL84" s="140">
        <f t="shared" si="104"/>
        <v>100000</v>
      </c>
      <c r="AM84" s="140">
        <f t="shared" si="104"/>
        <v>50000</v>
      </c>
      <c r="AN84" s="140">
        <f t="shared" si="104"/>
        <v>150000</v>
      </c>
      <c r="AO84" s="140">
        <f t="shared" si="104"/>
        <v>350000</v>
      </c>
      <c r="AP84" s="140">
        <f t="shared" si="104"/>
        <v>475000</v>
      </c>
      <c r="AQ84" s="140">
        <f t="shared" si="104"/>
        <v>625000</v>
      </c>
      <c r="AR84" s="140">
        <f>SUM(AR85:AR89)</f>
        <v>760000</v>
      </c>
      <c r="AS84" s="140">
        <f t="shared" ref="AS84:AZ84" si="105">SUM(AS85:AS89)</f>
        <v>613529</v>
      </c>
      <c r="AT84" s="140">
        <f t="shared" si="105"/>
        <v>720843</v>
      </c>
      <c r="AU84" s="140">
        <f t="shared" si="105"/>
        <v>606085</v>
      </c>
      <c r="AV84" s="140">
        <f t="shared" si="105"/>
        <v>514575</v>
      </c>
      <c r="AW84" s="140">
        <f t="shared" si="105"/>
        <v>519667</v>
      </c>
      <c r="AX84" s="140">
        <f t="shared" si="105"/>
        <v>804018</v>
      </c>
      <c r="AY84" s="140">
        <f t="shared" si="105"/>
        <v>817079</v>
      </c>
      <c r="AZ84" s="140">
        <f t="shared" si="105"/>
        <v>711850</v>
      </c>
      <c r="BA84" s="140">
        <f t="shared" ref="BA84" si="106">SUM(BA85:BA89)</f>
        <v>491772</v>
      </c>
      <c r="BB84" s="140"/>
      <c r="BC84" s="140"/>
      <c r="BD84" s="140"/>
    </row>
    <row r="85" spans="2:56" s="137" customFormat="1" ht="12.75" hidden="1" outlineLevel="1" x14ac:dyDescent="0.2">
      <c r="B85" s="137" t="s">
        <v>717</v>
      </c>
      <c r="D85" s="181">
        <f t="shared" si="45"/>
        <v>4705418</v>
      </c>
      <c r="E85" s="137">
        <f>SUMIFS('Bedford Bank'!$I:$I,'Bedford Bank'!$K:$K,Cashflow!$B85,'Bedford Bank'!$J:$J,Cashflow!E$5)</f>
        <v>0</v>
      </c>
      <c r="F85" s="137">
        <f>SUMIFS('Bedford Bank'!$I:$I,'Bedford Bank'!$K:$K,Cashflow!$B85,'Bedford Bank'!$J:$J,Cashflow!F$5)</f>
        <v>0</v>
      </c>
      <c r="G85" s="137">
        <f>SUMIFS('Bedford Bank'!$I:$I,'Bedford Bank'!$K:$K,Cashflow!$B85,'Bedford Bank'!$J:$J,Cashflow!G$5)</f>
        <v>0</v>
      </c>
      <c r="H85" s="137">
        <f>SUMIFS('Bedford Bank'!$I:$I,'Bedford Bank'!$K:$K,Cashflow!$B85,'Bedford Bank'!$J:$J,Cashflow!H$5)</f>
        <v>0</v>
      </c>
      <c r="I85" s="137">
        <f>SUMIFS('Bedford Bank'!$I:$I,'Bedford Bank'!$K:$K,Cashflow!$B85,'Bedford Bank'!$J:$J,Cashflow!I$5)</f>
        <v>0</v>
      </c>
      <c r="J85" s="137">
        <f>SUMIFS('Bedford Bank'!$I:$I,'Bedford Bank'!$K:$K,Cashflow!$B85,'Bedford Bank'!$J:$J,Cashflow!J$5)</f>
        <v>0</v>
      </c>
      <c r="K85" s="137">
        <f>SUMIFS('Bedford Bank'!$I:$I,'Bedford Bank'!$K:$K,Cashflow!$B85,'Bedford Bank'!$J:$J,Cashflow!K$5)</f>
        <v>0</v>
      </c>
      <c r="L85" s="137">
        <f>SUMIFS('Bedford Bank'!$I:$I,'Bedford Bank'!$K:$K,Cashflow!$B85,'Bedford Bank'!$J:$J,Cashflow!L$5)</f>
        <v>0</v>
      </c>
      <c r="M85" s="137">
        <f>SUMIFS('Bedford Bank'!$I:$I,'Bedford Bank'!$K:$K,Cashflow!$B85,'Bedford Bank'!$J:$J,Cashflow!M$5)</f>
        <v>0</v>
      </c>
      <c r="N85" s="137">
        <f>SUMIFS('Bedford Bank'!$I:$I,'Bedford Bank'!$K:$K,Cashflow!$B85,'Bedford Bank'!$J:$J,Cashflow!N$5)</f>
        <v>0</v>
      </c>
      <c r="O85" s="137">
        <f>SUMIFS('Bedford Bank'!$I:$I,'Bedford Bank'!$K:$K,Cashflow!$B85,'Bedford Bank'!$J:$J,Cashflow!O$5)</f>
        <v>0</v>
      </c>
      <c r="P85" s="137">
        <f>SUMIFS('Bedford Bank'!$I:$I,'Bedford Bank'!$K:$K,Cashflow!$B85,'Bedford Bank'!$J:$J,Cashflow!P$5)</f>
        <v>0</v>
      </c>
      <c r="Q85" s="137">
        <f>SUMIFS('Bedford Bank'!$I:$I,'Bedford Bank'!$K:$K,Cashflow!$B85,'Bedford Bank'!$J:$J,Cashflow!Q$5)</f>
        <v>0</v>
      </c>
      <c r="R85" s="137">
        <f>SUMIFS('Bedford Bank'!$I:$I,'Bedford Bank'!$K:$K,Cashflow!$B85,'Bedford Bank'!$J:$J,Cashflow!R$5)</f>
        <v>0</v>
      </c>
      <c r="S85" s="137">
        <f>SUMIFS('Bedford Bank'!$I:$I,'Bedford Bank'!$K:$K,Cashflow!$B85,'Bedford Bank'!$J:$J,Cashflow!S$5)</f>
        <v>0</v>
      </c>
      <c r="T85" s="137">
        <f>SUMIFS('Bedford Bank'!$I:$I,'Bedford Bank'!$K:$K,Cashflow!$B85,'Bedford Bank'!$J:$J,Cashflow!T$5)</f>
        <v>0</v>
      </c>
      <c r="U85" s="137">
        <f>SUMIFS('Bedford Bank'!$I:$I,'Bedford Bank'!$K:$K,Cashflow!$B85,'Bedford Bank'!$J:$J,Cashflow!U$5)</f>
        <v>0</v>
      </c>
      <c r="V85" s="137">
        <f>SUMIFS('Bedford Bank'!$I:$I,'Bedford Bank'!$K:$K,Cashflow!$B85,'Bedford Bank'!$J:$J,Cashflow!V$5)</f>
        <v>0</v>
      </c>
      <c r="W85" s="137">
        <f>SUMIFS('Bedford Bank'!$I:$I,'Bedford Bank'!$K:$K,Cashflow!$B85,'Bedford Bank'!$J:$J,Cashflow!W$5)</f>
        <v>0</v>
      </c>
      <c r="X85" s="137">
        <f>SUMIFS('Bedford Bank'!$I:$I,'Bedford Bank'!$K:$K,Cashflow!$B85,'Bedford Bank'!$J:$J,Cashflow!X$5)</f>
        <v>0</v>
      </c>
      <c r="Y85" s="137">
        <f>SUMIFS('Bedford Bank'!$I:$I,'Bedford Bank'!$K:$K,Cashflow!$B85,'Bedford Bank'!$J:$J,Cashflow!Y$5)</f>
        <v>0</v>
      </c>
      <c r="Z85" s="137">
        <f>SUMIFS('Bedford Bank'!$I:$I,'Bedford Bank'!$K:$K,Cashflow!$B85,'Bedford Bank'!$J:$J,Cashflow!Z$5)</f>
        <v>0</v>
      </c>
      <c r="AA85" s="137">
        <f>SUMIFS('Bedford Bank'!$I:$I,'Bedford Bank'!$K:$K,Cashflow!$B85,'Bedford Bank'!$J:$J,Cashflow!AA$5)</f>
        <v>0</v>
      </c>
      <c r="AB85" s="137">
        <f>SUMIFS('Bedford Bank'!$I:$I,'Bedford Bank'!$K:$K,Cashflow!$B85,'Bedford Bank'!$J:$J,Cashflow!AB$5)</f>
        <v>0</v>
      </c>
      <c r="AC85" s="137">
        <f>SUMIFS('Bedford Bank'!$I:$I,'Bedford Bank'!$K:$K,Cashflow!$B85,'Bedford Bank'!$J:$J,Cashflow!AC$5)</f>
        <v>0</v>
      </c>
      <c r="AD85" s="137">
        <f>SUMIFS('Bedford Bank'!$I:$I,'Bedford Bank'!$K:$K,Cashflow!$B85,'Bedford Bank'!$J:$J,Cashflow!AD$5)</f>
        <v>0</v>
      </c>
      <c r="AE85" s="137">
        <f>SUMIFS('Bedford Bank'!$I:$I,'Bedford Bank'!$K:$K,Cashflow!$B85,'Bedford Bank'!$J:$J,Cashflow!AE$5)</f>
        <v>0</v>
      </c>
      <c r="AF85" s="137">
        <f>SUMIFS('Bedford Bank'!$I:$I,'Bedford Bank'!$K:$K,Cashflow!$B85,'Bedford Bank'!$J:$J,Cashflow!AF$5)</f>
        <v>0</v>
      </c>
      <c r="AG85" s="137">
        <f>SUMIFS('Bedford Bank'!$I:$I,'Bedford Bank'!$K:$K,Cashflow!$B85,'Bedford Bank'!$J:$J,Cashflow!AG$5)</f>
        <v>0</v>
      </c>
      <c r="AH85" s="137">
        <f>SUMIFS('Bedford Bank'!$I:$I,'Bedford Bank'!$K:$K,Cashflow!$B85,'Bedford Bank'!$J:$J,Cashflow!AH$5)</f>
        <v>0</v>
      </c>
      <c r="AI85" s="137">
        <f>SUMIFS('Bedford Bank'!$I:$I,'Bedford Bank'!$K:$K,Cashflow!$B85,'Bedford Bank'!$J:$J,Cashflow!AI$5)</f>
        <v>0</v>
      </c>
      <c r="AJ85" s="137">
        <f>SUMIFS('Bedford Bank'!$I:$I,'Bedford Bank'!$K:$K,Cashflow!$B85,'Bedford Bank'!$J:$J,Cashflow!AJ$5)</f>
        <v>0</v>
      </c>
      <c r="AK85" s="137">
        <f>SUMIFS('Bedford Bank'!$I:$I,'Bedford Bank'!$K:$K,Cashflow!$B85,'Bedford Bank'!$J:$J,Cashflow!AK$5)</f>
        <v>0</v>
      </c>
      <c r="AL85" s="137">
        <f>SUMIFS('Bedford Bank'!$I:$I,'Bedford Bank'!$K:$K,Cashflow!$B85,'Bedford Bank'!$J:$J,Cashflow!AL$5)</f>
        <v>0</v>
      </c>
      <c r="AM85" s="137">
        <f>SUMIFS('Bedford Bank'!$I:$I,'Bedford Bank'!$K:$K,Cashflow!$B85,'Bedford Bank'!$J:$J,Cashflow!AM$5)</f>
        <v>0</v>
      </c>
      <c r="AN85" s="137">
        <f>SUMIFS('Bedford Bank'!$I:$I,'Bedford Bank'!$K:$K,Cashflow!$B85,'Bedford Bank'!$J:$J,Cashflow!AN$5)</f>
        <v>0</v>
      </c>
      <c r="AO85" s="137">
        <f>SUMIFS('Bedford Bank'!$I:$I,'Bedford Bank'!$K:$K,Cashflow!$B85,'Bedford Bank'!$J:$J,Cashflow!AO$5)</f>
        <v>0</v>
      </c>
      <c r="AP85" s="137">
        <f>SUMIFS('Bedford Bank'!$I:$I,'Bedford Bank'!$K:$K,Cashflow!$B85,'Bedford Bank'!$J:$J,Cashflow!AP$5)</f>
        <v>0</v>
      </c>
      <c r="AQ85" s="137">
        <f>SUMIFS('Bedford Bank'!$I:$I,'Bedford Bank'!$K:$K,Cashflow!$B85,'Bedford Bank'!$J:$J,Cashflow!AQ$5)</f>
        <v>0</v>
      </c>
      <c r="AR85" s="137">
        <f>SUMIFS('Bedford Bank'!$I:$I,'Bedford Bank'!$K:$K,Cashflow!$B85,'Bedford Bank'!$J:$J,Cashflow!AR$5)</f>
        <v>0</v>
      </c>
      <c r="AS85" s="137">
        <f>SUMIFS('Bedford Bank'!$I:$I,'Bedford Bank'!$K:$K,Cashflow!$B85,'Bedford Bank'!$J:$J,Cashflow!AS$5)</f>
        <v>113529</v>
      </c>
      <c r="AT85" s="137">
        <f>SUMIFS('Bedford Bank'!$I:$I,'Bedford Bank'!$K:$K,Cashflow!$B85,'Bedford Bank'!$J:$J,Cashflow!AT$5)</f>
        <v>455843</v>
      </c>
      <c r="AU85" s="137">
        <f>SUMIFS('Bedford Bank'!$I:$I,'Bedford Bank'!$K:$K,Cashflow!$B85,'Bedford Bank'!$J:$J,Cashflow!AU$5)</f>
        <v>606085</v>
      </c>
      <c r="AV85" s="137">
        <f>SUMIFS('Bedford Bank'!$I:$I,'Bedford Bank'!$K:$K,Cashflow!$B85,'Bedford Bank'!$J:$J,Cashflow!AV$5)</f>
        <v>379575</v>
      </c>
      <c r="AW85" s="137">
        <f>SUMIFS('Bedford Bank'!$I:$I,'Bedford Bank'!$K:$K,Cashflow!$B85,'Bedford Bank'!$J:$J,Cashflow!AW$5)</f>
        <v>569667</v>
      </c>
      <c r="AX85" s="137">
        <f>SUMIFS('Bedford Bank'!$I:$I,'Bedford Bank'!$K:$K,Cashflow!$B85,'Bedford Bank'!$J:$J,Cashflow!AX$5)</f>
        <v>754018</v>
      </c>
      <c r="AY85" s="137">
        <f>SUMIFS('Bedford Bank'!$I:$I,'Bedford Bank'!$K:$K,Cashflow!$B85,'Bedford Bank'!$J:$J,Cashflow!AY$5)</f>
        <v>623079</v>
      </c>
      <c r="AZ85" s="137">
        <f>SUMIFS('Bedford Bank'!$I:$I,'Bedford Bank'!$K:$K,Cashflow!$B85,'Bedford Bank'!$J:$J,Cashflow!AZ$5)</f>
        <v>711850</v>
      </c>
      <c r="BA85" s="137">
        <f>SUMIFS('Bedford Bank'!$I:$I,'Bedford Bank'!$K:$K,Cashflow!$B85,'Bedford Bank'!$J:$J,Cashflow!BA$5)</f>
        <v>491772</v>
      </c>
    </row>
    <row r="86" spans="2:56" s="137" customFormat="1" ht="12.75" hidden="1" outlineLevel="1" x14ac:dyDescent="0.2">
      <c r="B86" s="137" t="s">
        <v>30</v>
      </c>
      <c r="D86" s="181">
        <f t="shared" si="45"/>
        <v>12394742.210000001</v>
      </c>
      <c r="E86" s="137">
        <f>SUMIFS('Bedford Bank'!$I:$I,'Bedford Bank'!$K:$K,Cashflow!$B86,'Bedford Bank'!$J:$J,Cashflow!E$5)</f>
        <v>0</v>
      </c>
      <c r="F86" s="137">
        <f>SUMIFS('Bedford Bank'!$I:$I,'Bedford Bank'!$K:$K,Cashflow!$B86,'Bedford Bank'!$J:$J,Cashflow!F$5)</f>
        <v>0</v>
      </c>
      <c r="G86" s="137">
        <f>SUMIFS('Bedford Bank'!$I:$I,'Bedford Bank'!$K:$K,Cashflow!$B86,'Bedford Bank'!$J:$J,Cashflow!G$5)</f>
        <v>0</v>
      </c>
      <c r="H86" s="137">
        <f>SUMIFS('Bedford Bank'!$I:$I,'Bedford Bank'!$K:$K,Cashflow!$B86,'Bedford Bank'!$J:$J,Cashflow!H$5)</f>
        <v>0</v>
      </c>
      <c r="I86" s="137">
        <f>SUMIFS('Bedford Bank'!$I:$I,'Bedford Bank'!$K:$K,Cashflow!$B86,'Bedford Bank'!$J:$J,Cashflow!I$5)</f>
        <v>0</v>
      </c>
      <c r="J86" s="137">
        <f>SUMIFS('Bedford Bank'!$I:$I,'Bedford Bank'!$K:$K,Cashflow!$B86,'Bedford Bank'!$J:$J,Cashflow!J$5)</f>
        <v>0</v>
      </c>
      <c r="K86" s="137">
        <f>SUMIFS('Bedford Bank'!$I:$I,'Bedford Bank'!$K:$K,Cashflow!$B86,'Bedford Bank'!$J:$J,Cashflow!K$5)</f>
        <v>0</v>
      </c>
      <c r="L86" s="137">
        <f>SUMIFS('Bedford Bank'!$I:$I,'Bedford Bank'!$K:$K,Cashflow!$B86,'Bedford Bank'!$J:$J,Cashflow!L$5)</f>
        <v>0</v>
      </c>
      <c r="M86" s="137">
        <f>SUMIFS('Bedford Bank'!$I:$I,'Bedford Bank'!$K:$K,Cashflow!$B86,'Bedford Bank'!$J:$J,Cashflow!M$5)</f>
        <v>0</v>
      </c>
      <c r="N86" s="137">
        <f>SUMIFS('Bedford Bank'!$I:$I,'Bedford Bank'!$K:$K,Cashflow!$B86,'Bedford Bank'!$J:$J,Cashflow!N$5)</f>
        <v>0</v>
      </c>
      <c r="O86" s="137">
        <f>SUMIFS('Bedford Bank'!$I:$I,'Bedford Bank'!$K:$K,Cashflow!$B86,'Bedford Bank'!$J:$J,Cashflow!O$5)</f>
        <v>0</v>
      </c>
      <c r="P86" s="137">
        <f>SUMIFS('Bedford Bank'!$I:$I,'Bedford Bank'!$K:$K,Cashflow!$B86,'Bedford Bank'!$J:$J,Cashflow!P$5)</f>
        <v>0</v>
      </c>
      <c r="Q86" s="137">
        <f>SUMIFS('Bedford Bank'!$I:$I,'Bedford Bank'!$K:$K,Cashflow!$B86,'Bedford Bank'!$J:$J,Cashflow!Q$5)</f>
        <v>0</v>
      </c>
      <c r="R86" s="137">
        <f>SUMIFS('Bedford Bank'!$I:$I,'Bedford Bank'!$K:$K,Cashflow!$B86,'Bedford Bank'!$J:$J,Cashflow!R$5)</f>
        <v>0</v>
      </c>
      <c r="S86" s="137">
        <f>SUMIFS('Bedford Bank'!$I:$I,'Bedford Bank'!$K:$K,Cashflow!$B86,'Bedford Bank'!$J:$J,Cashflow!S$5)</f>
        <v>725000</v>
      </c>
      <c r="T86" s="137">
        <f>SUMIFS('Bedford Bank'!$I:$I,'Bedford Bank'!$K:$K,Cashflow!$B86,'Bedford Bank'!$J:$J,Cashflow!T$5)</f>
        <v>0</v>
      </c>
      <c r="U86" s="137">
        <f>SUMIFS('Bedford Bank'!$I:$I,'Bedford Bank'!$K:$K,Cashflow!$B86,'Bedford Bank'!$J:$J,Cashflow!U$5)</f>
        <v>6900000</v>
      </c>
      <c r="V86" s="137">
        <f>SUMIFS('Bedford Bank'!$I:$I,'Bedford Bank'!$K:$K,Cashflow!$B86,'Bedford Bank'!$J:$J,Cashflow!V$5)</f>
        <v>0</v>
      </c>
      <c r="W86" s="137">
        <f>SUMIFS('Bedford Bank'!$I:$I,'Bedford Bank'!$K:$K,Cashflow!$B86,'Bedford Bank'!$J:$J,Cashflow!W$5)</f>
        <v>0</v>
      </c>
      <c r="X86" s="137">
        <f>SUMIFS('Bedford Bank'!$I:$I,'Bedford Bank'!$K:$K,Cashflow!$B86,'Bedford Bank'!$J:$J,Cashflow!X$5)</f>
        <v>194742.21</v>
      </c>
      <c r="Y86" s="137">
        <f>SUMIFS('Bedford Bank'!$I:$I,'Bedford Bank'!$K:$K,Cashflow!$B86,'Bedford Bank'!$J:$J,Cashflow!Y$5)</f>
        <v>20000</v>
      </c>
      <c r="Z86" s="137">
        <f>SUMIFS('Bedford Bank'!$I:$I,'Bedford Bank'!$K:$K,Cashflow!$B86,'Bedford Bank'!$J:$J,Cashflow!Z$5)</f>
        <v>150000</v>
      </c>
      <c r="AA86" s="137">
        <f>SUMIFS('Bedford Bank'!$I:$I,'Bedford Bank'!$K:$K,Cashflow!$B86,'Bedford Bank'!$J:$J,Cashflow!AA$5)</f>
        <v>100000</v>
      </c>
      <c r="AB86" s="137">
        <f>SUMIFS('Bedford Bank'!$I:$I,'Bedford Bank'!$K:$K,Cashflow!$B86,'Bedford Bank'!$J:$J,Cashflow!AB$5)</f>
        <v>0</v>
      </c>
      <c r="AC86" s="137">
        <f>SUMIFS('Bedford Bank'!$I:$I,'Bedford Bank'!$K:$K,Cashflow!$B86,'Bedford Bank'!$J:$J,Cashflow!AC$5)</f>
        <v>0</v>
      </c>
      <c r="AD86" s="137">
        <f>SUMIFS('Bedford Bank'!$I:$I,'Bedford Bank'!$K:$K,Cashflow!$B86,'Bedford Bank'!$J:$J,Cashflow!AD$5)</f>
        <v>150000</v>
      </c>
      <c r="AE86" s="137">
        <f>SUMIFS('Bedford Bank'!$I:$I,'Bedford Bank'!$K:$K,Cashflow!$B86,'Bedford Bank'!$J:$J,Cashflow!AE$5)</f>
        <v>0</v>
      </c>
      <c r="AF86" s="137">
        <f>SUMIFS('Bedford Bank'!$I:$I,'Bedford Bank'!$K:$K,Cashflow!$B86,'Bedford Bank'!$J:$J,Cashflow!AF$5)</f>
        <v>100000</v>
      </c>
      <c r="AG86" s="137">
        <f>SUMIFS('Bedford Bank'!$I:$I,'Bedford Bank'!$K:$K,Cashflow!$B86,'Bedford Bank'!$J:$J,Cashflow!AG$5)</f>
        <v>250000</v>
      </c>
      <c r="AH86" s="137">
        <f>SUMIFS('Bedford Bank'!$I:$I,'Bedford Bank'!$K:$K,Cashflow!$B86,'Bedford Bank'!$J:$J,Cashflow!AH$5)</f>
        <v>50000</v>
      </c>
      <c r="AI86" s="137">
        <f>SUMIFS('Bedford Bank'!$I:$I,'Bedford Bank'!$K:$K,Cashflow!$B86,'Bedford Bank'!$J:$J,Cashflow!AI$5)</f>
        <v>50000</v>
      </c>
      <c r="AJ86" s="137">
        <f>SUMIFS('Bedford Bank'!$I:$I,'Bedford Bank'!$K:$K,Cashflow!$B86,'Bedford Bank'!$J:$J,Cashflow!AJ$5)</f>
        <v>100000</v>
      </c>
      <c r="AK86" s="137">
        <f>SUMIFS('Bedford Bank'!$I:$I,'Bedford Bank'!$K:$K,Cashflow!$B86,'Bedford Bank'!$J:$J,Cashflow!AK$5)</f>
        <v>0</v>
      </c>
      <c r="AL86" s="137">
        <f>SUMIFS('Bedford Bank'!$I:$I,'Bedford Bank'!$K:$K,Cashflow!$B86,'Bedford Bank'!$J:$J,Cashflow!AL$5)</f>
        <v>100000</v>
      </c>
      <c r="AM86" s="137">
        <f>SUMIFS('Bedford Bank'!$I:$I,'Bedford Bank'!$K:$K,Cashflow!$B86,'Bedford Bank'!$J:$J,Cashflow!AM$5)</f>
        <v>50000</v>
      </c>
      <c r="AN86" s="137">
        <f>SUMIFS('Bedford Bank'!$I:$I,'Bedford Bank'!$K:$K,Cashflow!$B86,'Bedford Bank'!$J:$J,Cashflow!AN$5)</f>
        <v>150000</v>
      </c>
      <c r="AO86" s="137">
        <f>SUMIFS('Bedford Bank'!$I:$I,'Bedford Bank'!$K:$K,Cashflow!$B86,'Bedford Bank'!$J:$J,Cashflow!AO$5)</f>
        <v>350000</v>
      </c>
      <c r="AP86" s="137">
        <f>SUMIFS('Bedford Bank'!$I:$I,'Bedford Bank'!$K:$K,Cashflow!$B86,'Bedford Bank'!$J:$J,Cashflow!AP$5)</f>
        <v>475000</v>
      </c>
      <c r="AQ86" s="137">
        <f>SUMIFS('Bedford Bank'!$I:$I,'Bedford Bank'!$K:$K,Cashflow!$B86,'Bedford Bank'!$J:$J,Cashflow!AQ$5)</f>
        <v>625000</v>
      </c>
      <c r="AR86" s="137">
        <f>SUMIFS('Bedford Bank'!$I:$I,'Bedford Bank'!$K:$K,Cashflow!$B86,'Bedford Bank'!$J:$J,Cashflow!AR$5)</f>
        <v>760000</v>
      </c>
      <c r="AS86" s="137">
        <f>SUMIFS('Bedford Bank'!$I:$I,'Bedford Bank'!$K:$K,Cashflow!$B86,'Bedford Bank'!$J:$J,Cashflow!AS$5)</f>
        <v>500000</v>
      </c>
      <c r="AT86" s="137">
        <f>SUMIFS('Bedford Bank'!$I:$I,'Bedford Bank'!$K:$K,Cashflow!$B86,'Bedford Bank'!$J:$J,Cashflow!AT$5)</f>
        <v>265000</v>
      </c>
      <c r="AU86" s="137">
        <f>SUMIFS('Bedford Bank'!$I:$I,'Bedford Bank'!$K:$K,Cashflow!$B86,'Bedford Bank'!$J:$J,Cashflow!AU$5)</f>
        <v>0</v>
      </c>
      <c r="AV86" s="137">
        <f>SUMIFS('Bedford Bank'!$I:$I,'Bedford Bank'!$K:$K,Cashflow!$B86,'Bedford Bank'!$J:$J,Cashflow!AV$5)</f>
        <v>135000</v>
      </c>
      <c r="AW86" s="137">
        <f>SUMIFS('Bedford Bank'!$I:$I,'Bedford Bank'!$K:$K,Cashflow!$B86,'Bedford Bank'!$J:$J,Cashflow!AW$5)</f>
        <v>-50000</v>
      </c>
      <c r="AX86" s="137">
        <f>SUMIFS('Bedford Bank'!$I:$I,'Bedford Bank'!$K:$K,Cashflow!$B86,'Bedford Bank'!$J:$J,Cashflow!AX$5)</f>
        <v>50000</v>
      </c>
      <c r="AY86" s="137">
        <f>SUMIFS('Bedford Bank'!$I:$I,'Bedford Bank'!$K:$K,Cashflow!$B86,'Bedford Bank'!$J:$J,Cashflow!AY$5)</f>
        <v>195000</v>
      </c>
      <c r="AZ86" s="137">
        <f>SUMIFS('Bedford Bank'!$I:$I,'Bedford Bank'!$K:$K,Cashflow!$B86,'Bedford Bank'!$J:$J,Cashflow!AZ$5)</f>
        <v>0</v>
      </c>
      <c r="BA86" s="137">
        <f>SUMIFS('Bedford Bank'!$I:$I,'Bedford Bank'!$K:$K,Cashflow!$B86,'Bedford Bank'!$J:$J,Cashflow!BA$5)</f>
        <v>0</v>
      </c>
    </row>
    <row r="87" spans="2:56" s="137" customFormat="1" ht="12.75" hidden="1" outlineLevel="1" x14ac:dyDescent="0.2">
      <c r="D87" s="181">
        <f t="shared" si="45"/>
        <v>0</v>
      </c>
      <c r="E87" s="137">
        <f>SUMIFS('Bedford Bank'!$I:$I,'Bedford Bank'!$K:$K,Cashflow!$B87,'Bedford Bank'!$J:$J,Cashflow!E$5)</f>
        <v>0</v>
      </c>
      <c r="F87" s="137">
        <f>SUMIFS('Bedford Bank'!$I:$I,'Bedford Bank'!$K:$K,Cashflow!$B87,'Bedford Bank'!$J:$J,Cashflow!F$5)</f>
        <v>0</v>
      </c>
      <c r="G87" s="137">
        <f>SUMIFS('Bedford Bank'!$I:$I,'Bedford Bank'!$K:$K,Cashflow!$B87,'Bedford Bank'!$J:$J,Cashflow!G$5)</f>
        <v>0</v>
      </c>
      <c r="H87" s="137">
        <f>SUMIFS('Bedford Bank'!$I:$I,'Bedford Bank'!$K:$K,Cashflow!$B87,'Bedford Bank'!$J:$J,Cashflow!H$5)</f>
        <v>0</v>
      </c>
      <c r="I87" s="137">
        <f>SUMIFS('Bedford Bank'!$I:$I,'Bedford Bank'!$K:$K,Cashflow!$B87,'Bedford Bank'!$J:$J,Cashflow!I$5)</f>
        <v>0</v>
      </c>
      <c r="J87" s="137">
        <f>SUMIFS('Bedford Bank'!$I:$I,'Bedford Bank'!$K:$K,Cashflow!$B87,'Bedford Bank'!$J:$J,Cashflow!J$5)</f>
        <v>0</v>
      </c>
      <c r="K87" s="137">
        <f>SUMIFS('Bedford Bank'!$I:$I,'Bedford Bank'!$K:$K,Cashflow!$B87,'Bedford Bank'!$J:$J,Cashflow!K$5)</f>
        <v>0</v>
      </c>
      <c r="L87" s="137">
        <f>SUMIFS('Bedford Bank'!$I:$I,'Bedford Bank'!$K:$K,Cashflow!$B87,'Bedford Bank'!$J:$J,Cashflow!L$5)</f>
        <v>0</v>
      </c>
      <c r="M87" s="137">
        <f>SUMIFS('Bedford Bank'!$I:$I,'Bedford Bank'!$K:$K,Cashflow!$B87,'Bedford Bank'!$J:$J,Cashflow!M$5)</f>
        <v>0</v>
      </c>
      <c r="N87" s="137">
        <f>SUMIFS('Bedford Bank'!$I:$I,'Bedford Bank'!$K:$K,Cashflow!$B87,'Bedford Bank'!$J:$J,Cashflow!N$5)</f>
        <v>0</v>
      </c>
      <c r="O87" s="137">
        <f>SUMIFS('Bedford Bank'!$I:$I,'Bedford Bank'!$K:$K,Cashflow!$B87,'Bedford Bank'!$J:$J,Cashflow!O$5)</f>
        <v>0</v>
      </c>
      <c r="P87" s="137">
        <f>SUMIFS('Bedford Bank'!$I:$I,'Bedford Bank'!$K:$K,Cashflow!$B87,'Bedford Bank'!$J:$J,Cashflow!P$5)</f>
        <v>0</v>
      </c>
      <c r="Q87" s="137">
        <f>SUMIFS('Bedford Bank'!$I:$I,'Bedford Bank'!$K:$K,Cashflow!$B87,'Bedford Bank'!$J:$J,Cashflow!Q$5)</f>
        <v>0</v>
      </c>
      <c r="R87" s="137">
        <f>SUMIFS('Bedford Bank'!$I:$I,'Bedford Bank'!$K:$K,Cashflow!$B87,'Bedford Bank'!$J:$J,Cashflow!R$5)</f>
        <v>0</v>
      </c>
      <c r="S87" s="137">
        <f>SUMIFS('Bedford Bank'!$I:$I,'Bedford Bank'!$K:$K,Cashflow!$B87,'Bedford Bank'!$J:$J,Cashflow!S$5)</f>
        <v>0</v>
      </c>
      <c r="T87" s="137">
        <f>SUMIFS('Bedford Bank'!$I:$I,'Bedford Bank'!$K:$K,Cashflow!$B87,'Bedford Bank'!$J:$J,Cashflow!T$5)</f>
        <v>0</v>
      </c>
      <c r="U87" s="137">
        <f>SUMIFS('Bedford Bank'!$I:$I,'Bedford Bank'!$K:$K,Cashflow!$B87,'Bedford Bank'!$J:$J,Cashflow!U$5)</f>
        <v>0</v>
      </c>
      <c r="V87" s="137">
        <f>SUMIFS('Bedford Bank'!$I:$I,'Bedford Bank'!$K:$K,Cashflow!$B87,'Bedford Bank'!$J:$J,Cashflow!V$5)</f>
        <v>0</v>
      </c>
      <c r="W87" s="137">
        <f>SUMIFS('Bedford Bank'!$I:$I,'Bedford Bank'!$K:$K,Cashflow!$B87,'Bedford Bank'!$J:$J,Cashflow!W$5)</f>
        <v>0</v>
      </c>
      <c r="X87" s="137">
        <f>SUMIFS('Bedford Bank'!$I:$I,'Bedford Bank'!$K:$K,Cashflow!$B87,'Bedford Bank'!$J:$J,Cashflow!X$5)</f>
        <v>0</v>
      </c>
      <c r="Y87" s="137">
        <f>SUMIFS('Bedford Bank'!$I:$I,'Bedford Bank'!$K:$K,Cashflow!$B87,'Bedford Bank'!$J:$J,Cashflow!Y$5)</f>
        <v>0</v>
      </c>
      <c r="Z87" s="137">
        <f>SUMIFS('Bedford Bank'!$I:$I,'Bedford Bank'!$K:$K,Cashflow!$B87,'Bedford Bank'!$J:$J,Cashflow!Z$5)</f>
        <v>0</v>
      </c>
      <c r="AA87" s="137">
        <f>SUMIFS('Bedford Bank'!$I:$I,'Bedford Bank'!$K:$K,Cashflow!$B87,'Bedford Bank'!$J:$J,Cashflow!AA$5)</f>
        <v>0</v>
      </c>
      <c r="AB87" s="137">
        <f>SUMIFS('Bedford Bank'!$I:$I,'Bedford Bank'!$K:$K,Cashflow!$B87,'Bedford Bank'!$J:$J,Cashflow!AB$5)</f>
        <v>0</v>
      </c>
      <c r="AC87" s="137">
        <f>SUMIFS('Bedford Bank'!$I:$I,'Bedford Bank'!$K:$K,Cashflow!$B87,'Bedford Bank'!$J:$J,Cashflow!AC$5)</f>
        <v>0</v>
      </c>
      <c r="AD87" s="137">
        <f>SUMIFS('Bedford Bank'!$I:$I,'Bedford Bank'!$K:$K,Cashflow!$B87,'Bedford Bank'!$J:$J,Cashflow!AD$5)</f>
        <v>0</v>
      </c>
      <c r="AE87" s="137">
        <f>SUMIFS('Bedford Bank'!$I:$I,'Bedford Bank'!$K:$K,Cashflow!$B87,'Bedford Bank'!$J:$J,Cashflow!AE$5)</f>
        <v>0</v>
      </c>
      <c r="AF87" s="137">
        <f>SUMIFS('Bedford Bank'!$I:$I,'Bedford Bank'!$K:$K,Cashflow!$B87,'Bedford Bank'!$J:$J,Cashflow!AF$5)</f>
        <v>0</v>
      </c>
      <c r="AG87" s="137">
        <f>SUMIFS('Bedford Bank'!$I:$I,'Bedford Bank'!$K:$K,Cashflow!$B87,'Bedford Bank'!$J:$J,Cashflow!AG$5)</f>
        <v>0</v>
      </c>
      <c r="AH87" s="137">
        <f>SUMIFS('Bedford Bank'!$I:$I,'Bedford Bank'!$K:$K,Cashflow!$B87,'Bedford Bank'!$J:$J,Cashflow!AH$5)</f>
        <v>0</v>
      </c>
      <c r="AI87" s="137">
        <f>SUMIFS('Bedford Bank'!$I:$I,'Bedford Bank'!$K:$K,Cashflow!$B87,'Bedford Bank'!$J:$J,Cashflow!AI$5)</f>
        <v>0</v>
      </c>
      <c r="AJ87" s="137">
        <f>SUMIFS('Bedford Bank'!$I:$I,'Bedford Bank'!$K:$K,Cashflow!$B87,'Bedford Bank'!$J:$J,Cashflow!AJ$5)</f>
        <v>0</v>
      </c>
      <c r="AK87" s="137">
        <f>SUMIFS('Bedford Bank'!$I:$I,'Bedford Bank'!$K:$K,Cashflow!$B87,'Bedford Bank'!$J:$J,Cashflow!AK$5)</f>
        <v>0</v>
      </c>
      <c r="AL87" s="137">
        <f>SUMIFS('Bedford Bank'!$I:$I,'Bedford Bank'!$K:$K,Cashflow!$B87,'Bedford Bank'!$J:$J,Cashflow!AL$5)</f>
        <v>0</v>
      </c>
      <c r="AM87" s="137">
        <f>SUMIFS('Bedford Bank'!$I:$I,'Bedford Bank'!$K:$K,Cashflow!$B87,'Bedford Bank'!$J:$J,Cashflow!AM$5)</f>
        <v>0</v>
      </c>
      <c r="AN87" s="137">
        <f>SUMIFS('Bedford Bank'!$I:$I,'Bedford Bank'!$K:$K,Cashflow!$B87,'Bedford Bank'!$J:$J,Cashflow!AN$5)</f>
        <v>0</v>
      </c>
      <c r="AO87" s="137">
        <f>SUMIFS('Bedford Bank'!$I:$I,'Bedford Bank'!$K:$K,Cashflow!$B87,'Bedford Bank'!$J:$J,Cashflow!AO$5)</f>
        <v>0</v>
      </c>
      <c r="AP87" s="137">
        <f>SUMIFS('Bedford Bank'!$I:$I,'Bedford Bank'!$K:$K,Cashflow!$B87,'Bedford Bank'!$J:$J,Cashflow!AP$5)</f>
        <v>0</v>
      </c>
      <c r="AQ87" s="137">
        <f>SUMIFS('Bedford Bank'!$I:$I,'Bedford Bank'!$K:$K,Cashflow!$B87,'Bedford Bank'!$J:$J,Cashflow!AQ$5)</f>
        <v>0</v>
      </c>
      <c r="AR87" s="137">
        <f>SUMIFS('Bedford Bank'!$I:$I,'Bedford Bank'!$K:$K,Cashflow!$B87,'Bedford Bank'!$J:$J,Cashflow!AR$5)</f>
        <v>0</v>
      </c>
      <c r="AS87" s="137">
        <f>SUMIFS('Bedford Bank'!$I:$I,'Bedford Bank'!$K:$K,Cashflow!$B87,'Bedford Bank'!$J:$J,Cashflow!AS$5)</f>
        <v>0</v>
      </c>
      <c r="AT87" s="137">
        <f>SUMIFS('Bedford Bank'!$I:$I,'Bedford Bank'!$K:$K,Cashflow!$B87,'Bedford Bank'!$J:$J,Cashflow!AT$5)</f>
        <v>0</v>
      </c>
      <c r="AU87" s="137">
        <f>SUMIFS('Bedford Bank'!$I:$I,'Bedford Bank'!$K:$K,Cashflow!$B87,'Bedford Bank'!$J:$J,Cashflow!AU$5)</f>
        <v>0</v>
      </c>
      <c r="AV87" s="137">
        <f>SUMIFS('Bedford Bank'!$I:$I,'Bedford Bank'!$K:$K,Cashflow!$B87,'Bedford Bank'!$J:$J,Cashflow!AV$5)</f>
        <v>0</v>
      </c>
      <c r="AW87" s="137">
        <f>SUMIFS('Bedford Bank'!$I:$I,'Bedford Bank'!$K:$K,Cashflow!$B87,'Bedford Bank'!$J:$J,Cashflow!AW$5)</f>
        <v>0</v>
      </c>
      <c r="AX87" s="137">
        <f>SUMIFS('Bedford Bank'!$I:$I,'Bedford Bank'!$K:$K,Cashflow!$B87,'Bedford Bank'!$J:$J,Cashflow!AX$5)</f>
        <v>0</v>
      </c>
      <c r="AY87" s="137">
        <f>SUMIFS('Bedford Bank'!$I:$I,'Bedford Bank'!$K:$K,Cashflow!$B87,'Bedford Bank'!$J:$J,Cashflow!AY$5)</f>
        <v>0</v>
      </c>
      <c r="AZ87" s="137">
        <f>SUMIFS('Bedford Bank'!$I:$I,'Bedford Bank'!$K:$K,Cashflow!$B87,'Bedford Bank'!$J:$J,Cashflow!AZ$5)</f>
        <v>0</v>
      </c>
      <c r="BA87" s="137">
        <f>SUMIFS('Bedford Bank'!$I:$I,'Bedford Bank'!$K:$K,Cashflow!$B87,'Bedford Bank'!$J:$J,Cashflow!BA$5)</f>
        <v>0</v>
      </c>
    </row>
    <row r="88" spans="2:56" s="137" customFormat="1" ht="12.75" hidden="1" outlineLevel="1" x14ac:dyDescent="0.2">
      <c r="B88" s="137" t="s">
        <v>295</v>
      </c>
      <c r="D88" s="181">
        <f t="shared" ref="D88:D152" si="107">SUM(E88:BN88)</f>
        <v>-1000</v>
      </c>
      <c r="E88" s="137">
        <f>SUMIFS('Bedford Bank'!$I:$I,'Bedford Bank'!$K:$K,Cashflow!$B88,'Bedford Bank'!$J:$J,Cashflow!E$5)</f>
        <v>0</v>
      </c>
      <c r="F88" s="137">
        <f>SUMIFS('Bedford Bank'!$I:$I,'Bedford Bank'!$K:$K,Cashflow!$B88,'Bedford Bank'!$J:$J,Cashflow!F$5)</f>
        <v>0</v>
      </c>
      <c r="G88" s="137">
        <f>SUMIFS('Bedford Bank'!$I:$I,'Bedford Bank'!$K:$K,Cashflow!$B88,'Bedford Bank'!$J:$J,Cashflow!G$5)</f>
        <v>0</v>
      </c>
      <c r="H88" s="137">
        <f>SUMIFS('Bedford Bank'!$I:$I,'Bedford Bank'!$K:$K,Cashflow!$B88,'Bedford Bank'!$J:$J,Cashflow!H$5)</f>
        <v>0</v>
      </c>
      <c r="I88" s="137">
        <f>SUMIFS('Bedford Bank'!$I:$I,'Bedford Bank'!$K:$K,Cashflow!$B88,'Bedford Bank'!$J:$J,Cashflow!I$5)</f>
        <v>0</v>
      </c>
      <c r="J88" s="137">
        <f>SUMIFS('Bedford Bank'!$I:$I,'Bedford Bank'!$K:$K,Cashflow!$B88,'Bedford Bank'!$J:$J,Cashflow!J$5)</f>
        <v>0</v>
      </c>
      <c r="K88" s="137">
        <f>SUMIFS('Bedford Bank'!$I:$I,'Bedford Bank'!$K:$K,Cashflow!$B88,'Bedford Bank'!$J:$J,Cashflow!K$5)</f>
        <v>0</v>
      </c>
      <c r="L88" s="137">
        <f>SUMIFS('Bedford Bank'!$I:$I,'Bedford Bank'!$K:$K,Cashflow!$B88,'Bedford Bank'!$J:$J,Cashflow!L$5)</f>
        <v>0</v>
      </c>
      <c r="M88" s="137">
        <f>SUMIFS('Bedford Bank'!$I:$I,'Bedford Bank'!$K:$K,Cashflow!$B88,'Bedford Bank'!$J:$J,Cashflow!M$5)</f>
        <v>0</v>
      </c>
      <c r="N88" s="137">
        <f>SUMIFS('Bedford Bank'!$I:$I,'Bedford Bank'!$K:$K,Cashflow!$B88,'Bedford Bank'!$J:$J,Cashflow!N$5)</f>
        <v>0</v>
      </c>
      <c r="O88" s="137">
        <f>SUMIFS('Bedford Bank'!$I:$I,'Bedford Bank'!$K:$K,Cashflow!$B88,'Bedford Bank'!$J:$J,Cashflow!O$5)</f>
        <v>0</v>
      </c>
      <c r="P88" s="137">
        <f>SUMIFS('Bedford Bank'!$I:$I,'Bedford Bank'!$K:$K,Cashflow!$B88,'Bedford Bank'!$J:$J,Cashflow!P$5)</f>
        <v>0</v>
      </c>
      <c r="Q88" s="137">
        <f>SUMIFS('Bedford Bank'!$I:$I,'Bedford Bank'!$K:$K,Cashflow!$B88,'Bedford Bank'!$J:$J,Cashflow!Q$5)</f>
        <v>0</v>
      </c>
      <c r="R88" s="137">
        <f>SUMIFS('Bedford Bank'!$I:$I,'Bedford Bank'!$K:$K,Cashflow!$B88,'Bedford Bank'!$J:$J,Cashflow!R$5)</f>
        <v>0</v>
      </c>
      <c r="S88" s="137">
        <f>SUMIFS('Bedford Bank'!$I:$I,'Bedford Bank'!$K:$K,Cashflow!$B88,'Bedford Bank'!$J:$J,Cashflow!S$5)</f>
        <v>0</v>
      </c>
      <c r="T88" s="137">
        <f>SUMIFS('Bedford Bank'!$I:$I,'Bedford Bank'!$K:$K,Cashflow!$B88,'Bedford Bank'!$J:$J,Cashflow!T$5)</f>
        <v>0</v>
      </c>
      <c r="U88" s="137">
        <f>SUMIFS('Bedford Bank'!$I:$I,'Bedford Bank'!$K:$K,Cashflow!$B88,'Bedford Bank'!$J:$J,Cashflow!U$5)</f>
        <v>0</v>
      </c>
      <c r="V88" s="137">
        <f>SUMIFS('Bedford Bank'!$I:$I,'Bedford Bank'!$K:$K,Cashflow!$B88,'Bedford Bank'!$J:$J,Cashflow!V$5)</f>
        <v>0</v>
      </c>
      <c r="W88" s="137">
        <f>SUMIFS('Bedford Bank'!$I:$I,'Bedford Bank'!$K:$K,Cashflow!$B88,'Bedford Bank'!$J:$J,Cashflow!W$5)</f>
        <v>0</v>
      </c>
      <c r="X88" s="137">
        <f>SUMIFS('Bedford Bank'!$I:$I,'Bedford Bank'!$K:$K,Cashflow!$B88,'Bedford Bank'!$J:$J,Cashflow!X$5)</f>
        <v>0</v>
      </c>
      <c r="Y88" s="137">
        <f>SUMIFS('Bedford Bank'!$I:$I,'Bedford Bank'!$K:$K,Cashflow!$B88,'Bedford Bank'!$J:$J,Cashflow!Y$5)</f>
        <v>0</v>
      </c>
      <c r="Z88" s="137">
        <f>SUMIFS('Bedford Bank'!$I:$I,'Bedford Bank'!$K:$K,Cashflow!$B88,'Bedford Bank'!$J:$J,Cashflow!Z$5)</f>
        <v>0</v>
      </c>
      <c r="AA88" s="137">
        <f>SUMIFS('Bedford Bank'!$I:$I,'Bedford Bank'!$K:$K,Cashflow!$B88,'Bedford Bank'!$J:$J,Cashflow!AA$5)</f>
        <v>0</v>
      </c>
      <c r="AB88" s="137">
        <f>SUMIFS('Bedford Bank'!$I:$I,'Bedford Bank'!$K:$K,Cashflow!$B88,'Bedford Bank'!$J:$J,Cashflow!AB$5)</f>
        <v>0</v>
      </c>
      <c r="AC88" s="137">
        <f>SUMIFS('Bedford Bank'!$I:$I,'Bedford Bank'!$K:$K,Cashflow!$B88,'Bedford Bank'!$J:$J,Cashflow!AC$5)</f>
        <v>0</v>
      </c>
      <c r="AD88" s="137">
        <f>SUMIFS('Bedford Bank'!$I:$I,'Bedford Bank'!$K:$K,Cashflow!$B88,'Bedford Bank'!$J:$J,Cashflow!AD$5)</f>
        <v>0</v>
      </c>
      <c r="AE88" s="137">
        <f>SUMIFS('Bedford Bank'!$I:$I,'Bedford Bank'!$K:$K,Cashflow!$B88,'Bedford Bank'!$J:$J,Cashflow!AE$5)</f>
        <v>0</v>
      </c>
      <c r="AF88" s="137">
        <f>SUMIFS('Bedford Bank'!$I:$I,'Bedford Bank'!$K:$K,Cashflow!$B88,'Bedford Bank'!$J:$J,Cashflow!AF$5)</f>
        <v>0</v>
      </c>
      <c r="AG88" s="137">
        <f>SUMIFS('Bedford Bank'!$I:$I,'Bedford Bank'!$K:$K,Cashflow!$B88,'Bedford Bank'!$J:$J,Cashflow!AG$5)</f>
        <v>0</v>
      </c>
      <c r="AH88" s="137">
        <f>SUMIFS('Bedford Bank'!$I:$I,'Bedford Bank'!$K:$K,Cashflow!$B88,'Bedford Bank'!$J:$J,Cashflow!AH$5)</f>
        <v>0</v>
      </c>
      <c r="AI88" s="137">
        <f>SUMIFS('Bedford Bank'!$I:$I,'Bedford Bank'!$K:$K,Cashflow!$B88,'Bedford Bank'!$J:$J,Cashflow!AI$5)</f>
        <v>0</v>
      </c>
      <c r="AJ88" s="137">
        <f>SUMIFS('Bedford Bank'!$I:$I,'Bedford Bank'!$K:$K,Cashflow!$B88,'Bedford Bank'!$J:$J,Cashflow!AJ$5)</f>
        <v>0</v>
      </c>
      <c r="AK88" s="137">
        <f>SUMIFS('Bedford Bank'!$I:$I,'Bedford Bank'!$K:$K,Cashflow!$B88,'Bedford Bank'!$J:$J,Cashflow!AK$5)</f>
        <v>0</v>
      </c>
      <c r="AL88" s="137">
        <f>SUMIFS('Bedford Bank'!$I:$I,'Bedford Bank'!$K:$K,Cashflow!$B88,'Bedford Bank'!$J:$J,Cashflow!AL$5)</f>
        <v>0</v>
      </c>
      <c r="AM88" s="137">
        <f>SUMIFS('Bedford Bank'!$I:$I,'Bedford Bank'!$K:$K,Cashflow!$B88,'Bedford Bank'!$J:$J,Cashflow!AM$5)</f>
        <v>0</v>
      </c>
      <c r="AN88" s="137">
        <f>SUMIFS('Bedford Bank'!$I:$I,'Bedford Bank'!$K:$K,Cashflow!$B88,'Bedford Bank'!$J:$J,Cashflow!AN$5)</f>
        <v>0</v>
      </c>
      <c r="AO88" s="137">
        <f>SUMIFS('Bedford Bank'!$I:$I,'Bedford Bank'!$K:$K,Cashflow!$B88,'Bedford Bank'!$J:$J,Cashflow!AO$5)</f>
        <v>0</v>
      </c>
      <c r="AP88" s="137">
        <f>SUMIFS('Bedford Bank'!$I:$I,'Bedford Bank'!$K:$K,Cashflow!$B88,'Bedford Bank'!$J:$J,Cashflow!AP$5)</f>
        <v>0</v>
      </c>
      <c r="AQ88" s="137">
        <f>SUMIFS('Bedford Bank'!$I:$I,'Bedford Bank'!$K:$K,Cashflow!$B88,'Bedford Bank'!$J:$J,Cashflow!AQ$5)</f>
        <v>0</v>
      </c>
      <c r="AR88" s="137">
        <f>SUMIFS('Bedford Bank'!$I:$I,'Bedford Bank'!$K:$K,Cashflow!$B88,'Bedford Bank'!$J:$J,Cashflow!AR$5)</f>
        <v>0</v>
      </c>
      <c r="AS88" s="137">
        <f>SUMIFS('Bedford Bank'!$I:$I,'Bedford Bank'!$K:$K,Cashflow!$B88,'Bedford Bank'!$J:$J,Cashflow!AS$5)</f>
        <v>0</v>
      </c>
      <c r="AT88" s="137">
        <f>SUMIFS('Bedford Bank'!$I:$I,'Bedford Bank'!$K:$K,Cashflow!$B88,'Bedford Bank'!$J:$J,Cashflow!AT$5)</f>
        <v>0</v>
      </c>
      <c r="AU88" s="137">
        <f>SUMIFS('Bedford Bank'!$I:$I,'Bedford Bank'!$K:$K,Cashflow!$B88,'Bedford Bank'!$J:$J,Cashflow!AU$5)</f>
        <v>0</v>
      </c>
      <c r="AV88" s="137">
        <f>SUMIFS('Bedford Bank'!$I:$I,'Bedford Bank'!$K:$K,Cashflow!$B88,'Bedford Bank'!$J:$J,Cashflow!AV$5)</f>
        <v>0</v>
      </c>
      <c r="AW88" s="137">
        <f>SUMIFS('Bedford Bank'!$I:$I,'Bedford Bank'!$K:$K,Cashflow!$B88,'Bedford Bank'!$J:$J,Cashflow!AW$5)</f>
        <v>0</v>
      </c>
      <c r="AX88" s="137">
        <f>SUMIFS('Bedford Bank'!$I:$I,'Bedford Bank'!$K:$K,Cashflow!$B88,'Bedford Bank'!$J:$J,Cashflow!AX$5)</f>
        <v>0</v>
      </c>
      <c r="AY88" s="137">
        <f>SUMIFS('Bedford Bank'!$I:$I,'Bedford Bank'!$K:$K,Cashflow!$B88,'Bedford Bank'!$J:$J,Cashflow!AY$5)</f>
        <v>-1000</v>
      </c>
      <c r="AZ88" s="137">
        <f>SUMIFS('Bedford Bank'!$I:$I,'Bedford Bank'!$K:$K,Cashflow!$B88,'Bedford Bank'!$J:$J,Cashflow!AZ$5)</f>
        <v>0</v>
      </c>
      <c r="BA88" s="137">
        <f>SUMIFS('Bedford Bank'!$I:$I,'Bedford Bank'!$K:$K,Cashflow!$B88,'Bedford Bank'!$J:$J,Cashflow!BA$5)</f>
        <v>0</v>
      </c>
    </row>
    <row r="89" spans="2:56" s="137" customFormat="1" ht="12.75" hidden="1" outlineLevel="1" x14ac:dyDescent="0.2">
      <c r="D89" s="181">
        <f t="shared" si="107"/>
        <v>0</v>
      </c>
    </row>
    <row r="90" spans="2:56" s="142" customFormat="1" ht="12.75" hidden="1" outlineLevel="1" x14ac:dyDescent="0.2">
      <c r="B90" s="142" t="s">
        <v>715</v>
      </c>
      <c r="D90" s="184">
        <f t="shared" si="107"/>
        <v>-38</v>
      </c>
      <c r="E90" s="142">
        <f t="shared" ref="E90:AZ90" si="108">E25+E86</f>
        <v>0</v>
      </c>
      <c r="F90" s="142">
        <f t="shared" si="108"/>
        <v>0</v>
      </c>
      <c r="G90" s="142">
        <f t="shared" si="108"/>
        <v>0</v>
      </c>
      <c r="H90" s="142">
        <f t="shared" si="108"/>
        <v>0</v>
      </c>
      <c r="I90" s="142">
        <f t="shared" si="108"/>
        <v>0</v>
      </c>
      <c r="J90" s="142">
        <f t="shared" si="108"/>
        <v>0</v>
      </c>
      <c r="K90" s="142">
        <f t="shared" si="108"/>
        <v>0</v>
      </c>
      <c r="L90" s="142">
        <f t="shared" si="108"/>
        <v>0</v>
      </c>
      <c r="M90" s="142">
        <f t="shared" si="108"/>
        <v>0</v>
      </c>
      <c r="N90" s="142">
        <f t="shared" si="108"/>
        <v>0</v>
      </c>
      <c r="O90" s="142">
        <f t="shared" si="108"/>
        <v>0</v>
      </c>
      <c r="P90" s="142">
        <f t="shared" si="108"/>
        <v>0</v>
      </c>
      <c r="Q90" s="142">
        <f t="shared" si="108"/>
        <v>0</v>
      </c>
      <c r="R90" s="142">
        <f t="shared" si="108"/>
        <v>0</v>
      </c>
      <c r="S90" s="142">
        <f t="shared" si="108"/>
        <v>-1</v>
      </c>
      <c r="T90" s="142">
        <f t="shared" si="108"/>
        <v>0</v>
      </c>
      <c r="U90" s="142">
        <f t="shared" si="108"/>
        <v>-15</v>
      </c>
      <c r="V90" s="142">
        <f t="shared" si="108"/>
        <v>0</v>
      </c>
      <c r="W90" s="142">
        <f t="shared" si="108"/>
        <v>0</v>
      </c>
      <c r="X90" s="142">
        <f t="shared" si="108"/>
        <v>-1</v>
      </c>
      <c r="Y90" s="142">
        <f t="shared" si="108"/>
        <v>-1</v>
      </c>
      <c r="Z90" s="142">
        <f t="shared" si="108"/>
        <v>-2</v>
      </c>
      <c r="AA90" s="142">
        <f t="shared" si="108"/>
        <v>-1</v>
      </c>
      <c r="AB90" s="142">
        <f t="shared" si="108"/>
        <v>0</v>
      </c>
      <c r="AC90" s="142">
        <f t="shared" si="108"/>
        <v>0</v>
      </c>
      <c r="AD90" s="142">
        <f t="shared" si="108"/>
        <v>-2</v>
      </c>
      <c r="AE90" s="142">
        <f t="shared" si="108"/>
        <v>0</v>
      </c>
      <c r="AF90" s="142">
        <f t="shared" si="108"/>
        <v>-1</v>
      </c>
      <c r="AG90" s="142">
        <f t="shared" si="108"/>
        <v>-2</v>
      </c>
      <c r="AH90" s="142">
        <f t="shared" si="108"/>
        <v>-1</v>
      </c>
      <c r="AI90" s="142">
        <f t="shared" si="108"/>
        <v>-1</v>
      </c>
      <c r="AJ90" s="142">
        <f t="shared" si="108"/>
        <v>-1</v>
      </c>
      <c r="AK90" s="142">
        <f t="shared" si="108"/>
        <v>0</v>
      </c>
      <c r="AL90" s="142">
        <f t="shared" si="108"/>
        <v>-2</v>
      </c>
      <c r="AM90" s="142">
        <f t="shared" si="108"/>
        <v>-1</v>
      </c>
      <c r="AN90" s="142">
        <f t="shared" si="108"/>
        <v>-2</v>
      </c>
      <c r="AO90" s="142">
        <f t="shared" si="108"/>
        <v>-2</v>
      </c>
      <c r="AP90" s="142">
        <f t="shared" si="108"/>
        <v>-1</v>
      </c>
      <c r="AQ90" s="142">
        <f t="shared" si="108"/>
        <v>-1</v>
      </c>
      <c r="AR90" s="142">
        <f t="shared" si="108"/>
        <v>0</v>
      </c>
      <c r="AS90" s="142">
        <f t="shared" si="108"/>
        <v>0</v>
      </c>
      <c r="AT90" s="142">
        <f t="shared" si="108"/>
        <v>0</v>
      </c>
      <c r="AU90" s="142">
        <f t="shared" si="108"/>
        <v>0</v>
      </c>
      <c r="AV90" s="142">
        <f t="shared" si="108"/>
        <v>0</v>
      </c>
      <c r="AW90" s="142">
        <f t="shared" si="108"/>
        <v>0</v>
      </c>
      <c r="AX90" s="142">
        <f t="shared" si="108"/>
        <v>0</v>
      </c>
      <c r="AY90" s="142">
        <f t="shared" si="108"/>
        <v>0</v>
      </c>
      <c r="AZ90" s="142">
        <f t="shared" si="108"/>
        <v>0</v>
      </c>
      <c r="BA90" s="142">
        <f t="shared" ref="BA90" si="109">BA25+BA86</f>
        <v>0</v>
      </c>
    </row>
    <row r="91" spans="2:56" s="142" customFormat="1" ht="12.75" hidden="1" outlineLevel="1" x14ac:dyDescent="0.2">
      <c r="B91" s="142" t="s">
        <v>716</v>
      </c>
      <c r="D91" s="184">
        <f t="shared" si="107"/>
        <v>-2.1827872842550278E-11</v>
      </c>
      <c r="E91" s="142">
        <f t="shared" ref="E91:AZ91" si="110">(E10-D10)-E72-E84</f>
        <v>0</v>
      </c>
      <c r="F91" s="142">
        <f t="shared" si="110"/>
        <v>0</v>
      </c>
      <c r="G91" s="142">
        <f t="shared" si="110"/>
        <v>0</v>
      </c>
      <c r="H91" s="142">
        <f t="shared" si="110"/>
        <v>0</v>
      </c>
      <c r="I91" s="142">
        <f t="shared" si="110"/>
        <v>0</v>
      </c>
      <c r="J91" s="142">
        <f t="shared" si="110"/>
        <v>0</v>
      </c>
      <c r="K91" s="142">
        <f t="shared" si="110"/>
        <v>0</v>
      </c>
      <c r="L91" s="142">
        <f t="shared" si="110"/>
        <v>0</v>
      </c>
      <c r="M91" s="142">
        <f t="shared" si="110"/>
        <v>0</v>
      </c>
      <c r="N91" s="142">
        <f t="shared" si="110"/>
        <v>0</v>
      </c>
      <c r="O91" s="142">
        <f t="shared" si="110"/>
        <v>0</v>
      </c>
      <c r="P91" s="142">
        <f t="shared" si="110"/>
        <v>0</v>
      </c>
      <c r="Q91" s="142">
        <f t="shared" si="110"/>
        <v>0</v>
      </c>
      <c r="R91" s="142">
        <f t="shared" si="110"/>
        <v>0</v>
      </c>
      <c r="S91" s="142">
        <f t="shared" si="110"/>
        <v>0</v>
      </c>
      <c r="T91" s="142">
        <f t="shared" si="110"/>
        <v>0</v>
      </c>
      <c r="U91" s="142">
        <f t="shared" si="110"/>
        <v>0</v>
      </c>
      <c r="V91" s="142">
        <f t="shared" si="110"/>
        <v>3.637978807091713E-12</v>
      </c>
      <c r="W91" s="142">
        <f t="shared" si="110"/>
        <v>0</v>
      </c>
      <c r="X91" s="142">
        <f t="shared" si="110"/>
        <v>0</v>
      </c>
      <c r="Y91" s="142">
        <f t="shared" si="110"/>
        <v>0</v>
      </c>
      <c r="Z91" s="142">
        <f t="shared" si="110"/>
        <v>0</v>
      </c>
      <c r="AA91" s="142">
        <f t="shared" si="110"/>
        <v>0</v>
      </c>
      <c r="AB91" s="142">
        <f t="shared" si="110"/>
        <v>-7.2759576141834259E-12</v>
      </c>
      <c r="AC91" s="142">
        <f t="shared" si="110"/>
        <v>0</v>
      </c>
      <c r="AD91" s="142">
        <f t="shared" si="110"/>
        <v>0</v>
      </c>
      <c r="AE91" s="142">
        <f t="shared" si="110"/>
        <v>-3.637978807091713E-12</v>
      </c>
      <c r="AF91" s="142">
        <f t="shared" si="110"/>
        <v>0</v>
      </c>
      <c r="AG91" s="142">
        <f t="shared" si="110"/>
        <v>0</v>
      </c>
      <c r="AH91" s="142">
        <f t="shared" si="110"/>
        <v>0</v>
      </c>
      <c r="AI91" s="142">
        <f t="shared" si="110"/>
        <v>0</v>
      </c>
      <c r="AJ91" s="142">
        <f t="shared" si="110"/>
        <v>0</v>
      </c>
      <c r="AK91" s="142">
        <f t="shared" si="110"/>
        <v>-1.4551915228366852E-11</v>
      </c>
      <c r="AL91" s="142">
        <f t="shared" si="110"/>
        <v>0</v>
      </c>
      <c r="AM91" s="142">
        <f t="shared" si="110"/>
        <v>0</v>
      </c>
      <c r="AN91" s="142">
        <f t="shared" si="110"/>
        <v>0</v>
      </c>
      <c r="AO91" s="142">
        <f t="shared" si="110"/>
        <v>0</v>
      </c>
      <c r="AP91" s="142">
        <f t="shared" si="110"/>
        <v>0</v>
      </c>
      <c r="AQ91" s="142">
        <f t="shared" si="110"/>
        <v>0</v>
      </c>
      <c r="AR91" s="142">
        <f t="shared" si="110"/>
        <v>0</v>
      </c>
      <c r="AS91" s="142">
        <f t="shared" si="110"/>
        <v>0</v>
      </c>
      <c r="AT91" s="142">
        <f t="shared" si="110"/>
        <v>0</v>
      </c>
      <c r="AU91" s="142">
        <f t="shared" si="110"/>
        <v>0</v>
      </c>
      <c r="AV91" s="142">
        <f t="shared" si="110"/>
        <v>0</v>
      </c>
      <c r="AW91" s="142">
        <f t="shared" si="110"/>
        <v>0</v>
      </c>
      <c r="AX91" s="142">
        <f t="shared" si="110"/>
        <v>0</v>
      </c>
      <c r="AY91" s="142">
        <f t="shared" si="110"/>
        <v>0</v>
      </c>
      <c r="AZ91" s="142">
        <f t="shared" si="110"/>
        <v>0</v>
      </c>
      <c r="BA91" s="142">
        <f t="shared" ref="BA91" si="111">(BA10-AZ10)-BA72-BA84</f>
        <v>0</v>
      </c>
    </row>
    <row r="92" spans="2:56" s="137" customFormat="1" ht="12.75" collapsed="1" x14ac:dyDescent="0.2">
      <c r="D92" s="181"/>
    </row>
    <row r="93" spans="2:56" s="141" customFormat="1" ht="12.75" x14ac:dyDescent="0.2">
      <c r="B93" s="182" t="s">
        <v>2</v>
      </c>
      <c r="C93" s="182"/>
      <c r="D93" s="183">
        <f t="shared" si="107"/>
        <v>0</v>
      </c>
    </row>
    <row r="94" spans="2:56" s="177" customFormat="1" ht="12.75" x14ac:dyDescent="0.2">
      <c r="B94" s="140" t="s">
        <v>732</v>
      </c>
      <c r="C94" s="140"/>
      <c r="D94" s="178">
        <f t="shared" si="107"/>
        <v>-12454377.689999999</v>
      </c>
      <c r="E94" s="140">
        <f t="shared" ref="E94:AQ94" si="112">SUM(E95:E106)</f>
        <v>0</v>
      </c>
      <c r="F94" s="140">
        <f t="shared" si="112"/>
        <v>0</v>
      </c>
      <c r="G94" s="140">
        <f t="shared" si="112"/>
        <v>0</v>
      </c>
      <c r="H94" s="140">
        <f t="shared" si="112"/>
        <v>0</v>
      </c>
      <c r="I94" s="140">
        <f t="shared" si="112"/>
        <v>0</v>
      </c>
      <c r="J94" s="140">
        <f t="shared" si="112"/>
        <v>0</v>
      </c>
      <c r="K94" s="140">
        <f t="shared" si="112"/>
        <v>0</v>
      </c>
      <c r="L94" s="140">
        <f t="shared" si="112"/>
        <v>0</v>
      </c>
      <c r="M94" s="140">
        <f t="shared" si="112"/>
        <v>0</v>
      </c>
      <c r="N94" s="140">
        <f t="shared" si="112"/>
        <v>0</v>
      </c>
      <c r="O94" s="140">
        <f t="shared" si="112"/>
        <v>0</v>
      </c>
      <c r="P94" s="140">
        <f t="shared" si="112"/>
        <v>0</v>
      </c>
      <c r="Q94" s="140">
        <f t="shared" si="112"/>
        <v>0</v>
      </c>
      <c r="R94" s="140">
        <f t="shared" si="112"/>
        <v>0</v>
      </c>
      <c r="S94" s="140">
        <f t="shared" si="112"/>
        <v>0</v>
      </c>
      <c r="T94" s="140">
        <f t="shared" si="112"/>
        <v>0</v>
      </c>
      <c r="U94" s="140">
        <f t="shared" si="112"/>
        <v>0</v>
      </c>
      <c r="V94" s="140">
        <f t="shared" si="112"/>
        <v>0</v>
      </c>
      <c r="W94" s="140">
        <f t="shared" si="112"/>
        <v>0</v>
      </c>
      <c r="X94" s="140">
        <f t="shared" si="112"/>
        <v>0</v>
      </c>
      <c r="Y94" s="140">
        <f t="shared" si="112"/>
        <v>0</v>
      </c>
      <c r="Z94" s="140">
        <f t="shared" si="112"/>
        <v>0</v>
      </c>
      <c r="AA94" s="140">
        <f t="shared" si="112"/>
        <v>0</v>
      </c>
      <c r="AB94" s="140">
        <f t="shared" si="112"/>
        <v>0</v>
      </c>
      <c r="AC94" s="140">
        <f t="shared" si="112"/>
        <v>0</v>
      </c>
      <c r="AD94" s="140">
        <f t="shared" si="112"/>
        <v>0</v>
      </c>
      <c r="AE94" s="140">
        <f t="shared" si="112"/>
        <v>0</v>
      </c>
      <c r="AF94" s="140">
        <f t="shared" si="112"/>
        <v>0</v>
      </c>
      <c r="AG94" s="140">
        <f t="shared" si="112"/>
        <v>0</v>
      </c>
      <c r="AH94" s="140">
        <f t="shared" si="112"/>
        <v>0</v>
      </c>
      <c r="AI94" s="140">
        <f t="shared" si="112"/>
        <v>0</v>
      </c>
      <c r="AJ94" s="140">
        <f t="shared" si="112"/>
        <v>0</v>
      </c>
      <c r="AK94" s="140">
        <f t="shared" si="112"/>
        <v>-8676962.9399999995</v>
      </c>
      <c r="AL94" s="140">
        <f t="shared" si="112"/>
        <v>-278788.33</v>
      </c>
      <c r="AM94" s="140">
        <f t="shared" si="112"/>
        <v>-152618.67000000001</v>
      </c>
      <c r="AN94" s="140">
        <f t="shared" si="112"/>
        <v>10061.37999999999</v>
      </c>
      <c r="AO94" s="140">
        <f t="shared" si="112"/>
        <v>-333298.41000000003</v>
      </c>
      <c r="AP94" s="140">
        <f t="shared" si="112"/>
        <v>-371044.56</v>
      </c>
      <c r="AQ94" s="140">
        <f t="shared" si="112"/>
        <v>-36505.649999999994</v>
      </c>
      <c r="AR94" s="140">
        <f>SUM(AR95:AR106)</f>
        <v>-271657.64999999997</v>
      </c>
      <c r="AS94" s="140">
        <f t="shared" ref="AS94:AZ94" si="113">SUM(AS95:AS106)</f>
        <v>-599069.53</v>
      </c>
      <c r="AT94" s="140">
        <f t="shared" si="113"/>
        <v>-196023.44999999998</v>
      </c>
      <c r="AU94" s="140">
        <f t="shared" si="113"/>
        <v>-210699.21000000002</v>
      </c>
      <c r="AV94" s="140">
        <f t="shared" si="113"/>
        <v>-66561.98000000001</v>
      </c>
      <c r="AW94" s="140">
        <f t="shared" si="113"/>
        <v>-72705.649999999994</v>
      </c>
      <c r="AX94" s="140">
        <f t="shared" si="113"/>
        <v>-227594.04</v>
      </c>
      <c r="AY94" s="140">
        <f t="shared" si="113"/>
        <v>-111454.48000000001</v>
      </c>
      <c r="AZ94" s="140">
        <f t="shared" si="113"/>
        <v>-36076.159999999996</v>
      </c>
      <c r="BA94" s="140">
        <f t="shared" ref="BA94" si="114">SUM(BA95:BA106)</f>
        <v>-823378.36</v>
      </c>
      <c r="BB94" s="140"/>
      <c r="BC94" s="140"/>
      <c r="BD94" s="140"/>
    </row>
    <row r="95" spans="2:56" s="137" customFormat="1" ht="12.75" hidden="1" outlineLevel="1" x14ac:dyDescent="0.2">
      <c r="B95" s="137" t="s">
        <v>1285</v>
      </c>
      <c r="D95" s="181">
        <f t="shared" si="107"/>
        <v>-8624850.7800000012</v>
      </c>
      <c r="E95" s="137">
        <f>SUMIFS('Kendon Bank'!$I:$I,'Kendon Bank'!$K:$K,Cashflow!$B95,'Kendon Bank'!$J:$J,Cashflow!E$5)</f>
        <v>0</v>
      </c>
      <c r="F95" s="137">
        <f>SUMIFS('Kendon Bank'!$I:$I,'Kendon Bank'!$K:$K,Cashflow!$B95,'Kendon Bank'!$J:$J,Cashflow!F$5)</f>
        <v>0</v>
      </c>
      <c r="G95" s="137">
        <f>SUMIFS('Kendon Bank'!$I:$I,'Kendon Bank'!$K:$K,Cashflow!$B95,'Kendon Bank'!$J:$J,Cashflow!G$5)</f>
        <v>0</v>
      </c>
      <c r="H95" s="137">
        <f>SUMIFS('Kendon Bank'!$I:$I,'Kendon Bank'!$K:$K,Cashflow!$B95,'Kendon Bank'!$J:$J,Cashflow!H$5)</f>
        <v>0</v>
      </c>
      <c r="I95" s="137">
        <f>SUMIFS('Kendon Bank'!$I:$I,'Kendon Bank'!$K:$K,Cashflow!$B95,'Kendon Bank'!$J:$J,Cashflow!I$5)</f>
        <v>0</v>
      </c>
      <c r="J95" s="137">
        <f>SUMIFS('Kendon Bank'!$I:$I,'Kendon Bank'!$K:$K,Cashflow!$B95,'Kendon Bank'!$J:$J,Cashflow!J$5)</f>
        <v>0</v>
      </c>
      <c r="K95" s="137">
        <f>SUMIFS('Kendon Bank'!$I:$I,'Kendon Bank'!$K:$K,Cashflow!$B95,'Kendon Bank'!$J:$J,Cashflow!K$5)</f>
        <v>0</v>
      </c>
      <c r="L95" s="137">
        <f>SUMIFS('Kendon Bank'!$I:$I,'Kendon Bank'!$K:$K,Cashflow!$B95,'Kendon Bank'!$J:$J,Cashflow!L$5)</f>
        <v>0</v>
      </c>
      <c r="M95" s="137">
        <f>SUMIFS('Kendon Bank'!$I:$I,'Kendon Bank'!$K:$K,Cashflow!$B95,'Kendon Bank'!$J:$J,Cashflow!M$5)</f>
        <v>0</v>
      </c>
      <c r="N95" s="137">
        <f>SUMIFS('Kendon Bank'!$I:$I,'Kendon Bank'!$K:$K,Cashflow!$B95,'Kendon Bank'!$J:$J,Cashflow!N$5)</f>
        <v>0</v>
      </c>
      <c r="O95" s="137">
        <f>SUMIFS('Kendon Bank'!$I:$I,'Kendon Bank'!$K:$K,Cashflow!$B95,'Kendon Bank'!$J:$J,Cashflow!O$5)</f>
        <v>0</v>
      </c>
      <c r="P95" s="137">
        <f>SUMIFS('Kendon Bank'!$I:$I,'Kendon Bank'!$K:$K,Cashflow!$B95,'Kendon Bank'!$J:$J,Cashflow!P$5)</f>
        <v>0</v>
      </c>
      <c r="Q95" s="137">
        <f>SUMIFS('Kendon Bank'!$I:$I,'Kendon Bank'!$K:$K,Cashflow!$B95,'Kendon Bank'!$J:$J,Cashflow!Q$5)</f>
        <v>0</v>
      </c>
      <c r="R95" s="137">
        <f>SUMIFS('Kendon Bank'!$I:$I,'Kendon Bank'!$K:$K,Cashflow!$B95,'Kendon Bank'!$J:$J,Cashflow!R$5)</f>
        <v>0</v>
      </c>
      <c r="S95" s="137">
        <f>SUMIFS('Kendon Bank'!$I:$I,'Kendon Bank'!$K:$K,Cashflow!$B95,'Kendon Bank'!$J:$J,Cashflow!S$5)</f>
        <v>0</v>
      </c>
      <c r="T95" s="137">
        <f>SUMIFS('Kendon Bank'!$I:$I,'Kendon Bank'!$K:$K,Cashflow!$B95,'Kendon Bank'!$J:$J,Cashflow!T$5)</f>
        <v>0</v>
      </c>
      <c r="U95" s="137">
        <f>SUMIFS('Kendon Bank'!$I:$I,'Kendon Bank'!$K:$K,Cashflow!$B95,'Kendon Bank'!$J:$J,Cashflow!U$5)</f>
        <v>0</v>
      </c>
      <c r="V95" s="137">
        <f>SUMIFS('Kendon Bank'!$I:$I,'Kendon Bank'!$K:$K,Cashflow!$B95,'Kendon Bank'!$J:$J,Cashflow!V$5)</f>
        <v>0</v>
      </c>
      <c r="W95" s="137">
        <f>SUMIFS('Kendon Bank'!$I:$I,'Kendon Bank'!$K:$K,Cashflow!$B95,'Kendon Bank'!$J:$J,Cashflow!W$5)</f>
        <v>0</v>
      </c>
      <c r="X95" s="137">
        <f>SUMIFS('Kendon Bank'!$I:$I,'Kendon Bank'!$K:$K,Cashflow!$B95,'Kendon Bank'!$J:$J,Cashflow!X$5)</f>
        <v>0</v>
      </c>
      <c r="Y95" s="137">
        <f>SUMIFS('Kendon Bank'!$I:$I,'Kendon Bank'!$K:$K,Cashflow!$B95,'Kendon Bank'!$J:$J,Cashflow!Y$5)</f>
        <v>0</v>
      </c>
      <c r="Z95" s="137">
        <f>SUMIFS('Kendon Bank'!$I:$I,'Kendon Bank'!$K:$K,Cashflow!$B95,'Kendon Bank'!$J:$J,Cashflow!Z$5)</f>
        <v>0</v>
      </c>
      <c r="AA95" s="137">
        <f>SUMIFS('Kendon Bank'!$I:$I,'Kendon Bank'!$K:$K,Cashflow!$B95,'Kendon Bank'!$J:$J,Cashflow!AA$5)</f>
        <v>0</v>
      </c>
      <c r="AB95" s="137">
        <f>SUMIFS('Kendon Bank'!$I:$I,'Kendon Bank'!$K:$K,Cashflow!$B95,'Kendon Bank'!$J:$J,Cashflow!AB$5)</f>
        <v>0</v>
      </c>
      <c r="AC95" s="137">
        <f>SUMIFS('Kendon Bank'!$I:$I,'Kendon Bank'!$K:$K,Cashflow!$B95,'Kendon Bank'!$J:$J,Cashflow!AC$5)</f>
        <v>0</v>
      </c>
      <c r="AD95" s="137">
        <f>SUMIFS('Kendon Bank'!$I:$I,'Kendon Bank'!$K:$K,Cashflow!$B95,'Kendon Bank'!$J:$J,Cashflow!AD$5)</f>
        <v>0</v>
      </c>
      <c r="AE95" s="137">
        <f>SUMIFS('Kendon Bank'!$I:$I,'Kendon Bank'!$K:$K,Cashflow!$B95,'Kendon Bank'!$J:$J,Cashflow!AE$5)</f>
        <v>0</v>
      </c>
      <c r="AF95" s="137">
        <f>SUMIFS('Kendon Bank'!$I:$I,'Kendon Bank'!$K:$K,Cashflow!$B95,'Kendon Bank'!$J:$J,Cashflow!AF$5)</f>
        <v>0</v>
      </c>
      <c r="AG95" s="137">
        <f>SUMIFS('Kendon Bank'!$I:$I,'Kendon Bank'!$K:$K,Cashflow!$B95,'Kendon Bank'!$J:$J,Cashflow!AG$5)</f>
        <v>0</v>
      </c>
      <c r="AH95" s="137">
        <f>SUMIFS('Kendon Bank'!$I:$I,'Kendon Bank'!$K:$K,Cashflow!$B95,'Kendon Bank'!$J:$J,Cashflow!AH$5)</f>
        <v>0</v>
      </c>
      <c r="AI95" s="137">
        <f>SUMIFS('Kendon Bank'!$I:$I,'Kendon Bank'!$K:$K,Cashflow!$B95,'Kendon Bank'!$J:$J,Cashflow!AI$5)</f>
        <v>0</v>
      </c>
      <c r="AJ95" s="137">
        <f>SUMIFS('Kendon Bank'!$I:$I,'Kendon Bank'!$K:$K,Cashflow!$B95,'Kendon Bank'!$J:$J,Cashflow!AJ$5)</f>
        <v>0</v>
      </c>
      <c r="AK95" s="137">
        <f>SUMIFS('Kendon Bank'!$I:$I,'Kendon Bank'!$K:$K,Cashflow!$B95,'Kendon Bank'!$J:$J,Cashflow!AK$5)</f>
        <v>-8530000</v>
      </c>
      <c r="AL95" s="137">
        <f>SUMIFS('Kendon Bank'!$I:$I,'Kendon Bank'!$K:$K,Cashflow!$B95,'Kendon Bank'!$J:$J,Cashflow!AL$5)</f>
        <v>-29623.399999999998</v>
      </c>
      <c r="AM95" s="137">
        <f>SUMIFS('Kendon Bank'!$I:$I,'Kendon Bank'!$K:$K,Cashflow!$B95,'Kendon Bank'!$J:$J,Cashflow!AM$5)</f>
        <v>0</v>
      </c>
      <c r="AN95" s="137">
        <f>SUMIFS('Kendon Bank'!$I:$I,'Kendon Bank'!$K:$K,Cashflow!$B95,'Kendon Bank'!$J:$J,Cashflow!AN$5)</f>
        <v>-23227.38</v>
      </c>
      <c r="AO95" s="137">
        <f>SUMIFS('Kendon Bank'!$I:$I,'Kendon Bank'!$K:$K,Cashflow!$B95,'Kendon Bank'!$J:$J,Cashflow!AO$5)</f>
        <v>-42000</v>
      </c>
      <c r="AP95" s="137">
        <f>SUMIFS('Kendon Bank'!$I:$I,'Kendon Bank'!$K:$K,Cashflow!$B95,'Kendon Bank'!$J:$J,Cashflow!AP$5)</f>
        <v>0</v>
      </c>
      <c r="AQ95" s="137">
        <f>SUMIFS('Kendon Bank'!$I:$I,'Kendon Bank'!$K:$K,Cashflow!$B95,'Kendon Bank'!$J:$J,Cashflow!AQ$5)</f>
        <v>0</v>
      </c>
      <c r="AR95" s="137">
        <f>SUMIFS('Kendon Bank'!$I:$I,'Kendon Bank'!$K:$K,Cashflow!$B95,'Kendon Bank'!$J:$J,Cashflow!AR$5)</f>
        <v>0</v>
      </c>
      <c r="AS95" s="137">
        <f>SUMIFS('Kendon Bank'!$I:$I,'Kendon Bank'!$K:$K,Cashflow!$B95,'Kendon Bank'!$J:$J,Cashflow!AS$5)</f>
        <v>0</v>
      </c>
      <c r="AT95" s="137">
        <f>SUMIFS('Kendon Bank'!$I:$I,'Kendon Bank'!$K:$K,Cashflow!$B95,'Kendon Bank'!$J:$J,Cashflow!AT$5)</f>
        <v>0</v>
      </c>
      <c r="AU95" s="137">
        <f>SUMIFS('Kendon Bank'!$I:$I,'Kendon Bank'!$K:$K,Cashflow!$B95,'Kendon Bank'!$J:$J,Cashflow!AU$5)</f>
        <v>0</v>
      </c>
      <c r="AV95" s="137">
        <f>SUMIFS('Kendon Bank'!$I:$I,'Kendon Bank'!$K:$K,Cashflow!$B95,'Kendon Bank'!$J:$J,Cashflow!AV$5)</f>
        <v>0</v>
      </c>
      <c r="AW95" s="137">
        <f>SUMIFS('Kendon Bank'!$I:$I,'Kendon Bank'!$K:$K,Cashflow!$B95,'Kendon Bank'!$J:$J,Cashflow!AW$5)</f>
        <v>0</v>
      </c>
      <c r="AX95" s="137">
        <f>SUMIFS('Kendon Bank'!$I:$I,'Kendon Bank'!$K:$K,Cashflow!$B95,'Kendon Bank'!$J:$J,Cashflow!AX$5)</f>
        <v>0</v>
      </c>
      <c r="AY95" s="137">
        <f>SUMIFS('Kendon Bank'!$I:$I,'Kendon Bank'!$K:$K,Cashflow!$B95,'Kendon Bank'!$J:$J,Cashflow!AY$5)</f>
        <v>0</v>
      </c>
      <c r="AZ95" s="137">
        <f>SUMIFS('Kendon Bank'!$I:$I,'Kendon Bank'!$K:$K,Cashflow!$B95,'Kendon Bank'!$J:$J,Cashflow!AZ$5)</f>
        <v>0</v>
      </c>
      <c r="BA95" s="137">
        <f>SUMIFS('Kendon Bank'!$I:$I,'Kendon Bank'!$K:$K,Cashflow!$B95,'Kendon Bank'!$J:$J,Cashflow!BA$5)</f>
        <v>0</v>
      </c>
    </row>
    <row r="96" spans="2:56" s="137" customFormat="1" ht="12.75" hidden="1" outlineLevel="1" x14ac:dyDescent="0.2">
      <c r="B96" s="137" t="s">
        <v>7</v>
      </c>
      <c r="D96" s="181">
        <f t="shared" si="107"/>
        <v>-255000</v>
      </c>
      <c r="E96" s="137">
        <f>SUMIFS('Kendon Bank'!$I:$I,'Kendon Bank'!$K:$K,Cashflow!$B96,'Kendon Bank'!$J:$J,Cashflow!E$5)</f>
        <v>0</v>
      </c>
      <c r="F96" s="137">
        <f>SUMIFS('Kendon Bank'!$I:$I,'Kendon Bank'!$K:$K,Cashflow!$B96,'Kendon Bank'!$J:$J,Cashflow!F$5)</f>
        <v>0</v>
      </c>
      <c r="G96" s="137">
        <f>SUMIFS('Kendon Bank'!$I:$I,'Kendon Bank'!$K:$K,Cashflow!$B96,'Kendon Bank'!$J:$J,Cashflow!G$5)</f>
        <v>0</v>
      </c>
      <c r="H96" s="137">
        <f>SUMIFS('Kendon Bank'!$I:$I,'Kendon Bank'!$K:$K,Cashflow!$B96,'Kendon Bank'!$J:$J,Cashflow!H$5)</f>
        <v>0</v>
      </c>
      <c r="I96" s="137">
        <f>SUMIFS('Kendon Bank'!$I:$I,'Kendon Bank'!$K:$K,Cashflow!$B96,'Kendon Bank'!$J:$J,Cashflow!I$5)</f>
        <v>0</v>
      </c>
      <c r="J96" s="137">
        <f>SUMIFS('Kendon Bank'!$I:$I,'Kendon Bank'!$K:$K,Cashflow!$B96,'Kendon Bank'!$J:$J,Cashflow!J$5)</f>
        <v>0</v>
      </c>
      <c r="K96" s="137">
        <f>SUMIFS('Kendon Bank'!$I:$I,'Kendon Bank'!$K:$K,Cashflow!$B96,'Kendon Bank'!$J:$J,Cashflow!K$5)</f>
        <v>0</v>
      </c>
      <c r="L96" s="137">
        <f>SUMIFS('Kendon Bank'!$I:$I,'Kendon Bank'!$K:$K,Cashflow!$B96,'Kendon Bank'!$J:$J,Cashflow!L$5)</f>
        <v>0</v>
      </c>
      <c r="M96" s="137">
        <f>SUMIFS('Kendon Bank'!$I:$I,'Kendon Bank'!$K:$K,Cashflow!$B96,'Kendon Bank'!$J:$J,Cashflow!M$5)</f>
        <v>0</v>
      </c>
      <c r="N96" s="137">
        <f>SUMIFS('Kendon Bank'!$I:$I,'Kendon Bank'!$K:$K,Cashflow!$B96,'Kendon Bank'!$J:$J,Cashflow!N$5)</f>
        <v>0</v>
      </c>
      <c r="O96" s="137">
        <f>SUMIFS('Kendon Bank'!$I:$I,'Kendon Bank'!$K:$K,Cashflow!$B96,'Kendon Bank'!$J:$J,Cashflow!O$5)</f>
        <v>0</v>
      </c>
      <c r="P96" s="137">
        <f>SUMIFS('Kendon Bank'!$I:$I,'Kendon Bank'!$K:$K,Cashflow!$B96,'Kendon Bank'!$J:$J,Cashflow!P$5)</f>
        <v>0</v>
      </c>
      <c r="Q96" s="137">
        <f>SUMIFS('Kendon Bank'!$I:$I,'Kendon Bank'!$K:$K,Cashflow!$B96,'Kendon Bank'!$J:$J,Cashflow!Q$5)</f>
        <v>0</v>
      </c>
      <c r="R96" s="137">
        <f>SUMIFS('Kendon Bank'!$I:$I,'Kendon Bank'!$K:$K,Cashflow!$B96,'Kendon Bank'!$J:$J,Cashflow!R$5)</f>
        <v>0</v>
      </c>
      <c r="S96" s="137">
        <f>SUMIFS('Kendon Bank'!$I:$I,'Kendon Bank'!$K:$K,Cashflow!$B96,'Kendon Bank'!$J:$J,Cashflow!S$5)</f>
        <v>0</v>
      </c>
      <c r="T96" s="137">
        <f>SUMIFS('Kendon Bank'!$I:$I,'Kendon Bank'!$K:$K,Cashflow!$B96,'Kendon Bank'!$J:$J,Cashflow!T$5)</f>
        <v>0</v>
      </c>
      <c r="U96" s="137">
        <f>SUMIFS('Kendon Bank'!$I:$I,'Kendon Bank'!$K:$K,Cashflow!$B96,'Kendon Bank'!$J:$J,Cashflow!U$5)</f>
        <v>0</v>
      </c>
      <c r="V96" s="137">
        <f>SUMIFS('Kendon Bank'!$I:$I,'Kendon Bank'!$K:$K,Cashflow!$B96,'Kendon Bank'!$J:$J,Cashflow!V$5)</f>
        <v>0</v>
      </c>
      <c r="W96" s="137">
        <f>SUMIFS('Kendon Bank'!$I:$I,'Kendon Bank'!$K:$K,Cashflow!$B96,'Kendon Bank'!$J:$J,Cashflow!W$5)</f>
        <v>0</v>
      </c>
      <c r="X96" s="137">
        <f>SUMIFS('Kendon Bank'!$I:$I,'Kendon Bank'!$K:$K,Cashflow!$B96,'Kendon Bank'!$J:$J,Cashflow!X$5)</f>
        <v>0</v>
      </c>
      <c r="Y96" s="137">
        <f>SUMIFS('Kendon Bank'!$I:$I,'Kendon Bank'!$K:$K,Cashflow!$B96,'Kendon Bank'!$J:$J,Cashflow!Y$5)</f>
        <v>0</v>
      </c>
      <c r="Z96" s="137">
        <f>SUMIFS('Kendon Bank'!$I:$I,'Kendon Bank'!$K:$K,Cashflow!$B96,'Kendon Bank'!$J:$J,Cashflow!Z$5)</f>
        <v>0</v>
      </c>
      <c r="AA96" s="137">
        <f>SUMIFS('Kendon Bank'!$I:$I,'Kendon Bank'!$K:$K,Cashflow!$B96,'Kendon Bank'!$J:$J,Cashflow!AA$5)</f>
        <v>0</v>
      </c>
      <c r="AB96" s="137">
        <f>SUMIFS('Kendon Bank'!$I:$I,'Kendon Bank'!$K:$K,Cashflow!$B96,'Kendon Bank'!$J:$J,Cashflow!AB$5)</f>
        <v>0</v>
      </c>
      <c r="AC96" s="137">
        <f>SUMIFS('Kendon Bank'!$I:$I,'Kendon Bank'!$K:$K,Cashflow!$B96,'Kendon Bank'!$J:$J,Cashflow!AC$5)</f>
        <v>0</v>
      </c>
      <c r="AD96" s="137">
        <f>SUMIFS('Kendon Bank'!$I:$I,'Kendon Bank'!$K:$K,Cashflow!$B96,'Kendon Bank'!$J:$J,Cashflow!AD$5)</f>
        <v>0</v>
      </c>
      <c r="AE96" s="137">
        <f>SUMIFS('Kendon Bank'!$I:$I,'Kendon Bank'!$K:$K,Cashflow!$B96,'Kendon Bank'!$J:$J,Cashflow!AE$5)</f>
        <v>0</v>
      </c>
      <c r="AF96" s="137">
        <f>SUMIFS('Kendon Bank'!$I:$I,'Kendon Bank'!$K:$K,Cashflow!$B96,'Kendon Bank'!$J:$J,Cashflow!AF$5)</f>
        <v>0</v>
      </c>
      <c r="AG96" s="137">
        <f>SUMIFS('Kendon Bank'!$I:$I,'Kendon Bank'!$K:$K,Cashflow!$B96,'Kendon Bank'!$J:$J,Cashflow!AG$5)</f>
        <v>0</v>
      </c>
      <c r="AH96" s="137">
        <f>SUMIFS('Kendon Bank'!$I:$I,'Kendon Bank'!$K:$K,Cashflow!$B96,'Kendon Bank'!$J:$J,Cashflow!AH$5)</f>
        <v>0</v>
      </c>
      <c r="AI96" s="137">
        <f>SUMIFS('Kendon Bank'!$I:$I,'Kendon Bank'!$K:$K,Cashflow!$B96,'Kendon Bank'!$J:$J,Cashflow!AI$5)</f>
        <v>0</v>
      </c>
      <c r="AJ96" s="137">
        <f>SUMIFS('Kendon Bank'!$I:$I,'Kendon Bank'!$K:$K,Cashflow!$B96,'Kendon Bank'!$J:$J,Cashflow!AJ$5)</f>
        <v>0</v>
      </c>
      <c r="AK96" s="137">
        <f>SUMIFS('Kendon Bank'!$I:$I,'Kendon Bank'!$K:$K,Cashflow!$B96,'Kendon Bank'!$J:$J,Cashflow!AK$5)</f>
        <v>0</v>
      </c>
      <c r="AL96" s="137">
        <f>SUMIFS('Kendon Bank'!$I:$I,'Kendon Bank'!$K:$K,Cashflow!$B96,'Kendon Bank'!$J:$J,Cashflow!AL$5)</f>
        <v>-255000</v>
      </c>
      <c r="AM96" s="137">
        <f>SUMIFS('Kendon Bank'!$I:$I,'Kendon Bank'!$K:$K,Cashflow!$B96,'Kendon Bank'!$J:$J,Cashflow!AM$5)</f>
        <v>0</v>
      </c>
      <c r="AN96" s="137">
        <f>SUMIFS('Kendon Bank'!$I:$I,'Kendon Bank'!$K:$K,Cashflow!$B96,'Kendon Bank'!$J:$J,Cashflow!AN$5)</f>
        <v>0</v>
      </c>
      <c r="AO96" s="137">
        <f>SUMIFS('Kendon Bank'!$I:$I,'Kendon Bank'!$K:$K,Cashflow!$B96,'Kendon Bank'!$J:$J,Cashflow!AO$5)</f>
        <v>0</v>
      </c>
      <c r="AP96" s="137">
        <f>SUMIFS('Kendon Bank'!$I:$I,'Kendon Bank'!$K:$K,Cashflow!$B96,'Kendon Bank'!$J:$J,Cashflow!AP$5)</f>
        <v>0</v>
      </c>
      <c r="AQ96" s="137">
        <f>SUMIFS('Kendon Bank'!$I:$I,'Kendon Bank'!$K:$K,Cashflow!$B96,'Kendon Bank'!$J:$J,Cashflow!AQ$5)</f>
        <v>0</v>
      </c>
      <c r="AR96" s="137">
        <f>SUMIFS('Kendon Bank'!$I:$I,'Kendon Bank'!$K:$K,Cashflow!$B96,'Kendon Bank'!$J:$J,Cashflow!AR$5)</f>
        <v>0</v>
      </c>
      <c r="AS96" s="137">
        <f>SUMIFS('Kendon Bank'!$I:$I,'Kendon Bank'!$K:$K,Cashflow!$B96,'Kendon Bank'!$J:$J,Cashflow!AS$5)</f>
        <v>0</v>
      </c>
      <c r="AT96" s="137">
        <f>SUMIFS('Kendon Bank'!$I:$I,'Kendon Bank'!$K:$K,Cashflow!$B96,'Kendon Bank'!$J:$J,Cashflow!AT$5)</f>
        <v>0</v>
      </c>
      <c r="AU96" s="137">
        <f>SUMIFS('Kendon Bank'!$I:$I,'Kendon Bank'!$K:$K,Cashflow!$B96,'Kendon Bank'!$J:$J,Cashflow!AU$5)</f>
        <v>0</v>
      </c>
      <c r="AV96" s="137">
        <f>SUMIFS('Kendon Bank'!$I:$I,'Kendon Bank'!$K:$K,Cashflow!$B96,'Kendon Bank'!$J:$J,Cashflow!AV$5)</f>
        <v>0</v>
      </c>
      <c r="AW96" s="137">
        <f>SUMIFS('Kendon Bank'!$I:$I,'Kendon Bank'!$K:$K,Cashflow!$B96,'Kendon Bank'!$J:$J,Cashflow!AW$5)</f>
        <v>0</v>
      </c>
      <c r="AX96" s="137">
        <f>SUMIFS('Kendon Bank'!$I:$I,'Kendon Bank'!$K:$K,Cashflow!$B96,'Kendon Bank'!$J:$J,Cashflow!AX$5)</f>
        <v>0</v>
      </c>
      <c r="AY96" s="137">
        <f>SUMIFS('Kendon Bank'!$I:$I,'Kendon Bank'!$K:$K,Cashflow!$B96,'Kendon Bank'!$J:$J,Cashflow!AY$5)</f>
        <v>0</v>
      </c>
      <c r="AZ96" s="137">
        <f>SUMIFS('Kendon Bank'!$I:$I,'Kendon Bank'!$K:$K,Cashflow!$B96,'Kendon Bank'!$J:$J,Cashflow!AZ$5)</f>
        <v>0</v>
      </c>
      <c r="BA96" s="137">
        <f>SUMIFS('Kendon Bank'!$I:$I,'Kendon Bank'!$K:$K,Cashflow!$B96,'Kendon Bank'!$J:$J,Cashflow!BA$5)</f>
        <v>0</v>
      </c>
    </row>
    <row r="97" spans="2:56" s="137" customFormat="1" ht="12.75" hidden="1" outlineLevel="1" x14ac:dyDescent="0.2">
      <c r="B97" s="137" t="s">
        <v>1064</v>
      </c>
      <c r="D97" s="181">
        <f t="shared" si="107"/>
        <v>-264100</v>
      </c>
      <c r="E97" s="137">
        <f>SUMIFS('Kendon Bank'!$I:$I,'Kendon Bank'!$K:$K,Cashflow!$B97,'Kendon Bank'!$J:$J,Cashflow!E$5)</f>
        <v>0</v>
      </c>
      <c r="F97" s="137">
        <f>SUMIFS('Kendon Bank'!$I:$I,'Kendon Bank'!$K:$K,Cashflow!$B97,'Kendon Bank'!$J:$J,Cashflow!F$5)</f>
        <v>0</v>
      </c>
      <c r="G97" s="137">
        <f>SUMIFS('Kendon Bank'!$I:$I,'Kendon Bank'!$K:$K,Cashflow!$B97,'Kendon Bank'!$J:$J,Cashflow!G$5)</f>
        <v>0</v>
      </c>
      <c r="H97" s="137">
        <f>SUMIFS('Kendon Bank'!$I:$I,'Kendon Bank'!$K:$K,Cashflow!$B97,'Kendon Bank'!$J:$J,Cashflow!H$5)</f>
        <v>0</v>
      </c>
      <c r="I97" s="137">
        <f>SUMIFS('Kendon Bank'!$I:$I,'Kendon Bank'!$K:$K,Cashflow!$B97,'Kendon Bank'!$J:$J,Cashflow!I$5)</f>
        <v>0</v>
      </c>
      <c r="J97" s="137">
        <f>SUMIFS('Kendon Bank'!$I:$I,'Kendon Bank'!$K:$K,Cashflow!$B97,'Kendon Bank'!$J:$J,Cashflow!J$5)</f>
        <v>0</v>
      </c>
      <c r="K97" s="137">
        <f>SUMIFS('Kendon Bank'!$I:$I,'Kendon Bank'!$K:$K,Cashflow!$B97,'Kendon Bank'!$J:$J,Cashflow!K$5)</f>
        <v>0</v>
      </c>
      <c r="L97" s="137">
        <f>SUMIFS('Kendon Bank'!$I:$I,'Kendon Bank'!$K:$K,Cashflow!$B97,'Kendon Bank'!$J:$J,Cashflow!L$5)</f>
        <v>0</v>
      </c>
      <c r="M97" s="137">
        <f>SUMIFS('Kendon Bank'!$I:$I,'Kendon Bank'!$K:$K,Cashflow!$B97,'Kendon Bank'!$J:$J,Cashflow!M$5)</f>
        <v>0</v>
      </c>
      <c r="N97" s="137">
        <f>SUMIFS('Kendon Bank'!$I:$I,'Kendon Bank'!$K:$K,Cashflow!$B97,'Kendon Bank'!$J:$J,Cashflow!N$5)</f>
        <v>0</v>
      </c>
      <c r="O97" s="137">
        <f>SUMIFS('Kendon Bank'!$I:$I,'Kendon Bank'!$K:$K,Cashflow!$B97,'Kendon Bank'!$J:$J,Cashflow!O$5)</f>
        <v>0</v>
      </c>
      <c r="P97" s="137">
        <f>SUMIFS('Kendon Bank'!$I:$I,'Kendon Bank'!$K:$K,Cashflow!$B97,'Kendon Bank'!$J:$J,Cashflow!P$5)</f>
        <v>0</v>
      </c>
      <c r="Q97" s="137">
        <f>SUMIFS('Kendon Bank'!$I:$I,'Kendon Bank'!$K:$K,Cashflow!$B97,'Kendon Bank'!$J:$J,Cashflow!Q$5)</f>
        <v>0</v>
      </c>
      <c r="R97" s="137">
        <f>SUMIFS('Kendon Bank'!$I:$I,'Kendon Bank'!$K:$K,Cashflow!$B97,'Kendon Bank'!$J:$J,Cashflow!R$5)</f>
        <v>0</v>
      </c>
      <c r="S97" s="137">
        <f>SUMIFS('Kendon Bank'!$I:$I,'Kendon Bank'!$K:$K,Cashflow!$B97,'Kendon Bank'!$J:$J,Cashflow!S$5)</f>
        <v>0</v>
      </c>
      <c r="T97" s="137">
        <f>SUMIFS('Kendon Bank'!$I:$I,'Kendon Bank'!$K:$K,Cashflow!$B97,'Kendon Bank'!$J:$J,Cashflow!T$5)</f>
        <v>0</v>
      </c>
      <c r="U97" s="137">
        <f>SUMIFS('Kendon Bank'!$I:$I,'Kendon Bank'!$K:$K,Cashflow!$B97,'Kendon Bank'!$J:$J,Cashflow!U$5)</f>
        <v>0</v>
      </c>
      <c r="V97" s="137">
        <f>SUMIFS('Kendon Bank'!$I:$I,'Kendon Bank'!$K:$K,Cashflow!$B97,'Kendon Bank'!$J:$J,Cashflow!V$5)</f>
        <v>0</v>
      </c>
      <c r="W97" s="137">
        <f>SUMIFS('Kendon Bank'!$I:$I,'Kendon Bank'!$K:$K,Cashflow!$B97,'Kendon Bank'!$J:$J,Cashflow!W$5)</f>
        <v>0</v>
      </c>
      <c r="X97" s="137">
        <f>SUMIFS('Kendon Bank'!$I:$I,'Kendon Bank'!$K:$K,Cashflow!$B97,'Kendon Bank'!$J:$J,Cashflow!X$5)</f>
        <v>0</v>
      </c>
      <c r="Y97" s="137">
        <f>SUMIFS('Kendon Bank'!$I:$I,'Kendon Bank'!$K:$K,Cashflow!$B97,'Kendon Bank'!$J:$J,Cashflow!Y$5)</f>
        <v>0</v>
      </c>
      <c r="Z97" s="137">
        <f>SUMIFS('Kendon Bank'!$I:$I,'Kendon Bank'!$K:$K,Cashflow!$B97,'Kendon Bank'!$J:$J,Cashflow!Z$5)</f>
        <v>0</v>
      </c>
      <c r="AA97" s="137">
        <f>SUMIFS('Kendon Bank'!$I:$I,'Kendon Bank'!$K:$K,Cashflow!$B97,'Kendon Bank'!$J:$J,Cashflow!AA$5)</f>
        <v>0</v>
      </c>
      <c r="AB97" s="137">
        <f>SUMIFS('Kendon Bank'!$I:$I,'Kendon Bank'!$K:$K,Cashflow!$B97,'Kendon Bank'!$J:$J,Cashflow!AB$5)</f>
        <v>0</v>
      </c>
      <c r="AC97" s="137">
        <f>SUMIFS('Kendon Bank'!$I:$I,'Kendon Bank'!$K:$K,Cashflow!$B97,'Kendon Bank'!$J:$J,Cashflow!AC$5)</f>
        <v>0</v>
      </c>
      <c r="AD97" s="137">
        <f>SUMIFS('Kendon Bank'!$I:$I,'Kendon Bank'!$K:$K,Cashflow!$B97,'Kendon Bank'!$J:$J,Cashflow!AD$5)</f>
        <v>0</v>
      </c>
      <c r="AE97" s="137">
        <f>SUMIFS('Kendon Bank'!$I:$I,'Kendon Bank'!$K:$K,Cashflow!$B97,'Kendon Bank'!$J:$J,Cashflow!AE$5)</f>
        <v>0</v>
      </c>
      <c r="AF97" s="137">
        <f>SUMIFS('Kendon Bank'!$I:$I,'Kendon Bank'!$K:$K,Cashflow!$B97,'Kendon Bank'!$J:$J,Cashflow!AF$5)</f>
        <v>0</v>
      </c>
      <c r="AG97" s="137">
        <f>SUMIFS('Kendon Bank'!$I:$I,'Kendon Bank'!$K:$K,Cashflow!$B97,'Kendon Bank'!$J:$J,Cashflow!AG$5)</f>
        <v>0</v>
      </c>
      <c r="AH97" s="137">
        <f>SUMIFS('Kendon Bank'!$I:$I,'Kendon Bank'!$K:$K,Cashflow!$B97,'Kendon Bank'!$J:$J,Cashflow!AH$5)</f>
        <v>0</v>
      </c>
      <c r="AI97" s="137">
        <f>SUMIFS('Kendon Bank'!$I:$I,'Kendon Bank'!$K:$K,Cashflow!$B97,'Kendon Bank'!$J:$J,Cashflow!AI$5)</f>
        <v>0</v>
      </c>
      <c r="AJ97" s="137">
        <f>SUMIFS('Kendon Bank'!$I:$I,'Kendon Bank'!$K:$K,Cashflow!$B97,'Kendon Bank'!$J:$J,Cashflow!AJ$5)</f>
        <v>0</v>
      </c>
      <c r="AK97" s="137">
        <f>SUMIFS('Kendon Bank'!$I:$I,'Kendon Bank'!$K:$K,Cashflow!$B97,'Kendon Bank'!$J:$J,Cashflow!AK$5)</f>
        <v>0</v>
      </c>
      <c r="AL97" s="137">
        <f>SUMIFS('Kendon Bank'!$I:$I,'Kendon Bank'!$K:$K,Cashflow!$B97,'Kendon Bank'!$J:$J,Cashflow!AL$5)</f>
        <v>0</v>
      </c>
      <c r="AM97" s="137">
        <f>SUMIFS('Kendon Bank'!$I:$I,'Kendon Bank'!$K:$K,Cashflow!$B97,'Kendon Bank'!$J:$J,Cashflow!AM$5)</f>
        <v>0</v>
      </c>
      <c r="AN97" s="137">
        <f>SUMIFS('Kendon Bank'!$I:$I,'Kendon Bank'!$K:$K,Cashflow!$B97,'Kendon Bank'!$J:$J,Cashflow!AN$5)</f>
        <v>0</v>
      </c>
      <c r="AO97" s="137">
        <f>SUMIFS('Kendon Bank'!$I:$I,'Kendon Bank'!$K:$K,Cashflow!$B97,'Kendon Bank'!$J:$J,Cashflow!AO$5)</f>
        <v>-242000</v>
      </c>
      <c r="AP97" s="137">
        <f>SUMIFS('Kendon Bank'!$I:$I,'Kendon Bank'!$K:$K,Cashflow!$B97,'Kendon Bank'!$J:$J,Cashflow!AP$5)</f>
        <v>0</v>
      </c>
      <c r="AQ97" s="137">
        <f>SUMIFS('Kendon Bank'!$I:$I,'Kendon Bank'!$K:$K,Cashflow!$B97,'Kendon Bank'!$J:$J,Cashflow!AQ$5)</f>
        <v>0</v>
      </c>
      <c r="AR97" s="137">
        <f>SUMIFS('Kendon Bank'!$I:$I,'Kendon Bank'!$K:$K,Cashflow!$B97,'Kendon Bank'!$J:$J,Cashflow!AR$5)</f>
        <v>0</v>
      </c>
      <c r="AS97" s="137">
        <f>SUMIFS('Kendon Bank'!$I:$I,'Kendon Bank'!$K:$K,Cashflow!$B97,'Kendon Bank'!$J:$J,Cashflow!AS$5)</f>
        <v>-22100</v>
      </c>
      <c r="AT97" s="137">
        <f>SUMIFS('Kendon Bank'!$I:$I,'Kendon Bank'!$K:$K,Cashflow!$B97,'Kendon Bank'!$J:$J,Cashflow!AT$5)</f>
        <v>0</v>
      </c>
      <c r="AU97" s="137">
        <f>SUMIFS('Kendon Bank'!$I:$I,'Kendon Bank'!$K:$K,Cashflow!$B97,'Kendon Bank'!$J:$J,Cashflow!AU$5)</f>
        <v>0</v>
      </c>
      <c r="AV97" s="137">
        <f>SUMIFS('Kendon Bank'!$I:$I,'Kendon Bank'!$K:$K,Cashflow!$B97,'Kendon Bank'!$J:$J,Cashflow!AV$5)</f>
        <v>0</v>
      </c>
      <c r="AW97" s="137">
        <f>SUMIFS('Kendon Bank'!$I:$I,'Kendon Bank'!$K:$K,Cashflow!$B97,'Kendon Bank'!$J:$J,Cashflow!AW$5)</f>
        <v>0</v>
      </c>
      <c r="AX97" s="137">
        <f>SUMIFS('Kendon Bank'!$I:$I,'Kendon Bank'!$K:$K,Cashflow!$B97,'Kendon Bank'!$J:$J,Cashflow!AX$5)</f>
        <v>0</v>
      </c>
      <c r="AY97" s="137">
        <f>SUMIFS('Kendon Bank'!$I:$I,'Kendon Bank'!$K:$K,Cashflow!$B97,'Kendon Bank'!$J:$J,Cashflow!AY$5)</f>
        <v>0</v>
      </c>
      <c r="AZ97" s="137">
        <f>SUMIFS('Kendon Bank'!$I:$I,'Kendon Bank'!$K:$K,Cashflow!$B97,'Kendon Bank'!$J:$J,Cashflow!AZ$5)</f>
        <v>0</v>
      </c>
      <c r="BA97" s="137">
        <f>SUMIFS('Kendon Bank'!$I:$I,'Kendon Bank'!$K:$K,Cashflow!$B97,'Kendon Bank'!$J:$J,Cashflow!BA$5)</f>
        <v>0</v>
      </c>
    </row>
    <row r="98" spans="2:56" s="137" customFormat="1" ht="12.75" hidden="1" outlineLevel="1" x14ac:dyDescent="0.2">
      <c r="B98" s="137" t="s">
        <v>9</v>
      </c>
      <c r="D98" s="181">
        <f t="shared" si="107"/>
        <v>-2192454.94</v>
      </c>
      <c r="E98" s="137">
        <f>SUMIFS('Kendon Bank'!$I:$I,'Kendon Bank'!$K:$K,Cashflow!$B98,'Kendon Bank'!$J:$J,Cashflow!E$5)</f>
        <v>0</v>
      </c>
      <c r="F98" s="137">
        <f>SUMIFS('Kendon Bank'!$I:$I,'Kendon Bank'!$K:$K,Cashflow!$B98,'Kendon Bank'!$J:$J,Cashflow!F$5)</f>
        <v>0</v>
      </c>
      <c r="G98" s="137">
        <f>SUMIFS('Kendon Bank'!$I:$I,'Kendon Bank'!$K:$K,Cashflow!$B98,'Kendon Bank'!$J:$J,Cashflow!G$5)</f>
        <v>0</v>
      </c>
      <c r="H98" s="137">
        <f>SUMIFS('Kendon Bank'!$I:$I,'Kendon Bank'!$K:$K,Cashflow!$B98,'Kendon Bank'!$J:$J,Cashflow!H$5)</f>
        <v>0</v>
      </c>
      <c r="I98" s="137">
        <f>SUMIFS('Kendon Bank'!$I:$I,'Kendon Bank'!$K:$K,Cashflow!$B98,'Kendon Bank'!$J:$J,Cashflow!I$5)</f>
        <v>0</v>
      </c>
      <c r="J98" s="137">
        <f>SUMIFS('Kendon Bank'!$I:$I,'Kendon Bank'!$K:$K,Cashflow!$B98,'Kendon Bank'!$J:$J,Cashflow!J$5)</f>
        <v>0</v>
      </c>
      <c r="K98" s="137">
        <f>SUMIFS('Kendon Bank'!$I:$I,'Kendon Bank'!$K:$K,Cashflow!$B98,'Kendon Bank'!$J:$J,Cashflow!K$5)</f>
        <v>0</v>
      </c>
      <c r="L98" s="137">
        <f>SUMIFS('Kendon Bank'!$I:$I,'Kendon Bank'!$K:$K,Cashflow!$B98,'Kendon Bank'!$J:$J,Cashflow!L$5)</f>
        <v>0</v>
      </c>
      <c r="M98" s="137">
        <f>SUMIFS('Kendon Bank'!$I:$I,'Kendon Bank'!$K:$K,Cashflow!$B98,'Kendon Bank'!$J:$J,Cashflow!M$5)</f>
        <v>0</v>
      </c>
      <c r="N98" s="137">
        <f>SUMIFS('Kendon Bank'!$I:$I,'Kendon Bank'!$K:$K,Cashflow!$B98,'Kendon Bank'!$J:$J,Cashflow!N$5)</f>
        <v>0</v>
      </c>
      <c r="O98" s="137">
        <f>SUMIFS('Kendon Bank'!$I:$I,'Kendon Bank'!$K:$K,Cashflow!$B98,'Kendon Bank'!$J:$J,Cashflow!O$5)</f>
        <v>0</v>
      </c>
      <c r="P98" s="137">
        <f>SUMIFS('Kendon Bank'!$I:$I,'Kendon Bank'!$K:$K,Cashflow!$B98,'Kendon Bank'!$J:$J,Cashflow!P$5)</f>
        <v>0</v>
      </c>
      <c r="Q98" s="137">
        <f>SUMIFS('Kendon Bank'!$I:$I,'Kendon Bank'!$K:$K,Cashflow!$B98,'Kendon Bank'!$J:$J,Cashflow!Q$5)</f>
        <v>0</v>
      </c>
      <c r="R98" s="137">
        <f>SUMIFS('Kendon Bank'!$I:$I,'Kendon Bank'!$K:$K,Cashflow!$B98,'Kendon Bank'!$J:$J,Cashflow!R$5)</f>
        <v>0</v>
      </c>
      <c r="S98" s="137">
        <f>SUMIFS('Kendon Bank'!$I:$I,'Kendon Bank'!$K:$K,Cashflow!$B98,'Kendon Bank'!$J:$J,Cashflow!S$5)</f>
        <v>0</v>
      </c>
      <c r="T98" s="137">
        <f>SUMIFS('Kendon Bank'!$I:$I,'Kendon Bank'!$K:$K,Cashflow!$B98,'Kendon Bank'!$J:$J,Cashflow!T$5)</f>
        <v>0</v>
      </c>
      <c r="U98" s="137">
        <f>SUMIFS('Kendon Bank'!$I:$I,'Kendon Bank'!$K:$K,Cashflow!$B98,'Kendon Bank'!$J:$J,Cashflow!U$5)</f>
        <v>0</v>
      </c>
      <c r="V98" s="137">
        <f>SUMIFS('Kendon Bank'!$I:$I,'Kendon Bank'!$K:$K,Cashflow!$B98,'Kendon Bank'!$J:$J,Cashflow!V$5)</f>
        <v>0</v>
      </c>
      <c r="W98" s="137">
        <f>SUMIFS('Kendon Bank'!$I:$I,'Kendon Bank'!$K:$K,Cashflow!$B98,'Kendon Bank'!$J:$J,Cashflow!W$5)</f>
        <v>0</v>
      </c>
      <c r="X98" s="137">
        <f>SUMIFS('Kendon Bank'!$I:$I,'Kendon Bank'!$K:$K,Cashflow!$B98,'Kendon Bank'!$J:$J,Cashflow!X$5)</f>
        <v>0</v>
      </c>
      <c r="Y98" s="137">
        <f>SUMIFS('Kendon Bank'!$I:$I,'Kendon Bank'!$K:$K,Cashflow!$B98,'Kendon Bank'!$J:$J,Cashflow!Y$5)</f>
        <v>0</v>
      </c>
      <c r="Z98" s="137">
        <f>SUMIFS('Kendon Bank'!$I:$I,'Kendon Bank'!$K:$K,Cashflow!$B98,'Kendon Bank'!$J:$J,Cashflow!Z$5)</f>
        <v>0</v>
      </c>
      <c r="AA98" s="137">
        <f>SUMIFS('Kendon Bank'!$I:$I,'Kendon Bank'!$K:$K,Cashflow!$B98,'Kendon Bank'!$J:$J,Cashflow!AA$5)</f>
        <v>0</v>
      </c>
      <c r="AB98" s="137">
        <f>SUMIFS('Kendon Bank'!$I:$I,'Kendon Bank'!$K:$K,Cashflow!$B98,'Kendon Bank'!$J:$J,Cashflow!AB$5)</f>
        <v>0</v>
      </c>
      <c r="AC98" s="137">
        <f>SUMIFS('Kendon Bank'!$I:$I,'Kendon Bank'!$K:$K,Cashflow!$B98,'Kendon Bank'!$J:$J,Cashflow!AC$5)</f>
        <v>0</v>
      </c>
      <c r="AD98" s="137">
        <f>SUMIFS('Kendon Bank'!$I:$I,'Kendon Bank'!$K:$K,Cashflow!$B98,'Kendon Bank'!$J:$J,Cashflow!AD$5)</f>
        <v>0</v>
      </c>
      <c r="AE98" s="137">
        <f>SUMIFS('Kendon Bank'!$I:$I,'Kendon Bank'!$K:$K,Cashflow!$B98,'Kendon Bank'!$J:$J,Cashflow!AE$5)</f>
        <v>0</v>
      </c>
      <c r="AF98" s="137">
        <f>SUMIFS('Kendon Bank'!$I:$I,'Kendon Bank'!$K:$K,Cashflow!$B98,'Kendon Bank'!$J:$J,Cashflow!AF$5)</f>
        <v>0</v>
      </c>
      <c r="AG98" s="137">
        <f>SUMIFS('Kendon Bank'!$I:$I,'Kendon Bank'!$K:$K,Cashflow!$B98,'Kendon Bank'!$J:$J,Cashflow!AG$5)</f>
        <v>0</v>
      </c>
      <c r="AH98" s="137">
        <f>SUMIFS('Kendon Bank'!$I:$I,'Kendon Bank'!$K:$K,Cashflow!$B98,'Kendon Bank'!$J:$J,Cashflow!AH$5)</f>
        <v>0</v>
      </c>
      <c r="AI98" s="137">
        <f>SUMIFS('Kendon Bank'!$I:$I,'Kendon Bank'!$K:$K,Cashflow!$B98,'Kendon Bank'!$J:$J,Cashflow!AI$5)</f>
        <v>0</v>
      </c>
      <c r="AJ98" s="137">
        <f>SUMIFS('Kendon Bank'!$I:$I,'Kendon Bank'!$K:$K,Cashflow!$B98,'Kendon Bank'!$J:$J,Cashflow!AJ$5)</f>
        <v>0</v>
      </c>
      <c r="AK98" s="137">
        <f>SUMIFS('Kendon Bank'!$I:$I,'Kendon Bank'!$K:$K,Cashflow!$B98,'Kendon Bank'!$J:$J,Cashflow!AK$5)</f>
        <v>0</v>
      </c>
      <c r="AL98" s="137">
        <f>SUMIFS('Kendon Bank'!$I:$I,'Kendon Bank'!$K:$K,Cashflow!$B98,'Kendon Bank'!$J:$J,Cashflow!AL$5)</f>
        <v>0</v>
      </c>
      <c r="AM98" s="137">
        <f>SUMIFS('Kendon Bank'!$I:$I,'Kendon Bank'!$K:$K,Cashflow!$B98,'Kendon Bank'!$J:$J,Cashflow!AM$5)</f>
        <v>0</v>
      </c>
      <c r="AN98" s="137">
        <f>SUMIFS('Kendon Bank'!$I:$I,'Kendon Bank'!$K:$K,Cashflow!$B98,'Kendon Bank'!$J:$J,Cashflow!AN$5)</f>
        <v>0</v>
      </c>
      <c r="AO98" s="137">
        <f>SUMIFS('Kendon Bank'!$I:$I,'Kendon Bank'!$K:$K,Cashflow!$B98,'Kendon Bank'!$J:$J,Cashflow!AO$5)</f>
        <v>0</v>
      </c>
      <c r="AP98" s="137">
        <f>SUMIFS('Kendon Bank'!$I:$I,'Kendon Bank'!$K:$K,Cashflow!$B98,'Kendon Bank'!$J:$J,Cashflow!AP$5)</f>
        <v>-361683</v>
      </c>
      <c r="AQ98" s="137">
        <f>SUMIFS('Kendon Bank'!$I:$I,'Kendon Bank'!$K:$K,Cashflow!$B98,'Kendon Bank'!$J:$J,Cashflow!AQ$5)</f>
        <v>0</v>
      </c>
      <c r="AR98" s="137">
        <f>SUMIFS('Kendon Bank'!$I:$I,'Kendon Bank'!$K:$K,Cashflow!$B98,'Kendon Bank'!$J:$J,Cashflow!AR$5)</f>
        <v>-234928.05</v>
      </c>
      <c r="AS98" s="137">
        <f>SUMIFS('Kendon Bank'!$I:$I,'Kendon Bank'!$K:$K,Cashflow!$B98,'Kendon Bank'!$J:$J,Cashflow!AS$5)</f>
        <v>-546309.82999999996</v>
      </c>
      <c r="AT98" s="137">
        <f>SUMIFS('Kendon Bank'!$I:$I,'Kendon Bank'!$K:$K,Cashflow!$B98,'Kendon Bank'!$J:$J,Cashflow!AT$5)</f>
        <v>-176643.87</v>
      </c>
      <c r="AU98" s="137">
        <f>SUMIFS('Kendon Bank'!$I:$I,'Kendon Bank'!$K:$K,Cashflow!$B98,'Kendon Bank'!$J:$J,Cashflow!AU$5)</f>
        <v>-106831.19</v>
      </c>
      <c r="AV98" s="137">
        <f>SUMIFS('Kendon Bank'!$I:$I,'Kendon Bank'!$K:$K,Cashflow!$B98,'Kendon Bank'!$J:$J,Cashflow!AV$5)</f>
        <v>-13419.64</v>
      </c>
      <c r="AW98" s="137">
        <f>SUMIFS('Kendon Bank'!$I:$I,'Kendon Bank'!$K:$K,Cashflow!$B98,'Kendon Bank'!$J:$J,Cashflow!AW$5)</f>
        <v>0</v>
      </c>
      <c r="AX98" s="137">
        <f>SUMIFS('Kendon Bank'!$I:$I,'Kendon Bank'!$K:$K,Cashflow!$B98,'Kendon Bank'!$J:$J,Cashflow!AX$5)</f>
        <v>0</v>
      </c>
      <c r="AY98" s="137">
        <f>SUMIFS('Kendon Bank'!$I:$I,'Kendon Bank'!$K:$K,Cashflow!$B98,'Kendon Bank'!$J:$J,Cashflow!AY$5)</f>
        <v>-79453.3</v>
      </c>
      <c r="AZ98" s="137">
        <f>SUMIFS('Kendon Bank'!$I:$I,'Kendon Bank'!$K:$K,Cashflow!$B98,'Kendon Bank'!$J:$J,Cashflow!AZ$5)</f>
        <v>-7164</v>
      </c>
      <c r="BA98" s="137">
        <f>SUMIFS('Kendon Bank'!$I:$I,'Kendon Bank'!$K:$K,Cashflow!$B98,'Kendon Bank'!$J:$J,Cashflow!BA$5)</f>
        <v>-666022.06000000006</v>
      </c>
    </row>
    <row r="99" spans="2:56" s="137" customFormat="1" ht="12.75" hidden="1" outlineLevel="1" x14ac:dyDescent="0.2">
      <c r="B99" s="137" t="s">
        <v>12</v>
      </c>
      <c r="D99" s="181">
        <f t="shared" si="107"/>
        <v>-192602.96000000002</v>
      </c>
      <c r="E99" s="137">
        <f>SUMIFS('Kendon Bank'!$I:$I,'Kendon Bank'!$K:$K,Cashflow!$B99,'Kendon Bank'!$J:$J,Cashflow!E$5)</f>
        <v>0</v>
      </c>
      <c r="F99" s="137">
        <f>SUMIFS('Kendon Bank'!$I:$I,'Kendon Bank'!$K:$K,Cashflow!$B99,'Kendon Bank'!$J:$J,Cashflow!F$5)</f>
        <v>0</v>
      </c>
      <c r="G99" s="137">
        <f>SUMIFS('Kendon Bank'!$I:$I,'Kendon Bank'!$K:$K,Cashflow!$B99,'Kendon Bank'!$J:$J,Cashflow!G$5)</f>
        <v>0</v>
      </c>
      <c r="H99" s="137">
        <f>SUMIFS('Kendon Bank'!$I:$I,'Kendon Bank'!$K:$K,Cashflow!$B99,'Kendon Bank'!$J:$J,Cashflow!H$5)</f>
        <v>0</v>
      </c>
      <c r="I99" s="137">
        <f>SUMIFS('Kendon Bank'!$I:$I,'Kendon Bank'!$K:$K,Cashflow!$B99,'Kendon Bank'!$J:$J,Cashflow!I$5)</f>
        <v>0</v>
      </c>
      <c r="J99" s="137">
        <f>SUMIFS('Kendon Bank'!$I:$I,'Kendon Bank'!$K:$K,Cashflow!$B99,'Kendon Bank'!$J:$J,Cashflow!J$5)</f>
        <v>0</v>
      </c>
      <c r="K99" s="137">
        <f>SUMIFS('Kendon Bank'!$I:$I,'Kendon Bank'!$K:$K,Cashflow!$B99,'Kendon Bank'!$J:$J,Cashflow!K$5)</f>
        <v>0</v>
      </c>
      <c r="L99" s="137">
        <f>SUMIFS('Kendon Bank'!$I:$I,'Kendon Bank'!$K:$K,Cashflow!$B99,'Kendon Bank'!$J:$J,Cashflow!L$5)</f>
        <v>0</v>
      </c>
      <c r="M99" s="137">
        <f>SUMIFS('Kendon Bank'!$I:$I,'Kendon Bank'!$K:$K,Cashflow!$B99,'Kendon Bank'!$J:$J,Cashflow!M$5)</f>
        <v>0</v>
      </c>
      <c r="N99" s="137">
        <f>SUMIFS('Kendon Bank'!$I:$I,'Kendon Bank'!$K:$K,Cashflow!$B99,'Kendon Bank'!$J:$J,Cashflow!N$5)</f>
        <v>0</v>
      </c>
      <c r="O99" s="137">
        <f>SUMIFS('Kendon Bank'!$I:$I,'Kendon Bank'!$K:$K,Cashflow!$B99,'Kendon Bank'!$J:$J,Cashflow!O$5)</f>
        <v>0</v>
      </c>
      <c r="P99" s="137">
        <f>SUMIFS('Kendon Bank'!$I:$I,'Kendon Bank'!$K:$K,Cashflow!$B99,'Kendon Bank'!$J:$J,Cashflow!P$5)</f>
        <v>0</v>
      </c>
      <c r="Q99" s="137">
        <f>SUMIFS('Kendon Bank'!$I:$I,'Kendon Bank'!$K:$K,Cashflow!$B99,'Kendon Bank'!$J:$J,Cashflow!Q$5)</f>
        <v>0</v>
      </c>
      <c r="R99" s="137">
        <f>SUMIFS('Kendon Bank'!$I:$I,'Kendon Bank'!$K:$K,Cashflow!$B99,'Kendon Bank'!$J:$J,Cashflow!R$5)</f>
        <v>0</v>
      </c>
      <c r="S99" s="137">
        <f>SUMIFS('Kendon Bank'!$I:$I,'Kendon Bank'!$K:$K,Cashflow!$B99,'Kendon Bank'!$J:$J,Cashflow!S$5)</f>
        <v>0</v>
      </c>
      <c r="T99" s="137">
        <f>SUMIFS('Kendon Bank'!$I:$I,'Kendon Bank'!$K:$K,Cashflow!$B99,'Kendon Bank'!$J:$J,Cashflow!T$5)</f>
        <v>0</v>
      </c>
      <c r="U99" s="137">
        <f>SUMIFS('Kendon Bank'!$I:$I,'Kendon Bank'!$K:$K,Cashflow!$B99,'Kendon Bank'!$J:$J,Cashflow!U$5)</f>
        <v>0</v>
      </c>
      <c r="V99" s="137">
        <f>SUMIFS('Kendon Bank'!$I:$I,'Kendon Bank'!$K:$K,Cashflow!$B99,'Kendon Bank'!$J:$J,Cashflow!V$5)</f>
        <v>0</v>
      </c>
      <c r="W99" s="137">
        <f>SUMIFS('Kendon Bank'!$I:$I,'Kendon Bank'!$K:$K,Cashflow!$B99,'Kendon Bank'!$J:$J,Cashflow!W$5)</f>
        <v>0</v>
      </c>
      <c r="X99" s="137">
        <f>SUMIFS('Kendon Bank'!$I:$I,'Kendon Bank'!$K:$K,Cashflow!$B99,'Kendon Bank'!$J:$J,Cashflow!X$5)</f>
        <v>0</v>
      </c>
      <c r="Y99" s="137">
        <f>SUMIFS('Kendon Bank'!$I:$I,'Kendon Bank'!$K:$K,Cashflow!$B99,'Kendon Bank'!$J:$J,Cashflow!Y$5)</f>
        <v>0</v>
      </c>
      <c r="Z99" s="137">
        <f>SUMIFS('Kendon Bank'!$I:$I,'Kendon Bank'!$K:$K,Cashflow!$B99,'Kendon Bank'!$J:$J,Cashflow!Z$5)</f>
        <v>0</v>
      </c>
      <c r="AA99" s="137">
        <f>SUMIFS('Kendon Bank'!$I:$I,'Kendon Bank'!$K:$K,Cashflow!$B99,'Kendon Bank'!$J:$J,Cashflow!AA$5)</f>
        <v>0</v>
      </c>
      <c r="AB99" s="137">
        <f>SUMIFS('Kendon Bank'!$I:$I,'Kendon Bank'!$K:$K,Cashflow!$B99,'Kendon Bank'!$J:$J,Cashflow!AB$5)</f>
        <v>0</v>
      </c>
      <c r="AC99" s="137">
        <f>SUMIFS('Kendon Bank'!$I:$I,'Kendon Bank'!$K:$K,Cashflow!$B99,'Kendon Bank'!$J:$J,Cashflow!AC$5)</f>
        <v>0</v>
      </c>
      <c r="AD99" s="137">
        <f>SUMIFS('Kendon Bank'!$I:$I,'Kendon Bank'!$K:$K,Cashflow!$B99,'Kendon Bank'!$J:$J,Cashflow!AD$5)</f>
        <v>0</v>
      </c>
      <c r="AE99" s="137">
        <f>SUMIFS('Kendon Bank'!$I:$I,'Kendon Bank'!$K:$K,Cashflow!$B99,'Kendon Bank'!$J:$J,Cashflow!AE$5)</f>
        <v>0</v>
      </c>
      <c r="AF99" s="137">
        <f>SUMIFS('Kendon Bank'!$I:$I,'Kendon Bank'!$K:$K,Cashflow!$B99,'Kendon Bank'!$J:$J,Cashflow!AF$5)</f>
        <v>0</v>
      </c>
      <c r="AG99" s="137">
        <f>SUMIFS('Kendon Bank'!$I:$I,'Kendon Bank'!$K:$K,Cashflow!$B99,'Kendon Bank'!$J:$J,Cashflow!AG$5)</f>
        <v>0</v>
      </c>
      <c r="AH99" s="137">
        <f>SUMIFS('Kendon Bank'!$I:$I,'Kendon Bank'!$K:$K,Cashflow!$B99,'Kendon Bank'!$J:$J,Cashflow!AH$5)</f>
        <v>0</v>
      </c>
      <c r="AI99" s="137">
        <f>SUMIFS('Kendon Bank'!$I:$I,'Kendon Bank'!$K:$K,Cashflow!$B99,'Kendon Bank'!$J:$J,Cashflow!AI$5)</f>
        <v>0</v>
      </c>
      <c r="AJ99" s="137">
        <f>SUMIFS('Kendon Bank'!$I:$I,'Kendon Bank'!$K:$K,Cashflow!$B99,'Kendon Bank'!$J:$J,Cashflow!AJ$5)</f>
        <v>0</v>
      </c>
      <c r="AK99" s="137">
        <f>SUMIFS('Kendon Bank'!$I:$I,'Kendon Bank'!$K:$K,Cashflow!$B99,'Kendon Bank'!$J:$J,Cashflow!AK$5)</f>
        <v>-105409.79</v>
      </c>
      <c r="AL99" s="137">
        <f>SUMIFS('Kendon Bank'!$I:$I,'Kendon Bank'!$K:$K,Cashflow!$B99,'Kendon Bank'!$J:$J,Cashflow!AL$5)</f>
        <v>-1700</v>
      </c>
      <c r="AM99" s="137">
        <f>SUMIFS('Kendon Bank'!$I:$I,'Kendon Bank'!$K:$K,Cashflow!$B99,'Kendon Bank'!$J:$J,Cashflow!AM$5)</f>
        <v>0</v>
      </c>
      <c r="AN99" s="137">
        <f>SUMIFS('Kendon Bank'!$I:$I,'Kendon Bank'!$K:$K,Cashflow!$B99,'Kendon Bank'!$J:$J,Cashflow!AN$5)</f>
        <v>-420</v>
      </c>
      <c r="AO99" s="137">
        <f>SUMIFS('Kendon Bank'!$I:$I,'Kendon Bank'!$K:$K,Cashflow!$B99,'Kendon Bank'!$J:$J,Cashflow!AO$5)</f>
        <v>-2400</v>
      </c>
      <c r="AP99" s="137">
        <f>SUMIFS('Kendon Bank'!$I:$I,'Kendon Bank'!$K:$K,Cashflow!$B99,'Kendon Bank'!$J:$J,Cashflow!AP$5)</f>
        <v>-4830</v>
      </c>
      <c r="AQ99" s="137">
        <f>SUMIFS('Kendon Bank'!$I:$I,'Kendon Bank'!$K:$K,Cashflow!$B99,'Kendon Bank'!$J:$J,Cashflow!AQ$5)</f>
        <v>-1731</v>
      </c>
      <c r="AR99" s="137">
        <f>SUMIFS('Kendon Bank'!$I:$I,'Kendon Bank'!$K:$K,Cashflow!$B99,'Kendon Bank'!$J:$J,Cashflow!AR$5)</f>
        <v>-3000</v>
      </c>
      <c r="AS99" s="137">
        <f>SUMIFS('Kendon Bank'!$I:$I,'Kendon Bank'!$K:$K,Cashflow!$B99,'Kendon Bank'!$J:$J,Cashflow!AS$5)</f>
        <v>-5344.17</v>
      </c>
      <c r="AT99" s="137">
        <f>SUMIFS('Kendon Bank'!$I:$I,'Kendon Bank'!$K:$K,Cashflow!$B99,'Kendon Bank'!$J:$J,Cashflow!AT$5)</f>
        <v>-8640</v>
      </c>
      <c r="AU99" s="137">
        <f>SUMIFS('Kendon Bank'!$I:$I,'Kendon Bank'!$K:$K,Cashflow!$B99,'Kendon Bank'!$J:$J,Cashflow!AU$5)</f>
        <v>-29227.599999999999</v>
      </c>
      <c r="AV99" s="137">
        <f>SUMIFS('Kendon Bank'!$I:$I,'Kendon Bank'!$K:$K,Cashflow!$B99,'Kendon Bank'!$J:$J,Cashflow!AV$5)</f>
        <v>-849.44</v>
      </c>
      <c r="AW99" s="137">
        <f>SUMIFS('Kendon Bank'!$I:$I,'Kendon Bank'!$K:$K,Cashflow!$B99,'Kendon Bank'!$J:$J,Cashflow!AW$5)</f>
        <v>-4500</v>
      </c>
      <c r="AX99" s="137">
        <f>SUMIFS('Kendon Bank'!$I:$I,'Kendon Bank'!$K:$K,Cashflow!$B99,'Kendon Bank'!$J:$J,Cashflow!AX$5)</f>
        <v>-11222</v>
      </c>
      <c r="AY99" s="137">
        <f>SUMIFS('Kendon Bank'!$I:$I,'Kendon Bank'!$K:$K,Cashflow!$B99,'Kendon Bank'!$J:$J,Cashflow!AY$5)</f>
        <v>-6759.2</v>
      </c>
      <c r="AZ99" s="137">
        <f>SUMIFS('Kendon Bank'!$I:$I,'Kendon Bank'!$K:$K,Cashflow!$B99,'Kendon Bank'!$J:$J,Cashflow!AZ$5)</f>
        <v>-3720</v>
      </c>
      <c r="BA99" s="137">
        <f>SUMIFS('Kendon Bank'!$I:$I,'Kendon Bank'!$K:$K,Cashflow!$B99,'Kendon Bank'!$J:$J,Cashflow!BA$5)</f>
        <v>-2849.76</v>
      </c>
    </row>
    <row r="100" spans="2:56" s="137" customFormat="1" ht="12.75" hidden="1" outlineLevel="1" x14ac:dyDescent="0.2">
      <c r="B100" s="137" t="s">
        <v>13</v>
      </c>
      <c r="D100" s="181">
        <f t="shared" si="107"/>
        <v>-445117.6</v>
      </c>
      <c r="E100" s="137">
        <f>SUMIFS('Kendon Bank'!$I:$I,'Kendon Bank'!$K:$K,Cashflow!$B100,'Kendon Bank'!$J:$J,Cashflow!E$5)</f>
        <v>0</v>
      </c>
      <c r="F100" s="137">
        <f>SUMIFS('Kendon Bank'!$I:$I,'Kendon Bank'!$K:$K,Cashflow!$B100,'Kendon Bank'!$J:$J,Cashflow!F$5)</f>
        <v>0</v>
      </c>
      <c r="G100" s="137">
        <f>SUMIFS('Kendon Bank'!$I:$I,'Kendon Bank'!$K:$K,Cashflow!$B100,'Kendon Bank'!$J:$J,Cashflow!G$5)</f>
        <v>0</v>
      </c>
      <c r="H100" s="137">
        <f>SUMIFS('Kendon Bank'!$I:$I,'Kendon Bank'!$K:$K,Cashflow!$B100,'Kendon Bank'!$J:$J,Cashflow!H$5)</f>
        <v>0</v>
      </c>
      <c r="I100" s="137">
        <f>SUMIFS('Kendon Bank'!$I:$I,'Kendon Bank'!$K:$K,Cashflow!$B100,'Kendon Bank'!$J:$J,Cashflow!I$5)</f>
        <v>0</v>
      </c>
      <c r="J100" s="137">
        <f>SUMIFS('Kendon Bank'!$I:$I,'Kendon Bank'!$K:$K,Cashflow!$B100,'Kendon Bank'!$J:$J,Cashflow!J$5)</f>
        <v>0</v>
      </c>
      <c r="K100" s="137">
        <f>SUMIFS('Kendon Bank'!$I:$I,'Kendon Bank'!$K:$K,Cashflow!$B100,'Kendon Bank'!$J:$J,Cashflow!K$5)</f>
        <v>0</v>
      </c>
      <c r="L100" s="137">
        <f>SUMIFS('Kendon Bank'!$I:$I,'Kendon Bank'!$K:$K,Cashflow!$B100,'Kendon Bank'!$J:$J,Cashflow!L$5)</f>
        <v>0</v>
      </c>
      <c r="M100" s="137">
        <f>SUMIFS('Kendon Bank'!$I:$I,'Kendon Bank'!$K:$K,Cashflow!$B100,'Kendon Bank'!$J:$J,Cashflow!M$5)</f>
        <v>0</v>
      </c>
      <c r="N100" s="137">
        <f>SUMIFS('Kendon Bank'!$I:$I,'Kendon Bank'!$K:$K,Cashflow!$B100,'Kendon Bank'!$J:$J,Cashflow!N$5)</f>
        <v>0</v>
      </c>
      <c r="O100" s="137">
        <f>SUMIFS('Kendon Bank'!$I:$I,'Kendon Bank'!$K:$K,Cashflow!$B100,'Kendon Bank'!$J:$J,Cashflow!O$5)</f>
        <v>0</v>
      </c>
      <c r="P100" s="137">
        <f>SUMIFS('Kendon Bank'!$I:$I,'Kendon Bank'!$K:$K,Cashflow!$B100,'Kendon Bank'!$J:$J,Cashflow!P$5)</f>
        <v>0</v>
      </c>
      <c r="Q100" s="137">
        <f>SUMIFS('Kendon Bank'!$I:$I,'Kendon Bank'!$K:$K,Cashflow!$B100,'Kendon Bank'!$J:$J,Cashflow!Q$5)</f>
        <v>0</v>
      </c>
      <c r="R100" s="137">
        <f>SUMIFS('Kendon Bank'!$I:$I,'Kendon Bank'!$K:$K,Cashflow!$B100,'Kendon Bank'!$J:$J,Cashflow!R$5)</f>
        <v>0</v>
      </c>
      <c r="S100" s="137">
        <f>SUMIFS('Kendon Bank'!$I:$I,'Kendon Bank'!$K:$K,Cashflow!$B100,'Kendon Bank'!$J:$J,Cashflow!S$5)</f>
        <v>0</v>
      </c>
      <c r="T100" s="137">
        <f>SUMIFS('Kendon Bank'!$I:$I,'Kendon Bank'!$K:$K,Cashflow!$B100,'Kendon Bank'!$J:$J,Cashflow!T$5)</f>
        <v>0</v>
      </c>
      <c r="U100" s="137">
        <f>SUMIFS('Kendon Bank'!$I:$I,'Kendon Bank'!$K:$K,Cashflow!$B100,'Kendon Bank'!$J:$J,Cashflow!U$5)</f>
        <v>0</v>
      </c>
      <c r="V100" s="137">
        <f>SUMIFS('Kendon Bank'!$I:$I,'Kendon Bank'!$K:$K,Cashflow!$B100,'Kendon Bank'!$J:$J,Cashflow!V$5)</f>
        <v>0</v>
      </c>
      <c r="W100" s="137">
        <f>SUMIFS('Kendon Bank'!$I:$I,'Kendon Bank'!$K:$K,Cashflow!$B100,'Kendon Bank'!$J:$J,Cashflow!W$5)</f>
        <v>0</v>
      </c>
      <c r="X100" s="137">
        <f>SUMIFS('Kendon Bank'!$I:$I,'Kendon Bank'!$K:$K,Cashflow!$B100,'Kendon Bank'!$J:$J,Cashflow!X$5)</f>
        <v>0</v>
      </c>
      <c r="Y100" s="137">
        <f>SUMIFS('Kendon Bank'!$I:$I,'Kendon Bank'!$K:$K,Cashflow!$B100,'Kendon Bank'!$J:$J,Cashflow!Y$5)</f>
        <v>0</v>
      </c>
      <c r="Z100" s="137">
        <f>SUMIFS('Kendon Bank'!$I:$I,'Kendon Bank'!$K:$K,Cashflow!$B100,'Kendon Bank'!$J:$J,Cashflow!Z$5)</f>
        <v>0</v>
      </c>
      <c r="AA100" s="137">
        <f>SUMIFS('Kendon Bank'!$I:$I,'Kendon Bank'!$K:$K,Cashflow!$B100,'Kendon Bank'!$J:$J,Cashflow!AA$5)</f>
        <v>0</v>
      </c>
      <c r="AB100" s="137">
        <f>SUMIFS('Kendon Bank'!$I:$I,'Kendon Bank'!$K:$K,Cashflow!$B100,'Kendon Bank'!$J:$J,Cashflow!AB$5)</f>
        <v>0</v>
      </c>
      <c r="AC100" s="137">
        <f>SUMIFS('Kendon Bank'!$I:$I,'Kendon Bank'!$K:$K,Cashflow!$B100,'Kendon Bank'!$J:$J,Cashflow!AC$5)</f>
        <v>0</v>
      </c>
      <c r="AD100" s="137">
        <f>SUMIFS('Kendon Bank'!$I:$I,'Kendon Bank'!$K:$K,Cashflow!$B100,'Kendon Bank'!$J:$J,Cashflow!AD$5)</f>
        <v>0</v>
      </c>
      <c r="AE100" s="137">
        <f>SUMIFS('Kendon Bank'!$I:$I,'Kendon Bank'!$K:$K,Cashflow!$B100,'Kendon Bank'!$J:$J,Cashflow!AE$5)</f>
        <v>0</v>
      </c>
      <c r="AF100" s="137">
        <f>SUMIFS('Kendon Bank'!$I:$I,'Kendon Bank'!$K:$K,Cashflow!$B100,'Kendon Bank'!$J:$J,Cashflow!AF$5)</f>
        <v>0</v>
      </c>
      <c r="AG100" s="137">
        <f>SUMIFS('Kendon Bank'!$I:$I,'Kendon Bank'!$K:$K,Cashflow!$B100,'Kendon Bank'!$J:$J,Cashflow!AG$5)</f>
        <v>0</v>
      </c>
      <c r="AH100" s="137">
        <f>SUMIFS('Kendon Bank'!$I:$I,'Kendon Bank'!$K:$K,Cashflow!$B100,'Kendon Bank'!$J:$J,Cashflow!AH$5)</f>
        <v>0</v>
      </c>
      <c r="AI100" s="137">
        <f>SUMIFS('Kendon Bank'!$I:$I,'Kendon Bank'!$K:$K,Cashflow!$B100,'Kendon Bank'!$J:$J,Cashflow!AI$5)</f>
        <v>0</v>
      </c>
      <c r="AJ100" s="137">
        <f>SUMIFS('Kendon Bank'!$I:$I,'Kendon Bank'!$K:$K,Cashflow!$B100,'Kendon Bank'!$J:$J,Cashflow!AJ$5)</f>
        <v>0</v>
      </c>
      <c r="AK100" s="137">
        <f>SUMIFS('Kendon Bank'!$I:$I,'Kendon Bank'!$K:$K,Cashflow!$B100,'Kendon Bank'!$J:$J,Cashflow!AK$5)</f>
        <v>-39658.800000000003</v>
      </c>
      <c r="AL100" s="137">
        <f>SUMIFS('Kendon Bank'!$I:$I,'Kendon Bank'!$K:$K,Cashflow!$B100,'Kendon Bank'!$J:$J,Cashflow!AL$5)</f>
        <v>0</v>
      </c>
      <c r="AM100" s="137">
        <f>SUMIFS('Kendon Bank'!$I:$I,'Kendon Bank'!$K:$K,Cashflow!$B100,'Kendon Bank'!$J:$J,Cashflow!AM$5)</f>
        <v>-151795.14000000001</v>
      </c>
      <c r="AN100" s="137">
        <f>SUMIFS('Kendon Bank'!$I:$I,'Kendon Bank'!$K:$K,Cashflow!$B100,'Kendon Bank'!$J:$J,Cashflow!AN$5)</f>
        <v>-6040.8</v>
      </c>
      <c r="AO100" s="137">
        <f>SUMIFS('Kendon Bank'!$I:$I,'Kendon Bank'!$K:$K,Cashflow!$B100,'Kendon Bank'!$J:$J,Cashflow!AO$5)</f>
        <v>-36564.53</v>
      </c>
      <c r="AP100" s="137">
        <f>SUMIFS('Kendon Bank'!$I:$I,'Kendon Bank'!$K:$K,Cashflow!$B100,'Kendon Bank'!$J:$J,Cashflow!AP$5)</f>
        <v>0</v>
      </c>
      <c r="AQ100" s="137">
        <f>SUMIFS('Kendon Bank'!$I:$I,'Kendon Bank'!$K:$K,Cashflow!$B100,'Kendon Bank'!$J:$J,Cashflow!AQ$5)</f>
        <v>-22040.6</v>
      </c>
      <c r="AR100" s="137">
        <f>SUMIFS('Kendon Bank'!$I:$I,'Kendon Bank'!$K:$K,Cashflow!$B100,'Kendon Bank'!$J:$J,Cashflow!AR$5)</f>
        <v>-4740.84</v>
      </c>
      <c r="AS100" s="137">
        <f>SUMIFS('Kendon Bank'!$I:$I,'Kendon Bank'!$K:$K,Cashflow!$B100,'Kendon Bank'!$J:$J,Cashflow!AS$5)</f>
        <v>-1080</v>
      </c>
      <c r="AT100" s="137">
        <f>SUMIFS('Kendon Bank'!$I:$I,'Kendon Bank'!$K:$K,Cashflow!$B100,'Kendon Bank'!$J:$J,Cashflow!AT$5)</f>
        <v>0</v>
      </c>
      <c r="AU100" s="137">
        <f>SUMIFS('Kendon Bank'!$I:$I,'Kendon Bank'!$K:$K,Cashflow!$B100,'Kendon Bank'!$J:$J,Cashflow!AU$5)</f>
        <v>-2419.1999999999998</v>
      </c>
      <c r="AV100" s="137">
        <f>SUMIFS('Kendon Bank'!$I:$I,'Kendon Bank'!$K:$K,Cashflow!$B100,'Kendon Bank'!$J:$J,Cashflow!AV$5)</f>
        <v>-12777.69</v>
      </c>
      <c r="AW100" s="137">
        <f>SUMIFS('Kendon Bank'!$I:$I,'Kendon Bank'!$K:$K,Cashflow!$B100,'Kendon Bank'!$J:$J,Cashflow!AW$5)</f>
        <v>0</v>
      </c>
      <c r="AX100" s="137">
        <f>SUMIFS('Kendon Bank'!$I:$I,'Kendon Bank'!$K:$K,Cashflow!$B100,'Kendon Bank'!$J:$J,Cashflow!AX$5)</f>
        <v>-168000</v>
      </c>
      <c r="AY100" s="137">
        <f>SUMIFS('Kendon Bank'!$I:$I,'Kendon Bank'!$K:$K,Cashflow!$B100,'Kendon Bank'!$J:$J,Cashflow!AY$5)</f>
        <v>0</v>
      </c>
      <c r="AZ100" s="137">
        <f>SUMIFS('Kendon Bank'!$I:$I,'Kendon Bank'!$K:$K,Cashflow!$B100,'Kendon Bank'!$J:$J,Cashflow!AZ$5)</f>
        <v>0</v>
      </c>
      <c r="BA100" s="137">
        <f>SUMIFS('Kendon Bank'!$I:$I,'Kendon Bank'!$K:$K,Cashflow!$B100,'Kendon Bank'!$J:$J,Cashflow!BA$5)</f>
        <v>0</v>
      </c>
    </row>
    <row r="101" spans="2:56" s="137" customFormat="1" ht="12.75" hidden="1" outlineLevel="1" x14ac:dyDescent="0.2">
      <c r="B101" s="137" t="s">
        <v>8</v>
      </c>
      <c r="D101" s="181">
        <f t="shared" si="107"/>
        <v>-26357.870000000003</v>
      </c>
      <c r="E101" s="137">
        <f>SUMIFS('Kendon Bank'!$I:$I,'Kendon Bank'!$K:$K,Cashflow!$B101,'Kendon Bank'!$J:$J,Cashflow!E$5)</f>
        <v>0</v>
      </c>
      <c r="F101" s="137">
        <f>SUMIFS('Kendon Bank'!$I:$I,'Kendon Bank'!$K:$K,Cashflow!$B101,'Kendon Bank'!$J:$J,Cashflow!F$5)</f>
        <v>0</v>
      </c>
      <c r="G101" s="137">
        <f>SUMIFS('Kendon Bank'!$I:$I,'Kendon Bank'!$K:$K,Cashflow!$B101,'Kendon Bank'!$J:$J,Cashflow!G$5)</f>
        <v>0</v>
      </c>
      <c r="H101" s="137">
        <f>SUMIFS('Kendon Bank'!$I:$I,'Kendon Bank'!$K:$K,Cashflow!$B101,'Kendon Bank'!$J:$J,Cashflow!H$5)</f>
        <v>0</v>
      </c>
      <c r="I101" s="137">
        <f>SUMIFS('Kendon Bank'!$I:$I,'Kendon Bank'!$K:$K,Cashflow!$B101,'Kendon Bank'!$J:$J,Cashflow!I$5)</f>
        <v>0</v>
      </c>
      <c r="J101" s="137">
        <f>SUMIFS('Kendon Bank'!$I:$I,'Kendon Bank'!$K:$K,Cashflow!$B101,'Kendon Bank'!$J:$J,Cashflow!J$5)</f>
        <v>0</v>
      </c>
      <c r="K101" s="137">
        <f>SUMIFS('Kendon Bank'!$I:$I,'Kendon Bank'!$K:$K,Cashflow!$B101,'Kendon Bank'!$J:$J,Cashflow!K$5)</f>
        <v>0</v>
      </c>
      <c r="L101" s="137">
        <f>SUMIFS('Kendon Bank'!$I:$I,'Kendon Bank'!$K:$K,Cashflow!$B101,'Kendon Bank'!$J:$J,Cashflow!L$5)</f>
        <v>0</v>
      </c>
      <c r="M101" s="137">
        <f>SUMIFS('Kendon Bank'!$I:$I,'Kendon Bank'!$K:$K,Cashflow!$B101,'Kendon Bank'!$J:$J,Cashflow!M$5)</f>
        <v>0</v>
      </c>
      <c r="N101" s="137">
        <f>SUMIFS('Kendon Bank'!$I:$I,'Kendon Bank'!$K:$K,Cashflow!$B101,'Kendon Bank'!$J:$J,Cashflow!N$5)</f>
        <v>0</v>
      </c>
      <c r="O101" s="137">
        <f>SUMIFS('Kendon Bank'!$I:$I,'Kendon Bank'!$K:$K,Cashflow!$B101,'Kendon Bank'!$J:$J,Cashflow!O$5)</f>
        <v>0</v>
      </c>
      <c r="P101" s="137">
        <f>SUMIFS('Kendon Bank'!$I:$I,'Kendon Bank'!$K:$K,Cashflow!$B101,'Kendon Bank'!$J:$J,Cashflow!P$5)</f>
        <v>0</v>
      </c>
      <c r="Q101" s="137">
        <f>SUMIFS('Kendon Bank'!$I:$I,'Kendon Bank'!$K:$K,Cashflow!$B101,'Kendon Bank'!$J:$J,Cashflow!Q$5)</f>
        <v>0</v>
      </c>
      <c r="R101" s="137">
        <f>SUMIFS('Kendon Bank'!$I:$I,'Kendon Bank'!$K:$K,Cashflow!$B101,'Kendon Bank'!$J:$J,Cashflow!R$5)</f>
        <v>0</v>
      </c>
      <c r="S101" s="137">
        <f>SUMIFS('Kendon Bank'!$I:$I,'Kendon Bank'!$K:$K,Cashflow!$B101,'Kendon Bank'!$J:$J,Cashflow!S$5)</f>
        <v>0</v>
      </c>
      <c r="T101" s="137">
        <f>SUMIFS('Kendon Bank'!$I:$I,'Kendon Bank'!$K:$K,Cashflow!$B101,'Kendon Bank'!$J:$J,Cashflow!T$5)</f>
        <v>0</v>
      </c>
      <c r="U101" s="137">
        <f>SUMIFS('Kendon Bank'!$I:$I,'Kendon Bank'!$K:$K,Cashflow!$B101,'Kendon Bank'!$J:$J,Cashflow!U$5)</f>
        <v>0</v>
      </c>
      <c r="V101" s="137">
        <f>SUMIFS('Kendon Bank'!$I:$I,'Kendon Bank'!$K:$K,Cashflow!$B101,'Kendon Bank'!$J:$J,Cashflow!V$5)</f>
        <v>0</v>
      </c>
      <c r="W101" s="137">
        <f>SUMIFS('Kendon Bank'!$I:$I,'Kendon Bank'!$K:$K,Cashflow!$B101,'Kendon Bank'!$J:$J,Cashflow!W$5)</f>
        <v>0</v>
      </c>
      <c r="X101" s="137">
        <f>SUMIFS('Kendon Bank'!$I:$I,'Kendon Bank'!$K:$K,Cashflow!$B101,'Kendon Bank'!$J:$J,Cashflow!X$5)</f>
        <v>0</v>
      </c>
      <c r="Y101" s="137">
        <f>SUMIFS('Kendon Bank'!$I:$I,'Kendon Bank'!$K:$K,Cashflow!$B101,'Kendon Bank'!$J:$J,Cashflow!Y$5)</f>
        <v>0</v>
      </c>
      <c r="Z101" s="137">
        <f>SUMIFS('Kendon Bank'!$I:$I,'Kendon Bank'!$K:$K,Cashflow!$B101,'Kendon Bank'!$J:$J,Cashflow!Z$5)</f>
        <v>0</v>
      </c>
      <c r="AA101" s="137">
        <f>SUMIFS('Kendon Bank'!$I:$I,'Kendon Bank'!$K:$K,Cashflow!$B101,'Kendon Bank'!$J:$J,Cashflow!AA$5)</f>
        <v>0</v>
      </c>
      <c r="AB101" s="137">
        <f>SUMIFS('Kendon Bank'!$I:$I,'Kendon Bank'!$K:$K,Cashflow!$B101,'Kendon Bank'!$J:$J,Cashflow!AB$5)</f>
        <v>0</v>
      </c>
      <c r="AC101" s="137">
        <f>SUMIFS('Kendon Bank'!$I:$I,'Kendon Bank'!$K:$K,Cashflow!$B101,'Kendon Bank'!$J:$J,Cashflow!AC$5)</f>
        <v>0</v>
      </c>
      <c r="AD101" s="137">
        <f>SUMIFS('Kendon Bank'!$I:$I,'Kendon Bank'!$K:$K,Cashflow!$B101,'Kendon Bank'!$J:$J,Cashflow!AD$5)</f>
        <v>0</v>
      </c>
      <c r="AE101" s="137">
        <f>SUMIFS('Kendon Bank'!$I:$I,'Kendon Bank'!$K:$K,Cashflow!$B101,'Kendon Bank'!$J:$J,Cashflow!AE$5)</f>
        <v>0</v>
      </c>
      <c r="AF101" s="137">
        <f>SUMIFS('Kendon Bank'!$I:$I,'Kendon Bank'!$K:$K,Cashflow!$B101,'Kendon Bank'!$J:$J,Cashflow!AF$5)</f>
        <v>0</v>
      </c>
      <c r="AG101" s="137">
        <f>SUMIFS('Kendon Bank'!$I:$I,'Kendon Bank'!$K:$K,Cashflow!$B101,'Kendon Bank'!$J:$J,Cashflow!AG$5)</f>
        <v>0</v>
      </c>
      <c r="AH101" s="137">
        <f>SUMIFS('Kendon Bank'!$I:$I,'Kendon Bank'!$K:$K,Cashflow!$B101,'Kendon Bank'!$J:$J,Cashflow!AH$5)</f>
        <v>0</v>
      </c>
      <c r="AI101" s="137">
        <f>SUMIFS('Kendon Bank'!$I:$I,'Kendon Bank'!$K:$K,Cashflow!$B101,'Kendon Bank'!$J:$J,Cashflow!AI$5)</f>
        <v>0</v>
      </c>
      <c r="AJ101" s="137">
        <f>SUMIFS('Kendon Bank'!$I:$I,'Kendon Bank'!$K:$K,Cashflow!$B101,'Kendon Bank'!$J:$J,Cashflow!AJ$5)</f>
        <v>0</v>
      </c>
      <c r="AK101" s="137">
        <f>SUMIFS('Kendon Bank'!$I:$I,'Kendon Bank'!$K:$K,Cashflow!$B101,'Kendon Bank'!$J:$J,Cashflow!AK$5)</f>
        <v>-2016</v>
      </c>
      <c r="AL101" s="137">
        <f>SUMIFS('Kendon Bank'!$I:$I,'Kendon Bank'!$K:$K,Cashflow!$B101,'Kendon Bank'!$J:$J,Cashflow!AL$5)</f>
        <v>0</v>
      </c>
      <c r="AM101" s="137">
        <f>SUMIFS('Kendon Bank'!$I:$I,'Kendon Bank'!$K:$K,Cashflow!$B101,'Kendon Bank'!$J:$J,Cashflow!AM$5)</f>
        <v>0</v>
      </c>
      <c r="AN101" s="137">
        <f>SUMIFS('Kendon Bank'!$I:$I,'Kendon Bank'!$K:$K,Cashflow!$B101,'Kendon Bank'!$J:$J,Cashflow!AN$5)</f>
        <v>-15423.32</v>
      </c>
      <c r="AO101" s="137">
        <f>SUMIFS('Kendon Bank'!$I:$I,'Kendon Bank'!$K:$K,Cashflow!$B101,'Kendon Bank'!$J:$J,Cashflow!AO$5)</f>
        <v>0</v>
      </c>
      <c r="AP101" s="137">
        <f>SUMIFS('Kendon Bank'!$I:$I,'Kendon Bank'!$K:$K,Cashflow!$B101,'Kendon Bank'!$J:$J,Cashflow!AP$5)</f>
        <v>0</v>
      </c>
      <c r="AQ101" s="137">
        <f>SUMIFS('Kendon Bank'!$I:$I,'Kendon Bank'!$K:$K,Cashflow!$B101,'Kendon Bank'!$J:$J,Cashflow!AQ$5)</f>
        <v>0</v>
      </c>
      <c r="AR101" s="137">
        <f>SUMIFS('Kendon Bank'!$I:$I,'Kendon Bank'!$K:$K,Cashflow!$B101,'Kendon Bank'!$J:$J,Cashflow!AR$5)</f>
        <v>0</v>
      </c>
      <c r="AS101" s="137">
        <f>SUMIFS('Kendon Bank'!$I:$I,'Kendon Bank'!$K:$K,Cashflow!$B101,'Kendon Bank'!$J:$J,Cashflow!AS$5)</f>
        <v>-6871.72</v>
      </c>
      <c r="AT101" s="137">
        <f>SUMIFS('Kendon Bank'!$I:$I,'Kendon Bank'!$K:$K,Cashflow!$B101,'Kendon Bank'!$J:$J,Cashflow!AT$5)</f>
        <v>0</v>
      </c>
      <c r="AU101" s="137">
        <f>SUMIFS('Kendon Bank'!$I:$I,'Kendon Bank'!$K:$K,Cashflow!$B101,'Kendon Bank'!$J:$J,Cashflow!AU$5)</f>
        <v>0</v>
      </c>
      <c r="AV101" s="137">
        <f>SUMIFS('Kendon Bank'!$I:$I,'Kendon Bank'!$K:$K,Cashflow!$B101,'Kendon Bank'!$J:$J,Cashflow!AV$5)</f>
        <v>0</v>
      </c>
      <c r="AW101" s="137">
        <f>SUMIFS('Kendon Bank'!$I:$I,'Kendon Bank'!$K:$K,Cashflow!$B101,'Kendon Bank'!$J:$J,Cashflow!AW$5)</f>
        <v>0</v>
      </c>
      <c r="AX101" s="137">
        <f>SUMIFS('Kendon Bank'!$I:$I,'Kendon Bank'!$K:$K,Cashflow!$B101,'Kendon Bank'!$J:$J,Cashflow!AX$5)</f>
        <v>0</v>
      </c>
      <c r="AY101" s="137">
        <f>SUMIFS('Kendon Bank'!$I:$I,'Kendon Bank'!$K:$K,Cashflow!$B101,'Kendon Bank'!$J:$J,Cashflow!AY$5)</f>
        <v>0</v>
      </c>
      <c r="AZ101" s="137">
        <f>SUMIFS('Kendon Bank'!$I:$I,'Kendon Bank'!$K:$K,Cashflow!$B101,'Kendon Bank'!$J:$J,Cashflow!AZ$5)</f>
        <v>0</v>
      </c>
      <c r="BA101" s="137">
        <f>SUMIFS('Kendon Bank'!$I:$I,'Kendon Bank'!$K:$K,Cashflow!$B101,'Kendon Bank'!$J:$J,Cashflow!BA$5)</f>
        <v>-2046.83</v>
      </c>
    </row>
    <row r="102" spans="2:56" s="137" customFormat="1" ht="12.75" hidden="1" outlineLevel="1" x14ac:dyDescent="0.2">
      <c r="B102" s="137" t="s">
        <v>15</v>
      </c>
      <c r="D102" s="181">
        <f t="shared" si="107"/>
        <v>-161449.58000000002</v>
      </c>
      <c r="E102" s="137">
        <f>SUMIFS('Kendon Bank'!$I:$I,'Kendon Bank'!$K:$K,Cashflow!$B102,'Kendon Bank'!$J:$J,Cashflow!E$5)</f>
        <v>0</v>
      </c>
      <c r="F102" s="137">
        <f>SUMIFS('Kendon Bank'!$I:$I,'Kendon Bank'!$K:$K,Cashflow!$B102,'Kendon Bank'!$J:$J,Cashflow!F$5)</f>
        <v>0</v>
      </c>
      <c r="G102" s="137">
        <f>SUMIFS('Kendon Bank'!$I:$I,'Kendon Bank'!$K:$K,Cashflow!$B102,'Kendon Bank'!$J:$J,Cashflow!G$5)</f>
        <v>0</v>
      </c>
      <c r="H102" s="137">
        <f>SUMIFS('Kendon Bank'!$I:$I,'Kendon Bank'!$K:$K,Cashflow!$B102,'Kendon Bank'!$J:$J,Cashflow!H$5)</f>
        <v>0</v>
      </c>
      <c r="I102" s="137">
        <f>SUMIFS('Kendon Bank'!$I:$I,'Kendon Bank'!$K:$K,Cashflow!$B102,'Kendon Bank'!$J:$J,Cashflow!I$5)</f>
        <v>0</v>
      </c>
      <c r="J102" s="137">
        <f>SUMIFS('Kendon Bank'!$I:$I,'Kendon Bank'!$K:$K,Cashflow!$B102,'Kendon Bank'!$J:$J,Cashflow!J$5)</f>
        <v>0</v>
      </c>
      <c r="K102" s="137">
        <f>SUMIFS('Kendon Bank'!$I:$I,'Kendon Bank'!$K:$K,Cashflow!$B102,'Kendon Bank'!$J:$J,Cashflow!K$5)</f>
        <v>0</v>
      </c>
      <c r="L102" s="137">
        <f>SUMIFS('Kendon Bank'!$I:$I,'Kendon Bank'!$K:$K,Cashflow!$B102,'Kendon Bank'!$J:$J,Cashflow!L$5)</f>
        <v>0</v>
      </c>
      <c r="M102" s="137">
        <f>SUMIFS('Kendon Bank'!$I:$I,'Kendon Bank'!$K:$K,Cashflow!$B102,'Kendon Bank'!$J:$J,Cashflow!M$5)</f>
        <v>0</v>
      </c>
      <c r="N102" s="137">
        <f>SUMIFS('Kendon Bank'!$I:$I,'Kendon Bank'!$K:$K,Cashflow!$B102,'Kendon Bank'!$J:$J,Cashflow!N$5)</f>
        <v>0</v>
      </c>
      <c r="O102" s="137">
        <f>SUMIFS('Kendon Bank'!$I:$I,'Kendon Bank'!$K:$K,Cashflow!$B102,'Kendon Bank'!$J:$J,Cashflow!O$5)</f>
        <v>0</v>
      </c>
      <c r="P102" s="137">
        <f>SUMIFS('Kendon Bank'!$I:$I,'Kendon Bank'!$K:$K,Cashflow!$B102,'Kendon Bank'!$J:$J,Cashflow!P$5)</f>
        <v>0</v>
      </c>
      <c r="Q102" s="137">
        <f>SUMIFS('Kendon Bank'!$I:$I,'Kendon Bank'!$K:$K,Cashflow!$B102,'Kendon Bank'!$J:$J,Cashflow!Q$5)</f>
        <v>0</v>
      </c>
      <c r="R102" s="137">
        <f>SUMIFS('Kendon Bank'!$I:$I,'Kendon Bank'!$K:$K,Cashflow!$B102,'Kendon Bank'!$J:$J,Cashflow!R$5)</f>
        <v>0</v>
      </c>
      <c r="S102" s="137">
        <f>SUMIFS('Kendon Bank'!$I:$I,'Kendon Bank'!$K:$K,Cashflow!$B102,'Kendon Bank'!$J:$J,Cashflow!S$5)</f>
        <v>0</v>
      </c>
      <c r="T102" s="137">
        <f>SUMIFS('Kendon Bank'!$I:$I,'Kendon Bank'!$K:$K,Cashflow!$B102,'Kendon Bank'!$J:$J,Cashflow!T$5)</f>
        <v>0</v>
      </c>
      <c r="U102" s="137">
        <f>SUMIFS('Kendon Bank'!$I:$I,'Kendon Bank'!$K:$K,Cashflow!$B102,'Kendon Bank'!$J:$J,Cashflow!U$5)</f>
        <v>0</v>
      </c>
      <c r="V102" s="137">
        <f>SUMIFS('Kendon Bank'!$I:$I,'Kendon Bank'!$K:$K,Cashflow!$B102,'Kendon Bank'!$J:$J,Cashflow!V$5)</f>
        <v>0</v>
      </c>
      <c r="W102" s="137">
        <f>SUMIFS('Kendon Bank'!$I:$I,'Kendon Bank'!$K:$K,Cashflow!$B102,'Kendon Bank'!$J:$J,Cashflow!W$5)</f>
        <v>0</v>
      </c>
      <c r="X102" s="137">
        <f>SUMIFS('Kendon Bank'!$I:$I,'Kendon Bank'!$K:$K,Cashflow!$B102,'Kendon Bank'!$J:$J,Cashflow!X$5)</f>
        <v>0</v>
      </c>
      <c r="Y102" s="137">
        <f>SUMIFS('Kendon Bank'!$I:$I,'Kendon Bank'!$K:$K,Cashflow!$B102,'Kendon Bank'!$J:$J,Cashflow!Y$5)</f>
        <v>0</v>
      </c>
      <c r="Z102" s="137">
        <f>SUMIFS('Kendon Bank'!$I:$I,'Kendon Bank'!$K:$K,Cashflow!$B102,'Kendon Bank'!$J:$J,Cashflow!Z$5)</f>
        <v>0</v>
      </c>
      <c r="AA102" s="137">
        <f>SUMIFS('Kendon Bank'!$I:$I,'Kendon Bank'!$K:$K,Cashflow!$B102,'Kendon Bank'!$J:$J,Cashflow!AA$5)</f>
        <v>0</v>
      </c>
      <c r="AB102" s="137">
        <f>SUMIFS('Kendon Bank'!$I:$I,'Kendon Bank'!$K:$K,Cashflow!$B102,'Kendon Bank'!$J:$J,Cashflow!AB$5)</f>
        <v>0</v>
      </c>
      <c r="AC102" s="137">
        <f>SUMIFS('Kendon Bank'!$I:$I,'Kendon Bank'!$K:$K,Cashflow!$B102,'Kendon Bank'!$J:$J,Cashflow!AC$5)</f>
        <v>0</v>
      </c>
      <c r="AD102" s="137">
        <f>SUMIFS('Kendon Bank'!$I:$I,'Kendon Bank'!$K:$K,Cashflow!$B102,'Kendon Bank'!$J:$J,Cashflow!AD$5)</f>
        <v>0</v>
      </c>
      <c r="AE102" s="137">
        <f>SUMIFS('Kendon Bank'!$I:$I,'Kendon Bank'!$K:$K,Cashflow!$B102,'Kendon Bank'!$J:$J,Cashflow!AE$5)</f>
        <v>0</v>
      </c>
      <c r="AF102" s="137">
        <f>SUMIFS('Kendon Bank'!$I:$I,'Kendon Bank'!$K:$K,Cashflow!$B102,'Kendon Bank'!$J:$J,Cashflow!AF$5)</f>
        <v>0</v>
      </c>
      <c r="AG102" s="137">
        <f>SUMIFS('Kendon Bank'!$I:$I,'Kendon Bank'!$K:$K,Cashflow!$B102,'Kendon Bank'!$J:$J,Cashflow!AG$5)</f>
        <v>0</v>
      </c>
      <c r="AH102" s="137">
        <f>SUMIFS('Kendon Bank'!$I:$I,'Kendon Bank'!$K:$K,Cashflow!$B102,'Kendon Bank'!$J:$J,Cashflow!AH$5)</f>
        <v>0</v>
      </c>
      <c r="AI102" s="137">
        <f>SUMIFS('Kendon Bank'!$I:$I,'Kendon Bank'!$K:$K,Cashflow!$B102,'Kendon Bank'!$J:$J,Cashflow!AI$5)</f>
        <v>0</v>
      </c>
      <c r="AJ102" s="137">
        <f>SUMIFS('Kendon Bank'!$I:$I,'Kendon Bank'!$K:$K,Cashflow!$B102,'Kendon Bank'!$J:$J,Cashflow!AJ$5)</f>
        <v>0</v>
      </c>
      <c r="AK102" s="137">
        <f>SUMIFS('Kendon Bank'!$I:$I,'Kendon Bank'!$K:$K,Cashflow!$B102,'Kendon Bank'!$J:$J,Cashflow!AK$5)</f>
        <v>0</v>
      </c>
      <c r="AL102" s="137">
        <f>SUMIFS('Kendon Bank'!$I:$I,'Kendon Bank'!$K:$K,Cashflow!$B102,'Kendon Bank'!$J:$J,Cashflow!AL$5)</f>
        <v>0</v>
      </c>
      <c r="AM102" s="137">
        <f>SUMIFS('Kendon Bank'!$I:$I,'Kendon Bank'!$K:$K,Cashflow!$B102,'Kendon Bank'!$J:$J,Cashflow!AM$5)</f>
        <v>0</v>
      </c>
      <c r="AN102" s="137">
        <f>SUMIFS('Kendon Bank'!$I:$I,'Kendon Bank'!$K:$K,Cashflow!$B102,'Kendon Bank'!$J:$J,Cashflow!AN$5)</f>
        <v>0</v>
      </c>
      <c r="AO102" s="137">
        <f>SUMIFS('Kendon Bank'!$I:$I,'Kendon Bank'!$K:$K,Cashflow!$B102,'Kendon Bank'!$J:$J,Cashflow!AO$5)</f>
        <v>0</v>
      </c>
      <c r="AP102" s="137">
        <f>SUMIFS('Kendon Bank'!$I:$I,'Kendon Bank'!$K:$K,Cashflow!$B102,'Kendon Bank'!$J:$J,Cashflow!AP$5)</f>
        <v>0</v>
      </c>
      <c r="AQ102" s="137">
        <f>SUMIFS('Kendon Bank'!$I:$I,'Kendon Bank'!$K:$K,Cashflow!$B102,'Kendon Bank'!$J:$J,Cashflow!AQ$5)</f>
        <v>0</v>
      </c>
      <c r="AR102" s="137">
        <f>SUMIFS('Kendon Bank'!$I:$I,'Kendon Bank'!$K:$K,Cashflow!$B102,'Kendon Bank'!$J:$J,Cashflow!AR$5)</f>
        <v>0</v>
      </c>
      <c r="AS102" s="137">
        <f>SUMIFS('Kendon Bank'!$I:$I,'Kendon Bank'!$K:$K,Cashflow!$B102,'Kendon Bank'!$J:$J,Cashflow!AS$5)</f>
        <v>0</v>
      </c>
      <c r="AT102" s="137">
        <f>SUMIFS('Kendon Bank'!$I:$I,'Kendon Bank'!$K:$K,Cashflow!$B102,'Kendon Bank'!$J:$J,Cashflow!AT$5)</f>
        <v>0</v>
      </c>
      <c r="AU102" s="137">
        <f>SUMIFS('Kendon Bank'!$I:$I,'Kendon Bank'!$K:$K,Cashflow!$B102,'Kendon Bank'!$J:$J,Cashflow!AU$5)</f>
        <v>-31250</v>
      </c>
      <c r="AV102" s="137">
        <f>SUMIFS('Kendon Bank'!$I:$I,'Kendon Bank'!$K:$K,Cashflow!$B102,'Kendon Bank'!$J:$J,Cashflow!AV$5)</f>
        <v>0</v>
      </c>
      <c r="AW102" s="137">
        <f>SUMIFS('Kendon Bank'!$I:$I,'Kendon Bank'!$K:$K,Cashflow!$B102,'Kendon Bank'!$J:$J,Cashflow!AW$5)</f>
        <v>-2400</v>
      </c>
      <c r="AX102" s="137">
        <f>SUMIFS('Kendon Bank'!$I:$I,'Kendon Bank'!$K:$K,Cashflow!$B102,'Kendon Bank'!$J:$J,Cashflow!AX$5)</f>
        <v>0</v>
      </c>
      <c r="AY102" s="137">
        <f>SUMIFS('Kendon Bank'!$I:$I,'Kendon Bank'!$K:$K,Cashflow!$B102,'Kendon Bank'!$J:$J,Cashflow!AY$5)</f>
        <v>0</v>
      </c>
      <c r="AZ102" s="137">
        <f>SUMIFS('Kendon Bank'!$I:$I,'Kendon Bank'!$K:$K,Cashflow!$B102,'Kendon Bank'!$J:$J,Cashflow!AZ$5)</f>
        <v>0</v>
      </c>
      <c r="BA102" s="137">
        <f>SUMIFS('Kendon Bank'!$I:$I,'Kendon Bank'!$K:$K,Cashflow!$B102,'Kendon Bank'!$J:$J,Cashflow!BA$5)</f>
        <v>-127799.58</v>
      </c>
    </row>
    <row r="103" spans="2:56" s="137" customFormat="1" ht="12.75" hidden="1" outlineLevel="1" x14ac:dyDescent="0.2">
      <c r="B103" s="137" t="s">
        <v>11</v>
      </c>
      <c r="D103" s="181">
        <f t="shared" si="107"/>
        <v>-21242.739999999998</v>
      </c>
      <c r="E103" s="137">
        <f>SUMIFS('Kendon Bank'!$I:$I,'Kendon Bank'!$K:$K,Cashflow!$B103,'Kendon Bank'!$J:$J,Cashflow!E$5)</f>
        <v>0</v>
      </c>
      <c r="F103" s="137">
        <f>SUMIFS('Kendon Bank'!$I:$I,'Kendon Bank'!$K:$K,Cashflow!$B103,'Kendon Bank'!$J:$J,Cashflow!F$5)</f>
        <v>0</v>
      </c>
      <c r="G103" s="137">
        <f>SUMIFS('Kendon Bank'!$I:$I,'Kendon Bank'!$K:$K,Cashflow!$B103,'Kendon Bank'!$J:$J,Cashflow!G$5)</f>
        <v>0</v>
      </c>
      <c r="H103" s="137">
        <f>SUMIFS('Kendon Bank'!$I:$I,'Kendon Bank'!$K:$K,Cashflow!$B103,'Kendon Bank'!$J:$J,Cashflow!H$5)</f>
        <v>0</v>
      </c>
      <c r="I103" s="137">
        <f>SUMIFS('Kendon Bank'!$I:$I,'Kendon Bank'!$K:$K,Cashflow!$B103,'Kendon Bank'!$J:$J,Cashflow!I$5)</f>
        <v>0</v>
      </c>
      <c r="J103" s="137">
        <f>SUMIFS('Kendon Bank'!$I:$I,'Kendon Bank'!$K:$K,Cashflow!$B103,'Kendon Bank'!$J:$J,Cashflow!J$5)</f>
        <v>0</v>
      </c>
      <c r="K103" s="137">
        <f>SUMIFS('Kendon Bank'!$I:$I,'Kendon Bank'!$K:$K,Cashflow!$B103,'Kendon Bank'!$J:$J,Cashflow!K$5)</f>
        <v>0</v>
      </c>
      <c r="L103" s="137">
        <f>SUMIFS('Kendon Bank'!$I:$I,'Kendon Bank'!$K:$K,Cashflow!$B103,'Kendon Bank'!$J:$J,Cashflow!L$5)</f>
        <v>0</v>
      </c>
      <c r="M103" s="137">
        <f>SUMIFS('Kendon Bank'!$I:$I,'Kendon Bank'!$K:$K,Cashflow!$B103,'Kendon Bank'!$J:$J,Cashflow!M$5)</f>
        <v>0</v>
      </c>
      <c r="N103" s="137">
        <f>SUMIFS('Kendon Bank'!$I:$I,'Kendon Bank'!$K:$K,Cashflow!$B103,'Kendon Bank'!$J:$J,Cashflow!N$5)</f>
        <v>0</v>
      </c>
      <c r="O103" s="137">
        <f>SUMIFS('Kendon Bank'!$I:$I,'Kendon Bank'!$K:$K,Cashflow!$B103,'Kendon Bank'!$J:$J,Cashflow!O$5)</f>
        <v>0</v>
      </c>
      <c r="P103" s="137">
        <f>SUMIFS('Kendon Bank'!$I:$I,'Kendon Bank'!$K:$K,Cashflow!$B103,'Kendon Bank'!$J:$J,Cashflow!P$5)</f>
        <v>0</v>
      </c>
      <c r="Q103" s="137">
        <f>SUMIFS('Kendon Bank'!$I:$I,'Kendon Bank'!$K:$K,Cashflow!$B103,'Kendon Bank'!$J:$J,Cashflow!Q$5)</f>
        <v>0</v>
      </c>
      <c r="R103" s="137">
        <f>SUMIFS('Kendon Bank'!$I:$I,'Kendon Bank'!$K:$K,Cashflow!$B103,'Kendon Bank'!$J:$J,Cashflow!R$5)</f>
        <v>0</v>
      </c>
      <c r="S103" s="137">
        <f>SUMIFS('Kendon Bank'!$I:$I,'Kendon Bank'!$K:$K,Cashflow!$B103,'Kendon Bank'!$J:$J,Cashflow!S$5)</f>
        <v>0</v>
      </c>
      <c r="T103" s="137">
        <f>SUMIFS('Kendon Bank'!$I:$I,'Kendon Bank'!$K:$K,Cashflow!$B103,'Kendon Bank'!$J:$J,Cashflow!T$5)</f>
        <v>0</v>
      </c>
      <c r="U103" s="137">
        <f>SUMIFS('Kendon Bank'!$I:$I,'Kendon Bank'!$K:$K,Cashflow!$B103,'Kendon Bank'!$J:$J,Cashflow!U$5)</f>
        <v>0</v>
      </c>
      <c r="V103" s="137">
        <f>SUMIFS('Kendon Bank'!$I:$I,'Kendon Bank'!$K:$K,Cashflow!$B103,'Kendon Bank'!$J:$J,Cashflow!V$5)</f>
        <v>0</v>
      </c>
      <c r="W103" s="137">
        <f>SUMIFS('Kendon Bank'!$I:$I,'Kendon Bank'!$K:$K,Cashflow!$B103,'Kendon Bank'!$J:$J,Cashflow!W$5)</f>
        <v>0</v>
      </c>
      <c r="X103" s="137">
        <f>SUMIFS('Kendon Bank'!$I:$I,'Kendon Bank'!$K:$K,Cashflow!$B103,'Kendon Bank'!$J:$J,Cashflow!X$5)</f>
        <v>0</v>
      </c>
      <c r="Y103" s="137">
        <f>SUMIFS('Kendon Bank'!$I:$I,'Kendon Bank'!$K:$K,Cashflow!$B103,'Kendon Bank'!$J:$J,Cashflow!Y$5)</f>
        <v>0</v>
      </c>
      <c r="Z103" s="137">
        <f>SUMIFS('Kendon Bank'!$I:$I,'Kendon Bank'!$K:$K,Cashflow!$B103,'Kendon Bank'!$J:$J,Cashflow!Z$5)</f>
        <v>0</v>
      </c>
      <c r="AA103" s="137">
        <f>SUMIFS('Kendon Bank'!$I:$I,'Kendon Bank'!$K:$K,Cashflow!$B103,'Kendon Bank'!$J:$J,Cashflow!AA$5)</f>
        <v>0</v>
      </c>
      <c r="AB103" s="137">
        <f>SUMIFS('Kendon Bank'!$I:$I,'Kendon Bank'!$K:$K,Cashflow!$B103,'Kendon Bank'!$J:$J,Cashflow!AB$5)</f>
        <v>0</v>
      </c>
      <c r="AC103" s="137">
        <f>SUMIFS('Kendon Bank'!$I:$I,'Kendon Bank'!$K:$K,Cashflow!$B103,'Kendon Bank'!$J:$J,Cashflow!AC$5)</f>
        <v>0</v>
      </c>
      <c r="AD103" s="137">
        <f>SUMIFS('Kendon Bank'!$I:$I,'Kendon Bank'!$K:$K,Cashflow!$B103,'Kendon Bank'!$J:$J,Cashflow!AD$5)</f>
        <v>0</v>
      </c>
      <c r="AE103" s="137">
        <f>SUMIFS('Kendon Bank'!$I:$I,'Kendon Bank'!$K:$K,Cashflow!$B103,'Kendon Bank'!$J:$J,Cashflow!AE$5)</f>
        <v>0</v>
      </c>
      <c r="AF103" s="137">
        <f>SUMIFS('Kendon Bank'!$I:$I,'Kendon Bank'!$K:$K,Cashflow!$B103,'Kendon Bank'!$J:$J,Cashflow!AF$5)</f>
        <v>0</v>
      </c>
      <c r="AG103" s="137">
        <f>SUMIFS('Kendon Bank'!$I:$I,'Kendon Bank'!$K:$K,Cashflow!$B103,'Kendon Bank'!$J:$J,Cashflow!AG$5)</f>
        <v>0</v>
      </c>
      <c r="AH103" s="137">
        <f>SUMIFS('Kendon Bank'!$I:$I,'Kendon Bank'!$K:$K,Cashflow!$B103,'Kendon Bank'!$J:$J,Cashflow!AH$5)</f>
        <v>0</v>
      </c>
      <c r="AI103" s="137">
        <f>SUMIFS('Kendon Bank'!$I:$I,'Kendon Bank'!$K:$K,Cashflow!$B103,'Kendon Bank'!$J:$J,Cashflow!AI$5)</f>
        <v>0</v>
      </c>
      <c r="AJ103" s="137">
        <f>SUMIFS('Kendon Bank'!$I:$I,'Kendon Bank'!$K:$K,Cashflow!$B103,'Kendon Bank'!$J:$J,Cashflow!AJ$5)</f>
        <v>0</v>
      </c>
      <c r="AK103" s="137">
        <f>SUMIFS('Kendon Bank'!$I:$I,'Kendon Bank'!$K:$K,Cashflow!$B103,'Kendon Bank'!$J:$J,Cashflow!AK$5)</f>
        <v>100</v>
      </c>
      <c r="AL103" s="137">
        <f>SUMIFS('Kendon Bank'!$I:$I,'Kendon Bank'!$K:$K,Cashflow!$B103,'Kendon Bank'!$J:$J,Cashflow!AL$5)</f>
        <v>0</v>
      </c>
      <c r="AM103" s="137">
        <f>SUMIFS('Kendon Bank'!$I:$I,'Kendon Bank'!$K:$K,Cashflow!$B103,'Kendon Bank'!$J:$J,Cashflow!AM$5)</f>
        <v>-3390</v>
      </c>
      <c r="AN103" s="137">
        <f>SUMIFS('Kendon Bank'!$I:$I,'Kendon Bank'!$K:$K,Cashflow!$B103,'Kendon Bank'!$J:$J,Cashflow!AN$5)</f>
        <v>-870</v>
      </c>
      <c r="AO103" s="137">
        <f>SUMIFS('Kendon Bank'!$I:$I,'Kendon Bank'!$K:$K,Cashflow!$B103,'Kendon Bank'!$J:$J,Cashflow!AO$5)</f>
        <v>0</v>
      </c>
      <c r="AP103" s="137">
        <f>SUMIFS('Kendon Bank'!$I:$I,'Kendon Bank'!$K:$K,Cashflow!$B103,'Kendon Bank'!$J:$J,Cashflow!AP$5)</f>
        <v>0</v>
      </c>
      <c r="AQ103" s="137">
        <f>SUMIFS('Kendon Bank'!$I:$I,'Kendon Bank'!$K:$K,Cashflow!$B103,'Kendon Bank'!$J:$J,Cashflow!AQ$5)</f>
        <v>0</v>
      </c>
      <c r="AR103" s="137">
        <f>SUMIFS('Kendon Bank'!$I:$I,'Kendon Bank'!$K:$K,Cashflow!$B103,'Kendon Bank'!$J:$J,Cashflow!AR$5)</f>
        <v>-987</v>
      </c>
      <c r="AS103" s="137">
        <f>SUMIFS('Kendon Bank'!$I:$I,'Kendon Bank'!$K:$K,Cashflow!$B103,'Kendon Bank'!$J:$J,Cashflow!AS$5)</f>
        <v>0</v>
      </c>
      <c r="AT103" s="137">
        <f>SUMIFS('Kendon Bank'!$I:$I,'Kendon Bank'!$K:$K,Cashflow!$B103,'Kendon Bank'!$J:$J,Cashflow!AT$5)</f>
        <v>0</v>
      </c>
      <c r="AU103" s="137">
        <f>SUMIFS('Kendon Bank'!$I:$I,'Kendon Bank'!$K:$K,Cashflow!$B103,'Kendon Bank'!$J:$J,Cashflow!AU$5)</f>
        <v>-595.32999999999993</v>
      </c>
      <c r="AV103" s="137">
        <f>SUMIFS('Kendon Bank'!$I:$I,'Kendon Bank'!$K:$K,Cashflow!$B103,'Kendon Bank'!$J:$J,Cashflow!AV$5)</f>
        <v>-488.33</v>
      </c>
      <c r="AW103" s="137">
        <f>SUMIFS('Kendon Bank'!$I:$I,'Kendon Bank'!$K:$K,Cashflow!$B103,'Kendon Bank'!$J:$J,Cashflow!AW$5)</f>
        <v>-6409.58</v>
      </c>
      <c r="AX103" s="137">
        <f>SUMIFS('Kendon Bank'!$I:$I,'Kendon Bank'!$K:$K,Cashflow!$B103,'Kendon Bank'!$J:$J,Cashflow!AX$5)</f>
        <v>-1806.67</v>
      </c>
      <c r="AY103" s="137">
        <f>SUMIFS('Kendon Bank'!$I:$I,'Kendon Bank'!$K:$K,Cashflow!$B103,'Kendon Bank'!$J:$J,Cashflow!AY$5)</f>
        <v>-1062.5</v>
      </c>
      <c r="AZ103" s="137">
        <f>SUMIFS('Kendon Bank'!$I:$I,'Kendon Bank'!$K:$K,Cashflow!$B103,'Kendon Bank'!$J:$J,Cashflow!AZ$5)</f>
        <v>-3650</v>
      </c>
      <c r="BA103" s="137">
        <f>SUMIFS('Kendon Bank'!$I:$I,'Kendon Bank'!$K:$K,Cashflow!$B103,'Kendon Bank'!$J:$J,Cashflow!BA$5)</f>
        <v>-2083.33</v>
      </c>
    </row>
    <row r="104" spans="2:56" s="137" customFormat="1" ht="12.75" hidden="1" outlineLevel="1" x14ac:dyDescent="0.2">
      <c r="B104" s="137" t="s">
        <v>14</v>
      </c>
      <c r="D104" s="181">
        <f t="shared" si="107"/>
        <v>-573716.22000000009</v>
      </c>
      <c r="E104" s="137">
        <f>SUMIFS('Kendon Bank'!$I:$I,'Kendon Bank'!$K:$K,Cashflow!$B104,'Kendon Bank'!$J:$J,Cashflow!E$5)</f>
        <v>0</v>
      </c>
      <c r="F104" s="137">
        <f>SUMIFS('Kendon Bank'!$I:$I,'Kendon Bank'!$K:$K,Cashflow!$B104,'Kendon Bank'!$J:$J,Cashflow!F$5)</f>
        <v>0</v>
      </c>
      <c r="G104" s="137">
        <f>SUMIFS('Kendon Bank'!$I:$I,'Kendon Bank'!$K:$K,Cashflow!$B104,'Kendon Bank'!$J:$J,Cashflow!G$5)</f>
        <v>0</v>
      </c>
      <c r="H104" s="137">
        <f>SUMIFS('Kendon Bank'!$I:$I,'Kendon Bank'!$K:$K,Cashflow!$B104,'Kendon Bank'!$J:$J,Cashflow!H$5)</f>
        <v>0</v>
      </c>
      <c r="I104" s="137">
        <f>SUMIFS('Kendon Bank'!$I:$I,'Kendon Bank'!$K:$K,Cashflow!$B104,'Kendon Bank'!$J:$J,Cashflow!I$5)</f>
        <v>0</v>
      </c>
      <c r="J104" s="137">
        <f>SUMIFS('Kendon Bank'!$I:$I,'Kendon Bank'!$K:$K,Cashflow!$B104,'Kendon Bank'!$J:$J,Cashflow!J$5)</f>
        <v>0</v>
      </c>
      <c r="K104" s="137">
        <f>SUMIFS('Kendon Bank'!$I:$I,'Kendon Bank'!$K:$K,Cashflow!$B104,'Kendon Bank'!$J:$J,Cashflow!K$5)</f>
        <v>0</v>
      </c>
      <c r="L104" s="137">
        <f>SUMIFS('Kendon Bank'!$I:$I,'Kendon Bank'!$K:$K,Cashflow!$B104,'Kendon Bank'!$J:$J,Cashflow!L$5)</f>
        <v>0</v>
      </c>
      <c r="M104" s="137">
        <f>SUMIFS('Kendon Bank'!$I:$I,'Kendon Bank'!$K:$K,Cashflow!$B104,'Kendon Bank'!$J:$J,Cashflow!M$5)</f>
        <v>0</v>
      </c>
      <c r="N104" s="137">
        <f>SUMIFS('Kendon Bank'!$I:$I,'Kendon Bank'!$K:$K,Cashflow!$B104,'Kendon Bank'!$J:$J,Cashflow!N$5)</f>
        <v>0</v>
      </c>
      <c r="O104" s="137">
        <f>SUMIFS('Kendon Bank'!$I:$I,'Kendon Bank'!$K:$K,Cashflow!$B104,'Kendon Bank'!$J:$J,Cashflow!O$5)</f>
        <v>0</v>
      </c>
      <c r="P104" s="137">
        <f>SUMIFS('Kendon Bank'!$I:$I,'Kendon Bank'!$K:$K,Cashflow!$B104,'Kendon Bank'!$J:$J,Cashflow!P$5)</f>
        <v>0</v>
      </c>
      <c r="Q104" s="137">
        <f>SUMIFS('Kendon Bank'!$I:$I,'Kendon Bank'!$K:$K,Cashflow!$B104,'Kendon Bank'!$J:$J,Cashflow!Q$5)</f>
        <v>0</v>
      </c>
      <c r="R104" s="137">
        <f>SUMIFS('Kendon Bank'!$I:$I,'Kendon Bank'!$K:$K,Cashflow!$B104,'Kendon Bank'!$J:$J,Cashflow!R$5)</f>
        <v>0</v>
      </c>
      <c r="S104" s="137">
        <f>SUMIFS('Kendon Bank'!$I:$I,'Kendon Bank'!$K:$K,Cashflow!$B104,'Kendon Bank'!$J:$J,Cashflow!S$5)</f>
        <v>0</v>
      </c>
      <c r="T104" s="137">
        <f>SUMIFS('Kendon Bank'!$I:$I,'Kendon Bank'!$K:$K,Cashflow!$B104,'Kendon Bank'!$J:$J,Cashflow!T$5)</f>
        <v>0</v>
      </c>
      <c r="U104" s="137">
        <f>SUMIFS('Kendon Bank'!$I:$I,'Kendon Bank'!$K:$K,Cashflow!$B104,'Kendon Bank'!$J:$J,Cashflow!U$5)</f>
        <v>0</v>
      </c>
      <c r="V104" s="137">
        <f>SUMIFS('Kendon Bank'!$I:$I,'Kendon Bank'!$K:$K,Cashflow!$B104,'Kendon Bank'!$J:$J,Cashflow!V$5)</f>
        <v>0</v>
      </c>
      <c r="W104" s="137">
        <f>SUMIFS('Kendon Bank'!$I:$I,'Kendon Bank'!$K:$K,Cashflow!$B104,'Kendon Bank'!$J:$J,Cashflow!W$5)</f>
        <v>0</v>
      </c>
      <c r="X104" s="137">
        <f>SUMIFS('Kendon Bank'!$I:$I,'Kendon Bank'!$K:$K,Cashflow!$B104,'Kendon Bank'!$J:$J,Cashflow!X$5)</f>
        <v>0</v>
      </c>
      <c r="Y104" s="137">
        <f>SUMIFS('Kendon Bank'!$I:$I,'Kendon Bank'!$K:$K,Cashflow!$B104,'Kendon Bank'!$J:$J,Cashflow!Y$5)</f>
        <v>0</v>
      </c>
      <c r="Z104" s="137">
        <f>SUMIFS('Kendon Bank'!$I:$I,'Kendon Bank'!$K:$K,Cashflow!$B104,'Kendon Bank'!$J:$J,Cashflow!Z$5)</f>
        <v>0</v>
      </c>
      <c r="AA104" s="137">
        <f>SUMIFS('Kendon Bank'!$I:$I,'Kendon Bank'!$K:$K,Cashflow!$B104,'Kendon Bank'!$J:$J,Cashflow!AA$5)</f>
        <v>0</v>
      </c>
      <c r="AB104" s="137">
        <f>SUMIFS('Kendon Bank'!$I:$I,'Kendon Bank'!$K:$K,Cashflow!$B104,'Kendon Bank'!$J:$J,Cashflow!AB$5)</f>
        <v>0</v>
      </c>
      <c r="AC104" s="137">
        <f>SUMIFS('Kendon Bank'!$I:$I,'Kendon Bank'!$K:$K,Cashflow!$B104,'Kendon Bank'!$J:$J,Cashflow!AC$5)</f>
        <v>0</v>
      </c>
      <c r="AD104" s="137">
        <f>SUMIFS('Kendon Bank'!$I:$I,'Kendon Bank'!$K:$K,Cashflow!$B104,'Kendon Bank'!$J:$J,Cashflow!AD$5)</f>
        <v>0</v>
      </c>
      <c r="AE104" s="137">
        <f>SUMIFS('Kendon Bank'!$I:$I,'Kendon Bank'!$K:$K,Cashflow!$B104,'Kendon Bank'!$J:$J,Cashflow!AE$5)</f>
        <v>0</v>
      </c>
      <c r="AF104" s="137">
        <f>SUMIFS('Kendon Bank'!$I:$I,'Kendon Bank'!$K:$K,Cashflow!$B104,'Kendon Bank'!$J:$J,Cashflow!AF$5)</f>
        <v>0</v>
      </c>
      <c r="AG104" s="137">
        <f>SUMIFS('Kendon Bank'!$I:$I,'Kendon Bank'!$K:$K,Cashflow!$B104,'Kendon Bank'!$J:$J,Cashflow!AG$5)</f>
        <v>0</v>
      </c>
      <c r="AH104" s="137">
        <f>SUMIFS('Kendon Bank'!$I:$I,'Kendon Bank'!$K:$K,Cashflow!$B104,'Kendon Bank'!$J:$J,Cashflow!AH$5)</f>
        <v>0</v>
      </c>
      <c r="AI104" s="137">
        <f>SUMIFS('Kendon Bank'!$I:$I,'Kendon Bank'!$K:$K,Cashflow!$B104,'Kendon Bank'!$J:$J,Cashflow!AI$5)</f>
        <v>0</v>
      </c>
      <c r="AJ104" s="137">
        <f>SUMIFS('Kendon Bank'!$I:$I,'Kendon Bank'!$K:$K,Cashflow!$B104,'Kendon Bank'!$J:$J,Cashflow!AJ$5)</f>
        <v>0</v>
      </c>
      <c r="AK104" s="137">
        <f>SUMIFS('Kendon Bank'!$I:$I,'Kendon Bank'!$K:$K,Cashflow!$B104,'Kendon Bank'!$J:$J,Cashflow!AK$5)</f>
        <v>21.65</v>
      </c>
      <c r="AL104" s="137">
        <f>SUMIFS('Kendon Bank'!$I:$I,'Kendon Bank'!$K:$K,Cashflow!$B104,'Kendon Bank'!$J:$J,Cashflow!AL$5)</f>
        <v>-8310.52</v>
      </c>
      <c r="AM104" s="137">
        <f>SUMIFS('Kendon Bank'!$I:$I,'Kendon Bank'!$K:$K,Cashflow!$B104,'Kendon Bank'!$J:$J,Cashflow!AM$5)</f>
        <v>-646.37999999999988</v>
      </c>
      <c r="AN104" s="137">
        <f>SUMIFS('Kendon Bank'!$I:$I,'Kendon Bank'!$K:$K,Cashflow!$B104,'Kendon Bank'!$J:$J,Cashflow!AN$5)</f>
        <v>-12677.27</v>
      </c>
      <c r="AO104" s="137">
        <f>SUMIFS('Kendon Bank'!$I:$I,'Kendon Bank'!$K:$K,Cashflow!$B104,'Kendon Bank'!$J:$J,Cashflow!AO$5)</f>
        <v>-42250.66</v>
      </c>
      <c r="AP104" s="137">
        <f>SUMIFS('Kendon Bank'!$I:$I,'Kendon Bank'!$K:$K,Cashflow!$B104,'Kendon Bank'!$J:$J,Cashflow!AP$5)</f>
        <v>-34786.189999999995</v>
      </c>
      <c r="AQ104" s="137">
        <f>SUMIFS('Kendon Bank'!$I:$I,'Kendon Bank'!$K:$K,Cashflow!$B104,'Kendon Bank'!$J:$J,Cashflow!AQ$5)</f>
        <v>-46742.39</v>
      </c>
      <c r="AR104" s="137">
        <f>SUMIFS('Kendon Bank'!$I:$I,'Kendon Bank'!$K:$K,Cashflow!$B104,'Kendon Bank'!$J:$J,Cashflow!AR$5)</f>
        <v>-59922.15</v>
      </c>
      <c r="AS104" s="137">
        <f>SUMIFS('Kendon Bank'!$I:$I,'Kendon Bank'!$K:$K,Cashflow!$B104,'Kendon Bank'!$J:$J,Cashflow!AS$5)</f>
        <v>-53512.67</v>
      </c>
      <c r="AT104" s="137">
        <f>SUMIFS('Kendon Bank'!$I:$I,'Kendon Bank'!$K:$K,Cashflow!$B104,'Kendon Bank'!$J:$J,Cashflow!AT$5)</f>
        <v>-23589.000000000004</v>
      </c>
      <c r="AU104" s="137">
        <f>SUMIFS('Kendon Bank'!$I:$I,'Kendon Bank'!$K:$K,Cashflow!$B104,'Kendon Bank'!$J:$J,Cashflow!AU$5)</f>
        <v>-48976.7</v>
      </c>
      <c r="AV104" s="137">
        <f>SUMIFS('Kendon Bank'!$I:$I,'Kendon Bank'!$K:$K,Cashflow!$B104,'Kendon Bank'!$J:$J,Cashflow!AV$5)</f>
        <v>-59860.95</v>
      </c>
      <c r="AW104" s="137">
        <f>SUMIFS('Kendon Bank'!$I:$I,'Kendon Bank'!$K:$K,Cashflow!$B104,'Kendon Bank'!$J:$J,Cashflow!AW$5)</f>
        <v>-61380.709999999992</v>
      </c>
      <c r="AX104" s="137">
        <f>SUMIFS('Kendon Bank'!$I:$I,'Kendon Bank'!$K:$K,Cashflow!$B104,'Kendon Bank'!$J:$J,Cashflow!AX$5)</f>
        <v>-52144.329999999987</v>
      </c>
      <c r="AY104" s="137">
        <f>SUMIFS('Kendon Bank'!$I:$I,'Kendon Bank'!$K:$K,Cashflow!$B104,'Kendon Bank'!$J:$J,Cashflow!AY$5)</f>
        <v>-24179.480000000003</v>
      </c>
      <c r="AZ104" s="137">
        <f>SUMIFS('Kendon Bank'!$I:$I,'Kendon Bank'!$K:$K,Cashflow!$B104,'Kendon Bank'!$J:$J,Cashflow!AZ$5)</f>
        <v>-22181.670000000002</v>
      </c>
      <c r="BA104" s="137">
        <f>SUMIFS('Kendon Bank'!$I:$I,'Kendon Bank'!$K:$K,Cashflow!$B104,'Kendon Bank'!$J:$J,Cashflow!BA$5)</f>
        <v>-22576.799999999999</v>
      </c>
    </row>
    <row r="105" spans="2:56" s="137" customFormat="1" ht="12.75" hidden="1" outlineLevel="1" x14ac:dyDescent="0.2">
      <c r="B105" s="137" t="s">
        <v>753</v>
      </c>
      <c r="D105" s="181">
        <f t="shared" si="107"/>
        <v>302515</v>
      </c>
      <c r="E105" s="137">
        <f>SUMIFS('Kendon Bank'!$I:$I,'Kendon Bank'!$K:$K,Cashflow!$B105,'Kendon Bank'!$J:$J,Cashflow!E$5)</f>
        <v>0</v>
      </c>
      <c r="F105" s="137">
        <f>SUMIFS('Kendon Bank'!$I:$I,'Kendon Bank'!$K:$K,Cashflow!$B105,'Kendon Bank'!$J:$J,Cashflow!F$5)</f>
        <v>0</v>
      </c>
      <c r="G105" s="137">
        <f>SUMIFS('Kendon Bank'!$I:$I,'Kendon Bank'!$K:$K,Cashflow!$B105,'Kendon Bank'!$J:$J,Cashflow!G$5)</f>
        <v>0</v>
      </c>
      <c r="H105" s="137">
        <f>SUMIFS('Kendon Bank'!$I:$I,'Kendon Bank'!$K:$K,Cashflow!$B105,'Kendon Bank'!$J:$J,Cashflow!H$5)</f>
        <v>0</v>
      </c>
      <c r="I105" s="137">
        <f>SUMIFS('Kendon Bank'!$I:$I,'Kendon Bank'!$K:$K,Cashflow!$B105,'Kendon Bank'!$J:$J,Cashflow!I$5)</f>
        <v>0</v>
      </c>
      <c r="J105" s="137">
        <f>SUMIFS('Kendon Bank'!$I:$I,'Kendon Bank'!$K:$K,Cashflow!$B105,'Kendon Bank'!$J:$J,Cashflow!J$5)</f>
        <v>0</v>
      </c>
      <c r="K105" s="137">
        <f>SUMIFS('Kendon Bank'!$I:$I,'Kendon Bank'!$K:$K,Cashflow!$B105,'Kendon Bank'!$J:$J,Cashflow!K$5)</f>
        <v>0</v>
      </c>
      <c r="L105" s="137">
        <f>SUMIFS('Kendon Bank'!$I:$I,'Kendon Bank'!$K:$K,Cashflow!$B105,'Kendon Bank'!$J:$J,Cashflow!L$5)</f>
        <v>0</v>
      </c>
      <c r="M105" s="137">
        <f>SUMIFS('Kendon Bank'!$I:$I,'Kendon Bank'!$K:$K,Cashflow!$B105,'Kendon Bank'!$J:$J,Cashflow!M$5)</f>
        <v>0</v>
      </c>
      <c r="N105" s="137">
        <f>SUMIFS('Kendon Bank'!$I:$I,'Kendon Bank'!$K:$K,Cashflow!$B105,'Kendon Bank'!$J:$J,Cashflow!N$5)</f>
        <v>0</v>
      </c>
      <c r="O105" s="137">
        <f>SUMIFS('Kendon Bank'!$I:$I,'Kendon Bank'!$K:$K,Cashflow!$B105,'Kendon Bank'!$J:$J,Cashflow!O$5)</f>
        <v>0</v>
      </c>
      <c r="P105" s="137">
        <f>SUMIFS('Kendon Bank'!$I:$I,'Kendon Bank'!$K:$K,Cashflow!$B105,'Kendon Bank'!$J:$J,Cashflow!P$5)</f>
        <v>0</v>
      </c>
      <c r="Q105" s="137">
        <f>SUMIFS('Kendon Bank'!$I:$I,'Kendon Bank'!$K:$K,Cashflow!$B105,'Kendon Bank'!$J:$J,Cashflow!Q$5)</f>
        <v>0</v>
      </c>
      <c r="R105" s="137">
        <f>SUMIFS('Kendon Bank'!$I:$I,'Kendon Bank'!$K:$K,Cashflow!$B105,'Kendon Bank'!$J:$J,Cashflow!R$5)</f>
        <v>0</v>
      </c>
      <c r="S105" s="137">
        <f>SUMIFS('Kendon Bank'!$I:$I,'Kendon Bank'!$K:$K,Cashflow!$B105,'Kendon Bank'!$J:$J,Cashflow!S$5)</f>
        <v>0</v>
      </c>
      <c r="T105" s="137">
        <f>SUMIFS('Kendon Bank'!$I:$I,'Kendon Bank'!$K:$K,Cashflow!$B105,'Kendon Bank'!$J:$J,Cashflow!T$5)</f>
        <v>0</v>
      </c>
      <c r="U105" s="137">
        <f>SUMIFS('Kendon Bank'!$I:$I,'Kendon Bank'!$K:$K,Cashflow!$B105,'Kendon Bank'!$J:$J,Cashflow!U$5)</f>
        <v>0</v>
      </c>
      <c r="V105" s="137">
        <f>SUMIFS('Kendon Bank'!$I:$I,'Kendon Bank'!$K:$K,Cashflow!$B105,'Kendon Bank'!$J:$J,Cashflow!V$5)</f>
        <v>0</v>
      </c>
      <c r="W105" s="137">
        <f>SUMIFS('Kendon Bank'!$I:$I,'Kendon Bank'!$K:$K,Cashflow!$B105,'Kendon Bank'!$J:$J,Cashflow!W$5)</f>
        <v>0</v>
      </c>
      <c r="X105" s="137">
        <f>SUMIFS('Kendon Bank'!$I:$I,'Kendon Bank'!$K:$K,Cashflow!$B105,'Kendon Bank'!$J:$J,Cashflow!X$5)</f>
        <v>0</v>
      </c>
      <c r="Y105" s="137">
        <f>SUMIFS('Kendon Bank'!$I:$I,'Kendon Bank'!$K:$K,Cashflow!$B105,'Kendon Bank'!$J:$J,Cashflow!Y$5)</f>
        <v>0</v>
      </c>
      <c r="Z105" s="137">
        <f>SUMIFS('Kendon Bank'!$I:$I,'Kendon Bank'!$K:$K,Cashflow!$B105,'Kendon Bank'!$J:$J,Cashflow!Z$5)</f>
        <v>0</v>
      </c>
      <c r="AA105" s="137">
        <f>SUMIFS('Kendon Bank'!$I:$I,'Kendon Bank'!$K:$K,Cashflow!$B105,'Kendon Bank'!$J:$J,Cashflow!AA$5)</f>
        <v>0</v>
      </c>
      <c r="AB105" s="137">
        <f>SUMIFS('Kendon Bank'!$I:$I,'Kendon Bank'!$K:$K,Cashflow!$B105,'Kendon Bank'!$J:$J,Cashflow!AB$5)</f>
        <v>0</v>
      </c>
      <c r="AC105" s="137">
        <f>SUMIFS('Kendon Bank'!$I:$I,'Kendon Bank'!$K:$K,Cashflow!$B105,'Kendon Bank'!$J:$J,Cashflow!AC$5)</f>
        <v>0</v>
      </c>
      <c r="AD105" s="137">
        <f>SUMIFS('Kendon Bank'!$I:$I,'Kendon Bank'!$K:$K,Cashflow!$B105,'Kendon Bank'!$J:$J,Cashflow!AD$5)</f>
        <v>0</v>
      </c>
      <c r="AE105" s="137">
        <f>SUMIFS('Kendon Bank'!$I:$I,'Kendon Bank'!$K:$K,Cashflow!$B105,'Kendon Bank'!$J:$J,Cashflow!AE$5)</f>
        <v>0</v>
      </c>
      <c r="AF105" s="137">
        <f>SUMIFS('Kendon Bank'!$I:$I,'Kendon Bank'!$K:$K,Cashflow!$B105,'Kendon Bank'!$J:$J,Cashflow!AF$5)</f>
        <v>0</v>
      </c>
      <c r="AG105" s="137">
        <f>SUMIFS('Kendon Bank'!$I:$I,'Kendon Bank'!$K:$K,Cashflow!$B105,'Kendon Bank'!$J:$J,Cashflow!AG$5)</f>
        <v>0</v>
      </c>
      <c r="AH105" s="137">
        <f>SUMIFS('Kendon Bank'!$I:$I,'Kendon Bank'!$K:$K,Cashflow!$B105,'Kendon Bank'!$J:$J,Cashflow!AH$5)</f>
        <v>0</v>
      </c>
      <c r="AI105" s="137">
        <f>SUMIFS('Kendon Bank'!$I:$I,'Kendon Bank'!$K:$K,Cashflow!$B105,'Kendon Bank'!$J:$J,Cashflow!AI$5)</f>
        <v>0</v>
      </c>
      <c r="AJ105" s="137">
        <f>SUMIFS('Kendon Bank'!$I:$I,'Kendon Bank'!$K:$K,Cashflow!$B105,'Kendon Bank'!$J:$J,Cashflow!AJ$5)</f>
        <v>0</v>
      </c>
      <c r="AK105" s="137">
        <f>SUMIFS('Kendon Bank'!$I:$I,'Kendon Bank'!$K:$K,Cashflow!$B105,'Kendon Bank'!$J:$J,Cashflow!AK$5)</f>
        <v>0</v>
      </c>
      <c r="AL105" s="137">
        <f>SUMIFS('Kendon Bank'!$I:$I,'Kendon Bank'!$K:$K,Cashflow!$B105,'Kendon Bank'!$J:$J,Cashflow!AL$5)</f>
        <v>15845.59</v>
      </c>
      <c r="AM105" s="137">
        <f>SUMIFS('Kendon Bank'!$I:$I,'Kendon Bank'!$K:$K,Cashflow!$B105,'Kendon Bank'!$J:$J,Cashflow!AM$5)</f>
        <v>3212.849999999999</v>
      </c>
      <c r="AN105" s="137">
        <f>SUMIFS('Kendon Bank'!$I:$I,'Kendon Bank'!$K:$K,Cashflow!$B105,'Kendon Bank'!$J:$J,Cashflow!AN$5)</f>
        <v>68720.149999999994</v>
      </c>
      <c r="AO105" s="137">
        <f>SUMIFS('Kendon Bank'!$I:$I,'Kendon Bank'!$K:$K,Cashflow!$B105,'Kendon Bank'!$J:$J,Cashflow!AO$5)</f>
        <v>31916.78</v>
      </c>
      <c r="AP105" s="137">
        <f>SUMIFS('Kendon Bank'!$I:$I,'Kendon Bank'!$K:$K,Cashflow!$B105,'Kendon Bank'!$J:$J,Cashflow!AP$5)</f>
        <v>30254.63</v>
      </c>
      <c r="AQ105" s="137">
        <f>SUMIFS('Kendon Bank'!$I:$I,'Kendon Bank'!$K:$K,Cashflow!$B105,'Kendon Bank'!$J:$J,Cashflow!AQ$5)</f>
        <v>34008.339999999997</v>
      </c>
      <c r="AR105" s="137">
        <f>SUMIFS('Kendon Bank'!$I:$I,'Kendon Bank'!$K:$K,Cashflow!$B105,'Kendon Bank'!$J:$J,Cashflow!AR$5)</f>
        <v>31920.39</v>
      </c>
      <c r="AS105" s="137">
        <f>SUMIFS('Kendon Bank'!$I:$I,'Kendon Bank'!$K:$K,Cashflow!$B105,'Kendon Bank'!$J:$J,Cashflow!AS$5)</f>
        <v>36148.86</v>
      </c>
      <c r="AT105" s="137">
        <f>SUMIFS('Kendon Bank'!$I:$I,'Kendon Bank'!$K:$K,Cashflow!$B105,'Kendon Bank'!$J:$J,Cashflow!AT$5)</f>
        <v>12849.420000000002</v>
      </c>
      <c r="AU105" s="137">
        <f>SUMIFS('Kendon Bank'!$I:$I,'Kendon Bank'!$K:$K,Cashflow!$B105,'Kendon Bank'!$J:$J,Cashflow!AU$5)</f>
        <v>8600.8100000000013</v>
      </c>
      <c r="AV105" s="137">
        <f>SUMIFS('Kendon Bank'!$I:$I,'Kendon Bank'!$K:$K,Cashflow!$B105,'Kendon Bank'!$J:$J,Cashflow!AV$5)</f>
        <v>20834.07</v>
      </c>
      <c r="AW105" s="137">
        <f>SUMIFS('Kendon Bank'!$I:$I,'Kendon Bank'!$K:$K,Cashflow!$B105,'Kendon Bank'!$J:$J,Cashflow!AW$5)</f>
        <v>1984.64</v>
      </c>
      <c r="AX105" s="137">
        <f>SUMIFS('Kendon Bank'!$I:$I,'Kendon Bank'!$K:$K,Cashflow!$B105,'Kendon Bank'!$J:$J,Cashflow!AX$5)</f>
        <v>5578.96</v>
      </c>
      <c r="AY105" s="137">
        <f>SUMIFS('Kendon Bank'!$I:$I,'Kendon Bank'!$K:$K,Cashflow!$B105,'Kendon Bank'!$J:$J,Cashflow!AY$5)</f>
        <v>0</v>
      </c>
      <c r="AZ105" s="137">
        <f>SUMIFS('Kendon Bank'!$I:$I,'Kendon Bank'!$K:$K,Cashflow!$B105,'Kendon Bank'!$J:$J,Cashflow!AZ$5)</f>
        <v>639.5100000000001</v>
      </c>
      <c r="BA105" s="137">
        <f>SUMIFS('Kendon Bank'!$I:$I,'Kendon Bank'!$K:$K,Cashflow!$B105,'Kendon Bank'!$J:$J,Cashflow!BA$5)</f>
        <v>0</v>
      </c>
    </row>
    <row r="106" spans="2:56" s="137" customFormat="1" ht="12.75" hidden="1" outlineLevel="1" x14ac:dyDescent="0.2">
      <c r="B106" s="137" t="s">
        <v>6</v>
      </c>
      <c r="D106" s="181">
        <f t="shared" si="107"/>
        <v>0</v>
      </c>
      <c r="E106" s="137">
        <f>SUMIFS('Kendon Bank'!$I:$I,'Kendon Bank'!$K:$K,Cashflow!$B106,'Kendon Bank'!$J:$J,Cashflow!E$5)</f>
        <v>0</v>
      </c>
      <c r="F106" s="137">
        <f>SUMIFS('Kendon Bank'!$I:$I,'Kendon Bank'!$K:$K,Cashflow!$B106,'Kendon Bank'!$J:$J,Cashflow!F$5)</f>
        <v>0</v>
      </c>
      <c r="G106" s="137">
        <f>SUMIFS('Kendon Bank'!$I:$I,'Kendon Bank'!$K:$K,Cashflow!$B106,'Kendon Bank'!$J:$J,Cashflow!G$5)</f>
        <v>0</v>
      </c>
      <c r="H106" s="137">
        <f>SUMIFS('Kendon Bank'!$I:$I,'Kendon Bank'!$K:$K,Cashflow!$B106,'Kendon Bank'!$J:$J,Cashflow!H$5)</f>
        <v>0</v>
      </c>
      <c r="I106" s="137">
        <f>SUMIFS('Kendon Bank'!$I:$I,'Kendon Bank'!$K:$K,Cashflow!$B106,'Kendon Bank'!$J:$J,Cashflow!I$5)</f>
        <v>0</v>
      </c>
      <c r="J106" s="137">
        <f>SUMIFS('Kendon Bank'!$I:$I,'Kendon Bank'!$K:$K,Cashflow!$B106,'Kendon Bank'!$J:$J,Cashflow!J$5)</f>
        <v>0</v>
      </c>
      <c r="K106" s="137">
        <f>SUMIFS('Kendon Bank'!$I:$I,'Kendon Bank'!$K:$K,Cashflow!$B106,'Kendon Bank'!$J:$J,Cashflow!K$5)</f>
        <v>0</v>
      </c>
      <c r="L106" s="137">
        <f>SUMIFS('Kendon Bank'!$I:$I,'Kendon Bank'!$K:$K,Cashflow!$B106,'Kendon Bank'!$J:$J,Cashflow!L$5)</f>
        <v>0</v>
      </c>
      <c r="M106" s="137">
        <f>SUMIFS('Kendon Bank'!$I:$I,'Kendon Bank'!$K:$K,Cashflow!$B106,'Kendon Bank'!$J:$J,Cashflow!M$5)</f>
        <v>0</v>
      </c>
      <c r="N106" s="137">
        <f>SUMIFS('Kendon Bank'!$I:$I,'Kendon Bank'!$K:$K,Cashflow!$B106,'Kendon Bank'!$J:$J,Cashflow!N$5)</f>
        <v>0</v>
      </c>
      <c r="O106" s="137">
        <f>SUMIFS('Kendon Bank'!$I:$I,'Kendon Bank'!$K:$K,Cashflow!$B106,'Kendon Bank'!$J:$J,Cashflow!O$5)</f>
        <v>0</v>
      </c>
      <c r="P106" s="137">
        <f>SUMIFS('Kendon Bank'!$I:$I,'Kendon Bank'!$K:$K,Cashflow!$B106,'Kendon Bank'!$J:$J,Cashflow!P$5)</f>
        <v>0</v>
      </c>
      <c r="Q106" s="137">
        <f>SUMIFS('Kendon Bank'!$I:$I,'Kendon Bank'!$K:$K,Cashflow!$B106,'Kendon Bank'!$J:$J,Cashflow!Q$5)</f>
        <v>0</v>
      </c>
      <c r="R106" s="137">
        <f>SUMIFS('Kendon Bank'!$I:$I,'Kendon Bank'!$K:$K,Cashflow!$B106,'Kendon Bank'!$J:$J,Cashflow!R$5)</f>
        <v>0</v>
      </c>
      <c r="S106" s="137">
        <f>SUMIFS('Kendon Bank'!$I:$I,'Kendon Bank'!$K:$K,Cashflow!$B106,'Kendon Bank'!$J:$J,Cashflow!S$5)</f>
        <v>0</v>
      </c>
      <c r="T106" s="137">
        <f>SUMIFS('Kendon Bank'!$I:$I,'Kendon Bank'!$K:$K,Cashflow!$B106,'Kendon Bank'!$J:$J,Cashflow!T$5)</f>
        <v>0</v>
      </c>
      <c r="U106" s="137">
        <f>SUMIFS('Kendon Bank'!$I:$I,'Kendon Bank'!$K:$K,Cashflow!$B106,'Kendon Bank'!$J:$J,Cashflow!U$5)</f>
        <v>0</v>
      </c>
      <c r="V106" s="137">
        <f>SUMIFS('Kendon Bank'!$I:$I,'Kendon Bank'!$K:$K,Cashflow!$B106,'Kendon Bank'!$J:$J,Cashflow!V$5)</f>
        <v>0</v>
      </c>
      <c r="W106" s="137">
        <f>SUMIFS('Kendon Bank'!$I:$I,'Kendon Bank'!$K:$K,Cashflow!$B106,'Kendon Bank'!$J:$J,Cashflow!W$5)</f>
        <v>0</v>
      </c>
      <c r="X106" s="137">
        <f>SUMIFS('Kendon Bank'!$I:$I,'Kendon Bank'!$K:$K,Cashflow!$B106,'Kendon Bank'!$J:$J,Cashflow!X$5)</f>
        <v>0</v>
      </c>
      <c r="Y106" s="137">
        <f>SUMIFS('Kendon Bank'!$I:$I,'Kendon Bank'!$K:$K,Cashflow!$B106,'Kendon Bank'!$J:$J,Cashflow!Y$5)</f>
        <v>0</v>
      </c>
      <c r="Z106" s="137">
        <f>SUMIFS('Kendon Bank'!$I:$I,'Kendon Bank'!$K:$K,Cashflow!$B106,'Kendon Bank'!$J:$J,Cashflow!Z$5)</f>
        <v>0</v>
      </c>
      <c r="AA106" s="137">
        <f>SUMIFS('Kendon Bank'!$I:$I,'Kendon Bank'!$K:$K,Cashflow!$B106,'Kendon Bank'!$J:$J,Cashflow!AA$5)</f>
        <v>0</v>
      </c>
      <c r="AB106" s="137">
        <f>SUMIFS('Kendon Bank'!$I:$I,'Kendon Bank'!$K:$K,Cashflow!$B106,'Kendon Bank'!$J:$J,Cashflow!AB$5)</f>
        <v>0</v>
      </c>
      <c r="AC106" s="137">
        <f>SUMIFS('Kendon Bank'!$I:$I,'Kendon Bank'!$K:$K,Cashflow!$B106,'Kendon Bank'!$J:$J,Cashflow!AC$5)</f>
        <v>0</v>
      </c>
      <c r="AD106" s="137">
        <f>SUMIFS('Kendon Bank'!$I:$I,'Kendon Bank'!$K:$K,Cashflow!$B106,'Kendon Bank'!$J:$J,Cashflow!AD$5)</f>
        <v>0</v>
      </c>
      <c r="AE106" s="137">
        <f>SUMIFS('Kendon Bank'!$I:$I,'Kendon Bank'!$K:$K,Cashflow!$B106,'Kendon Bank'!$J:$J,Cashflow!AE$5)</f>
        <v>0</v>
      </c>
      <c r="AF106" s="137">
        <f>SUMIFS('Kendon Bank'!$I:$I,'Kendon Bank'!$K:$K,Cashflow!$B106,'Kendon Bank'!$J:$J,Cashflow!AF$5)</f>
        <v>0</v>
      </c>
      <c r="AG106" s="137">
        <f>SUMIFS('Kendon Bank'!$I:$I,'Kendon Bank'!$K:$K,Cashflow!$B106,'Kendon Bank'!$J:$J,Cashflow!AG$5)</f>
        <v>0</v>
      </c>
      <c r="AH106" s="137">
        <f>SUMIFS('Kendon Bank'!$I:$I,'Kendon Bank'!$K:$K,Cashflow!$B106,'Kendon Bank'!$J:$J,Cashflow!AH$5)</f>
        <v>0</v>
      </c>
      <c r="AI106" s="137">
        <f>SUMIFS('Kendon Bank'!$I:$I,'Kendon Bank'!$K:$K,Cashflow!$B106,'Kendon Bank'!$J:$J,Cashflow!AI$5)</f>
        <v>0</v>
      </c>
      <c r="AJ106" s="137">
        <f>SUMIFS('Kendon Bank'!$I:$I,'Kendon Bank'!$K:$K,Cashflow!$B106,'Kendon Bank'!$J:$J,Cashflow!AJ$5)</f>
        <v>0</v>
      </c>
      <c r="AK106" s="137">
        <f>SUMIFS('Kendon Bank'!$I:$I,'Kendon Bank'!$K:$K,Cashflow!$B106,'Kendon Bank'!$J:$J,Cashflow!AK$5)</f>
        <v>0</v>
      </c>
      <c r="AL106" s="137">
        <f>SUMIFS('Kendon Bank'!$I:$I,'Kendon Bank'!$K:$K,Cashflow!$B106,'Kendon Bank'!$J:$J,Cashflow!AL$5)</f>
        <v>0</v>
      </c>
      <c r="AM106" s="137">
        <f>SUMIFS('Kendon Bank'!$I:$I,'Kendon Bank'!$K:$K,Cashflow!$B106,'Kendon Bank'!$J:$J,Cashflow!AM$5)</f>
        <v>0</v>
      </c>
      <c r="AN106" s="137">
        <f>SUMIFS('Kendon Bank'!$I:$I,'Kendon Bank'!$K:$K,Cashflow!$B106,'Kendon Bank'!$J:$J,Cashflow!AN$5)</f>
        <v>0</v>
      </c>
      <c r="AO106" s="137">
        <f>SUMIFS('Kendon Bank'!$I:$I,'Kendon Bank'!$K:$K,Cashflow!$B106,'Kendon Bank'!$J:$J,Cashflow!AO$5)</f>
        <v>0</v>
      </c>
      <c r="AP106" s="137">
        <f>SUMIFS('Kendon Bank'!$I:$I,'Kendon Bank'!$K:$K,Cashflow!$B106,'Kendon Bank'!$J:$J,Cashflow!AP$5)</f>
        <v>0</v>
      </c>
      <c r="AQ106" s="137">
        <f>SUMIFS('Kendon Bank'!$I:$I,'Kendon Bank'!$K:$K,Cashflow!$B106,'Kendon Bank'!$J:$J,Cashflow!AQ$5)</f>
        <v>0</v>
      </c>
      <c r="AR106" s="137">
        <f>SUMIFS('Kendon Bank'!$I:$I,'Kendon Bank'!$K:$K,Cashflow!$B106,'Kendon Bank'!$J:$J,Cashflow!AR$5)</f>
        <v>0</v>
      </c>
      <c r="AS106" s="137">
        <f>SUMIFS('Kendon Bank'!$I:$I,'Kendon Bank'!$K:$K,Cashflow!$B106,'Kendon Bank'!$J:$J,Cashflow!AS$5)</f>
        <v>0</v>
      </c>
      <c r="AT106" s="137">
        <f>SUMIFS('Kendon Bank'!$I:$I,'Kendon Bank'!$K:$K,Cashflow!$B106,'Kendon Bank'!$J:$J,Cashflow!AT$5)</f>
        <v>0</v>
      </c>
      <c r="AU106" s="137">
        <f>SUMIFS('Kendon Bank'!$I:$I,'Kendon Bank'!$K:$K,Cashflow!$B106,'Kendon Bank'!$J:$J,Cashflow!AU$5)</f>
        <v>0</v>
      </c>
      <c r="AV106" s="137">
        <f>SUMIFS('Kendon Bank'!$I:$I,'Kendon Bank'!$K:$K,Cashflow!$B106,'Kendon Bank'!$J:$J,Cashflow!AV$5)</f>
        <v>0</v>
      </c>
      <c r="AW106" s="137">
        <f>SUMIFS('Kendon Bank'!$I:$I,'Kendon Bank'!$K:$K,Cashflow!$B106,'Kendon Bank'!$J:$J,Cashflow!AW$5)</f>
        <v>0</v>
      </c>
      <c r="AX106" s="137">
        <f>SUMIFS('Kendon Bank'!$I:$I,'Kendon Bank'!$K:$K,Cashflow!$B106,'Kendon Bank'!$J:$J,Cashflow!AX$5)</f>
        <v>0</v>
      </c>
      <c r="AY106" s="137">
        <f>SUMIFS('Kendon Bank'!$I:$I,'Kendon Bank'!$K:$K,Cashflow!$B106,'Kendon Bank'!$J:$J,Cashflow!AY$5)</f>
        <v>0</v>
      </c>
      <c r="AZ106" s="137">
        <f>SUMIFS('Kendon Bank'!$I:$I,'Kendon Bank'!$K:$K,Cashflow!$B106,'Kendon Bank'!$J:$J,Cashflow!AZ$5)</f>
        <v>0</v>
      </c>
      <c r="BA106" s="137">
        <f>SUMIFS('Kendon Bank'!$I:$I,'Kendon Bank'!$K:$K,Cashflow!$B106,'Kendon Bank'!$J:$J,Cashflow!BA$5)</f>
        <v>0</v>
      </c>
    </row>
    <row r="107" spans="2:56" s="177" customFormat="1" ht="12.75" collapsed="1" x14ac:dyDescent="0.2">
      <c r="B107" s="140" t="s">
        <v>17</v>
      </c>
      <c r="C107" s="140"/>
      <c r="D107" s="178">
        <f t="shared" si="107"/>
        <v>12457239.029999999</v>
      </c>
      <c r="E107" s="140">
        <f t="shared" ref="E107:AZ107" si="115">SUM(E108:E117)</f>
        <v>0</v>
      </c>
      <c r="F107" s="140">
        <f t="shared" si="115"/>
        <v>0</v>
      </c>
      <c r="G107" s="140">
        <f t="shared" si="115"/>
        <v>0</v>
      </c>
      <c r="H107" s="140">
        <f t="shared" si="115"/>
        <v>0</v>
      </c>
      <c r="I107" s="140">
        <f t="shared" si="115"/>
        <v>0</v>
      </c>
      <c r="J107" s="140">
        <f t="shared" si="115"/>
        <v>0</v>
      </c>
      <c r="K107" s="140">
        <f t="shared" si="115"/>
        <v>0</v>
      </c>
      <c r="L107" s="140">
        <f t="shared" si="115"/>
        <v>0</v>
      </c>
      <c r="M107" s="140">
        <f t="shared" si="115"/>
        <v>0</v>
      </c>
      <c r="N107" s="140">
        <f t="shared" si="115"/>
        <v>0</v>
      </c>
      <c r="O107" s="140">
        <f t="shared" si="115"/>
        <v>0</v>
      </c>
      <c r="P107" s="140">
        <f t="shared" si="115"/>
        <v>0</v>
      </c>
      <c r="Q107" s="140">
        <f t="shared" si="115"/>
        <v>0</v>
      </c>
      <c r="R107" s="140">
        <f t="shared" si="115"/>
        <v>0</v>
      </c>
      <c r="S107" s="140">
        <f t="shared" si="115"/>
        <v>0</v>
      </c>
      <c r="T107" s="140">
        <f t="shared" si="115"/>
        <v>0</v>
      </c>
      <c r="U107" s="140">
        <f t="shared" si="115"/>
        <v>0</v>
      </c>
      <c r="V107" s="140">
        <f t="shared" si="115"/>
        <v>0</v>
      </c>
      <c r="W107" s="140">
        <f t="shared" si="115"/>
        <v>0</v>
      </c>
      <c r="X107" s="140">
        <f t="shared" si="115"/>
        <v>0</v>
      </c>
      <c r="Y107" s="140">
        <f t="shared" si="115"/>
        <v>0</v>
      </c>
      <c r="Z107" s="140">
        <f t="shared" si="115"/>
        <v>0</v>
      </c>
      <c r="AA107" s="140">
        <f t="shared" si="115"/>
        <v>0</v>
      </c>
      <c r="AB107" s="140">
        <f t="shared" si="115"/>
        <v>0</v>
      </c>
      <c r="AC107" s="140">
        <f t="shared" si="115"/>
        <v>0</v>
      </c>
      <c r="AD107" s="140">
        <f t="shared" si="115"/>
        <v>0</v>
      </c>
      <c r="AE107" s="140">
        <f t="shared" si="115"/>
        <v>0</v>
      </c>
      <c r="AF107" s="140">
        <f t="shared" si="115"/>
        <v>0</v>
      </c>
      <c r="AG107" s="140">
        <f t="shared" si="115"/>
        <v>0</v>
      </c>
      <c r="AH107" s="140">
        <f t="shared" si="115"/>
        <v>0</v>
      </c>
      <c r="AI107" s="140">
        <f t="shared" si="115"/>
        <v>0</v>
      </c>
      <c r="AJ107" s="140">
        <f t="shared" si="115"/>
        <v>0</v>
      </c>
      <c r="AK107" s="140">
        <f t="shared" si="115"/>
        <v>10129084.59</v>
      </c>
      <c r="AL107" s="140">
        <f t="shared" si="115"/>
        <v>0</v>
      </c>
      <c r="AM107" s="140">
        <f t="shared" si="115"/>
        <v>1348498</v>
      </c>
      <c r="AN107" s="140">
        <f t="shared" si="115"/>
        <v>-1869112.4300000002</v>
      </c>
      <c r="AO107" s="140">
        <f t="shared" si="115"/>
        <v>318354.87</v>
      </c>
      <c r="AP107" s="140">
        <f t="shared" si="115"/>
        <v>0</v>
      </c>
      <c r="AQ107" s="140">
        <f t="shared" si="115"/>
        <v>156250</v>
      </c>
      <c r="AR107" s="140">
        <f t="shared" si="115"/>
        <v>100000</v>
      </c>
      <c r="AS107" s="140">
        <f t="shared" si="115"/>
        <v>600000</v>
      </c>
      <c r="AT107" s="140">
        <f t="shared" si="115"/>
        <v>200000</v>
      </c>
      <c r="AU107" s="140">
        <f t="shared" si="115"/>
        <v>160000</v>
      </c>
      <c r="AV107" s="140">
        <f t="shared" si="115"/>
        <v>45000</v>
      </c>
      <c r="AW107" s="140">
        <f t="shared" si="115"/>
        <v>70000</v>
      </c>
      <c r="AX107" s="140">
        <f t="shared" si="115"/>
        <v>233164</v>
      </c>
      <c r="AY107" s="140">
        <f t="shared" si="115"/>
        <v>115000</v>
      </c>
      <c r="AZ107" s="140">
        <f t="shared" si="115"/>
        <v>31000</v>
      </c>
      <c r="BA107" s="140">
        <f t="shared" ref="BA107" si="116">SUM(BA108:BA117)</f>
        <v>820000</v>
      </c>
      <c r="BB107" s="140"/>
      <c r="BC107" s="140"/>
      <c r="BD107" s="140"/>
    </row>
    <row r="108" spans="2:56" s="137" customFormat="1" ht="12.75" hidden="1" outlineLevel="1" x14ac:dyDescent="0.2">
      <c r="B108" s="137" t="s">
        <v>1888</v>
      </c>
      <c r="D108" s="181">
        <f t="shared" si="107"/>
        <v>5127500</v>
      </c>
      <c r="E108" s="137">
        <f>SUMIFS('Kendon Bank'!$I:$I,'Kendon Bank'!$K:$K,Cashflow!$B108,'Kendon Bank'!$J:$J,Cashflow!E$5)</f>
        <v>0</v>
      </c>
      <c r="F108" s="137">
        <f>SUMIFS('Kendon Bank'!$I:$I,'Kendon Bank'!$K:$K,Cashflow!$B108,'Kendon Bank'!$J:$J,Cashflow!F$5)</f>
        <v>0</v>
      </c>
      <c r="G108" s="137">
        <f>SUMIFS('Kendon Bank'!$I:$I,'Kendon Bank'!$K:$K,Cashflow!$B108,'Kendon Bank'!$J:$J,Cashflow!G$5)</f>
        <v>0</v>
      </c>
      <c r="H108" s="137">
        <f>SUMIFS('Kendon Bank'!$I:$I,'Kendon Bank'!$K:$K,Cashflow!$B108,'Kendon Bank'!$J:$J,Cashflow!H$5)</f>
        <v>0</v>
      </c>
      <c r="I108" s="137">
        <f>SUMIFS('Kendon Bank'!$I:$I,'Kendon Bank'!$K:$K,Cashflow!$B108,'Kendon Bank'!$J:$J,Cashflow!I$5)</f>
        <v>0</v>
      </c>
      <c r="J108" s="137">
        <f>SUMIFS('Kendon Bank'!$I:$I,'Kendon Bank'!$K:$K,Cashflow!$B108,'Kendon Bank'!$J:$J,Cashflow!J$5)</f>
        <v>0</v>
      </c>
      <c r="K108" s="137">
        <f>SUMIFS('Kendon Bank'!$I:$I,'Kendon Bank'!$K:$K,Cashflow!$B108,'Kendon Bank'!$J:$J,Cashflow!K$5)</f>
        <v>0</v>
      </c>
      <c r="L108" s="137">
        <f>SUMIFS('Kendon Bank'!$I:$I,'Kendon Bank'!$K:$K,Cashflow!$B108,'Kendon Bank'!$J:$J,Cashflow!L$5)</f>
        <v>0</v>
      </c>
      <c r="M108" s="137">
        <f>SUMIFS('Kendon Bank'!$I:$I,'Kendon Bank'!$K:$K,Cashflow!$B108,'Kendon Bank'!$J:$J,Cashflow!M$5)</f>
        <v>0</v>
      </c>
      <c r="N108" s="137">
        <f>SUMIFS('Kendon Bank'!$I:$I,'Kendon Bank'!$K:$K,Cashflow!$B108,'Kendon Bank'!$J:$J,Cashflow!N$5)</f>
        <v>0</v>
      </c>
      <c r="O108" s="137">
        <f>SUMIFS('Kendon Bank'!$I:$I,'Kendon Bank'!$K:$K,Cashflow!$B108,'Kendon Bank'!$J:$J,Cashflow!O$5)</f>
        <v>0</v>
      </c>
      <c r="P108" s="137">
        <f>SUMIFS('Kendon Bank'!$I:$I,'Kendon Bank'!$K:$K,Cashflow!$B108,'Kendon Bank'!$J:$J,Cashflow!P$5)</f>
        <v>0</v>
      </c>
      <c r="Q108" s="137">
        <f>SUMIFS('Kendon Bank'!$I:$I,'Kendon Bank'!$K:$K,Cashflow!$B108,'Kendon Bank'!$J:$J,Cashflow!Q$5)</f>
        <v>0</v>
      </c>
      <c r="R108" s="137">
        <f>SUMIFS('Kendon Bank'!$I:$I,'Kendon Bank'!$K:$K,Cashflow!$B108,'Kendon Bank'!$J:$J,Cashflow!R$5)</f>
        <v>0</v>
      </c>
      <c r="S108" s="137">
        <f>SUMIFS('Kendon Bank'!$I:$I,'Kendon Bank'!$K:$K,Cashflow!$B108,'Kendon Bank'!$J:$J,Cashflow!S$5)</f>
        <v>0</v>
      </c>
      <c r="T108" s="137">
        <f>SUMIFS('Kendon Bank'!$I:$I,'Kendon Bank'!$K:$K,Cashflow!$B108,'Kendon Bank'!$J:$J,Cashflow!T$5)</f>
        <v>0</v>
      </c>
      <c r="U108" s="137">
        <f>SUMIFS('Kendon Bank'!$I:$I,'Kendon Bank'!$K:$K,Cashflow!$B108,'Kendon Bank'!$J:$J,Cashflow!U$5)</f>
        <v>0</v>
      </c>
      <c r="V108" s="137">
        <f>SUMIFS('Kendon Bank'!$I:$I,'Kendon Bank'!$K:$K,Cashflow!$B108,'Kendon Bank'!$J:$J,Cashflow!V$5)</f>
        <v>0</v>
      </c>
      <c r="W108" s="137">
        <f>SUMIFS('Kendon Bank'!$I:$I,'Kendon Bank'!$K:$K,Cashflow!$B108,'Kendon Bank'!$J:$J,Cashflow!W$5)</f>
        <v>0</v>
      </c>
      <c r="X108" s="137">
        <f>SUMIFS('Kendon Bank'!$I:$I,'Kendon Bank'!$K:$K,Cashflow!$B108,'Kendon Bank'!$J:$J,Cashflow!X$5)</f>
        <v>0</v>
      </c>
      <c r="Y108" s="137">
        <f>SUMIFS('Kendon Bank'!$I:$I,'Kendon Bank'!$K:$K,Cashflow!$B108,'Kendon Bank'!$J:$J,Cashflow!Y$5)</f>
        <v>0</v>
      </c>
      <c r="Z108" s="137">
        <f>SUMIFS('Kendon Bank'!$I:$I,'Kendon Bank'!$K:$K,Cashflow!$B108,'Kendon Bank'!$J:$J,Cashflow!Z$5)</f>
        <v>0</v>
      </c>
      <c r="AA108" s="137">
        <f>SUMIFS('Kendon Bank'!$I:$I,'Kendon Bank'!$K:$K,Cashflow!$B108,'Kendon Bank'!$J:$J,Cashflow!AA$5)</f>
        <v>0</v>
      </c>
      <c r="AB108" s="137">
        <f>SUMIFS('Kendon Bank'!$I:$I,'Kendon Bank'!$K:$K,Cashflow!$B108,'Kendon Bank'!$J:$J,Cashflow!AB$5)</f>
        <v>0</v>
      </c>
      <c r="AC108" s="137">
        <f>SUMIFS('Kendon Bank'!$I:$I,'Kendon Bank'!$K:$K,Cashflow!$B108,'Kendon Bank'!$J:$J,Cashflow!AC$5)</f>
        <v>0</v>
      </c>
      <c r="AD108" s="137">
        <f>SUMIFS('Kendon Bank'!$I:$I,'Kendon Bank'!$K:$K,Cashflow!$B108,'Kendon Bank'!$J:$J,Cashflow!AD$5)</f>
        <v>0</v>
      </c>
      <c r="AE108" s="137">
        <f>SUMIFS('Kendon Bank'!$I:$I,'Kendon Bank'!$K:$K,Cashflow!$B108,'Kendon Bank'!$J:$J,Cashflow!AE$5)</f>
        <v>0</v>
      </c>
      <c r="AF108" s="137">
        <f>SUMIFS('Kendon Bank'!$I:$I,'Kendon Bank'!$K:$K,Cashflow!$B108,'Kendon Bank'!$J:$J,Cashflow!AF$5)</f>
        <v>0</v>
      </c>
      <c r="AG108" s="137">
        <f>SUMIFS('Kendon Bank'!$I:$I,'Kendon Bank'!$K:$K,Cashflow!$B108,'Kendon Bank'!$J:$J,Cashflow!AG$5)</f>
        <v>0</v>
      </c>
      <c r="AH108" s="137">
        <f>SUMIFS('Kendon Bank'!$I:$I,'Kendon Bank'!$K:$K,Cashflow!$B108,'Kendon Bank'!$J:$J,Cashflow!AH$5)</f>
        <v>0</v>
      </c>
      <c r="AI108" s="137">
        <f>SUMIFS('Kendon Bank'!$I:$I,'Kendon Bank'!$K:$K,Cashflow!$B108,'Kendon Bank'!$J:$J,Cashflow!AI$5)</f>
        <v>0</v>
      </c>
      <c r="AJ108" s="137">
        <f>SUMIFS('Kendon Bank'!$I:$I,'Kendon Bank'!$K:$K,Cashflow!$B108,'Kendon Bank'!$J:$J,Cashflow!AJ$5)</f>
        <v>0</v>
      </c>
      <c r="AK108" s="137">
        <f>SUMIFS('Kendon Bank'!$I:$I,'Kendon Bank'!$K:$K,Cashflow!$B108,'Kendon Bank'!$J:$J,Cashflow!AK$5)</f>
        <v>5127500</v>
      </c>
      <c r="AL108" s="137">
        <f>SUMIFS('Kendon Bank'!$I:$I,'Kendon Bank'!$K:$K,Cashflow!$B108,'Kendon Bank'!$J:$J,Cashflow!AL$5)</f>
        <v>0</v>
      </c>
      <c r="AM108" s="137">
        <f>SUMIFS('Kendon Bank'!$I:$I,'Kendon Bank'!$K:$K,Cashflow!$B108,'Kendon Bank'!$J:$J,Cashflow!AM$5)</f>
        <v>0</v>
      </c>
      <c r="AN108" s="137">
        <f>SUMIFS('Kendon Bank'!$I:$I,'Kendon Bank'!$K:$K,Cashflow!$B108,'Kendon Bank'!$J:$J,Cashflow!AN$5)</f>
        <v>0</v>
      </c>
      <c r="AO108" s="137">
        <f>SUMIFS('Kendon Bank'!$I:$I,'Kendon Bank'!$K:$K,Cashflow!$B108,'Kendon Bank'!$J:$J,Cashflow!AO$5)</f>
        <v>0</v>
      </c>
      <c r="AP108" s="137">
        <f>SUMIFS('Kendon Bank'!$I:$I,'Kendon Bank'!$K:$K,Cashflow!$B108,'Kendon Bank'!$J:$J,Cashflow!AP$5)</f>
        <v>0</v>
      </c>
      <c r="AQ108" s="137">
        <f>SUMIFS('Kendon Bank'!$I:$I,'Kendon Bank'!$K:$K,Cashflow!$B108,'Kendon Bank'!$J:$J,Cashflow!AQ$5)</f>
        <v>0</v>
      </c>
      <c r="AR108" s="137">
        <f>SUMIFS('Kendon Bank'!$I:$I,'Kendon Bank'!$K:$K,Cashflow!$B108,'Kendon Bank'!$J:$J,Cashflow!AR$5)</f>
        <v>0</v>
      </c>
      <c r="AS108" s="137">
        <f>SUMIFS('Kendon Bank'!$I:$I,'Kendon Bank'!$K:$K,Cashflow!$B108,'Kendon Bank'!$J:$J,Cashflow!AS$5)</f>
        <v>0</v>
      </c>
      <c r="AT108" s="137">
        <f>SUMIFS('Kendon Bank'!$I:$I,'Kendon Bank'!$K:$K,Cashflow!$B108,'Kendon Bank'!$J:$J,Cashflow!AT$5)</f>
        <v>0</v>
      </c>
      <c r="AU108" s="137">
        <f>SUMIFS('Kendon Bank'!$I:$I,'Kendon Bank'!$K:$K,Cashflow!$B108,'Kendon Bank'!$J:$J,Cashflow!AU$5)</f>
        <v>0</v>
      </c>
      <c r="AV108" s="137">
        <f>SUMIFS('Kendon Bank'!$I:$I,'Kendon Bank'!$K:$K,Cashflow!$B108,'Kendon Bank'!$J:$J,Cashflow!AV$5)</f>
        <v>0</v>
      </c>
      <c r="AW108" s="137">
        <f>SUMIFS('Kendon Bank'!$I:$I,'Kendon Bank'!$K:$K,Cashflow!$B108,'Kendon Bank'!$J:$J,Cashflow!AW$5)</f>
        <v>0</v>
      </c>
      <c r="AX108" s="137">
        <f>SUMIFS('Kendon Bank'!$I:$I,'Kendon Bank'!$K:$K,Cashflow!$B108,'Kendon Bank'!$J:$J,Cashflow!AX$5)</f>
        <v>0</v>
      </c>
      <c r="AY108" s="137">
        <f>SUMIFS('Kendon Bank'!$I:$I,'Kendon Bank'!$K:$K,Cashflow!$B108,'Kendon Bank'!$J:$J,Cashflow!AY$5)</f>
        <v>0</v>
      </c>
      <c r="AZ108" s="137">
        <f>SUMIFS('Kendon Bank'!$I:$I,'Kendon Bank'!$K:$K,Cashflow!$B108,'Kendon Bank'!$J:$J,Cashflow!AZ$5)</f>
        <v>0</v>
      </c>
      <c r="BA108" s="137">
        <f>SUMIFS('Kendon Bank'!$I:$I,'Kendon Bank'!$K:$K,Cashflow!$B108,'Kendon Bank'!$J:$J,Cashflow!BA$5)</f>
        <v>0</v>
      </c>
    </row>
    <row r="109" spans="2:56" s="137" customFormat="1" ht="12.75" hidden="1" outlineLevel="1" x14ac:dyDescent="0.2">
      <c r="B109" s="137" t="s">
        <v>995</v>
      </c>
      <c r="D109" s="181">
        <f t="shared" si="107"/>
        <v>3475748.59</v>
      </c>
      <c r="E109" s="137">
        <f>SUMIFS('Kendon Bank'!$I:$I,'Kendon Bank'!$K:$K,Cashflow!$B109,'Kendon Bank'!$J:$J,Cashflow!E$5)</f>
        <v>0</v>
      </c>
      <c r="F109" s="137">
        <f>SUMIFS('Kendon Bank'!$I:$I,'Kendon Bank'!$K:$K,Cashflow!$B109,'Kendon Bank'!$J:$J,Cashflow!F$5)</f>
        <v>0</v>
      </c>
      <c r="G109" s="137">
        <f>SUMIFS('Kendon Bank'!$I:$I,'Kendon Bank'!$K:$K,Cashflow!$B109,'Kendon Bank'!$J:$J,Cashflow!G$5)</f>
        <v>0</v>
      </c>
      <c r="H109" s="137">
        <f>SUMIFS('Kendon Bank'!$I:$I,'Kendon Bank'!$K:$K,Cashflow!$B109,'Kendon Bank'!$J:$J,Cashflow!H$5)</f>
        <v>0</v>
      </c>
      <c r="I109" s="137">
        <f>SUMIFS('Kendon Bank'!$I:$I,'Kendon Bank'!$K:$K,Cashflow!$B109,'Kendon Bank'!$J:$J,Cashflow!I$5)</f>
        <v>0</v>
      </c>
      <c r="J109" s="137">
        <f>SUMIFS('Kendon Bank'!$I:$I,'Kendon Bank'!$K:$K,Cashflow!$B109,'Kendon Bank'!$J:$J,Cashflow!J$5)</f>
        <v>0</v>
      </c>
      <c r="K109" s="137">
        <f>SUMIFS('Kendon Bank'!$I:$I,'Kendon Bank'!$K:$K,Cashflow!$B109,'Kendon Bank'!$J:$J,Cashflow!K$5)</f>
        <v>0</v>
      </c>
      <c r="L109" s="137">
        <f>SUMIFS('Kendon Bank'!$I:$I,'Kendon Bank'!$K:$K,Cashflow!$B109,'Kendon Bank'!$J:$J,Cashflow!L$5)</f>
        <v>0</v>
      </c>
      <c r="M109" s="137">
        <f>SUMIFS('Kendon Bank'!$I:$I,'Kendon Bank'!$K:$K,Cashflow!$B109,'Kendon Bank'!$J:$J,Cashflow!M$5)</f>
        <v>0</v>
      </c>
      <c r="N109" s="137">
        <f>SUMIFS('Kendon Bank'!$I:$I,'Kendon Bank'!$K:$K,Cashflow!$B109,'Kendon Bank'!$J:$J,Cashflow!N$5)</f>
        <v>0</v>
      </c>
      <c r="O109" s="137">
        <f>SUMIFS('Kendon Bank'!$I:$I,'Kendon Bank'!$K:$K,Cashflow!$B109,'Kendon Bank'!$J:$J,Cashflow!O$5)</f>
        <v>0</v>
      </c>
      <c r="P109" s="137">
        <f>SUMIFS('Kendon Bank'!$I:$I,'Kendon Bank'!$K:$K,Cashflow!$B109,'Kendon Bank'!$J:$J,Cashflow!P$5)</f>
        <v>0</v>
      </c>
      <c r="Q109" s="137">
        <f>SUMIFS('Kendon Bank'!$I:$I,'Kendon Bank'!$K:$K,Cashflow!$B109,'Kendon Bank'!$J:$J,Cashflow!Q$5)</f>
        <v>0</v>
      </c>
      <c r="R109" s="137">
        <f>SUMIFS('Kendon Bank'!$I:$I,'Kendon Bank'!$K:$K,Cashflow!$B109,'Kendon Bank'!$J:$J,Cashflow!R$5)</f>
        <v>0</v>
      </c>
      <c r="S109" s="137">
        <f>SUMIFS('Kendon Bank'!$I:$I,'Kendon Bank'!$K:$K,Cashflow!$B109,'Kendon Bank'!$J:$J,Cashflow!S$5)</f>
        <v>0</v>
      </c>
      <c r="T109" s="137">
        <f>SUMIFS('Kendon Bank'!$I:$I,'Kendon Bank'!$K:$K,Cashflow!$B109,'Kendon Bank'!$J:$J,Cashflow!T$5)</f>
        <v>0</v>
      </c>
      <c r="U109" s="137">
        <f>SUMIFS('Kendon Bank'!$I:$I,'Kendon Bank'!$K:$K,Cashflow!$B109,'Kendon Bank'!$J:$J,Cashflow!U$5)</f>
        <v>0</v>
      </c>
      <c r="V109" s="137">
        <f>SUMIFS('Kendon Bank'!$I:$I,'Kendon Bank'!$K:$K,Cashflow!$B109,'Kendon Bank'!$J:$J,Cashflow!V$5)</f>
        <v>0</v>
      </c>
      <c r="W109" s="137">
        <f>SUMIFS('Kendon Bank'!$I:$I,'Kendon Bank'!$K:$K,Cashflow!$B109,'Kendon Bank'!$J:$J,Cashflow!W$5)</f>
        <v>0</v>
      </c>
      <c r="X109" s="137">
        <f>SUMIFS('Kendon Bank'!$I:$I,'Kendon Bank'!$K:$K,Cashflow!$B109,'Kendon Bank'!$J:$J,Cashflow!X$5)</f>
        <v>0</v>
      </c>
      <c r="Y109" s="137">
        <f>SUMIFS('Kendon Bank'!$I:$I,'Kendon Bank'!$K:$K,Cashflow!$B109,'Kendon Bank'!$J:$J,Cashflow!Y$5)</f>
        <v>0</v>
      </c>
      <c r="Z109" s="137">
        <f>SUMIFS('Kendon Bank'!$I:$I,'Kendon Bank'!$K:$K,Cashflow!$B109,'Kendon Bank'!$J:$J,Cashflow!Z$5)</f>
        <v>0</v>
      </c>
      <c r="AA109" s="137">
        <f>SUMIFS('Kendon Bank'!$I:$I,'Kendon Bank'!$K:$K,Cashflow!$B109,'Kendon Bank'!$J:$J,Cashflow!AA$5)</f>
        <v>0</v>
      </c>
      <c r="AB109" s="137">
        <f>SUMIFS('Kendon Bank'!$I:$I,'Kendon Bank'!$K:$K,Cashflow!$B109,'Kendon Bank'!$J:$J,Cashflow!AB$5)</f>
        <v>0</v>
      </c>
      <c r="AC109" s="137">
        <f>SUMIFS('Kendon Bank'!$I:$I,'Kendon Bank'!$K:$K,Cashflow!$B109,'Kendon Bank'!$J:$J,Cashflow!AC$5)</f>
        <v>0</v>
      </c>
      <c r="AD109" s="137">
        <f>SUMIFS('Kendon Bank'!$I:$I,'Kendon Bank'!$K:$K,Cashflow!$B109,'Kendon Bank'!$J:$J,Cashflow!AD$5)</f>
        <v>0</v>
      </c>
      <c r="AE109" s="137">
        <f>SUMIFS('Kendon Bank'!$I:$I,'Kendon Bank'!$K:$K,Cashflow!$B109,'Kendon Bank'!$J:$J,Cashflow!AE$5)</f>
        <v>0</v>
      </c>
      <c r="AF109" s="137">
        <f>SUMIFS('Kendon Bank'!$I:$I,'Kendon Bank'!$K:$K,Cashflow!$B109,'Kendon Bank'!$J:$J,Cashflow!AF$5)</f>
        <v>0</v>
      </c>
      <c r="AG109" s="137">
        <f>SUMIFS('Kendon Bank'!$I:$I,'Kendon Bank'!$K:$K,Cashflow!$B109,'Kendon Bank'!$J:$J,Cashflow!AG$5)</f>
        <v>0</v>
      </c>
      <c r="AH109" s="137">
        <f>SUMIFS('Kendon Bank'!$I:$I,'Kendon Bank'!$K:$K,Cashflow!$B109,'Kendon Bank'!$J:$J,Cashflow!AH$5)</f>
        <v>0</v>
      </c>
      <c r="AI109" s="137">
        <f>SUMIFS('Kendon Bank'!$I:$I,'Kendon Bank'!$K:$K,Cashflow!$B109,'Kendon Bank'!$J:$J,Cashflow!AI$5)</f>
        <v>0</v>
      </c>
      <c r="AJ109" s="137">
        <f>SUMIFS('Kendon Bank'!$I:$I,'Kendon Bank'!$K:$K,Cashflow!$B109,'Kendon Bank'!$J:$J,Cashflow!AJ$5)</f>
        <v>0</v>
      </c>
      <c r="AK109" s="137">
        <f>SUMIFS('Kendon Bank'!$I:$I,'Kendon Bank'!$K:$K,Cashflow!$B109,'Kendon Bank'!$J:$J,Cashflow!AK$5)</f>
        <v>4001584.59</v>
      </c>
      <c r="AL109" s="137">
        <f>SUMIFS('Kendon Bank'!$I:$I,'Kendon Bank'!$K:$K,Cashflow!$B109,'Kendon Bank'!$J:$J,Cashflow!AL$5)</f>
        <v>0</v>
      </c>
      <c r="AM109" s="137">
        <f>SUMIFS('Kendon Bank'!$I:$I,'Kendon Bank'!$K:$K,Cashflow!$B109,'Kendon Bank'!$J:$J,Cashflow!AM$5)</f>
        <v>0</v>
      </c>
      <c r="AN109" s="137">
        <f>SUMIFS('Kendon Bank'!$I:$I,'Kendon Bank'!$K:$K,Cashflow!$B109,'Kendon Bank'!$J:$J,Cashflow!AN$5)</f>
        <v>-2000000</v>
      </c>
      <c r="AO109" s="137">
        <f>SUMIFS('Kendon Bank'!$I:$I,'Kendon Bank'!$K:$K,Cashflow!$B109,'Kendon Bank'!$J:$J,Cashflow!AO$5)</f>
        <v>200000</v>
      </c>
      <c r="AP109" s="137">
        <f>SUMIFS('Kendon Bank'!$I:$I,'Kendon Bank'!$K:$K,Cashflow!$B109,'Kendon Bank'!$J:$J,Cashflow!AP$5)</f>
        <v>0</v>
      </c>
      <c r="AQ109" s="137">
        <f>SUMIFS('Kendon Bank'!$I:$I,'Kendon Bank'!$K:$K,Cashflow!$B109,'Kendon Bank'!$J:$J,Cashflow!AQ$5)</f>
        <v>-1100000</v>
      </c>
      <c r="AR109" s="137">
        <f>SUMIFS('Kendon Bank'!$I:$I,'Kendon Bank'!$K:$K,Cashflow!$B109,'Kendon Bank'!$J:$J,Cashflow!AR$5)</f>
        <v>100000</v>
      </c>
      <c r="AS109" s="137">
        <f>SUMIFS('Kendon Bank'!$I:$I,'Kendon Bank'!$K:$K,Cashflow!$B109,'Kendon Bank'!$J:$J,Cashflow!AS$5)</f>
        <v>600000</v>
      </c>
      <c r="AT109" s="137">
        <f>SUMIFS('Kendon Bank'!$I:$I,'Kendon Bank'!$K:$K,Cashflow!$B109,'Kendon Bank'!$J:$J,Cashflow!AT$5)</f>
        <v>200000</v>
      </c>
      <c r="AU109" s="137">
        <f>SUMIFS('Kendon Bank'!$I:$I,'Kendon Bank'!$K:$K,Cashflow!$B109,'Kendon Bank'!$J:$J,Cashflow!AU$5)</f>
        <v>160000</v>
      </c>
      <c r="AV109" s="137">
        <f>SUMIFS('Kendon Bank'!$I:$I,'Kendon Bank'!$K:$K,Cashflow!$B109,'Kendon Bank'!$J:$J,Cashflow!AV$5)</f>
        <v>45000</v>
      </c>
      <c r="AW109" s="137">
        <f>SUMIFS('Kendon Bank'!$I:$I,'Kendon Bank'!$K:$K,Cashflow!$B109,'Kendon Bank'!$J:$J,Cashflow!AW$5)</f>
        <v>70000</v>
      </c>
      <c r="AX109" s="137">
        <f>SUMIFS('Kendon Bank'!$I:$I,'Kendon Bank'!$K:$K,Cashflow!$B109,'Kendon Bank'!$J:$J,Cashflow!AX$5)</f>
        <v>233164</v>
      </c>
      <c r="AY109" s="137">
        <f>SUMIFS('Kendon Bank'!$I:$I,'Kendon Bank'!$K:$K,Cashflow!$B109,'Kendon Bank'!$J:$J,Cashflow!AY$5)</f>
        <v>115000</v>
      </c>
      <c r="AZ109" s="137">
        <f>SUMIFS('Kendon Bank'!$I:$I,'Kendon Bank'!$K:$K,Cashflow!$B109,'Kendon Bank'!$J:$J,Cashflow!AZ$5)</f>
        <v>31000</v>
      </c>
      <c r="BA109" s="137">
        <f>SUMIFS('Kendon Bank'!$I:$I,'Kendon Bank'!$K:$K,Cashflow!$B109,'Kendon Bank'!$J:$J,Cashflow!BA$5)</f>
        <v>820000</v>
      </c>
    </row>
    <row r="110" spans="2:56" s="137" customFormat="1" ht="12.75" hidden="1" outlineLevel="1" x14ac:dyDescent="0.2">
      <c r="B110" s="137" t="s">
        <v>1192</v>
      </c>
      <c r="D110" s="181">
        <f t="shared" si="107"/>
        <v>1256250</v>
      </c>
      <c r="E110" s="137">
        <f>SUMIFS('Kendon Bank'!$I:$I,'Kendon Bank'!$K:$K,Cashflow!$B110,'Kendon Bank'!$J:$J,Cashflow!E$5)</f>
        <v>0</v>
      </c>
      <c r="F110" s="137">
        <f>SUMIFS('Kendon Bank'!$I:$I,'Kendon Bank'!$K:$K,Cashflow!$B110,'Kendon Bank'!$J:$J,Cashflow!F$5)</f>
        <v>0</v>
      </c>
      <c r="G110" s="137">
        <f>SUMIFS('Kendon Bank'!$I:$I,'Kendon Bank'!$K:$K,Cashflow!$B110,'Kendon Bank'!$J:$J,Cashflow!G$5)</f>
        <v>0</v>
      </c>
      <c r="H110" s="137">
        <f>SUMIFS('Kendon Bank'!$I:$I,'Kendon Bank'!$K:$K,Cashflow!$B110,'Kendon Bank'!$J:$J,Cashflow!H$5)</f>
        <v>0</v>
      </c>
      <c r="I110" s="137">
        <f>SUMIFS('Kendon Bank'!$I:$I,'Kendon Bank'!$K:$K,Cashflow!$B110,'Kendon Bank'!$J:$J,Cashflow!I$5)</f>
        <v>0</v>
      </c>
      <c r="J110" s="137">
        <f>SUMIFS('Kendon Bank'!$I:$I,'Kendon Bank'!$K:$K,Cashflow!$B110,'Kendon Bank'!$J:$J,Cashflow!J$5)</f>
        <v>0</v>
      </c>
      <c r="K110" s="137">
        <f>SUMIFS('Kendon Bank'!$I:$I,'Kendon Bank'!$K:$K,Cashflow!$B110,'Kendon Bank'!$J:$J,Cashflow!K$5)</f>
        <v>0</v>
      </c>
      <c r="L110" s="137">
        <f>SUMIFS('Kendon Bank'!$I:$I,'Kendon Bank'!$K:$K,Cashflow!$B110,'Kendon Bank'!$J:$J,Cashflow!L$5)</f>
        <v>0</v>
      </c>
      <c r="M110" s="137">
        <f>SUMIFS('Kendon Bank'!$I:$I,'Kendon Bank'!$K:$K,Cashflow!$B110,'Kendon Bank'!$J:$J,Cashflow!M$5)</f>
        <v>0</v>
      </c>
      <c r="N110" s="137">
        <f>SUMIFS('Kendon Bank'!$I:$I,'Kendon Bank'!$K:$K,Cashflow!$B110,'Kendon Bank'!$J:$J,Cashflow!N$5)</f>
        <v>0</v>
      </c>
      <c r="O110" s="137">
        <f>SUMIFS('Kendon Bank'!$I:$I,'Kendon Bank'!$K:$K,Cashflow!$B110,'Kendon Bank'!$J:$J,Cashflow!O$5)</f>
        <v>0</v>
      </c>
      <c r="P110" s="137">
        <f>SUMIFS('Kendon Bank'!$I:$I,'Kendon Bank'!$K:$K,Cashflow!$B110,'Kendon Bank'!$J:$J,Cashflow!P$5)</f>
        <v>0</v>
      </c>
      <c r="Q110" s="137">
        <f>SUMIFS('Kendon Bank'!$I:$I,'Kendon Bank'!$K:$K,Cashflow!$B110,'Kendon Bank'!$J:$J,Cashflow!Q$5)</f>
        <v>0</v>
      </c>
      <c r="R110" s="137">
        <f>SUMIFS('Kendon Bank'!$I:$I,'Kendon Bank'!$K:$K,Cashflow!$B110,'Kendon Bank'!$J:$J,Cashflow!R$5)</f>
        <v>0</v>
      </c>
      <c r="S110" s="137">
        <f>SUMIFS('Kendon Bank'!$I:$I,'Kendon Bank'!$K:$K,Cashflow!$B110,'Kendon Bank'!$J:$J,Cashflow!S$5)</f>
        <v>0</v>
      </c>
      <c r="T110" s="137">
        <f>SUMIFS('Kendon Bank'!$I:$I,'Kendon Bank'!$K:$K,Cashflow!$B110,'Kendon Bank'!$J:$J,Cashflow!T$5)</f>
        <v>0</v>
      </c>
      <c r="U110" s="137">
        <f>SUMIFS('Kendon Bank'!$I:$I,'Kendon Bank'!$K:$K,Cashflow!$B110,'Kendon Bank'!$J:$J,Cashflow!U$5)</f>
        <v>0</v>
      </c>
      <c r="V110" s="137">
        <f>SUMIFS('Kendon Bank'!$I:$I,'Kendon Bank'!$K:$K,Cashflow!$B110,'Kendon Bank'!$J:$J,Cashflow!V$5)</f>
        <v>0</v>
      </c>
      <c r="W110" s="137">
        <f>SUMIFS('Kendon Bank'!$I:$I,'Kendon Bank'!$K:$K,Cashflow!$B110,'Kendon Bank'!$J:$J,Cashflow!W$5)</f>
        <v>0</v>
      </c>
      <c r="X110" s="137">
        <f>SUMIFS('Kendon Bank'!$I:$I,'Kendon Bank'!$K:$K,Cashflow!$B110,'Kendon Bank'!$J:$J,Cashflow!X$5)</f>
        <v>0</v>
      </c>
      <c r="Y110" s="137">
        <f>SUMIFS('Kendon Bank'!$I:$I,'Kendon Bank'!$K:$K,Cashflow!$B110,'Kendon Bank'!$J:$J,Cashflow!Y$5)</f>
        <v>0</v>
      </c>
      <c r="Z110" s="137">
        <f>SUMIFS('Kendon Bank'!$I:$I,'Kendon Bank'!$K:$K,Cashflow!$B110,'Kendon Bank'!$J:$J,Cashflow!Z$5)</f>
        <v>0</v>
      </c>
      <c r="AA110" s="137">
        <f>SUMIFS('Kendon Bank'!$I:$I,'Kendon Bank'!$K:$K,Cashflow!$B110,'Kendon Bank'!$J:$J,Cashflow!AA$5)</f>
        <v>0</v>
      </c>
      <c r="AB110" s="137">
        <f>SUMIFS('Kendon Bank'!$I:$I,'Kendon Bank'!$K:$K,Cashflow!$B110,'Kendon Bank'!$J:$J,Cashflow!AB$5)</f>
        <v>0</v>
      </c>
      <c r="AC110" s="137">
        <f>SUMIFS('Kendon Bank'!$I:$I,'Kendon Bank'!$K:$K,Cashflow!$B110,'Kendon Bank'!$J:$J,Cashflow!AC$5)</f>
        <v>0</v>
      </c>
      <c r="AD110" s="137">
        <f>SUMIFS('Kendon Bank'!$I:$I,'Kendon Bank'!$K:$K,Cashflow!$B110,'Kendon Bank'!$J:$J,Cashflow!AD$5)</f>
        <v>0</v>
      </c>
      <c r="AE110" s="137">
        <f>SUMIFS('Kendon Bank'!$I:$I,'Kendon Bank'!$K:$K,Cashflow!$B110,'Kendon Bank'!$J:$J,Cashflow!AE$5)</f>
        <v>0</v>
      </c>
      <c r="AF110" s="137">
        <f>SUMIFS('Kendon Bank'!$I:$I,'Kendon Bank'!$K:$K,Cashflow!$B110,'Kendon Bank'!$J:$J,Cashflow!AF$5)</f>
        <v>0</v>
      </c>
      <c r="AG110" s="137">
        <f>SUMIFS('Kendon Bank'!$I:$I,'Kendon Bank'!$K:$K,Cashflow!$B110,'Kendon Bank'!$J:$J,Cashflow!AG$5)</f>
        <v>0</v>
      </c>
      <c r="AH110" s="137">
        <f>SUMIFS('Kendon Bank'!$I:$I,'Kendon Bank'!$K:$K,Cashflow!$B110,'Kendon Bank'!$J:$J,Cashflow!AH$5)</f>
        <v>0</v>
      </c>
      <c r="AI110" s="137">
        <f>SUMIFS('Kendon Bank'!$I:$I,'Kendon Bank'!$K:$K,Cashflow!$B110,'Kendon Bank'!$J:$J,Cashflow!AI$5)</f>
        <v>0</v>
      </c>
      <c r="AJ110" s="137">
        <f>SUMIFS('Kendon Bank'!$I:$I,'Kendon Bank'!$K:$K,Cashflow!$B110,'Kendon Bank'!$J:$J,Cashflow!AJ$5)</f>
        <v>0</v>
      </c>
      <c r="AK110" s="137">
        <f>SUMIFS('Kendon Bank'!$I:$I,'Kendon Bank'!$K:$K,Cashflow!$B110,'Kendon Bank'!$J:$J,Cashflow!AK$5)</f>
        <v>0</v>
      </c>
      <c r="AL110" s="137">
        <f>SUMIFS('Kendon Bank'!$I:$I,'Kendon Bank'!$K:$K,Cashflow!$B110,'Kendon Bank'!$J:$J,Cashflow!AL$5)</f>
        <v>0</v>
      </c>
      <c r="AM110" s="137">
        <f>SUMIFS('Kendon Bank'!$I:$I,'Kendon Bank'!$K:$K,Cashflow!$B110,'Kendon Bank'!$J:$J,Cashflow!AM$5)</f>
        <v>0</v>
      </c>
      <c r="AN110" s="137">
        <f>SUMIFS('Kendon Bank'!$I:$I,'Kendon Bank'!$K:$K,Cashflow!$B110,'Kendon Bank'!$J:$J,Cashflow!AN$5)</f>
        <v>0</v>
      </c>
      <c r="AO110" s="137">
        <f>SUMIFS('Kendon Bank'!$I:$I,'Kendon Bank'!$K:$K,Cashflow!$B110,'Kendon Bank'!$J:$J,Cashflow!AO$5)</f>
        <v>0</v>
      </c>
      <c r="AP110" s="137">
        <f>SUMIFS('Kendon Bank'!$I:$I,'Kendon Bank'!$K:$K,Cashflow!$B110,'Kendon Bank'!$J:$J,Cashflow!AP$5)</f>
        <v>0</v>
      </c>
      <c r="AQ110" s="137">
        <f>SUMIFS('Kendon Bank'!$I:$I,'Kendon Bank'!$K:$K,Cashflow!$B110,'Kendon Bank'!$J:$J,Cashflow!AQ$5)</f>
        <v>1256250</v>
      </c>
      <c r="AR110" s="137">
        <f>SUMIFS('Kendon Bank'!$I:$I,'Kendon Bank'!$K:$K,Cashflow!$B110,'Kendon Bank'!$J:$J,Cashflow!AR$5)</f>
        <v>0</v>
      </c>
      <c r="AS110" s="137">
        <f>SUMIFS('Kendon Bank'!$I:$I,'Kendon Bank'!$K:$K,Cashflow!$B110,'Kendon Bank'!$J:$J,Cashflow!AS$5)</f>
        <v>0</v>
      </c>
      <c r="AT110" s="137">
        <f>SUMIFS('Kendon Bank'!$I:$I,'Kendon Bank'!$K:$K,Cashflow!$B110,'Kendon Bank'!$J:$J,Cashflow!AT$5)</f>
        <v>0</v>
      </c>
      <c r="AU110" s="137">
        <f>SUMIFS('Kendon Bank'!$I:$I,'Kendon Bank'!$K:$K,Cashflow!$B110,'Kendon Bank'!$J:$J,Cashflow!AU$5)</f>
        <v>0</v>
      </c>
      <c r="AV110" s="137">
        <f>SUMIFS('Kendon Bank'!$I:$I,'Kendon Bank'!$K:$K,Cashflow!$B110,'Kendon Bank'!$J:$J,Cashflow!AV$5)</f>
        <v>0</v>
      </c>
      <c r="AW110" s="137">
        <f>SUMIFS('Kendon Bank'!$I:$I,'Kendon Bank'!$K:$K,Cashflow!$B110,'Kendon Bank'!$J:$J,Cashflow!AW$5)</f>
        <v>0</v>
      </c>
      <c r="AX110" s="137">
        <f>SUMIFS('Kendon Bank'!$I:$I,'Kendon Bank'!$K:$K,Cashflow!$B110,'Kendon Bank'!$J:$J,Cashflow!AX$5)</f>
        <v>0</v>
      </c>
      <c r="AY110" s="137">
        <f>SUMIFS('Kendon Bank'!$I:$I,'Kendon Bank'!$K:$K,Cashflow!$B110,'Kendon Bank'!$J:$J,Cashflow!AY$5)</f>
        <v>0</v>
      </c>
      <c r="AZ110" s="137">
        <f>SUMIFS('Kendon Bank'!$I:$I,'Kendon Bank'!$K:$K,Cashflow!$B110,'Kendon Bank'!$J:$J,Cashflow!AZ$5)</f>
        <v>0</v>
      </c>
      <c r="BA110" s="137">
        <f>SUMIFS('Kendon Bank'!$I:$I,'Kendon Bank'!$K:$K,Cashflow!$B110,'Kendon Bank'!$J:$J,Cashflow!BA$5)</f>
        <v>0</v>
      </c>
    </row>
    <row r="111" spans="2:56" s="137" customFormat="1" ht="12.75" hidden="1" outlineLevel="1" x14ac:dyDescent="0.2">
      <c r="B111" s="137" t="s">
        <v>1269</v>
      </c>
      <c r="D111" s="181">
        <f t="shared" si="107"/>
        <v>50250</v>
      </c>
      <c r="E111" s="137">
        <f>SUMIFS('Kendon Bank'!$I:$I,'Kendon Bank'!$K:$K,Cashflow!$B111,'Kendon Bank'!$J:$J,Cashflow!E$5)</f>
        <v>0</v>
      </c>
      <c r="F111" s="137">
        <f>SUMIFS('Kendon Bank'!$I:$I,'Kendon Bank'!$K:$K,Cashflow!$B111,'Kendon Bank'!$J:$J,Cashflow!F$5)</f>
        <v>0</v>
      </c>
      <c r="G111" s="137">
        <f>SUMIFS('Kendon Bank'!$I:$I,'Kendon Bank'!$K:$K,Cashflow!$B111,'Kendon Bank'!$J:$J,Cashflow!G$5)</f>
        <v>0</v>
      </c>
      <c r="H111" s="137">
        <f>SUMIFS('Kendon Bank'!$I:$I,'Kendon Bank'!$K:$K,Cashflow!$B111,'Kendon Bank'!$J:$J,Cashflow!H$5)</f>
        <v>0</v>
      </c>
      <c r="I111" s="137">
        <f>SUMIFS('Kendon Bank'!$I:$I,'Kendon Bank'!$K:$K,Cashflow!$B111,'Kendon Bank'!$J:$J,Cashflow!I$5)</f>
        <v>0</v>
      </c>
      <c r="J111" s="137">
        <f>SUMIFS('Kendon Bank'!$I:$I,'Kendon Bank'!$K:$K,Cashflow!$B111,'Kendon Bank'!$J:$J,Cashflow!J$5)</f>
        <v>0</v>
      </c>
      <c r="K111" s="137">
        <f>SUMIFS('Kendon Bank'!$I:$I,'Kendon Bank'!$K:$K,Cashflow!$B111,'Kendon Bank'!$J:$J,Cashflow!K$5)</f>
        <v>0</v>
      </c>
      <c r="L111" s="137">
        <f>SUMIFS('Kendon Bank'!$I:$I,'Kendon Bank'!$K:$K,Cashflow!$B111,'Kendon Bank'!$J:$J,Cashflow!L$5)</f>
        <v>0</v>
      </c>
      <c r="M111" s="137">
        <f>SUMIFS('Kendon Bank'!$I:$I,'Kendon Bank'!$K:$K,Cashflow!$B111,'Kendon Bank'!$J:$J,Cashflow!M$5)</f>
        <v>0</v>
      </c>
      <c r="N111" s="137">
        <f>SUMIFS('Kendon Bank'!$I:$I,'Kendon Bank'!$K:$K,Cashflow!$B111,'Kendon Bank'!$J:$J,Cashflow!N$5)</f>
        <v>0</v>
      </c>
      <c r="O111" s="137">
        <f>SUMIFS('Kendon Bank'!$I:$I,'Kendon Bank'!$K:$K,Cashflow!$B111,'Kendon Bank'!$J:$J,Cashflow!O$5)</f>
        <v>0</v>
      </c>
      <c r="P111" s="137">
        <f>SUMIFS('Kendon Bank'!$I:$I,'Kendon Bank'!$K:$K,Cashflow!$B111,'Kendon Bank'!$J:$J,Cashflow!P$5)</f>
        <v>0</v>
      </c>
      <c r="Q111" s="137">
        <f>SUMIFS('Kendon Bank'!$I:$I,'Kendon Bank'!$K:$K,Cashflow!$B111,'Kendon Bank'!$J:$J,Cashflow!Q$5)</f>
        <v>0</v>
      </c>
      <c r="R111" s="137">
        <f>SUMIFS('Kendon Bank'!$I:$I,'Kendon Bank'!$K:$K,Cashflow!$B111,'Kendon Bank'!$J:$J,Cashflow!R$5)</f>
        <v>0</v>
      </c>
      <c r="S111" s="137">
        <f>SUMIFS('Kendon Bank'!$I:$I,'Kendon Bank'!$K:$K,Cashflow!$B111,'Kendon Bank'!$J:$J,Cashflow!S$5)</f>
        <v>0</v>
      </c>
      <c r="T111" s="137">
        <f>SUMIFS('Kendon Bank'!$I:$I,'Kendon Bank'!$K:$K,Cashflow!$B111,'Kendon Bank'!$J:$J,Cashflow!T$5)</f>
        <v>0</v>
      </c>
      <c r="U111" s="137">
        <f>SUMIFS('Kendon Bank'!$I:$I,'Kendon Bank'!$K:$K,Cashflow!$B111,'Kendon Bank'!$J:$J,Cashflow!U$5)</f>
        <v>0</v>
      </c>
      <c r="V111" s="137">
        <f>SUMIFS('Kendon Bank'!$I:$I,'Kendon Bank'!$K:$K,Cashflow!$B111,'Kendon Bank'!$J:$J,Cashflow!V$5)</f>
        <v>0</v>
      </c>
      <c r="W111" s="137">
        <f>SUMIFS('Kendon Bank'!$I:$I,'Kendon Bank'!$K:$K,Cashflow!$B111,'Kendon Bank'!$J:$J,Cashflow!W$5)</f>
        <v>0</v>
      </c>
      <c r="X111" s="137">
        <f>SUMIFS('Kendon Bank'!$I:$I,'Kendon Bank'!$K:$K,Cashflow!$B111,'Kendon Bank'!$J:$J,Cashflow!X$5)</f>
        <v>0</v>
      </c>
      <c r="Y111" s="137">
        <f>SUMIFS('Kendon Bank'!$I:$I,'Kendon Bank'!$K:$K,Cashflow!$B111,'Kendon Bank'!$J:$J,Cashflow!Y$5)</f>
        <v>0</v>
      </c>
      <c r="Z111" s="137">
        <f>SUMIFS('Kendon Bank'!$I:$I,'Kendon Bank'!$K:$K,Cashflow!$B111,'Kendon Bank'!$J:$J,Cashflow!Z$5)</f>
        <v>0</v>
      </c>
      <c r="AA111" s="137">
        <f>SUMIFS('Kendon Bank'!$I:$I,'Kendon Bank'!$K:$K,Cashflow!$B111,'Kendon Bank'!$J:$J,Cashflow!AA$5)</f>
        <v>0</v>
      </c>
      <c r="AB111" s="137">
        <f>SUMIFS('Kendon Bank'!$I:$I,'Kendon Bank'!$K:$K,Cashflow!$B111,'Kendon Bank'!$J:$J,Cashflow!AB$5)</f>
        <v>0</v>
      </c>
      <c r="AC111" s="137">
        <f>SUMIFS('Kendon Bank'!$I:$I,'Kendon Bank'!$K:$K,Cashflow!$B111,'Kendon Bank'!$J:$J,Cashflow!AC$5)</f>
        <v>0</v>
      </c>
      <c r="AD111" s="137">
        <f>SUMIFS('Kendon Bank'!$I:$I,'Kendon Bank'!$K:$K,Cashflow!$B111,'Kendon Bank'!$J:$J,Cashflow!AD$5)</f>
        <v>0</v>
      </c>
      <c r="AE111" s="137">
        <f>SUMIFS('Kendon Bank'!$I:$I,'Kendon Bank'!$K:$K,Cashflow!$B111,'Kendon Bank'!$J:$J,Cashflow!AE$5)</f>
        <v>0</v>
      </c>
      <c r="AF111" s="137">
        <f>SUMIFS('Kendon Bank'!$I:$I,'Kendon Bank'!$K:$K,Cashflow!$B111,'Kendon Bank'!$J:$J,Cashflow!AF$5)</f>
        <v>0</v>
      </c>
      <c r="AG111" s="137">
        <f>SUMIFS('Kendon Bank'!$I:$I,'Kendon Bank'!$K:$K,Cashflow!$B111,'Kendon Bank'!$J:$J,Cashflow!AG$5)</f>
        <v>0</v>
      </c>
      <c r="AH111" s="137">
        <f>SUMIFS('Kendon Bank'!$I:$I,'Kendon Bank'!$K:$K,Cashflow!$B111,'Kendon Bank'!$J:$J,Cashflow!AH$5)</f>
        <v>0</v>
      </c>
      <c r="AI111" s="137">
        <f>SUMIFS('Kendon Bank'!$I:$I,'Kendon Bank'!$K:$K,Cashflow!$B111,'Kendon Bank'!$J:$J,Cashflow!AI$5)</f>
        <v>0</v>
      </c>
      <c r="AJ111" s="137">
        <f>SUMIFS('Kendon Bank'!$I:$I,'Kendon Bank'!$K:$K,Cashflow!$B111,'Kendon Bank'!$J:$J,Cashflow!AJ$5)</f>
        <v>0</v>
      </c>
      <c r="AK111" s="137">
        <f>SUMIFS('Kendon Bank'!$I:$I,'Kendon Bank'!$K:$K,Cashflow!$B111,'Kendon Bank'!$J:$J,Cashflow!AK$5)</f>
        <v>0</v>
      </c>
      <c r="AL111" s="137">
        <f>SUMIFS('Kendon Bank'!$I:$I,'Kendon Bank'!$K:$K,Cashflow!$B111,'Kendon Bank'!$J:$J,Cashflow!AL$5)</f>
        <v>0</v>
      </c>
      <c r="AM111" s="137">
        <f>SUMIFS('Kendon Bank'!$I:$I,'Kendon Bank'!$K:$K,Cashflow!$B111,'Kendon Bank'!$J:$J,Cashflow!AM$5)</f>
        <v>0</v>
      </c>
      <c r="AN111" s="137">
        <f>SUMIFS('Kendon Bank'!$I:$I,'Kendon Bank'!$K:$K,Cashflow!$B111,'Kendon Bank'!$J:$J,Cashflow!AN$5)</f>
        <v>0</v>
      </c>
      <c r="AO111" s="137">
        <f>SUMIFS('Kendon Bank'!$I:$I,'Kendon Bank'!$K:$K,Cashflow!$B111,'Kendon Bank'!$J:$J,Cashflow!AO$5)</f>
        <v>50250</v>
      </c>
      <c r="AP111" s="137">
        <f>SUMIFS('Kendon Bank'!$I:$I,'Kendon Bank'!$K:$K,Cashflow!$B111,'Kendon Bank'!$J:$J,Cashflow!AP$5)</f>
        <v>0</v>
      </c>
      <c r="AQ111" s="137">
        <f>SUMIFS('Kendon Bank'!$I:$I,'Kendon Bank'!$K:$K,Cashflow!$B111,'Kendon Bank'!$J:$J,Cashflow!AQ$5)</f>
        <v>0</v>
      </c>
      <c r="AR111" s="137">
        <f>SUMIFS('Kendon Bank'!$I:$I,'Kendon Bank'!$K:$K,Cashflow!$B111,'Kendon Bank'!$J:$J,Cashflow!AR$5)</f>
        <v>0</v>
      </c>
      <c r="AS111" s="137">
        <f>SUMIFS('Kendon Bank'!$I:$I,'Kendon Bank'!$K:$K,Cashflow!$B111,'Kendon Bank'!$J:$J,Cashflow!AS$5)</f>
        <v>0</v>
      </c>
      <c r="AT111" s="137">
        <f>SUMIFS('Kendon Bank'!$I:$I,'Kendon Bank'!$K:$K,Cashflow!$B111,'Kendon Bank'!$J:$J,Cashflow!AT$5)</f>
        <v>0</v>
      </c>
      <c r="AU111" s="137">
        <f>SUMIFS('Kendon Bank'!$I:$I,'Kendon Bank'!$K:$K,Cashflow!$B111,'Kendon Bank'!$J:$J,Cashflow!AU$5)</f>
        <v>0</v>
      </c>
      <c r="AV111" s="137">
        <f>SUMIFS('Kendon Bank'!$I:$I,'Kendon Bank'!$K:$K,Cashflow!$B111,'Kendon Bank'!$J:$J,Cashflow!AV$5)</f>
        <v>0</v>
      </c>
      <c r="AW111" s="137">
        <f>SUMIFS('Kendon Bank'!$I:$I,'Kendon Bank'!$K:$K,Cashflow!$B111,'Kendon Bank'!$J:$J,Cashflow!AW$5)</f>
        <v>0</v>
      </c>
      <c r="AX111" s="137">
        <f>SUMIFS('Kendon Bank'!$I:$I,'Kendon Bank'!$K:$K,Cashflow!$B111,'Kendon Bank'!$J:$J,Cashflow!AX$5)</f>
        <v>0</v>
      </c>
      <c r="AY111" s="137">
        <f>SUMIFS('Kendon Bank'!$I:$I,'Kendon Bank'!$K:$K,Cashflow!$B111,'Kendon Bank'!$J:$J,Cashflow!AY$5)</f>
        <v>0</v>
      </c>
      <c r="AZ111" s="137">
        <f>SUMIFS('Kendon Bank'!$I:$I,'Kendon Bank'!$K:$K,Cashflow!$B111,'Kendon Bank'!$J:$J,Cashflow!AZ$5)</f>
        <v>0</v>
      </c>
      <c r="BA111" s="137">
        <f>SUMIFS('Kendon Bank'!$I:$I,'Kendon Bank'!$K:$K,Cashflow!$B111,'Kendon Bank'!$J:$J,Cashflow!BA$5)</f>
        <v>0</v>
      </c>
    </row>
    <row r="112" spans="2:56" s="137" customFormat="1" ht="12.75" hidden="1" outlineLevel="1" x14ac:dyDescent="0.2">
      <c r="B112" s="137" t="s">
        <v>1349</v>
      </c>
      <c r="D112" s="181">
        <f t="shared" si="107"/>
        <v>197992.44</v>
      </c>
      <c r="E112" s="137">
        <f>SUMIFS('Kendon Bank'!$I:$I,'Kendon Bank'!$K:$K,Cashflow!$B112,'Kendon Bank'!$J:$J,Cashflow!E$5)</f>
        <v>0</v>
      </c>
      <c r="F112" s="137">
        <f>SUMIFS('Kendon Bank'!$I:$I,'Kendon Bank'!$K:$K,Cashflow!$B112,'Kendon Bank'!$J:$J,Cashflow!F$5)</f>
        <v>0</v>
      </c>
      <c r="G112" s="137">
        <f>SUMIFS('Kendon Bank'!$I:$I,'Kendon Bank'!$K:$K,Cashflow!$B112,'Kendon Bank'!$J:$J,Cashflow!G$5)</f>
        <v>0</v>
      </c>
      <c r="H112" s="137">
        <f>SUMIFS('Kendon Bank'!$I:$I,'Kendon Bank'!$K:$K,Cashflow!$B112,'Kendon Bank'!$J:$J,Cashflow!H$5)</f>
        <v>0</v>
      </c>
      <c r="I112" s="137">
        <f>SUMIFS('Kendon Bank'!$I:$I,'Kendon Bank'!$K:$K,Cashflow!$B112,'Kendon Bank'!$J:$J,Cashflow!I$5)</f>
        <v>0</v>
      </c>
      <c r="J112" s="137">
        <f>SUMIFS('Kendon Bank'!$I:$I,'Kendon Bank'!$K:$K,Cashflow!$B112,'Kendon Bank'!$J:$J,Cashflow!J$5)</f>
        <v>0</v>
      </c>
      <c r="K112" s="137">
        <f>SUMIFS('Kendon Bank'!$I:$I,'Kendon Bank'!$K:$K,Cashflow!$B112,'Kendon Bank'!$J:$J,Cashflow!K$5)</f>
        <v>0</v>
      </c>
      <c r="L112" s="137">
        <f>SUMIFS('Kendon Bank'!$I:$I,'Kendon Bank'!$K:$K,Cashflow!$B112,'Kendon Bank'!$J:$J,Cashflow!L$5)</f>
        <v>0</v>
      </c>
      <c r="M112" s="137">
        <f>SUMIFS('Kendon Bank'!$I:$I,'Kendon Bank'!$K:$K,Cashflow!$B112,'Kendon Bank'!$J:$J,Cashflow!M$5)</f>
        <v>0</v>
      </c>
      <c r="N112" s="137">
        <f>SUMIFS('Kendon Bank'!$I:$I,'Kendon Bank'!$K:$K,Cashflow!$B112,'Kendon Bank'!$J:$J,Cashflow!N$5)</f>
        <v>0</v>
      </c>
      <c r="O112" s="137">
        <f>SUMIFS('Kendon Bank'!$I:$I,'Kendon Bank'!$K:$K,Cashflow!$B112,'Kendon Bank'!$J:$J,Cashflow!O$5)</f>
        <v>0</v>
      </c>
      <c r="P112" s="137">
        <f>SUMIFS('Kendon Bank'!$I:$I,'Kendon Bank'!$K:$K,Cashflow!$B112,'Kendon Bank'!$J:$J,Cashflow!P$5)</f>
        <v>0</v>
      </c>
      <c r="Q112" s="137">
        <f>SUMIFS('Kendon Bank'!$I:$I,'Kendon Bank'!$K:$K,Cashflow!$B112,'Kendon Bank'!$J:$J,Cashflow!Q$5)</f>
        <v>0</v>
      </c>
      <c r="R112" s="137">
        <f>SUMIFS('Kendon Bank'!$I:$I,'Kendon Bank'!$K:$K,Cashflow!$B112,'Kendon Bank'!$J:$J,Cashflow!R$5)</f>
        <v>0</v>
      </c>
      <c r="S112" s="137">
        <f>SUMIFS('Kendon Bank'!$I:$I,'Kendon Bank'!$K:$K,Cashflow!$B112,'Kendon Bank'!$J:$J,Cashflow!S$5)</f>
        <v>0</v>
      </c>
      <c r="T112" s="137">
        <f>SUMIFS('Kendon Bank'!$I:$I,'Kendon Bank'!$K:$K,Cashflow!$B112,'Kendon Bank'!$J:$J,Cashflow!T$5)</f>
        <v>0</v>
      </c>
      <c r="U112" s="137">
        <f>SUMIFS('Kendon Bank'!$I:$I,'Kendon Bank'!$K:$K,Cashflow!$B112,'Kendon Bank'!$J:$J,Cashflow!U$5)</f>
        <v>0</v>
      </c>
      <c r="V112" s="137">
        <f>SUMIFS('Kendon Bank'!$I:$I,'Kendon Bank'!$K:$K,Cashflow!$B112,'Kendon Bank'!$J:$J,Cashflow!V$5)</f>
        <v>0</v>
      </c>
      <c r="W112" s="137">
        <f>SUMIFS('Kendon Bank'!$I:$I,'Kendon Bank'!$K:$K,Cashflow!$B112,'Kendon Bank'!$J:$J,Cashflow!W$5)</f>
        <v>0</v>
      </c>
      <c r="X112" s="137">
        <f>SUMIFS('Kendon Bank'!$I:$I,'Kendon Bank'!$K:$K,Cashflow!$B112,'Kendon Bank'!$J:$J,Cashflow!X$5)</f>
        <v>0</v>
      </c>
      <c r="Y112" s="137">
        <f>SUMIFS('Kendon Bank'!$I:$I,'Kendon Bank'!$K:$K,Cashflow!$B112,'Kendon Bank'!$J:$J,Cashflow!Y$5)</f>
        <v>0</v>
      </c>
      <c r="Z112" s="137">
        <f>SUMIFS('Kendon Bank'!$I:$I,'Kendon Bank'!$K:$K,Cashflow!$B112,'Kendon Bank'!$J:$J,Cashflow!Z$5)</f>
        <v>0</v>
      </c>
      <c r="AA112" s="137">
        <f>SUMIFS('Kendon Bank'!$I:$I,'Kendon Bank'!$K:$K,Cashflow!$B112,'Kendon Bank'!$J:$J,Cashflow!AA$5)</f>
        <v>0</v>
      </c>
      <c r="AB112" s="137">
        <f>SUMIFS('Kendon Bank'!$I:$I,'Kendon Bank'!$K:$K,Cashflow!$B112,'Kendon Bank'!$J:$J,Cashflow!AB$5)</f>
        <v>0</v>
      </c>
      <c r="AC112" s="137">
        <f>SUMIFS('Kendon Bank'!$I:$I,'Kendon Bank'!$K:$K,Cashflow!$B112,'Kendon Bank'!$J:$J,Cashflow!AC$5)</f>
        <v>0</v>
      </c>
      <c r="AD112" s="137">
        <f>SUMIFS('Kendon Bank'!$I:$I,'Kendon Bank'!$K:$K,Cashflow!$B112,'Kendon Bank'!$J:$J,Cashflow!AD$5)</f>
        <v>0</v>
      </c>
      <c r="AE112" s="137">
        <f>SUMIFS('Kendon Bank'!$I:$I,'Kendon Bank'!$K:$K,Cashflow!$B112,'Kendon Bank'!$J:$J,Cashflow!AE$5)</f>
        <v>0</v>
      </c>
      <c r="AF112" s="137">
        <f>SUMIFS('Kendon Bank'!$I:$I,'Kendon Bank'!$K:$K,Cashflow!$B112,'Kendon Bank'!$J:$J,Cashflow!AF$5)</f>
        <v>0</v>
      </c>
      <c r="AG112" s="137">
        <f>SUMIFS('Kendon Bank'!$I:$I,'Kendon Bank'!$K:$K,Cashflow!$B112,'Kendon Bank'!$J:$J,Cashflow!AG$5)</f>
        <v>0</v>
      </c>
      <c r="AH112" s="137">
        <f>SUMIFS('Kendon Bank'!$I:$I,'Kendon Bank'!$K:$K,Cashflow!$B112,'Kendon Bank'!$J:$J,Cashflow!AH$5)</f>
        <v>0</v>
      </c>
      <c r="AI112" s="137">
        <f>SUMIFS('Kendon Bank'!$I:$I,'Kendon Bank'!$K:$K,Cashflow!$B112,'Kendon Bank'!$J:$J,Cashflow!AI$5)</f>
        <v>0</v>
      </c>
      <c r="AJ112" s="137">
        <f>SUMIFS('Kendon Bank'!$I:$I,'Kendon Bank'!$K:$K,Cashflow!$B112,'Kendon Bank'!$J:$J,Cashflow!AJ$5)</f>
        <v>0</v>
      </c>
      <c r="AK112" s="137">
        <f>SUMIFS('Kendon Bank'!$I:$I,'Kendon Bank'!$K:$K,Cashflow!$B112,'Kendon Bank'!$J:$J,Cashflow!AK$5)</f>
        <v>0</v>
      </c>
      <c r="AL112" s="137">
        <f>SUMIFS('Kendon Bank'!$I:$I,'Kendon Bank'!$K:$K,Cashflow!$B112,'Kendon Bank'!$J:$J,Cashflow!AL$5)</f>
        <v>0</v>
      </c>
      <c r="AM112" s="137">
        <f>SUMIFS('Kendon Bank'!$I:$I,'Kendon Bank'!$K:$K,Cashflow!$B112,'Kendon Bank'!$J:$J,Cashflow!AM$5)</f>
        <v>-1000</v>
      </c>
      <c r="AN112" s="137">
        <f>SUMIFS('Kendon Bank'!$I:$I,'Kendon Bank'!$K:$K,Cashflow!$B112,'Kendon Bank'!$J:$J,Cashflow!AN$5)</f>
        <v>198992.44</v>
      </c>
      <c r="AO112" s="137">
        <f>SUMIFS('Kendon Bank'!$I:$I,'Kendon Bank'!$K:$K,Cashflow!$B112,'Kendon Bank'!$J:$J,Cashflow!AO$5)</f>
        <v>0</v>
      </c>
      <c r="AP112" s="137">
        <f>SUMIFS('Kendon Bank'!$I:$I,'Kendon Bank'!$K:$K,Cashflow!$B112,'Kendon Bank'!$J:$J,Cashflow!AP$5)</f>
        <v>0</v>
      </c>
      <c r="AQ112" s="137">
        <f>SUMIFS('Kendon Bank'!$I:$I,'Kendon Bank'!$K:$K,Cashflow!$B112,'Kendon Bank'!$J:$J,Cashflow!AQ$5)</f>
        <v>0</v>
      </c>
      <c r="AR112" s="137">
        <f>SUMIFS('Kendon Bank'!$I:$I,'Kendon Bank'!$K:$K,Cashflow!$B112,'Kendon Bank'!$J:$J,Cashflow!AR$5)</f>
        <v>0</v>
      </c>
      <c r="AS112" s="137">
        <f>SUMIFS('Kendon Bank'!$I:$I,'Kendon Bank'!$K:$K,Cashflow!$B112,'Kendon Bank'!$J:$J,Cashflow!AS$5)</f>
        <v>0</v>
      </c>
      <c r="AT112" s="137">
        <f>SUMIFS('Kendon Bank'!$I:$I,'Kendon Bank'!$K:$K,Cashflow!$B112,'Kendon Bank'!$J:$J,Cashflow!AT$5)</f>
        <v>0</v>
      </c>
      <c r="AU112" s="137">
        <f>SUMIFS('Kendon Bank'!$I:$I,'Kendon Bank'!$K:$K,Cashflow!$B112,'Kendon Bank'!$J:$J,Cashflow!AU$5)</f>
        <v>0</v>
      </c>
      <c r="AV112" s="137">
        <f>SUMIFS('Kendon Bank'!$I:$I,'Kendon Bank'!$K:$K,Cashflow!$B112,'Kendon Bank'!$J:$J,Cashflow!AV$5)</f>
        <v>0</v>
      </c>
      <c r="AW112" s="137">
        <f>SUMIFS('Kendon Bank'!$I:$I,'Kendon Bank'!$K:$K,Cashflow!$B112,'Kendon Bank'!$J:$J,Cashflow!AW$5)</f>
        <v>0</v>
      </c>
      <c r="AX112" s="137">
        <f>SUMIFS('Kendon Bank'!$I:$I,'Kendon Bank'!$K:$K,Cashflow!$B112,'Kendon Bank'!$J:$J,Cashflow!AX$5)</f>
        <v>0</v>
      </c>
      <c r="AY112" s="137">
        <f>SUMIFS('Kendon Bank'!$I:$I,'Kendon Bank'!$K:$K,Cashflow!$B112,'Kendon Bank'!$J:$J,Cashflow!AY$5)</f>
        <v>0</v>
      </c>
      <c r="AZ112" s="137">
        <f>SUMIFS('Kendon Bank'!$I:$I,'Kendon Bank'!$K:$K,Cashflow!$B112,'Kendon Bank'!$J:$J,Cashflow!AZ$5)</f>
        <v>0</v>
      </c>
      <c r="BA112" s="137">
        <f>SUMIFS('Kendon Bank'!$I:$I,'Kendon Bank'!$K:$K,Cashflow!$B112,'Kendon Bank'!$J:$J,Cashflow!BA$5)</f>
        <v>0</v>
      </c>
    </row>
    <row r="113" spans="2:56" s="137" customFormat="1" ht="12.75" hidden="1" outlineLevel="1" x14ac:dyDescent="0.2">
      <c r="B113" s="137" t="s">
        <v>1385</v>
      </c>
      <c r="D113" s="181">
        <f t="shared" si="107"/>
        <v>99498</v>
      </c>
      <c r="E113" s="137">
        <f>SUMIFS('Kendon Bank'!$I:$I,'Kendon Bank'!$K:$K,Cashflow!$B113,'Kendon Bank'!$J:$J,Cashflow!E$5)</f>
        <v>0</v>
      </c>
      <c r="F113" s="137">
        <f>SUMIFS('Kendon Bank'!$I:$I,'Kendon Bank'!$K:$K,Cashflow!$B113,'Kendon Bank'!$J:$J,Cashflow!F$5)</f>
        <v>0</v>
      </c>
      <c r="G113" s="137">
        <f>SUMIFS('Kendon Bank'!$I:$I,'Kendon Bank'!$K:$K,Cashflow!$B113,'Kendon Bank'!$J:$J,Cashflow!G$5)</f>
        <v>0</v>
      </c>
      <c r="H113" s="137">
        <f>SUMIFS('Kendon Bank'!$I:$I,'Kendon Bank'!$K:$K,Cashflow!$B113,'Kendon Bank'!$J:$J,Cashflow!H$5)</f>
        <v>0</v>
      </c>
      <c r="I113" s="137">
        <f>SUMIFS('Kendon Bank'!$I:$I,'Kendon Bank'!$K:$K,Cashflow!$B113,'Kendon Bank'!$J:$J,Cashflow!I$5)</f>
        <v>0</v>
      </c>
      <c r="J113" s="137">
        <f>SUMIFS('Kendon Bank'!$I:$I,'Kendon Bank'!$K:$K,Cashflow!$B113,'Kendon Bank'!$J:$J,Cashflow!J$5)</f>
        <v>0</v>
      </c>
      <c r="K113" s="137">
        <f>SUMIFS('Kendon Bank'!$I:$I,'Kendon Bank'!$K:$K,Cashflow!$B113,'Kendon Bank'!$J:$J,Cashflow!K$5)</f>
        <v>0</v>
      </c>
      <c r="L113" s="137">
        <f>SUMIFS('Kendon Bank'!$I:$I,'Kendon Bank'!$K:$K,Cashflow!$B113,'Kendon Bank'!$J:$J,Cashflow!L$5)</f>
        <v>0</v>
      </c>
      <c r="M113" s="137">
        <f>SUMIFS('Kendon Bank'!$I:$I,'Kendon Bank'!$K:$K,Cashflow!$B113,'Kendon Bank'!$J:$J,Cashflow!M$5)</f>
        <v>0</v>
      </c>
      <c r="N113" s="137">
        <f>SUMIFS('Kendon Bank'!$I:$I,'Kendon Bank'!$K:$K,Cashflow!$B113,'Kendon Bank'!$J:$J,Cashflow!N$5)</f>
        <v>0</v>
      </c>
      <c r="O113" s="137">
        <f>SUMIFS('Kendon Bank'!$I:$I,'Kendon Bank'!$K:$K,Cashflow!$B113,'Kendon Bank'!$J:$J,Cashflow!O$5)</f>
        <v>0</v>
      </c>
      <c r="P113" s="137">
        <f>SUMIFS('Kendon Bank'!$I:$I,'Kendon Bank'!$K:$K,Cashflow!$B113,'Kendon Bank'!$J:$J,Cashflow!P$5)</f>
        <v>0</v>
      </c>
      <c r="Q113" s="137">
        <f>SUMIFS('Kendon Bank'!$I:$I,'Kendon Bank'!$K:$K,Cashflow!$B113,'Kendon Bank'!$J:$J,Cashflow!Q$5)</f>
        <v>0</v>
      </c>
      <c r="R113" s="137">
        <f>SUMIFS('Kendon Bank'!$I:$I,'Kendon Bank'!$K:$K,Cashflow!$B113,'Kendon Bank'!$J:$J,Cashflow!R$5)</f>
        <v>0</v>
      </c>
      <c r="S113" s="137">
        <f>SUMIFS('Kendon Bank'!$I:$I,'Kendon Bank'!$K:$K,Cashflow!$B113,'Kendon Bank'!$J:$J,Cashflow!S$5)</f>
        <v>0</v>
      </c>
      <c r="T113" s="137">
        <f>SUMIFS('Kendon Bank'!$I:$I,'Kendon Bank'!$K:$K,Cashflow!$B113,'Kendon Bank'!$J:$J,Cashflow!T$5)</f>
        <v>0</v>
      </c>
      <c r="U113" s="137">
        <f>SUMIFS('Kendon Bank'!$I:$I,'Kendon Bank'!$K:$K,Cashflow!$B113,'Kendon Bank'!$J:$J,Cashflow!U$5)</f>
        <v>0</v>
      </c>
      <c r="V113" s="137">
        <f>SUMIFS('Kendon Bank'!$I:$I,'Kendon Bank'!$K:$K,Cashflow!$B113,'Kendon Bank'!$J:$J,Cashflow!V$5)</f>
        <v>0</v>
      </c>
      <c r="W113" s="137">
        <f>SUMIFS('Kendon Bank'!$I:$I,'Kendon Bank'!$K:$K,Cashflow!$B113,'Kendon Bank'!$J:$J,Cashflow!W$5)</f>
        <v>0</v>
      </c>
      <c r="X113" s="137">
        <f>SUMIFS('Kendon Bank'!$I:$I,'Kendon Bank'!$K:$K,Cashflow!$B113,'Kendon Bank'!$J:$J,Cashflow!X$5)</f>
        <v>0</v>
      </c>
      <c r="Y113" s="137">
        <f>SUMIFS('Kendon Bank'!$I:$I,'Kendon Bank'!$K:$K,Cashflow!$B113,'Kendon Bank'!$J:$J,Cashflow!Y$5)</f>
        <v>0</v>
      </c>
      <c r="Z113" s="137">
        <f>SUMIFS('Kendon Bank'!$I:$I,'Kendon Bank'!$K:$K,Cashflow!$B113,'Kendon Bank'!$J:$J,Cashflow!Z$5)</f>
        <v>0</v>
      </c>
      <c r="AA113" s="137">
        <f>SUMIFS('Kendon Bank'!$I:$I,'Kendon Bank'!$K:$K,Cashflow!$B113,'Kendon Bank'!$J:$J,Cashflow!AA$5)</f>
        <v>0</v>
      </c>
      <c r="AB113" s="137">
        <f>SUMIFS('Kendon Bank'!$I:$I,'Kendon Bank'!$K:$K,Cashflow!$B113,'Kendon Bank'!$J:$J,Cashflow!AB$5)</f>
        <v>0</v>
      </c>
      <c r="AC113" s="137">
        <f>SUMIFS('Kendon Bank'!$I:$I,'Kendon Bank'!$K:$K,Cashflow!$B113,'Kendon Bank'!$J:$J,Cashflow!AC$5)</f>
        <v>0</v>
      </c>
      <c r="AD113" s="137">
        <f>SUMIFS('Kendon Bank'!$I:$I,'Kendon Bank'!$K:$K,Cashflow!$B113,'Kendon Bank'!$J:$J,Cashflow!AD$5)</f>
        <v>0</v>
      </c>
      <c r="AE113" s="137">
        <f>SUMIFS('Kendon Bank'!$I:$I,'Kendon Bank'!$K:$K,Cashflow!$B113,'Kendon Bank'!$J:$J,Cashflow!AE$5)</f>
        <v>0</v>
      </c>
      <c r="AF113" s="137">
        <f>SUMIFS('Kendon Bank'!$I:$I,'Kendon Bank'!$K:$K,Cashflow!$B113,'Kendon Bank'!$J:$J,Cashflow!AF$5)</f>
        <v>0</v>
      </c>
      <c r="AG113" s="137">
        <f>SUMIFS('Kendon Bank'!$I:$I,'Kendon Bank'!$K:$K,Cashflow!$B113,'Kendon Bank'!$J:$J,Cashflow!AG$5)</f>
        <v>0</v>
      </c>
      <c r="AH113" s="137">
        <f>SUMIFS('Kendon Bank'!$I:$I,'Kendon Bank'!$K:$K,Cashflow!$B113,'Kendon Bank'!$J:$J,Cashflow!AH$5)</f>
        <v>0</v>
      </c>
      <c r="AI113" s="137">
        <f>SUMIFS('Kendon Bank'!$I:$I,'Kendon Bank'!$K:$K,Cashflow!$B113,'Kendon Bank'!$J:$J,Cashflow!AI$5)</f>
        <v>0</v>
      </c>
      <c r="AJ113" s="137">
        <f>SUMIFS('Kendon Bank'!$I:$I,'Kendon Bank'!$K:$K,Cashflow!$B113,'Kendon Bank'!$J:$J,Cashflow!AJ$5)</f>
        <v>0</v>
      </c>
      <c r="AK113" s="137">
        <f>SUMIFS('Kendon Bank'!$I:$I,'Kendon Bank'!$K:$K,Cashflow!$B113,'Kendon Bank'!$J:$J,Cashflow!AK$5)</f>
        <v>0</v>
      </c>
      <c r="AL113" s="137">
        <f>SUMIFS('Kendon Bank'!$I:$I,'Kendon Bank'!$K:$K,Cashflow!$B113,'Kendon Bank'!$J:$J,Cashflow!AL$5)</f>
        <v>0</v>
      </c>
      <c r="AM113" s="137">
        <f>SUMIFS('Kendon Bank'!$I:$I,'Kendon Bank'!$K:$K,Cashflow!$B113,'Kendon Bank'!$J:$J,Cashflow!AM$5)</f>
        <v>99498</v>
      </c>
      <c r="AN113" s="137">
        <f>SUMIFS('Kendon Bank'!$I:$I,'Kendon Bank'!$K:$K,Cashflow!$B113,'Kendon Bank'!$J:$J,Cashflow!AN$5)</f>
        <v>0</v>
      </c>
      <c r="AO113" s="137">
        <f>SUMIFS('Kendon Bank'!$I:$I,'Kendon Bank'!$K:$K,Cashflow!$B113,'Kendon Bank'!$J:$J,Cashflow!AO$5)</f>
        <v>0</v>
      </c>
      <c r="AP113" s="137">
        <f>SUMIFS('Kendon Bank'!$I:$I,'Kendon Bank'!$K:$K,Cashflow!$B113,'Kendon Bank'!$J:$J,Cashflow!AP$5)</f>
        <v>0</v>
      </c>
      <c r="AQ113" s="137">
        <f>SUMIFS('Kendon Bank'!$I:$I,'Kendon Bank'!$K:$K,Cashflow!$B113,'Kendon Bank'!$J:$J,Cashflow!AQ$5)</f>
        <v>0</v>
      </c>
      <c r="AR113" s="137">
        <f>SUMIFS('Kendon Bank'!$I:$I,'Kendon Bank'!$K:$K,Cashflow!$B113,'Kendon Bank'!$J:$J,Cashflow!AR$5)</f>
        <v>0</v>
      </c>
      <c r="AS113" s="137">
        <f>SUMIFS('Kendon Bank'!$I:$I,'Kendon Bank'!$K:$K,Cashflow!$B113,'Kendon Bank'!$J:$J,Cashflow!AS$5)</f>
        <v>0</v>
      </c>
      <c r="AT113" s="137">
        <f>SUMIFS('Kendon Bank'!$I:$I,'Kendon Bank'!$K:$K,Cashflow!$B113,'Kendon Bank'!$J:$J,Cashflow!AT$5)</f>
        <v>0</v>
      </c>
      <c r="AU113" s="137">
        <f>SUMIFS('Kendon Bank'!$I:$I,'Kendon Bank'!$K:$K,Cashflow!$B113,'Kendon Bank'!$J:$J,Cashflow!AU$5)</f>
        <v>0</v>
      </c>
      <c r="AV113" s="137">
        <f>SUMIFS('Kendon Bank'!$I:$I,'Kendon Bank'!$K:$K,Cashflow!$B113,'Kendon Bank'!$J:$J,Cashflow!AV$5)</f>
        <v>0</v>
      </c>
      <c r="AW113" s="137">
        <f>SUMIFS('Kendon Bank'!$I:$I,'Kendon Bank'!$K:$K,Cashflow!$B113,'Kendon Bank'!$J:$J,Cashflow!AW$5)</f>
        <v>0</v>
      </c>
      <c r="AX113" s="137">
        <f>SUMIFS('Kendon Bank'!$I:$I,'Kendon Bank'!$K:$K,Cashflow!$B113,'Kendon Bank'!$J:$J,Cashflow!AX$5)</f>
        <v>0</v>
      </c>
      <c r="AY113" s="137">
        <f>SUMIFS('Kendon Bank'!$I:$I,'Kendon Bank'!$K:$K,Cashflow!$B113,'Kendon Bank'!$J:$J,Cashflow!AY$5)</f>
        <v>0</v>
      </c>
      <c r="AZ113" s="137">
        <f>SUMIFS('Kendon Bank'!$I:$I,'Kendon Bank'!$K:$K,Cashflow!$B113,'Kendon Bank'!$J:$J,Cashflow!AZ$5)</f>
        <v>0</v>
      </c>
      <c r="BA113" s="137">
        <f>SUMIFS('Kendon Bank'!$I:$I,'Kendon Bank'!$K:$K,Cashflow!$B113,'Kendon Bank'!$J:$J,Cashflow!BA$5)</f>
        <v>0</v>
      </c>
    </row>
    <row r="114" spans="2:56" s="137" customFormat="1" ht="12.75" hidden="1" outlineLevel="1" x14ac:dyDescent="0.2">
      <c r="B114" s="137" t="s">
        <v>1388</v>
      </c>
      <c r="D114" s="181">
        <f t="shared" si="107"/>
        <v>1250000</v>
      </c>
      <c r="E114" s="137">
        <f>SUMIFS('Kendon Bank'!$I:$I,'Kendon Bank'!$K:$K,Cashflow!$B114,'Kendon Bank'!$J:$J,Cashflow!E$5)</f>
        <v>0</v>
      </c>
      <c r="F114" s="137">
        <f>SUMIFS('Kendon Bank'!$I:$I,'Kendon Bank'!$K:$K,Cashflow!$B114,'Kendon Bank'!$J:$J,Cashflow!F$5)</f>
        <v>0</v>
      </c>
      <c r="G114" s="137">
        <f>SUMIFS('Kendon Bank'!$I:$I,'Kendon Bank'!$K:$K,Cashflow!$B114,'Kendon Bank'!$J:$J,Cashflow!G$5)</f>
        <v>0</v>
      </c>
      <c r="H114" s="137">
        <f>SUMIFS('Kendon Bank'!$I:$I,'Kendon Bank'!$K:$K,Cashflow!$B114,'Kendon Bank'!$J:$J,Cashflow!H$5)</f>
        <v>0</v>
      </c>
      <c r="I114" s="137">
        <f>SUMIFS('Kendon Bank'!$I:$I,'Kendon Bank'!$K:$K,Cashflow!$B114,'Kendon Bank'!$J:$J,Cashflow!I$5)</f>
        <v>0</v>
      </c>
      <c r="J114" s="137">
        <f>SUMIFS('Kendon Bank'!$I:$I,'Kendon Bank'!$K:$K,Cashflow!$B114,'Kendon Bank'!$J:$J,Cashflow!J$5)</f>
        <v>0</v>
      </c>
      <c r="K114" s="137">
        <f>SUMIFS('Kendon Bank'!$I:$I,'Kendon Bank'!$K:$K,Cashflow!$B114,'Kendon Bank'!$J:$J,Cashflow!K$5)</f>
        <v>0</v>
      </c>
      <c r="L114" s="137">
        <f>SUMIFS('Kendon Bank'!$I:$I,'Kendon Bank'!$K:$K,Cashflow!$B114,'Kendon Bank'!$J:$J,Cashflow!L$5)</f>
        <v>0</v>
      </c>
      <c r="M114" s="137">
        <f>SUMIFS('Kendon Bank'!$I:$I,'Kendon Bank'!$K:$K,Cashflow!$B114,'Kendon Bank'!$J:$J,Cashflow!M$5)</f>
        <v>0</v>
      </c>
      <c r="N114" s="137">
        <f>SUMIFS('Kendon Bank'!$I:$I,'Kendon Bank'!$K:$K,Cashflow!$B114,'Kendon Bank'!$J:$J,Cashflow!N$5)</f>
        <v>0</v>
      </c>
      <c r="O114" s="137">
        <f>SUMIFS('Kendon Bank'!$I:$I,'Kendon Bank'!$K:$K,Cashflow!$B114,'Kendon Bank'!$J:$J,Cashflow!O$5)</f>
        <v>0</v>
      </c>
      <c r="P114" s="137">
        <f>SUMIFS('Kendon Bank'!$I:$I,'Kendon Bank'!$K:$K,Cashflow!$B114,'Kendon Bank'!$J:$J,Cashflow!P$5)</f>
        <v>0</v>
      </c>
      <c r="Q114" s="137">
        <f>SUMIFS('Kendon Bank'!$I:$I,'Kendon Bank'!$K:$K,Cashflow!$B114,'Kendon Bank'!$J:$J,Cashflow!Q$5)</f>
        <v>0</v>
      </c>
      <c r="R114" s="137">
        <f>SUMIFS('Kendon Bank'!$I:$I,'Kendon Bank'!$K:$K,Cashflow!$B114,'Kendon Bank'!$J:$J,Cashflow!R$5)</f>
        <v>0</v>
      </c>
      <c r="S114" s="137">
        <f>SUMIFS('Kendon Bank'!$I:$I,'Kendon Bank'!$K:$K,Cashflow!$B114,'Kendon Bank'!$J:$J,Cashflow!S$5)</f>
        <v>0</v>
      </c>
      <c r="T114" s="137">
        <f>SUMIFS('Kendon Bank'!$I:$I,'Kendon Bank'!$K:$K,Cashflow!$B114,'Kendon Bank'!$J:$J,Cashflow!T$5)</f>
        <v>0</v>
      </c>
      <c r="U114" s="137">
        <f>SUMIFS('Kendon Bank'!$I:$I,'Kendon Bank'!$K:$K,Cashflow!$B114,'Kendon Bank'!$J:$J,Cashflow!U$5)</f>
        <v>0</v>
      </c>
      <c r="V114" s="137">
        <f>SUMIFS('Kendon Bank'!$I:$I,'Kendon Bank'!$K:$K,Cashflow!$B114,'Kendon Bank'!$J:$J,Cashflow!V$5)</f>
        <v>0</v>
      </c>
      <c r="W114" s="137">
        <f>SUMIFS('Kendon Bank'!$I:$I,'Kendon Bank'!$K:$K,Cashflow!$B114,'Kendon Bank'!$J:$J,Cashflow!W$5)</f>
        <v>0</v>
      </c>
      <c r="X114" s="137">
        <f>SUMIFS('Kendon Bank'!$I:$I,'Kendon Bank'!$K:$K,Cashflow!$B114,'Kendon Bank'!$J:$J,Cashflow!X$5)</f>
        <v>0</v>
      </c>
      <c r="Y114" s="137">
        <f>SUMIFS('Kendon Bank'!$I:$I,'Kendon Bank'!$K:$K,Cashflow!$B114,'Kendon Bank'!$J:$J,Cashflow!Y$5)</f>
        <v>0</v>
      </c>
      <c r="Z114" s="137">
        <f>SUMIFS('Kendon Bank'!$I:$I,'Kendon Bank'!$K:$K,Cashflow!$B114,'Kendon Bank'!$J:$J,Cashflow!Z$5)</f>
        <v>0</v>
      </c>
      <c r="AA114" s="137">
        <f>SUMIFS('Kendon Bank'!$I:$I,'Kendon Bank'!$K:$K,Cashflow!$B114,'Kendon Bank'!$J:$J,Cashflow!AA$5)</f>
        <v>0</v>
      </c>
      <c r="AB114" s="137">
        <f>SUMIFS('Kendon Bank'!$I:$I,'Kendon Bank'!$K:$K,Cashflow!$B114,'Kendon Bank'!$J:$J,Cashflow!AB$5)</f>
        <v>0</v>
      </c>
      <c r="AC114" s="137">
        <f>SUMIFS('Kendon Bank'!$I:$I,'Kendon Bank'!$K:$K,Cashflow!$B114,'Kendon Bank'!$J:$J,Cashflow!AC$5)</f>
        <v>0</v>
      </c>
      <c r="AD114" s="137">
        <f>SUMIFS('Kendon Bank'!$I:$I,'Kendon Bank'!$K:$K,Cashflow!$B114,'Kendon Bank'!$J:$J,Cashflow!AD$5)</f>
        <v>0</v>
      </c>
      <c r="AE114" s="137">
        <f>SUMIFS('Kendon Bank'!$I:$I,'Kendon Bank'!$K:$K,Cashflow!$B114,'Kendon Bank'!$J:$J,Cashflow!AE$5)</f>
        <v>0</v>
      </c>
      <c r="AF114" s="137">
        <f>SUMIFS('Kendon Bank'!$I:$I,'Kendon Bank'!$K:$K,Cashflow!$B114,'Kendon Bank'!$J:$J,Cashflow!AF$5)</f>
        <v>0</v>
      </c>
      <c r="AG114" s="137">
        <f>SUMIFS('Kendon Bank'!$I:$I,'Kendon Bank'!$K:$K,Cashflow!$B114,'Kendon Bank'!$J:$J,Cashflow!AG$5)</f>
        <v>0</v>
      </c>
      <c r="AH114" s="137">
        <f>SUMIFS('Kendon Bank'!$I:$I,'Kendon Bank'!$K:$K,Cashflow!$B114,'Kendon Bank'!$J:$J,Cashflow!AH$5)</f>
        <v>0</v>
      </c>
      <c r="AI114" s="137">
        <f>SUMIFS('Kendon Bank'!$I:$I,'Kendon Bank'!$K:$K,Cashflow!$B114,'Kendon Bank'!$J:$J,Cashflow!AI$5)</f>
        <v>0</v>
      </c>
      <c r="AJ114" s="137">
        <f>SUMIFS('Kendon Bank'!$I:$I,'Kendon Bank'!$K:$K,Cashflow!$B114,'Kendon Bank'!$J:$J,Cashflow!AJ$5)</f>
        <v>0</v>
      </c>
      <c r="AK114" s="137">
        <f>SUMIFS('Kendon Bank'!$I:$I,'Kendon Bank'!$K:$K,Cashflow!$B114,'Kendon Bank'!$J:$J,Cashflow!AK$5)</f>
        <v>0</v>
      </c>
      <c r="AL114" s="137">
        <f>SUMIFS('Kendon Bank'!$I:$I,'Kendon Bank'!$K:$K,Cashflow!$B114,'Kendon Bank'!$J:$J,Cashflow!AL$5)</f>
        <v>0</v>
      </c>
      <c r="AM114" s="137">
        <f>SUMIFS('Kendon Bank'!$I:$I,'Kendon Bank'!$K:$K,Cashflow!$B114,'Kendon Bank'!$J:$J,Cashflow!AM$5)</f>
        <v>1250000</v>
      </c>
      <c r="AN114" s="137">
        <f>SUMIFS('Kendon Bank'!$I:$I,'Kendon Bank'!$K:$K,Cashflow!$B114,'Kendon Bank'!$J:$J,Cashflow!AN$5)</f>
        <v>0</v>
      </c>
      <c r="AO114" s="137">
        <f>SUMIFS('Kendon Bank'!$I:$I,'Kendon Bank'!$K:$K,Cashflow!$B114,'Kendon Bank'!$J:$J,Cashflow!AO$5)</f>
        <v>0</v>
      </c>
      <c r="AP114" s="137">
        <f>SUMIFS('Kendon Bank'!$I:$I,'Kendon Bank'!$K:$K,Cashflow!$B114,'Kendon Bank'!$J:$J,Cashflow!AP$5)</f>
        <v>0</v>
      </c>
      <c r="AQ114" s="137">
        <f>SUMIFS('Kendon Bank'!$I:$I,'Kendon Bank'!$K:$K,Cashflow!$B114,'Kendon Bank'!$J:$J,Cashflow!AQ$5)</f>
        <v>0</v>
      </c>
      <c r="AR114" s="137">
        <f>SUMIFS('Kendon Bank'!$I:$I,'Kendon Bank'!$K:$K,Cashflow!$B114,'Kendon Bank'!$J:$J,Cashflow!AR$5)</f>
        <v>0</v>
      </c>
      <c r="AS114" s="137">
        <f>SUMIFS('Kendon Bank'!$I:$I,'Kendon Bank'!$K:$K,Cashflow!$B114,'Kendon Bank'!$J:$J,Cashflow!AS$5)</f>
        <v>0</v>
      </c>
      <c r="AT114" s="137">
        <f>SUMIFS('Kendon Bank'!$I:$I,'Kendon Bank'!$K:$K,Cashflow!$B114,'Kendon Bank'!$J:$J,Cashflow!AT$5)</f>
        <v>0</v>
      </c>
      <c r="AU114" s="137">
        <f>SUMIFS('Kendon Bank'!$I:$I,'Kendon Bank'!$K:$K,Cashflow!$B114,'Kendon Bank'!$J:$J,Cashflow!AU$5)</f>
        <v>0</v>
      </c>
      <c r="AV114" s="137">
        <f>SUMIFS('Kendon Bank'!$I:$I,'Kendon Bank'!$K:$K,Cashflow!$B114,'Kendon Bank'!$J:$J,Cashflow!AV$5)</f>
        <v>0</v>
      </c>
      <c r="AW114" s="137">
        <f>SUMIFS('Kendon Bank'!$I:$I,'Kendon Bank'!$K:$K,Cashflow!$B114,'Kendon Bank'!$J:$J,Cashflow!AW$5)</f>
        <v>0</v>
      </c>
      <c r="AX114" s="137">
        <f>SUMIFS('Kendon Bank'!$I:$I,'Kendon Bank'!$K:$K,Cashflow!$B114,'Kendon Bank'!$J:$J,Cashflow!AX$5)</f>
        <v>0</v>
      </c>
      <c r="AY114" s="137">
        <f>SUMIFS('Kendon Bank'!$I:$I,'Kendon Bank'!$K:$K,Cashflow!$B114,'Kendon Bank'!$J:$J,Cashflow!AY$5)</f>
        <v>0</v>
      </c>
      <c r="AZ114" s="137">
        <f>SUMIFS('Kendon Bank'!$I:$I,'Kendon Bank'!$K:$K,Cashflow!$B114,'Kendon Bank'!$J:$J,Cashflow!AZ$5)</f>
        <v>0</v>
      </c>
      <c r="BA114" s="137">
        <f>SUMIFS('Kendon Bank'!$I:$I,'Kendon Bank'!$K:$K,Cashflow!$B114,'Kendon Bank'!$J:$J,Cashflow!BA$5)</f>
        <v>0</v>
      </c>
    </row>
    <row r="115" spans="2:56" s="137" customFormat="1" ht="12.75" hidden="1" outlineLevel="1" x14ac:dyDescent="0.2">
      <c r="B115" s="137" t="s">
        <v>1452</v>
      </c>
      <c r="D115" s="181">
        <f t="shared" si="107"/>
        <v>1000000</v>
      </c>
      <c r="E115" s="137">
        <f>SUMIFS('Kendon Bank'!$I:$I,'Kendon Bank'!$K:$K,Cashflow!$B115,'Kendon Bank'!$J:$J,Cashflow!E$5)</f>
        <v>0</v>
      </c>
      <c r="F115" s="137">
        <f>SUMIFS('Kendon Bank'!$I:$I,'Kendon Bank'!$K:$K,Cashflow!$B115,'Kendon Bank'!$J:$J,Cashflow!F$5)</f>
        <v>0</v>
      </c>
      <c r="G115" s="137">
        <f>SUMIFS('Kendon Bank'!$I:$I,'Kendon Bank'!$K:$K,Cashflow!$B115,'Kendon Bank'!$J:$J,Cashflow!G$5)</f>
        <v>0</v>
      </c>
      <c r="H115" s="137">
        <f>SUMIFS('Kendon Bank'!$I:$I,'Kendon Bank'!$K:$K,Cashflow!$B115,'Kendon Bank'!$J:$J,Cashflow!H$5)</f>
        <v>0</v>
      </c>
      <c r="I115" s="137">
        <f>SUMIFS('Kendon Bank'!$I:$I,'Kendon Bank'!$K:$K,Cashflow!$B115,'Kendon Bank'!$J:$J,Cashflow!I$5)</f>
        <v>0</v>
      </c>
      <c r="J115" s="137">
        <f>SUMIFS('Kendon Bank'!$I:$I,'Kendon Bank'!$K:$K,Cashflow!$B115,'Kendon Bank'!$J:$J,Cashflow!J$5)</f>
        <v>0</v>
      </c>
      <c r="K115" s="137">
        <f>SUMIFS('Kendon Bank'!$I:$I,'Kendon Bank'!$K:$K,Cashflow!$B115,'Kendon Bank'!$J:$J,Cashflow!K$5)</f>
        <v>0</v>
      </c>
      <c r="L115" s="137">
        <f>SUMIFS('Kendon Bank'!$I:$I,'Kendon Bank'!$K:$K,Cashflow!$B115,'Kendon Bank'!$J:$J,Cashflow!L$5)</f>
        <v>0</v>
      </c>
      <c r="M115" s="137">
        <f>SUMIFS('Kendon Bank'!$I:$I,'Kendon Bank'!$K:$K,Cashflow!$B115,'Kendon Bank'!$J:$J,Cashflow!M$5)</f>
        <v>0</v>
      </c>
      <c r="N115" s="137">
        <f>SUMIFS('Kendon Bank'!$I:$I,'Kendon Bank'!$K:$K,Cashflow!$B115,'Kendon Bank'!$J:$J,Cashflow!N$5)</f>
        <v>0</v>
      </c>
      <c r="O115" s="137">
        <f>SUMIFS('Kendon Bank'!$I:$I,'Kendon Bank'!$K:$K,Cashflow!$B115,'Kendon Bank'!$J:$J,Cashflow!O$5)</f>
        <v>0</v>
      </c>
      <c r="P115" s="137">
        <f>SUMIFS('Kendon Bank'!$I:$I,'Kendon Bank'!$K:$K,Cashflow!$B115,'Kendon Bank'!$J:$J,Cashflow!P$5)</f>
        <v>0</v>
      </c>
      <c r="Q115" s="137">
        <f>SUMIFS('Kendon Bank'!$I:$I,'Kendon Bank'!$K:$K,Cashflow!$B115,'Kendon Bank'!$J:$J,Cashflow!Q$5)</f>
        <v>0</v>
      </c>
      <c r="R115" s="137">
        <f>SUMIFS('Kendon Bank'!$I:$I,'Kendon Bank'!$K:$K,Cashflow!$B115,'Kendon Bank'!$J:$J,Cashflow!R$5)</f>
        <v>0</v>
      </c>
      <c r="S115" s="137">
        <f>SUMIFS('Kendon Bank'!$I:$I,'Kendon Bank'!$K:$K,Cashflow!$B115,'Kendon Bank'!$J:$J,Cashflow!S$5)</f>
        <v>0</v>
      </c>
      <c r="T115" s="137">
        <f>SUMIFS('Kendon Bank'!$I:$I,'Kendon Bank'!$K:$K,Cashflow!$B115,'Kendon Bank'!$J:$J,Cashflow!T$5)</f>
        <v>0</v>
      </c>
      <c r="U115" s="137">
        <f>SUMIFS('Kendon Bank'!$I:$I,'Kendon Bank'!$K:$K,Cashflow!$B115,'Kendon Bank'!$J:$J,Cashflow!U$5)</f>
        <v>0</v>
      </c>
      <c r="V115" s="137">
        <f>SUMIFS('Kendon Bank'!$I:$I,'Kendon Bank'!$K:$K,Cashflow!$B115,'Kendon Bank'!$J:$J,Cashflow!V$5)</f>
        <v>0</v>
      </c>
      <c r="W115" s="137">
        <f>SUMIFS('Kendon Bank'!$I:$I,'Kendon Bank'!$K:$K,Cashflow!$B115,'Kendon Bank'!$J:$J,Cashflow!W$5)</f>
        <v>0</v>
      </c>
      <c r="X115" s="137">
        <f>SUMIFS('Kendon Bank'!$I:$I,'Kendon Bank'!$K:$K,Cashflow!$B115,'Kendon Bank'!$J:$J,Cashflow!X$5)</f>
        <v>0</v>
      </c>
      <c r="Y115" s="137">
        <f>SUMIFS('Kendon Bank'!$I:$I,'Kendon Bank'!$K:$K,Cashflow!$B115,'Kendon Bank'!$J:$J,Cashflow!Y$5)</f>
        <v>0</v>
      </c>
      <c r="Z115" s="137">
        <f>SUMIFS('Kendon Bank'!$I:$I,'Kendon Bank'!$K:$K,Cashflow!$B115,'Kendon Bank'!$J:$J,Cashflow!Z$5)</f>
        <v>0</v>
      </c>
      <c r="AA115" s="137">
        <f>SUMIFS('Kendon Bank'!$I:$I,'Kendon Bank'!$K:$K,Cashflow!$B115,'Kendon Bank'!$J:$J,Cashflow!AA$5)</f>
        <v>0</v>
      </c>
      <c r="AB115" s="137">
        <f>SUMIFS('Kendon Bank'!$I:$I,'Kendon Bank'!$K:$K,Cashflow!$B115,'Kendon Bank'!$J:$J,Cashflow!AB$5)</f>
        <v>0</v>
      </c>
      <c r="AC115" s="137">
        <f>SUMIFS('Kendon Bank'!$I:$I,'Kendon Bank'!$K:$K,Cashflow!$B115,'Kendon Bank'!$J:$J,Cashflow!AC$5)</f>
        <v>0</v>
      </c>
      <c r="AD115" s="137">
        <f>SUMIFS('Kendon Bank'!$I:$I,'Kendon Bank'!$K:$K,Cashflow!$B115,'Kendon Bank'!$J:$J,Cashflow!AD$5)</f>
        <v>0</v>
      </c>
      <c r="AE115" s="137">
        <f>SUMIFS('Kendon Bank'!$I:$I,'Kendon Bank'!$K:$K,Cashflow!$B115,'Kendon Bank'!$J:$J,Cashflow!AE$5)</f>
        <v>0</v>
      </c>
      <c r="AF115" s="137">
        <f>SUMIFS('Kendon Bank'!$I:$I,'Kendon Bank'!$K:$K,Cashflow!$B115,'Kendon Bank'!$J:$J,Cashflow!AF$5)</f>
        <v>0</v>
      </c>
      <c r="AG115" s="137">
        <f>SUMIFS('Kendon Bank'!$I:$I,'Kendon Bank'!$K:$K,Cashflow!$B115,'Kendon Bank'!$J:$J,Cashflow!AG$5)</f>
        <v>0</v>
      </c>
      <c r="AH115" s="137">
        <f>SUMIFS('Kendon Bank'!$I:$I,'Kendon Bank'!$K:$K,Cashflow!$B115,'Kendon Bank'!$J:$J,Cashflow!AH$5)</f>
        <v>0</v>
      </c>
      <c r="AI115" s="137">
        <f>SUMIFS('Kendon Bank'!$I:$I,'Kendon Bank'!$K:$K,Cashflow!$B115,'Kendon Bank'!$J:$J,Cashflow!AI$5)</f>
        <v>0</v>
      </c>
      <c r="AJ115" s="137">
        <f>SUMIFS('Kendon Bank'!$I:$I,'Kendon Bank'!$K:$K,Cashflow!$B115,'Kendon Bank'!$J:$J,Cashflow!AJ$5)</f>
        <v>0</v>
      </c>
      <c r="AK115" s="137">
        <f>SUMIFS('Kendon Bank'!$I:$I,'Kendon Bank'!$K:$K,Cashflow!$B115,'Kendon Bank'!$J:$J,Cashflow!AK$5)</f>
        <v>1000000</v>
      </c>
      <c r="AL115" s="137">
        <f>SUMIFS('Kendon Bank'!$I:$I,'Kendon Bank'!$K:$K,Cashflow!$B115,'Kendon Bank'!$J:$J,Cashflow!AL$5)</f>
        <v>0</v>
      </c>
      <c r="AM115" s="137">
        <f>SUMIFS('Kendon Bank'!$I:$I,'Kendon Bank'!$K:$K,Cashflow!$B115,'Kendon Bank'!$J:$J,Cashflow!AM$5)</f>
        <v>0</v>
      </c>
      <c r="AN115" s="137">
        <f>SUMIFS('Kendon Bank'!$I:$I,'Kendon Bank'!$K:$K,Cashflow!$B115,'Kendon Bank'!$J:$J,Cashflow!AN$5)</f>
        <v>0</v>
      </c>
      <c r="AO115" s="137">
        <f>SUMIFS('Kendon Bank'!$I:$I,'Kendon Bank'!$K:$K,Cashflow!$B115,'Kendon Bank'!$J:$J,Cashflow!AO$5)</f>
        <v>0</v>
      </c>
      <c r="AP115" s="137">
        <f>SUMIFS('Kendon Bank'!$I:$I,'Kendon Bank'!$K:$K,Cashflow!$B115,'Kendon Bank'!$J:$J,Cashflow!AP$5)</f>
        <v>0</v>
      </c>
      <c r="AQ115" s="137">
        <f>SUMIFS('Kendon Bank'!$I:$I,'Kendon Bank'!$K:$K,Cashflow!$B115,'Kendon Bank'!$J:$J,Cashflow!AQ$5)</f>
        <v>0</v>
      </c>
      <c r="AR115" s="137">
        <f>SUMIFS('Kendon Bank'!$I:$I,'Kendon Bank'!$K:$K,Cashflow!$B115,'Kendon Bank'!$J:$J,Cashflow!AR$5)</f>
        <v>0</v>
      </c>
      <c r="AS115" s="137">
        <f>SUMIFS('Kendon Bank'!$I:$I,'Kendon Bank'!$K:$K,Cashflow!$B115,'Kendon Bank'!$J:$J,Cashflow!AS$5)</f>
        <v>0</v>
      </c>
      <c r="AT115" s="137">
        <f>SUMIFS('Kendon Bank'!$I:$I,'Kendon Bank'!$K:$K,Cashflow!$B115,'Kendon Bank'!$J:$J,Cashflow!AT$5)</f>
        <v>0</v>
      </c>
      <c r="AU115" s="137">
        <f>SUMIFS('Kendon Bank'!$I:$I,'Kendon Bank'!$K:$K,Cashflow!$B115,'Kendon Bank'!$J:$J,Cashflow!AU$5)</f>
        <v>0</v>
      </c>
      <c r="AV115" s="137">
        <f>SUMIFS('Kendon Bank'!$I:$I,'Kendon Bank'!$K:$K,Cashflow!$B115,'Kendon Bank'!$J:$J,Cashflow!AV$5)</f>
        <v>0</v>
      </c>
      <c r="AW115" s="137">
        <f>SUMIFS('Kendon Bank'!$I:$I,'Kendon Bank'!$K:$K,Cashflow!$B115,'Kendon Bank'!$J:$J,Cashflow!AW$5)</f>
        <v>0</v>
      </c>
      <c r="AX115" s="137">
        <f>SUMIFS('Kendon Bank'!$I:$I,'Kendon Bank'!$K:$K,Cashflow!$B115,'Kendon Bank'!$J:$J,Cashflow!AX$5)</f>
        <v>0</v>
      </c>
      <c r="AY115" s="137">
        <f>SUMIFS('Kendon Bank'!$I:$I,'Kendon Bank'!$K:$K,Cashflow!$B115,'Kendon Bank'!$J:$J,Cashflow!AY$5)</f>
        <v>0</v>
      </c>
      <c r="AZ115" s="137">
        <f>SUMIFS('Kendon Bank'!$I:$I,'Kendon Bank'!$K:$K,Cashflow!$B115,'Kendon Bank'!$J:$J,Cashflow!AZ$5)</f>
        <v>0</v>
      </c>
      <c r="BA115" s="137">
        <f>SUMIFS('Kendon Bank'!$I:$I,'Kendon Bank'!$K:$K,Cashflow!$B115,'Kendon Bank'!$J:$J,Cashflow!BA$5)</f>
        <v>0</v>
      </c>
    </row>
    <row r="116" spans="2:56" s="137" customFormat="1" ht="12.75" hidden="1" outlineLevel="1" x14ac:dyDescent="0.2">
      <c r="B116" s="137" t="s">
        <v>737</v>
      </c>
      <c r="D116" s="181">
        <f t="shared" si="107"/>
        <v>0</v>
      </c>
      <c r="E116" s="137">
        <f>SUMIFS('Kendon Bank'!$I:$I,'Kendon Bank'!$K:$K,Cashflow!$B116,'Kendon Bank'!$J:$J,Cashflow!E$5)</f>
        <v>0</v>
      </c>
      <c r="F116" s="137">
        <f>SUMIFS('Kendon Bank'!$I:$I,'Kendon Bank'!$K:$K,Cashflow!$B116,'Kendon Bank'!$J:$J,Cashflow!F$5)</f>
        <v>0</v>
      </c>
      <c r="G116" s="137">
        <f>SUMIFS('Kendon Bank'!$I:$I,'Kendon Bank'!$K:$K,Cashflow!$B116,'Kendon Bank'!$J:$J,Cashflow!G$5)</f>
        <v>0</v>
      </c>
      <c r="H116" s="137">
        <f>SUMIFS('Kendon Bank'!$I:$I,'Kendon Bank'!$K:$K,Cashflow!$B116,'Kendon Bank'!$J:$J,Cashflow!H$5)</f>
        <v>0</v>
      </c>
      <c r="I116" s="137">
        <f>SUMIFS('Kendon Bank'!$I:$I,'Kendon Bank'!$K:$K,Cashflow!$B116,'Kendon Bank'!$J:$J,Cashflow!I$5)</f>
        <v>0</v>
      </c>
      <c r="J116" s="137">
        <f>SUMIFS('Kendon Bank'!$I:$I,'Kendon Bank'!$K:$K,Cashflow!$B116,'Kendon Bank'!$J:$J,Cashflow!J$5)</f>
        <v>0</v>
      </c>
      <c r="K116" s="137">
        <f>SUMIFS('Kendon Bank'!$I:$I,'Kendon Bank'!$K:$K,Cashflow!$B116,'Kendon Bank'!$J:$J,Cashflow!K$5)</f>
        <v>0</v>
      </c>
      <c r="L116" s="137">
        <f>SUMIFS('Kendon Bank'!$I:$I,'Kendon Bank'!$K:$K,Cashflow!$B116,'Kendon Bank'!$J:$J,Cashflow!L$5)</f>
        <v>0</v>
      </c>
      <c r="M116" s="137">
        <f>SUMIFS('Kendon Bank'!$I:$I,'Kendon Bank'!$K:$K,Cashflow!$B116,'Kendon Bank'!$J:$J,Cashflow!M$5)</f>
        <v>0</v>
      </c>
      <c r="N116" s="137">
        <f>SUMIFS('Kendon Bank'!$I:$I,'Kendon Bank'!$K:$K,Cashflow!$B116,'Kendon Bank'!$J:$J,Cashflow!N$5)</f>
        <v>0</v>
      </c>
      <c r="O116" s="137">
        <f>SUMIFS('Kendon Bank'!$I:$I,'Kendon Bank'!$K:$K,Cashflow!$B116,'Kendon Bank'!$J:$J,Cashflow!O$5)</f>
        <v>0</v>
      </c>
      <c r="P116" s="137">
        <f>SUMIFS('Kendon Bank'!$I:$I,'Kendon Bank'!$K:$K,Cashflow!$B116,'Kendon Bank'!$J:$J,Cashflow!P$5)</f>
        <v>0</v>
      </c>
      <c r="Q116" s="137">
        <f>SUMIFS('Kendon Bank'!$I:$I,'Kendon Bank'!$K:$K,Cashflow!$B116,'Kendon Bank'!$J:$J,Cashflow!Q$5)</f>
        <v>0</v>
      </c>
      <c r="R116" s="137">
        <f>SUMIFS('Kendon Bank'!$I:$I,'Kendon Bank'!$K:$K,Cashflow!$B116,'Kendon Bank'!$J:$J,Cashflow!R$5)</f>
        <v>0</v>
      </c>
      <c r="S116" s="137">
        <f>SUMIFS('Kendon Bank'!$I:$I,'Kendon Bank'!$K:$K,Cashflow!$B116,'Kendon Bank'!$J:$J,Cashflow!S$5)</f>
        <v>0</v>
      </c>
      <c r="T116" s="137">
        <f>SUMIFS('Kendon Bank'!$I:$I,'Kendon Bank'!$K:$K,Cashflow!$B116,'Kendon Bank'!$J:$J,Cashflow!T$5)</f>
        <v>0</v>
      </c>
      <c r="U116" s="137">
        <f>SUMIFS('Kendon Bank'!$I:$I,'Kendon Bank'!$K:$K,Cashflow!$B116,'Kendon Bank'!$J:$J,Cashflow!U$5)</f>
        <v>0</v>
      </c>
      <c r="V116" s="137">
        <f>SUMIFS('Kendon Bank'!$I:$I,'Kendon Bank'!$K:$K,Cashflow!$B116,'Kendon Bank'!$J:$J,Cashflow!V$5)</f>
        <v>0</v>
      </c>
      <c r="W116" s="137">
        <f>SUMIFS('Kendon Bank'!$I:$I,'Kendon Bank'!$K:$K,Cashflow!$B116,'Kendon Bank'!$J:$J,Cashflow!W$5)</f>
        <v>0</v>
      </c>
      <c r="X116" s="137">
        <f>SUMIFS('Kendon Bank'!$I:$I,'Kendon Bank'!$K:$K,Cashflow!$B116,'Kendon Bank'!$J:$J,Cashflow!X$5)</f>
        <v>0</v>
      </c>
      <c r="Y116" s="137">
        <f>SUMIFS('Kendon Bank'!$I:$I,'Kendon Bank'!$K:$K,Cashflow!$B116,'Kendon Bank'!$J:$J,Cashflow!Y$5)</f>
        <v>0</v>
      </c>
      <c r="Z116" s="137">
        <f>SUMIFS('Kendon Bank'!$I:$I,'Kendon Bank'!$K:$K,Cashflow!$B116,'Kendon Bank'!$J:$J,Cashflow!Z$5)</f>
        <v>0</v>
      </c>
      <c r="AA116" s="137">
        <f>SUMIFS('Kendon Bank'!$I:$I,'Kendon Bank'!$K:$K,Cashflow!$B116,'Kendon Bank'!$J:$J,Cashflow!AA$5)</f>
        <v>0</v>
      </c>
      <c r="AB116" s="137">
        <f>SUMIFS('Kendon Bank'!$I:$I,'Kendon Bank'!$K:$K,Cashflow!$B116,'Kendon Bank'!$J:$J,Cashflow!AB$5)</f>
        <v>0</v>
      </c>
      <c r="AC116" s="137">
        <f>SUMIFS('Kendon Bank'!$I:$I,'Kendon Bank'!$K:$K,Cashflow!$B116,'Kendon Bank'!$J:$J,Cashflow!AC$5)</f>
        <v>0</v>
      </c>
      <c r="AD116" s="137">
        <f>SUMIFS('Kendon Bank'!$I:$I,'Kendon Bank'!$K:$K,Cashflow!$B116,'Kendon Bank'!$J:$J,Cashflow!AD$5)</f>
        <v>0</v>
      </c>
      <c r="AE116" s="137">
        <f>SUMIFS('Kendon Bank'!$I:$I,'Kendon Bank'!$K:$K,Cashflow!$B116,'Kendon Bank'!$J:$J,Cashflow!AE$5)</f>
        <v>0</v>
      </c>
      <c r="AF116" s="137">
        <f>SUMIFS('Kendon Bank'!$I:$I,'Kendon Bank'!$K:$K,Cashflow!$B116,'Kendon Bank'!$J:$J,Cashflow!AF$5)</f>
        <v>0</v>
      </c>
      <c r="AG116" s="137">
        <f>SUMIFS('Kendon Bank'!$I:$I,'Kendon Bank'!$K:$K,Cashflow!$B116,'Kendon Bank'!$J:$J,Cashflow!AG$5)</f>
        <v>0</v>
      </c>
      <c r="AH116" s="137">
        <f>SUMIFS('Kendon Bank'!$I:$I,'Kendon Bank'!$K:$K,Cashflow!$B116,'Kendon Bank'!$J:$J,Cashflow!AH$5)</f>
        <v>0</v>
      </c>
      <c r="AI116" s="137">
        <f>SUMIFS('Kendon Bank'!$I:$I,'Kendon Bank'!$K:$K,Cashflow!$B116,'Kendon Bank'!$J:$J,Cashflow!AI$5)</f>
        <v>0</v>
      </c>
      <c r="AJ116" s="137">
        <f>SUMIFS('Kendon Bank'!$I:$I,'Kendon Bank'!$K:$K,Cashflow!$B116,'Kendon Bank'!$J:$J,Cashflow!AJ$5)</f>
        <v>0</v>
      </c>
      <c r="AK116" s="137">
        <f>SUMIFS('Kendon Bank'!$I:$I,'Kendon Bank'!$K:$K,Cashflow!$B116,'Kendon Bank'!$J:$J,Cashflow!AK$5)</f>
        <v>0</v>
      </c>
      <c r="AL116" s="137">
        <f>SUMIFS('Kendon Bank'!$I:$I,'Kendon Bank'!$K:$K,Cashflow!$B116,'Kendon Bank'!$J:$J,Cashflow!AL$5)</f>
        <v>0</v>
      </c>
      <c r="AM116" s="137">
        <f>SUMIFS('Kendon Bank'!$I:$I,'Kendon Bank'!$K:$K,Cashflow!$B116,'Kendon Bank'!$J:$J,Cashflow!AM$5)</f>
        <v>0</v>
      </c>
      <c r="AN116" s="137">
        <f>SUMIFS('Kendon Bank'!$I:$I,'Kendon Bank'!$K:$K,Cashflow!$B116,'Kendon Bank'!$J:$J,Cashflow!AN$5)</f>
        <v>-68104.87</v>
      </c>
      <c r="AO116" s="137">
        <f>SUMIFS('Kendon Bank'!$I:$I,'Kendon Bank'!$K:$K,Cashflow!$B116,'Kendon Bank'!$J:$J,Cashflow!AO$5)</f>
        <v>68104.87</v>
      </c>
      <c r="AP116" s="137">
        <f>SUMIFS('Kendon Bank'!$I:$I,'Kendon Bank'!$K:$K,Cashflow!$B116,'Kendon Bank'!$J:$J,Cashflow!AP$5)</f>
        <v>0</v>
      </c>
      <c r="AQ116" s="137">
        <f>SUMIFS('Kendon Bank'!$I:$I,'Kendon Bank'!$K:$K,Cashflow!$B116,'Kendon Bank'!$J:$J,Cashflow!AQ$5)</f>
        <v>0</v>
      </c>
      <c r="AR116" s="137">
        <f>SUMIFS('Kendon Bank'!$I:$I,'Kendon Bank'!$K:$K,Cashflow!$B116,'Kendon Bank'!$J:$J,Cashflow!AR$5)</f>
        <v>0</v>
      </c>
      <c r="AS116" s="137">
        <f>SUMIFS('Kendon Bank'!$I:$I,'Kendon Bank'!$K:$K,Cashflow!$B116,'Kendon Bank'!$J:$J,Cashflow!AS$5)</f>
        <v>0</v>
      </c>
      <c r="AT116" s="137">
        <f>SUMIFS('Kendon Bank'!$I:$I,'Kendon Bank'!$K:$K,Cashflow!$B116,'Kendon Bank'!$J:$J,Cashflow!AT$5)</f>
        <v>0</v>
      </c>
      <c r="AU116" s="137">
        <f>SUMIFS('Kendon Bank'!$I:$I,'Kendon Bank'!$K:$K,Cashflow!$B116,'Kendon Bank'!$J:$J,Cashflow!AU$5)</f>
        <v>0</v>
      </c>
      <c r="AV116" s="137">
        <f>SUMIFS('Kendon Bank'!$I:$I,'Kendon Bank'!$K:$K,Cashflow!$B116,'Kendon Bank'!$J:$J,Cashflow!AV$5)</f>
        <v>0</v>
      </c>
      <c r="AW116" s="137">
        <f>SUMIFS('Kendon Bank'!$I:$I,'Kendon Bank'!$K:$K,Cashflow!$B116,'Kendon Bank'!$J:$J,Cashflow!AW$5)</f>
        <v>0</v>
      </c>
      <c r="AX116" s="137">
        <f>SUMIFS('Kendon Bank'!$I:$I,'Kendon Bank'!$K:$K,Cashflow!$B116,'Kendon Bank'!$J:$J,Cashflow!AX$5)</f>
        <v>0</v>
      </c>
      <c r="AY116" s="137">
        <f>SUMIFS('Kendon Bank'!$I:$I,'Kendon Bank'!$K:$K,Cashflow!$B116,'Kendon Bank'!$J:$J,Cashflow!AY$5)</f>
        <v>0</v>
      </c>
      <c r="AZ116" s="137">
        <f>SUMIFS('Kendon Bank'!$I:$I,'Kendon Bank'!$K:$K,Cashflow!$B116,'Kendon Bank'!$J:$J,Cashflow!AZ$5)</f>
        <v>0</v>
      </c>
      <c r="BA116" s="137">
        <f>SUMIFS('Kendon Bank'!$I:$I,'Kendon Bank'!$K:$K,Cashflow!$B116,'Kendon Bank'!$J:$J,Cashflow!BA$5)</f>
        <v>0</v>
      </c>
    </row>
    <row r="117" spans="2:56" s="137" customFormat="1" ht="12.75" hidden="1" outlineLevel="1" x14ac:dyDescent="0.2">
      <c r="D117" s="181">
        <f t="shared" si="107"/>
        <v>0</v>
      </c>
    </row>
    <row r="118" spans="2:56" s="142" customFormat="1" ht="12.75" hidden="1" outlineLevel="1" x14ac:dyDescent="0.2">
      <c r="B118" s="142" t="s">
        <v>715</v>
      </c>
      <c r="D118" s="184">
        <f t="shared" si="107"/>
        <v>-40.410000000149012</v>
      </c>
      <c r="E118" s="142">
        <f t="shared" ref="E118:AZ118" si="117">E27+E109</f>
        <v>0</v>
      </c>
      <c r="F118" s="142">
        <f t="shared" si="117"/>
        <v>0</v>
      </c>
      <c r="G118" s="142">
        <f t="shared" si="117"/>
        <v>0</v>
      </c>
      <c r="H118" s="142">
        <f t="shared" si="117"/>
        <v>0</v>
      </c>
      <c r="I118" s="142">
        <f t="shared" si="117"/>
        <v>0</v>
      </c>
      <c r="J118" s="142">
        <f t="shared" si="117"/>
        <v>0</v>
      </c>
      <c r="K118" s="142">
        <f t="shared" si="117"/>
        <v>0</v>
      </c>
      <c r="L118" s="142">
        <f t="shared" si="117"/>
        <v>0</v>
      </c>
      <c r="M118" s="142">
        <f t="shared" si="117"/>
        <v>0</v>
      </c>
      <c r="N118" s="142">
        <f t="shared" si="117"/>
        <v>0</v>
      </c>
      <c r="O118" s="142">
        <f t="shared" si="117"/>
        <v>0</v>
      </c>
      <c r="P118" s="142">
        <f t="shared" si="117"/>
        <v>0</v>
      </c>
      <c r="Q118" s="142">
        <f t="shared" si="117"/>
        <v>0</v>
      </c>
      <c r="R118" s="142">
        <f t="shared" si="117"/>
        <v>0</v>
      </c>
      <c r="S118" s="142">
        <f t="shared" si="117"/>
        <v>0</v>
      </c>
      <c r="T118" s="142">
        <f t="shared" si="117"/>
        <v>0</v>
      </c>
      <c r="U118" s="142">
        <f t="shared" si="117"/>
        <v>0</v>
      </c>
      <c r="V118" s="142">
        <f t="shared" si="117"/>
        <v>0</v>
      </c>
      <c r="W118" s="142">
        <f t="shared" si="117"/>
        <v>0</v>
      </c>
      <c r="X118" s="142">
        <f t="shared" si="117"/>
        <v>0</v>
      </c>
      <c r="Y118" s="142">
        <f t="shared" si="117"/>
        <v>0</v>
      </c>
      <c r="Z118" s="142">
        <f t="shared" si="117"/>
        <v>0</v>
      </c>
      <c r="AA118" s="142">
        <f t="shared" si="117"/>
        <v>0</v>
      </c>
      <c r="AB118" s="142">
        <f t="shared" si="117"/>
        <v>0</v>
      </c>
      <c r="AC118" s="142">
        <f t="shared" si="117"/>
        <v>0</v>
      </c>
      <c r="AD118" s="142">
        <f t="shared" si="117"/>
        <v>0</v>
      </c>
      <c r="AE118" s="142">
        <f t="shared" si="117"/>
        <v>0</v>
      </c>
      <c r="AF118" s="142">
        <f t="shared" si="117"/>
        <v>0</v>
      </c>
      <c r="AG118" s="142">
        <f t="shared" si="117"/>
        <v>0</v>
      </c>
      <c r="AH118" s="142">
        <f t="shared" si="117"/>
        <v>0</v>
      </c>
      <c r="AI118" s="142">
        <f t="shared" si="117"/>
        <v>0</v>
      </c>
      <c r="AJ118" s="143">
        <f t="shared" si="117"/>
        <v>-42201</v>
      </c>
      <c r="AK118" s="143">
        <f t="shared" si="117"/>
        <v>-5054237.41</v>
      </c>
      <c r="AL118" s="143">
        <f t="shared" si="117"/>
        <v>5096399</v>
      </c>
      <c r="AM118" s="142">
        <f t="shared" si="117"/>
        <v>0</v>
      </c>
      <c r="AN118" s="142">
        <f t="shared" si="117"/>
        <v>0</v>
      </c>
      <c r="AO118" s="142">
        <f t="shared" si="117"/>
        <v>-1</v>
      </c>
      <c r="AP118" s="142">
        <f t="shared" si="117"/>
        <v>0</v>
      </c>
      <c r="AQ118" s="142">
        <f t="shared" si="117"/>
        <v>0</v>
      </c>
      <c r="AR118" s="142">
        <f t="shared" si="117"/>
        <v>0</v>
      </c>
      <c r="AS118" s="142">
        <f t="shared" si="117"/>
        <v>0</v>
      </c>
      <c r="AT118" s="142">
        <f t="shared" si="117"/>
        <v>0</v>
      </c>
      <c r="AU118" s="142">
        <f t="shared" si="117"/>
        <v>0</v>
      </c>
      <c r="AV118" s="142">
        <f t="shared" si="117"/>
        <v>0</v>
      </c>
      <c r="AW118" s="142">
        <f t="shared" si="117"/>
        <v>0</v>
      </c>
      <c r="AX118" s="142">
        <f t="shared" si="117"/>
        <v>0</v>
      </c>
      <c r="AY118" s="142">
        <f t="shared" si="117"/>
        <v>0</v>
      </c>
      <c r="AZ118" s="142">
        <f t="shared" si="117"/>
        <v>0</v>
      </c>
      <c r="BA118" s="142">
        <f t="shared" ref="BA118" si="118">BA27+BA109</f>
        <v>0</v>
      </c>
    </row>
    <row r="119" spans="2:56" s="142" customFormat="1" ht="12.75" hidden="1" outlineLevel="1" x14ac:dyDescent="0.2">
      <c r="B119" s="142" t="s">
        <v>716</v>
      </c>
      <c r="D119" s="184">
        <f t="shared" si="107"/>
        <v>3.4924596548080444E-10</v>
      </c>
      <c r="E119" s="142">
        <f t="shared" ref="E119:AZ119" si="119">(E11-D11)-E94-E107</f>
        <v>0</v>
      </c>
      <c r="F119" s="142">
        <f t="shared" si="119"/>
        <v>0</v>
      </c>
      <c r="G119" s="142">
        <f t="shared" si="119"/>
        <v>0</v>
      </c>
      <c r="H119" s="142">
        <f t="shared" si="119"/>
        <v>0</v>
      </c>
      <c r="I119" s="142">
        <f t="shared" si="119"/>
        <v>0</v>
      </c>
      <c r="J119" s="142">
        <f t="shared" si="119"/>
        <v>0</v>
      </c>
      <c r="K119" s="142">
        <f t="shared" si="119"/>
        <v>0</v>
      </c>
      <c r="L119" s="142">
        <f t="shared" si="119"/>
        <v>0</v>
      </c>
      <c r="M119" s="142">
        <f t="shared" si="119"/>
        <v>0</v>
      </c>
      <c r="N119" s="142">
        <f t="shared" si="119"/>
        <v>0</v>
      </c>
      <c r="O119" s="142">
        <f t="shared" si="119"/>
        <v>0</v>
      </c>
      <c r="P119" s="142">
        <f t="shared" si="119"/>
        <v>0</v>
      </c>
      <c r="Q119" s="142">
        <f t="shared" si="119"/>
        <v>0</v>
      </c>
      <c r="R119" s="142">
        <f t="shared" si="119"/>
        <v>0</v>
      </c>
      <c r="S119" s="142">
        <f t="shared" si="119"/>
        <v>0</v>
      </c>
      <c r="T119" s="142">
        <f t="shared" si="119"/>
        <v>0</v>
      </c>
      <c r="U119" s="142">
        <f t="shared" si="119"/>
        <v>0</v>
      </c>
      <c r="V119" s="142">
        <f t="shared" si="119"/>
        <v>0</v>
      </c>
      <c r="W119" s="142">
        <f t="shared" si="119"/>
        <v>0</v>
      </c>
      <c r="X119" s="142">
        <f t="shared" si="119"/>
        <v>0</v>
      </c>
      <c r="Y119" s="142">
        <f t="shared" si="119"/>
        <v>0</v>
      </c>
      <c r="Z119" s="142">
        <f t="shared" si="119"/>
        <v>0</v>
      </c>
      <c r="AA119" s="142">
        <f t="shared" si="119"/>
        <v>0</v>
      </c>
      <c r="AB119" s="142">
        <f t="shared" si="119"/>
        <v>0</v>
      </c>
      <c r="AC119" s="142">
        <f t="shared" si="119"/>
        <v>0</v>
      </c>
      <c r="AD119" s="142">
        <f t="shared" si="119"/>
        <v>0</v>
      </c>
      <c r="AE119" s="142">
        <f t="shared" si="119"/>
        <v>0</v>
      </c>
      <c r="AF119" s="142">
        <f t="shared" si="119"/>
        <v>0</v>
      </c>
      <c r="AG119" s="142">
        <f t="shared" si="119"/>
        <v>0</v>
      </c>
      <c r="AH119" s="142">
        <f t="shared" si="119"/>
        <v>0</v>
      </c>
      <c r="AI119" s="142">
        <f t="shared" si="119"/>
        <v>0</v>
      </c>
      <c r="AJ119" s="142">
        <f t="shared" si="119"/>
        <v>0</v>
      </c>
      <c r="AK119" s="142">
        <f t="shared" si="119"/>
        <v>0</v>
      </c>
      <c r="AL119" s="142">
        <f t="shared" si="119"/>
        <v>4.0745362639427185E-10</v>
      </c>
      <c r="AM119" s="142">
        <f t="shared" si="119"/>
        <v>0</v>
      </c>
      <c r="AN119" s="142">
        <f t="shared" si="119"/>
        <v>0</v>
      </c>
      <c r="AO119" s="142">
        <f t="shared" si="119"/>
        <v>0</v>
      </c>
      <c r="AP119" s="142">
        <f t="shared" si="119"/>
        <v>-5.8207660913467407E-11</v>
      </c>
      <c r="AQ119" s="142">
        <f t="shared" si="119"/>
        <v>0</v>
      </c>
      <c r="AR119" s="142">
        <f t="shared" si="119"/>
        <v>0</v>
      </c>
      <c r="AS119" s="142">
        <f t="shared" si="119"/>
        <v>0</v>
      </c>
      <c r="AT119" s="142">
        <f t="shared" si="119"/>
        <v>0</v>
      </c>
      <c r="AU119" s="142">
        <f t="shared" si="119"/>
        <v>0</v>
      </c>
      <c r="AV119" s="142">
        <f t="shared" si="119"/>
        <v>0</v>
      </c>
      <c r="AW119" s="142">
        <f t="shared" si="119"/>
        <v>0</v>
      </c>
      <c r="AX119" s="142">
        <f t="shared" si="119"/>
        <v>0</v>
      </c>
      <c r="AY119" s="142">
        <f t="shared" si="119"/>
        <v>0</v>
      </c>
      <c r="AZ119" s="142">
        <f t="shared" si="119"/>
        <v>0</v>
      </c>
      <c r="BA119" s="142">
        <f t="shared" ref="BA119" si="120">(BA11-AZ11)-BA94-BA107</f>
        <v>0</v>
      </c>
    </row>
    <row r="120" spans="2:56" s="137" customFormat="1" ht="12.75" collapsed="1" x14ac:dyDescent="0.2">
      <c r="D120" s="181"/>
      <c r="AK120" s="167" t="s">
        <v>5164</v>
      </c>
    </row>
    <row r="121" spans="2:56" s="141" customFormat="1" ht="12.75" x14ac:dyDescent="0.2">
      <c r="B121" s="182" t="s">
        <v>276</v>
      </c>
      <c r="C121" s="182"/>
      <c r="D121" s="183">
        <f t="shared" si="107"/>
        <v>0</v>
      </c>
    </row>
    <row r="122" spans="2:56" s="177" customFormat="1" ht="12.75" x14ac:dyDescent="0.2">
      <c r="B122" s="140" t="s">
        <v>732</v>
      </c>
      <c r="C122" s="140"/>
      <c r="D122" s="178">
        <f t="shared" si="107"/>
        <v>-905638.97000000009</v>
      </c>
      <c r="AR122" s="140">
        <f>SUM(AR123:AR134)</f>
        <v>0</v>
      </c>
      <c r="AS122" s="140">
        <f t="shared" ref="AS122:AZ122" si="121">SUM(AS123:AS134)</f>
        <v>0</v>
      </c>
      <c r="AT122" s="140">
        <f t="shared" si="121"/>
        <v>0</v>
      </c>
      <c r="AU122" s="140">
        <f t="shared" si="121"/>
        <v>0</v>
      </c>
      <c r="AV122" s="140">
        <f t="shared" si="121"/>
        <v>0</v>
      </c>
      <c r="AW122" s="140">
        <f t="shared" si="121"/>
        <v>-486660</v>
      </c>
      <c r="AX122" s="140">
        <f t="shared" si="121"/>
        <v>-10563</v>
      </c>
      <c r="AY122" s="140">
        <f t="shared" si="121"/>
        <v>-50429.4</v>
      </c>
      <c r="AZ122" s="140">
        <f t="shared" si="121"/>
        <v>-277190.52</v>
      </c>
      <c r="BA122" s="140">
        <f t="shared" ref="BA122" si="122">SUM(BA123:BA134)</f>
        <v>-80796.05</v>
      </c>
      <c r="BB122" s="140"/>
      <c r="BC122" s="140"/>
      <c r="BD122" s="140"/>
    </row>
    <row r="123" spans="2:56" s="137" customFormat="1" ht="12.75" hidden="1" outlineLevel="1" x14ac:dyDescent="0.2">
      <c r="B123" s="137" t="s">
        <v>5</v>
      </c>
      <c r="D123" s="181">
        <f t="shared" si="107"/>
        <v>-480000</v>
      </c>
      <c r="AR123" s="137">
        <f>SUMIFS('Arthur St Bank'!$I:$I,'Arthur St Bank'!$K:$K,Cashflow!$B123,'Arthur St Bank'!$J:$J,Cashflow!AR$5)</f>
        <v>0</v>
      </c>
      <c r="AS123" s="137">
        <f>SUMIFS('Arthur St Bank'!$I:$I,'Arthur St Bank'!$K:$K,Cashflow!$B123,'Arthur St Bank'!$J:$J,Cashflow!AS$5)</f>
        <v>0</v>
      </c>
      <c r="AT123" s="137">
        <f>SUMIFS('Arthur St Bank'!$I:$I,'Arthur St Bank'!$K:$K,Cashflow!$B123,'Arthur St Bank'!$J:$J,Cashflow!AT$5)</f>
        <v>0</v>
      </c>
      <c r="AU123" s="137">
        <f>SUMIFS('Arthur St Bank'!$I:$I,'Arthur St Bank'!$K:$K,Cashflow!$B123,'Arthur St Bank'!$J:$J,Cashflow!AU$5)</f>
        <v>0</v>
      </c>
      <c r="AV123" s="137">
        <f>SUMIFS('Arthur St Bank'!$I:$I,'Arthur St Bank'!$K:$K,Cashflow!$B123,'Arthur St Bank'!$J:$J,Cashflow!AV$5)</f>
        <v>0</v>
      </c>
      <c r="AW123" s="137">
        <f>SUMIFS('Arthur St Bank'!$I:$I,'Arthur St Bank'!$K:$K,Cashflow!$B123,'Arthur St Bank'!$J:$J,Cashflow!AW$5)</f>
        <v>-480000</v>
      </c>
      <c r="AX123" s="137">
        <f>SUMIFS('Arthur St Bank'!$I:$I,'Arthur St Bank'!$K:$K,Cashflow!$B123,'Arthur St Bank'!$J:$J,Cashflow!AX$5)</f>
        <v>0</v>
      </c>
      <c r="AY123" s="137">
        <f>SUMIFS('Arthur St Bank'!$I:$I,'Arthur St Bank'!$K:$K,Cashflow!$B123,'Arthur St Bank'!$J:$J,Cashflow!AY$5)</f>
        <v>0</v>
      </c>
      <c r="AZ123" s="137">
        <f>SUMIFS('Arthur St Bank'!$I:$I,'Arthur St Bank'!$K:$K,Cashflow!$B123,'Arthur St Bank'!$J:$J,Cashflow!AZ$5)</f>
        <v>0</v>
      </c>
      <c r="BA123" s="137">
        <f>SUMIFS('Arthur St Bank'!$I:$I,'Arthur St Bank'!$K:$K,Cashflow!$B123,'Arthur St Bank'!$J:$J,Cashflow!BA$5)</f>
        <v>0</v>
      </c>
    </row>
    <row r="124" spans="2:56" s="137" customFormat="1" ht="12.75" hidden="1" outlineLevel="1" x14ac:dyDescent="0.2">
      <c r="B124" s="137" t="s">
        <v>7</v>
      </c>
      <c r="D124" s="181">
        <f t="shared" si="107"/>
        <v>0</v>
      </c>
      <c r="AR124" s="137">
        <f>SUMIFS('Arthur St Bank'!$I:$I,'Arthur St Bank'!$K:$K,Cashflow!$B124,'Arthur St Bank'!$J:$J,Cashflow!AR$5)</f>
        <v>0</v>
      </c>
      <c r="AS124" s="137">
        <f>SUMIFS('Arthur St Bank'!$I:$I,'Arthur St Bank'!$K:$K,Cashflow!$B124,'Arthur St Bank'!$J:$J,Cashflow!AS$5)</f>
        <v>0</v>
      </c>
      <c r="AT124" s="137">
        <f>SUMIFS('Arthur St Bank'!$I:$I,'Arthur St Bank'!$K:$K,Cashflow!$B124,'Arthur St Bank'!$J:$J,Cashflow!AT$5)</f>
        <v>0</v>
      </c>
      <c r="AU124" s="137">
        <f>SUMIFS('Arthur St Bank'!$I:$I,'Arthur St Bank'!$K:$K,Cashflow!$B124,'Arthur St Bank'!$J:$J,Cashflow!AU$5)</f>
        <v>0</v>
      </c>
      <c r="AV124" s="137">
        <f>SUMIFS('Arthur St Bank'!$I:$I,'Arthur St Bank'!$K:$K,Cashflow!$B124,'Arthur St Bank'!$J:$J,Cashflow!AV$5)</f>
        <v>0</v>
      </c>
      <c r="AW124" s="137">
        <f>SUMIFS('Arthur St Bank'!$I:$I,'Arthur St Bank'!$K:$K,Cashflow!$B124,'Arthur St Bank'!$J:$J,Cashflow!AW$5)</f>
        <v>0</v>
      </c>
      <c r="AX124" s="137">
        <f>SUMIFS('Arthur St Bank'!$I:$I,'Arthur St Bank'!$K:$K,Cashflow!$B124,'Arthur St Bank'!$J:$J,Cashflow!AX$5)</f>
        <v>0</v>
      </c>
      <c r="AY124" s="137">
        <f>SUMIFS('Arthur St Bank'!$I:$I,'Arthur St Bank'!$K:$K,Cashflow!$B124,'Arthur St Bank'!$J:$J,Cashflow!AY$5)</f>
        <v>0</v>
      </c>
      <c r="AZ124" s="137">
        <f>SUMIFS('Arthur St Bank'!$I:$I,'Arthur St Bank'!$K:$K,Cashflow!$B124,'Arthur St Bank'!$J:$J,Cashflow!AZ$5)</f>
        <v>0</v>
      </c>
      <c r="BA124" s="137">
        <f>SUMIFS('Arthur St Bank'!$I:$I,'Arthur St Bank'!$K:$K,Cashflow!$B124,'Arthur St Bank'!$J:$J,Cashflow!BA$5)</f>
        <v>0</v>
      </c>
    </row>
    <row r="125" spans="2:56" s="137" customFormat="1" ht="12.75" hidden="1" outlineLevel="1" x14ac:dyDescent="0.2">
      <c r="B125" s="137" t="s">
        <v>1064</v>
      </c>
      <c r="D125" s="181">
        <f t="shared" si="107"/>
        <v>0</v>
      </c>
      <c r="AR125" s="137">
        <f>SUMIFS('Arthur St Bank'!$I:$I,'Arthur St Bank'!$K:$K,Cashflow!$B125,'Arthur St Bank'!$J:$J,Cashflow!AR$5)</f>
        <v>0</v>
      </c>
      <c r="AS125" s="137">
        <f>SUMIFS('Arthur St Bank'!$I:$I,'Arthur St Bank'!$K:$K,Cashflow!$B125,'Arthur St Bank'!$J:$J,Cashflow!AS$5)</f>
        <v>0</v>
      </c>
      <c r="AT125" s="137">
        <f>SUMIFS('Arthur St Bank'!$I:$I,'Arthur St Bank'!$K:$K,Cashflow!$B125,'Arthur St Bank'!$J:$J,Cashflow!AT$5)</f>
        <v>0</v>
      </c>
      <c r="AU125" s="137">
        <f>SUMIFS('Arthur St Bank'!$I:$I,'Arthur St Bank'!$K:$K,Cashflow!$B125,'Arthur St Bank'!$J:$J,Cashflow!AU$5)</f>
        <v>0</v>
      </c>
      <c r="AV125" s="137">
        <f>SUMIFS('Arthur St Bank'!$I:$I,'Arthur St Bank'!$K:$K,Cashflow!$B125,'Arthur St Bank'!$J:$J,Cashflow!AV$5)</f>
        <v>0</v>
      </c>
      <c r="AW125" s="137">
        <f>SUMIFS('Arthur St Bank'!$I:$I,'Arthur St Bank'!$K:$K,Cashflow!$B125,'Arthur St Bank'!$J:$J,Cashflow!AW$5)</f>
        <v>0</v>
      </c>
      <c r="AX125" s="137">
        <f>SUMIFS('Arthur St Bank'!$I:$I,'Arthur St Bank'!$K:$K,Cashflow!$B125,'Arthur St Bank'!$J:$J,Cashflow!AX$5)</f>
        <v>0</v>
      </c>
      <c r="AY125" s="137">
        <f>SUMIFS('Arthur St Bank'!$I:$I,'Arthur St Bank'!$K:$K,Cashflow!$B125,'Arthur St Bank'!$J:$J,Cashflow!AY$5)</f>
        <v>0</v>
      </c>
      <c r="AZ125" s="137">
        <f>SUMIFS('Arthur St Bank'!$I:$I,'Arthur St Bank'!$K:$K,Cashflow!$B125,'Arthur St Bank'!$J:$J,Cashflow!AZ$5)</f>
        <v>0</v>
      </c>
      <c r="BA125" s="137">
        <f>SUMIFS('Arthur St Bank'!$I:$I,'Arthur St Bank'!$K:$K,Cashflow!$B125,'Arthur St Bank'!$J:$J,Cashflow!BA$5)</f>
        <v>0</v>
      </c>
    </row>
    <row r="126" spans="2:56" s="137" customFormat="1" ht="12.75" hidden="1" outlineLevel="1" x14ac:dyDescent="0.2">
      <c r="B126" s="137" t="s">
        <v>9</v>
      </c>
      <c r="D126" s="181">
        <f t="shared" si="107"/>
        <v>0</v>
      </c>
      <c r="AR126" s="137">
        <f>SUMIFS('Arthur St Bank'!$I:$I,'Arthur St Bank'!$K:$K,Cashflow!$B126,'Arthur St Bank'!$J:$J,Cashflow!AR$5)</f>
        <v>0</v>
      </c>
      <c r="AS126" s="137">
        <f>SUMIFS('Arthur St Bank'!$I:$I,'Arthur St Bank'!$K:$K,Cashflow!$B126,'Arthur St Bank'!$J:$J,Cashflow!AS$5)</f>
        <v>0</v>
      </c>
      <c r="AT126" s="137">
        <f>SUMIFS('Arthur St Bank'!$I:$I,'Arthur St Bank'!$K:$K,Cashflow!$B126,'Arthur St Bank'!$J:$J,Cashflow!AT$5)</f>
        <v>0</v>
      </c>
      <c r="AU126" s="137">
        <f>SUMIFS('Arthur St Bank'!$I:$I,'Arthur St Bank'!$K:$K,Cashflow!$B126,'Arthur St Bank'!$J:$J,Cashflow!AU$5)</f>
        <v>0</v>
      </c>
      <c r="AV126" s="137">
        <f>SUMIFS('Arthur St Bank'!$I:$I,'Arthur St Bank'!$K:$K,Cashflow!$B126,'Arthur St Bank'!$J:$J,Cashflow!AV$5)</f>
        <v>0</v>
      </c>
      <c r="AW126" s="137">
        <f>SUMIFS('Arthur St Bank'!$I:$I,'Arthur St Bank'!$K:$K,Cashflow!$B126,'Arthur St Bank'!$J:$J,Cashflow!AW$5)</f>
        <v>0</v>
      </c>
      <c r="AX126" s="137">
        <f>SUMIFS('Arthur St Bank'!$I:$I,'Arthur St Bank'!$K:$K,Cashflow!$B126,'Arthur St Bank'!$J:$J,Cashflow!AX$5)</f>
        <v>0</v>
      </c>
      <c r="AY126" s="137">
        <f>SUMIFS('Arthur St Bank'!$I:$I,'Arthur St Bank'!$K:$K,Cashflow!$B126,'Arthur St Bank'!$J:$J,Cashflow!AY$5)</f>
        <v>0</v>
      </c>
      <c r="AZ126" s="137">
        <f>SUMIFS('Arthur St Bank'!$I:$I,'Arthur St Bank'!$K:$K,Cashflow!$B126,'Arthur St Bank'!$J:$J,Cashflow!AZ$5)</f>
        <v>0</v>
      </c>
      <c r="BA126" s="137">
        <f>SUMIFS('Arthur St Bank'!$I:$I,'Arthur St Bank'!$K:$K,Cashflow!$B126,'Arthur St Bank'!$J:$J,Cashflow!BA$5)</f>
        <v>0</v>
      </c>
    </row>
    <row r="127" spans="2:56" s="137" customFormat="1" ht="12.75" hidden="1" outlineLevel="1" x14ac:dyDescent="0.2">
      <c r="B127" s="137" t="s">
        <v>12</v>
      </c>
      <c r="D127" s="181">
        <f t="shared" si="107"/>
        <v>-121392.12</v>
      </c>
      <c r="AR127" s="137">
        <f>SUMIFS('Arthur St Bank'!$I:$I,'Arthur St Bank'!$K:$K,Cashflow!$B127,'Arthur St Bank'!$J:$J,Cashflow!AR$5)</f>
        <v>0</v>
      </c>
      <c r="AS127" s="137">
        <f>SUMIFS('Arthur St Bank'!$I:$I,'Arthur St Bank'!$K:$K,Cashflow!$B127,'Arthur St Bank'!$J:$J,Cashflow!AS$5)</f>
        <v>0</v>
      </c>
      <c r="AT127" s="137">
        <f>SUMIFS('Arthur St Bank'!$I:$I,'Arthur St Bank'!$K:$K,Cashflow!$B127,'Arthur St Bank'!$J:$J,Cashflow!AT$5)</f>
        <v>0</v>
      </c>
      <c r="AU127" s="137">
        <f>SUMIFS('Arthur St Bank'!$I:$I,'Arthur St Bank'!$K:$K,Cashflow!$B127,'Arthur St Bank'!$J:$J,Cashflow!AU$5)</f>
        <v>0</v>
      </c>
      <c r="AV127" s="137">
        <f>SUMIFS('Arthur St Bank'!$I:$I,'Arthur St Bank'!$K:$K,Cashflow!$B127,'Arthur St Bank'!$J:$J,Cashflow!AV$5)</f>
        <v>0</v>
      </c>
      <c r="AW127" s="137">
        <f>SUMIFS('Arthur St Bank'!$I:$I,'Arthur St Bank'!$K:$K,Cashflow!$B127,'Arthur St Bank'!$J:$J,Cashflow!AW$5)</f>
        <v>-6660</v>
      </c>
      <c r="AX127" s="137">
        <f>SUMIFS('Arthur St Bank'!$I:$I,'Arthur St Bank'!$K:$K,Cashflow!$B127,'Arthur St Bank'!$J:$J,Cashflow!AX$5)</f>
        <v>-9588</v>
      </c>
      <c r="AY127" s="137">
        <f>SUMIFS('Arthur St Bank'!$I:$I,'Arthur St Bank'!$K:$K,Cashflow!$B127,'Arthur St Bank'!$J:$J,Cashflow!AY$5)</f>
        <v>-10200</v>
      </c>
      <c r="AZ127" s="137">
        <f>SUMIFS('Arthur St Bank'!$I:$I,'Arthur St Bank'!$K:$K,Cashflow!$B127,'Arthur St Bank'!$J:$J,Cashflow!AZ$5)</f>
        <v>-34070.520000000004</v>
      </c>
      <c r="BA127" s="137">
        <f>SUMIFS('Arthur St Bank'!$I:$I,'Arthur St Bank'!$K:$K,Cashflow!$B127,'Arthur St Bank'!$J:$J,Cashflow!BA$5)</f>
        <v>-60873.599999999999</v>
      </c>
    </row>
    <row r="128" spans="2:56" s="137" customFormat="1" ht="12.75" hidden="1" outlineLevel="1" x14ac:dyDescent="0.2">
      <c r="B128" s="137" t="s">
        <v>13</v>
      </c>
      <c r="D128" s="181">
        <f t="shared" si="107"/>
        <v>-300029.40000000002</v>
      </c>
      <c r="AR128" s="137">
        <f>SUMIFS('Arthur St Bank'!$I:$I,'Arthur St Bank'!$K:$K,Cashflow!$B128,'Arthur St Bank'!$J:$J,Cashflow!AR$5)</f>
        <v>0</v>
      </c>
      <c r="AS128" s="137">
        <f>SUMIFS('Arthur St Bank'!$I:$I,'Arthur St Bank'!$K:$K,Cashflow!$B128,'Arthur St Bank'!$J:$J,Cashflow!AS$5)</f>
        <v>0</v>
      </c>
      <c r="AT128" s="137">
        <f>SUMIFS('Arthur St Bank'!$I:$I,'Arthur St Bank'!$K:$K,Cashflow!$B128,'Arthur St Bank'!$J:$J,Cashflow!AT$5)</f>
        <v>0</v>
      </c>
      <c r="AU128" s="137">
        <f>SUMIFS('Arthur St Bank'!$I:$I,'Arthur St Bank'!$K:$K,Cashflow!$B128,'Arthur St Bank'!$J:$J,Cashflow!AU$5)</f>
        <v>0</v>
      </c>
      <c r="AV128" s="137">
        <f>SUMIFS('Arthur St Bank'!$I:$I,'Arthur St Bank'!$K:$K,Cashflow!$B128,'Arthur St Bank'!$J:$J,Cashflow!AV$5)</f>
        <v>0</v>
      </c>
      <c r="AW128" s="137">
        <f>SUMIFS('Arthur St Bank'!$I:$I,'Arthur St Bank'!$K:$K,Cashflow!$B128,'Arthur St Bank'!$J:$J,Cashflow!AW$5)</f>
        <v>0</v>
      </c>
      <c r="AX128" s="137">
        <f>SUMIFS('Arthur St Bank'!$I:$I,'Arthur St Bank'!$K:$K,Cashflow!$B128,'Arthur St Bank'!$J:$J,Cashflow!AX$5)</f>
        <v>0</v>
      </c>
      <c r="AY128" s="137">
        <f>SUMIFS('Arthur St Bank'!$I:$I,'Arthur St Bank'!$K:$K,Cashflow!$B128,'Arthur St Bank'!$J:$J,Cashflow!AY$5)</f>
        <v>-40229.4</v>
      </c>
      <c r="AZ128" s="137">
        <f>SUMIFS('Arthur St Bank'!$I:$I,'Arthur St Bank'!$K:$K,Cashflow!$B128,'Arthur St Bank'!$J:$J,Cashflow!AZ$5)</f>
        <v>-240000</v>
      </c>
      <c r="BA128" s="137">
        <f>SUMIFS('Arthur St Bank'!$I:$I,'Arthur St Bank'!$K:$K,Cashflow!$B128,'Arthur St Bank'!$J:$J,Cashflow!BA$5)</f>
        <v>-19800</v>
      </c>
    </row>
    <row r="129" spans="2:56" s="137" customFormat="1" ht="12.75" hidden="1" outlineLevel="1" x14ac:dyDescent="0.2">
      <c r="B129" s="137" t="s">
        <v>8</v>
      </c>
      <c r="D129" s="181">
        <f t="shared" si="107"/>
        <v>0</v>
      </c>
      <c r="AR129" s="137">
        <f>SUMIFS('Arthur St Bank'!$I:$I,'Arthur St Bank'!$K:$K,Cashflow!$B129,'Arthur St Bank'!$J:$J,Cashflow!AR$5)</f>
        <v>0</v>
      </c>
      <c r="AS129" s="137">
        <f>SUMIFS('Arthur St Bank'!$I:$I,'Arthur St Bank'!$K:$K,Cashflow!$B129,'Arthur St Bank'!$J:$J,Cashflow!AS$5)</f>
        <v>0</v>
      </c>
      <c r="AT129" s="137">
        <f>SUMIFS('Arthur St Bank'!$I:$I,'Arthur St Bank'!$K:$K,Cashflow!$B129,'Arthur St Bank'!$J:$J,Cashflow!AT$5)</f>
        <v>0</v>
      </c>
      <c r="AU129" s="137">
        <f>SUMIFS('Arthur St Bank'!$I:$I,'Arthur St Bank'!$K:$K,Cashflow!$B129,'Arthur St Bank'!$J:$J,Cashflow!AU$5)</f>
        <v>0</v>
      </c>
      <c r="AV129" s="137">
        <f>SUMIFS('Arthur St Bank'!$I:$I,'Arthur St Bank'!$K:$K,Cashflow!$B129,'Arthur St Bank'!$J:$J,Cashflow!AV$5)</f>
        <v>0</v>
      </c>
      <c r="AW129" s="137">
        <f>SUMIFS('Arthur St Bank'!$I:$I,'Arthur St Bank'!$K:$K,Cashflow!$B129,'Arthur St Bank'!$J:$J,Cashflow!AW$5)</f>
        <v>0</v>
      </c>
      <c r="AX129" s="137">
        <f>SUMIFS('Arthur St Bank'!$I:$I,'Arthur St Bank'!$K:$K,Cashflow!$B129,'Arthur St Bank'!$J:$J,Cashflow!AX$5)</f>
        <v>0</v>
      </c>
      <c r="AY129" s="137">
        <f>SUMIFS('Arthur St Bank'!$I:$I,'Arthur St Bank'!$K:$K,Cashflow!$B129,'Arthur St Bank'!$J:$J,Cashflow!AY$5)</f>
        <v>0</v>
      </c>
      <c r="AZ129" s="137">
        <f>SUMIFS('Arthur St Bank'!$I:$I,'Arthur St Bank'!$K:$K,Cashflow!$B129,'Arthur St Bank'!$J:$J,Cashflow!AZ$5)</f>
        <v>0</v>
      </c>
      <c r="BA129" s="137">
        <f>SUMIFS('Arthur St Bank'!$I:$I,'Arthur St Bank'!$K:$K,Cashflow!$B129,'Arthur St Bank'!$J:$J,Cashflow!BA$5)</f>
        <v>0</v>
      </c>
    </row>
    <row r="130" spans="2:56" s="137" customFormat="1" ht="12.75" hidden="1" outlineLevel="1" x14ac:dyDescent="0.2">
      <c r="B130" s="137" t="s">
        <v>15</v>
      </c>
      <c r="D130" s="181">
        <f t="shared" si="107"/>
        <v>0</v>
      </c>
      <c r="AR130" s="137">
        <f>SUMIFS('Arthur St Bank'!$I:$I,'Arthur St Bank'!$K:$K,Cashflow!$B130,'Arthur St Bank'!$J:$J,Cashflow!AR$5)</f>
        <v>0</v>
      </c>
      <c r="AS130" s="137">
        <f>SUMIFS('Arthur St Bank'!$I:$I,'Arthur St Bank'!$K:$K,Cashflow!$B130,'Arthur St Bank'!$J:$J,Cashflow!AS$5)</f>
        <v>0</v>
      </c>
      <c r="AT130" s="137">
        <f>SUMIFS('Arthur St Bank'!$I:$I,'Arthur St Bank'!$K:$K,Cashflow!$B130,'Arthur St Bank'!$J:$J,Cashflow!AT$5)</f>
        <v>0</v>
      </c>
      <c r="AU130" s="137">
        <f>SUMIFS('Arthur St Bank'!$I:$I,'Arthur St Bank'!$K:$K,Cashflow!$B130,'Arthur St Bank'!$J:$J,Cashflow!AU$5)</f>
        <v>0</v>
      </c>
      <c r="AV130" s="137">
        <f>SUMIFS('Arthur St Bank'!$I:$I,'Arthur St Bank'!$K:$K,Cashflow!$B130,'Arthur St Bank'!$J:$J,Cashflow!AV$5)</f>
        <v>0</v>
      </c>
      <c r="AW130" s="137">
        <f>SUMIFS('Arthur St Bank'!$I:$I,'Arthur St Bank'!$K:$K,Cashflow!$B130,'Arthur St Bank'!$J:$J,Cashflow!AW$5)</f>
        <v>0</v>
      </c>
      <c r="AX130" s="137">
        <f>SUMIFS('Arthur St Bank'!$I:$I,'Arthur St Bank'!$K:$K,Cashflow!$B130,'Arthur St Bank'!$J:$J,Cashflow!AX$5)</f>
        <v>0</v>
      </c>
      <c r="AY130" s="137">
        <f>SUMIFS('Arthur St Bank'!$I:$I,'Arthur St Bank'!$K:$K,Cashflow!$B130,'Arthur St Bank'!$J:$J,Cashflow!AY$5)</f>
        <v>0</v>
      </c>
      <c r="AZ130" s="137">
        <f>SUMIFS('Arthur St Bank'!$I:$I,'Arthur St Bank'!$K:$K,Cashflow!$B130,'Arthur St Bank'!$J:$J,Cashflow!AZ$5)</f>
        <v>0</v>
      </c>
      <c r="BA130" s="137">
        <f>SUMIFS('Arthur St Bank'!$I:$I,'Arthur St Bank'!$K:$K,Cashflow!$B130,'Arthur St Bank'!$J:$J,Cashflow!BA$5)</f>
        <v>0</v>
      </c>
    </row>
    <row r="131" spans="2:56" s="137" customFormat="1" ht="12.75" hidden="1" outlineLevel="1" x14ac:dyDescent="0.2">
      <c r="B131" s="137" t="s">
        <v>11</v>
      </c>
      <c r="D131" s="181">
        <f t="shared" si="107"/>
        <v>-4095</v>
      </c>
      <c r="AR131" s="137">
        <f>SUMIFS('Arthur St Bank'!$I:$I,'Arthur St Bank'!$K:$K,Cashflow!$B131,'Arthur St Bank'!$J:$J,Cashflow!AR$5)</f>
        <v>0</v>
      </c>
      <c r="AS131" s="137">
        <f>SUMIFS('Arthur St Bank'!$I:$I,'Arthur St Bank'!$K:$K,Cashflow!$B131,'Arthur St Bank'!$J:$J,Cashflow!AS$5)</f>
        <v>0</v>
      </c>
      <c r="AT131" s="137">
        <f>SUMIFS('Arthur St Bank'!$I:$I,'Arthur St Bank'!$K:$K,Cashflow!$B131,'Arthur St Bank'!$J:$J,Cashflow!AT$5)</f>
        <v>0</v>
      </c>
      <c r="AU131" s="137">
        <f>SUMIFS('Arthur St Bank'!$I:$I,'Arthur St Bank'!$K:$K,Cashflow!$B131,'Arthur St Bank'!$J:$J,Cashflow!AU$5)</f>
        <v>0</v>
      </c>
      <c r="AV131" s="137">
        <f>SUMIFS('Arthur St Bank'!$I:$I,'Arthur St Bank'!$K:$K,Cashflow!$B131,'Arthur St Bank'!$J:$J,Cashflow!AV$5)</f>
        <v>0</v>
      </c>
      <c r="AW131" s="137">
        <f>SUMIFS('Arthur St Bank'!$I:$I,'Arthur St Bank'!$K:$K,Cashflow!$B131,'Arthur St Bank'!$J:$J,Cashflow!AW$5)</f>
        <v>0</v>
      </c>
      <c r="AX131" s="137">
        <f>SUMIFS('Arthur St Bank'!$I:$I,'Arthur St Bank'!$K:$K,Cashflow!$B131,'Arthur St Bank'!$J:$J,Cashflow!AX$5)</f>
        <v>-975</v>
      </c>
      <c r="AY131" s="137">
        <f>SUMIFS('Arthur St Bank'!$I:$I,'Arthur St Bank'!$K:$K,Cashflow!$B131,'Arthur St Bank'!$J:$J,Cashflow!AY$5)</f>
        <v>0</v>
      </c>
      <c r="AZ131" s="137">
        <f>SUMIFS('Arthur St Bank'!$I:$I,'Arthur St Bank'!$K:$K,Cashflow!$B131,'Arthur St Bank'!$J:$J,Cashflow!AZ$5)</f>
        <v>-3120</v>
      </c>
      <c r="BA131" s="137">
        <f>SUMIFS('Arthur St Bank'!$I:$I,'Arthur St Bank'!$K:$K,Cashflow!$B131,'Arthur St Bank'!$J:$J,Cashflow!BA$5)</f>
        <v>0</v>
      </c>
    </row>
    <row r="132" spans="2:56" s="137" customFormat="1" ht="12.75" hidden="1" outlineLevel="1" x14ac:dyDescent="0.2">
      <c r="B132" s="137" t="s">
        <v>14</v>
      </c>
      <c r="D132" s="181">
        <f t="shared" si="107"/>
        <v>-122.45</v>
      </c>
      <c r="AR132" s="137">
        <f>SUMIFS('Arthur St Bank'!$I:$I,'Arthur St Bank'!$K:$K,Cashflow!$B132,'Arthur St Bank'!$J:$J,Cashflow!AR$5)</f>
        <v>0</v>
      </c>
      <c r="AS132" s="137">
        <f>SUMIFS('Arthur St Bank'!$I:$I,'Arthur St Bank'!$K:$K,Cashflow!$B132,'Arthur St Bank'!$J:$J,Cashflow!AS$5)</f>
        <v>0</v>
      </c>
      <c r="AT132" s="137">
        <f>SUMIFS('Arthur St Bank'!$I:$I,'Arthur St Bank'!$K:$K,Cashflow!$B132,'Arthur St Bank'!$J:$J,Cashflow!AT$5)</f>
        <v>0</v>
      </c>
      <c r="AU132" s="137">
        <f>SUMIFS('Arthur St Bank'!$I:$I,'Arthur St Bank'!$K:$K,Cashflow!$B132,'Arthur St Bank'!$J:$J,Cashflow!AU$5)</f>
        <v>0</v>
      </c>
      <c r="AV132" s="137">
        <f>SUMIFS('Arthur St Bank'!$I:$I,'Arthur St Bank'!$K:$K,Cashflow!$B132,'Arthur St Bank'!$J:$J,Cashflow!AV$5)</f>
        <v>0</v>
      </c>
      <c r="AW132" s="137">
        <f>SUMIFS('Arthur St Bank'!$I:$I,'Arthur St Bank'!$K:$K,Cashflow!$B132,'Arthur St Bank'!$J:$J,Cashflow!AW$5)</f>
        <v>0</v>
      </c>
      <c r="AX132" s="137">
        <f>SUMIFS('Arthur St Bank'!$I:$I,'Arthur St Bank'!$K:$K,Cashflow!$B132,'Arthur St Bank'!$J:$J,Cashflow!AX$5)</f>
        <v>0</v>
      </c>
      <c r="AY132" s="137">
        <f>SUMIFS('Arthur St Bank'!$I:$I,'Arthur St Bank'!$K:$K,Cashflow!$B132,'Arthur St Bank'!$J:$J,Cashflow!AY$5)</f>
        <v>0</v>
      </c>
      <c r="AZ132" s="137">
        <f>SUMIFS('Arthur St Bank'!$I:$I,'Arthur St Bank'!$K:$K,Cashflow!$B132,'Arthur St Bank'!$J:$J,Cashflow!AZ$5)</f>
        <v>0</v>
      </c>
      <c r="BA132" s="137">
        <f>SUMIFS('Arthur St Bank'!$I:$I,'Arthur St Bank'!$K:$K,Cashflow!$B132,'Arthur St Bank'!$J:$J,Cashflow!BA$5)</f>
        <v>-122.45</v>
      </c>
    </row>
    <row r="133" spans="2:56" s="137" customFormat="1" ht="12.75" hidden="1" outlineLevel="1" x14ac:dyDescent="0.2">
      <c r="B133" s="137" t="s">
        <v>753</v>
      </c>
      <c r="D133" s="181">
        <f t="shared" si="107"/>
        <v>0</v>
      </c>
      <c r="AR133" s="137">
        <f>SUMIFS('Arthur St Bank'!$I:$I,'Arthur St Bank'!$K:$K,Cashflow!$B133,'Arthur St Bank'!$J:$J,Cashflow!AR$5)</f>
        <v>0</v>
      </c>
      <c r="AS133" s="137">
        <f>SUMIFS('Arthur St Bank'!$I:$I,'Arthur St Bank'!$K:$K,Cashflow!$B133,'Arthur St Bank'!$J:$J,Cashflow!AS$5)</f>
        <v>0</v>
      </c>
      <c r="AT133" s="137">
        <f>SUMIFS('Arthur St Bank'!$I:$I,'Arthur St Bank'!$K:$K,Cashflow!$B133,'Arthur St Bank'!$J:$J,Cashflow!AT$5)</f>
        <v>0</v>
      </c>
      <c r="AU133" s="137">
        <f>SUMIFS('Arthur St Bank'!$I:$I,'Arthur St Bank'!$K:$K,Cashflow!$B133,'Arthur St Bank'!$J:$J,Cashflow!AU$5)</f>
        <v>0</v>
      </c>
      <c r="AV133" s="137">
        <f>SUMIFS('Arthur St Bank'!$I:$I,'Arthur St Bank'!$K:$K,Cashflow!$B133,'Arthur St Bank'!$J:$J,Cashflow!AV$5)</f>
        <v>0</v>
      </c>
      <c r="AW133" s="137">
        <f>SUMIFS('Arthur St Bank'!$I:$I,'Arthur St Bank'!$K:$K,Cashflow!$B133,'Arthur St Bank'!$J:$J,Cashflow!AW$5)</f>
        <v>0</v>
      </c>
      <c r="AX133" s="137">
        <f>SUMIFS('Arthur St Bank'!$I:$I,'Arthur St Bank'!$K:$K,Cashflow!$B133,'Arthur St Bank'!$J:$J,Cashflow!AX$5)</f>
        <v>0</v>
      </c>
      <c r="AY133" s="137">
        <f>SUMIFS('Arthur St Bank'!$I:$I,'Arthur St Bank'!$K:$K,Cashflow!$B133,'Arthur St Bank'!$J:$J,Cashflow!AY$5)</f>
        <v>0</v>
      </c>
      <c r="AZ133" s="137">
        <f>SUMIFS('Arthur St Bank'!$I:$I,'Arthur St Bank'!$K:$K,Cashflow!$B133,'Arthur St Bank'!$J:$J,Cashflow!AZ$5)</f>
        <v>0</v>
      </c>
      <c r="BA133" s="137">
        <f>SUMIFS('Arthur St Bank'!$I:$I,'Arthur St Bank'!$K:$K,Cashflow!$B133,'Arthur St Bank'!$J:$J,Cashflow!BA$5)</f>
        <v>0</v>
      </c>
    </row>
    <row r="134" spans="2:56" s="137" customFormat="1" ht="12.75" hidden="1" outlineLevel="1" x14ac:dyDescent="0.2">
      <c r="B134" s="137" t="s">
        <v>6</v>
      </c>
      <c r="D134" s="181">
        <f t="shared" si="107"/>
        <v>0</v>
      </c>
      <c r="AR134" s="137">
        <f>SUMIFS('Arthur St Bank'!$I:$I,'Arthur St Bank'!$K:$K,Cashflow!$B134,'Arthur St Bank'!$J:$J,Cashflow!AR$5)</f>
        <v>0</v>
      </c>
      <c r="AS134" s="137">
        <f>SUMIFS('Arthur St Bank'!$I:$I,'Arthur St Bank'!$K:$K,Cashflow!$B134,'Arthur St Bank'!$J:$J,Cashflow!AS$5)</f>
        <v>0</v>
      </c>
      <c r="AT134" s="137">
        <f>SUMIFS('Arthur St Bank'!$I:$I,'Arthur St Bank'!$K:$K,Cashflow!$B134,'Arthur St Bank'!$J:$J,Cashflow!AT$5)</f>
        <v>0</v>
      </c>
      <c r="AU134" s="137">
        <f>SUMIFS('Arthur St Bank'!$I:$I,'Arthur St Bank'!$K:$K,Cashflow!$B134,'Arthur St Bank'!$J:$J,Cashflow!AU$5)</f>
        <v>0</v>
      </c>
      <c r="AV134" s="137">
        <f>SUMIFS('Arthur St Bank'!$I:$I,'Arthur St Bank'!$K:$K,Cashflow!$B134,'Arthur St Bank'!$J:$J,Cashflow!AV$5)</f>
        <v>0</v>
      </c>
      <c r="AW134" s="137">
        <f>SUMIFS('Arthur St Bank'!$I:$I,'Arthur St Bank'!$K:$K,Cashflow!$B134,'Arthur St Bank'!$J:$J,Cashflow!AW$5)</f>
        <v>0</v>
      </c>
      <c r="AX134" s="137">
        <f>SUMIFS('Arthur St Bank'!$I:$I,'Arthur St Bank'!$K:$K,Cashflow!$B134,'Arthur St Bank'!$J:$J,Cashflow!AX$5)</f>
        <v>0</v>
      </c>
      <c r="AY134" s="137">
        <f>SUMIFS('Arthur St Bank'!$I:$I,'Arthur St Bank'!$K:$K,Cashflow!$B134,'Arthur St Bank'!$J:$J,Cashflow!AY$5)</f>
        <v>0</v>
      </c>
      <c r="AZ134" s="137">
        <f>SUMIFS('Arthur St Bank'!$I:$I,'Arthur St Bank'!$K:$K,Cashflow!$B134,'Arthur St Bank'!$J:$J,Cashflow!AZ$5)</f>
        <v>0</v>
      </c>
      <c r="BA134" s="137">
        <f>SUMIFS('Arthur St Bank'!$I:$I,'Arthur St Bank'!$K:$K,Cashflow!$B134,'Arthur St Bank'!$J:$J,Cashflow!BA$5)</f>
        <v>0</v>
      </c>
    </row>
    <row r="135" spans="2:56" s="177" customFormat="1" ht="12.75" collapsed="1" x14ac:dyDescent="0.2">
      <c r="B135" s="140" t="s">
        <v>17</v>
      </c>
      <c r="C135" s="140"/>
      <c r="D135" s="178">
        <f t="shared" si="107"/>
        <v>1506543</v>
      </c>
      <c r="AR135" s="140">
        <f>SUM(AR136:AR145)</f>
        <v>0</v>
      </c>
      <c r="AS135" s="140">
        <f t="shared" ref="AS135:AZ135" si="123">SUM(AS136:AS145)</f>
        <v>0</v>
      </c>
      <c r="AT135" s="140">
        <f t="shared" si="123"/>
        <v>0</v>
      </c>
      <c r="AU135" s="140">
        <f t="shared" si="123"/>
        <v>0</v>
      </c>
      <c r="AV135" s="140">
        <f t="shared" si="123"/>
        <v>0</v>
      </c>
      <c r="AW135" s="140">
        <f t="shared" si="123"/>
        <v>486660</v>
      </c>
      <c r="AX135" s="140">
        <f t="shared" si="123"/>
        <v>10563</v>
      </c>
      <c r="AY135" s="140">
        <f t="shared" si="123"/>
        <v>50429.4</v>
      </c>
      <c r="AZ135" s="140">
        <f t="shared" si="123"/>
        <v>958890.6</v>
      </c>
      <c r="BA135" s="140">
        <f t="shared" ref="BA135" si="124">SUM(BA136:BA145)</f>
        <v>0</v>
      </c>
      <c r="BB135" s="140"/>
      <c r="BC135" s="140"/>
      <c r="BD135" s="140"/>
    </row>
    <row r="136" spans="2:56" s="137" customFormat="1" ht="12.75" hidden="1" outlineLevel="1" x14ac:dyDescent="0.2">
      <c r="B136" s="137" t="s">
        <v>717</v>
      </c>
      <c r="D136" s="181">
        <f t="shared" si="107"/>
        <v>0</v>
      </c>
      <c r="AR136" s="137">
        <f>SUMIFS('Arthur St Bank'!$I:$I,'Arthur St Bank'!$K:$K,Cashflow!$B136,'Arthur St Bank'!$J:$J,Cashflow!AR$5)</f>
        <v>0</v>
      </c>
      <c r="AS136" s="137">
        <f>SUMIFS('Arthur St Bank'!$I:$I,'Arthur St Bank'!$K:$K,Cashflow!$B136,'Arthur St Bank'!$J:$J,Cashflow!AS$5)</f>
        <v>0</v>
      </c>
      <c r="AT136" s="137">
        <f>SUMIFS('Arthur St Bank'!$I:$I,'Arthur St Bank'!$K:$K,Cashflow!$B136,'Arthur St Bank'!$J:$J,Cashflow!AT$5)</f>
        <v>0</v>
      </c>
      <c r="AU136" s="137">
        <f>SUMIFS('Arthur St Bank'!$I:$I,'Arthur St Bank'!$K:$K,Cashflow!$B136,'Arthur St Bank'!$J:$J,Cashflow!AU$5)</f>
        <v>0</v>
      </c>
      <c r="AV136" s="137">
        <f>SUMIFS('Arthur St Bank'!$I:$I,'Arthur St Bank'!$K:$K,Cashflow!$B136,'Arthur St Bank'!$J:$J,Cashflow!AV$5)</f>
        <v>0</v>
      </c>
      <c r="AW136" s="137">
        <f>SUMIFS('Arthur St Bank'!$I:$I,'Arthur St Bank'!$K:$K,Cashflow!$B136,'Arthur St Bank'!$J:$J,Cashflow!AW$5)</f>
        <v>0</v>
      </c>
      <c r="AX136" s="137">
        <f>SUMIFS('Arthur St Bank'!$I:$I,'Arthur St Bank'!$K:$K,Cashflow!$B136,'Arthur St Bank'!$J:$J,Cashflow!AX$5)</f>
        <v>0</v>
      </c>
      <c r="AY136" s="137">
        <f>SUMIFS('Arthur St Bank'!$I:$I,'Arthur St Bank'!$K:$K,Cashflow!$B136,'Arthur St Bank'!$J:$J,Cashflow!AY$5)</f>
        <v>0</v>
      </c>
      <c r="AZ136" s="137">
        <f>SUMIFS('Arthur St Bank'!$I:$I,'Arthur St Bank'!$K:$K,Cashflow!$B136,'Arthur St Bank'!$J:$J,Cashflow!AZ$5)</f>
        <v>0</v>
      </c>
      <c r="BA136" s="137">
        <f>SUMIFS('Arthur St Bank'!$I:$I,'Arthur St Bank'!$K:$K,Cashflow!$B136,'Arthur St Bank'!$J:$J,Cashflow!BA$5)</f>
        <v>0</v>
      </c>
    </row>
    <row r="137" spans="2:56" s="137" customFormat="1" ht="12.75" hidden="1" outlineLevel="1" x14ac:dyDescent="0.2">
      <c r="B137" s="137" t="s">
        <v>995</v>
      </c>
      <c r="D137" s="181">
        <f t="shared" si="107"/>
        <v>382755</v>
      </c>
      <c r="AR137" s="137">
        <f>SUMIFS('Arthur St Bank'!$I:$I,'Arthur St Bank'!$K:$K,Cashflow!$B137,'Arthur St Bank'!$J:$J,Cashflow!AR$5)</f>
        <v>0</v>
      </c>
      <c r="AS137" s="137">
        <f>SUMIFS('Arthur St Bank'!$I:$I,'Arthur St Bank'!$K:$K,Cashflow!$B137,'Arthur St Bank'!$J:$J,Cashflow!AS$5)</f>
        <v>0</v>
      </c>
      <c r="AT137" s="137">
        <f>SUMIFS('Arthur St Bank'!$I:$I,'Arthur St Bank'!$K:$K,Cashflow!$B137,'Arthur St Bank'!$J:$J,Cashflow!AT$5)</f>
        <v>0</v>
      </c>
      <c r="AU137" s="137">
        <f>SUMIFS('Arthur St Bank'!$I:$I,'Arthur St Bank'!$K:$K,Cashflow!$B137,'Arthur St Bank'!$J:$J,Cashflow!AU$5)</f>
        <v>0</v>
      </c>
      <c r="AV137" s="137">
        <f>SUMIFS('Arthur St Bank'!$I:$I,'Arthur St Bank'!$K:$K,Cashflow!$B137,'Arthur St Bank'!$J:$J,Cashflow!AV$5)</f>
        <v>0</v>
      </c>
      <c r="AW137" s="137">
        <f>-AW28</f>
        <v>486660</v>
      </c>
      <c r="AX137" s="137">
        <f>-AX28</f>
        <v>-1051725</v>
      </c>
      <c r="AY137" s="137">
        <f>-AY28</f>
        <v>-11070.599999999999</v>
      </c>
      <c r="AZ137" s="137">
        <f>-AZ28</f>
        <v>958890.6</v>
      </c>
      <c r="BA137" s="137">
        <f t="shared" ref="BA137" si="125">-BA28</f>
        <v>0</v>
      </c>
    </row>
    <row r="138" spans="2:56" s="137" customFormat="1" ht="12.75" hidden="1" outlineLevel="1" x14ac:dyDescent="0.2">
      <c r="B138" s="137" t="s">
        <v>1192</v>
      </c>
      <c r="D138" s="181">
        <f t="shared" si="107"/>
        <v>450500</v>
      </c>
      <c r="AR138" s="137">
        <f>SUMIFS('Arthur St Bank'!$I:$I,'Arthur St Bank'!$K:$K,Cashflow!$B138,'Arthur St Bank'!$J:$J,Cashflow!AR$5)</f>
        <v>0</v>
      </c>
      <c r="AS138" s="137">
        <f>SUMIFS('Arthur St Bank'!$I:$I,'Arthur St Bank'!$K:$K,Cashflow!$B138,'Arthur St Bank'!$J:$J,Cashflow!AS$5)</f>
        <v>0</v>
      </c>
      <c r="AT138" s="137">
        <f>SUMIFS('Arthur St Bank'!$I:$I,'Arthur St Bank'!$K:$K,Cashflow!$B138,'Arthur St Bank'!$J:$J,Cashflow!AT$5)</f>
        <v>0</v>
      </c>
      <c r="AU138" s="137">
        <f>SUMIFS('Arthur St Bank'!$I:$I,'Arthur St Bank'!$K:$K,Cashflow!$B138,'Arthur St Bank'!$J:$J,Cashflow!AU$5)</f>
        <v>0</v>
      </c>
      <c r="AV138" s="137">
        <f>SUMIFS('Arthur St Bank'!$I:$I,'Arthur St Bank'!$K:$K,Cashflow!$B138,'Arthur St Bank'!$J:$J,Cashflow!AV$5)</f>
        <v>0</v>
      </c>
      <c r="AW138" s="137">
        <f>SUMIFS('Arthur St Bank'!$I:$I,'Arthur St Bank'!$K:$K,Cashflow!$B138,'Arthur St Bank'!$J:$J,Cashflow!AW$5)</f>
        <v>0</v>
      </c>
      <c r="AX138" s="137">
        <f>SUMIFS('Arthur St Bank'!$I:$I,'Arthur St Bank'!$K:$K,Cashflow!$B138,'Arthur St Bank'!$J:$J,Cashflow!AX$5)</f>
        <v>450500</v>
      </c>
      <c r="AY138" s="137">
        <f>SUMIFS('Arthur St Bank'!$I:$I,'Arthur St Bank'!$K:$K,Cashflow!$B138,'Arthur St Bank'!$J:$J,Cashflow!AY$5)</f>
        <v>0</v>
      </c>
      <c r="AZ138" s="137">
        <f>SUMIFS('Arthur St Bank'!$I:$I,'Arthur St Bank'!$K:$K,Cashflow!$B138,'Arthur St Bank'!$J:$J,Cashflow!AZ$5)</f>
        <v>0</v>
      </c>
      <c r="BA138" s="137">
        <f>SUMIFS('Arthur St Bank'!$I:$I,'Arthur St Bank'!$K:$K,Cashflow!$B138,'Arthur St Bank'!$J:$J,Cashflow!BA$5)</f>
        <v>0</v>
      </c>
    </row>
    <row r="139" spans="2:56" s="137" customFormat="1" ht="12.75" hidden="1" outlineLevel="1" x14ac:dyDescent="0.2">
      <c r="B139" s="137" t="s">
        <v>1269</v>
      </c>
      <c r="D139" s="181">
        <f t="shared" si="107"/>
        <v>6000</v>
      </c>
      <c r="AR139" s="137">
        <f>SUMIFS('Arthur St Bank'!$I:$I,'Arthur St Bank'!$K:$K,Cashflow!$B139,'Arthur St Bank'!$J:$J,Cashflow!AR$5)</f>
        <v>0</v>
      </c>
      <c r="AS139" s="137">
        <f>SUMIFS('Arthur St Bank'!$I:$I,'Arthur St Bank'!$K:$K,Cashflow!$B139,'Arthur St Bank'!$J:$J,Cashflow!AS$5)</f>
        <v>0</v>
      </c>
      <c r="AT139" s="137">
        <f>SUMIFS('Arthur St Bank'!$I:$I,'Arthur St Bank'!$K:$K,Cashflow!$B139,'Arthur St Bank'!$J:$J,Cashflow!AT$5)</f>
        <v>0</v>
      </c>
      <c r="AU139" s="137">
        <f>SUMIFS('Arthur St Bank'!$I:$I,'Arthur St Bank'!$K:$K,Cashflow!$B139,'Arthur St Bank'!$J:$J,Cashflow!AU$5)</f>
        <v>0</v>
      </c>
      <c r="AV139" s="137">
        <f>SUMIFS('Arthur St Bank'!$I:$I,'Arthur St Bank'!$K:$K,Cashflow!$B139,'Arthur St Bank'!$J:$J,Cashflow!AV$5)</f>
        <v>0</v>
      </c>
      <c r="AW139" s="137">
        <f>SUMIFS('Arthur St Bank'!$I:$I,'Arthur St Bank'!$K:$K,Cashflow!$B139,'Arthur St Bank'!$J:$J,Cashflow!AW$5)</f>
        <v>0</v>
      </c>
      <c r="AX139" s="137">
        <f>SUMIFS('Arthur St Bank'!$I:$I,'Arthur St Bank'!$K:$K,Cashflow!$B139,'Arthur St Bank'!$J:$J,Cashflow!AX$5)</f>
        <v>6000</v>
      </c>
      <c r="AY139" s="137">
        <f>SUMIFS('Arthur St Bank'!$I:$I,'Arthur St Bank'!$K:$K,Cashflow!$B139,'Arthur St Bank'!$J:$J,Cashflow!AY$5)</f>
        <v>0</v>
      </c>
      <c r="AZ139" s="137">
        <f>SUMIFS('Arthur St Bank'!$I:$I,'Arthur St Bank'!$K:$K,Cashflow!$B139,'Arthur St Bank'!$J:$J,Cashflow!AZ$5)</f>
        <v>0</v>
      </c>
      <c r="BA139" s="137">
        <f>SUMIFS('Arthur St Bank'!$I:$I,'Arthur St Bank'!$K:$K,Cashflow!$B139,'Arthur St Bank'!$J:$J,Cashflow!BA$5)</f>
        <v>0</v>
      </c>
    </row>
    <row r="140" spans="2:56" s="137" customFormat="1" ht="12.75" hidden="1" outlineLevel="1" x14ac:dyDescent="0.2">
      <c r="B140" s="137" t="s">
        <v>1527</v>
      </c>
      <c r="D140" s="181">
        <f t="shared" si="107"/>
        <v>455300</v>
      </c>
      <c r="AR140" s="137">
        <f>SUMIFS('Arthur St Bank'!$I:$I,'Arthur St Bank'!$K:$K,Cashflow!$B140,'Arthur St Bank'!$J:$J,Cashflow!AR$5)</f>
        <v>0</v>
      </c>
      <c r="AS140" s="137">
        <f>SUMIFS('Arthur St Bank'!$I:$I,'Arthur St Bank'!$K:$K,Cashflow!$B140,'Arthur St Bank'!$J:$J,Cashflow!AS$5)</f>
        <v>0</v>
      </c>
      <c r="AT140" s="137">
        <f>SUMIFS('Arthur St Bank'!$I:$I,'Arthur St Bank'!$K:$K,Cashflow!$B140,'Arthur St Bank'!$J:$J,Cashflow!AT$5)</f>
        <v>0</v>
      </c>
      <c r="AU140" s="137">
        <f>SUMIFS('Arthur St Bank'!$I:$I,'Arthur St Bank'!$K:$K,Cashflow!$B140,'Arthur St Bank'!$J:$J,Cashflow!AU$5)</f>
        <v>0</v>
      </c>
      <c r="AV140" s="137">
        <f>SUMIFS('Arthur St Bank'!$I:$I,'Arthur St Bank'!$K:$K,Cashflow!$B140,'Arthur St Bank'!$J:$J,Cashflow!AV$5)</f>
        <v>0</v>
      </c>
      <c r="AW140" s="137">
        <f>SUMIFS('Arthur St Bank'!$I:$I,'Arthur St Bank'!$K:$K,Cashflow!$B140,'Arthur St Bank'!$J:$J,Cashflow!AW$5)</f>
        <v>0</v>
      </c>
      <c r="AX140" s="137">
        <f>SUMIFS('Arthur St Bank'!$I:$I,'Arthur St Bank'!$K:$K,Cashflow!$B140,'Arthur St Bank'!$J:$J,Cashflow!AX$5)</f>
        <v>455300</v>
      </c>
      <c r="AY140" s="137">
        <f>SUMIFS('Arthur St Bank'!$I:$I,'Arthur St Bank'!$K:$K,Cashflow!$B140,'Arthur St Bank'!$J:$J,Cashflow!AY$5)</f>
        <v>0</v>
      </c>
      <c r="AZ140" s="137">
        <f>SUMIFS('Arthur St Bank'!$I:$I,'Arthur St Bank'!$K:$K,Cashflow!$B140,'Arthur St Bank'!$J:$J,Cashflow!AZ$5)</f>
        <v>0</v>
      </c>
      <c r="BA140" s="137">
        <f>SUMIFS('Arthur St Bank'!$I:$I,'Arthur St Bank'!$K:$K,Cashflow!$B140,'Arthur St Bank'!$J:$J,Cashflow!BA$5)</f>
        <v>0</v>
      </c>
    </row>
    <row r="141" spans="2:56" s="137" customFormat="1" ht="12.75" hidden="1" outlineLevel="1" x14ac:dyDescent="0.2">
      <c r="B141" s="137" t="s">
        <v>1526</v>
      </c>
      <c r="D141" s="181">
        <f t="shared" si="107"/>
        <v>75000</v>
      </c>
      <c r="AR141" s="137">
        <f>SUMIFS('Arthur St Bank'!$I:$I,'Arthur St Bank'!$K:$K,Cashflow!$B141,'Arthur St Bank'!$J:$J,Cashflow!AR$5)</f>
        <v>0</v>
      </c>
      <c r="AS141" s="137">
        <f>SUMIFS('Arthur St Bank'!$I:$I,'Arthur St Bank'!$K:$K,Cashflow!$B141,'Arthur St Bank'!$J:$J,Cashflow!AS$5)</f>
        <v>0</v>
      </c>
      <c r="AT141" s="137">
        <f>SUMIFS('Arthur St Bank'!$I:$I,'Arthur St Bank'!$K:$K,Cashflow!$B141,'Arthur St Bank'!$J:$J,Cashflow!AT$5)</f>
        <v>0</v>
      </c>
      <c r="AU141" s="137">
        <f>SUMIFS('Arthur St Bank'!$I:$I,'Arthur St Bank'!$K:$K,Cashflow!$B141,'Arthur St Bank'!$J:$J,Cashflow!AU$5)</f>
        <v>0</v>
      </c>
      <c r="AV141" s="137">
        <f>SUMIFS('Arthur St Bank'!$I:$I,'Arthur St Bank'!$K:$K,Cashflow!$B141,'Arthur St Bank'!$J:$J,Cashflow!AV$5)</f>
        <v>0</v>
      </c>
      <c r="AW141" s="137">
        <f>SUMIFS('Arthur St Bank'!$I:$I,'Arthur St Bank'!$K:$K,Cashflow!$B141,'Arthur St Bank'!$J:$J,Cashflow!AW$5)</f>
        <v>0</v>
      </c>
      <c r="AX141" s="137">
        <f>SUMIFS('Arthur St Bank'!$I:$I,'Arthur St Bank'!$K:$K,Cashflow!$B141,'Arthur St Bank'!$J:$J,Cashflow!AX$5)</f>
        <v>75000</v>
      </c>
      <c r="AY141" s="137">
        <f>SUMIFS('Arthur St Bank'!$I:$I,'Arthur St Bank'!$K:$K,Cashflow!$B141,'Arthur St Bank'!$J:$J,Cashflow!AY$5)</f>
        <v>0</v>
      </c>
      <c r="AZ141" s="137">
        <f>SUMIFS('Arthur St Bank'!$I:$I,'Arthur St Bank'!$K:$K,Cashflow!$B141,'Arthur St Bank'!$J:$J,Cashflow!AZ$5)</f>
        <v>0</v>
      </c>
      <c r="BA141" s="137">
        <f>SUMIFS('Arthur St Bank'!$I:$I,'Arthur St Bank'!$K:$K,Cashflow!$B141,'Arthur St Bank'!$J:$J,Cashflow!BA$5)</f>
        <v>0</v>
      </c>
    </row>
    <row r="142" spans="2:56" s="137" customFormat="1" ht="12.75" hidden="1" outlineLevel="1" x14ac:dyDescent="0.2">
      <c r="B142" s="137" t="s">
        <v>1525</v>
      </c>
      <c r="D142" s="181">
        <f t="shared" si="107"/>
        <v>75488</v>
      </c>
      <c r="AR142" s="137">
        <f>SUMIFS('Arthur St Bank'!$I:$I,'Arthur St Bank'!$K:$K,Cashflow!$B142,'Arthur St Bank'!$J:$J,Cashflow!AR$5)</f>
        <v>0</v>
      </c>
      <c r="AS142" s="137">
        <f>SUMIFS('Arthur St Bank'!$I:$I,'Arthur St Bank'!$K:$K,Cashflow!$B142,'Arthur St Bank'!$J:$J,Cashflow!AS$5)</f>
        <v>0</v>
      </c>
      <c r="AT142" s="137">
        <f>SUMIFS('Arthur St Bank'!$I:$I,'Arthur St Bank'!$K:$K,Cashflow!$B142,'Arthur St Bank'!$J:$J,Cashflow!AT$5)</f>
        <v>0</v>
      </c>
      <c r="AU142" s="137">
        <f>SUMIFS('Arthur St Bank'!$I:$I,'Arthur St Bank'!$K:$K,Cashflow!$B142,'Arthur St Bank'!$J:$J,Cashflow!AU$5)</f>
        <v>0</v>
      </c>
      <c r="AV142" s="137">
        <f>SUMIFS('Arthur St Bank'!$I:$I,'Arthur St Bank'!$K:$K,Cashflow!$B142,'Arthur St Bank'!$J:$J,Cashflow!AV$5)</f>
        <v>0</v>
      </c>
      <c r="AW142" s="137">
        <f>SUMIFS('Arthur St Bank'!$I:$I,'Arthur St Bank'!$K:$K,Cashflow!$B142,'Arthur St Bank'!$J:$J,Cashflow!AW$5)</f>
        <v>0</v>
      </c>
      <c r="AX142" s="137">
        <f>SUMIFS('Arthur St Bank'!$I:$I,'Arthur St Bank'!$K:$K,Cashflow!$B142,'Arthur St Bank'!$J:$J,Cashflow!AX$5)</f>
        <v>75488</v>
      </c>
      <c r="AY142" s="137">
        <f>SUMIFS('Arthur St Bank'!$I:$I,'Arthur St Bank'!$K:$K,Cashflow!$B142,'Arthur St Bank'!$J:$J,Cashflow!AY$5)</f>
        <v>0</v>
      </c>
      <c r="AZ142" s="137">
        <f>SUMIFS('Arthur St Bank'!$I:$I,'Arthur St Bank'!$K:$K,Cashflow!$B142,'Arthur St Bank'!$J:$J,Cashflow!AZ$5)</f>
        <v>0</v>
      </c>
      <c r="BA142" s="137">
        <f>SUMIFS('Arthur St Bank'!$I:$I,'Arthur St Bank'!$K:$K,Cashflow!$B142,'Arthur St Bank'!$J:$J,Cashflow!BA$5)</f>
        <v>0</v>
      </c>
    </row>
    <row r="143" spans="2:56" s="137" customFormat="1" ht="12.75" hidden="1" outlineLevel="1" x14ac:dyDescent="0.2">
      <c r="B143" s="137" t="s">
        <v>1522</v>
      </c>
      <c r="D143" s="181">
        <f t="shared" si="107"/>
        <v>61500</v>
      </c>
      <c r="AR143" s="137">
        <f>SUMIFS('Arthur St Bank'!$I:$I,'Arthur St Bank'!$K:$K,Cashflow!$B143,'Arthur St Bank'!$J:$J,Cashflow!AR$5)</f>
        <v>0</v>
      </c>
      <c r="AS143" s="137">
        <f>SUMIFS('Arthur St Bank'!$I:$I,'Arthur St Bank'!$K:$K,Cashflow!$B143,'Arthur St Bank'!$J:$J,Cashflow!AS$5)</f>
        <v>0</v>
      </c>
      <c r="AT143" s="137">
        <f>SUMIFS('Arthur St Bank'!$I:$I,'Arthur St Bank'!$K:$K,Cashflow!$B143,'Arthur St Bank'!$J:$J,Cashflow!AT$5)</f>
        <v>0</v>
      </c>
      <c r="AU143" s="137">
        <f>SUMIFS('Arthur St Bank'!$I:$I,'Arthur St Bank'!$K:$K,Cashflow!$B143,'Arthur St Bank'!$J:$J,Cashflow!AU$5)</f>
        <v>0</v>
      </c>
      <c r="AV143" s="137">
        <f>SUMIFS('Arthur St Bank'!$I:$I,'Arthur St Bank'!$K:$K,Cashflow!$B143,'Arthur St Bank'!$J:$J,Cashflow!AV$5)</f>
        <v>0</v>
      </c>
      <c r="AW143" s="137">
        <f>SUMIFS('Arthur St Bank'!$I:$I,'Arthur St Bank'!$K:$K,Cashflow!$B143,'Arthur St Bank'!$J:$J,Cashflow!AW$5)</f>
        <v>0</v>
      </c>
      <c r="AX143" s="137">
        <f>SUMIFS('Arthur St Bank'!$I:$I,'Arthur St Bank'!$K:$K,Cashflow!$B143,'Arthur St Bank'!$J:$J,Cashflow!AX$5)</f>
        <v>0</v>
      </c>
      <c r="AY143" s="137">
        <f>SUMIFS('Arthur St Bank'!$I:$I,'Arthur St Bank'!$K:$K,Cashflow!$B143,'Arthur St Bank'!$J:$J,Cashflow!AY$5)</f>
        <v>61500</v>
      </c>
      <c r="AZ143" s="137">
        <f>SUMIFS('Arthur St Bank'!$I:$I,'Arthur St Bank'!$K:$K,Cashflow!$B143,'Arthur St Bank'!$J:$J,Cashflow!AZ$5)</f>
        <v>0</v>
      </c>
      <c r="BA143" s="137">
        <f>SUMIFS('Arthur St Bank'!$I:$I,'Arthur St Bank'!$K:$K,Cashflow!$B143,'Arthur St Bank'!$J:$J,Cashflow!BA$5)</f>
        <v>0</v>
      </c>
    </row>
    <row r="144" spans="2:56" s="137" customFormat="1" ht="12.75" hidden="1" outlineLevel="1" x14ac:dyDescent="0.2">
      <c r="B144" s="137" t="s">
        <v>737</v>
      </c>
      <c r="D144" s="181">
        <f t="shared" si="107"/>
        <v>0</v>
      </c>
      <c r="AR144" s="137">
        <f>SUMIFS('Arthur St Bank'!$I:$I,'Arthur St Bank'!$K:$K,Cashflow!$B144,'Arthur St Bank'!$J:$J,Cashflow!AR$5)</f>
        <v>0</v>
      </c>
      <c r="AS144" s="137">
        <f>SUMIFS('Arthur St Bank'!$I:$I,'Arthur St Bank'!$K:$K,Cashflow!$B144,'Arthur St Bank'!$J:$J,Cashflow!AS$5)</f>
        <v>0</v>
      </c>
      <c r="AT144" s="137">
        <f>SUMIFS('Arthur St Bank'!$I:$I,'Arthur St Bank'!$K:$K,Cashflow!$B144,'Arthur St Bank'!$J:$J,Cashflow!AT$5)</f>
        <v>0</v>
      </c>
      <c r="AU144" s="137">
        <f>SUMIFS('Arthur St Bank'!$I:$I,'Arthur St Bank'!$K:$K,Cashflow!$B144,'Arthur St Bank'!$J:$J,Cashflow!AU$5)</f>
        <v>0</v>
      </c>
      <c r="AV144" s="137">
        <f>SUMIFS('Arthur St Bank'!$I:$I,'Arthur St Bank'!$K:$K,Cashflow!$B144,'Arthur St Bank'!$J:$J,Cashflow!AV$5)</f>
        <v>0</v>
      </c>
      <c r="AW144" s="137">
        <f>SUMIFS('Arthur St Bank'!$I:$I,'Arthur St Bank'!$K:$K,Cashflow!$B144,'Arthur St Bank'!$J:$J,Cashflow!AW$5)</f>
        <v>0</v>
      </c>
      <c r="AX144" s="137">
        <f>SUMIFS('Arthur St Bank'!$I:$I,'Arthur St Bank'!$K:$K,Cashflow!$B144,'Arthur St Bank'!$J:$J,Cashflow!AX$5)</f>
        <v>0</v>
      </c>
      <c r="AY144" s="137">
        <f>SUMIFS('Arthur St Bank'!$I:$I,'Arthur St Bank'!$K:$K,Cashflow!$B144,'Arthur St Bank'!$J:$J,Cashflow!AY$5)</f>
        <v>0</v>
      </c>
      <c r="AZ144" s="137">
        <f>SUMIFS('Arthur St Bank'!$I:$I,'Arthur St Bank'!$K:$K,Cashflow!$B144,'Arthur St Bank'!$J:$J,Cashflow!AZ$5)</f>
        <v>0</v>
      </c>
      <c r="BA144" s="137">
        <f>SUMIFS('Arthur St Bank'!$I:$I,'Arthur St Bank'!$K:$K,Cashflow!$B144,'Arthur St Bank'!$J:$J,Cashflow!BA$5)</f>
        <v>0</v>
      </c>
    </row>
    <row r="145" spans="2:56" s="137" customFormat="1" ht="12.75" hidden="1" outlineLevel="1" x14ac:dyDescent="0.2">
      <c r="D145" s="181"/>
    </row>
    <row r="146" spans="2:56" s="142" customFormat="1" ht="12.75" hidden="1" outlineLevel="1" x14ac:dyDescent="0.2">
      <c r="B146" s="142" t="s">
        <v>715</v>
      </c>
      <c r="D146" s="181">
        <f t="shared" si="107"/>
        <v>0</v>
      </c>
      <c r="AR146" s="142">
        <f t="shared" ref="AR146:BA146" si="126">AR28+AR137</f>
        <v>0</v>
      </c>
      <c r="AS146" s="142">
        <f t="shared" si="126"/>
        <v>0</v>
      </c>
      <c r="AT146" s="142">
        <f t="shared" si="126"/>
        <v>0</v>
      </c>
      <c r="AU146" s="142">
        <f t="shared" si="126"/>
        <v>0</v>
      </c>
      <c r="AV146" s="142">
        <f t="shared" si="126"/>
        <v>0</v>
      </c>
      <c r="AW146" s="142">
        <f t="shared" si="126"/>
        <v>0</v>
      </c>
      <c r="AX146" s="142">
        <f t="shared" si="126"/>
        <v>0</v>
      </c>
      <c r="AY146" s="142">
        <f t="shared" si="126"/>
        <v>0</v>
      </c>
      <c r="AZ146" s="142">
        <f t="shared" si="126"/>
        <v>0</v>
      </c>
      <c r="BA146" s="142">
        <f t="shared" si="126"/>
        <v>0</v>
      </c>
    </row>
    <row r="147" spans="2:56" s="142" customFormat="1" ht="12.75" hidden="1" outlineLevel="1" x14ac:dyDescent="0.2">
      <c r="B147" s="142" t="s">
        <v>716</v>
      </c>
      <c r="D147" s="181">
        <f t="shared" si="107"/>
        <v>7.2759576141834259E-11</v>
      </c>
      <c r="AR147" s="142">
        <f>(AR14-AQ14)-AR122-AR135</f>
        <v>0</v>
      </c>
      <c r="AS147" s="142">
        <f t="shared" ref="AS147:BA147" si="127">(AS14-AR14)-AS122-AS135</f>
        <v>0</v>
      </c>
      <c r="AT147" s="142">
        <f t="shared" si="127"/>
        <v>0</v>
      </c>
      <c r="AU147" s="142">
        <f t="shared" si="127"/>
        <v>0</v>
      </c>
      <c r="AV147" s="142">
        <f t="shared" si="127"/>
        <v>0</v>
      </c>
      <c r="AW147" s="142">
        <f t="shared" si="127"/>
        <v>0</v>
      </c>
      <c r="AX147" s="142">
        <f t="shared" si="127"/>
        <v>0</v>
      </c>
      <c r="AY147" s="142">
        <f t="shared" si="127"/>
        <v>0</v>
      </c>
      <c r="AZ147" s="142">
        <f t="shared" si="127"/>
        <v>0</v>
      </c>
      <c r="BA147" s="142">
        <f t="shared" si="127"/>
        <v>7.2759576141834259E-11</v>
      </c>
    </row>
    <row r="148" spans="2:56" s="137" customFormat="1" ht="12.75" collapsed="1" x14ac:dyDescent="0.2">
      <c r="D148" s="181"/>
    </row>
    <row r="149" spans="2:56" s="141" customFormat="1" ht="12.75" x14ac:dyDescent="0.2">
      <c r="B149" s="182" t="s">
        <v>1809</v>
      </c>
      <c r="C149" s="182"/>
      <c r="D149" s="183">
        <f t="shared" si="107"/>
        <v>0</v>
      </c>
    </row>
    <row r="150" spans="2:56" s="177" customFormat="1" ht="12.75" x14ac:dyDescent="0.2">
      <c r="B150" s="140" t="s">
        <v>732</v>
      </c>
      <c r="C150" s="140"/>
      <c r="D150" s="178">
        <f t="shared" si="107"/>
        <v>-54908360.320000015</v>
      </c>
      <c r="E150" s="140">
        <f t="shared" ref="E150:AQ150" si="128">SUM(E151:E162)</f>
        <v>-2646191.5</v>
      </c>
      <c r="F150" s="140">
        <f t="shared" si="128"/>
        <v>-49328.36</v>
      </c>
      <c r="G150" s="140">
        <f t="shared" si="128"/>
        <v>-12.8</v>
      </c>
      <c r="H150" s="140">
        <f t="shared" si="128"/>
        <v>-100252.16</v>
      </c>
      <c r="I150" s="140">
        <f t="shared" si="128"/>
        <v>-23603706.760000002</v>
      </c>
      <c r="J150" s="140">
        <f t="shared" si="128"/>
        <v>-107548.1</v>
      </c>
      <c r="K150" s="140">
        <f t="shared" si="128"/>
        <v>-330541.81000000006</v>
      </c>
      <c r="L150" s="140">
        <f t="shared" si="128"/>
        <v>-214979.62</v>
      </c>
      <c r="M150" s="140">
        <f t="shared" si="128"/>
        <v>-106486.08999999998</v>
      </c>
      <c r="N150" s="140">
        <f t="shared" si="128"/>
        <v>-127057.31999999999</v>
      </c>
      <c r="O150" s="140">
        <f t="shared" si="128"/>
        <v>-171869.62</v>
      </c>
      <c r="P150" s="140">
        <f t="shared" si="128"/>
        <v>-7285.2</v>
      </c>
      <c r="Q150" s="140">
        <f t="shared" si="128"/>
        <v>-91712.49</v>
      </c>
      <c r="R150" s="140">
        <f t="shared" si="128"/>
        <v>-367604.38</v>
      </c>
      <c r="S150" s="140">
        <f t="shared" si="128"/>
        <v>-229932.59</v>
      </c>
      <c r="T150" s="140">
        <f t="shared" si="128"/>
        <v>-211876.44</v>
      </c>
      <c r="U150" s="140">
        <f t="shared" si="128"/>
        <v>-317902.09999999998</v>
      </c>
      <c r="V150" s="140">
        <f t="shared" si="128"/>
        <v>-195094.66</v>
      </c>
      <c r="W150" s="140">
        <f t="shared" si="128"/>
        <v>-268564.17999999993</v>
      </c>
      <c r="X150" s="140">
        <f t="shared" si="128"/>
        <v>-250209.48000000004</v>
      </c>
      <c r="Y150" s="140">
        <f t="shared" si="128"/>
        <v>-36620.26</v>
      </c>
      <c r="Z150" s="140">
        <f t="shared" si="128"/>
        <v>-242116.26</v>
      </c>
      <c r="AA150" s="140">
        <f t="shared" si="128"/>
        <v>-40589.509999999995</v>
      </c>
      <c r="AB150" s="140">
        <f t="shared" si="128"/>
        <v>-88982.06</v>
      </c>
      <c r="AC150" s="140">
        <f t="shared" si="128"/>
        <v>-13830.77</v>
      </c>
      <c r="AD150" s="140">
        <f t="shared" si="128"/>
        <v>-376954.95</v>
      </c>
      <c r="AE150" s="140">
        <f t="shared" si="128"/>
        <v>-150970.92000000001</v>
      </c>
      <c r="AF150" s="140">
        <f t="shared" si="128"/>
        <v>-671860.75</v>
      </c>
      <c r="AG150" s="140">
        <f t="shared" si="128"/>
        <v>-419515.2</v>
      </c>
      <c r="AH150" s="140">
        <f t="shared" si="128"/>
        <v>-247559.64</v>
      </c>
      <c r="AI150" s="140">
        <f t="shared" si="128"/>
        <v>-255718.16999999998</v>
      </c>
      <c r="AJ150" s="140">
        <f t="shared" si="128"/>
        <v>-335027.56</v>
      </c>
      <c r="AK150" s="140">
        <f t="shared" si="128"/>
        <v>-487555.43</v>
      </c>
      <c r="AL150" s="140">
        <f t="shared" si="128"/>
        <v>-671180.62</v>
      </c>
      <c r="AM150" s="140">
        <f t="shared" si="128"/>
        <v>-870058.34</v>
      </c>
      <c r="AN150" s="140">
        <f t="shared" si="128"/>
        <v>-773048.43</v>
      </c>
      <c r="AO150" s="140">
        <f t="shared" si="128"/>
        <v>-860262.55</v>
      </c>
      <c r="AP150" s="140">
        <f t="shared" si="128"/>
        <v>-981726.22000000009</v>
      </c>
      <c r="AQ150" s="140">
        <f t="shared" si="128"/>
        <v>-1330171.4600000002</v>
      </c>
      <c r="AR150" s="140">
        <f>SUM(AR151:AR162)</f>
        <v>-944801.52</v>
      </c>
      <c r="AS150" s="140">
        <f t="shared" ref="AS150:AZ150" si="129">SUM(AS151:AS162)</f>
        <v>-1559802.0299999998</v>
      </c>
      <c r="AT150" s="140">
        <f t="shared" si="129"/>
        <v>-1942773.88</v>
      </c>
      <c r="AU150" s="140">
        <f t="shared" si="129"/>
        <v>-2630955.56</v>
      </c>
      <c r="AV150" s="140">
        <f t="shared" si="129"/>
        <v>-2325705.27</v>
      </c>
      <c r="AW150" s="140">
        <f t="shared" si="129"/>
        <v>-2630179.4099999997</v>
      </c>
      <c r="AX150" s="140">
        <f t="shared" si="129"/>
        <v>-1531229.85</v>
      </c>
      <c r="AY150" s="140">
        <f t="shared" si="129"/>
        <v>-1506035.7100000002</v>
      </c>
      <c r="AZ150" s="140">
        <f t="shared" si="129"/>
        <v>-876768.76</v>
      </c>
      <c r="BA150" s="140">
        <f t="shared" ref="BA150" si="130">SUM(BA151:BA162)</f>
        <v>-708203.57</v>
      </c>
      <c r="BB150" s="140"/>
      <c r="BC150" s="140"/>
      <c r="BD150" s="140"/>
    </row>
    <row r="151" spans="2:56" s="137" customFormat="1" ht="12.75" hidden="1" outlineLevel="1" x14ac:dyDescent="0.2">
      <c r="B151" s="137" t="s">
        <v>5</v>
      </c>
      <c r="D151" s="181">
        <f t="shared" si="107"/>
        <v>-24860000</v>
      </c>
      <c r="E151" s="137">
        <f>SUMIFS('More House Bank'!$I:$I,'More House Bank'!$K:$K,Cashflow!$B151,'More House Bank'!$J:$J,Cashflow!E$5)</f>
        <v>-2480000</v>
      </c>
      <c r="F151" s="137">
        <f>SUMIFS('More House Bank'!$I:$I,'More House Bank'!$K:$K,Cashflow!$B151,'More House Bank'!$J:$J,Cashflow!F$5)</f>
        <v>0</v>
      </c>
      <c r="G151" s="137">
        <f>SUMIFS('More House Bank'!$I:$I,'More House Bank'!$K:$K,Cashflow!$B151,'More House Bank'!$J:$J,Cashflow!G$5)</f>
        <v>0</v>
      </c>
      <c r="H151" s="137">
        <f>SUMIFS('More House Bank'!$I:$I,'More House Bank'!$K:$K,Cashflow!$B151,'More House Bank'!$J:$J,Cashflow!H$5)</f>
        <v>0</v>
      </c>
      <c r="I151" s="137">
        <f>SUMIFS('More House Bank'!$I:$I,'More House Bank'!$K:$K,Cashflow!$B151,'More House Bank'!$J:$J,Cashflow!I$5)</f>
        <v>-22320000</v>
      </c>
      <c r="J151" s="137">
        <f>SUMIFS('More House Bank'!$I:$I,'More House Bank'!$K:$K,Cashflow!$B151,'More House Bank'!$J:$J,Cashflow!J$5)</f>
        <v>-60000</v>
      </c>
      <c r="K151" s="137">
        <f>SUMIFS('More House Bank'!$I:$I,'More House Bank'!$K:$K,Cashflow!$B151,'More House Bank'!$J:$J,Cashflow!K$5)</f>
        <v>0</v>
      </c>
      <c r="L151" s="137">
        <f>SUMIFS('More House Bank'!$I:$I,'More House Bank'!$K:$K,Cashflow!$B151,'More House Bank'!$J:$J,Cashflow!L$5)</f>
        <v>0</v>
      </c>
      <c r="M151" s="137">
        <f>SUMIFS('More House Bank'!$I:$I,'More House Bank'!$K:$K,Cashflow!$B151,'More House Bank'!$J:$J,Cashflow!M$5)</f>
        <v>0</v>
      </c>
      <c r="N151" s="137">
        <f>SUMIFS('More House Bank'!$I:$I,'More House Bank'!$K:$K,Cashflow!$B151,'More House Bank'!$J:$J,Cashflow!N$5)</f>
        <v>0</v>
      </c>
      <c r="O151" s="137">
        <f>SUMIFS('More House Bank'!$I:$I,'More House Bank'!$K:$K,Cashflow!$B151,'More House Bank'!$J:$J,Cashflow!O$5)</f>
        <v>0</v>
      </c>
      <c r="P151" s="137">
        <f>SUMIFS('More House Bank'!$I:$I,'More House Bank'!$K:$K,Cashflow!$B151,'More House Bank'!$J:$J,Cashflow!P$5)</f>
        <v>0</v>
      </c>
      <c r="Q151" s="137">
        <f>SUMIFS('More House Bank'!$I:$I,'More House Bank'!$K:$K,Cashflow!$B151,'More House Bank'!$J:$J,Cashflow!Q$5)</f>
        <v>0</v>
      </c>
      <c r="R151" s="137">
        <f>SUMIFS('More House Bank'!$I:$I,'More House Bank'!$K:$K,Cashflow!$B151,'More House Bank'!$J:$J,Cashflow!R$5)</f>
        <v>0</v>
      </c>
      <c r="S151" s="137">
        <f>SUMIFS('More House Bank'!$I:$I,'More House Bank'!$K:$K,Cashflow!$B151,'More House Bank'!$J:$J,Cashflow!S$5)</f>
        <v>0</v>
      </c>
      <c r="T151" s="137">
        <f>SUMIFS('More House Bank'!$I:$I,'More House Bank'!$K:$K,Cashflow!$B151,'More House Bank'!$J:$J,Cashflow!T$5)</f>
        <v>0</v>
      </c>
      <c r="U151" s="137">
        <f>SUMIFS('More House Bank'!$I:$I,'More House Bank'!$K:$K,Cashflow!$B151,'More House Bank'!$J:$J,Cashflow!U$5)</f>
        <v>0</v>
      </c>
      <c r="V151" s="137">
        <f>SUMIFS('More House Bank'!$I:$I,'More House Bank'!$K:$K,Cashflow!$B151,'More House Bank'!$J:$J,Cashflow!V$5)</f>
        <v>0</v>
      </c>
      <c r="W151" s="137">
        <f>SUMIFS('More House Bank'!$I:$I,'More House Bank'!$K:$K,Cashflow!$B151,'More House Bank'!$J:$J,Cashflow!W$5)</f>
        <v>0</v>
      </c>
      <c r="X151" s="137">
        <f>SUMIFS('More House Bank'!$I:$I,'More House Bank'!$K:$K,Cashflow!$B151,'More House Bank'!$J:$J,Cashflow!X$5)</f>
        <v>0</v>
      </c>
      <c r="Y151" s="137">
        <f>SUMIFS('More House Bank'!$I:$I,'More House Bank'!$K:$K,Cashflow!$B151,'More House Bank'!$J:$J,Cashflow!Y$5)</f>
        <v>0</v>
      </c>
      <c r="Z151" s="137">
        <f>SUMIFS('More House Bank'!$I:$I,'More House Bank'!$K:$K,Cashflow!$B151,'More House Bank'!$J:$J,Cashflow!Z$5)</f>
        <v>0</v>
      </c>
      <c r="AA151" s="137">
        <f>SUMIFS('More House Bank'!$I:$I,'More House Bank'!$K:$K,Cashflow!$B151,'More House Bank'!$J:$J,Cashflow!AA$5)</f>
        <v>0</v>
      </c>
      <c r="AB151" s="137">
        <f>SUMIFS('More House Bank'!$I:$I,'More House Bank'!$K:$K,Cashflow!$B151,'More House Bank'!$J:$J,Cashflow!AB$5)</f>
        <v>0</v>
      </c>
      <c r="AC151" s="137">
        <f>SUMIFS('More House Bank'!$I:$I,'More House Bank'!$K:$K,Cashflow!$B151,'More House Bank'!$J:$J,Cashflow!AC$5)</f>
        <v>0</v>
      </c>
      <c r="AD151" s="137">
        <f>SUMIFS('More House Bank'!$I:$I,'More House Bank'!$K:$K,Cashflow!$B151,'More House Bank'!$J:$J,Cashflow!AD$5)</f>
        <v>0</v>
      </c>
      <c r="AE151" s="137">
        <f>SUMIFS('More House Bank'!$I:$I,'More House Bank'!$K:$K,Cashflow!$B151,'More House Bank'!$J:$J,Cashflow!AE$5)</f>
        <v>0</v>
      </c>
      <c r="AF151" s="137">
        <f>SUMIFS('More House Bank'!$I:$I,'More House Bank'!$K:$K,Cashflow!$B151,'More House Bank'!$J:$J,Cashflow!AF$5)</f>
        <v>0</v>
      </c>
      <c r="AG151" s="137">
        <f>SUMIFS('More House Bank'!$I:$I,'More House Bank'!$K:$K,Cashflow!$B151,'More House Bank'!$J:$J,Cashflow!AG$5)</f>
        <v>0</v>
      </c>
      <c r="AH151" s="137">
        <f>SUMIFS('More House Bank'!$I:$I,'More House Bank'!$K:$K,Cashflow!$B151,'More House Bank'!$J:$J,Cashflow!AH$5)</f>
        <v>0</v>
      </c>
      <c r="AI151" s="137">
        <f>SUMIFS('More House Bank'!$I:$I,'More House Bank'!$K:$K,Cashflow!$B151,'More House Bank'!$J:$J,Cashflow!AI$5)</f>
        <v>0</v>
      </c>
      <c r="AJ151" s="137">
        <f>SUMIFS('More House Bank'!$I:$I,'More House Bank'!$K:$K,Cashflow!$B151,'More House Bank'!$J:$J,Cashflow!AJ$5)</f>
        <v>0</v>
      </c>
      <c r="AK151" s="137">
        <f>SUMIFS('More House Bank'!$I:$I,'More House Bank'!$K:$K,Cashflow!$B151,'More House Bank'!$J:$J,Cashflow!AK$5)</f>
        <v>0</v>
      </c>
      <c r="AL151" s="137">
        <f>SUMIFS('More House Bank'!$I:$I,'More House Bank'!$K:$K,Cashflow!$B151,'More House Bank'!$J:$J,Cashflow!AL$5)</f>
        <v>0</v>
      </c>
      <c r="AM151" s="137">
        <f>SUMIFS('More House Bank'!$I:$I,'More House Bank'!$K:$K,Cashflow!$B151,'More House Bank'!$J:$J,Cashflow!AM$5)</f>
        <v>0</v>
      </c>
      <c r="AN151" s="137">
        <f>SUMIFS('More House Bank'!$I:$I,'More House Bank'!$K:$K,Cashflow!$B151,'More House Bank'!$J:$J,Cashflow!AN$5)</f>
        <v>0</v>
      </c>
      <c r="AO151" s="137">
        <f>SUMIFS('More House Bank'!$I:$I,'More House Bank'!$K:$K,Cashflow!$B151,'More House Bank'!$J:$J,Cashflow!AO$5)</f>
        <v>0</v>
      </c>
      <c r="AP151" s="137">
        <f>SUMIFS('More House Bank'!$I:$I,'More House Bank'!$K:$K,Cashflow!$B151,'More House Bank'!$J:$J,Cashflow!AP$5)</f>
        <v>0</v>
      </c>
      <c r="AQ151" s="137">
        <f>SUMIFS('More House Bank'!$I:$I,'More House Bank'!$K:$K,Cashflow!$B151,'More House Bank'!$J:$J,Cashflow!AQ$5)</f>
        <v>0</v>
      </c>
      <c r="AR151" s="137">
        <f>SUMIFS('More House Bank'!$I:$I,'More House Bank'!$K:$K,Cashflow!$B151,'More House Bank'!$J:$J,Cashflow!AR$5)</f>
        <v>0</v>
      </c>
      <c r="AS151" s="137">
        <f>SUMIFS('More House Bank'!$I:$I,'More House Bank'!$K:$K,Cashflow!$B151,'More House Bank'!$J:$J,Cashflow!AS$5)</f>
        <v>0</v>
      </c>
      <c r="AT151" s="137">
        <f>SUMIFS('More House Bank'!$I:$I,'More House Bank'!$K:$K,Cashflow!$B151,'More House Bank'!$J:$J,Cashflow!AT$5)</f>
        <v>0</v>
      </c>
      <c r="AU151" s="137">
        <f>SUMIFS('More House Bank'!$I:$I,'More House Bank'!$K:$K,Cashflow!$B151,'More House Bank'!$J:$J,Cashflow!AU$5)</f>
        <v>0</v>
      </c>
      <c r="AV151" s="137">
        <f>SUMIFS('More House Bank'!$I:$I,'More House Bank'!$K:$K,Cashflow!$B151,'More House Bank'!$J:$J,Cashflow!AV$5)</f>
        <v>0</v>
      </c>
      <c r="AW151" s="137">
        <f>SUMIFS('More House Bank'!$I:$I,'More House Bank'!$K:$K,Cashflow!$B151,'More House Bank'!$J:$J,Cashflow!AW$5)</f>
        <v>0</v>
      </c>
      <c r="AX151" s="137">
        <f>SUMIFS('More House Bank'!$I:$I,'More House Bank'!$K:$K,Cashflow!$B151,'More House Bank'!$J:$J,Cashflow!AX$5)</f>
        <v>0</v>
      </c>
      <c r="AY151" s="137">
        <f>SUMIFS('More House Bank'!$I:$I,'More House Bank'!$K:$K,Cashflow!$B151,'More House Bank'!$J:$J,Cashflow!AY$5)</f>
        <v>0</v>
      </c>
      <c r="AZ151" s="137">
        <f>SUMIFS('More House Bank'!$I:$I,'More House Bank'!$K:$K,Cashflow!$B151,'More House Bank'!$J:$J,Cashflow!AZ$5)</f>
        <v>0</v>
      </c>
      <c r="BA151" s="137">
        <f>SUMIFS('More House Bank'!$I:$I,'More House Bank'!$K:$K,Cashflow!$B151,'More House Bank'!$J:$J,Cashflow!BA$5)</f>
        <v>0</v>
      </c>
    </row>
    <row r="152" spans="2:56" s="137" customFormat="1" ht="12.75" hidden="1" outlineLevel="1" x14ac:dyDescent="0.2">
      <c r="B152" s="137" t="s">
        <v>7</v>
      </c>
      <c r="D152" s="181">
        <f t="shared" si="107"/>
        <v>-1229500</v>
      </c>
      <c r="E152" s="137">
        <f>SUMIFS('More House Bank'!$I:$I,'More House Bank'!$K:$K,Cashflow!$B152,'More House Bank'!$J:$J,Cashflow!E$5)</f>
        <v>0</v>
      </c>
      <c r="F152" s="137">
        <f>SUMIFS('More House Bank'!$I:$I,'More House Bank'!$K:$K,Cashflow!$B152,'More House Bank'!$J:$J,Cashflow!F$5)</f>
        <v>0</v>
      </c>
      <c r="G152" s="137">
        <f>SUMIFS('More House Bank'!$I:$I,'More House Bank'!$K:$K,Cashflow!$B152,'More House Bank'!$J:$J,Cashflow!G$5)</f>
        <v>0</v>
      </c>
      <c r="H152" s="137">
        <f>SUMIFS('More House Bank'!$I:$I,'More House Bank'!$K:$K,Cashflow!$B152,'More House Bank'!$J:$J,Cashflow!H$5)</f>
        <v>0</v>
      </c>
      <c r="I152" s="137">
        <f>SUMIFS('More House Bank'!$I:$I,'More House Bank'!$K:$K,Cashflow!$B152,'More House Bank'!$J:$J,Cashflow!I$5)</f>
        <v>-1229500</v>
      </c>
      <c r="J152" s="137">
        <f>SUMIFS('More House Bank'!$I:$I,'More House Bank'!$K:$K,Cashflow!$B152,'More House Bank'!$J:$J,Cashflow!J$5)</f>
        <v>0</v>
      </c>
      <c r="K152" s="137">
        <f>SUMIFS('More House Bank'!$I:$I,'More House Bank'!$K:$K,Cashflow!$B152,'More House Bank'!$J:$J,Cashflow!K$5)</f>
        <v>0</v>
      </c>
      <c r="L152" s="137">
        <f>SUMIFS('More House Bank'!$I:$I,'More House Bank'!$K:$K,Cashflow!$B152,'More House Bank'!$J:$J,Cashflow!L$5)</f>
        <v>0</v>
      </c>
      <c r="M152" s="137">
        <f>SUMIFS('More House Bank'!$I:$I,'More House Bank'!$K:$K,Cashflow!$B152,'More House Bank'!$J:$J,Cashflow!M$5)</f>
        <v>0</v>
      </c>
      <c r="N152" s="137">
        <f>SUMIFS('More House Bank'!$I:$I,'More House Bank'!$K:$K,Cashflow!$B152,'More House Bank'!$J:$J,Cashflow!N$5)</f>
        <v>0</v>
      </c>
      <c r="O152" s="137">
        <f>SUMIFS('More House Bank'!$I:$I,'More House Bank'!$K:$K,Cashflow!$B152,'More House Bank'!$J:$J,Cashflow!O$5)</f>
        <v>0</v>
      </c>
      <c r="P152" s="137">
        <f>SUMIFS('More House Bank'!$I:$I,'More House Bank'!$K:$K,Cashflow!$B152,'More House Bank'!$J:$J,Cashflow!P$5)</f>
        <v>0</v>
      </c>
      <c r="Q152" s="137">
        <f>SUMIFS('More House Bank'!$I:$I,'More House Bank'!$K:$K,Cashflow!$B152,'More House Bank'!$J:$J,Cashflow!Q$5)</f>
        <v>0</v>
      </c>
      <c r="R152" s="137">
        <f>SUMIFS('More House Bank'!$I:$I,'More House Bank'!$K:$K,Cashflow!$B152,'More House Bank'!$J:$J,Cashflow!R$5)</f>
        <v>0</v>
      </c>
      <c r="S152" s="137">
        <f>SUMIFS('More House Bank'!$I:$I,'More House Bank'!$K:$K,Cashflow!$B152,'More House Bank'!$J:$J,Cashflow!S$5)</f>
        <v>0</v>
      </c>
      <c r="T152" s="137">
        <f>SUMIFS('More House Bank'!$I:$I,'More House Bank'!$K:$K,Cashflow!$B152,'More House Bank'!$J:$J,Cashflow!T$5)</f>
        <v>0</v>
      </c>
      <c r="U152" s="137">
        <f>SUMIFS('More House Bank'!$I:$I,'More House Bank'!$K:$K,Cashflow!$B152,'More House Bank'!$J:$J,Cashflow!U$5)</f>
        <v>0</v>
      </c>
      <c r="V152" s="137">
        <f>SUMIFS('More House Bank'!$I:$I,'More House Bank'!$K:$K,Cashflow!$B152,'More House Bank'!$J:$J,Cashflow!V$5)</f>
        <v>0</v>
      </c>
      <c r="W152" s="137">
        <f>SUMIFS('More House Bank'!$I:$I,'More House Bank'!$K:$K,Cashflow!$B152,'More House Bank'!$J:$J,Cashflow!W$5)</f>
        <v>0</v>
      </c>
      <c r="X152" s="137">
        <f>SUMIFS('More House Bank'!$I:$I,'More House Bank'!$K:$K,Cashflow!$B152,'More House Bank'!$J:$J,Cashflow!X$5)</f>
        <v>0</v>
      </c>
      <c r="Y152" s="137">
        <f>SUMIFS('More House Bank'!$I:$I,'More House Bank'!$K:$K,Cashflow!$B152,'More House Bank'!$J:$J,Cashflow!Y$5)</f>
        <v>0</v>
      </c>
      <c r="Z152" s="137">
        <f>SUMIFS('More House Bank'!$I:$I,'More House Bank'!$K:$K,Cashflow!$B152,'More House Bank'!$J:$J,Cashflow!Z$5)</f>
        <v>0</v>
      </c>
      <c r="AA152" s="137">
        <f>SUMIFS('More House Bank'!$I:$I,'More House Bank'!$K:$K,Cashflow!$B152,'More House Bank'!$J:$J,Cashflow!AA$5)</f>
        <v>0</v>
      </c>
      <c r="AB152" s="137">
        <f>SUMIFS('More House Bank'!$I:$I,'More House Bank'!$K:$K,Cashflow!$B152,'More House Bank'!$J:$J,Cashflow!AB$5)</f>
        <v>0</v>
      </c>
      <c r="AC152" s="137">
        <f>SUMIFS('More House Bank'!$I:$I,'More House Bank'!$K:$K,Cashflow!$B152,'More House Bank'!$J:$J,Cashflow!AC$5)</f>
        <v>0</v>
      </c>
      <c r="AD152" s="137">
        <f>SUMIFS('More House Bank'!$I:$I,'More House Bank'!$K:$K,Cashflow!$B152,'More House Bank'!$J:$J,Cashflow!AD$5)</f>
        <v>0</v>
      </c>
      <c r="AE152" s="137">
        <f>SUMIFS('More House Bank'!$I:$I,'More House Bank'!$K:$K,Cashflow!$B152,'More House Bank'!$J:$J,Cashflow!AE$5)</f>
        <v>0</v>
      </c>
      <c r="AF152" s="137">
        <f>SUMIFS('More House Bank'!$I:$I,'More House Bank'!$K:$K,Cashflow!$B152,'More House Bank'!$J:$J,Cashflow!AF$5)</f>
        <v>0</v>
      </c>
      <c r="AG152" s="137">
        <f>SUMIFS('More House Bank'!$I:$I,'More House Bank'!$K:$K,Cashflow!$B152,'More House Bank'!$J:$J,Cashflow!AG$5)</f>
        <v>0</v>
      </c>
      <c r="AH152" s="137">
        <f>SUMIFS('More House Bank'!$I:$I,'More House Bank'!$K:$K,Cashflow!$B152,'More House Bank'!$J:$J,Cashflow!AH$5)</f>
        <v>0</v>
      </c>
      <c r="AI152" s="137">
        <f>SUMIFS('More House Bank'!$I:$I,'More House Bank'!$K:$K,Cashflow!$B152,'More House Bank'!$J:$J,Cashflow!AI$5)</f>
        <v>0</v>
      </c>
      <c r="AJ152" s="137">
        <f>SUMIFS('More House Bank'!$I:$I,'More House Bank'!$K:$K,Cashflow!$B152,'More House Bank'!$J:$J,Cashflow!AJ$5)</f>
        <v>0</v>
      </c>
      <c r="AK152" s="137">
        <f>SUMIFS('More House Bank'!$I:$I,'More House Bank'!$K:$K,Cashflow!$B152,'More House Bank'!$J:$J,Cashflow!AK$5)</f>
        <v>0</v>
      </c>
      <c r="AL152" s="137">
        <f>SUMIFS('More House Bank'!$I:$I,'More House Bank'!$K:$K,Cashflow!$B152,'More House Bank'!$J:$J,Cashflow!AL$5)</f>
        <v>0</v>
      </c>
      <c r="AM152" s="137">
        <f>SUMIFS('More House Bank'!$I:$I,'More House Bank'!$K:$K,Cashflow!$B152,'More House Bank'!$J:$J,Cashflow!AM$5)</f>
        <v>0</v>
      </c>
      <c r="AN152" s="137">
        <f>SUMIFS('More House Bank'!$I:$I,'More House Bank'!$K:$K,Cashflow!$B152,'More House Bank'!$J:$J,Cashflow!AN$5)</f>
        <v>0</v>
      </c>
      <c r="AO152" s="137">
        <f>SUMIFS('More House Bank'!$I:$I,'More House Bank'!$K:$K,Cashflow!$B152,'More House Bank'!$J:$J,Cashflow!AO$5)</f>
        <v>0</v>
      </c>
      <c r="AP152" s="137">
        <f>SUMIFS('More House Bank'!$I:$I,'More House Bank'!$K:$K,Cashflow!$B152,'More House Bank'!$J:$J,Cashflow!AP$5)</f>
        <v>0</v>
      </c>
      <c r="AQ152" s="137">
        <f>SUMIFS('More House Bank'!$I:$I,'More House Bank'!$K:$K,Cashflow!$B152,'More House Bank'!$J:$J,Cashflow!AQ$5)</f>
        <v>0</v>
      </c>
      <c r="AR152" s="137">
        <f>SUMIFS('More House Bank'!$I:$I,'More House Bank'!$K:$K,Cashflow!$B152,'More House Bank'!$J:$J,Cashflow!AR$5)</f>
        <v>0</v>
      </c>
      <c r="AS152" s="137">
        <f>SUMIFS('More House Bank'!$I:$I,'More House Bank'!$K:$K,Cashflow!$B152,'More House Bank'!$J:$J,Cashflow!AS$5)</f>
        <v>0</v>
      </c>
      <c r="AT152" s="137">
        <f>SUMIFS('More House Bank'!$I:$I,'More House Bank'!$K:$K,Cashflow!$B152,'More House Bank'!$J:$J,Cashflow!AT$5)</f>
        <v>0</v>
      </c>
      <c r="AU152" s="137">
        <f>SUMIFS('More House Bank'!$I:$I,'More House Bank'!$K:$K,Cashflow!$B152,'More House Bank'!$J:$J,Cashflow!AU$5)</f>
        <v>0</v>
      </c>
      <c r="AV152" s="137">
        <f>SUMIFS('More House Bank'!$I:$I,'More House Bank'!$K:$K,Cashflow!$B152,'More House Bank'!$J:$J,Cashflow!AV$5)</f>
        <v>0</v>
      </c>
      <c r="AW152" s="137">
        <f>SUMIFS('More House Bank'!$I:$I,'More House Bank'!$K:$K,Cashflow!$B152,'More House Bank'!$J:$J,Cashflow!AW$5)</f>
        <v>0</v>
      </c>
      <c r="AX152" s="137">
        <f>SUMIFS('More House Bank'!$I:$I,'More House Bank'!$K:$K,Cashflow!$B152,'More House Bank'!$J:$J,Cashflow!AX$5)</f>
        <v>0</v>
      </c>
      <c r="AY152" s="137">
        <f>SUMIFS('More House Bank'!$I:$I,'More House Bank'!$K:$K,Cashflow!$B152,'More House Bank'!$J:$J,Cashflow!AY$5)</f>
        <v>0</v>
      </c>
      <c r="AZ152" s="137">
        <f>SUMIFS('More House Bank'!$I:$I,'More House Bank'!$K:$K,Cashflow!$B152,'More House Bank'!$J:$J,Cashflow!AZ$5)</f>
        <v>0</v>
      </c>
      <c r="BA152" s="137">
        <f>SUMIFS('More House Bank'!$I:$I,'More House Bank'!$K:$K,Cashflow!$B152,'More House Bank'!$J:$J,Cashflow!BA$5)</f>
        <v>0</v>
      </c>
    </row>
    <row r="153" spans="2:56" s="137" customFormat="1" ht="12.75" hidden="1" outlineLevel="1" x14ac:dyDescent="0.2">
      <c r="B153" s="137" t="s">
        <v>1064</v>
      </c>
      <c r="D153" s="181">
        <f t="shared" ref="D153:D218" si="131">SUM(E153:BN153)</f>
        <v>0</v>
      </c>
      <c r="E153" s="137">
        <f>SUMIFS('More House Bank'!$I:$I,'More House Bank'!$K:$K,Cashflow!$B153,'More House Bank'!$J:$J,Cashflow!E$5)</f>
        <v>0</v>
      </c>
      <c r="F153" s="137">
        <f>SUMIFS('More House Bank'!$I:$I,'More House Bank'!$K:$K,Cashflow!$B153,'More House Bank'!$J:$J,Cashflow!F$5)</f>
        <v>0</v>
      </c>
      <c r="G153" s="137">
        <f>SUMIFS('More House Bank'!$I:$I,'More House Bank'!$K:$K,Cashflow!$B153,'More House Bank'!$J:$J,Cashflow!G$5)</f>
        <v>0</v>
      </c>
      <c r="H153" s="137">
        <f>SUMIFS('More House Bank'!$I:$I,'More House Bank'!$K:$K,Cashflow!$B153,'More House Bank'!$J:$J,Cashflow!H$5)</f>
        <v>0</v>
      </c>
      <c r="I153" s="137">
        <f>SUMIFS('More House Bank'!$I:$I,'More House Bank'!$K:$K,Cashflow!$B153,'More House Bank'!$J:$J,Cashflow!I$5)</f>
        <v>0</v>
      </c>
      <c r="J153" s="137">
        <f>SUMIFS('More House Bank'!$I:$I,'More House Bank'!$K:$K,Cashflow!$B153,'More House Bank'!$J:$J,Cashflow!J$5)</f>
        <v>0</v>
      </c>
      <c r="K153" s="137">
        <f>SUMIFS('More House Bank'!$I:$I,'More House Bank'!$K:$K,Cashflow!$B153,'More House Bank'!$J:$J,Cashflow!K$5)</f>
        <v>0</v>
      </c>
      <c r="L153" s="137">
        <f>SUMIFS('More House Bank'!$I:$I,'More House Bank'!$K:$K,Cashflow!$B153,'More House Bank'!$J:$J,Cashflow!L$5)</f>
        <v>0</v>
      </c>
      <c r="M153" s="137">
        <f>SUMIFS('More House Bank'!$I:$I,'More House Bank'!$K:$K,Cashflow!$B153,'More House Bank'!$J:$J,Cashflow!M$5)</f>
        <v>0</v>
      </c>
      <c r="N153" s="137">
        <f>SUMIFS('More House Bank'!$I:$I,'More House Bank'!$K:$K,Cashflow!$B153,'More House Bank'!$J:$J,Cashflow!N$5)</f>
        <v>0</v>
      </c>
      <c r="O153" s="137">
        <f>SUMIFS('More House Bank'!$I:$I,'More House Bank'!$K:$K,Cashflow!$B153,'More House Bank'!$J:$J,Cashflow!O$5)</f>
        <v>0</v>
      </c>
      <c r="P153" s="137">
        <f>SUMIFS('More House Bank'!$I:$I,'More House Bank'!$K:$K,Cashflow!$B153,'More House Bank'!$J:$J,Cashflow!P$5)</f>
        <v>0</v>
      </c>
      <c r="Q153" s="137">
        <f>SUMIFS('More House Bank'!$I:$I,'More House Bank'!$K:$K,Cashflow!$B153,'More House Bank'!$J:$J,Cashflow!Q$5)</f>
        <v>0</v>
      </c>
      <c r="R153" s="137">
        <f>SUMIFS('More House Bank'!$I:$I,'More House Bank'!$K:$K,Cashflow!$B153,'More House Bank'!$J:$J,Cashflow!R$5)</f>
        <v>0</v>
      </c>
      <c r="S153" s="137">
        <f>SUMIFS('More House Bank'!$I:$I,'More House Bank'!$K:$K,Cashflow!$B153,'More House Bank'!$J:$J,Cashflow!S$5)</f>
        <v>0</v>
      </c>
      <c r="T153" s="137">
        <f>SUMIFS('More House Bank'!$I:$I,'More House Bank'!$K:$K,Cashflow!$B153,'More House Bank'!$J:$J,Cashflow!T$5)</f>
        <v>0</v>
      </c>
      <c r="U153" s="137">
        <f>SUMIFS('More House Bank'!$I:$I,'More House Bank'!$K:$K,Cashflow!$B153,'More House Bank'!$J:$J,Cashflow!U$5)</f>
        <v>0</v>
      </c>
      <c r="V153" s="137">
        <f>SUMIFS('More House Bank'!$I:$I,'More House Bank'!$K:$K,Cashflow!$B153,'More House Bank'!$J:$J,Cashflow!V$5)</f>
        <v>0</v>
      </c>
      <c r="W153" s="137">
        <f>SUMIFS('More House Bank'!$I:$I,'More House Bank'!$K:$K,Cashflow!$B153,'More House Bank'!$J:$J,Cashflow!W$5)</f>
        <v>0</v>
      </c>
      <c r="X153" s="137">
        <f>SUMIFS('More House Bank'!$I:$I,'More House Bank'!$K:$K,Cashflow!$B153,'More House Bank'!$J:$J,Cashflow!X$5)</f>
        <v>0</v>
      </c>
      <c r="Y153" s="137">
        <f>SUMIFS('More House Bank'!$I:$I,'More House Bank'!$K:$K,Cashflow!$B153,'More House Bank'!$J:$J,Cashflow!Y$5)</f>
        <v>0</v>
      </c>
      <c r="Z153" s="137">
        <f>SUMIFS('More House Bank'!$I:$I,'More House Bank'!$K:$K,Cashflow!$B153,'More House Bank'!$J:$J,Cashflow!Z$5)</f>
        <v>0</v>
      </c>
      <c r="AA153" s="137">
        <f>SUMIFS('More House Bank'!$I:$I,'More House Bank'!$K:$K,Cashflow!$B153,'More House Bank'!$J:$J,Cashflow!AA$5)</f>
        <v>0</v>
      </c>
      <c r="AB153" s="137">
        <f>SUMIFS('More House Bank'!$I:$I,'More House Bank'!$K:$K,Cashflow!$B153,'More House Bank'!$J:$J,Cashflow!AB$5)</f>
        <v>0</v>
      </c>
      <c r="AC153" s="137">
        <f>SUMIFS('More House Bank'!$I:$I,'More House Bank'!$K:$K,Cashflow!$B153,'More House Bank'!$J:$J,Cashflow!AC$5)</f>
        <v>0</v>
      </c>
      <c r="AD153" s="137">
        <f>SUMIFS('More House Bank'!$I:$I,'More House Bank'!$K:$K,Cashflow!$B153,'More House Bank'!$J:$J,Cashflow!AD$5)</f>
        <v>0</v>
      </c>
      <c r="AE153" s="137">
        <f>SUMIFS('More House Bank'!$I:$I,'More House Bank'!$K:$K,Cashflow!$B153,'More House Bank'!$J:$J,Cashflow!AE$5)</f>
        <v>0</v>
      </c>
      <c r="AF153" s="137">
        <f>SUMIFS('More House Bank'!$I:$I,'More House Bank'!$K:$K,Cashflow!$B153,'More House Bank'!$J:$J,Cashflow!AF$5)</f>
        <v>0</v>
      </c>
      <c r="AG153" s="137">
        <f>SUMIFS('More House Bank'!$I:$I,'More House Bank'!$K:$K,Cashflow!$B153,'More House Bank'!$J:$J,Cashflow!AG$5)</f>
        <v>0</v>
      </c>
      <c r="AH153" s="137">
        <f>SUMIFS('More House Bank'!$I:$I,'More House Bank'!$K:$K,Cashflow!$B153,'More House Bank'!$J:$J,Cashflow!AH$5)</f>
        <v>0</v>
      </c>
      <c r="AI153" s="137">
        <f>SUMIFS('More House Bank'!$I:$I,'More House Bank'!$K:$K,Cashflow!$B153,'More House Bank'!$J:$J,Cashflow!AI$5)</f>
        <v>0</v>
      </c>
      <c r="AJ153" s="137">
        <f>SUMIFS('More House Bank'!$I:$I,'More House Bank'!$K:$K,Cashflow!$B153,'More House Bank'!$J:$J,Cashflow!AJ$5)</f>
        <v>0</v>
      </c>
      <c r="AK153" s="137">
        <f>SUMIFS('More House Bank'!$I:$I,'More House Bank'!$K:$K,Cashflow!$B153,'More House Bank'!$J:$J,Cashflow!AK$5)</f>
        <v>0</v>
      </c>
      <c r="AL153" s="137">
        <f>SUMIFS('More House Bank'!$I:$I,'More House Bank'!$K:$K,Cashflow!$B153,'More House Bank'!$J:$J,Cashflow!AL$5)</f>
        <v>0</v>
      </c>
      <c r="AM153" s="137">
        <f>SUMIFS('More House Bank'!$I:$I,'More House Bank'!$K:$K,Cashflow!$B153,'More House Bank'!$J:$J,Cashflow!AM$5)</f>
        <v>0</v>
      </c>
      <c r="AN153" s="137">
        <f>SUMIFS('More House Bank'!$I:$I,'More House Bank'!$K:$K,Cashflow!$B153,'More House Bank'!$J:$J,Cashflow!AN$5)</f>
        <v>0</v>
      </c>
      <c r="AO153" s="137">
        <f>SUMIFS('More House Bank'!$I:$I,'More House Bank'!$K:$K,Cashflow!$B153,'More House Bank'!$J:$J,Cashflow!AO$5)</f>
        <v>0</v>
      </c>
      <c r="AP153" s="137">
        <f>SUMIFS('More House Bank'!$I:$I,'More House Bank'!$K:$K,Cashflow!$B153,'More House Bank'!$J:$J,Cashflow!AP$5)</f>
        <v>0</v>
      </c>
      <c r="AQ153" s="137">
        <f>SUMIFS('More House Bank'!$I:$I,'More House Bank'!$K:$K,Cashflow!$B153,'More House Bank'!$J:$J,Cashflow!AQ$5)</f>
        <v>0</v>
      </c>
      <c r="AR153" s="137">
        <f>SUMIFS('More House Bank'!$I:$I,'More House Bank'!$K:$K,Cashflow!$B153,'More House Bank'!$J:$J,Cashflow!AR$5)</f>
        <v>0</v>
      </c>
      <c r="AS153" s="137">
        <f>SUMIFS('More House Bank'!$I:$I,'More House Bank'!$K:$K,Cashflow!$B153,'More House Bank'!$J:$J,Cashflow!AS$5)</f>
        <v>0</v>
      </c>
      <c r="AT153" s="137">
        <f>SUMIFS('More House Bank'!$I:$I,'More House Bank'!$K:$K,Cashflow!$B153,'More House Bank'!$J:$J,Cashflow!AT$5)</f>
        <v>0</v>
      </c>
      <c r="AU153" s="137">
        <f>SUMIFS('More House Bank'!$I:$I,'More House Bank'!$K:$K,Cashflow!$B153,'More House Bank'!$J:$J,Cashflow!AU$5)</f>
        <v>0</v>
      </c>
      <c r="AV153" s="137">
        <f>SUMIFS('More House Bank'!$I:$I,'More House Bank'!$K:$K,Cashflow!$B153,'More House Bank'!$J:$J,Cashflow!AV$5)</f>
        <v>0</v>
      </c>
      <c r="AW153" s="137">
        <f>SUMIFS('More House Bank'!$I:$I,'More House Bank'!$K:$K,Cashflow!$B153,'More House Bank'!$J:$J,Cashflow!AW$5)</f>
        <v>0</v>
      </c>
      <c r="AX153" s="137">
        <f>SUMIFS('More House Bank'!$I:$I,'More House Bank'!$K:$K,Cashflow!$B153,'More House Bank'!$J:$J,Cashflow!AX$5)</f>
        <v>0</v>
      </c>
      <c r="AY153" s="137">
        <f>SUMIFS('More House Bank'!$I:$I,'More House Bank'!$K:$K,Cashflow!$B153,'More House Bank'!$J:$J,Cashflow!AY$5)</f>
        <v>0</v>
      </c>
      <c r="AZ153" s="137">
        <f>SUMIFS('More House Bank'!$I:$I,'More House Bank'!$K:$K,Cashflow!$B153,'More House Bank'!$J:$J,Cashflow!AZ$5)</f>
        <v>0</v>
      </c>
      <c r="BA153" s="137">
        <f>SUMIFS('More House Bank'!$I:$I,'More House Bank'!$K:$K,Cashflow!$B153,'More House Bank'!$J:$J,Cashflow!BA$5)</f>
        <v>0</v>
      </c>
    </row>
    <row r="154" spans="2:56" s="137" customFormat="1" ht="12.75" hidden="1" outlineLevel="1" x14ac:dyDescent="0.2">
      <c r="B154" s="137" t="s">
        <v>9</v>
      </c>
      <c r="D154" s="181">
        <f t="shared" si="131"/>
        <v>-24386909.999999993</v>
      </c>
      <c r="E154" s="137">
        <f>SUMIFS('More House Bank'!$I:$I,'More House Bank'!$K:$K,Cashflow!$B154,'More House Bank'!$J:$J,Cashflow!E$5)</f>
        <v>0</v>
      </c>
      <c r="F154" s="137">
        <f>SUMIFS('More House Bank'!$I:$I,'More House Bank'!$K:$K,Cashflow!$B154,'More House Bank'!$J:$J,Cashflow!F$5)</f>
        <v>-7194</v>
      </c>
      <c r="G154" s="137">
        <f>SUMIFS('More House Bank'!$I:$I,'More House Bank'!$K:$K,Cashflow!$B154,'More House Bank'!$J:$J,Cashflow!G$5)</f>
        <v>0</v>
      </c>
      <c r="H154" s="137">
        <f>SUMIFS('More House Bank'!$I:$I,'More House Bank'!$K:$K,Cashflow!$B154,'More House Bank'!$J:$J,Cashflow!H$5)</f>
        <v>-44874</v>
      </c>
      <c r="I154" s="137">
        <f>SUMIFS('More House Bank'!$I:$I,'More House Bank'!$K:$K,Cashflow!$B154,'More House Bank'!$J:$J,Cashflow!I$5)</f>
        <v>-29520</v>
      </c>
      <c r="J154" s="137">
        <f>SUMIFS('More House Bank'!$I:$I,'More House Bank'!$K:$K,Cashflow!$B154,'More House Bank'!$J:$J,Cashflow!J$5)</f>
        <v>-9600</v>
      </c>
      <c r="K154" s="137">
        <f>SUMIFS('More House Bank'!$I:$I,'More House Bank'!$K:$K,Cashflow!$B154,'More House Bank'!$J:$J,Cashflow!K$5)</f>
        <v>-166396.24000000002</v>
      </c>
      <c r="L154" s="137">
        <f>SUMIFS('More House Bank'!$I:$I,'More House Bank'!$K:$K,Cashflow!$B154,'More House Bank'!$J:$J,Cashflow!L$5)</f>
        <v>-105868.65000000001</v>
      </c>
      <c r="M154" s="137">
        <f>SUMIFS('More House Bank'!$I:$I,'More House Bank'!$K:$K,Cashflow!$B154,'More House Bank'!$J:$J,Cashflow!M$5)</f>
        <v>-71400.12999999999</v>
      </c>
      <c r="N154" s="137">
        <f>SUMIFS('More House Bank'!$I:$I,'More House Bank'!$K:$K,Cashflow!$B154,'More House Bank'!$J:$J,Cashflow!N$5)</f>
        <v>-121367.34</v>
      </c>
      <c r="O154" s="137">
        <f>SUMIFS('More House Bank'!$I:$I,'More House Bank'!$K:$K,Cashflow!$B154,'More House Bank'!$J:$J,Cashflow!O$5)</f>
        <v>-82188.39</v>
      </c>
      <c r="P154" s="137">
        <f>SUMIFS('More House Bank'!$I:$I,'More House Bank'!$K:$K,Cashflow!$B154,'More House Bank'!$J:$J,Cashflow!P$5)</f>
        <v>-4913.75</v>
      </c>
      <c r="Q154" s="137">
        <f>SUMIFS('More House Bank'!$I:$I,'More House Bank'!$K:$K,Cashflow!$B154,'More House Bank'!$J:$J,Cashflow!Q$5)</f>
        <v>-63458.51</v>
      </c>
      <c r="R154" s="137">
        <f>SUMIFS('More House Bank'!$I:$I,'More House Bank'!$K:$K,Cashflow!$B154,'More House Bank'!$J:$J,Cashflow!R$5)</f>
        <v>-360377.08</v>
      </c>
      <c r="S154" s="137">
        <f>SUMIFS('More House Bank'!$I:$I,'More House Bank'!$K:$K,Cashflow!$B154,'More House Bank'!$J:$J,Cashflow!S$5)</f>
        <v>-170629.26</v>
      </c>
      <c r="T154" s="137">
        <f>SUMIFS('More House Bank'!$I:$I,'More House Bank'!$K:$K,Cashflow!$B154,'More House Bank'!$J:$J,Cashflow!T$5)</f>
        <v>-172677.51</v>
      </c>
      <c r="U154" s="137">
        <f>SUMIFS('More House Bank'!$I:$I,'More House Bank'!$K:$K,Cashflow!$B154,'More House Bank'!$J:$J,Cashflow!U$5)</f>
        <v>-305147.94</v>
      </c>
      <c r="V154" s="137">
        <f>SUMIFS('More House Bank'!$I:$I,'More House Bank'!$K:$K,Cashflow!$B154,'More House Bank'!$J:$J,Cashflow!V$5)</f>
        <v>-139742.9</v>
      </c>
      <c r="W154" s="137">
        <f>SUMIFS('More House Bank'!$I:$I,'More House Bank'!$K:$K,Cashflow!$B154,'More House Bank'!$J:$J,Cashflow!W$5)</f>
        <v>-238487.72999999998</v>
      </c>
      <c r="X154" s="137">
        <f>SUMIFS('More House Bank'!$I:$I,'More House Bank'!$K:$K,Cashflow!$B154,'More House Bank'!$J:$J,Cashflow!X$5)</f>
        <v>-164153.60000000001</v>
      </c>
      <c r="Y154" s="137">
        <f>SUMIFS('More House Bank'!$I:$I,'More House Bank'!$K:$K,Cashflow!$B154,'More House Bank'!$J:$J,Cashflow!Y$5)</f>
        <v>-8568.2900000000009</v>
      </c>
      <c r="Z154" s="137">
        <f>SUMIFS('More House Bank'!$I:$I,'More House Bank'!$K:$K,Cashflow!$B154,'More House Bank'!$J:$J,Cashflow!Z$5)</f>
        <v>-223753.02</v>
      </c>
      <c r="AA154" s="137">
        <f>SUMIFS('More House Bank'!$I:$I,'More House Bank'!$K:$K,Cashflow!$B154,'More House Bank'!$J:$J,Cashflow!AA$5)</f>
        <v>-9000</v>
      </c>
      <c r="AB154" s="137">
        <f>SUMIFS('More House Bank'!$I:$I,'More House Bank'!$K:$K,Cashflow!$B154,'More House Bank'!$J:$J,Cashflow!AB$5)</f>
        <v>-58093.2</v>
      </c>
      <c r="AC154" s="137">
        <f>SUMIFS('More House Bank'!$I:$I,'More House Bank'!$K:$K,Cashflow!$B154,'More House Bank'!$J:$J,Cashflow!AC$5)</f>
        <v>0</v>
      </c>
      <c r="AD154" s="137">
        <f>SUMIFS('More House Bank'!$I:$I,'More House Bank'!$K:$K,Cashflow!$B154,'More House Bank'!$J:$J,Cashflow!AD$5)</f>
        <v>-286015.2</v>
      </c>
      <c r="AE154" s="137">
        <f>SUMIFS('More House Bank'!$I:$I,'More House Bank'!$K:$K,Cashflow!$B154,'More House Bank'!$J:$J,Cashflow!AE$5)</f>
        <v>-135237.72</v>
      </c>
      <c r="AF154" s="137">
        <f>SUMIFS('More House Bank'!$I:$I,'More House Bank'!$K:$K,Cashflow!$B154,'More House Bank'!$J:$J,Cashflow!AF$5)</f>
        <v>-133340.6</v>
      </c>
      <c r="AG154" s="137">
        <f>SUMIFS('More House Bank'!$I:$I,'More House Bank'!$K:$K,Cashflow!$B154,'More House Bank'!$J:$J,Cashflow!AG$5)</f>
        <v>-92245.040000000008</v>
      </c>
      <c r="AH154" s="137">
        <f>SUMIFS('More House Bank'!$I:$I,'More House Bank'!$K:$K,Cashflow!$B154,'More House Bank'!$J:$J,Cashflow!AH$5)</f>
        <v>-39423.46</v>
      </c>
      <c r="AI154" s="137">
        <f>SUMIFS('More House Bank'!$I:$I,'More House Bank'!$K:$K,Cashflow!$B154,'More House Bank'!$J:$J,Cashflow!AI$5)</f>
        <v>-41907</v>
      </c>
      <c r="AJ154" s="137">
        <f>SUMIFS('More House Bank'!$I:$I,'More House Bank'!$K:$K,Cashflow!$B154,'More House Bank'!$J:$J,Cashflow!AJ$5)</f>
        <v>-123315.06</v>
      </c>
      <c r="AK154" s="137">
        <f>SUMIFS('More House Bank'!$I:$I,'More House Bank'!$K:$K,Cashflow!$B154,'More House Bank'!$J:$J,Cashflow!AK$5)</f>
        <v>-248009.38</v>
      </c>
      <c r="AL154" s="137">
        <f>SUMIFS('More House Bank'!$I:$I,'More House Bank'!$K:$K,Cashflow!$B154,'More House Bank'!$J:$J,Cashflow!AL$5)</f>
        <v>-392438.13</v>
      </c>
      <c r="AM154" s="137">
        <f>SUMIFS('More House Bank'!$I:$I,'More House Bank'!$K:$K,Cashflow!$B154,'More House Bank'!$J:$J,Cashflow!AM$5)</f>
        <v>-667414.6</v>
      </c>
      <c r="AN154" s="137">
        <f>SUMIFS('More House Bank'!$I:$I,'More House Bank'!$K:$K,Cashflow!$B154,'More House Bank'!$J:$J,Cashflow!AN$5)</f>
        <v>-565558.52</v>
      </c>
      <c r="AO154" s="137">
        <f>SUMIFS('More House Bank'!$I:$I,'More House Bank'!$K:$K,Cashflow!$B154,'More House Bank'!$J:$J,Cashflow!AO$5)</f>
        <v>-790518.53</v>
      </c>
      <c r="AP154" s="137">
        <f>SUMIFS('More House Bank'!$I:$I,'More House Bank'!$K:$K,Cashflow!$B154,'More House Bank'!$J:$J,Cashflow!AP$5)</f>
        <v>-927299.31</v>
      </c>
      <c r="AQ154" s="137">
        <f>SUMIFS('More House Bank'!$I:$I,'More House Bank'!$K:$K,Cashflow!$B154,'More House Bank'!$J:$J,Cashflow!AQ$5)</f>
        <v>-1189854.55</v>
      </c>
      <c r="AR154" s="137">
        <f>SUMIFS('More House Bank'!$I:$I,'More House Bank'!$K:$K,Cashflow!$B154,'More House Bank'!$J:$J,Cashflow!AR$5)</f>
        <v>-921343.87</v>
      </c>
      <c r="AS154" s="137">
        <f>SUMIFS('More House Bank'!$I:$I,'More House Bank'!$K:$K,Cashflow!$B154,'More House Bank'!$J:$J,Cashflow!AS$5)</f>
        <v>-1495059.5899999999</v>
      </c>
      <c r="AT154" s="137">
        <f>SUMIFS('More House Bank'!$I:$I,'More House Bank'!$K:$K,Cashflow!$B154,'More House Bank'!$J:$J,Cashflow!AT$5)</f>
        <v>-1941633.8699999999</v>
      </c>
      <c r="AU154" s="137">
        <f>SUMIFS('More House Bank'!$I:$I,'More House Bank'!$K:$K,Cashflow!$B154,'More House Bank'!$J:$J,Cashflow!AU$5)</f>
        <v>-2616278.5900000003</v>
      </c>
      <c r="AV154" s="137">
        <f>SUMIFS('More House Bank'!$I:$I,'More House Bank'!$K:$K,Cashflow!$B154,'More House Bank'!$J:$J,Cashflow!AV$5)</f>
        <v>-2206473.2400000002</v>
      </c>
      <c r="AW154" s="137">
        <f>SUMIFS('More House Bank'!$I:$I,'More House Bank'!$K:$K,Cashflow!$B154,'More House Bank'!$J:$J,Cashflow!AW$5)</f>
        <v>-2589181.5799999996</v>
      </c>
      <c r="AX154" s="137">
        <f>SUMIFS('More House Bank'!$I:$I,'More House Bank'!$K:$K,Cashflow!$B154,'More House Bank'!$J:$J,Cashflow!AX$5)</f>
        <v>-1451991.58</v>
      </c>
      <c r="AY154" s="137">
        <f>SUMIFS('More House Bank'!$I:$I,'More House Bank'!$K:$K,Cashflow!$B154,'More House Bank'!$J:$J,Cashflow!AY$5)</f>
        <v>-1496439.1700000002</v>
      </c>
      <c r="AZ154" s="137">
        <f>SUMIFS('More House Bank'!$I:$I,'More House Bank'!$K:$K,Cashflow!$B154,'More House Bank'!$J:$J,Cashflow!AZ$5)</f>
        <v>-783239.13</v>
      </c>
      <c r="BA154" s="137">
        <f>SUMIFS('More House Bank'!$I:$I,'More House Bank'!$K:$K,Cashflow!$B154,'More House Bank'!$J:$J,Cashflow!BA$5)</f>
        <v>-695280.74</v>
      </c>
    </row>
    <row r="155" spans="2:56" s="137" customFormat="1" ht="12.75" hidden="1" outlineLevel="1" x14ac:dyDescent="0.2">
      <c r="B155" s="137" t="s">
        <v>12</v>
      </c>
      <c r="D155" s="181">
        <f t="shared" si="131"/>
        <v>-428392.22000000003</v>
      </c>
      <c r="E155" s="137">
        <f>SUMIFS('More House Bank'!$I:$I,'More House Bank'!$K:$K,Cashflow!$B155,'More House Bank'!$J:$J,Cashflow!E$5)</f>
        <v>-75511.5</v>
      </c>
      <c r="F155" s="137">
        <f>SUMIFS('More House Bank'!$I:$I,'More House Bank'!$K:$K,Cashflow!$B155,'More House Bank'!$J:$J,Cashflow!F$5)</f>
        <v>0</v>
      </c>
      <c r="G155" s="137">
        <f>SUMIFS('More House Bank'!$I:$I,'More House Bank'!$K:$K,Cashflow!$B155,'More House Bank'!$J:$J,Cashflow!G$5)</f>
        <v>0</v>
      </c>
      <c r="H155" s="137">
        <f>SUMIFS('More House Bank'!$I:$I,'More House Bank'!$K:$K,Cashflow!$B155,'More House Bank'!$J:$J,Cashflow!H$5)</f>
        <v>-26888</v>
      </c>
      <c r="I155" s="137">
        <f>SUMIFS('More House Bank'!$I:$I,'More House Bank'!$K:$K,Cashflow!$B155,'More House Bank'!$J:$J,Cashflow!I$5)</f>
        <v>0</v>
      </c>
      <c r="J155" s="137">
        <f>SUMIFS('More House Bank'!$I:$I,'More House Bank'!$K:$K,Cashflow!$B155,'More House Bank'!$J:$J,Cashflow!J$5)</f>
        <v>0</v>
      </c>
      <c r="K155" s="137">
        <f>SUMIFS('More House Bank'!$I:$I,'More House Bank'!$K:$K,Cashflow!$B155,'More House Bank'!$J:$J,Cashflow!K$5)</f>
        <v>-13800</v>
      </c>
      <c r="L155" s="137">
        <f>SUMIFS('More House Bank'!$I:$I,'More House Bank'!$K:$K,Cashflow!$B155,'More House Bank'!$J:$J,Cashflow!L$5)</f>
        <v>-5006.01</v>
      </c>
      <c r="M155" s="137">
        <f>SUMIFS('More House Bank'!$I:$I,'More House Bank'!$K:$K,Cashflow!$B155,'More House Bank'!$J:$J,Cashflow!M$5)</f>
        <v>-22137.599999999999</v>
      </c>
      <c r="N155" s="137">
        <f>SUMIFS('More House Bank'!$I:$I,'More House Bank'!$K:$K,Cashflow!$B155,'More House Bank'!$J:$J,Cashflow!N$5)</f>
        <v>-3605.28</v>
      </c>
      <c r="O155" s="137">
        <f>SUMIFS('More House Bank'!$I:$I,'More House Bank'!$K:$K,Cashflow!$B155,'More House Bank'!$J:$J,Cashflow!O$5)</f>
        <v>-2400</v>
      </c>
      <c r="P155" s="137">
        <f>SUMIFS('More House Bank'!$I:$I,'More House Bank'!$K:$K,Cashflow!$B155,'More House Bank'!$J:$J,Cashflow!P$5)</f>
        <v>-2364</v>
      </c>
      <c r="Q155" s="137">
        <f>SUMIFS('More House Bank'!$I:$I,'More House Bank'!$K:$K,Cashflow!$B155,'More House Bank'!$J:$J,Cashflow!Q$5)</f>
        <v>-13308</v>
      </c>
      <c r="R155" s="137">
        <f>SUMIFS('More House Bank'!$I:$I,'More House Bank'!$K:$K,Cashflow!$B155,'More House Bank'!$J:$J,Cashflow!R$5)</f>
        <v>-348</v>
      </c>
      <c r="S155" s="137">
        <f>SUMIFS('More House Bank'!$I:$I,'More House Bank'!$K:$K,Cashflow!$B155,'More House Bank'!$J:$J,Cashflow!S$5)</f>
        <v>-1566</v>
      </c>
      <c r="T155" s="137">
        <f>SUMIFS('More House Bank'!$I:$I,'More House Bank'!$K:$K,Cashflow!$B155,'More House Bank'!$J:$J,Cashflow!T$5)</f>
        <v>-7245.53</v>
      </c>
      <c r="U155" s="137">
        <f>SUMIFS('More House Bank'!$I:$I,'More House Bank'!$K:$K,Cashflow!$B155,'More House Bank'!$J:$J,Cashflow!U$5)</f>
        <v>-2976</v>
      </c>
      <c r="V155" s="137">
        <f>SUMIFS('More House Bank'!$I:$I,'More House Bank'!$K:$K,Cashflow!$B155,'More House Bank'!$J:$J,Cashflow!V$5)</f>
        <v>-11810.2</v>
      </c>
      <c r="W155" s="137">
        <f>SUMIFS('More House Bank'!$I:$I,'More House Bank'!$K:$K,Cashflow!$B155,'More House Bank'!$J:$J,Cashflow!W$5)</f>
        <v>-24926.16</v>
      </c>
      <c r="X155" s="137">
        <f>SUMIFS('More House Bank'!$I:$I,'More House Bank'!$K:$K,Cashflow!$B155,'More House Bank'!$J:$J,Cashflow!X$5)</f>
        <v>-2314.5</v>
      </c>
      <c r="Y155" s="137">
        <f>SUMIFS('More House Bank'!$I:$I,'More House Bank'!$K:$K,Cashflow!$B155,'More House Bank'!$J:$J,Cashflow!Y$5)</f>
        <v>-3912</v>
      </c>
      <c r="Z155" s="137">
        <f>SUMIFS('More House Bank'!$I:$I,'More House Bank'!$K:$K,Cashflow!$B155,'More House Bank'!$J:$J,Cashflow!Z$5)</f>
        <v>0</v>
      </c>
      <c r="AA155" s="137">
        <f>SUMIFS('More House Bank'!$I:$I,'More House Bank'!$K:$K,Cashflow!$B155,'More House Bank'!$J:$J,Cashflow!AA$5)</f>
        <v>-16860</v>
      </c>
      <c r="AB155" s="137">
        <f>SUMIFS('More House Bank'!$I:$I,'More House Bank'!$K:$K,Cashflow!$B155,'More House Bank'!$J:$J,Cashflow!AB$5)</f>
        <v>-1296</v>
      </c>
      <c r="AC155" s="137">
        <f>SUMIFS('More House Bank'!$I:$I,'More House Bank'!$K:$K,Cashflow!$B155,'More House Bank'!$J:$J,Cashflow!AC$5)</f>
        <v>0</v>
      </c>
      <c r="AD155" s="137">
        <f>SUMIFS('More House Bank'!$I:$I,'More House Bank'!$K:$K,Cashflow!$B155,'More House Bank'!$J:$J,Cashflow!AD$5)</f>
        <v>-24252</v>
      </c>
      <c r="AE155" s="137">
        <f>SUMIFS('More House Bank'!$I:$I,'More House Bank'!$K:$K,Cashflow!$B155,'More House Bank'!$J:$J,Cashflow!AE$5)</f>
        <v>0</v>
      </c>
      <c r="AF155" s="137">
        <f>SUMIFS('More House Bank'!$I:$I,'More House Bank'!$K:$K,Cashflow!$B155,'More House Bank'!$J:$J,Cashflow!AF$5)</f>
        <v>-14190</v>
      </c>
      <c r="AG155" s="137">
        <f>SUMIFS('More House Bank'!$I:$I,'More House Bank'!$K:$K,Cashflow!$B155,'More House Bank'!$J:$J,Cashflow!AG$5)</f>
        <v>-7710</v>
      </c>
      <c r="AH155" s="137">
        <f>SUMIFS('More House Bank'!$I:$I,'More House Bank'!$K:$K,Cashflow!$B155,'More House Bank'!$J:$J,Cashflow!AH$5)</f>
        <v>-15660</v>
      </c>
      <c r="AI155" s="137">
        <f>SUMIFS('More House Bank'!$I:$I,'More House Bank'!$K:$K,Cashflow!$B155,'More House Bank'!$J:$J,Cashflow!AI$5)</f>
        <v>0</v>
      </c>
      <c r="AJ155" s="137">
        <f>SUMIFS('More House Bank'!$I:$I,'More House Bank'!$K:$K,Cashflow!$B155,'More House Bank'!$J:$J,Cashflow!AJ$5)</f>
        <v>-4800</v>
      </c>
      <c r="AK155" s="137">
        <f>SUMIFS('More House Bank'!$I:$I,'More House Bank'!$K:$K,Cashflow!$B155,'More House Bank'!$J:$J,Cashflow!AK$5)</f>
        <v>-7200</v>
      </c>
      <c r="AL155" s="137">
        <f>SUMIFS('More House Bank'!$I:$I,'More House Bank'!$K:$K,Cashflow!$B155,'More House Bank'!$J:$J,Cashflow!AL$5)</f>
        <v>-4680</v>
      </c>
      <c r="AM155" s="137">
        <f>SUMIFS('More House Bank'!$I:$I,'More House Bank'!$K:$K,Cashflow!$B155,'More House Bank'!$J:$J,Cashflow!AM$5)</f>
        <v>-3477.12</v>
      </c>
      <c r="AN155" s="137">
        <f>SUMIFS('More House Bank'!$I:$I,'More House Bank'!$K:$K,Cashflow!$B155,'More House Bank'!$J:$J,Cashflow!AN$5)</f>
        <v>-1350</v>
      </c>
      <c r="AO155" s="137">
        <f>SUMIFS('More House Bank'!$I:$I,'More House Bank'!$K:$K,Cashflow!$B155,'More House Bank'!$J:$J,Cashflow!AO$5)</f>
        <v>-3726</v>
      </c>
      <c r="AP155" s="137">
        <f>SUMIFS('More House Bank'!$I:$I,'More House Bank'!$K:$K,Cashflow!$B155,'More House Bank'!$J:$J,Cashflow!AP$5)</f>
        <v>0</v>
      </c>
      <c r="AQ155" s="137">
        <f>SUMIFS('More House Bank'!$I:$I,'More House Bank'!$K:$K,Cashflow!$B155,'More House Bank'!$J:$J,Cashflow!AQ$5)</f>
        <v>-11799</v>
      </c>
      <c r="AR155" s="137">
        <f>SUMIFS('More House Bank'!$I:$I,'More House Bank'!$K:$K,Cashflow!$B155,'More House Bank'!$J:$J,Cashflow!AR$5)</f>
        <v>0</v>
      </c>
      <c r="AS155" s="137">
        <f>SUMIFS('More House Bank'!$I:$I,'More House Bank'!$K:$K,Cashflow!$B155,'More House Bank'!$J:$J,Cashflow!AS$5)</f>
        <v>-8970</v>
      </c>
      <c r="AT155" s="137">
        <f>SUMIFS('More House Bank'!$I:$I,'More House Bank'!$K:$K,Cashflow!$B155,'More House Bank'!$J:$J,Cashflow!AT$5)</f>
        <v>-4359</v>
      </c>
      <c r="AU155" s="137">
        <f>SUMIFS('More House Bank'!$I:$I,'More House Bank'!$K:$K,Cashflow!$B155,'More House Bank'!$J:$J,Cashflow!AU$5)</f>
        <v>-7834.32</v>
      </c>
      <c r="AV155" s="137">
        <f>SUMIFS('More House Bank'!$I:$I,'More House Bank'!$K:$K,Cashflow!$B155,'More House Bank'!$J:$J,Cashflow!AV$5)</f>
        <v>-70110</v>
      </c>
      <c r="AW155" s="137">
        <f>SUMIFS('More House Bank'!$I:$I,'More House Bank'!$K:$K,Cashflow!$B155,'More House Bank'!$J:$J,Cashflow!AW$5)</f>
        <v>0</v>
      </c>
      <c r="AX155" s="137">
        <f>SUMIFS('More House Bank'!$I:$I,'More House Bank'!$K:$K,Cashflow!$B155,'More House Bank'!$J:$J,Cashflow!AX$5)</f>
        <v>0</v>
      </c>
      <c r="AY155" s="137">
        <f>SUMIFS('More House Bank'!$I:$I,'More House Bank'!$K:$K,Cashflow!$B155,'More House Bank'!$J:$J,Cashflow!AY$5)</f>
        <v>0</v>
      </c>
      <c r="AZ155" s="137">
        <f>SUMIFS('More House Bank'!$I:$I,'More House Bank'!$K:$K,Cashflow!$B155,'More House Bank'!$J:$J,Cashflow!AZ$5)</f>
        <v>0</v>
      </c>
      <c r="BA155" s="137">
        <f>SUMIFS('More House Bank'!$I:$I,'More House Bank'!$K:$K,Cashflow!$B155,'More House Bank'!$J:$J,Cashflow!BA$5)</f>
        <v>0</v>
      </c>
    </row>
    <row r="156" spans="2:56" s="137" customFormat="1" ht="12.75" hidden="1" outlineLevel="1" x14ac:dyDescent="0.2">
      <c r="B156" s="137" t="s">
        <v>13</v>
      </c>
      <c r="D156" s="181">
        <f t="shared" si="131"/>
        <v>-677468.94000000006</v>
      </c>
      <c r="E156" s="137">
        <f>SUMIFS('More House Bank'!$I:$I,'More House Bank'!$K:$K,Cashflow!$B156,'More House Bank'!$J:$J,Cashflow!E$5)</f>
        <v>-68400</v>
      </c>
      <c r="F156" s="137">
        <f>SUMIFS('More House Bank'!$I:$I,'More House Bank'!$K:$K,Cashflow!$B156,'More House Bank'!$J:$J,Cashflow!F$5)</f>
        <v>-42134.36</v>
      </c>
      <c r="G156" s="137">
        <f>SUMIFS('More House Bank'!$I:$I,'More House Bank'!$K:$K,Cashflow!$B156,'More House Bank'!$J:$J,Cashflow!G$5)</f>
        <v>0</v>
      </c>
      <c r="H156" s="137">
        <f>SUMIFS('More House Bank'!$I:$I,'More House Bank'!$K:$K,Cashflow!$B156,'More House Bank'!$J:$J,Cashflow!H$5)</f>
        <v>0</v>
      </c>
      <c r="I156" s="137">
        <f>SUMIFS('More House Bank'!$I:$I,'More House Bank'!$K:$K,Cashflow!$B156,'More House Bank'!$J:$J,Cashflow!I$5)</f>
        <v>-500</v>
      </c>
      <c r="J156" s="137">
        <f>SUMIFS('More House Bank'!$I:$I,'More House Bank'!$K:$K,Cashflow!$B156,'More House Bank'!$J:$J,Cashflow!J$5)</f>
        <v>-36886</v>
      </c>
      <c r="K156" s="137">
        <f>SUMIFS('More House Bank'!$I:$I,'More House Bank'!$K:$K,Cashflow!$B156,'More House Bank'!$J:$J,Cashflow!K$5)</f>
        <v>-3280</v>
      </c>
      <c r="L156" s="137">
        <f>SUMIFS('More House Bank'!$I:$I,'More House Bank'!$K:$K,Cashflow!$B156,'More House Bank'!$J:$J,Cashflow!L$5)</f>
        <v>-59103.99</v>
      </c>
      <c r="M156" s="137">
        <f>SUMIFS('More House Bank'!$I:$I,'More House Bank'!$K:$K,Cashflow!$B156,'More House Bank'!$J:$J,Cashflow!M$5)</f>
        <v>-2135</v>
      </c>
      <c r="N156" s="137">
        <f>SUMIFS('More House Bank'!$I:$I,'More House Bank'!$K:$K,Cashflow!$B156,'More House Bank'!$J:$J,Cashflow!N$5)</f>
        <v>-1640</v>
      </c>
      <c r="O156" s="137">
        <f>SUMIFS('More House Bank'!$I:$I,'More House Bank'!$K:$K,Cashflow!$B156,'More House Bank'!$J:$J,Cashflow!O$5)</f>
        <v>-5240</v>
      </c>
      <c r="P156" s="137">
        <f>SUMIFS('More House Bank'!$I:$I,'More House Bank'!$K:$K,Cashflow!$B156,'More House Bank'!$J:$J,Cashflow!P$5)</f>
        <v>0</v>
      </c>
      <c r="Q156" s="137">
        <f>SUMIFS('More House Bank'!$I:$I,'More House Bank'!$K:$K,Cashflow!$B156,'More House Bank'!$J:$J,Cashflow!Q$5)</f>
        <v>0</v>
      </c>
      <c r="R156" s="137">
        <f>SUMIFS('More House Bank'!$I:$I,'More House Bank'!$K:$K,Cashflow!$B156,'More House Bank'!$J:$J,Cashflow!R$5)</f>
        <v>-6909.79</v>
      </c>
      <c r="S156" s="137">
        <f>SUMIFS('More House Bank'!$I:$I,'More House Bank'!$K:$K,Cashflow!$B156,'More House Bank'!$J:$J,Cashflow!S$5)</f>
        <v>-5629.74</v>
      </c>
      <c r="T156" s="137">
        <f>SUMIFS('More House Bank'!$I:$I,'More House Bank'!$K:$K,Cashflow!$B156,'More House Bank'!$J:$J,Cashflow!T$5)</f>
        <v>-22959.8</v>
      </c>
      <c r="U156" s="137">
        <f>SUMIFS('More House Bank'!$I:$I,'More House Bank'!$K:$K,Cashflow!$B156,'More House Bank'!$J:$J,Cashflow!U$5)</f>
        <v>-2660</v>
      </c>
      <c r="V156" s="137">
        <f>SUMIFS('More House Bank'!$I:$I,'More House Bank'!$K:$K,Cashflow!$B156,'More House Bank'!$J:$J,Cashflow!V$5)</f>
        <v>0</v>
      </c>
      <c r="W156" s="137">
        <f>SUMIFS('More House Bank'!$I:$I,'More House Bank'!$K:$K,Cashflow!$B156,'More House Bank'!$J:$J,Cashflow!W$5)</f>
        <v>0</v>
      </c>
      <c r="X156" s="137">
        <f>SUMIFS('More House Bank'!$I:$I,'More House Bank'!$K:$K,Cashflow!$B156,'More House Bank'!$J:$J,Cashflow!X$5)</f>
        <v>0</v>
      </c>
      <c r="Y156" s="137">
        <f>SUMIFS('More House Bank'!$I:$I,'More House Bank'!$K:$K,Cashflow!$B156,'More House Bank'!$J:$J,Cashflow!Y$5)</f>
        <v>0</v>
      </c>
      <c r="Z156" s="137">
        <f>SUMIFS('More House Bank'!$I:$I,'More House Bank'!$K:$K,Cashflow!$B156,'More House Bank'!$J:$J,Cashflow!Z$5)</f>
        <v>-3953.94</v>
      </c>
      <c r="AA156" s="137">
        <f>SUMIFS('More House Bank'!$I:$I,'More House Bank'!$K:$K,Cashflow!$B156,'More House Bank'!$J:$J,Cashflow!AA$5)</f>
        <v>0</v>
      </c>
      <c r="AB156" s="137">
        <f>SUMIFS('More House Bank'!$I:$I,'More House Bank'!$K:$K,Cashflow!$B156,'More House Bank'!$J:$J,Cashflow!AB$5)</f>
        <v>-1614</v>
      </c>
      <c r="AC156" s="137">
        <f>SUMIFS('More House Bank'!$I:$I,'More House Bank'!$K:$K,Cashflow!$B156,'More House Bank'!$J:$J,Cashflow!AC$5)</f>
        <v>0</v>
      </c>
      <c r="AD156" s="137">
        <f>SUMIFS('More House Bank'!$I:$I,'More House Bank'!$K:$K,Cashflow!$B156,'More House Bank'!$J:$J,Cashflow!AD$5)</f>
        <v>-7579.2</v>
      </c>
      <c r="AE156" s="137">
        <f>SUMIFS('More House Bank'!$I:$I,'More House Bank'!$K:$K,Cashflow!$B156,'More House Bank'!$J:$J,Cashflow!AE$5)</f>
        <v>0</v>
      </c>
      <c r="AF156" s="137">
        <f>SUMIFS('More House Bank'!$I:$I,'More House Bank'!$K:$K,Cashflow!$B156,'More House Bank'!$J:$J,Cashflow!AF$5)</f>
        <v>0</v>
      </c>
      <c r="AG156" s="137">
        <f>SUMIFS('More House Bank'!$I:$I,'More House Bank'!$K:$K,Cashflow!$B156,'More House Bank'!$J:$J,Cashflow!AG$5)</f>
        <v>-110879.72</v>
      </c>
      <c r="AH156" s="137">
        <f>SUMIFS('More House Bank'!$I:$I,'More House Bank'!$K:$K,Cashflow!$B156,'More House Bank'!$J:$J,Cashflow!AH$5)</f>
        <v>-9933.6</v>
      </c>
      <c r="AI156" s="137">
        <f>SUMIFS('More House Bank'!$I:$I,'More House Bank'!$K:$K,Cashflow!$B156,'More House Bank'!$J:$J,Cashflow!AI$5)</f>
        <v>-6688.8</v>
      </c>
      <c r="AJ156" s="137">
        <f>SUMIFS('More House Bank'!$I:$I,'More House Bank'!$K:$K,Cashflow!$B156,'More House Bank'!$J:$J,Cashflow!AJ$5)</f>
        <v>-21018</v>
      </c>
      <c r="AK156" s="137">
        <f>SUMIFS('More House Bank'!$I:$I,'More House Bank'!$K:$K,Cashflow!$B156,'More House Bank'!$J:$J,Cashflow!AK$5)</f>
        <v>-37574.400000000001</v>
      </c>
      <c r="AL156" s="137">
        <f>SUMIFS('More House Bank'!$I:$I,'More House Bank'!$K:$K,Cashflow!$B156,'More House Bank'!$J:$J,Cashflow!AL$5)</f>
        <v>0</v>
      </c>
      <c r="AM156" s="137">
        <f>SUMIFS('More House Bank'!$I:$I,'More House Bank'!$K:$K,Cashflow!$B156,'More House Bank'!$J:$J,Cashflow!AM$5)</f>
        <v>-12000</v>
      </c>
      <c r="AN156" s="137">
        <f>SUMIFS('More House Bank'!$I:$I,'More House Bank'!$K:$K,Cashflow!$B156,'More House Bank'!$J:$J,Cashflow!AN$5)</f>
        <v>625</v>
      </c>
      <c r="AO156" s="137">
        <f>SUMIFS('More House Bank'!$I:$I,'More House Bank'!$K:$K,Cashflow!$B156,'More House Bank'!$J:$J,Cashflow!AO$5)</f>
        <v>-65406.9</v>
      </c>
      <c r="AP156" s="137">
        <f>SUMIFS('More House Bank'!$I:$I,'More House Bank'!$K:$K,Cashflow!$B156,'More House Bank'!$J:$J,Cashflow!AP$5)</f>
        <v>-37200</v>
      </c>
      <c r="AQ156" s="137">
        <f>SUMIFS('More House Bank'!$I:$I,'More House Bank'!$K:$K,Cashflow!$B156,'More House Bank'!$J:$J,Cashflow!AQ$5)</f>
        <v>-67344.84</v>
      </c>
      <c r="AR156" s="137">
        <f>SUMIFS('More House Bank'!$I:$I,'More House Bank'!$K:$K,Cashflow!$B156,'More House Bank'!$J:$J,Cashflow!AR$5)</f>
        <v>0</v>
      </c>
      <c r="AS156" s="137">
        <f>SUMIFS('More House Bank'!$I:$I,'More House Bank'!$K:$K,Cashflow!$B156,'More House Bank'!$J:$J,Cashflow!AS$5)</f>
        <v>0</v>
      </c>
      <c r="AT156" s="137">
        <f>SUMIFS('More House Bank'!$I:$I,'More House Bank'!$K:$K,Cashflow!$B156,'More House Bank'!$J:$J,Cashflow!AT$5)</f>
        <v>-4162.8</v>
      </c>
      <c r="AU156" s="137">
        <f>SUMIFS('More House Bank'!$I:$I,'More House Bank'!$K:$K,Cashflow!$B156,'More House Bank'!$J:$J,Cashflow!AU$5)</f>
        <v>0</v>
      </c>
      <c r="AV156" s="137">
        <f>SUMIFS('More House Bank'!$I:$I,'More House Bank'!$K:$K,Cashflow!$B156,'More House Bank'!$J:$J,Cashflow!AV$5)</f>
        <v>-4230</v>
      </c>
      <c r="AW156" s="137">
        <f>SUMIFS('More House Bank'!$I:$I,'More House Bank'!$K:$K,Cashflow!$B156,'More House Bank'!$J:$J,Cashflow!AW$5)</f>
        <v>-756</v>
      </c>
      <c r="AX156" s="137">
        <f>SUMIFS('More House Bank'!$I:$I,'More House Bank'!$K:$K,Cashflow!$B156,'More House Bank'!$J:$J,Cashflow!AX$5)</f>
        <v>-24699</v>
      </c>
      <c r="AY156" s="137">
        <f>SUMIFS('More House Bank'!$I:$I,'More House Bank'!$K:$K,Cashflow!$B156,'More House Bank'!$J:$J,Cashflow!AY$5)</f>
        <v>-5574.0599999999995</v>
      </c>
      <c r="AZ156" s="137">
        <f>SUMIFS('More House Bank'!$I:$I,'More House Bank'!$K:$K,Cashflow!$B156,'More House Bank'!$J:$J,Cashflow!AZ$5)</f>
        <v>0</v>
      </c>
      <c r="BA156" s="137">
        <f>SUMIFS('More House Bank'!$I:$I,'More House Bank'!$K:$K,Cashflow!$B156,'More House Bank'!$J:$J,Cashflow!BA$5)</f>
        <v>0</v>
      </c>
    </row>
    <row r="157" spans="2:56" s="137" customFormat="1" ht="12.75" hidden="1" outlineLevel="1" x14ac:dyDescent="0.2">
      <c r="B157" s="137" t="s">
        <v>8</v>
      </c>
      <c r="D157" s="181">
        <f t="shared" si="131"/>
        <v>-476773.92000000027</v>
      </c>
      <c r="E157" s="137">
        <f>SUMIFS('More House Bank'!$I:$I,'More House Bank'!$K:$K,Cashflow!$B157,'More House Bank'!$J:$J,Cashflow!E$5)</f>
        <v>-7280</v>
      </c>
      <c r="F157" s="137">
        <f>SUMIFS('More House Bank'!$I:$I,'More House Bank'!$K:$K,Cashflow!$B157,'More House Bank'!$J:$J,Cashflow!F$5)</f>
        <v>0</v>
      </c>
      <c r="G157" s="137">
        <f>SUMIFS('More House Bank'!$I:$I,'More House Bank'!$K:$K,Cashflow!$B157,'More House Bank'!$J:$J,Cashflow!G$5)</f>
        <v>0</v>
      </c>
      <c r="H157" s="137">
        <f>SUMIFS('More House Bank'!$I:$I,'More House Bank'!$K:$K,Cashflow!$B157,'More House Bank'!$J:$J,Cashflow!H$5)</f>
        <v>0</v>
      </c>
      <c r="I157" s="137">
        <f>SUMIFS('More House Bank'!$I:$I,'More House Bank'!$K:$K,Cashflow!$B157,'More House Bank'!$J:$J,Cashflow!I$5)</f>
        <v>0</v>
      </c>
      <c r="J157" s="137">
        <f>SUMIFS('More House Bank'!$I:$I,'More House Bank'!$K:$K,Cashflow!$B157,'More House Bank'!$J:$J,Cashflow!J$5)</f>
        <v>-1062.24</v>
      </c>
      <c r="K157" s="137">
        <f>SUMIFS('More House Bank'!$I:$I,'More House Bank'!$K:$K,Cashflow!$B157,'More House Bank'!$J:$J,Cashflow!K$5)</f>
        <v>-106599.06</v>
      </c>
      <c r="L157" s="137">
        <f>SUMIFS('More House Bank'!$I:$I,'More House Bank'!$K:$K,Cashflow!$B157,'More House Bank'!$J:$J,Cashflow!L$5)</f>
        <v>0</v>
      </c>
      <c r="M157" s="137">
        <f>SUMIFS('More House Bank'!$I:$I,'More House Bank'!$K:$K,Cashflow!$B157,'More House Bank'!$J:$J,Cashflow!M$5)</f>
        <v>-7100.8</v>
      </c>
      <c r="N157" s="137">
        <f>SUMIFS('More House Bank'!$I:$I,'More House Bank'!$K:$K,Cashflow!$B157,'More House Bank'!$J:$J,Cashflow!N$5)</f>
        <v>0</v>
      </c>
      <c r="O157" s="137">
        <f>SUMIFS('More House Bank'!$I:$I,'More House Bank'!$K:$K,Cashflow!$B157,'More House Bank'!$J:$J,Cashflow!O$5)</f>
        <v>0</v>
      </c>
      <c r="P157" s="137">
        <f>SUMIFS('More House Bank'!$I:$I,'More House Bank'!$K:$K,Cashflow!$B157,'More House Bank'!$J:$J,Cashflow!P$5)</f>
        <v>0</v>
      </c>
      <c r="Q157" s="137">
        <f>SUMIFS('More House Bank'!$I:$I,'More House Bank'!$K:$K,Cashflow!$B157,'More House Bank'!$J:$J,Cashflow!Q$5)</f>
        <v>0</v>
      </c>
      <c r="R157" s="137">
        <f>SUMIFS('More House Bank'!$I:$I,'More House Bank'!$K:$K,Cashflow!$B157,'More House Bank'!$J:$J,Cashflow!R$5)</f>
        <v>0</v>
      </c>
      <c r="S157" s="137">
        <f>SUMIFS('More House Bank'!$I:$I,'More House Bank'!$K:$K,Cashflow!$B157,'More House Bank'!$J:$J,Cashflow!S$5)</f>
        <v>0</v>
      </c>
      <c r="T157" s="137">
        <f>SUMIFS('More House Bank'!$I:$I,'More House Bank'!$K:$K,Cashflow!$B157,'More House Bank'!$J:$J,Cashflow!T$5)</f>
        <v>0</v>
      </c>
      <c r="U157" s="137">
        <f>SUMIFS('More House Bank'!$I:$I,'More House Bank'!$K:$K,Cashflow!$B157,'More House Bank'!$J:$J,Cashflow!U$5)</f>
        <v>0</v>
      </c>
      <c r="V157" s="137">
        <f>SUMIFS('More House Bank'!$I:$I,'More House Bank'!$K:$K,Cashflow!$B157,'More House Bank'!$J:$J,Cashflow!V$5)</f>
        <v>0</v>
      </c>
      <c r="W157" s="137">
        <f>SUMIFS('More House Bank'!$I:$I,'More House Bank'!$K:$K,Cashflow!$B157,'More House Bank'!$J:$J,Cashflow!W$5)</f>
        <v>0</v>
      </c>
      <c r="X157" s="137">
        <f>SUMIFS('More House Bank'!$I:$I,'More House Bank'!$K:$K,Cashflow!$B157,'More House Bank'!$J:$J,Cashflow!X$5)</f>
        <v>-13833.98</v>
      </c>
      <c r="Y157" s="137">
        <f>SUMIFS('More House Bank'!$I:$I,'More House Bank'!$K:$K,Cashflow!$B157,'More House Bank'!$J:$J,Cashflow!Y$5)</f>
        <v>-13833.98</v>
      </c>
      <c r="Z157" s="137">
        <f>SUMIFS('More House Bank'!$I:$I,'More House Bank'!$K:$K,Cashflow!$B157,'More House Bank'!$J:$J,Cashflow!Z$5)</f>
        <v>-13833.98</v>
      </c>
      <c r="AA157" s="137">
        <f>SUMIFS('More House Bank'!$I:$I,'More House Bank'!$K:$K,Cashflow!$B157,'More House Bank'!$J:$J,Cashflow!AA$5)</f>
        <v>-13833.98</v>
      </c>
      <c r="AB157" s="137">
        <f>SUMIFS('More House Bank'!$I:$I,'More House Bank'!$K:$K,Cashflow!$B157,'More House Bank'!$J:$J,Cashflow!AB$5)</f>
        <v>-13833.98</v>
      </c>
      <c r="AC157" s="137">
        <f>SUMIFS('More House Bank'!$I:$I,'More House Bank'!$K:$K,Cashflow!$B157,'More House Bank'!$J:$J,Cashflow!AC$5)</f>
        <v>-13833.98</v>
      </c>
      <c r="AD157" s="137">
        <f>SUMIFS('More House Bank'!$I:$I,'More House Bank'!$K:$K,Cashflow!$B157,'More House Bank'!$J:$J,Cashflow!AD$5)</f>
        <v>-13833.98</v>
      </c>
      <c r="AE157" s="137">
        <f>SUMIFS('More House Bank'!$I:$I,'More House Bank'!$K:$K,Cashflow!$B157,'More House Bank'!$J:$J,Cashflow!AE$5)</f>
        <v>-13833.98</v>
      </c>
      <c r="AF157" s="137">
        <f>SUMIFS('More House Bank'!$I:$I,'More House Bank'!$K:$K,Cashflow!$B157,'More House Bank'!$J:$J,Cashflow!AF$5)</f>
        <v>-13833.98</v>
      </c>
      <c r="AG157" s="137">
        <f>SUMIFS('More House Bank'!$I:$I,'More House Bank'!$K:$K,Cashflow!$B157,'More House Bank'!$J:$J,Cashflow!AG$5)</f>
        <v>-13833.98</v>
      </c>
      <c r="AH157" s="137">
        <f>SUMIFS('More House Bank'!$I:$I,'More House Bank'!$K:$K,Cashflow!$B157,'More House Bank'!$J:$J,Cashflow!AH$5)</f>
        <v>0</v>
      </c>
      <c r="AI157" s="137">
        <f>SUMIFS('More House Bank'!$I:$I,'More House Bank'!$K:$K,Cashflow!$B157,'More House Bank'!$J:$J,Cashflow!AI$5)</f>
        <v>0</v>
      </c>
      <c r="AJ157" s="137">
        <f>SUMIFS('More House Bank'!$I:$I,'More House Bank'!$K:$K,Cashflow!$B157,'More House Bank'!$J:$J,Cashflow!AJ$5)</f>
        <v>0</v>
      </c>
      <c r="AK157" s="137">
        <f>SUMIFS('More House Bank'!$I:$I,'More House Bank'!$K:$K,Cashflow!$B157,'More House Bank'!$J:$J,Cashflow!AK$5)</f>
        <v>-32581.040000000001</v>
      </c>
      <c r="AL157" s="137">
        <f>SUMIFS('More House Bank'!$I:$I,'More House Bank'!$K:$K,Cashflow!$B157,'More House Bank'!$J:$J,Cashflow!AL$5)</f>
        <v>-16268.02</v>
      </c>
      <c r="AM157" s="137">
        <f>SUMIFS('More House Bank'!$I:$I,'More House Bank'!$K:$K,Cashflow!$B157,'More House Bank'!$J:$J,Cashflow!AM$5)</f>
        <v>-16268.02</v>
      </c>
      <c r="AN157" s="137">
        <f>SUMIFS('More House Bank'!$I:$I,'More House Bank'!$K:$K,Cashflow!$B157,'More House Bank'!$J:$J,Cashflow!AN$5)</f>
        <v>-16268.02</v>
      </c>
      <c r="AO157" s="137">
        <f>SUMIFS('More House Bank'!$I:$I,'More House Bank'!$K:$K,Cashflow!$B157,'More House Bank'!$J:$J,Cashflow!AO$5)</f>
        <v>-16268.02</v>
      </c>
      <c r="AP157" s="137">
        <f>SUMIFS('More House Bank'!$I:$I,'More House Bank'!$K:$K,Cashflow!$B157,'More House Bank'!$J:$J,Cashflow!AP$5)</f>
        <v>-16268.02</v>
      </c>
      <c r="AQ157" s="137">
        <f>SUMIFS('More House Bank'!$I:$I,'More House Bank'!$K:$K,Cashflow!$B157,'More House Bank'!$J:$J,Cashflow!AQ$5)</f>
        <v>-16268.02</v>
      </c>
      <c r="AR157" s="137">
        <f>SUMIFS('More House Bank'!$I:$I,'More House Bank'!$K:$K,Cashflow!$B157,'More House Bank'!$J:$J,Cashflow!AR$5)</f>
        <v>-16268.02</v>
      </c>
      <c r="AS157" s="137">
        <f>SUMIFS('More House Bank'!$I:$I,'More House Bank'!$K:$K,Cashflow!$B157,'More House Bank'!$J:$J,Cashflow!AS$5)</f>
        <v>-16268.02</v>
      </c>
      <c r="AT157" s="137">
        <f>SUMIFS('More House Bank'!$I:$I,'More House Bank'!$K:$K,Cashflow!$B157,'More House Bank'!$J:$J,Cashflow!AT$5)</f>
        <v>0</v>
      </c>
      <c r="AU157" s="137">
        <f>SUMIFS('More House Bank'!$I:$I,'More House Bank'!$K:$K,Cashflow!$B157,'More House Bank'!$J:$J,Cashflow!AU$5)</f>
        <v>0</v>
      </c>
      <c r="AV157" s="137">
        <f>SUMIFS('More House Bank'!$I:$I,'More House Bank'!$K:$K,Cashflow!$B157,'More House Bank'!$J:$J,Cashflow!AV$5)</f>
        <v>0</v>
      </c>
      <c r="AW157" s="137">
        <f>SUMIFS('More House Bank'!$I:$I,'More House Bank'!$K:$K,Cashflow!$B157,'More House Bank'!$J:$J,Cashflow!AW$5)</f>
        <v>0</v>
      </c>
      <c r="AX157" s="137">
        <f>SUMIFS('More House Bank'!$I:$I,'More House Bank'!$K:$K,Cashflow!$B157,'More House Bank'!$J:$J,Cashflow!AX$5)</f>
        <v>0</v>
      </c>
      <c r="AY157" s="137">
        <f>SUMIFS('More House Bank'!$I:$I,'More House Bank'!$K:$K,Cashflow!$B157,'More House Bank'!$J:$J,Cashflow!AY$5)</f>
        <v>0</v>
      </c>
      <c r="AZ157" s="137">
        <f>SUMIFS('More House Bank'!$I:$I,'More House Bank'!$K:$K,Cashflow!$B157,'More House Bank'!$J:$J,Cashflow!AZ$5)</f>
        <v>-53666.82</v>
      </c>
      <c r="BA157" s="137">
        <f>SUMIFS('More House Bank'!$I:$I,'More House Bank'!$K:$K,Cashflow!$B157,'More House Bank'!$J:$J,Cashflow!BA$5)</f>
        <v>0</v>
      </c>
    </row>
    <row r="158" spans="2:56" s="137" customFormat="1" ht="12.75" hidden="1" outlineLevel="1" x14ac:dyDescent="0.2">
      <c r="B158" s="137" t="s">
        <v>15</v>
      </c>
      <c r="D158" s="181">
        <f t="shared" si="131"/>
        <v>-2094665.36</v>
      </c>
      <c r="E158" s="137">
        <f>SUMIFS('More House Bank'!$I:$I,'More House Bank'!$K:$K,Cashflow!$B158,'More House Bank'!$J:$J,Cashflow!E$5)</f>
        <v>-15000</v>
      </c>
      <c r="F158" s="137">
        <f>SUMIFS('More House Bank'!$I:$I,'More House Bank'!$K:$K,Cashflow!$B158,'More House Bank'!$J:$J,Cashflow!F$5)</f>
        <v>0</v>
      </c>
      <c r="G158" s="137">
        <f>SUMIFS('More House Bank'!$I:$I,'More House Bank'!$K:$K,Cashflow!$B158,'More House Bank'!$J:$J,Cashflow!G$5)</f>
        <v>0</v>
      </c>
      <c r="H158" s="137">
        <f>SUMIFS('More House Bank'!$I:$I,'More House Bank'!$K:$K,Cashflow!$B158,'More House Bank'!$J:$J,Cashflow!H$5)</f>
        <v>-15000</v>
      </c>
      <c r="I158" s="137">
        <f>SUMIFS('More House Bank'!$I:$I,'More House Bank'!$K:$K,Cashflow!$B158,'More House Bank'!$J:$J,Cashflow!I$5)</f>
        <v>0</v>
      </c>
      <c r="J158" s="137">
        <f>SUMIFS('More House Bank'!$I:$I,'More House Bank'!$K:$K,Cashflow!$B158,'More House Bank'!$J:$J,Cashflow!J$5)</f>
        <v>0</v>
      </c>
      <c r="K158" s="137">
        <f>SUMIFS('More House Bank'!$I:$I,'More House Bank'!$K:$K,Cashflow!$B158,'More House Bank'!$J:$J,Cashflow!K$5)</f>
        <v>0</v>
      </c>
      <c r="L158" s="137">
        <f>SUMIFS('More House Bank'!$I:$I,'More House Bank'!$K:$K,Cashflow!$B158,'More House Bank'!$J:$J,Cashflow!L$5)</f>
        <v>0</v>
      </c>
      <c r="M158" s="137">
        <f>SUMIFS('More House Bank'!$I:$I,'More House Bank'!$K:$K,Cashflow!$B158,'More House Bank'!$J:$J,Cashflow!M$5)</f>
        <v>0</v>
      </c>
      <c r="N158" s="137">
        <f>SUMIFS('More House Bank'!$I:$I,'More House Bank'!$K:$K,Cashflow!$B158,'More House Bank'!$J:$J,Cashflow!N$5)</f>
        <v>0</v>
      </c>
      <c r="O158" s="137">
        <f>SUMIFS('More House Bank'!$I:$I,'More House Bank'!$K:$K,Cashflow!$B158,'More House Bank'!$J:$J,Cashflow!O$5)</f>
        <v>0</v>
      </c>
      <c r="P158" s="137">
        <f>SUMIFS('More House Bank'!$I:$I,'More House Bank'!$K:$K,Cashflow!$B158,'More House Bank'!$J:$J,Cashflow!P$5)</f>
        <v>0</v>
      </c>
      <c r="Q158" s="137">
        <f>SUMIFS('More House Bank'!$I:$I,'More House Bank'!$K:$K,Cashflow!$B158,'More House Bank'!$J:$J,Cashflow!Q$5)</f>
        <v>0</v>
      </c>
      <c r="R158" s="137">
        <f>SUMIFS('More House Bank'!$I:$I,'More House Bank'!$K:$K,Cashflow!$B158,'More House Bank'!$J:$J,Cashflow!R$5)</f>
        <v>0</v>
      </c>
      <c r="S158" s="137">
        <f>SUMIFS('More House Bank'!$I:$I,'More House Bank'!$K:$K,Cashflow!$B158,'More House Bank'!$J:$J,Cashflow!S$5)</f>
        <v>0</v>
      </c>
      <c r="T158" s="137">
        <f>SUMIFS('More House Bank'!$I:$I,'More House Bank'!$K:$K,Cashflow!$B158,'More House Bank'!$J:$J,Cashflow!T$5)</f>
        <v>0</v>
      </c>
      <c r="U158" s="137">
        <f>SUMIFS('More House Bank'!$I:$I,'More House Bank'!$K:$K,Cashflow!$B158,'More House Bank'!$J:$J,Cashflow!U$5)</f>
        <v>0</v>
      </c>
      <c r="V158" s="137">
        <f>SUMIFS('More House Bank'!$I:$I,'More House Bank'!$K:$K,Cashflow!$B158,'More House Bank'!$J:$J,Cashflow!V$5)</f>
        <v>0</v>
      </c>
      <c r="W158" s="137">
        <f>SUMIFS('More House Bank'!$I:$I,'More House Bank'!$K:$K,Cashflow!$B158,'More House Bank'!$J:$J,Cashflow!W$5)</f>
        <v>0</v>
      </c>
      <c r="X158" s="137">
        <f>SUMIFS('More House Bank'!$I:$I,'More House Bank'!$K:$K,Cashflow!$B158,'More House Bank'!$J:$J,Cashflow!X$5)</f>
        <v>0</v>
      </c>
      <c r="Y158" s="137">
        <f>SUMIFS('More House Bank'!$I:$I,'More House Bank'!$K:$K,Cashflow!$B158,'More House Bank'!$J:$J,Cashflow!Y$5)</f>
        <v>0</v>
      </c>
      <c r="Z158" s="137">
        <f>SUMIFS('More House Bank'!$I:$I,'More House Bank'!$K:$K,Cashflow!$B158,'More House Bank'!$J:$J,Cashflow!Z$5)</f>
        <v>0</v>
      </c>
      <c r="AA158" s="137">
        <f>SUMIFS('More House Bank'!$I:$I,'More House Bank'!$K:$K,Cashflow!$B158,'More House Bank'!$J:$J,Cashflow!AA$5)</f>
        <v>0</v>
      </c>
      <c r="AB158" s="137">
        <f>SUMIFS('More House Bank'!$I:$I,'More House Bank'!$K:$K,Cashflow!$B158,'More House Bank'!$J:$J,Cashflow!AB$5)</f>
        <v>0</v>
      </c>
      <c r="AC158" s="137">
        <f>SUMIFS('More House Bank'!$I:$I,'More House Bank'!$K:$K,Cashflow!$B158,'More House Bank'!$J:$J,Cashflow!AC$5)</f>
        <v>0</v>
      </c>
      <c r="AD158" s="137">
        <f>SUMIFS('More House Bank'!$I:$I,'More House Bank'!$K:$K,Cashflow!$B158,'More House Bank'!$J:$J,Cashflow!AD$5)</f>
        <v>0</v>
      </c>
      <c r="AE158" s="137">
        <f>SUMIFS('More House Bank'!$I:$I,'More House Bank'!$K:$K,Cashflow!$B158,'More House Bank'!$J:$J,Cashflow!AE$5)</f>
        <v>0</v>
      </c>
      <c r="AF158" s="137">
        <f>SUMIFS('More House Bank'!$I:$I,'More House Bank'!$K:$K,Cashflow!$B158,'More House Bank'!$J:$J,Cashflow!AF$5)</f>
        <v>-522178.13</v>
      </c>
      <c r="AG158" s="137">
        <f>SUMIFS('More House Bank'!$I:$I,'More House Bank'!$K:$K,Cashflow!$B158,'More House Bank'!$J:$J,Cashflow!AG$5)</f>
        <v>-186491.37</v>
      </c>
      <c r="AH158" s="137">
        <f>SUMIFS('More House Bank'!$I:$I,'More House Bank'!$K:$K,Cashflow!$B158,'More House Bank'!$J:$J,Cashflow!AH$5)</f>
        <v>-189123.73</v>
      </c>
      <c r="AI158" s="137">
        <f>SUMIFS('More House Bank'!$I:$I,'More House Bank'!$K:$K,Cashflow!$B158,'More House Bank'!$J:$J,Cashflow!AI$5)</f>
        <v>-202991.63</v>
      </c>
      <c r="AJ158" s="137">
        <f>SUMIFS('More House Bank'!$I:$I,'More House Bank'!$K:$K,Cashflow!$B158,'More House Bank'!$J:$J,Cashflow!AJ$5)</f>
        <v>-172235.31</v>
      </c>
      <c r="AK158" s="137">
        <f>SUMIFS('More House Bank'!$I:$I,'More House Bank'!$K:$K,Cashflow!$B158,'More House Bank'!$J:$J,Cashflow!AK$5)</f>
        <v>-190689.13</v>
      </c>
      <c r="AL158" s="137">
        <f>SUMIFS('More House Bank'!$I:$I,'More House Bank'!$K:$K,Cashflow!$B158,'More House Bank'!$J:$J,Cashflow!AL$5)</f>
        <v>-209142.89</v>
      </c>
      <c r="AM158" s="137">
        <f>SUMIFS('More House Bank'!$I:$I,'More House Bank'!$K:$K,Cashflow!$B158,'More House Bank'!$J:$J,Cashflow!AM$5)</f>
        <v>-166084.07999999999</v>
      </c>
      <c r="AN158" s="137">
        <f>SUMIFS('More House Bank'!$I:$I,'More House Bank'!$K:$K,Cashflow!$B158,'More House Bank'!$J:$J,Cashflow!AN$5)</f>
        <v>-190689.09</v>
      </c>
      <c r="AO158" s="137">
        <f>SUMIFS('More House Bank'!$I:$I,'More House Bank'!$K:$K,Cashflow!$B158,'More House Bank'!$J:$J,Cashflow!AO$5)</f>
        <v>0</v>
      </c>
      <c r="AP158" s="137">
        <f>SUMIFS('More House Bank'!$I:$I,'More House Bank'!$K:$K,Cashflow!$B158,'More House Bank'!$J:$J,Cashflow!AP$5)</f>
        <v>0</v>
      </c>
      <c r="AQ158" s="137">
        <f>SUMIFS('More House Bank'!$I:$I,'More House Bank'!$K:$K,Cashflow!$B158,'More House Bank'!$J:$J,Cashflow!AQ$5)</f>
        <v>-3000</v>
      </c>
      <c r="AR158" s="137">
        <f>SUMIFS('More House Bank'!$I:$I,'More House Bank'!$K:$K,Cashflow!$B158,'More House Bank'!$J:$J,Cashflow!AR$5)</f>
        <v>-3000</v>
      </c>
      <c r="AS158" s="137">
        <f>SUMIFS('More House Bank'!$I:$I,'More House Bank'!$K:$K,Cashflow!$B158,'More House Bank'!$J:$J,Cashflow!AS$5)</f>
        <v>0</v>
      </c>
      <c r="AT158" s="137">
        <f>SUMIFS('More House Bank'!$I:$I,'More House Bank'!$K:$K,Cashflow!$B158,'More House Bank'!$J:$J,Cashflow!AT$5)</f>
        <v>-6000</v>
      </c>
      <c r="AU158" s="137">
        <f>SUMIFS('More House Bank'!$I:$I,'More House Bank'!$K:$K,Cashflow!$B158,'More House Bank'!$J:$J,Cashflow!AU$5)</f>
        <v>-3000</v>
      </c>
      <c r="AV158" s="137">
        <f>SUMIFS('More House Bank'!$I:$I,'More House Bank'!$K:$K,Cashflow!$B158,'More House Bank'!$J:$J,Cashflow!AV$5)</f>
        <v>-3000</v>
      </c>
      <c r="AW158" s="137">
        <f>SUMIFS('More House Bank'!$I:$I,'More House Bank'!$K:$K,Cashflow!$B158,'More House Bank'!$J:$J,Cashflow!AW$5)</f>
        <v>-3000</v>
      </c>
      <c r="AX158" s="137">
        <f>SUMIFS('More House Bank'!$I:$I,'More House Bank'!$K:$K,Cashflow!$B158,'More House Bank'!$J:$J,Cashflow!AX$5)</f>
        <v>-3600</v>
      </c>
      <c r="AY158" s="137">
        <f>SUMIFS('More House Bank'!$I:$I,'More House Bank'!$K:$K,Cashflow!$B158,'More House Bank'!$J:$J,Cashflow!AY$5)</f>
        <v>0</v>
      </c>
      <c r="AZ158" s="137">
        <f>SUMIFS('More House Bank'!$I:$I,'More House Bank'!$K:$K,Cashflow!$B158,'More House Bank'!$J:$J,Cashflow!AZ$5)</f>
        <v>-3000</v>
      </c>
      <c r="BA158" s="137">
        <f>SUMIFS('More House Bank'!$I:$I,'More House Bank'!$K:$K,Cashflow!$B158,'More House Bank'!$J:$J,Cashflow!BA$5)</f>
        <v>-7440</v>
      </c>
    </row>
    <row r="159" spans="2:56" s="137" customFormat="1" ht="12.75" hidden="1" outlineLevel="1" x14ac:dyDescent="0.2">
      <c r="B159" s="137" t="s">
        <v>11</v>
      </c>
      <c r="D159" s="181">
        <f t="shared" si="131"/>
        <v>-80438.549999999988</v>
      </c>
      <c r="E159" s="137">
        <f>SUMIFS('More House Bank'!$I:$I,'More House Bank'!$K:$K,Cashflow!$B159,'More House Bank'!$J:$J,Cashflow!E$5)</f>
        <v>0</v>
      </c>
      <c r="F159" s="137">
        <f>SUMIFS('More House Bank'!$I:$I,'More House Bank'!$K:$K,Cashflow!$B159,'More House Bank'!$J:$J,Cashflow!F$5)</f>
        <v>0</v>
      </c>
      <c r="G159" s="137">
        <f>SUMIFS('More House Bank'!$I:$I,'More House Bank'!$K:$K,Cashflow!$B159,'More House Bank'!$J:$J,Cashflow!G$5)</f>
        <v>0</v>
      </c>
      <c r="H159" s="137">
        <f>SUMIFS('More House Bank'!$I:$I,'More House Bank'!$K:$K,Cashflow!$B159,'More House Bank'!$J:$J,Cashflow!H$5)</f>
        <v>0</v>
      </c>
      <c r="I159" s="137">
        <f>SUMIFS('More House Bank'!$I:$I,'More House Bank'!$K:$K,Cashflow!$B159,'More House Bank'!$J:$J,Cashflow!I$5)</f>
        <v>0</v>
      </c>
      <c r="J159" s="137">
        <f>SUMIFS('More House Bank'!$I:$I,'More House Bank'!$K:$K,Cashflow!$B159,'More House Bank'!$J:$J,Cashflow!J$5)</f>
        <v>0</v>
      </c>
      <c r="K159" s="137">
        <f>SUMIFS('More House Bank'!$I:$I,'More House Bank'!$K:$K,Cashflow!$B159,'More House Bank'!$J:$J,Cashflow!K$5)</f>
        <v>-960</v>
      </c>
      <c r="L159" s="137">
        <f>SUMIFS('More House Bank'!$I:$I,'More House Bank'!$K:$K,Cashflow!$B159,'More House Bank'!$J:$J,Cashflow!L$5)</f>
        <v>-366</v>
      </c>
      <c r="M159" s="137">
        <f>SUMIFS('More House Bank'!$I:$I,'More House Bank'!$K:$K,Cashflow!$B159,'More House Bank'!$J:$J,Cashflow!M$5)</f>
        <v>-810</v>
      </c>
      <c r="N159" s="137">
        <f>SUMIFS('More House Bank'!$I:$I,'More House Bank'!$K:$K,Cashflow!$B159,'More House Bank'!$J:$J,Cashflow!N$5)</f>
        <v>-444</v>
      </c>
      <c r="O159" s="137">
        <f>SUMIFS('More House Bank'!$I:$I,'More House Bank'!$K:$K,Cashflow!$B159,'More House Bank'!$J:$J,Cashflow!O$5)</f>
        <v>-37261.040000000001</v>
      </c>
      <c r="P159" s="137">
        <f>SUMIFS('More House Bank'!$I:$I,'More House Bank'!$K:$K,Cashflow!$B159,'More House Bank'!$J:$J,Cashflow!P$5)</f>
        <v>0</v>
      </c>
      <c r="Q159" s="137">
        <f>SUMIFS('More House Bank'!$I:$I,'More House Bank'!$K:$K,Cashflow!$B159,'More House Bank'!$J:$J,Cashflow!Q$5)</f>
        <v>0</v>
      </c>
      <c r="R159" s="137">
        <f>SUMIFS('More House Bank'!$I:$I,'More House Bank'!$K:$K,Cashflow!$B159,'More House Bank'!$J:$J,Cashflow!R$5)</f>
        <v>0</v>
      </c>
      <c r="S159" s="137">
        <f>SUMIFS('More House Bank'!$I:$I,'More House Bank'!$K:$K,Cashflow!$B159,'More House Bank'!$J:$J,Cashflow!S$5)</f>
        <v>390</v>
      </c>
      <c r="T159" s="137">
        <f>SUMIFS('More House Bank'!$I:$I,'More House Bank'!$K:$K,Cashflow!$B159,'More House Bank'!$J:$J,Cashflow!T$5)</f>
        <v>0</v>
      </c>
      <c r="U159" s="137">
        <f>SUMIFS('More House Bank'!$I:$I,'More House Bank'!$K:$K,Cashflow!$B159,'More House Bank'!$J:$J,Cashflow!U$5)</f>
        <v>-3594</v>
      </c>
      <c r="V159" s="137">
        <f>SUMIFS('More House Bank'!$I:$I,'More House Bank'!$K:$K,Cashflow!$B159,'More House Bank'!$J:$J,Cashflow!V$5)</f>
        <v>0</v>
      </c>
      <c r="W159" s="137">
        <f>SUMIFS('More House Bank'!$I:$I,'More House Bank'!$K:$K,Cashflow!$B159,'More House Bank'!$J:$J,Cashflow!W$5)</f>
        <v>600</v>
      </c>
      <c r="X159" s="137">
        <f>SUMIFS('More House Bank'!$I:$I,'More House Bank'!$K:$K,Cashflow!$B159,'More House Bank'!$J:$J,Cashflow!X$5)</f>
        <v>0</v>
      </c>
      <c r="Y159" s="137">
        <f>SUMIFS('More House Bank'!$I:$I,'More House Bank'!$K:$K,Cashflow!$B159,'More House Bank'!$J:$J,Cashflow!Y$5)</f>
        <v>-600</v>
      </c>
      <c r="Z159" s="137">
        <f>SUMIFS('More House Bank'!$I:$I,'More House Bank'!$K:$K,Cashflow!$B159,'More House Bank'!$J:$J,Cashflow!Z$5)</f>
        <v>0</v>
      </c>
      <c r="AA159" s="137">
        <f>SUMIFS('More House Bank'!$I:$I,'More House Bank'!$K:$K,Cashflow!$B159,'More House Bank'!$J:$J,Cashflow!AA$5)</f>
        <v>-966</v>
      </c>
      <c r="AB159" s="137">
        <f>SUMIFS('More House Bank'!$I:$I,'More House Bank'!$K:$K,Cashflow!$B159,'More House Bank'!$J:$J,Cashflow!AB$5)</f>
        <v>0</v>
      </c>
      <c r="AC159" s="137">
        <f>SUMIFS('More House Bank'!$I:$I,'More House Bank'!$K:$K,Cashflow!$B159,'More House Bank'!$J:$J,Cashflow!AC$5)</f>
        <v>0</v>
      </c>
      <c r="AD159" s="137">
        <f>SUMIFS('More House Bank'!$I:$I,'More House Bank'!$K:$K,Cashflow!$B159,'More House Bank'!$J:$J,Cashflow!AD$5)</f>
        <v>-500</v>
      </c>
      <c r="AE159" s="137">
        <f>SUMIFS('More House Bank'!$I:$I,'More House Bank'!$K:$K,Cashflow!$B159,'More House Bank'!$J:$J,Cashflow!AE$5)</f>
        <v>0</v>
      </c>
      <c r="AF159" s="137">
        <f>SUMIFS('More House Bank'!$I:$I,'More House Bank'!$K:$K,Cashflow!$B159,'More House Bank'!$J:$J,Cashflow!AF$5)</f>
        <v>0</v>
      </c>
      <c r="AG159" s="137">
        <f>SUMIFS('More House Bank'!$I:$I,'More House Bank'!$K:$K,Cashflow!$B159,'More House Bank'!$J:$J,Cashflow!AG$5)</f>
        <v>-3432</v>
      </c>
      <c r="AH159" s="137">
        <f>SUMIFS('More House Bank'!$I:$I,'More House Bank'!$K:$K,Cashflow!$B159,'More House Bank'!$J:$J,Cashflow!AH$5)</f>
        <v>0</v>
      </c>
      <c r="AI159" s="137">
        <f>SUMIFS('More House Bank'!$I:$I,'More House Bank'!$K:$K,Cashflow!$B159,'More House Bank'!$J:$J,Cashflow!AI$5)</f>
        <v>0</v>
      </c>
      <c r="AJ159" s="137">
        <f>SUMIFS('More House Bank'!$I:$I,'More House Bank'!$K:$K,Cashflow!$B159,'More House Bank'!$J:$J,Cashflow!AJ$5)</f>
        <v>0</v>
      </c>
      <c r="AK159" s="137">
        <f>SUMIFS('More House Bank'!$I:$I,'More House Bank'!$K:$K,Cashflow!$B159,'More House Bank'!$J:$J,Cashflow!AK$5)</f>
        <v>0</v>
      </c>
      <c r="AL159" s="137">
        <f>SUMIFS('More House Bank'!$I:$I,'More House Bank'!$K:$K,Cashflow!$B159,'More House Bank'!$J:$J,Cashflow!AL$5)</f>
        <v>0</v>
      </c>
      <c r="AM159" s="137">
        <f>SUMIFS('More House Bank'!$I:$I,'More House Bank'!$K:$K,Cashflow!$B159,'More House Bank'!$J:$J,Cashflow!AM$5)</f>
        <v>-4152</v>
      </c>
      <c r="AN159" s="137">
        <f>SUMIFS('More House Bank'!$I:$I,'More House Bank'!$K:$K,Cashflow!$B159,'More House Bank'!$J:$J,Cashflow!AN$5)</f>
        <v>0</v>
      </c>
      <c r="AO159" s="137">
        <f>SUMIFS('More House Bank'!$I:$I,'More House Bank'!$K:$K,Cashflow!$B159,'More House Bank'!$J:$J,Cashflow!AO$5)</f>
        <v>-1722</v>
      </c>
      <c r="AP159" s="137">
        <f>SUMIFS('More House Bank'!$I:$I,'More House Bank'!$K:$K,Cashflow!$B159,'More House Bank'!$J:$J,Cashflow!AP$5)</f>
        <v>-480</v>
      </c>
      <c r="AQ159" s="137">
        <f>SUMIFS('More House Bank'!$I:$I,'More House Bank'!$K:$K,Cashflow!$B159,'More House Bank'!$J:$J,Cashflow!AQ$5)</f>
        <v>0</v>
      </c>
      <c r="AR159" s="137">
        <f>SUMIFS('More House Bank'!$I:$I,'More House Bank'!$K:$K,Cashflow!$B159,'More House Bank'!$J:$J,Cashflow!AR$5)</f>
        <v>-6663</v>
      </c>
      <c r="AS159" s="137">
        <f>SUMIFS('More House Bank'!$I:$I,'More House Bank'!$K:$K,Cashflow!$B159,'More House Bank'!$J:$J,Cashflow!AS$5)</f>
        <v>0</v>
      </c>
      <c r="AT159" s="137">
        <f>SUMIFS('More House Bank'!$I:$I,'More House Bank'!$K:$K,Cashflow!$B159,'More House Bank'!$J:$J,Cashflow!AT$5)</f>
        <v>0</v>
      </c>
      <c r="AU159" s="137">
        <f>SUMIFS('More House Bank'!$I:$I,'More House Bank'!$K:$K,Cashflow!$B159,'More House Bank'!$J:$J,Cashflow!AU$5)</f>
        <v>-1920</v>
      </c>
      <c r="AV159" s="137">
        <f>SUMIFS('More House Bank'!$I:$I,'More House Bank'!$K:$K,Cashflow!$B159,'More House Bank'!$J:$J,Cashflow!AV$5)</f>
        <v>-1666.67</v>
      </c>
      <c r="AW159" s="137">
        <f>SUMIFS('More House Bank'!$I:$I,'More House Bank'!$K:$K,Cashflow!$B159,'More House Bank'!$J:$J,Cashflow!AW$5)</f>
        <v>-3926</v>
      </c>
      <c r="AX159" s="137">
        <f>SUMIFS('More House Bank'!$I:$I,'More House Bank'!$K:$K,Cashflow!$B159,'More House Bank'!$J:$J,Cashflow!AX$5)</f>
        <v>-2766.67</v>
      </c>
      <c r="AY159" s="137">
        <f>SUMIFS('More House Bank'!$I:$I,'More House Bank'!$K:$K,Cashflow!$B159,'More House Bank'!$J:$J,Cashflow!AY$5)</f>
        <v>-3162.5</v>
      </c>
      <c r="AZ159" s="137">
        <f>SUMIFS('More House Bank'!$I:$I,'More House Bank'!$K:$K,Cashflow!$B159,'More House Bank'!$J:$J,Cashflow!AZ$5)</f>
        <v>-1416.67</v>
      </c>
      <c r="BA159" s="137">
        <f>SUMIFS('More House Bank'!$I:$I,'More House Bank'!$K:$K,Cashflow!$B159,'More House Bank'!$J:$J,Cashflow!BA$5)</f>
        <v>-4620</v>
      </c>
    </row>
    <row r="160" spans="2:56" s="137" customFormat="1" ht="12.75" hidden="1" outlineLevel="1" x14ac:dyDescent="0.2">
      <c r="B160" s="137" t="s">
        <v>14</v>
      </c>
      <c r="D160" s="181">
        <f t="shared" si="131"/>
        <v>-200136.21</v>
      </c>
      <c r="E160" s="137">
        <f>SUMIFS('More House Bank'!$I:$I,'More House Bank'!$K:$K,Cashflow!$B160,'More House Bank'!$J:$J,Cashflow!E$5)</f>
        <v>0</v>
      </c>
      <c r="F160" s="137">
        <f>SUMIFS('More House Bank'!$I:$I,'More House Bank'!$K:$K,Cashflow!$B160,'More House Bank'!$J:$J,Cashflow!F$5)</f>
        <v>0</v>
      </c>
      <c r="G160" s="137">
        <f>SUMIFS('More House Bank'!$I:$I,'More House Bank'!$K:$K,Cashflow!$B160,'More House Bank'!$J:$J,Cashflow!G$5)</f>
        <v>-12.8</v>
      </c>
      <c r="H160" s="137">
        <f>SUMIFS('More House Bank'!$I:$I,'More House Bank'!$K:$K,Cashflow!$B160,'More House Bank'!$J:$J,Cashflow!H$5)</f>
        <v>-13490.16</v>
      </c>
      <c r="I160" s="137">
        <f>SUMIFS('More House Bank'!$I:$I,'More House Bank'!$K:$K,Cashflow!$B160,'More House Bank'!$J:$J,Cashflow!I$5)</f>
        <v>-24186.760000000002</v>
      </c>
      <c r="J160" s="137">
        <f>SUMIFS('More House Bank'!$I:$I,'More House Bank'!$K:$K,Cashflow!$B160,'More House Bank'!$J:$J,Cashflow!J$5)</f>
        <v>0.14000000000000001</v>
      </c>
      <c r="K160" s="137">
        <f>SUMIFS('More House Bank'!$I:$I,'More House Bank'!$K:$K,Cashflow!$B160,'More House Bank'!$J:$J,Cashflow!K$5)</f>
        <v>-0.24999999999999997</v>
      </c>
      <c r="L160" s="137">
        <f>SUMIFS('More House Bank'!$I:$I,'More House Bank'!$K:$K,Cashflow!$B160,'More House Bank'!$J:$J,Cashflow!L$5)</f>
        <v>-5128.71</v>
      </c>
      <c r="M160" s="137">
        <f>SUMIFS('More House Bank'!$I:$I,'More House Bank'!$K:$K,Cashflow!$B160,'More House Bank'!$J:$J,Cashflow!M$5)</f>
        <v>-2902.5600000000004</v>
      </c>
      <c r="N160" s="137">
        <f>SUMIFS('More House Bank'!$I:$I,'More House Bank'!$K:$K,Cashflow!$B160,'More House Bank'!$J:$J,Cashflow!N$5)</f>
        <v>-0.7</v>
      </c>
      <c r="O160" s="137">
        <f>SUMIFS('More House Bank'!$I:$I,'More House Bank'!$K:$K,Cashflow!$B160,'More House Bank'!$J:$J,Cashflow!O$5)</f>
        <v>-5273.93</v>
      </c>
      <c r="P160" s="137">
        <f>SUMIFS('More House Bank'!$I:$I,'More House Bank'!$K:$K,Cashflow!$B160,'More House Bank'!$J:$J,Cashflow!P$5)</f>
        <v>-7.4499999999999993</v>
      </c>
      <c r="Q160" s="137">
        <f>SUMIFS('More House Bank'!$I:$I,'More House Bank'!$K:$K,Cashflow!$B160,'More House Bank'!$J:$J,Cashflow!Q$5)</f>
        <v>-14945.979999999998</v>
      </c>
      <c r="R160" s="137">
        <f>SUMIFS('More House Bank'!$I:$I,'More House Bank'!$K:$K,Cashflow!$B160,'More House Bank'!$J:$J,Cashflow!R$5)</f>
        <v>30.49</v>
      </c>
      <c r="S160" s="137">
        <f>SUMIFS('More House Bank'!$I:$I,'More House Bank'!$K:$K,Cashflow!$B160,'More House Bank'!$J:$J,Cashflow!S$5)</f>
        <v>-12991.33</v>
      </c>
      <c r="T160" s="137">
        <f>SUMIFS('More House Bank'!$I:$I,'More House Bank'!$K:$K,Cashflow!$B160,'More House Bank'!$J:$J,Cashflow!T$5)</f>
        <v>-8993.6</v>
      </c>
      <c r="U160" s="137">
        <f>SUMIFS('More House Bank'!$I:$I,'More House Bank'!$K:$K,Cashflow!$B160,'More House Bank'!$J:$J,Cashflow!U$5)</f>
        <v>-3524.16</v>
      </c>
      <c r="V160" s="137">
        <f>SUMIFS('More House Bank'!$I:$I,'More House Bank'!$K:$K,Cashflow!$B160,'More House Bank'!$J:$J,Cashflow!V$5)</f>
        <v>-4035.2999999999997</v>
      </c>
      <c r="W160" s="137">
        <f>SUMIFS('More House Bank'!$I:$I,'More House Bank'!$K:$K,Cashflow!$B160,'More House Bank'!$J:$J,Cashflow!W$5)</f>
        <v>-5750.29</v>
      </c>
      <c r="X160" s="137">
        <f>SUMIFS('More House Bank'!$I:$I,'More House Bank'!$K:$K,Cashflow!$B160,'More House Bank'!$J:$J,Cashflow!X$5)</f>
        <v>-30401.14</v>
      </c>
      <c r="Y160" s="137">
        <f>SUMIFS('More House Bank'!$I:$I,'More House Bank'!$K:$K,Cashflow!$B160,'More House Bank'!$J:$J,Cashflow!Y$5)</f>
        <v>-9705.9900000000016</v>
      </c>
      <c r="Z160" s="137">
        <f>SUMIFS('More House Bank'!$I:$I,'More House Bank'!$K:$K,Cashflow!$B160,'More House Bank'!$J:$J,Cashflow!Z$5)</f>
        <v>-575.32000000000005</v>
      </c>
      <c r="AA160" s="137">
        <f>SUMIFS('More House Bank'!$I:$I,'More House Bank'!$K:$K,Cashflow!$B160,'More House Bank'!$J:$J,Cashflow!AA$5)</f>
        <v>70.47</v>
      </c>
      <c r="AB160" s="137">
        <f>SUMIFS('More House Bank'!$I:$I,'More House Bank'!$K:$K,Cashflow!$B160,'More House Bank'!$J:$J,Cashflow!AB$5)</f>
        <v>-14144.880000000001</v>
      </c>
      <c r="AC160" s="137">
        <f>SUMIFS('More House Bank'!$I:$I,'More House Bank'!$K:$K,Cashflow!$B160,'More House Bank'!$J:$J,Cashflow!AC$5)</f>
        <v>3.21</v>
      </c>
      <c r="AD160" s="137">
        <f>SUMIFS('More House Bank'!$I:$I,'More House Bank'!$K:$K,Cashflow!$B160,'More House Bank'!$J:$J,Cashflow!AD$5)</f>
        <v>-5268.3099999999995</v>
      </c>
      <c r="AE160" s="137">
        <f>SUMIFS('More House Bank'!$I:$I,'More House Bank'!$K:$K,Cashflow!$B160,'More House Bank'!$J:$J,Cashflow!AE$5)</f>
        <v>-1899.2199999999998</v>
      </c>
      <c r="AF160" s="137">
        <f>SUMIFS('More House Bank'!$I:$I,'More House Bank'!$K:$K,Cashflow!$B160,'More House Bank'!$J:$J,Cashflow!AF$5)</f>
        <v>11681.96</v>
      </c>
      <c r="AG160" s="137">
        <f>SUMIFS('More House Bank'!$I:$I,'More House Bank'!$K:$K,Cashflow!$B160,'More House Bank'!$J:$J,Cashflow!AG$5)</f>
        <v>-4923.09</v>
      </c>
      <c r="AH160" s="137">
        <f>SUMIFS('More House Bank'!$I:$I,'More House Bank'!$K:$K,Cashflow!$B160,'More House Bank'!$J:$J,Cashflow!AH$5)</f>
        <v>6581.1500000000005</v>
      </c>
      <c r="AI160" s="137">
        <f>SUMIFS('More House Bank'!$I:$I,'More House Bank'!$K:$K,Cashflow!$B160,'More House Bank'!$J:$J,Cashflow!AI$5)</f>
        <v>-4130.74</v>
      </c>
      <c r="AJ160" s="137">
        <f>SUMIFS('More House Bank'!$I:$I,'More House Bank'!$K:$K,Cashflow!$B160,'More House Bank'!$J:$J,Cashflow!AJ$5)</f>
        <v>25847.07</v>
      </c>
      <c r="AK160" s="137">
        <f>SUMIFS('More House Bank'!$I:$I,'More House Bank'!$K:$K,Cashflow!$B160,'More House Bank'!$J:$J,Cashflow!AK$5)</f>
        <v>28498.52</v>
      </c>
      <c r="AL160" s="137">
        <f>SUMIFS('More House Bank'!$I:$I,'More House Bank'!$K:$K,Cashflow!$B160,'More House Bank'!$J:$J,Cashflow!AL$5)</f>
        <v>-9145.3199999999979</v>
      </c>
      <c r="AM160" s="137">
        <f>SUMIFS('More House Bank'!$I:$I,'More House Bank'!$K:$K,Cashflow!$B160,'More House Bank'!$J:$J,Cashflow!AM$5)</f>
        <v>-662.52</v>
      </c>
      <c r="AN160" s="137">
        <f>SUMIFS('More House Bank'!$I:$I,'More House Bank'!$K:$K,Cashflow!$B160,'More House Bank'!$J:$J,Cashflow!AN$5)</f>
        <v>192.20000000000002</v>
      </c>
      <c r="AO160" s="137">
        <f>SUMIFS('More House Bank'!$I:$I,'More House Bank'!$K:$K,Cashflow!$B160,'More House Bank'!$J:$J,Cashflow!AO$5)</f>
        <v>17378.899999999998</v>
      </c>
      <c r="AP160" s="137">
        <f>SUMIFS('More House Bank'!$I:$I,'More House Bank'!$K:$K,Cashflow!$B160,'More House Bank'!$J:$J,Cashflow!AP$5)</f>
        <v>-478.89</v>
      </c>
      <c r="AQ160" s="137">
        <f>SUMIFS('More House Bank'!$I:$I,'More House Bank'!$K:$K,Cashflow!$B160,'More House Bank'!$J:$J,Cashflow!AQ$5)</f>
        <v>-2398.79</v>
      </c>
      <c r="AR160" s="137">
        <f>SUMIFS('More House Bank'!$I:$I,'More House Bank'!$K:$K,Cashflow!$B160,'More House Bank'!$J:$J,Cashflow!AR$5)</f>
        <v>2473.37</v>
      </c>
      <c r="AS160" s="137">
        <f>SUMIFS('More House Bank'!$I:$I,'More House Bank'!$K:$K,Cashflow!$B160,'More House Bank'!$J:$J,Cashflow!AS$5)</f>
        <v>1.84</v>
      </c>
      <c r="AT160" s="137">
        <f>SUMIFS('More House Bank'!$I:$I,'More House Bank'!$K:$K,Cashflow!$B160,'More House Bank'!$J:$J,Cashflow!AT$5)</f>
        <v>13381.79</v>
      </c>
      <c r="AU160" s="137">
        <f>SUMIFS('More House Bank'!$I:$I,'More House Bank'!$K:$K,Cashflow!$B160,'More House Bank'!$J:$J,Cashflow!AU$5)</f>
        <v>-1922.65</v>
      </c>
      <c r="AV160" s="137">
        <f>SUMIFS('More House Bank'!$I:$I,'More House Bank'!$K:$K,Cashflow!$B160,'More House Bank'!$J:$J,Cashflow!AV$5)</f>
        <v>-719.1</v>
      </c>
      <c r="AW160" s="137">
        <f>SUMIFS('More House Bank'!$I:$I,'More House Bank'!$K:$K,Cashflow!$B160,'More House Bank'!$J:$J,Cashflow!AW$5)</f>
        <v>-33315.83</v>
      </c>
      <c r="AX160" s="137">
        <f>SUMIFS('More House Bank'!$I:$I,'More House Bank'!$K:$K,Cashflow!$B160,'More House Bank'!$J:$J,Cashflow!AX$5)</f>
        <v>-48172.6</v>
      </c>
      <c r="AY160" s="137">
        <f>SUMIFS('More House Bank'!$I:$I,'More House Bank'!$K:$K,Cashflow!$B160,'More House Bank'!$J:$J,Cashflow!AY$5)</f>
        <v>-859.98</v>
      </c>
      <c r="AZ160" s="137">
        <f>SUMIFS('More House Bank'!$I:$I,'More House Bank'!$K:$K,Cashflow!$B160,'More House Bank'!$J:$J,Cashflow!AZ$5)</f>
        <v>-35446.14</v>
      </c>
      <c r="BA160" s="137">
        <f>SUMIFS('More House Bank'!$I:$I,'More House Bank'!$K:$K,Cashflow!$B160,'More House Bank'!$J:$J,Cashflow!BA$5)</f>
        <v>-862.83</v>
      </c>
    </row>
    <row r="161" spans="2:56" s="137" customFormat="1" ht="12.75" hidden="1" outlineLevel="1" x14ac:dyDescent="0.2">
      <c r="B161" s="137" t="s">
        <v>731</v>
      </c>
      <c r="D161" s="181">
        <f t="shared" si="131"/>
        <v>-474075.12000000005</v>
      </c>
      <c r="E161" s="137">
        <f>SUMIFS('More House Bank'!$I:$I,'More House Bank'!$K:$K,Cashflow!$B161,'More House Bank'!$J:$J,Cashflow!E$5)</f>
        <v>0</v>
      </c>
      <c r="F161" s="137">
        <f>SUMIFS('More House Bank'!$I:$I,'More House Bank'!$K:$K,Cashflow!$B161,'More House Bank'!$J:$J,Cashflow!F$5)</f>
        <v>0</v>
      </c>
      <c r="G161" s="137">
        <f>SUMIFS('More House Bank'!$I:$I,'More House Bank'!$K:$K,Cashflow!$B161,'More House Bank'!$J:$J,Cashflow!G$5)</f>
        <v>0</v>
      </c>
      <c r="H161" s="137">
        <f>SUMIFS('More House Bank'!$I:$I,'More House Bank'!$K:$K,Cashflow!$B161,'More House Bank'!$J:$J,Cashflow!H$5)</f>
        <v>0</v>
      </c>
      <c r="I161" s="137">
        <f>SUMIFS('More House Bank'!$I:$I,'More House Bank'!$K:$K,Cashflow!$B161,'More House Bank'!$J:$J,Cashflow!I$5)</f>
        <v>0</v>
      </c>
      <c r="J161" s="137">
        <f>SUMIFS('More House Bank'!$I:$I,'More House Bank'!$K:$K,Cashflow!$B161,'More House Bank'!$J:$J,Cashflow!J$5)</f>
        <v>0</v>
      </c>
      <c r="K161" s="137">
        <f>SUMIFS('More House Bank'!$I:$I,'More House Bank'!$K:$K,Cashflow!$B161,'More House Bank'!$J:$J,Cashflow!K$5)</f>
        <v>-39506.26</v>
      </c>
      <c r="L161" s="137">
        <f>SUMIFS('More House Bank'!$I:$I,'More House Bank'!$K:$K,Cashflow!$B161,'More House Bank'!$J:$J,Cashflow!L$5)</f>
        <v>-39506.26</v>
      </c>
      <c r="M161" s="137">
        <f>SUMIFS('More House Bank'!$I:$I,'More House Bank'!$K:$K,Cashflow!$B161,'More House Bank'!$J:$J,Cashflow!M$5)</f>
        <v>0</v>
      </c>
      <c r="N161" s="137">
        <f>SUMIFS('More House Bank'!$I:$I,'More House Bank'!$K:$K,Cashflow!$B161,'More House Bank'!$J:$J,Cashflow!N$5)</f>
        <v>0</v>
      </c>
      <c r="O161" s="137">
        <f>SUMIFS('More House Bank'!$I:$I,'More House Bank'!$K:$K,Cashflow!$B161,'More House Bank'!$J:$J,Cashflow!O$5)</f>
        <v>-39506.26</v>
      </c>
      <c r="P161" s="137">
        <f>SUMIFS('More House Bank'!$I:$I,'More House Bank'!$K:$K,Cashflow!$B161,'More House Bank'!$J:$J,Cashflow!P$5)</f>
        <v>0</v>
      </c>
      <c r="Q161" s="137">
        <f>SUMIFS('More House Bank'!$I:$I,'More House Bank'!$K:$K,Cashflow!$B161,'More House Bank'!$J:$J,Cashflow!Q$5)</f>
        <v>0</v>
      </c>
      <c r="R161" s="137">
        <f>SUMIFS('More House Bank'!$I:$I,'More House Bank'!$K:$K,Cashflow!$B161,'More House Bank'!$J:$J,Cashflow!R$5)</f>
        <v>0</v>
      </c>
      <c r="S161" s="137">
        <f>SUMIFS('More House Bank'!$I:$I,'More House Bank'!$K:$K,Cashflow!$B161,'More House Bank'!$J:$J,Cashflow!S$5)</f>
        <v>-39506.26</v>
      </c>
      <c r="T161" s="137">
        <f>SUMIFS('More House Bank'!$I:$I,'More House Bank'!$K:$K,Cashflow!$B161,'More House Bank'!$J:$J,Cashflow!T$5)</f>
        <v>0</v>
      </c>
      <c r="U161" s="137">
        <f>SUMIFS('More House Bank'!$I:$I,'More House Bank'!$K:$K,Cashflow!$B161,'More House Bank'!$J:$J,Cashflow!U$5)</f>
        <v>0</v>
      </c>
      <c r="V161" s="137">
        <f>SUMIFS('More House Bank'!$I:$I,'More House Bank'!$K:$K,Cashflow!$B161,'More House Bank'!$J:$J,Cashflow!V$5)</f>
        <v>-39506.26</v>
      </c>
      <c r="W161" s="137">
        <f>SUMIFS('More House Bank'!$I:$I,'More House Bank'!$K:$K,Cashflow!$B161,'More House Bank'!$J:$J,Cashflow!W$5)</f>
        <v>0</v>
      </c>
      <c r="X161" s="137">
        <f>SUMIFS('More House Bank'!$I:$I,'More House Bank'!$K:$K,Cashflow!$B161,'More House Bank'!$J:$J,Cashflow!X$5)</f>
        <v>-39506.26</v>
      </c>
      <c r="Y161" s="137">
        <f>SUMIFS('More House Bank'!$I:$I,'More House Bank'!$K:$K,Cashflow!$B161,'More House Bank'!$J:$J,Cashflow!Y$5)</f>
        <v>0</v>
      </c>
      <c r="Z161" s="137">
        <f>SUMIFS('More House Bank'!$I:$I,'More House Bank'!$K:$K,Cashflow!$B161,'More House Bank'!$J:$J,Cashflow!Z$5)</f>
        <v>0</v>
      </c>
      <c r="AA161" s="137">
        <f>SUMIFS('More House Bank'!$I:$I,'More House Bank'!$K:$K,Cashflow!$B161,'More House Bank'!$J:$J,Cashflow!AA$5)</f>
        <v>0</v>
      </c>
      <c r="AB161" s="137">
        <f>SUMIFS('More House Bank'!$I:$I,'More House Bank'!$K:$K,Cashflow!$B161,'More House Bank'!$J:$J,Cashflow!AB$5)</f>
        <v>0</v>
      </c>
      <c r="AC161" s="137">
        <f>SUMIFS('More House Bank'!$I:$I,'More House Bank'!$K:$K,Cashflow!$B161,'More House Bank'!$J:$J,Cashflow!AC$5)</f>
        <v>0</v>
      </c>
      <c r="AD161" s="137">
        <f>SUMIFS('More House Bank'!$I:$I,'More House Bank'!$K:$K,Cashflow!$B161,'More House Bank'!$J:$J,Cashflow!AD$5)</f>
        <v>-39506.26</v>
      </c>
      <c r="AE161" s="137">
        <f>SUMIFS('More House Bank'!$I:$I,'More House Bank'!$K:$K,Cashflow!$B161,'More House Bank'!$J:$J,Cashflow!AE$5)</f>
        <v>0</v>
      </c>
      <c r="AF161" s="137">
        <f>SUMIFS('More House Bank'!$I:$I,'More House Bank'!$K:$K,Cashflow!$B161,'More House Bank'!$J:$J,Cashflow!AF$5)</f>
        <v>0</v>
      </c>
      <c r="AG161" s="137">
        <f>SUMIFS('More House Bank'!$I:$I,'More House Bank'!$K:$K,Cashflow!$B161,'More House Bank'!$J:$J,Cashflow!AG$5)</f>
        <v>0</v>
      </c>
      <c r="AH161" s="137">
        <f>SUMIFS('More House Bank'!$I:$I,'More House Bank'!$K:$K,Cashflow!$B161,'More House Bank'!$J:$J,Cashflow!AH$5)</f>
        <v>0</v>
      </c>
      <c r="AI161" s="137">
        <f>SUMIFS('More House Bank'!$I:$I,'More House Bank'!$K:$K,Cashflow!$B161,'More House Bank'!$J:$J,Cashflow!AI$5)</f>
        <v>0</v>
      </c>
      <c r="AJ161" s="137">
        <f>SUMIFS('More House Bank'!$I:$I,'More House Bank'!$K:$K,Cashflow!$B161,'More House Bank'!$J:$J,Cashflow!AJ$5)</f>
        <v>-39506.26</v>
      </c>
      <c r="AK161" s="137">
        <f>SUMIFS('More House Bank'!$I:$I,'More House Bank'!$K:$K,Cashflow!$B161,'More House Bank'!$J:$J,Cashflow!AK$5)</f>
        <v>0</v>
      </c>
      <c r="AL161" s="137">
        <f>SUMIFS('More House Bank'!$I:$I,'More House Bank'!$K:$K,Cashflow!$B161,'More House Bank'!$J:$J,Cashflow!AL$5)</f>
        <v>-39506.26</v>
      </c>
      <c r="AM161" s="137">
        <f>SUMIFS('More House Bank'!$I:$I,'More House Bank'!$K:$K,Cashflow!$B161,'More House Bank'!$J:$J,Cashflow!AM$5)</f>
        <v>0</v>
      </c>
      <c r="AN161" s="137">
        <f>SUMIFS('More House Bank'!$I:$I,'More House Bank'!$K:$K,Cashflow!$B161,'More House Bank'!$J:$J,Cashflow!AN$5)</f>
        <v>0</v>
      </c>
      <c r="AO161" s="137">
        <f>SUMIFS('More House Bank'!$I:$I,'More House Bank'!$K:$K,Cashflow!$B161,'More House Bank'!$J:$J,Cashflow!AO$5)</f>
        <v>0</v>
      </c>
      <c r="AP161" s="137">
        <f>SUMIFS('More House Bank'!$I:$I,'More House Bank'!$K:$K,Cashflow!$B161,'More House Bank'!$J:$J,Cashflow!AP$5)</f>
        <v>0</v>
      </c>
      <c r="AQ161" s="137">
        <f>SUMIFS('More House Bank'!$I:$I,'More House Bank'!$K:$K,Cashflow!$B161,'More House Bank'!$J:$J,Cashflow!AQ$5)</f>
        <v>-39506.26</v>
      </c>
      <c r="AR161" s="137">
        <f>SUMIFS('More House Bank'!$I:$I,'More House Bank'!$K:$K,Cashflow!$B161,'More House Bank'!$J:$J,Cashflow!AR$5)</f>
        <v>0</v>
      </c>
      <c r="AS161" s="137">
        <f>SUMIFS('More House Bank'!$I:$I,'More House Bank'!$K:$K,Cashflow!$B161,'More House Bank'!$J:$J,Cashflow!AS$5)</f>
        <v>-39506.26</v>
      </c>
      <c r="AT161" s="137">
        <f>SUMIFS('More House Bank'!$I:$I,'More House Bank'!$K:$K,Cashflow!$B161,'More House Bank'!$J:$J,Cashflow!AT$5)</f>
        <v>0</v>
      </c>
      <c r="AU161" s="137">
        <f>SUMIFS('More House Bank'!$I:$I,'More House Bank'!$K:$K,Cashflow!$B161,'More House Bank'!$J:$J,Cashflow!AU$5)</f>
        <v>0</v>
      </c>
      <c r="AV161" s="137">
        <f>SUMIFS('More House Bank'!$I:$I,'More House Bank'!$K:$K,Cashflow!$B161,'More House Bank'!$J:$J,Cashflow!AV$5)</f>
        <v>-39506.26</v>
      </c>
      <c r="AW161" s="137">
        <f>SUMIFS('More House Bank'!$I:$I,'More House Bank'!$K:$K,Cashflow!$B161,'More House Bank'!$J:$J,Cashflow!AW$5)</f>
        <v>0</v>
      </c>
      <c r="AX161" s="137">
        <f>SUMIFS('More House Bank'!$I:$I,'More House Bank'!$K:$K,Cashflow!$B161,'More House Bank'!$J:$J,Cashflow!AX$5)</f>
        <v>0</v>
      </c>
      <c r="AY161" s="137">
        <f>SUMIFS('More House Bank'!$I:$I,'More House Bank'!$K:$K,Cashflow!$B161,'More House Bank'!$J:$J,Cashflow!AY$5)</f>
        <v>0</v>
      </c>
      <c r="AZ161" s="137">
        <f>SUMIFS('More House Bank'!$I:$I,'More House Bank'!$K:$K,Cashflow!$B161,'More House Bank'!$J:$J,Cashflow!AZ$5)</f>
        <v>0</v>
      </c>
      <c r="BA161" s="137">
        <f>SUMIFS('More House Bank'!$I:$I,'More House Bank'!$K:$K,Cashflow!$B161,'More House Bank'!$J:$J,Cashflow!BA$5)</f>
        <v>0</v>
      </c>
    </row>
    <row r="162" spans="2:56" s="137" customFormat="1" ht="12.75" hidden="1" outlineLevel="1" x14ac:dyDescent="0.2">
      <c r="B162" s="137" t="s">
        <v>6</v>
      </c>
      <c r="D162" s="181">
        <f t="shared" si="131"/>
        <v>0</v>
      </c>
      <c r="E162" s="137">
        <f>SUMIFS('More House Bank'!$I:$I,'More House Bank'!$K:$K,Cashflow!$B162,'More House Bank'!$J:$J,Cashflow!E$5)</f>
        <v>0</v>
      </c>
      <c r="F162" s="137">
        <f>SUMIFS('More House Bank'!$I:$I,'More House Bank'!$K:$K,Cashflow!$B162,'More House Bank'!$J:$J,Cashflow!F$5)</f>
        <v>0</v>
      </c>
      <c r="G162" s="137">
        <f>SUMIFS('More House Bank'!$I:$I,'More House Bank'!$K:$K,Cashflow!$B162,'More House Bank'!$J:$J,Cashflow!G$5)</f>
        <v>0</v>
      </c>
      <c r="H162" s="137">
        <f>SUMIFS('More House Bank'!$I:$I,'More House Bank'!$K:$K,Cashflow!$B162,'More House Bank'!$J:$J,Cashflow!H$5)</f>
        <v>0</v>
      </c>
      <c r="I162" s="137">
        <f>SUMIFS('More House Bank'!$I:$I,'More House Bank'!$K:$K,Cashflow!$B162,'More House Bank'!$J:$J,Cashflow!I$5)</f>
        <v>0</v>
      </c>
      <c r="J162" s="137">
        <f>SUMIFS('More House Bank'!$I:$I,'More House Bank'!$K:$K,Cashflow!$B162,'More House Bank'!$J:$J,Cashflow!J$5)</f>
        <v>0</v>
      </c>
      <c r="K162" s="137">
        <f>SUMIFS('More House Bank'!$I:$I,'More House Bank'!$K:$K,Cashflow!$B162,'More House Bank'!$J:$J,Cashflow!K$5)</f>
        <v>0</v>
      </c>
      <c r="L162" s="137">
        <f>SUMIFS('More House Bank'!$I:$I,'More House Bank'!$K:$K,Cashflow!$B162,'More House Bank'!$J:$J,Cashflow!L$5)</f>
        <v>0</v>
      </c>
      <c r="M162" s="137">
        <f>SUMIFS('More House Bank'!$I:$I,'More House Bank'!$K:$K,Cashflow!$B162,'More House Bank'!$J:$J,Cashflow!M$5)</f>
        <v>0</v>
      </c>
      <c r="N162" s="137">
        <f>SUMIFS('More House Bank'!$I:$I,'More House Bank'!$K:$K,Cashflow!$B162,'More House Bank'!$J:$J,Cashflow!N$5)</f>
        <v>0</v>
      </c>
      <c r="O162" s="137">
        <f>SUMIFS('More House Bank'!$I:$I,'More House Bank'!$K:$K,Cashflow!$B162,'More House Bank'!$J:$J,Cashflow!O$5)</f>
        <v>0</v>
      </c>
      <c r="P162" s="137">
        <f>SUMIFS('More House Bank'!$I:$I,'More House Bank'!$K:$K,Cashflow!$B162,'More House Bank'!$J:$J,Cashflow!P$5)</f>
        <v>0</v>
      </c>
      <c r="Q162" s="137">
        <f>SUMIFS('More House Bank'!$I:$I,'More House Bank'!$K:$K,Cashflow!$B162,'More House Bank'!$J:$J,Cashflow!Q$5)</f>
        <v>0</v>
      </c>
      <c r="R162" s="137">
        <f>SUMIFS('More House Bank'!$I:$I,'More House Bank'!$K:$K,Cashflow!$B162,'More House Bank'!$J:$J,Cashflow!R$5)</f>
        <v>0</v>
      </c>
      <c r="S162" s="137">
        <f>SUMIFS('More House Bank'!$I:$I,'More House Bank'!$K:$K,Cashflow!$B162,'More House Bank'!$J:$J,Cashflow!S$5)</f>
        <v>0</v>
      </c>
      <c r="T162" s="137">
        <f>SUMIFS('More House Bank'!$I:$I,'More House Bank'!$K:$K,Cashflow!$B162,'More House Bank'!$J:$J,Cashflow!T$5)</f>
        <v>0</v>
      </c>
      <c r="U162" s="137">
        <f>SUMIFS('More House Bank'!$I:$I,'More House Bank'!$K:$K,Cashflow!$B162,'More House Bank'!$J:$J,Cashflow!U$5)</f>
        <v>0</v>
      </c>
      <c r="V162" s="137">
        <f>SUMIFS('More House Bank'!$I:$I,'More House Bank'!$K:$K,Cashflow!$B162,'More House Bank'!$J:$J,Cashflow!V$5)</f>
        <v>0</v>
      </c>
      <c r="W162" s="137">
        <f>SUMIFS('More House Bank'!$I:$I,'More House Bank'!$K:$K,Cashflow!$B162,'More House Bank'!$J:$J,Cashflow!W$5)</f>
        <v>0</v>
      </c>
      <c r="X162" s="137">
        <f>SUMIFS('More House Bank'!$I:$I,'More House Bank'!$K:$K,Cashflow!$B162,'More House Bank'!$J:$J,Cashflow!X$5)</f>
        <v>0</v>
      </c>
      <c r="Y162" s="137">
        <f>SUMIFS('More House Bank'!$I:$I,'More House Bank'!$K:$K,Cashflow!$B162,'More House Bank'!$J:$J,Cashflow!Y$5)</f>
        <v>0</v>
      </c>
      <c r="Z162" s="137">
        <f>SUMIFS('More House Bank'!$I:$I,'More House Bank'!$K:$K,Cashflow!$B162,'More House Bank'!$J:$J,Cashflow!Z$5)</f>
        <v>0</v>
      </c>
      <c r="AA162" s="137">
        <f>SUMIFS('More House Bank'!$I:$I,'More House Bank'!$K:$K,Cashflow!$B162,'More House Bank'!$J:$J,Cashflow!AA$5)</f>
        <v>0</v>
      </c>
      <c r="AB162" s="137">
        <f>SUMIFS('More House Bank'!$I:$I,'More House Bank'!$K:$K,Cashflow!$B162,'More House Bank'!$J:$J,Cashflow!AB$5)</f>
        <v>0</v>
      </c>
      <c r="AC162" s="137">
        <f>SUMIFS('More House Bank'!$I:$I,'More House Bank'!$K:$K,Cashflow!$B162,'More House Bank'!$J:$J,Cashflow!AC$5)</f>
        <v>0</v>
      </c>
      <c r="AD162" s="137">
        <f>SUMIFS('More House Bank'!$I:$I,'More House Bank'!$K:$K,Cashflow!$B162,'More House Bank'!$J:$J,Cashflow!AD$5)</f>
        <v>0</v>
      </c>
      <c r="AE162" s="137">
        <f>SUMIFS('More House Bank'!$I:$I,'More House Bank'!$K:$K,Cashflow!$B162,'More House Bank'!$J:$J,Cashflow!AE$5)</f>
        <v>0</v>
      </c>
      <c r="AF162" s="137">
        <f>SUMIFS('More House Bank'!$I:$I,'More House Bank'!$K:$K,Cashflow!$B162,'More House Bank'!$J:$J,Cashflow!AF$5)</f>
        <v>0</v>
      </c>
      <c r="AG162" s="137">
        <f>SUMIFS('More House Bank'!$I:$I,'More House Bank'!$K:$K,Cashflow!$B162,'More House Bank'!$J:$J,Cashflow!AG$5)</f>
        <v>0</v>
      </c>
      <c r="AH162" s="137">
        <f>SUMIFS('More House Bank'!$I:$I,'More House Bank'!$K:$K,Cashflow!$B162,'More House Bank'!$J:$J,Cashflow!AH$5)</f>
        <v>0</v>
      </c>
      <c r="AI162" s="137">
        <f>SUMIFS('More House Bank'!$I:$I,'More House Bank'!$K:$K,Cashflow!$B162,'More House Bank'!$J:$J,Cashflow!AI$5)</f>
        <v>0</v>
      </c>
      <c r="AJ162" s="137">
        <f>SUMIFS('More House Bank'!$I:$I,'More House Bank'!$K:$K,Cashflow!$B162,'More House Bank'!$J:$J,Cashflow!AJ$5)</f>
        <v>0</v>
      </c>
      <c r="AK162" s="137">
        <f>SUMIFS('More House Bank'!$I:$I,'More House Bank'!$K:$K,Cashflow!$B162,'More House Bank'!$J:$J,Cashflow!AK$5)</f>
        <v>0</v>
      </c>
      <c r="AL162" s="137">
        <f>SUMIFS('More House Bank'!$I:$I,'More House Bank'!$K:$K,Cashflow!$B162,'More House Bank'!$J:$J,Cashflow!AL$5)</f>
        <v>0</v>
      </c>
      <c r="AM162" s="137">
        <f>SUMIFS('More House Bank'!$I:$I,'More House Bank'!$K:$K,Cashflow!$B162,'More House Bank'!$J:$J,Cashflow!AM$5)</f>
        <v>0</v>
      </c>
      <c r="AN162" s="137">
        <f>SUMIFS('More House Bank'!$I:$I,'More House Bank'!$K:$K,Cashflow!$B162,'More House Bank'!$J:$J,Cashflow!AN$5)</f>
        <v>0</v>
      </c>
      <c r="AO162" s="137">
        <f>SUMIFS('More House Bank'!$I:$I,'More House Bank'!$K:$K,Cashflow!$B162,'More House Bank'!$J:$J,Cashflow!AO$5)</f>
        <v>0</v>
      </c>
      <c r="AP162" s="137">
        <f>SUMIFS('More House Bank'!$I:$I,'More House Bank'!$K:$K,Cashflow!$B162,'More House Bank'!$J:$J,Cashflow!AP$5)</f>
        <v>0</v>
      </c>
      <c r="AQ162" s="137">
        <f>SUMIFS('More House Bank'!$I:$I,'More House Bank'!$K:$K,Cashflow!$B162,'More House Bank'!$J:$J,Cashflow!AQ$5)</f>
        <v>0</v>
      </c>
      <c r="AR162" s="137">
        <f>SUMIFS('More House Bank'!$I:$I,'More House Bank'!$K:$K,Cashflow!$B162,'More House Bank'!$J:$J,Cashflow!AR$5)</f>
        <v>0</v>
      </c>
      <c r="AS162" s="137">
        <f>SUMIFS('More House Bank'!$I:$I,'More House Bank'!$K:$K,Cashflow!$B162,'More House Bank'!$J:$J,Cashflow!AS$5)</f>
        <v>0</v>
      </c>
      <c r="AT162" s="137">
        <f>SUMIFS('More House Bank'!$I:$I,'More House Bank'!$K:$K,Cashflow!$B162,'More House Bank'!$J:$J,Cashflow!AT$5)</f>
        <v>0</v>
      </c>
      <c r="AU162" s="137">
        <f>SUMIFS('More House Bank'!$I:$I,'More House Bank'!$K:$K,Cashflow!$B162,'More House Bank'!$J:$J,Cashflow!AU$5)</f>
        <v>0</v>
      </c>
      <c r="AV162" s="137">
        <f>SUMIFS('More House Bank'!$I:$I,'More House Bank'!$K:$K,Cashflow!$B162,'More House Bank'!$J:$J,Cashflow!AV$5)</f>
        <v>0</v>
      </c>
      <c r="AW162" s="137">
        <f>SUMIFS('More House Bank'!$I:$I,'More House Bank'!$K:$K,Cashflow!$B162,'More House Bank'!$J:$J,Cashflow!AW$5)</f>
        <v>0</v>
      </c>
      <c r="AX162" s="137">
        <f>SUMIFS('More House Bank'!$I:$I,'More House Bank'!$K:$K,Cashflow!$B162,'More House Bank'!$J:$J,Cashflow!AX$5)</f>
        <v>0</v>
      </c>
      <c r="AY162" s="137">
        <f>SUMIFS('More House Bank'!$I:$I,'More House Bank'!$K:$K,Cashflow!$B162,'More House Bank'!$J:$J,Cashflow!AY$5)</f>
        <v>0</v>
      </c>
      <c r="AZ162" s="137">
        <f>SUMIFS('More House Bank'!$I:$I,'More House Bank'!$K:$K,Cashflow!$B162,'More House Bank'!$J:$J,Cashflow!AZ$5)</f>
        <v>0</v>
      </c>
      <c r="BA162" s="137">
        <f>SUMIFS('More House Bank'!$I:$I,'More House Bank'!$K:$K,Cashflow!$B162,'More House Bank'!$J:$J,Cashflow!BA$5)</f>
        <v>0</v>
      </c>
    </row>
    <row r="163" spans="2:56" s="177" customFormat="1" ht="12.75" collapsed="1" x14ac:dyDescent="0.2">
      <c r="B163" s="140" t="s">
        <v>17</v>
      </c>
      <c r="C163" s="140"/>
      <c r="D163" s="178">
        <f t="shared" si="131"/>
        <v>54910938.560000002</v>
      </c>
      <c r="E163" s="140">
        <f t="shared" ref="E163:AQ163" si="132">SUM(E164:E173)</f>
        <v>2666191.5</v>
      </c>
      <c r="F163" s="140">
        <f t="shared" si="132"/>
        <v>49328.36</v>
      </c>
      <c r="G163" s="140">
        <f t="shared" si="132"/>
        <v>12.8</v>
      </c>
      <c r="H163" s="140">
        <f t="shared" si="132"/>
        <v>100252.16</v>
      </c>
      <c r="I163" s="140">
        <f t="shared" si="132"/>
        <v>23590201.760000002</v>
      </c>
      <c r="J163" s="140">
        <f t="shared" si="132"/>
        <v>150000</v>
      </c>
      <c r="K163" s="140">
        <f t="shared" si="132"/>
        <v>325000</v>
      </c>
      <c r="L163" s="140">
        <f t="shared" si="132"/>
        <v>175000.17</v>
      </c>
      <c r="M163" s="140">
        <f t="shared" si="132"/>
        <v>106035</v>
      </c>
      <c r="N163" s="140">
        <f t="shared" si="132"/>
        <v>130000.08</v>
      </c>
      <c r="O163" s="140">
        <f t="shared" si="132"/>
        <v>170000</v>
      </c>
      <c r="P163" s="140">
        <f t="shared" si="132"/>
        <v>7371.1</v>
      </c>
      <c r="Q163" s="140">
        <f t="shared" si="132"/>
        <v>532809.76</v>
      </c>
      <c r="R163" s="140">
        <f t="shared" si="132"/>
        <v>377032.65</v>
      </c>
      <c r="S163" s="140">
        <f t="shared" si="132"/>
        <v>160704.06</v>
      </c>
      <c r="T163" s="140">
        <f t="shared" si="132"/>
        <v>155841.5</v>
      </c>
      <c r="U163" s="140">
        <f t="shared" si="132"/>
        <v>289960.71999999997</v>
      </c>
      <c r="V163" s="140">
        <f t="shared" si="132"/>
        <v>133002.06</v>
      </c>
      <c r="W163" s="140">
        <f t="shared" si="132"/>
        <v>229459.59</v>
      </c>
      <c r="X163" s="140">
        <f t="shared" si="132"/>
        <v>153971.04999999999</v>
      </c>
      <c r="Y163" s="140">
        <f t="shared" si="132"/>
        <v>0</v>
      </c>
      <c r="Z163" s="140">
        <f t="shared" si="132"/>
        <v>300000</v>
      </c>
      <c r="AA163" s="140">
        <f t="shared" si="132"/>
        <v>0</v>
      </c>
      <c r="AB163" s="140">
        <f t="shared" si="132"/>
        <v>58644.82</v>
      </c>
      <c r="AC163" s="140">
        <f t="shared" si="132"/>
        <v>54095.510000000009</v>
      </c>
      <c r="AD163" s="140">
        <f t="shared" si="132"/>
        <v>650000</v>
      </c>
      <c r="AE163" s="140">
        <f t="shared" si="132"/>
        <v>0</v>
      </c>
      <c r="AF163" s="140">
        <f t="shared" si="132"/>
        <v>522670.44</v>
      </c>
      <c r="AG163" s="140">
        <f t="shared" si="132"/>
        <v>352187.71</v>
      </c>
      <c r="AH163" s="140">
        <f t="shared" si="132"/>
        <v>274160</v>
      </c>
      <c r="AI163" s="140">
        <f t="shared" si="132"/>
        <v>245000</v>
      </c>
      <c r="AJ163" s="140">
        <f t="shared" si="132"/>
        <v>350000</v>
      </c>
      <c r="AK163" s="140">
        <f t="shared" si="132"/>
        <v>430000</v>
      </c>
      <c r="AL163" s="140">
        <f t="shared" si="132"/>
        <v>700000</v>
      </c>
      <c r="AM163" s="140">
        <f t="shared" si="132"/>
        <v>920000</v>
      </c>
      <c r="AN163" s="140">
        <f t="shared" si="132"/>
        <v>770000</v>
      </c>
      <c r="AO163" s="140">
        <f t="shared" si="132"/>
        <v>969105.60000000149</v>
      </c>
      <c r="AP163" s="140">
        <f t="shared" si="132"/>
        <v>990449</v>
      </c>
      <c r="AQ163" s="140">
        <f t="shared" si="132"/>
        <v>1182286</v>
      </c>
      <c r="AR163" s="140">
        <f>SUM(AR164:AR173)</f>
        <v>931007</v>
      </c>
      <c r="AS163" s="140">
        <f t="shared" ref="AS163:AZ163" si="133">SUM(AS164:AS173)</f>
        <v>1597229.3</v>
      </c>
      <c r="AT163" s="140">
        <f t="shared" si="133"/>
        <v>1954755</v>
      </c>
      <c r="AU163" s="140">
        <f t="shared" si="133"/>
        <v>2630905</v>
      </c>
      <c r="AV163" s="140">
        <f t="shared" si="133"/>
        <v>2279600</v>
      </c>
      <c r="AW163" s="140">
        <f t="shared" si="133"/>
        <v>2630181.2000000002</v>
      </c>
      <c r="AX163" s="140">
        <f t="shared" si="133"/>
        <v>1524497</v>
      </c>
      <c r="AY163" s="140">
        <f t="shared" si="133"/>
        <v>1563558.83</v>
      </c>
      <c r="AZ163" s="140">
        <f t="shared" si="133"/>
        <v>823529.97000000009</v>
      </c>
      <c r="BA163" s="140">
        <f t="shared" ref="BA163" si="134">SUM(BA164:BA173)</f>
        <v>704901.86</v>
      </c>
      <c r="BB163" s="140"/>
      <c r="BC163" s="140"/>
      <c r="BD163" s="140"/>
    </row>
    <row r="164" spans="2:56" s="137" customFormat="1" ht="12.75" hidden="1" outlineLevel="1" x14ac:dyDescent="0.2">
      <c r="B164" s="137" t="s">
        <v>1736</v>
      </c>
      <c r="D164" s="181">
        <f t="shared" si="131"/>
        <v>-3044439.9899999946</v>
      </c>
      <c r="E164" s="137">
        <f>SUMIFS('More House Bank'!$I:$I,'More House Bank'!$K:$K,Cashflow!$B164,'More House Bank'!$J:$J,Cashflow!E$5)</f>
        <v>0</v>
      </c>
      <c r="F164" s="137">
        <f>SUMIFS('More House Bank'!$I:$I,'More House Bank'!$K:$K,Cashflow!$B164,'More House Bank'!$J:$J,Cashflow!F$5)</f>
        <v>0</v>
      </c>
      <c r="G164" s="137">
        <f>SUMIFS('More House Bank'!$I:$I,'More House Bank'!$K:$K,Cashflow!$B164,'More House Bank'!$J:$J,Cashflow!G$5)</f>
        <v>0</v>
      </c>
      <c r="H164" s="137">
        <f>SUMIFS('More House Bank'!$I:$I,'More House Bank'!$K:$K,Cashflow!$B164,'More House Bank'!$J:$J,Cashflow!H$5)</f>
        <v>0</v>
      </c>
      <c r="I164" s="137">
        <f>SUMIFS('More House Bank'!$I:$I,'More House Bank'!$K:$K,Cashflow!$B164,'More House Bank'!$J:$J,Cashflow!I$5)</f>
        <v>15155617</v>
      </c>
      <c r="J164" s="137">
        <f>SUMIFS('More House Bank'!$I:$I,'More House Bank'!$K:$K,Cashflow!$B164,'More House Bank'!$J:$J,Cashflow!J$5)</f>
        <v>0</v>
      </c>
      <c r="K164" s="137">
        <f>SUMIFS('More House Bank'!$I:$I,'More House Bank'!$K:$K,Cashflow!$B164,'More House Bank'!$J:$J,Cashflow!K$5)</f>
        <v>0</v>
      </c>
      <c r="L164" s="137">
        <f>SUMIFS('More House Bank'!$I:$I,'More House Bank'!$K:$K,Cashflow!$B164,'More House Bank'!$J:$J,Cashflow!L$5)</f>
        <v>0</v>
      </c>
      <c r="M164" s="137">
        <f>SUMIFS('More House Bank'!$I:$I,'More House Bank'!$K:$K,Cashflow!$B164,'More House Bank'!$J:$J,Cashflow!M$5)</f>
        <v>0</v>
      </c>
      <c r="N164" s="137">
        <f>SUMIFS('More House Bank'!$I:$I,'More House Bank'!$K:$K,Cashflow!$B164,'More House Bank'!$J:$J,Cashflow!N$5)</f>
        <v>0</v>
      </c>
      <c r="O164" s="137">
        <f>SUMIFS('More House Bank'!$I:$I,'More House Bank'!$K:$K,Cashflow!$B164,'More House Bank'!$J:$J,Cashflow!O$5)</f>
        <v>0</v>
      </c>
      <c r="P164" s="137">
        <f>SUMIFS('More House Bank'!$I:$I,'More House Bank'!$K:$K,Cashflow!$B164,'More House Bank'!$J:$J,Cashflow!P$5)</f>
        <v>0</v>
      </c>
      <c r="Q164" s="137">
        <f>SUMIFS('More House Bank'!$I:$I,'More House Bank'!$K:$K,Cashflow!$B164,'More House Bank'!$J:$J,Cashflow!Q$5)</f>
        <v>527651.76</v>
      </c>
      <c r="R164" s="137">
        <f>SUMIFS('More House Bank'!$I:$I,'More House Bank'!$K:$K,Cashflow!$B164,'More House Bank'!$J:$J,Cashflow!R$5)</f>
        <v>377032.65</v>
      </c>
      <c r="S164" s="137">
        <f>SUMIFS('More House Bank'!$I:$I,'More House Bank'!$K:$K,Cashflow!$B164,'More House Bank'!$J:$J,Cashflow!S$5)</f>
        <v>160704.06</v>
      </c>
      <c r="T164" s="137">
        <f>SUMIFS('More House Bank'!$I:$I,'More House Bank'!$K:$K,Cashflow!$B164,'More House Bank'!$J:$J,Cashflow!T$5)</f>
        <v>155841.5</v>
      </c>
      <c r="U164" s="137">
        <f>SUMIFS('More House Bank'!$I:$I,'More House Bank'!$K:$K,Cashflow!$B164,'More House Bank'!$J:$J,Cashflow!U$5)</f>
        <v>289960.71999999997</v>
      </c>
      <c r="V164" s="137">
        <f>SUMIFS('More House Bank'!$I:$I,'More House Bank'!$K:$K,Cashflow!$B164,'More House Bank'!$J:$J,Cashflow!V$5)</f>
        <v>133002.76</v>
      </c>
      <c r="W164" s="137">
        <f>SUMIFS('More House Bank'!$I:$I,'More House Bank'!$K:$K,Cashflow!$B164,'More House Bank'!$J:$J,Cashflow!W$5)</f>
        <v>229459.59</v>
      </c>
      <c r="X164" s="137">
        <f>SUMIFS('More House Bank'!$I:$I,'More House Bank'!$K:$K,Cashflow!$B164,'More House Bank'!$J:$J,Cashflow!X$5)</f>
        <v>153971.04999999999</v>
      </c>
      <c r="Y164" s="137">
        <f>SUMIFS('More House Bank'!$I:$I,'More House Bank'!$K:$K,Cashflow!$B164,'More House Bank'!$J:$J,Cashflow!Y$5)</f>
        <v>0</v>
      </c>
      <c r="Z164" s="137">
        <f>SUMIFS('More House Bank'!$I:$I,'More House Bank'!$K:$K,Cashflow!$B164,'More House Bank'!$J:$J,Cashflow!Z$5)</f>
        <v>0</v>
      </c>
      <c r="AA164" s="137">
        <f>SUMIFS('More House Bank'!$I:$I,'More House Bank'!$K:$K,Cashflow!$B164,'More House Bank'!$J:$J,Cashflow!AA$5)</f>
        <v>0</v>
      </c>
      <c r="AB164" s="137">
        <f>SUMIFS('More House Bank'!$I:$I,'More House Bank'!$K:$K,Cashflow!$B164,'More House Bank'!$J:$J,Cashflow!AB$5)</f>
        <v>0</v>
      </c>
      <c r="AC164" s="137">
        <f>SUMIFS('More House Bank'!$I:$I,'More House Bank'!$K:$K,Cashflow!$B164,'More House Bank'!$J:$J,Cashflow!AC$5)</f>
        <v>0</v>
      </c>
      <c r="AD164" s="137">
        <f>SUMIFS('More House Bank'!$I:$I,'More House Bank'!$K:$K,Cashflow!$B164,'More House Bank'!$J:$J,Cashflow!AD$5)</f>
        <v>0</v>
      </c>
      <c r="AE164" s="137">
        <f>SUMIFS('More House Bank'!$I:$I,'More House Bank'!$K:$K,Cashflow!$B164,'More House Bank'!$J:$J,Cashflow!AE$5)</f>
        <v>0</v>
      </c>
      <c r="AF164" s="137">
        <f>SUMIFS('More House Bank'!$I:$I,'More House Bank'!$K:$K,Cashflow!$B164,'More House Bank'!$J:$J,Cashflow!AF$5)</f>
        <v>0</v>
      </c>
      <c r="AG164" s="137">
        <f>SUMIFS('More House Bank'!$I:$I,'More House Bank'!$K:$K,Cashflow!$B164,'More House Bank'!$J:$J,Cashflow!AG$5)</f>
        <v>0</v>
      </c>
      <c r="AH164" s="137">
        <f>SUMIFS('More House Bank'!$I:$I,'More House Bank'!$K:$K,Cashflow!$B164,'More House Bank'!$J:$J,Cashflow!AH$5)</f>
        <v>0</v>
      </c>
      <c r="AI164" s="137">
        <f>SUMIFS('More House Bank'!$I:$I,'More House Bank'!$K:$K,Cashflow!$B164,'More House Bank'!$J:$J,Cashflow!AI$5)</f>
        <v>0</v>
      </c>
      <c r="AJ164" s="137">
        <f>SUMIFS('More House Bank'!$I:$I,'More House Bank'!$K:$K,Cashflow!$B164,'More House Bank'!$J:$J,Cashflow!AJ$5)</f>
        <v>0</v>
      </c>
      <c r="AK164" s="137">
        <f>SUMIFS('More House Bank'!$I:$I,'More House Bank'!$K:$K,Cashflow!$B164,'More House Bank'!$J:$J,Cashflow!AK$5)</f>
        <v>0</v>
      </c>
      <c r="AL164" s="137">
        <f>SUMIFS('More House Bank'!$I:$I,'More House Bank'!$K:$K,Cashflow!$B164,'More House Bank'!$J:$J,Cashflow!AL$5)</f>
        <v>0</v>
      </c>
      <c r="AM164" s="137">
        <f>SUMIFS('More House Bank'!$I:$I,'More House Bank'!$K:$K,Cashflow!$B164,'More House Bank'!$J:$J,Cashflow!AM$5)</f>
        <v>0</v>
      </c>
      <c r="AN164" s="137">
        <f>SUMIFS('More House Bank'!$I:$I,'More House Bank'!$K:$K,Cashflow!$B164,'More House Bank'!$J:$J,Cashflow!AN$5)</f>
        <v>0</v>
      </c>
      <c r="AO164" s="137">
        <f>SUMIFS('More House Bank'!$I:$I,'More House Bank'!$K:$K,Cashflow!$B164,'More House Bank'!$J:$J,Cashflow!AO$5)</f>
        <v>-20227681.079999998</v>
      </c>
      <c r="AP164" s="137">
        <f>SUMIFS('More House Bank'!$I:$I,'More House Bank'!$K:$K,Cashflow!$B164,'More House Bank'!$J:$J,Cashflow!AP$5)</f>
        <v>0</v>
      </c>
      <c r="AQ164" s="137">
        <f>SUMIFS('More House Bank'!$I:$I,'More House Bank'!$K:$K,Cashflow!$B164,'More House Bank'!$J:$J,Cashflow!AQ$5)</f>
        <v>0</v>
      </c>
      <c r="AR164" s="137">
        <f>SUMIFS('More House Bank'!$I:$I,'More House Bank'!$K:$K,Cashflow!$B164,'More House Bank'!$J:$J,Cashflow!AR$5)</f>
        <v>0</v>
      </c>
      <c r="AS164" s="137">
        <f>SUMIFS('More House Bank'!$I:$I,'More House Bank'!$K:$K,Cashflow!$B164,'More House Bank'!$J:$J,Cashflow!AS$5)</f>
        <v>0</v>
      </c>
      <c r="AT164" s="137">
        <f>SUMIFS('More House Bank'!$I:$I,'More House Bank'!$K:$K,Cashflow!$B164,'More House Bank'!$J:$J,Cashflow!AT$5)</f>
        <v>0</v>
      </c>
      <c r="AU164" s="137">
        <f>SUMIFS('More House Bank'!$I:$I,'More House Bank'!$K:$K,Cashflow!$B164,'More House Bank'!$J:$J,Cashflow!AU$5)</f>
        <v>0</v>
      </c>
      <c r="AV164" s="137">
        <f>SUMIFS('More House Bank'!$I:$I,'More House Bank'!$K:$K,Cashflow!$B164,'More House Bank'!$J:$J,Cashflow!AV$5)</f>
        <v>0</v>
      </c>
      <c r="AW164" s="137">
        <f>SUMIFS('More House Bank'!$I:$I,'More House Bank'!$K:$K,Cashflow!$B164,'More House Bank'!$J:$J,Cashflow!AW$5)</f>
        <v>0</v>
      </c>
      <c r="AX164" s="137">
        <f>SUMIFS('More House Bank'!$I:$I,'More House Bank'!$K:$K,Cashflow!$B164,'More House Bank'!$J:$J,Cashflow!AX$5)</f>
        <v>0</v>
      </c>
      <c r="AY164" s="137">
        <f>SUMIFS('More House Bank'!$I:$I,'More House Bank'!$K:$K,Cashflow!$B164,'More House Bank'!$J:$J,Cashflow!AY$5)</f>
        <v>0</v>
      </c>
      <c r="AZ164" s="137">
        <f>SUMIFS('More House Bank'!$I:$I,'More House Bank'!$K:$K,Cashflow!$B164,'More House Bank'!$J:$J,Cashflow!AZ$5)</f>
        <v>0</v>
      </c>
      <c r="BA164" s="137">
        <f>SUMIFS('More House Bank'!$I:$I,'More House Bank'!$K:$K,Cashflow!$B164,'More House Bank'!$J:$J,Cashflow!BA$5)</f>
        <v>0</v>
      </c>
    </row>
    <row r="165" spans="2:56" s="137" customFormat="1" ht="12.75" hidden="1" outlineLevel="1" x14ac:dyDescent="0.2">
      <c r="B165" s="137" t="s">
        <v>717</v>
      </c>
      <c r="D165" s="181">
        <f t="shared" si="131"/>
        <v>31870630.199999999</v>
      </c>
      <c r="E165" s="137">
        <f>SUMIFS('More House Bank'!$I:$I,'More House Bank'!$K:$K,Cashflow!$B165,'More House Bank'!$J:$J,Cashflow!E$5)</f>
        <v>0</v>
      </c>
      <c r="F165" s="137">
        <f>SUMIFS('More House Bank'!$I:$I,'More House Bank'!$K:$K,Cashflow!$B165,'More House Bank'!$J:$J,Cashflow!F$5)</f>
        <v>0</v>
      </c>
      <c r="G165" s="137">
        <f>SUMIFS('More House Bank'!$I:$I,'More House Bank'!$K:$K,Cashflow!$B165,'More House Bank'!$J:$J,Cashflow!G$5)</f>
        <v>0</v>
      </c>
      <c r="H165" s="137">
        <f>SUMIFS('More House Bank'!$I:$I,'More House Bank'!$K:$K,Cashflow!$B165,'More House Bank'!$J:$J,Cashflow!H$5)</f>
        <v>0</v>
      </c>
      <c r="I165" s="137">
        <f>SUMIFS('More House Bank'!$I:$I,'More House Bank'!$K:$K,Cashflow!$B165,'More House Bank'!$J:$J,Cashflow!I$5)</f>
        <v>0</v>
      </c>
      <c r="J165" s="137">
        <f>SUMIFS('More House Bank'!$I:$I,'More House Bank'!$K:$K,Cashflow!$B165,'More House Bank'!$J:$J,Cashflow!J$5)</f>
        <v>0</v>
      </c>
      <c r="K165" s="137">
        <f>SUMIFS('More House Bank'!$I:$I,'More House Bank'!$K:$K,Cashflow!$B165,'More House Bank'!$J:$J,Cashflow!K$5)</f>
        <v>0</v>
      </c>
      <c r="L165" s="137">
        <f>SUMIFS('More House Bank'!$I:$I,'More House Bank'!$K:$K,Cashflow!$B165,'More House Bank'!$J:$J,Cashflow!L$5)</f>
        <v>0</v>
      </c>
      <c r="M165" s="137">
        <f>SUMIFS('More House Bank'!$I:$I,'More House Bank'!$K:$K,Cashflow!$B165,'More House Bank'!$J:$J,Cashflow!M$5)</f>
        <v>0</v>
      </c>
      <c r="N165" s="137">
        <f>SUMIFS('More House Bank'!$I:$I,'More House Bank'!$K:$K,Cashflow!$B165,'More House Bank'!$J:$J,Cashflow!N$5)</f>
        <v>0</v>
      </c>
      <c r="O165" s="137">
        <f>SUMIFS('More House Bank'!$I:$I,'More House Bank'!$K:$K,Cashflow!$B165,'More House Bank'!$J:$J,Cashflow!O$5)</f>
        <v>0</v>
      </c>
      <c r="P165" s="137">
        <f>SUMIFS('More House Bank'!$I:$I,'More House Bank'!$K:$K,Cashflow!$B165,'More House Bank'!$J:$J,Cashflow!P$5)</f>
        <v>0</v>
      </c>
      <c r="Q165" s="137">
        <f>SUMIFS('More House Bank'!$I:$I,'More House Bank'!$K:$K,Cashflow!$B165,'More House Bank'!$J:$J,Cashflow!Q$5)</f>
        <v>0</v>
      </c>
      <c r="R165" s="137">
        <f>SUMIFS('More House Bank'!$I:$I,'More House Bank'!$K:$K,Cashflow!$B165,'More House Bank'!$J:$J,Cashflow!R$5)</f>
        <v>0</v>
      </c>
      <c r="S165" s="137">
        <f>SUMIFS('More House Bank'!$I:$I,'More House Bank'!$K:$K,Cashflow!$B165,'More House Bank'!$J:$J,Cashflow!S$5)</f>
        <v>0</v>
      </c>
      <c r="T165" s="137">
        <f>SUMIFS('More House Bank'!$I:$I,'More House Bank'!$K:$K,Cashflow!$B165,'More House Bank'!$J:$J,Cashflow!T$5)</f>
        <v>0</v>
      </c>
      <c r="U165" s="137">
        <f>SUMIFS('More House Bank'!$I:$I,'More House Bank'!$K:$K,Cashflow!$B165,'More House Bank'!$J:$J,Cashflow!U$5)</f>
        <v>0</v>
      </c>
      <c r="V165" s="137">
        <f>SUMIFS('More House Bank'!$I:$I,'More House Bank'!$K:$K,Cashflow!$B165,'More House Bank'!$J:$J,Cashflow!V$5)</f>
        <v>0</v>
      </c>
      <c r="W165" s="137">
        <f>SUMIFS('More House Bank'!$I:$I,'More House Bank'!$K:$K,Cashflow!$B165,'More House Bank'!$J:$J,Cashflow!W$5)</f>
        <v>0</v>
      </c>
      <c r="X165" s="137">
        <f>SUMIFS('More House Bank'!$I:$I,'More House Bank'!$K:$K,Cashflow!$B165,'More House Bank'!$J:$J,Cashflow!X$5)</f>
        <v>0</v>
      </c>
      <c r="Y165" s="137">
        <f>SUMIFS('More House Bank'!$I:$I,'More House Bank'!$K:$K,Cashflow!$B165,'More House Bank'!$J:$J,Cashflow!Y$5)</f>
        <v>0</v>
      </c>
      <c r="Z165" s="137">
        <f>SUMIFS('More House Bank'!$I:$I,'More House Bank'!$K:$K,Cashflow!$B165,'More House Bank'!$J:$J,Cashflow!Z$5)</f>
        <v>0</v>
      </c>
      <c r="AA165" s="137">
        <f>SUMIFS('More House Bank'!$I:$I,'More House Bank'!$K:$K,Cashflow!$B165,'More House Bank'!$J:$J,Cashflow!AA$5)</f>
        <v>0</v>
      </c>
      <c r="AB165" s="137">
        <f>SUMIFS('More House Bank'!$I:$I,'More House Bank'!$K:$K,Cashflow!$B165,'More House Bank'!$J:$J,Cashflow!AB$5)</f>
        <v>0</v>
      </c>
      <c r="AC165" s="137">
        <f>SUMIFS('More House Bank'!$I:$I,'More House Bank'!$K:$K,Cashflow!$B165,'More House Bank'!$J:$J,Cashflow!AC$5)</f>
        <v>0</v>
      </c>
      <c r="AD165" s="137">
        <f>SUMIFS('More House Bank'!$I:$I,'More House Bank'!$K:$K,Cashflow!$B165,'More House Bank'!$J:$J,Cashflow!AD$5)</f>
        <v>0</v>
      </c>
      <c r="AE165" s="137">
        <f>SUMIFS('More House Bank'!$I:$I,'More House Bank'!$K:$K,Cashflow!$B165,'More House Bank'!$J:$J,Cashflow!AE$5)</f>
        <v>0</v>
      </c>
      <c r="AF165" s="137">
        <f>SUMIFS('More House Bank'!$I:$I,'More House Bank'!$K:$K,Cashflow!$B165,'More House Bank'!$J:$J,Cashflow!AF$5)</f>
        <v>0</v>
      </c>
      <c r="AG165" s="137">
        <f>SUMIFS('More House Bank'!$I:$I,'More House Bank'!$K:$K,Cashflow!$B165,'More House Bank'!$J:$J,Cashflow!AG$5)</f>
        <v>0</v>
      </c>
      <c r="AH165" s="137">
        <f>SUMIFS('More House Bank'!$I:$I,'More House Bank'!$K:$K,Cashflow!$B165,'More House Bank'!$J:$J,Cashflow!AH$5)</f>
        <v>0</v>
      </c>
      <c r="AI165" s="137">
        <f>SUMIFS('More House Bank'!$I:$I,'More House Bank'!$K:$K,Cashflow!$B165,'More House Bank'!$J:$J,Cashflow!AI$5)</f>
        <v>0</v>
      </c>
      <c r="AJ165" s="137">
        <f>SUMIFS('More House Bank'!$I:$I,'More House Bank'!$K:$K,Cashflow!$B165,'More House Bank'!$J:$J,Cashflow!AJ$5)</f>
        <v>0</v>
      </c>
      <c r="AK165" s="137">
        <f>SUMIFS('More House Bank'!$I:$I,'More House Bank'!$K:$K,Cashflow!$B165,'More House Bank'!$J:$J,Cashflow!AK$5)</f>
        <v>0</v>
      </c>
      <c r="AL165" s="137">
        <f>SUMIFS('More House Bank'!$I:$I,'More House Bank'!$K:$K,Cashflow!$B165,'More House Bank'!$J:$J,Cashflow!AL$5)</f>
        <v>0</v>
      </c>
      <c r="AM165" s="137">
        <f>SUMIFS('More House Bank'!$I:$I,'More House Bank'!$K:$K,Cashflow!$B165,'More House Bank'!$J:$J,Cashflow!AM$5)</f>
        <v>0</v>
      </c>
      <c r="AN165" s="137">
        <f>SUMIFS('More House Bank'!$I:$I,'More House Bank'!$K:$K,Cashflow!$B165,'More House Bank'!$J:$J,Cashflow!AN$5)</f>
        <v>0</v>
      </c>
      <c r="AO165" s="137">
        <f>SUMIFS('More House Bank'!$I:$I,'More House Bank'!$K:$K,Cashflow!$B165,'More House Bank'!$J:$J,Cashflow!AO$5)</f>
        <v>13959384</v>
      </c>
      <c r="AP165" s="137">
        <f>SUMIFS('More House Bank'!$I:$I,'More House Bank'!$K:$K,Cashflow!$B165,'More House Bank'!$J:$J,Cashflow!AP$5)</f>
        <v>990449</v>
      </c>
      <c r="AQ165" s="137">
        <f>SUMIFS('More House Bank'!$I:$I,'More House Bank'!$K:$K,Cashflow!$B165,'More House Bank'!$J:$J,Cashflow!AQ$5)</f>
        <v>1182286</v>
      </c>
      <c r="AR165" s="137">
        <f>SUMIFS('More House Bank'!$I:$I,'More House Bank'!$K:$K,Cashflow!$B165,'More House Bank'!$J:$J,Cashflow!AR$5)</f>
        <v>931007</v>
      </c>
      <c r="AS165" s="137">
        <f>SUMIFS('More House Bank'!$I:$I,'More House Bank'!$K:$K,Cashflow!$B165,'More House Bank'!$J:$J,Cashflow!AS$5)</f>
        <v>1507030</v>
      </c>
      <c r="AT165" s="137">
        <f>SUMIFS('More House Bank'!$I:$I,'More House Bank'!$K:$K,Cashflow!$B165,'More House Bank'!$J:$J,Cashflow!AT$5)</f>
        <v>1954755</v>
      </c>
      <c r="AU165" s="137">
        <f>SUMIFS('More House Bank'!$I:$I,'More House Bank'!$K:$K,Cashflow!$B165,'More House Bank'!$J:$J,Cashflow!AU$5)</f>
        <v>2630905</v>
      </c>
      <c r="AV165" s="137">
        <f>SUMIFS('More House Bank'!$I:$I,'More House Bank'!$K:$K,Cashflow!$B165,'More House Bank'!$J:$J,Cashflow!AV$5)</f>
        <v>2219400</v>
      </c>
      <c r="AW165" s="137">
        <f>SUMIFS('More House Bank'!$I:$I,'More House Bank'!$K:$K,Cashflow!$B165,'More House Bank'!$J:$J,Cashflow!AW$5)</f>
        <v>2630181.2000000002</v>
      </c>
      <c r="AX165" s="137">
        <f>SUMIFS('More House Bank'!$I:$I,'More House Bank'!$K:$K,Cashflow!$B165,'More House Bank'!$J:$J,Cashflow!AX$5)</f>
        <v>1466497</v>
      </c>
      <c r="AY165" s="137">
        <f>SUMIFS('More House Bank'!$I:$I,'More House Bank'!$K:$K,Cashflow!$B165,'More House Bank'!$J:$J,Cashflow!AY$5)</f>
        <v>1400286</v>
      </c>
      <c r="AZ165" s="137">
        <f>SUMIFS('More House Bank'!$I:$I,'More House Bank'!$K:$K,Cashflow!$B165,'More House Bank'!$J:$J,Cashflow!AZ$5)</f>
        <v>556313</v>
      </c>
      <c r="BA165" s="137">
        <f>SUMIFS('More House Bank'!$I:$I,'More House Bank'!$K:$K,Cashflow!$B165,'More House Bank'!$J:$J,Cashflow!BA$5)</f>
        <v>442137</v>
      </c>
    </row>
    <row r="166" spans="2:56" s="137" customFormat="1" ht="12.75" hidden="1" outlineLevel="1" x14ac:dyDescent="0.2">
      <c r="B166" s="137" t="s">
        <v>1530</v>
      </c>
      <c r="D166" s="181">
        <f t="shared" si="131"/>
        <v>1537911.8599999999</v>
      </c>
      <c r="E166" s="137">
        <f>SUMIFS('More House Bank'!$I:$I,'More House Bank'!$K:$K,Cashflow!$B166,'More House Bank'!$J:$J,Cashflow!E$5)</f>
        <v>316191.5</v>
      </c>
      <c r="F166" s="137">
        <f>SUMIFS('More House Bank'!$I:$I,'More House Bank'!$K:$K,Cashflow!$B166,'More House Bank'!$J:$J,Cashflow!F$5)</f>
        <v>49328.36</v>
      </c>
      <c r="G166" s="137">
        <f>SUMIFS('More House Bank'!$I:$I,'More House Bank'!$K:$K,Cashflow!$B166,'More House Bank'!$J:$J,Cashflow!G$5)</f>
        <v>12.8</v>
      </c>
      <c r="H166" s="137">
        <f>SUMIFS('More House Bank'!$I:$I,'More House Bank'!$K:$K,Cashflow!$B166,'More House Bank'!$J:$J,Cashflow!H$5)</f>
        <v>100252.16</v>
      </c>
      <c r="I166" s="137">
        <f>SUMIFS('More House Bank'!$I:$I,'More House Bank'!$K:$K,Cashflow!$B166,'More House Bank'!$J:$J,Cashflow!I$5)</f>
        <v>753180.06</v>
      </c>
      <c r="J166" s="137">
        <f>SUMIFS('More House Bank'!$I:$I,'More House Bank'!$K:$K,Cashflow!$B166,'More House Bank'!$J:$J,Cashflow!J$5)</f>
        <v>0</v>
      </c>
      <c r="K166" s="137">
        <f>SUMIFS('More House Bank'!$I:$I,'More House Bank'!$K:$K,Cashflow!$B166,'More House Bank'!$J:$J,Cashflow!K$5)</f>
        <v>0</v>
      </c>
      <c r="L166" s="137">
        <f>SUMIFS('More House Bank'!$I:$I,'More House Bank'!$K:$K,Cashflow!$B166,'More House Bank'!$J:$J,Cashflow!L$5)</f>
        <v>0</v>
      </c>
      <c r="M166" s="137">
        <f>SUMIFS('More House Bank'!$I:$I,'More House Bank'!$K:$K,Cashflow!$B166,'More House Bank'!$J:$J,Cashflow!M$5)</f>
        <v>1035</v>
      </c>
      <c r="N166" s="137">
        <f>SUMIFS('More House Bank'!$I:$I,'More House Bank'!$K:$K,Cashflow!$B166,'More House Bank'!$J:$J,Cashflow!N$5)</f>
        <v>0</v>
      </c>
      <c r="O166" s="137">
        <f>SUMIFS('More House Bank'!$I:$I,'More House Bank'!$K:$K,Cashflow!$B166,'More House Bank'!$J:$J,Cashflow!O$5)</f>
        <v>0</v>
      </c>
      <c r="P166" s="137">
        <f>SUMIFS('More House Bank'!$I:$I,'More House Bank'!$K:$K,Cashflow!$B166,'More House Bank'!$J:$J,Cashflow!P$5)</f>
        <v>2371.1</v>
      </c>
      <c r="Q166" s="137">
        <f>SUMIFS('More House Bank'!$I:$I,'More House Bank'!$K:$K,Cashflow!$B166,'More House Bank'!$J:$J,Cashflow!Q$5)</f>
        <v>5158</v>
      </c>
      <c r="R166" s="137">
        <f>SUMIFS('More House Bank'!$I:$I,'More House Bank'!$K:$K,Cashflow!$B166,'More House Bank'!$J:$J,Cashflow!R$5)</f>
        <v>0</v>
      </c>
      <c r="S166" s="137">
        <f>SUMIFS('More House Bank'!$I:$I,'More House Bank'!$K:$K,Cashflow!$B166,'More House Bank'!$J:$J,Cashflow!S$5)</f>
        <v>0</v>
      </c>
      <c r="T166" s="137">
        <f>SUMIFS('More House Bank'!$I:$I,'More House Bank'!$K:$K,Cashflow!$B166,'More House Bank'!$J:$J,Cashflow!T$5)</f>
        <v>0</v>
      </c>
      <c r="U166" s="137">
        <f>SUMIFS('More House Bank'!$I:$I,'More House Bank'!$K:$K,Cashflow!$B166,'More House Bank'!$J:$J,Cashflow!U$5)</f>
        <v>0</v>
      </c>
      <c r="V166" s="137">
        <f>SUMIFS('More House Bank'!$I:$I,'More House Bank'!$K:$K,Cashflow!$B166,'More House Bank'!$J:$J,Cashflow!V$5)</f>
        <v>0</v>
      </c>
      <c r="W166" s="137">
        <f>SUMIFS('More House Bank'!$I:$I,'More House Bank'!$K:$K,Cashflow!$B166,'More House Bank'!$J:$J,Cashflow!W$5)</f>
        <v>0</v>
      </c>
      <c r="X166" s="137">
        <f>SUMIFS('More House Bank'!$I:$I,'More House Bank'!$K:$K,Cashflow!$B166,'More House Bank'!$J:$J,Cashflow!X$5)</f>
        <v>0</v>
      </c>
      <c r="Y166" s="137">
        <f>SUMIFS('More House Bank'!$I:$I,'More House Bank'!$K:$K,Cashflow!$B166,'More House Bank'!$J:$J,Cashflow!Y$5)</f>
        <v>0</v>
      </c>
      <c r="Z166" s="137">
        <f>SUMIFS('More House Bank'!$I:$I,'More House Bank'!$K:$K,Cashflow!$B166,'More House Bank'!$J:$J,Cashflow!Z$5)</f>
        <v>30000</v>
      </c>
      <c r="AA166" s="137">
        <f>SUMIFS('More House Bank'!$I:$I,'More House Bank'!$K:$K,Cashflow!$B166,'More House Bank'!$J:$J,Cashflow!AA$5)</f>
        <v>0</v>
      </c>
      <c r="AB166" s="137">
        <f>SUMIFS('More House Bank'!$I:$I,'More House Bank'!$K:$K,Cashflow!$B166,'More House Bank'!$J:$J,Cashflow!AB$5)</f>
        <v>0</v>
      </c>
      <c r="AC166" s="137">
        <f>SUMIFS('More House Bank'!$I:$I,'More House Bank'!$K:$K,Cashflow!$B166,'More House Bank'!$J:$J,Cashflow!AC$5)</f>
        <v>87740.33</v>
      </c>
      <c r="AD166" s="137">
        <f>SUMIFS('More House Bank'!$I:$I,'More House Bank'!$K:$K,Cashflow!$B166,'More House Bank'!$J:$J,Cashflow!AD$5)</f>
        <v>0</v>
      </c>
      <c r="AE166" s="137">
        <f>SUMIFS('More House Bank'!$I:$I,'More House Bank'!$K:$K,Cashflow!$B166,'More House Bank'!$J:$J,Cashflow!AE$5)</f>
        <v>0</v>
      </c>
      <c r="AF166" s="137">
        <f>SUMIFS('More House Bank'!$I:$I,'More House Bank'!$K:$K,Cashflow!$B166,'More House Bank'!$J:$J,Cashflow!AF$5)</f>
        <v>52239.96</v>
      </c>
      <c r="AG166" s="137">
        <f>SUMIFS('More House Bank'!$I:$I,'More House Bank'!$K:$K,Cashflow!$B166,'More House Bank'!$J:$J,Cashflow!AG$5)</f>
        <v>35118.769999999997</v>
      </c>
      <c r="AH166" s="137">
        <f>SUMIFS('More House Bank'!$I:$I,'More House Bank'!$K:$K,Cashflow!$B166,'More House Bank'!$J:$J,Cashflow!AH$5)</f>
        <v>39360</v>
      </c>
      <c r="AI166" s="137">
        <f>SUMIFS('More House Bank'!$I:$I,'More House Bank'!$K:$K,Cashflow!$B166,'More House Bank'!$J:$J,Cashflow!AI$5)</f>
        <v>24500</v>
      </c>
      <c r="AJ166" s="137">
        <f>SUMIFS('More House Bank'!$I:$I,'More House Bank'!$K:$K,Cashflow!$B166,'More House Bank'!$J:$J,Cashflow!AJ$5)</f>
        <v>0</v>
      </c>
      <c r="AK166" s="137">
        <f>SUMIFS('More House Bank'!$I:$I,'More House Bank'!$K:$K,Cashflow!$B166,'More House Bank'!$J:$J,Cashflow!AK$5)</f>
        <v>0</v>
      </c>
      <c r="AL166" s="137">
        <f>SUMIFS('More House Bank'!$I:$I,'More House Bank'!$K:$K,Cashflow!$B166,'More House Bank'!$J:$J,Cashflow!AL$5)</f>
        <v>0</v>
      </c>
      <c r="AM166" s="137">
        <f>SUMIFS('More House Bank'!$I:$I,'More House Bank'!$K:$K,Cashflow!$B166,'More House Bank'!$J:$J,Cashflow!AM$5)</f>
        <v>0</v>
      </c>
      <c r="AN166" s="137">
        <f>SUMIFS('More House Bank'!$I:$I,'More House Bank'!$K:$K,Cashflow!$B166,'More House Bank'!$J:$J,Cashflow!AN$5)</f>
        <v>0</v>
      </c>
      <c r="AO166" s="137">
        <f>SUMIFS('More House Bank'!$I:$I,'More House Bank'!$K:$K,Cashflow!$B166,'More House Bank'!$J:$J,Cashflow!AO$5)</f>
        <v>2402.6800000000003</v>
      </c>
      <c r="AP166" s="137">
        <f>SUMIFS('More House Bank'!$I:$I,'More House Bank'!$K:$K,Cashflow!$B166,'More House Bank'!$J:$J,Cashflow!AP$5)</f>
        <v>0</v>
      </c>
      <c r="AQ166" s="137">
        <f>SUMIFS('More House Bank'!$I:$I,'More House Bank'!$K:$K,Cashflow!$B166,'More House Bank'!$J:$J,Cashflow!AQ$5)</f>
        <v>0</v>
      </c>
      <c r="AR166" s="137">
        <f>SUMIFS('More House Bank'!$I:$I,'More House Bank'!$K:$K,Cashflow!$B166,'More House Bank'!$J:$J,Cashflow!AR$5)</f>
        <v>0</v>
      </c>
      <c r="AS166" s="137">
        <f>SUMIFS('More House Bank'!$I:$I,'More House Bank'!$K:$K,Cashflow!$B166,'More House Bank'!$J:$J,Cashflow!AS$5)</f>
        <v>200</v>
      </c>
      <c r="AT166" s="137">
        <f>SUMIFS('More House Bank'!$I:$I,'More House Bank'!$K:$K,Cashflow!$B166,'More House Bank'!$J:$J,Cashflow!AT$5)</f>
        <v>0</v>
      </c>
      <c r="AU166" s="137">
        <f>SUMIFS('More House Bank'!$I:$I,'More House Bank'!$K:$K,Cashflow!$B166,'More House Bank'!$J:$J,Cashflow!AU$5)</f>
        <v>0</v>
      </c>
      <c r="AV166" s="137">
        <f>SUMIFS('More House Bank'!$I:$I,'More House Bank'!$K:$K,Cashflow!$B166,'More House Bank'!$J:$J,Cashflow!AV$5)</f>
        <v>200</v>
      </c>
      <c r="AW166" s="137">
        <f>SUMIFS('More House Bank'!$I:$I,'More House Bank'!$K:$K,Cashflow!$B166,'More House Bank'!$J:$J,Cashflow!AW$5)</f>
        <v>0</v>
      </c>
      <c r="AX166" s="137">
        <f>SUMIFS('More House Bank'!$I:$I,'More House Bank'!$K:$K,Cashflow!$B166,'More House Bank'!$J:$J,Cashflow!AX$5)</f>
        <v>6600</v>
      </c>
      <c r="AY166" s="137">
        <f>SUMIFS('More House Bank'!$I:$I,'More House Bank'!$K:$K,Cashflow!$B166,'More House Bank'!$J:$J,Cashflow!AY$5)</f>
        <v>0</v>
      </c>
      <c r="AZ166" s="137">
        <f>SUMIFS('More House Bank'!$I:$I,'More House Bank'!$K:$K,Cashflow!$B166,'More House Bank'!$J:$J,Cashflow!AZ$5)</f>
        <v>24731.14</v>
      </c>
      <c r="BA166" s="137">
        <f>SUMIFS('More House Bank'!$I:$I,'More House Bank'!$K:$K,Cashflow!$B166,'More House Bank'!$J:$J,Cashflow!BA$5)</f>
        <v>7290</v>
      </c>
    </row>
    <row r="167" spans="2:56" s="137" customFormat="1" ht="12.75" hidden="1" outlineLevel="1" x14ac:dyDescent="0.2">
      <c r="B167" s="137" t="s">
        <v>1673</v>
      </c>
      <c r="D167" s="181">
        <f t="shared" si="131"/>
        <v>14345848.609999999</v>
      </c>
      <c r="E167" s="137">
        <f>SUMIFS('More House Bank'!$I:$I,'More House Bank'!$K:$K,Cashflow!$B167,'More House Bank'!$J:$J,Cashflow!E$5)</f>
        <v>2350000</v>
      </c>
      <c r="F167" s="137">
        <f>SUMIFS('More House Bank'!$I:$I,'More House Bank'!$K:$K,Cashflow!$B167,'More House Bank'!$J:$J,Cashflow!F$5)</f>
        <v>0</v>
      </c>
      <c r="G167" s="137">
        <f>SUMIFS('More House Bank'!$I:$I,'More House Bank'!$K:$K,Cashflow!$B167,'More House Bank'!$J:$J,Cashflow!G$5)</f>
        <v>0</v>
      </c>
      <c r="H167" s="137">
        <f>SUMIFS('More House Bank'!$I:$I,'More House Bank'!$K:$K,Cashflow!$B167,'More House Bank'!$J:$J,Cashflow!H$5)</f>
        <v>0</v>
      </c>
      <c r="I167" s="137">
        <f>SUMIFS('More House Bank'!$I:$I,'More House Bank'!$K:$K,Cashflow!$B167,'More House Bank'!$J:$J,Cashflow!I$5)</f>
        <v>7681404.7000000002</v>
      </c>
      <c r="J167" s="137">
        <f>SUMIFS('More House Bank'!$I:$I,'More House Bank'!$K:$K,Cashflow!$B167,'More House Bank'!$J:$J,Cashflow!J$5)</f>
        <v>150000</v>
      </c>
      <c r="K167" s="137">
        <f>SUMIFS('More House Bank'!$I:$I,'More House Bank'!$K:$K,Cashflow!$B167,'More House Bank'!$J:$J,Cashflow!K$5)</f>
        <v>325000</v>
      </c>
      <c r="L167" s="137">
        <f>SUMIFS('More House Bank'!$I:$I,'More House Bank'!$K:$K,Cashflow!$B167,'More House Bank'!$J:$J,Cashflow!L$5)</f>
        <v>175000</v>
      </c>
      <c r="M167" s="137">
        <f>SUMIFS('More House Bank'!$I:$I,'More House Bank'!$K:$K,Cashflow!$B167,'More House Bank'!$J:$J,Cashflow!M$5)</f>
        <v>105000</v>
      </c>
      <c r="N167" s="137">
        <f>SUMIFS('More House Bank'!$I:$I,'More House Bank'!$K:$K,Cashflow!$B167,'More House Bank'!$J:$J,Cashflow!N$5)</f>
        <v>130000</v>
      </c>
      <c r="O167" s="137">
        <f>SUMIFS('More House Bank'!$I:$I,'More House Bank'!$K:$K,Cashflow!$B167,'More House Bank'!$J:$J,Cashflow!O$5)</f>
        <v>170000</v>
      </c>
      <c r="P167" s="137">
        <f>SUMIFS('More House Bank'!$I:$I,'More House Bank'!$K:$K,Cashflow!$B167,'More House Bank'!$J:$J,Cashflow!P$5)</f>
        <v>5000</v>
      </c>
      <c r="Q167" s="137">
        <f>SUMIFS('More House Bank'!$I:$I,'More House Bank'!$K:$K,Cashflow!$B167,'More House Bank'!$J:$J,Cashflow!Q$5)</f>
        <v>0</v>
      </c>
      <c r="R167" s="137">
        <f>SUMIFS('More House Bank'!$I:$I,'More House Bank'!$K:$K,Cashflow!$B167,'More House Bank'!$J:$J,Cashflow!R$5)</f>
        <v>0</v>
      </c>
      <c r="S167" s="137">
        <f>SUMIFS('More House Bank'!$I:$I,'More House Bank'!$K:$K,Cashflow!$B167,'More House Bank'!$J:$J,Cashflow!S$5)</f>
        <v>0</v>
      </c>
      <c r="T167" s="137">
        <f>SUMIFS('More House Bank'!$I:$I,'More House Bank'!$K:$K,Cashflow!$B167,'More House Bank'!$J:$J,Cashflow!T$5)</f>
        <v>0</v>
      </c>
      <c r="U167" s="137">
        <f>SUMIFS('More House Bank'!$I:$I,'More House Bank'!$K:$K,Cashflow!$B167,'More House Bank'!$J:$J,Cashflow!U$5)</f>
        <v>0</v>
      </c>
      <c r="V167" s="137">
        <f>SUMIFS('More House Bank'!$I:$I,'More House Bank'!$K:$K,Cashflow!$B167,'More House Bank'!$J:$J,Cashflow!V$5)</f>
        <v>0</v>
      </c>
      <c r="W167" s="137">
        <f>SUMIFS('More House Bank'!$I:$I,'More House Bank'!$K:$K,Cashflow!$B167,'More House Bank'!$J:$J,Cashflow!W$5)</f>
        <v>0</v>
      </c>
      <c r="X167" s="137">
        <f>SUMIFS('More House Bank'!$I:$I,'More House Bank'!$K:$K,Cashflow!$B167,'More House Bank'!$J:$J,Cashflow!X$5)</f>
        <v>0</v>
      </c>
      <c r="Y167" s="137">
        <f>SUMIFS('More House Bank'!$I:$I,'More House Bank'!$K:$K,Cashflow!$B167,'More House Bank'!$J:$J,Cashflow!Y$5)</f>
        <v>0</v>
      </c>
      <c r="Z167" s="137">
        <f>SUMIFS('More House Bank'!$I:$I,'More House Bank'!$K:$K,Cashflow!$B167,'More House Bank'!$J:$J,Cashflow!Z$5)</f>
        <v>270000</v>
      </c>
      <c r="AA167" s="137">
        <f>SUMIFS('More House Bank'!$I:$I,'More House Bank'!$K:$K,Cashflow!$B167,'More House Bank'!$J:$J,Cashflow!AA$5)</f>
        <v>0</v>
      </c>
      <c r="AB167" s="137">
        <f>SUMIFS('More House Bank'!$I:$I,'More House Bank'!$K:$K,Cashflow!$B167,'More House Bank'!$J:$J,Cashflow!AB$5)</f>
        <v>0</v>
      </c>
      <c r="AC167" s="137">
        <f>SUMIFS('More House Bank'!$I:$I,'More House Bank'!$K:$K,Cashflow!$B167,'More House Bank'!$J:$J,Cashflow!AC$5)</f>
        <v>25000</v>
      </c>
      <c r="AD167" s="137">
        <f>SUMIFS('More House Bank'!$I:$I,'More House Bank'!$K:$K,Cashflow!$B167,'More House Bank'!$J:$J,Cashflow!AD$5)</f>
        <v>650000</v>
      </c>
      <c r="AE167" s="137">
        <f>SUMIFS('More House Bank'!$I:$I,'More House Bank'!$K:$K,Cashflow!$B167,'More House Bank'!$J:$J,Cashflow!AE$5)</f>
        <v>0</v>
      </c>
      <c r="AF167" s="137">
        <f>SUMIFS('More House Bank'!$I:$I,'More House Bank'!$K:$K,Cashflow!$B167,'More House Bank'!$J:$J,Cashflow!AF$5)</f>
        <v>470430.48</v>
      </c>
      <c r="AG167" s="137">
        <f>SUMIFS('More House Bank'!$I:$I,'More House Bank'!$K:$K,Cashflow!$B167,'More House Bank'!$J:$J,Cashflow!AG$5)</f>
        <v>317068.94</v>
      </c>
      <c r="AH167" s="137">
        <f>SUMIFS('More House Bank'!$I:$I,'More House Bank'!$K:$K,Cashflow!$B167,'More House Bank'!$J:$J,Cashflow!AH$5)</f>
        <v>234800</v>
      </c>
      <c r="AI167" s="137">
        <f>SUMIFS('More House Bank'!$I:$I,'More House Bank'!$K:$K,Cashflow!$B167,'More House Bank'!$J:$J,Cashflow!AI$5)</f>
        <v>220500</v>
      </c>
      <c r="AJ167" s="137">
        <f>SUMIFS('More House Bank'!$I:$I,'More House Bank'!$K:$K,Cashflow!$B167,'More House Bank'!$J:$J,Cashflow!AJ$5)</f>
        <v>0</v>
      </c>
      <c r="AK167" s="137">
        <f>SUMIFS('More House Bank'!$I:$I,'More House Bank'!$K:$K,Cashflow!$B167,'More House Bank'!$J:$J,Cashflow!AK$5)</f>
        <v>0</v>
      </c>
      <c r="AL167" s="137">
        <f>SUMIFS('More House Bank'!$I:$I,'More House Bank'!$K:$K,Cashflow!$B167,'More House Bank'!$J:$J,Cashflow!AL$5)</f>
        <v>0</v>
      </c>
      <c r="AM167" s="137">
        <f>SUMIFS('More House Bank'!$I:$I,'More House Bank'!$K:$K,Cashflow!$B167,'More House Bank'!$J:$J,Cashflow!AM$5)</f>
        <v>0</v>
      </c>
      <c r="AN167" s="137">
        <f>SUMIFS('More House Bank'!$I:$I,'More House Bank'!$K:$K,Cashflow!$B167,'More House Bank'!$J:$J,Cashflow!AN$5)</f>
        <v>0</v>
      </c>
      <c r="AO167" s="137">
        <f>SUMIFS('More House Bank'!$I:$I,'More House Bank'!$K:$K,Cashflow!$B167,'More House Bank'!$J:$J,Cashflow!AO$5)</f>
        <v>0</v>
      </c>
      <c r="AP167" s="137">
        <f>SUMIFS('More House Bank'!$I:$I,'More House Bank'!$K:$K,Cashflow!$B167,'More House Bank'!$J:$J,Cashflow!AP$5)</f>
        <v>0</v>
      </c>
      <c r="AQ167" s="137">
        <f>SUMIFS('More House Bank'!$I:$I,'More House Bank'!$K:$K,Cashflow!$B167,'More House Bank'!$J:$J,Cashflow!AQ$5)</f>
        <v>0</v>
      </c>
      <c r="AR167" s="137">
        <f>SUMIFS('More House Bank'!$I:$I,'More House Bank'!$K:$K,Cashflow!$B167,'More House Bank'!$J:$J,Cashflow!AR$5)</f>
        <v>0</v>
      </c>
      <c r="AS167" s="137">
        <f>SUMIFS('More House Bank'!$I:$I,'More House Bank'!$K:$K,Cashflow!$B167,'More House Bank'!$J:$J,Cashflow!AS$5)</f>
        <v>0</v>
      </c>
      <c r="AT167" s="137">
        <f>SUMIFS('More House Bank'!$I:$I,'More House Bank'!$K:$K,Cashflow!$B167,'More House Bank'!$J:$J,Cashflow!AT$5)</f>
        <v>0</v>
      </c>
      <c r="AU167" s="137">
        <f>SUMIFS('More House Bank'!$I:$I,'More House Bank'!$K:$K,Cashflow!$B167,'More House Bank'!$J:$J,Cashflow!AU$5)</f>
        <v>0</v>
      </c>
      <c r="AV167" s="137">
        <f>SUMIFS('More House Bank'!$I:$I,'More House Bank'!$K:$K,Cashflow!$B167,'More House Bank'!$J:$J,Cashflow!AV$5)</f>
        <v>55000</v>
      </c>
      <c r="AW167" s="137">
        <f>SUMIFS('More House Bank'!$I:$I,'More House Bank'!$K:$K,Cashflow!$B167,'More House Bank'!$J:$J,Cashflow!AW$5)</f>
        <v>0</v>
      </c>
      <c r="AX167" s="137">
        <f>SUMIFS('More House Bank'!$I:$I,'More House Bank'!$K:$K,Cashflow!$B167,'More House Bank'!$J:$J,Cashflow!AX$5)</f>
        <v>51400</v>
      </c>
      <c r="AY167" s="137">
        <f>SUMIFS('More House Bank'!$I:$I,'More House Bank'!$K:$K,Cashflow!$B167,'More House Bank'!$J:$J,Cashflow!AY$5)</f>
        <v>163272.82999999999</v>
      </c>
      <c r="AZ167" s="137">
        <f>SUMIFS('More House Bank'!$I:$I,'More House Bank'!$K:$K,Cashflow!$B167,'More House Bank'!$J:$J,Cashflow!AZ$5)</f>
        <v>336971.66000000003</v>
      </c>
      <c r="BA167" s="137">
        <f>SUMIFS('More House Bank'!$I:$I,'More House Bank'!$K:$K,Cashflow!$B167,'More House Bank'!$J:$J,Cashflow!BA$5)</f>
        <v>460000</v>
      </c>
    </row>
    <row r="168" spans="2:56" s="137" customFormat="1" ht="12.75" hidden="1" outlineLevel="1" x14ac:dyDescent="0.2">
      <c r="B168" s="137" t="s">
        <v>1688</v>
      </c>
      <c r="D168" s="181">
        <f t="shared" si="131"/>
        <v>10500000</v>
      </c>
      <c r="E168" s="137">
        <f>SUMIFS('More House Bank'!$I:$I,'More House Bank'!$K:$K,Cashflow!$B168,'More House Bank'!$J:$J,Cashflow!E$5)</f>
        <v>0</v>
      </c>
      <c r="F168" s="137">
        <f>SUMIFS('More House Bank'!$I:$I,'More House Bank'!$K:$K,Cashflow!$B168,'More House Bank'!$J:$J,Cashflow!F$5)</f>
        <v>0</v>
      </c>
      <c r="G168" s="137">
        <f>SUMIFS('More House Bank'!$I:$I,'More House Bank'!$K:$K,Cashflow!$B168,'More House Bank'!$J:$J,Cashflow!G$5)</f>
        <v>0</v>
      </c>
      <c r="H168" s="137">
        <f>SUMIFS('More House Bank'!$I:$I,'More House Bank'!$K:$K,Cashflow!$B168,'More House Bank'!$J:$J,Cashflow!H$5)</f>
        <v>0</v>
      </c>
      <c r="I168" s="137">
        <f>SUMIFS('More House Bank'!$I:$I,'More House Bank'!$K:$K,Cashflow!$B168,'More House Bank'!$J:$J,Cashflow!I$5)</f>
        <v>0</v>
      </c>
      <c r="J168" s="137">
        <f>SUMIFS('More House Bank'!$I:$I,'More House Bank'!$K:$K,Cashflow!$B168,'More House Bank'!$J:$J,Cashflow!J$5)</f>
        <v>0</v>
      </c>
      <c r="K168" s="137">
        <f>SUMIFS('More House Bank'!$I:$I,'More House Bank'!$K:$K,Cashflow!$B168,'More House Bank'!$J:$J,Cashflow!K$5)</f>
        <v>0</v>
      </c>
      <c r="L168" s="137">
        <f>SUMIFS('More House Bank'!$I:$I,'More House Bank'!$K:$K,Cashflow!$B168,'More House Bank'!$J:$J,Cashflow!L$5)</f>
        <v>0</v>
      </c>
      <c r="M168" s="137">
        <f>SUMIFS('More House Bank'!$I:$I,'More House Bank'!$K:$K,Cashflow!$B168,'More House Bank'!$J:$J,Cashflow!M$5)</f>
        <v>0</v>
      </c>
      <c r="N168" s="137">
        <f>SUMIFS('More House Bank'!$I:$I,'More House Bank'!$K:$K,Cashflow!$B168,'More House Bank'!$J:$J,Cashflow!N$5)</f>
        <v>0</v>
      </c>
      <c r="O168" s="137">
        <f>SUMIFS('More House Bank'!$I:$I,'More House Bank'!$K:$K,Cashflow!$B168,'More House Bank'!$J:$J,Cashflow!O$5)</f>
        <v>0</v>
      </c>
      <c r="P168" s="137">
        <f>SUMIFS('More House Bank'!$I:$I,'More House Bank'!$K:$K,Cashflow!$B168,'More House Bank'!$J:$J,Cashflow!P$5)</f>
        <v>0</v>
      </c>
      <c r="Q168" s="137">
        <f>SUMIFS('More House Bank'!$I:$I,'More House Bank'!$K:$K,Cashflow!$B168,'More House Bank'!$J:$J,Cashflow!Q$5)</f>
        <v>0</v>
      </c>
      <c r="R168" s="137">
        <f>SUMIFS('More House Bank'!$I:$I,'More House Bank'!$K:$K,Cashflow!$B168,'More House Bank'!$J:$J,Cashflow!R$5)</f>
        <v>0</v>
      </c>
      <c r="S168" s="137">
        <f>SUMIFS('More House Bank'!$I:$I,'More House Bank'!$K:$K,Cashflow!$B168,'More House Bank'!$J:$J,Cashflow!S$5)</f>
        <v>0</v>
      </c>
      <c r="T168" s="137">
        <f>SUMIFS('More House Bank'!$I:$I,'More House Bank'!$K:$K,Cashflow!$B168,'More House Bank'!$J:$J,Cashflow!T$5)</f>
        <v>0</v>
      </c>
      <c r="U168" s="137">
        <f>SUMIFS('More House Bank'!$I:$I,'More House Bank'!$K:$K,Cashflow!$B168,'More House Bank'!$J:$J,Cashflow!U$5)</f>
        <v>0</v>
      </c>
      <c r="V168" s="137">
        <f>SUMIFS('More House Bank'!$I:$I,'More House Bank'!$K:$K,Cashflow!$B168,'More House Bank'!$J:$J,Cashflow!V$5)</f>
        <v>0</v>
      </c>
      <c r="W168" s="137">
        <f>SUMIFS('More House Bank'!$I:$I,'More House Bank'!$K:$K,Cashflow!$B168,'More House Bank'!$J:$J,Cashflow!W$5)</f>
        <v>0</v>
      </c>
      <c r="X168" s="137">
        <f>SUMIFS('More House Bank'!$I:$I,'More House Bank'!$K:$K,Cashflow!$B168,'More House Bank'!$J:$J,Cashflow!X$5)</f>
        <v>0</v>
      </c>
      <c r="Y168" s="137">
        <f>SUMIFS('More House Bank'!$I:$I,'More House Bank'!$K:$K,Cashflow!$B168,'More House Bank'!$J:$J,Cashflow!Y$5)</f>
        <v>0</v>
      </c>
      <c r="Z168" s="137">
        <f>SUMIFS('More House Bank'!$I:$I,'More House Bank'!$K:$K,Cashflow!$B168,'More House Bank'!$J:$J,Cashflow!Z$5)</f>
        <v>0</v>
      </c>
      <c r="AA168" s="137">
        <f>SUMIFS('More House Bank'!$I:$I,'More House Bank'!$K:$K,Cashflow!$B168,'More House Bank'!$J:$J,Cashflow!AA$5)</f>
        <v>0</v>
      </c>
      <c r="AB168" s="137">
        <f>SUMIFS('More House Bank'!$I:$I,'More House Bank'!$K:$K,Cashflow!$B168,'More House Bank'!$J:$J,Cashflow!AB$5)</f>
        <v>0</v>
      </c>
      <c r="AC168" s="137">
        <f>SUMIFS('More House Bank'!$I:$I,'More House Bank'!$K:$K,Cashflow!$B168,'More House Bank'!$J:$J,Cashflow!AC$5)</f>
        <v>0</v>
      </c>
      <c r="AD168" s="137">
        <f>SUMIFS('More House Bank'!$I:$I,'More House Bank'!$K:$K,Cashflow!$B168,'More House Bank'!$J:$J,Cashflow!AD$5)</f>
        <v>0</v>
      </c>
      <c r="AE168" s="137">
        <f>SUMIFS('More House Bank'!$I:$I,'More House Bank'!$K:$K,Cashflow!$B168,'More House Bank'!$J:$J,Cashflow!AE$5)</f>
        <v>0</v>
      </c>
      <c r="AF168" s="137">
        <f>SUMIFS('More House Bank'!$I:$I,'More House Bank'!$K:$K,Cashflow!$B168,'More House Bank'!$J:$J,Cashflow!AF$5)</f>
        <v>0</v>
      </c>
      <c r="AG168" s="137">
        <f>SUMIFS('More House Bank'!$I:$I,'More House Bank'!$K:$K,Cashflow!$B168,'More House Bank'!$J:$J,Cashflow!AG$5)</f>
        <v>0</v>
      </c>
      <c r="AH168" s="137">
        <f>SUMIFS('More House Bank'!$I:$I,'More House Bank'!$K:$K,Cashflow!$B168,'More House Bank'!$J:$J,Cashflow!AH$5)</f>
        <v>0</v>
      </c>
      <c r="AI168" s="137">
        <f>SUMIFS('More House Bank'!$I:$I,'More House Bank'!$K:$K,Cashflow!$B168,'More House Bank'!$J:$J,Cashflow!AI$5)</f>
        <v>0</v>
      </c>
      <c r="AJ168" s="137">
        <f>SUMIFS('More House Bank'!$I:$I,'More House Bank'!$K:$K,Cashflow!$B168,'More House Bank'!$J:$J,Cashflow!AJ$5)</f>
        <v>350000</v>
      </c>
      <c r="AK168" s="137">
        <f>SUMIFS('More House Bank'!$I:$I,'More House Bank'!$K:$K,Cashflow!$B168,'More House Bank'!$J:$J,Cashflow!AK$5)</f>
        <v>430000</v>
      </c>
      <c r="AL168" s="137">
        <f>SUMIFS('More House Bank'!$I:$I,'More House Bank'!$K:$K,Cashflow!$B168,'More House Bank'!$J:$J,Cashflow!AL$5)</f>
        <v>700000</v>
      </c>
      <c r="AM168" s="137">
        <f>SUMIFS('More House Bank'!$I:$I,'More House Bank'!$K:$K,Cashflow!$B168,'More House Bank'!$J:$J,Cashflow!AM$5)</f>
        <v>920000</v>
      </c>
      <c r="AN168" s="137">
        <f>SUMIFS('More House Bank'!$I:$I,'More House Bank'!$K:$K,Cashflow!$B168,'More House Bank'!$J:$J,Cashflow!AN$5)</f>
        <v>830000</v>
      </c>
      <c r="AO168" s="137">
        <f>SUMIFS('More House Bank'!$I:$I,'More House Bank'!$K:$K,Cashflow!$B168,'More House Bank'!$J:$J,Cashflow!AO$5)</f>
        <v>7175000</v>
      </c>
      <c r="AP168" s="137">
        <f>SUMIFS('More House Bank'!$I:$I,'More House Bank'!$K:$K,Cashflow!$B168,'More House Bank'!$J:$J,Cashflow!AP$5)</f>
        <v>0</v>
      </c>
      <c r="AQ168" s="137">
        <f>SUMIFS('More House Bank'!$I:$I,'More House Bank'!$K:$K,Cashflow!$B168,'More House Bank'!$J:$J,Cashflow!AQ$5)</f>
        <v>0</v>
      </c>
      <c r="AR168" s="137">
        <f>SUMIFS('More House Bank'!$I:$I,'More House Bank'!$K:$K,Cashflow!$B168,'More House Bank'!$J:$J,Cashflow!AR$5)</f>
        <v>0</v>
      </c>
      <c r="AS168" s="137">
        <f>SUMIFS('More House Bank'!$I:$I,'More House Bank'!$K:$K,Cashflow!$B168,'More House Bank'!$J:$J,Cashflow!AS$5)</f>
        <v>90000</v>
      </c>
      <c r="AT168" s="137">
        <f>SUMIFS('More House Bank'!$I:$I,'More House Bank'!$K:$K,Cashflow!$B168,'More House Bank'!$J:$J,Cashflow!AT$5)</f>
        <v>0</v>
      </c>
      <c r="AU168" s="137">
        <f>SUMIFS('More House Bank'!$I:$I,'More House Bank'!$K:$K,Cashflow!$B168,'More House Bank'!$J:$J,Cashflow!AU$5)</f>
        <v>0</v>
      </c>
      <c r="AV168" s="137">
        <f>SUMIFS('More House Bank'!$I:$I,'More House Bank'!$K:$K,Cashflow!$B168,'More House Bank'!$J:$J,Cashflow!AV$5)</f>
        <v>5000</v>
      </c>
      <c r="AW168" s="137">
        <f>SUMIFS('More House Bank'!$I:$I,'More House Bank'!$K:$K,Cashflow!$B168,'More House Bank'!$J:$J,Cashflow!AW$5)</f>
        <v>0</v>
      </c>
      <c r="AX168" s="137">
        <f>SUMIFS('More House Bank'!$I:$I,'More House Bank'!$K:$K,Cashflow!$B168,'More House Bank'!$J:$J,Cashflow!AX$5)</f>
        <v>0</v>
      </c>
      <c r="AY168" s="137">
        <f>SUMIFS('More House Bank'!$I:$I,'More House Bank'!$K:$K,Cashflow!$B168,'More House Bank'!$J:$J,Cashflow!AY$5)</f>
        <v>0</v>
      </c>
      <c r="AZ168" s="137">
        <f>SUMIFS('More House Bank'!$I:$I,'More House Bank'!$K:$K,Cashflow!$B168,'More House Bank'!$J:$J,Cashflow!AZ$5)</f>
        <v>0</v>
      </c>
      <c r="BA168" s="137">
        <f>SUMIFS('More House Bank'!$I:$I,'More House Bank'!$K:$K,Cashflow!$B168,'More House Bank'!$J:$J,Cashflow!BA$5)</f>
        <v>0</v>
      </c>
    </row>
    <row r="169" spans="2:56" s="137" customFormat="1" ht="12.75" hidden="1" outlineLevel="1" x14ac:dyDescent="0.2">
      <c r="D169" s="181">
        <f t="shared" si="131"/>
        <v>0</v>
      </c>
      <c r="E169" s="137">
        <f>SUMIFS('More House Bank'!$I:$I,'More House Bank'!$K:$K,Cashflow!$B169,'More House Bank'!$J:$J,Cashflow!E$5)</f>
        <v>0</v>
      </c>
      <c r="F169" s="137">
        <f>SUMIFS('More House Bank'!$I:$I,'More House Bank'!$K:$K,Cashflow!$B169,'More House Bank'!$J:$J,Cashflow!F$5)</f>
        <v>0</v>
      </c>
      <c r="G169" s="137">
        <f>SUMIFS('More House Bank'!$I:$I,'More House Bank'!$K:$K,Cashflow!$B169,'More House Bank'!$J:$J,Cashflow!G$5)</f>
        <v>0</v>
      </c>
      <c r="H169" s="137">
        <f>SUMIFS('More House Bank'!$I:$I,'More House Bank'!$K:$K,Cashflow!$B169,'More House Bank'!$J:$J,Cashflow!H$5)</f>
        <v>0</v>
      </c>
      <c r="I169" s="137">
        <f>SUMIFS('More House Bank'!$I:$I,'More House Bank'!$K:$K,Cashflow!$B169,'More House Bank'!$J:$J,Cashflow!I$5)</f>
        <v>0</v>
      </c>
      <c r="J169" s="137">
        <f>SUMIFS('More House Bank'!$I:$I,'More House Bank'!$K:$K,Cashflow!$B169,'More House Bank'!$J:$J,Cashflow!J$5)</f>
        <v>0</v>
      </c>
      <c r="K169" s="137">
        <f>SUMIFS('More House Bank'!$I:$I,'More House Bank'!$K:$K,Cashflow!$B169,'More House Bank'!$J:$J,Cashflow!K$5)</f>
        <v>0</v>
      </c>
      <c r="L169" s="137">
        <f>SUMIFS('More House Bank'!$I:$I,'More House Bank'!$K:$K,Cashflow!$B169,'More House Bank'!$J:$J,Cashflow!L$5)</f>
        <v>0</v>
      </c>
      <c r="M169" s="137">
        <f>SUMIFS('More House Bank'!$I:$I,'More House Bank'!$K:$K,Cashflow!$B169,'More House Bank'!$J:$J,Cashflow!M$5)</f>
        <v>0</v>
      </c>
      <c r="N169" s="137">
        <f>SUMIFS('More House Bank'!$I:$I,'More House Bank'!$K:$K,Cashflow!$B169,'More House Bank'!$J:$J,Cashflow!N$5)</f>
        <v>0</v>
      </c>
      <c r="O169" s="137">
        <f>SUMIFS('More House Bank'!$I:$I,'More House Bank'!$K:$K,Cashflow!$B169,'More House Bank'!$J:$J,Cashflow!O$5)</f>
        <v>0</v>
      </c>
      <c r="P169" s="137">
        <f>SUMIFS('More House Bank'!$I:$I,'More House Bank'!$K:$K,Cashflow!$B169,'More House Bank'!$J:$J,Cashflow!P$5)</f>
        <v>0</v>
      </c>
      <c r="Q169" s="137">
        <f>SUMIFS('More House Bank'!$I:$I,'More House Bank'!$K:$K,Cashflow!$B169,'More House Bank'!$J:$J,Cashflow!Q$5)</f>
        <v>0</v>
      </c>
      <c r="R169" s="137">
        <f>SUMIFS('More House Bank'!$I:$I,'More House Bank'!$K:$K,Cashflow!$B169,'More House Bank'!$J:$J,Cashflow!R$5)</f>
        <v>0</v>
      </c>
      <c r="S169" s="137">
        <f>SUMIFS('More House Bank'!$I:$I,'More House Bank'!$K:$K,Cashflow!$B169,'More House Bank'!$J:$J,Cashflow!S$5)</f>
        <v>0</v>
      </c>
      <c r="T169" s="137">
        <f>SUMIFS('More House Bank'!$I:$I,'More House Bank'!$K:$K,Cashflow!$B169,'More House Bank'!$J:$J,Cashflow!T$5)</f>
        <v>0</v>
      </c>
      <c r="U169" s="137">
        <f>SUMIFS('More House Bank'!$I:$I,'More House Bank'!$K:$K,Cashflow!$B169,'More House Bank'!$J:$J,Cashflow!U$5)</f>
        <v>0</v>
      </c>
      <c r="V169" s="137">
        <f>SUMIFS('More House Bank'!$I:$I,'More House Bank'!$K:$K,Cashflow!$B169,'More House Bank'!$J:$J,Cashflow!V$5)</f>
        <v>0</v>
      </c>
      <c r="W169" s="137">
        <f>SUMIFS('More House Bank'!$I:$I,'More House Bank'!$K:$K,Cashflow!$B169,'More House Bank'!$J:$J,Cashflow!W$5)</f>
        <v>0</v>
      </c>
      <c r="X169" s="137">
        <f>SUMIFS('More House Bank'!$I:$I,'More House Bank'!$K:$K,Cashflow!$B169,'More House Bank'!$J:$J,Cashflow!X$5)</f>
        <v>0</v>
      </c>
      <c r="Y169" s="137">
        <f>SUMIFS('More House Bank'!$I:$I,'More House Bank'!$K:$K,Cashflow!$B169,'More House Bank'!$J:$J,Cashflow!Y$5)</f>
        <v>0</v>
      </c>
      <c r="Z169" s="137">
        <f>SUMIFS('More House Bank'!$I:$I,'More House Bank'!$K:$K,Cashflow!$B169,'More House Bank'!$J:$J,Cashflow!Z$5)</f>
        <v>0</v>
      </c>
      <c r="AA169" s="137">
        <f>SUMIFS('More House Bank'!$I:$I,'More House Bank'!$K:$K,Cashflow!$B169,'More House Bank'!$J:$J,Cashflow!AA$5)</f>
        <v>0</v>
      </c>
      <c r="AB169" s="137">
        <f>SUMIFS('More House Bank'!$I:$I,'More House Bank'!$K:$K,Cashflow!$B169,'More House Bank'!$J:$J,Cashflow!AB$5)</f>
        <v>0</v>
      </c>
      <c r="AC169" s="137">
        <f>SUMIFS('More House Bank'!$I:$I,'More House Bank'!$K:$K,Cashflow!$B169,'More House Bank'!$J:$J,Cashflow!AC$5)</f>
        <v>0</v>
      </c>
      <c r="AD169" s="137">
        <f>SUMIFS('More House Bank'!$I:$I,'More House Bank'!$K:$K,Cashflow!$B169,'More House Bank'!$J:$J,Cashflow!AD$5)</f>
        <v>0</v>
      </c>
      <c r="AE169" s="137">
        <f>SUMIFS('More House Bank'!$I:$I,'More House Bank'!$K:$K,Cashflow!$B169,'More House Bank'!$J:$J,Cashflow!AE$5)</f>
        <v>0</v>
      </c>
      <c r="AF169" s="137">
        <f>SUMIFS('More House Bank'!$I:$I,'More House Bank'!$K:$K,Cashflow!$B169,'More House Bank'!$J:$J,Cashflow!AF$5)</f>
        <v>0</v>
      </c>
      <c r="AG169" s="137">
        <f>SUMIFS('More House Bank'!$I:$I,'More House Bank'!$K:$K,Cashflow!$B169,'More House Bank'!$J:$J,Cashflow!AG$5)</f>
        <v>0</v>
      </c>
      <c r="AH169" s="137">
        <f>SUMIFS('More House Bank'!$I:$I,'More House Bank'!$K:$K,Cashflow!$B169,'More House Bank'!$J:$J,Cashflow!AH$5)</f>
        <v>0</v>
      </c>
      <c r="AI169" s="137">
        <f>SUMIFS('More House Bank'!$I:$I,'More House Bank'!$K:$K,Cashflow!$B169,'More House Bank'!$J:$J,Cashflow!AI$5)</f>
        <v>0</v>
      </c>
      <c r="AJ169" s="137">
        <f>SUMIFS('More House Bank'!$I:$I,'More House Bank'!$K:$K,Cashflow!$B169,'More House Bank'!$J:$J,Cashflow!AJ$5)</f>
        <v>0</v>
      </c>
      <c r="AK169" s="137">
        <f>SUMIFS('More House Bank'!$I:$I,'More House Bank'!$K:$K,Cashflow!$B169,'More House Bank'!$J:$J,Cashflow!AK$5)</f>
        <v>0</v>
      </c>
      <c r="AL169" s="137">
        <f>SUMIFS('More House Bank'!$I:$I,'More House Bank'!$K:$K,Cashflow!$B169,'More House Bank'!$J:$J,Cashflow!AL$5)</f>
        <v>0</v>
      </c>
      <c r="AM169" s="137">
        <f>SUMIFS('More House Bank'!$I:$I,'More House Bank'!$K:$K,Cashflow!$B169,'More House Bank'!$J:$J,Cashflow!AM$5)</f>
        <v>0</v>
      </c>
      <c r="AN169" s="137">
        <f>SUMIFS('More House Bank'!$I:$I,'More House Bank'!$K:$K,Cashflow!$B169,'More House Bank'!$J:$J,Cashflow!AN$5)</f>
        <v>0</v>
      </c>
      <c r="AO169" s="137">
        <f>SUMIFS('More House Bank'!$I:$I,'More House Bank'!$K:$K,Cashflow!$B169,'More House Bank'!$J:$J,Cashflow!AO$5)</f>
        <v>0</v>
      </c>
      <c r="AP169" s="137">
        <f>SUMIFS('More House Bank'!$I:$I,'More House Bank'!$K:$K,Cashflow!$B169,'More House Bank'!$J:$J,Cashflow!AP$5)</f>
        <v>0</v>
      </c>
      <c r="AQ169" s="137">
        <f>SUMIFS('More House Bank'!$I:$I,'More House Bank'!$K:$K,Cashflow!$B169,'More House Bank'!$J:$J,Cashflow!AQ$5)</f>
        <v>0</v>
      </c>
      <c r="AR169" s="137">
        <f>SUMIFS('More House Bank'!$I:$I,'More House Bank'!$K:$K,Cashflow!$B169,'More House Bank'!$J:$J,Cashflow!AR$5)</f>
        <v>0</v>
      </c>
      <c r="AS169" s="137">
        <f>SUMIFS('More House Bank'!$I:$I,'More House Bank'!$K:$K,Cashflow!$B169,'More House Bank'!$J:$J,Cashflow!AS$5)</f>
        <v>0</v>
      </c>
      <c r="AT169" s="137">
        <f>SUMIFS('More House Bank'!$I:$I,'More House Bank'!$K:$K,Cashflow!$B169,'More House Bank'!$J:$J,Cashflow!AT$5)</f>
        <v>0</v>
      </c>
      <c r="AU169" s="137">
        <f>SUMIFS('More House Bank'!$I:$I,'More House Bank'!$K:$K,Cashflow!$B169,'More House Bank'!$J:$J,Cashflow!AU$5)</f>
        <v>0</v>
      </c>
      <c r="AV169" s="137">
        <f>SUMIFS('More House Bank'!$I:$I,'More House Bank'!$K:$K,Cashflow!$B169,'More House Bank'!$J:$J,Cashflow!AV$5)</f>
        <v>0</v>
      </c>
      <c r="AW169" s="137">
        <f>SUMIFS('More House Bank'!$I:$I,'More House Bank'!$K:$K,Cashflow!$B169,'More House Bank'!$J:$J,Cashflow!AW$5)</f>
        <v>0</v>
      </c>
      <c r="AX169" s="137">
        <f>SUMIFS('More House Bank'!$I:$I,'More House Bank'!$K:$K,Cashflow!$B169,'More House Bank'!$J:$J,Cashflow!AX$5)</f>
        <v>0</v>
      </c>
      <c r="AY169" s="137">
        <f>SUMIFS('More House Bank'!$I:$I,'More House Bank'!$K:$K,Cashflow!$B169,'More House Bank'!$J:$J,Cashflow!AY$5)</f>
        <v>0</v>
      </c>
      <c r="AZ169" s="137">
        <f>SUMIFS('More House Bank'!$I:$I,'More House Bank'!$K:$K,Cashflow!$B169,'More House Bank'!$J:$J,Cashflow!AZ$5)</f>
        <v>0</v>
      </c>
      <c r="BA169" s="137">
        <f>SUMIFS('More House Bank'!$I:$I,'More House Bank'!$K:$K,Cashflow!$B169,'More House Bank'!$J:$J,Cashflow!BA$5)</f>
        <v>0</v>
      </c>
    </row>
    <row r="170" spans="2:56" s="137" customFormat="1" ht="12.75" hidden="1" outlineLevel="1" x14ac:dyDescent="0.2">
      <c r="D170" s="181">
        <f t="shared" si="131"/>
        <v>0</v>
      </c>
      <c r="E170" s="137">
        <f>SUMIFS('More House Bank'!$I:$I,'More House Bank'!$K:$K,Cashflow!$B170,'More House Bank'!$J:$J,Cashflow!E$5)</f>
        <v>0</v>
      </c>
      <c r="F170" s="137">
        <f>SUMIFS('More House Bank'!$I:$I,'More House Bank'!$K:$K,Cashflow!$B170,'More House Bank'!$J:$J,Cashflow!F$5)</f>
        <v>0</v>
      </c>
      <c r="G170" s="137">
        <f>SUMIFS('More House Bank'!$I:$I,'More House Bank'!$K:$K,Cashflow!$B170,'More House Bank'!$J:$J,Cashflow!G$5)</f>
        <v>0</v>
      </c>
      <c r="H170" s="137">
        <f>SUMIFS('More House Bank'!$I:$I,'More House Bank'!$K:$K,Cashflow!$B170,'More House Bank'!$J:$J,Cashflow!H$5)</f>
        <v>0</v>
      </c>
      <c r="I170" s="137">
        <f>SUMIFS('More House Bank'!$I:$I,'More House Bank'!$K:$K,Cashflow!$B170,'More House Bank'!$J:$J,Cashflow!I$5)</f>
        <v>0</v>
      </c>
      <c r="J170" s="137">
        <f>SUMIFS('More House Bank'!$I:$I,'More House Bank'!$K:$K,Cashflow!$B170,'More House Bank'!$J:$J,Cashflow!J$5)</f>
        <v>0</v>
      </c>
      <c r="K170" s="137">
        <f>SUMIFS('More House Bank'!$I:$I,'More House Bank'!$K:$K,Cashflow!$B170,'More House Bank'!$J:$J,Cashflow!K$5)</f>
        <v>0</v>
      </c>
      <c r="L170" s="137">
        <f>SUMIFS('More House Bank'!$I:$I,'More House Bank'!$K:$K,Cashflow!$B170,'More House Bank'!$J:$J,Cashflow!L$5)</f>
        <v>0</v>
      </c>
      <c r="M170" s="137">
        <f>SUMIFS('More House Bank'!$I:$I,'More House Bank'!$K:$K,Cashflow!$B170,'More House Bank'!$J:$J,Cashflow!M$5)</f>
        <v>0</v>
      </c>
      <c r="N170" s="137">
        <f>SUMIFS('More House Bank'!$I:$I,'More House Bank'!$K:$K,Cashflow!$B170,'More House Bank'!$J:$J,Cashflow!N$5)</f>
        <v>0</v>
      </c>
      <c r="O170" s="137">
        <f>SUMIFS('More House Bank'!$I:$I,'More House Bank'!$K:$K,Cashflow!$B170,'More House Bank'!$J:$J,Cashflow!O$5)</f>
        <v>0</v>
      </c>
      <c r="P170" s="137">
        <f>SUMIFS('More House Bank'!$I:$I,'More House Bank'!$K:$K,Cashflow!$B170,'More House Bank'!$J:$J,Cashflow!P$5)</f>
        <v>0</v>
      </c>
      <c r="Q170" s="137">
        <f>SUMIFS('More House Bank'!$I:$I,'More House Bank'!$K:$K,Cashflow!$B170,'More House Bank'!$J:$J,Cashflow!Q$5)</f>
        <v>0</v>
      </c>
      <c r="R170" s="137">
        <f>SUMIFS('More House Bank'!$I:$I,'More House Bank'!$K:$K,Cashflow!$B170,'More House Bank'!$J:$J,Cashflow!R$5)</f>
        <v>0</v>
      </c>
      <c r="S170" s="137">
        <f>SUMIFS('More House Bank'!$I:$I,'More House Bank'!$K:$K,Cashflow!$B170,'More House Bank'!$J:$J,Cashflow!S$5)</f>
        <v>0</v>
      </c>
      <c r="T170" s="137">
        <f>SUMIFS('More House Bank'!$I:$I,'More House Bank'!$K:$K,Cashflow!$B170,'More House Bank'!$J:$J,Cashflow!T$5)</f>
        <v>0</v>
      </c>
      <c r="U170" s="137">
        <f>SUMIFS('More House Bank'!$I:$I,'More House Bank'!$K:$K,Cashflow!$B170,'More House Bank'!$J:$J,Cashflow!U$5)</f>
        <v>0</v>
      </c>
      <c r="V170" s="137">
        <f>SUMIFS('More House Bank'!$I:$I,'More House Bank'!$K:$K,Cashflow!$B170,'More House Bank'!$J:$J,Cashflow!V$5)</f>
        <v>0</v>
      </c>
      <c r="W170" s="137">
        <f>SUMIFS('More House Bank'!$I:$I,'More House Bank'!$K:$K,Cashflow!$B170,'More House Bank'!$J:$J,Cashflow!W$5)</f>
        <v>0</v>
      </c>
      <c r="X170" s="137">
        <f>SUMIFS('More House Bank'!$I:$I,'More House Bank'!$K:$K,Cashflow!$B170,'More House Bank'!$J:$J,Cashflow!X$5)</f>
        <v>0</v>
      </c>
      <c r="Y170" s="137">
        <f>SUMIFS('More House Bank'!$I:$I,'More House Bank'!$K:$K,Cashflow!$B170,'More House Bank'!$J:$J,Cashflow!Y$5)</f>
        <v>0</v>
      </c>
      <c r="Z170" s="137">
        <f>SUMIFS('More House Bank'!$I:$I,'More House Bank'!$K:$K,Cashflow!$B170,'More House Bank'!$J:$J,Cashflow!Z$5)</f>
        <v>0</v>
      </c>
      <c r="AA170" s="137">
        <f>SUMIFS('More House Bank'!$I:$I,'More House Bank'!$K:$K,Cashflow!$B170,'More House Bank'!$J:$J,Cashflow!AA$5)</f>
        <v>0</v>
      </c>
      <c r="AB170" s="137">
        <f>SUMIFS('More House Bank'!$I:$I,'More House Bank'!$K:$K,Cashflow!$B170,'More House Bank'!$J:$J,Cashflow!AB$5)</f>
        <v>0</v>
      </c>
      <c r="AC170" s="137">
        <f>SUMIFS('More House Bank'!$I:$I,'More House Bank'!$K:$K,Cashflow!$B170,'More House Bank'!$J:$J,Cashflow!AC$5)</f>
        <v>0</v>
      </c>
      <c r="AD170" s="137">
        <f>SUMIFS('More House Bank'!$I:$I,'More House Bank'!$K:$K,Cashflow!$B170,'More House Bank'!$J:$J,Cashflow!AD$5)</f>
        <v>0</v>
      </c>
      <c r="AE170" s="137">
        <f>SUMIFS('More House Bank'!$I:$I,'More House Bank'!$K:$K,Cashflow!$B170,'More House Bank'!$J:$J,Cashflow!AE$5)</f>
        <v>0</v>
      </c>
      <c r="AF170" s="137">
        <f>SUMIFS('More House Bank'!$I:$I,'More House Bank'!$K:$K,Cashflow!$B170,'More House Bank'!$J:$J,Cashflow!AF$5)</f>
        <v>0</v>
      </c>
      <c r="AG170" s="137">
        <f>SUMIFS('More House Bank'!$I:$I,'More House Bank'!$K:$K,Cashflow!$B170,'More House Bank'!$J:$J,Cashflow!AG$5)</f>
        <v>0</v>
      </c>
      <c r="AH170" s="137">
        <f>SUMIFS('More House Bank'!$I:$I,'More House Bank'!$K:$K,Cashflow!$B170,'More House Bank'!$J:$J,Cashflow!AH$5)</f>
        <v>0</v>
      </c>
      <c r="AI170" s="137">
        <f>SUMIFS('More House Bank'!$I:$I,'More House Bank'!$K:$K,Cashflow!$B170,'More House Bank'!$J:$J,Cashflow!AI$5)</f>
        <v>0</v>
      </c>
      <c r="AJ170" s="137">
        <f>SUMIFS('More House Bank'!$I:$I,'More House Bank'!$K:$K,Cashflow!$B170,'More House Bank'!$J:$J,Cashflow!AJ$5)</f>
        <v>0</v>
      </c>
      <c r="AK170" s="137">
        <f>SUMIFS('More House Bank'!$I:$I,'More House Bank'!$K:$K,Cashflow!$B170,'More House Bank'!$J:$J,Cashflow!AK$5)</f>
        <v>0</v>
      </c>
      <c r="AL170" s="137">
        <f>SUMIFS('More House Bank'!$I:$I,'More House Bank'!$K:$K,Cashflow!$B170,'More House Bank'!$J:$J,Cashflow!AL$5)</f>
        <v>0</v>
      </c>
      <c r="AM170" s="137">
        <f>SUMIFS('More House Bank'!$I:$I,'More House Bank'!$K:$K,Cashflow!$B170,'More House Bank'!$J:$J,Cashflow!AM$5)</f>
        <v>0</v>
      </c>
      <c r="AN170" s="137">
        <f>SUMIFS('More House Bank'!$I:$I,'More House Bank'!$K:$K,Cashflow!$B170,'More House Bank'!$J:$J,Cashflow!AN$5)</f>
        <v>0</v>
      </c>
      <c r="AO170" s="137">
        <f>SUMIFS('More House Bank'!$I:$I,'More House Bank'!$K:$K,Cashflow!$B170,'More House Bank'!$J:$J,Cashflow!AO$5)</f>
        <v>0</v>
      </c>
      <c r="AP170" s="137">
        <f>SUMIFS('More House Bank'!$I:$I,'More House Bank'!$K:$K,Cashflow!$B170,'More House Bank'!$J:$J,Cashflow!AP$5)</f>
        <v>0</v>
      </c>
      <c r="AQ170" s="137">
        <f>SUMIFS('More House Bank'!$I:$I,'More House Bank'!$K:$K,Cashflow!$B170,'More House Bank'!$J:$J,Cashflow!AQ$5)</f>
        <v>0</v>
      </c>
      <c r="AR170" s="137">
        <f>SUMIFS('More House Bank'!$I:$I,'More House Bank'!$K:$K,Cashflow!$B170,'More House Bank'!$J:$J,Cashflow!AR$5)</f>
        <v>0</v>
      </c>
      <c r="AS170" s="137">
        <f>SUMIFS('More House Bank'!$I:$I,'More House Bank'!$K:$K,Cashflow!$B170,'More House Bank'!$J:$J,Cashflow!AS$5)</f>
        <v>0</v>
      </c>
      <c r="AT170" s="137">
        <f>SUMIFS('More House Bank'!$I:$I,'More House Bank'!$K:$K,Cashflow!$B170,'More House Bank'!$J:$J,Cashflow!AT$5)</f>
        <v>0</v>
      </c>
      <c r="AU170" s="137">
        <f>SUMIFS('More House Bank'!$I:$I,'More House Bank'!$K:$K,Cashflow!$B170,'More House Bank'!$J:$J,Cashflow!AU$5)</f>
        <v>0</v>
      </c>
      <c r="AV170" s="137">
        <f>SUMIFS('More House Bank'!$I:$I,'More House Bank'!$K:$K,Cashflow!$B170,'More House Bank'!$J:$J,Cashflow!AV$5)</f>
        <v>0</v>
      </c>
      <c r="AW170" s="137">
        <f>SUMIFS('More House Bank'!$I:$I,'More House Bank'!$K:$K,Cashflow!$B170,'More House Bank'!$J:$J,Cashflow!AW$5)</f>
        <v>0</v>
      </c>
      <c r="AX170" s="137">
        <f>SUMIFS('More House Bank'!$I:$I,'More House Bank'!$K:$K,Cashflow!$B170,'More House Bank'!$J:$J,Cashflow!AX$5)</f>
        <v>0</v>
      </c>
      <c r="AY170" s="137">
        <f>SUMIFS('More House Bank'!$I:$I,'More House Bank'!$K:$K,Cashflow!$B170,'More House Bank'!$J:$J,Cashflow!AY$5)</f>
        <v>0</v>
      </c>
      <c r="AZ170" s="137">
        <f>SUMIFS('More House Bank'!$I:$I,'More House Bank'!$K:$K,Cashflow!$B170,'More House Bank'!$J:$J,Cashflow!AZ$5)</f>
        <v>0</v>
      </c>
      <c r="BA170" s="137">
        <f>SUMIFS('More House Bank'!$I:$I,'More House Bank'!$K:$K,Cashflow!$B170,'More House Bank'!$J:$J,Cashflow!BA$5)</f>
        <v>0</v>
      </c>
    </row>
    <row r="171" spans="2:56" s="137" customFormat="1" ht="12.75" hidden="1" outlineLevel="1" x14ac:dyDescent="0.2">
      <c r="B171" s="137" t="s">
        <v>1492</v>
      </c>
      <c r="D171" s="181">
        <f t="shared" si="131"/>
        <v>9.3132257461547852E-10</v>
      </c>
      <c r="E171" s="137">
        <f>SUMIFS('More House Bank'!$I:$I,'More House Bank'!$K:$K,Cashflow!$B171,'More House Bank'!$J:$J,Cashflow!E$5)</f>
        <v>0</v>
      </c>
      <c r="F171" s="137">
        <f>SUMIFS('More House Bank'!$I:$I,'More House Bank'!$K:$K,Cashflow!$B171,'More House Bank'!$J:$J,Cashflow!F$5)</f>
        <v>0</v>
      </c>
      <c r="G171" s="137">
        <f>SUMIFS('More House Bank'!$I:$I,'More House Bank'!$K:$K,Cashflow!$B171,'More House Bank'!$J:$J,Cashflow!G$5)</f>
        <v>0</v>
      </c>
      <c r="H171" s="137">
        <f>SUMIFS('More House Bank'!$I:$I,'More House Bank'!$K:$K,Cashflow!$B171,'More House Bank'!$J:$J,Cashflow!H$5)</f>
        <v>0</v>
      </c>
      <c r="I171" s="137">
        <f>SUMIFS('More House Bank'!$I:$I,'More House Bank'!$K:$K,Cashflow!$B171,'More House Bank'!$J:$J,Cashflow!I$5)</f>
        <v>9.3132257461547852E-10</v>
      </c>
      <c r="J171" s="137">
        <f>SUMIFS('More House Bank'!$I:$I,'More House Bank'!$K:$K,Cashflow!$B171,'More House Bank'!$J:$J,Cashflow!J$5)</f>
        <v>0</v>
      </c>
      <c r="K171" s="137">
        <f>SUMIFS('More House Bank'!$I:$I,'More House Bank'!$K:$K,Cashflow!$B171,'More House Bank'!$J:$J,Cashflow!K$5)</f>
        <v>0</v>
      </c>
      <c r="L171" s="137">
        <f>SUMIFS('More House Bank'!$I:$I,'More House Bank'!$K:$K,Cashflow!$B171,'More House Bank'!$J:$J,Cashflow!L$5)</f>
        <v>0</v>
      </c>
      <c r="M171" s="137">
        <f>SUMIFS('More House Bank'!$I:$I,'More House Bank'!$K:$K,Cashflow!$B171,'More House Bank'!$J:$J,Cashflow!M$5)</f>
        <v>0</v>
      </c>
      <c r="N171" s="137">
        <f>SUMIFS('More House Bank'!$I:$I,'More House Bank'!$K:$K,Cashflow!$B171,'More House Bank'!$J:$J,Cashflow!N$5)</f>
        <v>0</v>
      </c>
      <c r="O171" s="137">
        <f>SUMIFS('More House Bank'!$I:$I,'More House Bank'!$K:$K,Cashflow!$B171,'More House Bank'!$J:$J,Cashflow!O$5)</f>
        <v>0</v>
      </c>
      <c r="P171" s="137">
        <f>SUMIFS('More House Bank'!$I:$I,'More House Bank'!$K:$K,Cashflow!$B171,'More House Bank'!$J:$J,Cashflow!P$5)</f>
        <v>0</v>
      </c>
      <c r="Q171" s="137">
        <f>SUMIFS('More House Bank'!$I:$I,'More House Bank'!$K:$K,Cashflow!$B171,'More House Bank'!$J:$J,Cashflow!Q$5)</f>
        <v>0</v>
      </c>
      <c r="R171" s="137">
        <f>SUMIFS('More House Bank'!$I:$I,'More House Bank'!$K:$K,Cashflow!$B171,'More House Bank'!$J:$J,Cashflow!R$5)</f>
        <v>0</v>
      </c>
      <c r="S171" s="137">
        <f>SUMIFS('More House Bank'!$I:$I,'More House Bank'!$K:$K,Cashflow!$B171,'More House Bank'!$J:$J,Cashflow!S$5)</f>
        <v>0</v>
      </c>
      <c r="T171" s="137">
        <f>SUMIFS('More House Bank'!$I:$I,'More House Bank'!$K:$K,Cashflow!$B171,'More House Bank'!$J:$J,Cashflow!T$5)</f>
        <v>0</v>
      </c>
      <c r="U171" s="137">
        <f>SUMIFS('More House Bank'!$I:$I,'More House Bank'!$K:$K,Cashflow!$B171,'More House Bank'!$J:$J,Cashflow!U$5)</f>
        <v>0</v>
      </c>
      <c r="V171" s="137">
        <f>SUMIFS('More House Bank'!$I:$I,'More House Bank'!$K:$K,Cashflow!$B171,'More House Bank'!$J:$J,Cashflow!V$5)</f>
        <v>0</v>
      </c>
      <c r="W171" s="137">
        <f>SUMIFS('More House Bank'!$I:$I,'More House Bank'!$K:$K,Cashflow!$B171,'More House Bank'!$J:$J,Cashflow!W$5)</f>
        <v>0</v>
      </c>
      <c r="X171" s="137">
        <f>SUMIFS('More House Bank'!$I:$I,'More House Bank'!$K:$K,Cashflow!$B171,'More House Bank'!$J:$J,Cashflow!X$5)</f>
        <v>0</v>
      </c>
      <c r="Y171" s="137">
        <f>SUMIFS('More House Bank'!$I:$I,'More House Bank'!$K:$K,Cashflow!$B171,'More House Bank'!$J:$J,Cashflow!Y$5)</f>
        <v>0</v>
      </c>
      <c r="Z171" s="137">
        <f>SUMIFS('More House Bank'!$I:$I,'More House Bank'!$K:$K,Cashflow!$B171,'More House Bank'!$J:$J,Cashflow!Z$5)</f>
        <v>0</v>
      </c>
      <c r="AA171" s="137">
        <f>SUMIFS('More House Bank'!$I:$I,'More House Bank'!$K:$K,Cashflow!$B171,'More House Bank'!$J:$J,Cashflow!AA$5)</f>
        <v>0</v>
      </c>
      <c r="AB171" s="137">
        <f>SUMIFS('More House Bank'!$I:$I,'More House Bank'!$K:$K,Cashflow!$B171,'More House Bank'!$J:$J,Cashflow!AB$5)</f>
        <v>0</v>
      </c>
      <c r="AC171" s="137">
        <f>SUMIFS('More House Bank'!$I:$I,'More House Bank'!$K:$K,Cashflow!$B171,'More House Bank'!$J:$J,Cashflow!AC$5)</f>
        <v>0</v>
      </c>
      <c r="AD171" s="137">
        <f>SUMIFS('More House Bank'!$I:$I,'More House Bank'!$K:$K,Cashflow!$B171,'More House Bank'!$J:$J,Cashflow!AD$5)</f>
        <v>0</v>
      </c>
      <c r="AE171" s="137">
        <f>SUMIFS('More House Bank'!$I:$I,'More House Bank'!$K:$K,Cashflow!$B171,'More House Bank'!$J:$J,Cashflow!AE$5)</f>
        <v>0</v>
      </c>
      <c r="AF171" s="137">
        <f>SUMIFS('More House Bank'!$I:$I,'More House Bank'!$K:$K,Cashflow!$B171,'More House Bank'!$J:$J,Cashflow!AF$5)</f>
        <v>0</v>
      </c>
      <c r="AG171" s="137">
        <f>SUMIFS('More House Bank'!$I:$I,'More House Bank'!$K:$K,Cashflow!$B171,'More House Bank'!$J:$J,Cashflow!AG$5)</f>
        <v>0</v>
      </c>
      <c r="AH171" s="137">
        <f>SUMIFS('More House Bank'!$I:$I,'More House Bank'!$K:$K,Cashflow!$B171,'More House Bank'!$J:$J,Cashflow!AH$5)</f>
        <v>0</v>
      </c>
      <c r="AI171" s="137">
        <f>SUMIFS('More House Bank'!$I:$I,'More House Bank'!$K:$K,Cashflow!$B171,'More House Bank'!$J:$J,Cashflow!AI$5)</f>
        <v>0</v>
      </c>
      <c r="AJ171" s="137">
        <f>SUMIFS('More House Bank'!$I:$I,'More House Bank'!$K:$K,Cashflow!$B171,'More House Bank'!$J:$J,Cashflow!AJ$5)</f>
        <v>0</v>
      </c>
      <c r="AK171" s="137">
        <f>SUMIFS('More House Bank'!$I:$I,'More House Bank'!$K:$K,Cashflow!$B171,'More House Bank'!$J:$J,Cashflow!AK$5)</f>
        <v>0</v>
      </c>
      <c r="AL171" s="137">
        <f>SUMIFS('More House Bank'!$I:$I,'More House Bank'!$K:$K,Cashflow!$B171,'More House Bank'!$J:$J,Cashflow!AL$5)</f>
        <v>0</v>
      </c>
      <c r="AM171" s="137">
        <f>SUMIFS('More House Bank'!$I:$I,'More House Bank'!$K:$K,Cashflow!$B171,'More House Bank'!$J:$J,Cashflow!AM$5)</f>
        <v>0</v>
      </c>
      <c r="AN171" s="137">
        <f>SUMIFS('More House Bank'!$I:$I,'More House Bank'!$K:$K,Cashflow!$B171,'More House Bank'!$J:$J,Cashflow!AN$5)</f>
        <v>0</v>
      </c>
      <c r="AO171" s="137">
        <f>SUMIFS('More House Bank'!$I:$I,'More House Bank'!$K:$K,Cashflow!$B171,'More House Bank'!$J:$J,Cashflow!AO$5)</f>
        <v>0</v>
      </c>
      <c r="AP171" s="137">
        <f>SUMIFS('More House Bank'!$I:$I,'More House Bank'!$K:$K,Cashflow!$B171,'More House Bank'!$J:$J,Cashflow!AP$5)</f>
        <v>0</v>
      </c>
      <c r="AQ171" s="137">
        <f>SUMIFS('More House Bank'!$I:$I,'More House Bank'!$K:$K,Cashflow!$B171,'More House Bank'!$J:$J,Cashflow!AQ$5)</f>
        <v>0</v>
      </c>
      <c r="AR171" s="137">
        <f>SUMIFS('More House Bank'!$I:$I,'More House Bank'!$K:$K,Cashflow!$B171,'More House Bank'!$J:$J,Cashflow!AR$5)</f>
        <v>0</v>
      </c>
      <c r="AS171" s="137">
        <f>SUMIFS('More House Bank'!$I:$I,'More House Bank'!$K:$K,Cashflow!$B171,'More House Bank'!$J:$J,Cashflow!AS$5)</f>
        <v>0</v>
      </c>
      <c r="AT171" s="137">
        <f>SUMIFS('More House Bank'!$I:$I,'More House Bank'!$K:$K,Cashflow!$B171,'More House Bank'!$J:$J,Cashflow!AT$5)</f>
        <v>0</v>
      </c>
      <c r="AU171" s="137">
        <f>SUMIFS('More House Bank'!$I:$I,'More House Bank'!$K:$K,Cashflow!$B171,'More House Bank'!$J:$J,Cashflow!AU$5)</f>
        <v>0</v>
      </c>
      <c r="AV171" s="137">
        <f>SUMIFS('More House Bank'!$I:$I,'More House Bank'!$K:$K,Cashflow!$B171,'More House Bank'!$J:$J,Cashflow!AV$5)</f>
        <v>0</v>
      </c>
      <c r="AW171" s="137">
        <f>SUMIFS('More House Bank'!$I:$I,'More House Bank'!$K:$K,Cashflow!$B171,'More House Bank'!$J:$J,Cashflow!AW$5)</f>
        <v>0</v>
      </c>
      <c r="AX171" s="137">
        <f>SUMIFS('More House Bank'!$I:$I,'More House Bank'!$K:$K,Cashflow!$B171,'More House Bank'!$J:$J,Cashflow!AX$5)</f>
        <v>0</v>
      </c>
      <c r="AY171" s="137">
        <f>SUMIFS('More House Bank'!$I:$I,'More House Bank'!$K:$K,Cashflow!$B171,'More House Bank'!$J:$J,Cashflow!AY$5)</f>
        <v>0</v>
      </c>
      <c r="AZ171" s="137">
        <f>SUMIFS('More House Bank'!$I:$I,'More House Bank'!$K:$K,Cashflow!$B171,'More House Bank'!$J:$J,Cashflow!AZ$5)</f>
        <v>0</v>
      </c>
      <c r="BA171" s="137">
        <f>SUMIFS('More House Bank'!$I:$I,'More House Bank'!$K:$K,Cashflow!$B171,'More House Bank'!$J:$J,Cashflow!BA$5)</f>
        <v>0</v>
      </c>
    </row>
    <row r="172" spans="2:56" s="137" customFormat="1" ht="12.75" hidden="1" outlineLevel="1" x14ac:dyDescent="0.2">
      <c r="B172" s="137" t="s">
        <v>737</v>
      </c>
      <c r="D172" s="181">
        <f t="shared" si="131"/>
        <v>-299012.12</v>
      </c>
      <c r="E172" s="137">
        <f>SUMIFS('More House Bank'!$I:$I,'More House Bank'!$K:$K,Cashflow!$B172,'More House Bank'!$J:$J,Cashflow!E$5)</f>
        <v>0</v>
      </c>
      <c r="F172" s="137">
        <f>SUMIFS('More House Bank'!$I:$I,'More House Bank'!$K:$K,Cashflow!$B172,'More House Bank'!$J:$J,Cashflow!F$5)</f>
        <v>0</v>
      </c>
      <c r="G172" s="137">
        <f>SUMIFS('More House Bank'!$I:$I,'More House Bank'!$K:$K,Cashflow!$B172,'More House Bank'!$J:$J,Cashflow!G$5)</f>
        <v>0</v>
      </c>
      <c r="H172" s="137">
        <f>SUMIFS('More House Bank'!$I:$I,'More House Bank'!$K:$K,Cashflow!$B172,'More House Bank'!$J:$J,Cashflow!H$5)</f>
        <v>0</v>
      </c>
      <c r="I172" s="137">
        <f>SUMIFS('More House Bank'!$I:$I,'More House Bank'!$K:$K,Cashflow!$B172,'More House Bank'!$J:$J,Cashflow!I$5)</f>
        <v>0</v>
      </c>
      <c r="J172" s="137">
        <f>SUMIFS('More House Bank'!$I:$I,'More House Bank'!$K:$K,Cashflow!$B172,'More House Bank'!$J:$J,Cashflow!J$5)</f>
        <v>0</v>
      </c>
      <c r="K172" s="137">
        <f>SUMIFS('More House Bank'!$I:$I,'More House Bank'!$K:$K,Cashflow!$B172,'More House Bank'!$J:$J,Cashflow!K$5)</f>
        <v>0</v>
      </c>
      <c r="L172" s="137">
        <f>SUMIFS('More House Bank'!$I:$I,'More House Bank'!$K:$K,Cashflow!$B172,'More House Bank'!$J:$J,Cashflow!L$5)</f>
        <v>0.17</v>
      </c>
      <c r="M172" s="137">
        <f>SUMIFS('More House Bank'!$I:$I,'More House Bank'!$K:$K,Cashflow!$B172,'More House Bank'!$J:$J,Cashflow!M$5)</f>
        <v>0</v>
      </c>
      <c r="N172" s="137">
        <f>SUMIFS('More House Bank'!$I:$I,'More House Bank'!$K:$K,Cashflow!$B172,'More House Bank'!$J:$J,Cashflow!N$5)</f>
        <v>0.08</v>
      </c>
      <c r="O172" s="137">
        <f>SUMIFS('More House Bank'!$I:$I,'More House Bank'!$K:$K,Cashflow!$B172,'More House Bank'!$J:$J,Cashflow!O$5)</f>
        <v>0</v>
      </c>
      <c r="P172" s="137">
        <f>SUMIFS('More House Bank'!$I:$I,'More House Bank'!$K:$K,Cashflow!$B172,'More House Bank'!$J:$J,Cashflow!P$5)</f>
        <v>0</v>
      </c>
      <c r="Q172" s="137">
        <f>SUMIFS('More House Bank'!$I:$I,'More House Bank'!$K:$K,Cashflow!$B172,'More House Bank'!$J:$J,Cashflow!Q$5)</f>
        <v>0</v>
      </c>
      <c r="R172" s="137">
        <f>SUMIFS('More House Bank'!$I:$I,'More House Bank'!$K:$K,Cashflow!$B172,'More House Bank'!$J:$J,Cashflow!R$5)</f>
        <v>0</v>
      </c>
      <c r="S172" s="137">
        <f>SUMIFS('More House Bank'!$I:$I,'More House Bank'!$K:$K,Cashflow!$B172,'More House Bank'!$J:$J,Cashflow!S$5)</f>
        <v>0</v>
      </c>
      <c r="T172" s="137">
        <f>SUMIFS('More House Bank'!$I:$I,'More House Bank'!$K:$K,Cashflow!$B172,'More House Bank'!$J:$J,Cashflow!T$5)</f>
        <v>0</v>
      </c>
      <c r="U172" s="137">
        <f>SUMIFS('More House Bank'!$I:$I,'More House Bank'!$K:$K,Cashflow!$B172,'More House Bank'!$J:$J,Cashflow!U$5)</f>
        <v>0</v>
      </c>
      <c r="V172" s="137">
        <f>SUMIFS('More House Bank'!$I:$I,'More House Bank'!$K:$K,Cashflow!$B172,'More House Bank'!$J:$J,Cashflow!V$5)</f>
        <v>-0.7</v>
      </c>
      <c r="W172" s="137">
        <f>SUMIFS('More House Bank'!$I:$I,'More House Bank'!$K:$K,Cashflow!$B172,'More House Bank'!$J:$J,Cashflow!W$5)</f>
        <v>0</v>
      </c>
      <c r="X172" s="137">
        <f>SUMIFS('More House Bank'!$I:$I,'More House Bank'!$K:$K,Cashflow!$B172,'More House Bank'!$J:$J,Cashflow!X$5)</f>
        <v>0</v>
      </c>
      <c r="Y172" s="137">
        <f>SUMIFS('More House Bank'!$I:$I,'More House Bank'!$K:$K,Cashflow!$B172,'More House Bank'!$J:$J,Cashflow!Y$5)</f>
        <v>0</v>
      </c>
      <c r="Z172" s="137">
        <f>SUMIFS('More House Bank'!$I:$I,'More House Bank'!$K:$K,Cashflow!$B172,'More House Bank'!$J:$J,Cashflow!Z$5)</f>
        <v>0</v>
      </c>
      <c r="AA172" s="137">
        <f>SUMIFS('More House Bank'!$I:$I,'More House Bank'!$K:$K,Cashflow!$B172,'More House Bank'!$J:$J,Cashflow!AA$5)</f>
        <v>0</v>
      </c>
      <c r="AB172" s="137">
        <f>SUMIFS('More House Bank'!$I:$I,'More House Bank'!$K:$K,Cashflow!$B172,'More House Bank'!$J:$J,Cashflow!AB$5)</f>
        <v>58644.82</v>
      </c>
      <c r="AC172" s="137">
        <f>SUMIFS('More House Bank'!$I:$I,'More House Bank'!$K:$K,Cashflow!$B172,'More House Bank'!$J:$J,Cashflow!AC$5)</f>
        <v>-58644.819999999992</v>
      </c>
      <c r="AD172" s="137">
        <f>SUMIFS('More House Bank'!$I:$I,'More House Bank'!$K:$K,Cashflow!$B172,'More House Bank'!$J:$J,Cashflow!AD$5)</f>
        <v>0</v>
      </c>
      <c r="AE172" s="137">
        <f>SUMIFS('More House Bank'!$I:$I,'More House Bank'!$K:$K,Cashflow!$B172,'More House Bank'!$J:$J,Cashflow!AE$5)</f>
        <v>0</v>
      </c>
      <c r="AF172" s="137">
        <f>SUMIFS('More House Bank'!$I:$I,'More House Bank'!$K:$K,Cashflow!$B172,'More House Bank'!$J:$J,Cashflow!AF$5)</f>
        <v>0</v>
      </c>
      <c r="AG172" s="137">
        <f>SUMIFS('More House Bank'!$I:$I,'More House Bank'!$K:$K,Cashflow!$B172,'More House Bank'!$J:$J,Cashflow!AG$5)</f>
        <v>0</v>
      </c>
      <c r="AH172" s="137">
        <f>SUMIFS('More House Bank'!$I:$I,'More House Bank'!$K:$K,Cashflow!$B172,'More House Bank'!$J:$J,Cashflow!AH$5)</f>
        <v>-4.6185277824406512E-14</v>
      </c>
      <c r="AI172" s="137">
        <f>SUMIFS('More House Bank'!$I:$I,'More House Bank'!$K:$K,Cashflow!$B172,'More House Bank'!$J:$J,Cashflow!AI$5)</f>
        <v>0</v>
      </c>
      <c r="AJ172" s="137">
        <f>SUMIFS('More House Bank'!$I:$I,'More House Bank'!$K:$K,Cashflow!$B172,'More House Bank'!$J:$J,Cashflow!AJ$5)</f>
        <v>0</v>
      </c>
      <c r="AK172" s="137">
        <f>SUMIFS('More House Bank'!$I:$I,'More House Bank'!$K:$K,Cashflow!$B172,'More House Bank'!$J:$J,Cashflow!AK$5)</f>
        <v>0</v>
      </c>
      <c r="AL172" s="137">
        <f>SUMIFS('More House Bank'!$I:$I,'More House Bank'!$K:$K,Cashflow!$B172,'More House Bank'!$J:$J,Cashflow!AL$5)</f>
        <v>0</v>
      </c>
      <c r="AM172" s="137">
        <f>SUMIFS('More House Bank'!$I:$I,'More House Bank'!$K:$K,Cashflow!$B172,'More House Bank'!$J:$J,Cashflow!AM$5)</f>
        <v>0</v>
      </c>
      <c r="AN172" s="137">
        <f>SUMIFS('More House Bank'!$I:$I,'More House Bank'!$K:$K,Cashflow!$B172,'More House Bank'!$J:$J,Cashflow!AN$5)</f>
        <v>-60000</v>
      </c>
      <c r="AO172" s="137">
        <f>SUMIFS('More House Bank'!$I:$I,'More House Bank'!$K:$K,Cashflow!$B172,'More House Bank'!$J:$J,Cashflow!AO$5)</f>
        <v>60000</v>
      </c>
      <c r="AP172" s="137">
        <f>SUMIFS('More House Bank'!$I:$I,'More House Bank'!$K:$K,Cashflow!$B172,'More House Bank'!$J:$J,Cashflow!AP$5)</f>
        <v>0</v>
      </c>
      <c r="AQ172" s="137">
        <f>SUMIFS('More House Bank'!$I:$I,'More House Bank'!$K:$K,Cashflow!$B172,'More House Bank'!$J:$J,Cashflow!AQ$5)</f>
        <v>0</v>
      </c>
      <c r="AR172" s="137">
        <f>SUMIFS('More House Bank'!$I:$I,'More House Bank'!$K:$K,Cashflow!$B172,'More House Bank'!$J:$J,Cashflow!AR$5)</f>
        <v>0</v>
      </c>
      <c r="AS172" s="137">
        <f>SUMIFS('More House Bank'!$I:$I,'More House Bank'!$K:$K,Cashflow!$B172,'More House Bank'!$J:$J,Cashflow!AS$5)</f>
        <v>-0.7</v>
      </c>
      <c r="AT172" s="137">
        <f>SUMIFS('More House Bank'!$I:$I,'More House Bank'!$K:$K,Cashflow!$B172,'More House Bank'!$J:$J,Cashflow!AT$5)</f>
        <v>0</v>
      </c>
      <c r="AU172" s="137">
        <f>SUMIFS('More House Bank'!$I:$I,'More House Bank'!$K:$K,Cashflow!$B172,'More House Bank'!$J:$J,Cashflow!AU$5)</f>
        <v>0</v>
      </c>
      <c r="AV172" s="137">
        <f>SUMIFS('More House Bank'!$I:$I,'More House Bank'!$K:$K,Cashflow!$B172,'More House Bank'!$J:$J,Cashflow!AV$5)</f>
        <v>0</v>
      </c>
      <c r="AW172" s="137">
        <f>SUMIFS('More House Bank'!$I:$I,'More House Bank'!$K:$K,Cashflow!$B172,'More House Bank'!$J:$J,Cashflow!AW$5)</f>
        <v>0</v>
      </c>
      <c r="AX172" s="137">
        <f>SUMIFS('More House Bank'!$I:$I,'More House Bank'!$K:$K,Cashflow!$B172,'More House Bank'!$J:$J,Cashflow!AX$5)</f>
        <v>0</v>
      </c>
      <c r="AY172" s="137">
        <f>SUMIFS('More House Bank'!$I:$I,'More House Bank'!$K:$K,Cashflow!$B172,'More House Bank'!$J:$J,Cashflow!AY$5)</f>
        <v>0</v>
      </c>
      <c r="AZ172" s="137">
        <f>SUMIFS('More House Bank'!$I:$I,'More House Bank'!$K:$K,Cashflow!$B172,'More House Bank'!$J:$J,Cashflow!AZ$5)</f>
        <v>-94485.83</v>
      </c>
      <c r="BA172" s="137">
        <f>SUMIFS('More House Bank'!$I:$I,'More House Bank'!$K:$K,Cashflow!$B172,'More House Bank'!$J:$J,Cashflow!BA$5)</f>
        <v>-204525.13999999998</v>
      </c>
    </row>
    <row r="173" spans="2:56" s="137" customFormat="1" ht="12.75" hidden="1" outlineLevel="1" x14ac:dyDescent="0.2">
      <c r="D173" s="181"/>
    </row>
    <row r="174" spans="2:56" s="142" customFormat="1" ht="12.75" hidden="1" outlineLevel="1" x14ac:dyDescent="0.2">
      <c r="B174" s="142" t="s">
        <v>10</v>
      </c>
      <c r="D174" s="184">
        <f t="shared" si="131"/>
        <v>-99739734.559999987</v>
      </c>
      <c r="E174" s="142">
        <f t="shared" ref="E174:AZ174" si="135">(E16-D16)-E150-E163</f>
        <v>-21388043.200000003</v>
      </c>
      <c r="F174" s="142">
        <f t="shared" si="135"/>
        <v>2629443.0199999996</v>
      </c>
      <c r="G174" s="142">
        <f t="shared" si="135"/>
        <v>41.379999998956919</v>
      </c>
      <c r="H174" s="142">
        <f t="shared" si="135"/>
        <v>-2271546.2599999979</v>
      </c>
      <c r="I174" s="142">
        <f t="shared" si="135"/>
        <v>-3129634.4299999997</v>
      </c>
      <c r="J174" s="142">
        <f t="shared" si="135"/>
        <v>-35340250.43</v>
      </c>
      <c r="K174" s="142">
        <f t="shared" si="135"/>
        <v>1558261.31</v>
      </c>
      <c r="L174" s="142">
        <f t="shared" si="135"/>
        <v>-11417240.030000012</v>
      </c>
      <c r="M174" s="142">
        <f t="shared" si="135"/>
        <v>11106335.140000012</v>
      </c>
      <c r="N174" s="142">
        <f t="shared" si="135"/>
        <v>13077349.340000002</v>
      </c>
      <c r="O174" s="142">
        <f t="shared" si="135"/>
        <v>-365872.47000000358</v>
      </c>
      <c r="P174" s="142">
        <f t="shared" si="135"/>
        <v>-64085.879999996723</v>
      </c>
      <c r="Q174" s="142">
        <f t="shared" si="135"/>
        <v>-26217.559999999125</v>
      </c>
      <c r="R174" s="142">
        <f t="shared" si="135"/>
        <v>-207646.19999999972</v>
      </c>
      <c r="S174" s="143">
        <f t="shared" si="135"/>
        <v>1657555.3600000057</v>
      </c>
      <c r="T174" s="143">
        <f t="shared" si="135"/>
        <v>-2996382.4700000039</v>
      </c>
      <c r="U174" s="143">
        <f t="shared" si="135"/>
        <v>-235382.65000000119</v>
      </c>
      <c r="V174" s="143">
        <f t="shared" si="135"/>
        <v>36327.220000004774</v>
      </c>
      <c r="W174" s="143">
        <f t="shared" si="135"/>
        <v>157669.10999999577</v>
      </c>
      <c r="X174" s="143">
        <f t="shared" si="135"/>
        <v>84151.410000004224</v>
      </c>
      <c r="Y174" s="143">
        <f t="shared" si="135"/>
        <v>176686.99000000418</v>
      </c>
      <c r="Z174" s="142">
        <f t="shared" si="135"/>
        <v>-1762839.0800000036</v>
      </c>
      <c r="AA174" s="143">
        <f t="shared" si="135"/>
        <v>-15746030.760000004</v>
      </c>
      <c r="AB174" s="143">
        <f t="shared" si="135"/>
        <v>15516240.609999998</v>
      </c>
      <c r="AC174" s="143">
        <f t="shared" si="135"/>
        <v>-121075.95999999881</v>
      </c>
      <c r="AD174" s="143">
        <f t="shared" si="135"/>
        <v>-2980.9600000039209</v>
      </c>
      <c r="AE174" s="142">
        <f t="shared" si="135"/>
        <v>-573315.30999999668</v>
      </c>
      <c r="AF174" s="142">
        <f t="shared" si="135"/>
        <v>-137115.78000000358</v>
      </c>
      <c r="AG174" s="142">
        <f t="shared" si="135"/>
        <v>-428002.93999999226</v>
      </c>
      <c r="AH174" s="143">
        <f t="shared" si="135"/>
        <v>-850510.59000001161</v>
      </c>
      <c r="AI174" s="142">
        <f t="shared" si="135"/>
        <v>-254996.13999999495</v>
      </c>
      <c r="AJ174" s="142">
        <f t="shared" si="135"/>
        <v>-236257.8300000006</v>
      </c>
      <c r="AK174" s="142">
        <f t="shared" si="135"/>
        <v>-121408.22000000597</v>
      </c>
      <c r="AL174" s="142">
        <f t="shared" si="135"/>
        <v>-216415.34999998391</v>
      </c>
      <c r="AM174" s="142">
        <f t="shared" si="135"/>
        <v>-220099.25000000361</v>
      </c>
      <c r="AN174" s="142">
        <f t="shared" si="135"/>
        <v>-745065.73999998684</v>
      </c>
      <c r="AO174" s="142">
        <f t="shared" si="135"/>
        <v>-48340502.629999973</v>
      </c>
      <c r="AP174" s="142">
        <f t="shared" si="135"/>
        <v>-223625.52000000945</v>
      </c>
      <c r="AQ174" s="142">
        <f t="shared" si="135"/>
        <v>-1406607.470000007</v>
      </c>
      <c r="AR174" s="142">
        <f t="shared" si="135"/>
        <v>-85507.820000003558</v>
      </c>
      <c r="AS174" s="142">
        <f t="shared" si="135"/>
        <v>11765321.089999998</v>
      </c>
      <c r="AT174" s="142">
        <f t="shared" si="135"/>
        <v>-311733.31999998819</v>
      </c>
      <c r="AU174" s="142">
        <f t="shared" si="135"/>
        <v>-572297.45999999577</v>
      </c>
      <c r="AV174" s="142">
        <f t="shared" si="135"/>
        <v>516455.53297754051</v>
      </c>
      <c r="AW174" s="142">
        <f t="shared" si="135"/>
        <v>-6961892.1229775483</v>
      </c>
      <c r="AX174" s="142">
        <f t="shared" si="135"/>
        <v>-2210824.0599999963</v>
      </c>
      <c r="AY174" s="142">
        <f t="shared" si="135"/>
        <v>-12221232.199999982</v>
      </c>
      <c r="AZ174" s="142">
        <f t="shared" si="135"/>
        <v>6251465.7899999851</v>
      </c>
      <c r="BA174" s="142">
        <f t="shared" ref="BA174" si="136">(BA16-AZ16)-BA150-BA163</f>
        <v>6919600.2299999958</v>
      </c>
    </row>
    <row r="175" spans="2:56" s="137" customFormat="1" ht="12.75" collapsed="1" x14ac:dyDescent="0.2">
      <c r="D175" s="181"/>
      <c r="S175" s="137" t="s">
        <v>1811</v>
      </c>
    </row>
    <row r="176" spans="2:56" s="141" customFormat="1" ht="12.75" x14ac:dyDescent="0.2">
      <c r="B176" s="182" t="s">
        <v>1834</v>
      </c>
      <c r="C176" s="182"/>
      <c r="D176" s="183">
        <f t="shared" si="131"/>
        <v>0</v>
      </c>
    </row>
    <row r="177" spans="2:56" s="177" customFormat="1" ht="12.75" x14ac:dyDescent="0.2">
      <c r="B177" s="140" t="s">
        <v>732</v>
      </c>
      <c r="C177" s="140"/>
      <c r="D177" s="178">
        <f t="shared" si="131"/>
        <v>299078.93200000096</v>
      </c>
      <c r="AO177" s="140">
        <f t="shared" ref="AO177:AZ177" si="137">SUM(AO178:AO186)</f>
        <v>0</v>
      </c>
      <c r="AP177" s="140">
        <f t="shared" si="137"/>
        <v>-2400</v>
      </c>
      <c r="AQ177" s="140">
        <f t="shared" si="137"/>
        <v>-6333596.0599999996</v>
      </c>
      <c r="AR177" s="140">
        <f t="shared" si="137"/>
        <v>37388.399999999994</v>
      </c>
      <c r="AS177" s="140">
        <f t="shared" si="137"/>
        <v>-25690.407999999996</v>
      </c>
      <c r="AT177" s="140">
        <f t="shared" si="137"/>
        <v>72937</v>
      </c>
      <c r="AU177" s="140">
        <f t="shared" si="137"/>
        <v>6556194</v>
      </c>
      <c r="AV177" s="140">
        <f t="shared" si="137"/>
        <v>-1620</v>
      </c>
      <c r="AW177" s="140">
        <f t="shared" si="137"/>
        <v>-2580</v>
      </c>
      <c r="AX177" s="140">
        <f t="shared" si="137"/>
        <v>0</v>
      </c>
      <c r="AY177" s="140">
        <f t="shared" si="137"/>
        <v>-800</v>
      </c>
      <c r="AZ177" s="140">
        <f t="shared" si="137"/>
        <v>0</v>
      </c>
      <c r="BA177" s="140">
        <f t="shared" ref="BA177" si="138">SUM(BA178:BA186)</f>
        <v>-754</v>
      </c>
      <c r="BB177" s="140"/>
      <c r="BC177" s="140"/>
      <c r="BD177" s="140"/>
    </row>
    <row r="178" spans="2:56" s="137" customFormat="1" ht="12.75" hidden="1" outlineLevel="1" x14ac:dyDescent="0.2">
      <c r="B178" s="137" t="s">
        <v>1862</v>
      </c>
      <c r="D178" s="181">
        <f t="shared" si="131"/>
        <v>-6361323</v>
      </c>
      <c r="AO178" s="137">
        <f>SUMIFS('Clapham Bank'!$I:$I,'Clapham Bank'!$K:$K,Cashflow!$B178,'Clapham Bank'!$J:$J,Cashflow!AO$5)</f>
        <v>0</v>
      </c>
      <c r="AP178" s="137">
        <f>SUMIFS('Clapham Bank'!$I:$I,'Clapham Bank'!$K:$K,Cashflow!$B178,'Clapham Bank'!$J:$J,Cashflow!AP$5)</f>
        <v>0</v>
      </c>
      <c r="AQ178" s="137">
        <f>SUMIFS('Clapham Bank'!$I:$I,'Clapham Bank'!$K:$K,Cashflow!$B178,'Clapham Bank'!$J:$J,Cashflow!AQ$5)</f>
        <v>-6361323</v>
      </c>
      <c r="AR178" s="137">
        <f>SUMIFS('Clapham Bank'!$I:$I,'Clapham Bank'!$K:$K,Cashflow!$B178,'Clapham Bank'!$J:$J,Cashflow!AR$5)</f>
        <v>0</v>
      </c>
      <c r="AS178" s="137">
        <f>SUMIFS('Clapham Bank'!$I:$I,'Clapham Bank'!$K:$K,Cashflow!$B178,'Clapham Bank'!$J:$J,Cashflow!AS$5)</f>
        <v>0</v>
      </c>
      <c r="AT178" s="137">
        <f>SUMIFS('Clapham Bank'!$I:$I,'Clapham Bank'!$K:$K,Cashflow!$B178,'Clapham Bank'!$J:$J,Cashflow!AT$5)</f>
        <v>0</v>
      </c>
      <c r="AU178" s="137">
        <f>SUMIFS('Clapham Bank'!$I:$I,'Clapham Bank'!$K:$K,Cashflow!$B178,'Clapham Bank'!$J:$J,Cashflow!AU$5)</f>
        <v>0</v>
      </c>
      <c r="AV178" s="137">
        <f>SUMIFS('Clapham Bank'!$I:$I,'Clapham Bank'!$K:$K,Cashflow!$B178,'Clapham Bank'!$J:$J,Cashflow!AV$5)</f>
        <v>0</v>
      </c>
      <c r="AW178" s="137">
        <f>SUMIFS('Clapham Bank'!$I:$I,'Clapham Bank'!$K:$K,Cashflow!$B178,'Clapham Bank'!$J:$J,Cashflow!AW$5)</f>
        <v>0</v>
      </c>
      <c r="AX178" s="137">
        <f>SUMIFS('Clapham Bank'!$I:$I,'Clapham Bank'!$K:$K,Cashflow!$B178,'Clapham Bank'!$J:$J,Cashflow!AX$5)</f>
        <v>0</v>
      </c>
      <c r="AY178" s="137">
        <f>SUMIFS('Clapham Bank'!$I:$I,'Clapham Bank'!$K:$K,Cashflow!$B178,'Clapham Bank'!$J:$J,Cashflow!AY$5)</f>
        <v>0</v>
      </c>
      <c r="AZ178" s="137">
        <f>SUMIFS('Clapham Bank'!$I:$I,'Clapham Bank'!$K:$K,Cashflow!$B178,'Clapham Bank'!$J:$J,Cashflow!AZ$5)</f>
        <v>0</v>
      </c>
      <c r="BA178" s="137">
        <f>SUMIFS('Clapham Bank'!$I:$I,'Clapham Bank'!$K:$K,Cashflow!$B178,'Clapham Bank'!$J:$J,Cashflow!BA$5)</f>
        <v>0</v>
      </c>
    </row>
    <row r="179" spans="2:56" s="137" customFormat="1" ht="12.75" hidden="1" outlineLevel="1" x14ac:dyDescent="0.2">
      <c r="B179" s="137" t="s">
        <v>1863</v>
      </c>
      <c r="D179" s="181">
        <f t="shared" si="131"/>
        <v>6361323</v>
      </c>
      <c r="AO179" s="137">
        <f>SUMIFS('Clapham Bank'!$I:$I,'Clapham Bank'!$K:$K,Cashflow!$B179,'Clapham Bank'!$J:$J,Cashflow!AO$5)</f>
        <v>0</v>
      </c>
      <c r="AP179" s="137">
        <f>SUMIFS('Clapham Bank'!$I:$I,'Clapham Bank'!$K:$K,Cashflow!$B179,'Clapham Bank'!$J:$J,Cashflow!AP$5)</f>
        <v>0</v>
      </c>
      <c r="AQ179" s="137">
        <f>SUMIFS('Clapham Bank'!$I:$I,'Clapham Bank'!$K:$K,Cashflow!$B179,'Clapham Bank'!$J:$J,Cashflow!AQ$5)</f>
        <v>0</v>
      </c>
      <c r="AR179" s="137">
        <f>SUMIFS('Clapham Bank'!$I:$I,'Clapham Bank'!$K:$K,Cashflow!$B179,'Clapham Bank'!$J:$J,Cashflow!AR$5)</f>
        <v>0</v>
      </c>
      <c r="AS179" s="137">
        <f>SUMIFS('Clapham Bank'!$I:$I,'Clapham Bank'!$K:$K,Cashflow!$B179,'Clapham Bank'!$J:$J,Cashflow!AS$5)</f>
        <v>0</v>
      </c>
      <c r="AT179" s="137">
        <f>SUMIFS('Clapham Bank'!$I:$I,'Clapham Bank'!$K:$K,Cashflow!$B179,'Clapham Bank'!$J:$J,Cashflow!AT$5)</f>
        <v>0</v>
      </c>
      <c r="AU179" s="137">
        <f>SUMIFS('Clapham Bank'!$I:$I,'Clapham Bank'!$K:$K,Cashflow!$B179,'Clapham Bank'!$J:$J,Cashflow!AU$5)</f>
        <v>6361323</v>
      </c>
      <c r="AV179" s="137">
        <f>SUMIFS('Clapham Bank'!$I:$I,'Clapham Bank'!$K:$K,Cashflow!$B179,'Clapham Bank'!$J:$J,Cashflow!AV$5)</f>
        <v>0</v>
      </c>
      <c r="AW179" s="137">
        <f>SUMIFS('Clapham Bank'!$I:$I,'Clapham Bank'!$K:$K,Cashflow!$B179,'Clapham Bank'!$J:$J,Cashflow!AW$5)</f>
        <v>0</v>
      </c>
      <c r="AX179" s="137">
        <f>SUMIFS('Clapham Bank'!$I:$I,'Clapham Bank'!$K:$K,Cashflow!$B179,'Clapham Bank'!$J:$J,Cashflow!AX$5)</f>
        <v>0</v>
      </c>
      <c r="AY179" s="137">
        <f>SUMIFS('Clapham Bank'!$I:$I,'Clapham Bank'!$K:$K,Cashflow!$B179,'Clapham Bank'!$J:$J,Cashflow!AY$5)</f>
        <v>0</v>
      </c>
      <c r="AZ179" s="137">
        <f>SUMIFS('Clapham Bank'!$I:$I,'Clapham Bank'!$K:$K,Cashflow!$B179,'Clapham Bank'!$J:$J,Cashflow!AZ$5)</f>
        <v>0</v>
      </c>
      <c r="BA179" s="137">
        <f>SUMIFS('Clapham Bank'!$I:$I,'Clapham Bank'!$K:$K,Cashflow!$B179,'Clapham Bank'!$J:$J,Cashflow!BA$5)</f>
        <v>0</v>
      </c>
    </row>
    <row r="180" spans="2:56" s="137" customFormat="1" ht="12.75" hidden="1" outlineLevel="1" x14ac:dyDescent="0.2">
      <c r="B180" s="137" t="s">
        <v>1835</v>
      </c>
      <c r="D180" s="181">
        <f t="shared" si="131"/>
        <v>454213.54</v>
      </c>
      <c r="AO180" s="137">
        <f>SUMIFS('Clapham Bank'!$I:$I,'Clapham Bank'!$K:$K,Cashflow!$B180,'Clapham Bank'!$J:$J,Cashflow!AO$5)</f>
        <v>0</v>
      </c>
      <c r="AP180" s="137">
        <f>SUMIFS('Clapham Bank'!$I:$I,'Clapham Bank'!$K:$K,Cashflow!$B180,'Clapham Bank'!$J:$J,Cashflow!AP$5)</f>
        <v>0</v>
      </c>
      <c r="AQ180" s="137">
        <f>SUMIFS('Clapham Bank'!$I:$I,'Clapham Bank'!$K:$K,Cashflow!$B180,'Clapham Bank'!$J:$J,Cashflow!AQ$5)</f>
        <v>42883.539999999994</v>
      </c>
      <c r="AR180" s="137">
        <f>SUMIFS('Clapham Bank'!$I:$I,'Clapham Bank'!$K:$K,Cashflow!$B180,'Clapham Bank'!$J:$J,Cashflow!AR$5)</f>
        <v>70585</v>
      </c>
      <c r="AS180" s="137">
        <f>SUMIFS('Clapham Bank'!$I:$I,'Clapham Bank'!$K:$K,Cashflow!$B180,'Clapham Bank'!$J:$J,Cashflow!AS$5)</f>
        <v>72937</v>
      </c>
      <c r="AT180" s="137">
        <f>SUMIFS('Clapham Bank'!$I:$I,'Clapham Bank'!$K:$K,Cashflow!$B180,'Clapham Bank'!$J:$J,Cashflow!AT$5)</f>
        <v>72937</v>
      </c>
      <c r="AU180" s="137">
        <f>SUMIFS('Clapham Bank'!$I:$I,'Clapham Bank'!$K:$K,Cashflow!$B180,'Clapham Bank'!$J:$J,Cashflow!AU$5)</f>
        <v>194871</v>
      </c>
      <c r="AV180" s="137">
        <f>SUMIFS('Clapham Bank'!$I:$I,'Clapham Bank'!$K:$K,Cashflow!$B180,'Clapham Bank'!$J:$J,Cashflow!AV$5)</f>
        <v>0</v>
      </c>
      <c r="AW180" s="137">
        <f>SUMIFS('Clapham Bank'!$I:$I,'Clapham Bank'!$K:$K,Cashflow!$B180,'Clapham Bank'!$J:$J,Cashflow!AW$5)</f>
        <v>0</v>
      </c>
      <c r="AX180" s="137">
        <f>SUMIFS('Clapham Bank'!$I:$I,'Clapham Bank'!$K:$K,Cashflow!$B180,'Clapham Bank'!$J:$J,Cashflow!AX$5)</f>
        <v>0</v>
      </c>
      <c r="AY180" s="137">
        <f>SUMIFS('Clapham Bank'!$I:$I,'Clapham Bank'!$K:$K,Cashflow!$B180,'Clapham Bank'!$J:$J,Cashflow!AY$5)</f>
        <v>0</v>
      </c>
      <c r="AZ180" s="137">
        <f>SUMIFS('Clapham Bank'!$I:$I,'Clapham Bank'!$K:$K,Cashflow!$B180,'Clapham Bank'!$J:$J,Cashflow!AZ$5)</f>
        <v>0</v>
      </c>
      <c r="BA180" s="137">
        <f>SUMIFS('Clapham Bank'!$I:$I,'Clapham Bank'!$K:$K,Cashflow!$B180,'Clapham Bank'!$J:$J,Cashflow!BA$5)</f>
        <v>0</v>
      </c>
    </row>
    <row r="181" spans="2:56" s="137" customFormat="1" ht="12.75" hidden="1" outlineLevel="1" x14ac:dyDescent="0.2">
      <c r="B181" s="137" t="s">
        <v>13</v>
      </c>
      <c r="D181" s="181">
        <f t="shared" si="131"/>
        <v>-124519.94</v>
      </c>
      <c r="AO181" s="137">
        <f>SUMIFS('Clapham Bank'!$I:$I,'Clapham Bank'!$K:$K,Cashflow!$B181,'Clapham Bank'!$J:$J,Cashflow!AO$5)</f>
        <v>0</v>
      </c>
      <c r="AP181" s="137">
        <f>SUMIFS('Clapham Bank'!$I:$I,'Clapham Bank'!$K:$K,Cashflow!$B181,'Clapham Bank'!$J:$J,Cashflow!AP$5)</f>
        <v>-2000</v>
      </c>
      <c r="AQ181" s="137">
        <f>SUMIFS('Clapham Bank'!$I:$I,'Clapham Bank'!$K:$K,Cashflow!$B181,'Clapham Bank'!$J:$J,Cashflow!AQ$5)</f>
        <v>-12630.5</v>
      </c>
      <c r="AR181" s="137">
        <f>SUMIFS('Clapham Bank'!$I:$I,'Clapham Bank'!$K:$K,Cashflow!$B181,'Clapham Bank'!$J:$J,Cashflow!AR$5)</f>
        <v>-29916.600000000002</v>
      </c>
      <c r="AS181" s="137">
        <f>SUMIFS('Clapham Bank'!$I:$I,'Clapham Bank'!$K:$K,Cashflow!$B181,'Clapham Bank'!$J:$J,Cashflow!AS$5)</f>
        <v>-79972.84</v>
      </c>
      <c r="AT181" s="137">
        <f>SUMIFS('Clapham Bank'!$I:$I,'Clapham Bank'!$K:$K,Cashflow!$B181,'Clapham Bank'!$J:$J,Cashflow!AT$5)</f>
        <v>0</v>
      </c>
      <c r="AU181" s="137">
        <f>SUMIFS('Clapham Bank'!$I:$I,'Clapham Bank'!$K:$K,Cashflow!$B181,'Clapham Bank'!$J:$J,Cashflow!AU$5)</f>
        <v>0</v>
      </c>
      <c r="AV181" s="137">
        <f>SUMIFS('Clapham Bank'!$I:$I,'Clapham Bank'!$K:$K,Cashflow!$B181,'Clapham Bank'!$J:$J,Cashflow!AV$5)</f>
        <v>0</v>
      </c>
      <c r="AW181" s="137">
        <f>SUMIFS('Clapham Bank'!$I:$I,'Clapham Bank'!$K:$K,Cashflow!$B181,'Clapham Bank'!$J:$J,Cashflow!AW$5)</f>
        <v>0</v>
      </c>
      <c r="AX181" s="137">
        <f>SUMIFS('Clapham Bank'!$I:$I,'Clapham Bank'!$K:$K,Cashflow!$B181,'Clapham Bank'!$J:$J,Cashflow!AX$5)</f>
        <v>0</v>
      </c>
      <c r="AY181" s="137">
        <f>SUMIFS('Clapham Bank'!$I:$I,'Clapham Bank'!$K:$K,Cashflow!$B181,'Clapham Bank'!$J:$J,Cashflow!AY$5)</f>
        <v>0</v>
      </c>
      <c r="AZ181" s="137">
        <f>SUMIFS('Clapham Bank'!$I:$I,'Clapham Bank'!$K:$K,Cashflow!$B181,'Clapham Bank'!$J:$J,Cashflow!AZ$5)</f>
        <v>0</v>
      </c>
      <c r="BA181" s="137">
        <f>SUMIFS('Clapham Bank'!$I:$I,'Clapham Bank'!$K:$K,Cashflow!$B181,'Clapham Bank'!$J:$J,Cashflow!BA$5)</f>
        <v>0</v>
      </c>
    </row>
    <row r="182" spans="2:56" s="137" customFormat="1" ht="12.75" hidden="1" outlineLevel="1" x14ac:dyDescent="0.2">
      <c r="B182" s="137" t="s">
        <v>15</v>
      </c>
      <c r="D182" s="181">
        <f t="shared" si="131"/>
        <v>0</v>
      </c>
      <c r="AO182" s="137">
        <f>SUMIFS('Clapham Bank'!$I:$I,'Clapham Bank'!$K:$K,Cashflow!$B182,'Clapham Bank'!$J:$J,Cashflow!AO$5)</f>
        <v>0</v>
      </c>
      <c r="AP182" s="137">
        <f>SUMIFS('Clapham Bank'!$I:$I,'Clapham Bank'!$K:$K,Cashflow!$B182,'Clapham Bank'!$J:$J,Cashflow!AP$5)</f>
        <v>0</v>
      </c>
      <c r="AQ182" s="137">
        <f>SUMIFS('Clapham Bank'!$I:$I,'Clapham Bank'!$K:$K,Cashflow!$B182,'Clapham Bank'!$J:$J,Cashflow!AQ$5)</f>
        <v>0</v>
      </c>
      <c r="AR182" s="137">
        <f>SUMIFS('Clapham Bank'!$I:$I,'Clapham Bank'!$K:$K,Cashflow!$B182,'Clapham Bank'!$J:$J,Cashflow!AR$5)</f>
        <v>0</v>
      </c>
      <c r="AS182" s="137">
        <f>SUMIFS('Clapham Bank'!$I:$I,'Clapham Bank'!$K:$K,Cashflow!$B182,'Clapham Bank'!$J:$J,Cashflow!AS$5)</f>
        <v>0</v>
      </c>
      <c r="AT182" s="137">
        <f>SUMIFS('Clapham Bank'!$I:$I,'Clapham Bank'!$K:$K,Cashflow!$B182,'Clapham Bank'!$J:$J,Cashflow!AT$5)</f>
        <v>0</v>
      </c>
      <c r="AU182" s="137">
        <f>SUMIFS('Clapham Bank'!$I:$I,'Clapham Bank'!$K:$K,Cashflow!$B182,'Clapham Bank'!$J:$J,Cashflow!AU$5)</f>
        <v>0</v>
      </c>
      <c r="AV182" s="137">
        <f>SUMIFS('Clapham Bank'!$I:$I,'Clapham Bank'!$K:$K,Cashflow!$B182,'Clapham Bank'!$J:$J,Cashflow!AV$5)</f>
        <v>0</v>
      </c>
      <c r="AW182" s="137">
        <f>SUMIFS('Clapham Bank'!$I:$I,'Clapham Bank'!$K:$K,Cashflow!$B182,'Clapham Bank'!$J:$J,Cashflow!AW$5)</f>
        <v>0</v>
      </c>
      <c r="AX182" s="137">
        <f>SUMIFS('Clapham Bank'!$I:$I,'Clapham Bank'!$K:$K,Cashflow!$B182,'Clapham Bank'!$J:$J,Cashflow!AX$5)</f>
        <v>0</v>
      </c>
      <c r="AY182" s="137">
        <f>SUMIFS('Clapham Bank'!$I:$I,'Clapham Bank'!$K:$K,Cashflow!$B182,'Clapham Bank'!$J:$J,Cashflow!AY$5)</f>
        <v>0</v>
      </c>
      <c r="AZ182" s="137">
        <f>SUMIFS('Clapham Bank'!$I:$I,'Clapham Bank'!$K:$K,Cashflow!$B182,'Clapham Bank'!$J:$J,Cashflow!AZ$5)</f>
        <v>0</v>
      </c>
      <c r="BA182" s="137">
        <f>SUMIFS('Clapham Bank'!$I:$I,'Clapham Bank'!$K:$K,Cashflow!$B182,'Clapham Bank'!$J:$J,Cashflow!BA$5)</f>
        <v>0</v>
      </c>
    </row>
    <row r="183" spans="2:56" s="137" customFormat="1" ht="12.75" hidden="1" outlineLevel="1" x14ac:dyDescent="0.2">
      <c r="B183" s="137" t="s">
        <v>11</v>
      </c>
      <c r="D183" s="181">
        <f t="shared" si="131"/>
        <v>-5754</v>
      </c>
      <c r="AO183" s="137">
        <f>SUMIFS('Clapham Bank'!$I:$I,'Clapham Bank'!$K:$K,Cashflow!$B183,'Clapham Bank'!$J:$J,Cashflow!AO$5)</f>
        <v>0</v>
      </c>
      <c r="AP183" s="137">
        <f>SUMIFS('Clapham Bank'!$I:$I,'Clapham Bank'!$K:$K,Cashflow!$B183,'Clapham Bank'!$J:$J,Cashflow!AP$5)</f>
        <v>0</v>
      </c>
      <c r="AQ183" s="137">
        <f>SUMIFS('Clapham Bank'!$I:$I,'Clapham Bank'!$K:$K,Cashflow!$B183,'Clapham Bank'!$J:$J,Cashflow!AQ$5)</f>
        <v>0</v>
      </c>
      <c r="AR183" s="137">
        <f>SUMIFS('Clapham Bank'!$I:$I,'Clapham Bank'!$K:$K,Cashflow!$B183,'Clapham Bank'!$J:$J,Cashflow!AR$5)</f>
        <v>0</v>
      </c>
      <c r="AS183" s="137">
        <f>SUMIFS('Clapham Bank'!$I:$I,'Clapham Bank'!$K:$K,Cashflow!$B183,'Clapham Bank'!$J:$J,Cashflow!AS$5)</f>
        <v>0</v>
      </c>
      <c r="AT183" s="137">
        <f>SUMIFS('Clapham Bank'!$I:$I,'Clapham Bank'!$K:$K,Cashflow!$B183,'Clapham Bank'!$J:$J,Cashflow!AT$5)</f>
        <v>0</v>
      </c>
      <c r="AU183" s="137">
        <f>SUMIFS('Clapham Bank'!$I:$I,'Clapham Bank'!$K:$K,Cashflow!$B183,'Clapham Bank'!$J:$J,Cashflow!AU$5)</f>
        <v>0</v>
      </c>
      <c r="AV183" s="137">
        <f>SUMIFS('Clapham Bank'!$I:$I,'Clapham Bank'!$K:$K,Cashflow!$B183,'Clapham Bank'!$J:$J,Cashflow!AV$5)</f>
        <v>-1620</v>
      </c>
      <c r="AW183" s="137">
        <f>SUMIFS('Clapham Bank'!$I:$I,'Clapham Bank'!$K:$K,Cashflow!$B183,'Clapham Bank'!$J:$J,Cashflow!AW$5)</f>
        <v>-2580</v>
      </c>
      <c r="AX183" s="137">
        <f>SUMIFS('Clapham Bank'!$I:$I,'Clapham Bank'!$K:$K,Cashflow!$B183,'Clapham Bank'!$J:$J,Cashflow!AX$5)</f>
        <v>0</v>
      </c>
      <c r="AY183" s="137">
        <f>SUMIFS('Clapham Bank'!$I:$I,'Clapham Bank'!$K:$K,Cashflow!$B183,'Clapham Bank'!$J:$J,Cashflow!AY$5)</f>
        <v>-800</v>
      </c>
      <c r="AZ183" s="137">
        <f>SUMIFS('Clapham Bank'!$I:$I,'Clapham Bank'!$K:$K,Cashflow!$B183,'Clapham Bank'!$J:$J,Cashflow!AZ$5)</f>
        <v>0</v>
      </c>
      <c r="BA183" s="137">
        <f>SUMIFS('Clapham Bank'!$I:$I,'Clapham Bank'!$K:$K,Cashflow!$B183,'Clapham Bank'!$J:$J,Cashflow!BA$5)</f>
        <v>-754</v>
      </c>
    </row>
    <row r="184" spans="2:56" s="137" customFormat="1" ht="12.75" hidden="1" outlineLevel="1" x14ac:dyDescent="0.2">
      <c r="B184" s="137" t="s">
        <v>14</v>
      </c>
      <c r="D184" s="181">
        <f t="shared" si="131"/>
        <v>0</v>
      </c>
      <c r="AO184" s="137">
        <f>SUMIFS('Clapham Bank'!$I:$I,'Clapham Bank'!$K:$K,Cashflow!$B184,'Clapham Bank'!$J:$J,Cashflow!AO$5)</f>
        <v>0</v>
      </c>
      <c r="AP184" s="137">
        <f>SUMIFS('Clapham Bank'!$I:$I,'Clapham Bank'!$K:$K,Cashflow!$B184,'Clapham Bank'!$J:$J,Cashflow!AP$5)</f>
        <v>0</v>
      </c>
      <c r="AQ184" s="137">
        <f>SUMIFS('Clapham Bank'!$I:$I,'Clapham Bank'!$K:$K,Cashflow!$B184,'Clapham Bank'!$J:$J,Cashflow!AQ$5)</f>
        <v>0</v>
      </c>
      <c r="AR184" s="137">
        <f>SUMIFS('Clapham Bank'!$I:$I,'Clapham Bank'!$K:$K,Cashflow!$B184,'Clapham Bank'!$J:$J,Cashflow!AR$5)</f>
        <v>0</v>
      </c>
      <c r="AS184" s="137">
        <f>SUMIFS('Clapham Bank'!$I:$I,'Clapham Bank'!$K:$K,Cashflow!$B184,'Clapham Bank'!$J:$J,Cashflow!AS$5)</f>
        <v>0</v>
      </c>
      <c r="AT184" s="137">
        <f>SUMIFS('Clapham Bank'!$I:$I,'Clapham Bank'!$K:$K,Cashflow!$B184,'Clapham Bank'!$J:$J,Cashflow!AT$5)</f>
        <v>0</v>
      </c>
      <c r="AU184" s="137">
        <f>SUMIFS('Clapham Bank'!$I:$I,'Clapham Bank'!$K:$K,Cashflow!$B184,'Clapham Bank'!$J:$J,Cashflow!AU$5)</f>
        <v>0</v>
      </c>
      <c r="AV184" s="137">
        <f>SUMIFS('Clapham Bank'!$I:$I,'Clapham Bank'!$K:$K,Cashflow!$B184,'Clapham Bank'!$J:$J,Cashflow!AV$5)</f>
        <v>0</v>
      </c>
      <c r="AW184" s="137">
        <f>SUMIFS('Clapham Bank'!$I:$I,'Clapham Bank'!$K:$K,Cashflow!$B184,'Clapham Bank'!$J:$J,Cashflow!AW$5)</f>
        <v>0</v>
      </c>
      <c r="AX184" s="137">
        <f>SUMIFS('Clapham Bank'!$I:$I,'Clapham Bank'!$K:$K,Cashflow!$B184,'Clapham Bank'!$J:$J,Cashflow!AX$5)</f>
        <v>0</v>
      </c>
      <c r="AY184" s="137">
        <f>SUMIFS('Clapham Bank'!$I:$I,'Clapham Bank'!$K:$K,Cashflow!$B184,'Clapham Bank'!$J:$J,Cashflow!AY$5)</f>
        <v>0</v>
      </c>
      <c r="AZ184" s="137">
        <f>SUMIFS('Clapham Bank'!$I:$I,'Clapham Bank'!$K:$K,Cashflow!$B184,'Clapham Bank'!$J:$J,Cashflow!AZ$5)</f>
        <v>0</v>
      </c>
      <c r="BA184" s="137">
        <f>SUMIFS('Clapham Bank'!$I:$I,'Clapham Bank'!$K:$K,Cashflow!$B184,'Clapham Bank'!$J:$J,Cashflow!BA$5)</f>
        <v>0</v>
      </c>
    </row>
    <row r="185" spans="2:56" s="137" customFormat="1" ht="12.75" hidden="1" outlineLevel="1" x14ac:dyDescent="0.2">
      <c r="D185" s="181">
        <f t="shared" si="131"/>
        <v>0</v>
      </c>
      <c r="AO185" s="137">
        <f>SUMIFS('Clapham Bank'!$I:$I,'Clapham Bank'!$K:$K,Cashflow!$B185,'Clapham Bank'!$J:$J,Cashflow!AO$5)</f>
        <v>0</v>
      </c>
      <c r="AP185" s="137">
        <f>SUMIFS('Clapham Bank'!$I:$I,'Clapham Bank'!$K:$K,Cashflow!$B185,'Clapham Bank'!$J:$J,Cashflow!AP$5)</f>
        <v>0</v>
      </c>
      <c r="AQ185" s="137">
        <f>SUMIFS('Clapham Bank'!$I:$I,'Clapham Bank'!$K:$K,Cashflow!$B185,'Clapham Bank'!$J:$J,Cashflow!AQ$5)</f>
        <v>0</v>
      </c>
      <c r="AR185" s="137">
        <f>SUMIFS('Clapham Bank'!$I:$I,'Clapham Bank'!$K:$K,Cashflow!$B185,'Clapham Bank'!$J:$J,Cashflow!AR$5)</f>
        <v>0</v>
      </c>
      <c r="AS185" s="137">
        <f>SUMIFS('Clapham Bank'!$I:$I,'Clapham Bank'!$K:$K,Cashflow!$B185,'Clapham Bank'!$J:$J,Cashflow!AS$5)</f>
        <v>0</v>
      </c>
      <c r="AT185" s="137">
        <f>SUMIFS('Clapham Bank'!$I:$I,'Clapham Bank'!$K:$K,Cashflow!$B185,'Clapham Bank'!$J:$J,Cashflow!AT$5)</f>
        <v>0</v>
      </c>
      <c r="AU185" s="137">
        <f>SUMIFS('Clapham Bank'!$I:$I,'Clapham Bank'!$K:$K,Cashflow!$B185,'Clapham Bank'!$J:$J,Cashflow!AU$5)</f>
        <v>0</v>
      </c>
      <c r="AV185" s="137">
        <f>SUMIFS('Clapham Bank'!$I:$I,'Clapham Bank'!$K:$K,Cashflow!$B185,'Clapham Bank'!$J:$J,Cashflow!AV$5)</f>
        <v>0</v>
      </c>
      <c r="AW185" s="137">
        <f>SUMIFS('Clapham Bank'!$I:$I,'Clapham Bank'!$K:$K,Cashflow!$B185,'Clapham Bank'!$J:$J,Cashflow!AW$5)</f>
        <v>0</v>
      </c>
      <c r="AX185" s="137">
        <f>SUMIFS('Clapham Bank'!$I:$I,'Clapham Bank'!$K:$K,Cashflow!$B185,'Clapham Bank'!$J:$J,Cashflow!AX$5)</f>
        <v>0</v>
      </c>
      <c r="AY185" s="137">
        <f>SUMIFS('Clapham Bank'!$I:$I,'Clapham Bank'!$K:$K,Cashflow!$B185,'Clapham Bank'!$J:$J,Cashflow!AY$5)</f>
        <v>0</v>
      </c>
      <c r="AZ185" s="137">
        <f>SUMIFS('Clapham Bank'!$I:$I,'Clapham Bank'!$K:$K,Cashflow!$B185,'Clapham Bank'!$J:$J,Cashflow!AZ$5)</f>
        <v>0</v>
      </c>
      <c r="BA185" s="137">
        <f>SUMIFS('Clapham Bank'!$I:$I,'Clapham Bank'!$K:$K,Cashflow!$B185,'Clapham Bank'!$J:$J,Cashflow!BA$5)</f>
        <v>0</v>
      </c>
    </row>
    <row r="186" spans="2:56" s="137" customFormat="1" ht="12.75" hidden="1" outlineLevel="1" x14ac:dyDescent="0.2">
      <c r="B186" s="137" t="s">
        <v>6</v>
      </c>
      <c r="D186" s="181">
        <f t="shared" si="131"/>
        <v>-24860.667999999998</v>
      </c>
      <c r="AO186" s="137">
        <f>SUMIFS('Clapham Bank'!$I:$I,'Clapham Bank'!$K:$K,Cashflow!$B186,'Clapham Bank'!$J:$J,Cashflow!AO$5)</f>
        <v>0</v>
      </c>
      <c r="AP186" s="137">
        <f>SUMIFS('Clapham Bank'!$I:$I,'Clapham Bank'!$K:$K,Cashflow!$B186,'Clapham Bank'!$J:$J,Cashflow!AP$5)</f>
        <v>-400</v>
      </c>
      <c r="AQ186" s="137">
        <f>SUMIFS('Clapham Bank'!$I:$I,'Clapham Bank'!$K:$K,Cashflow!$B186,'Clapham Bank'!$J:$J,Cashflow!AQ$5)</f>
        <v>-2526.1000000000004</v>
      </c>
      <c r="AR186" s="137">
        <f>SUMIFS('Clapham Bank'!$I:$I,'Clapham Bank'!$K:$K,Cashflow!$B186,'Clapham Bank'!$J:$J,Cashflow!AR$5)</f>
        <v>-3280</v>
      </c>
      <c r="AS186" s="137">
        <f>SUMIFS('Clapham Bank'!$I:$I,'Clapham Bank'!$K:$K,Cashflow!$B186,'Clapham Bank'!$J:$J,Cashflow!AS$5)</f>
        <v>-18654.567999999999</v>
      </c>
      <c r="AT186" s="137">
        <f>SUMIFS('Clapham Bank'!$I:$I,'Clapham Bank'!$K:$K,Cashflow!$B186,'Clapham Bank'!$J:$J,Cashflow!AT$5)</f>
        <v>0</v>
      </c>
      <c r="AU186" s="137">
        <f>SUMIFS('Clapham Bank'!$I:$I,'Clapham Bank'!$K:$K,Cashflow!$B186,'Clapham Bank'!$J:$J,Cashflow!AU$5)</f>
        <v>0</v>
      </c>
      <c r="AV186" s="137">
        <f>SUMIFS('Clapham Bank'!$I:$I,'Clapham Bank'!$K:$K,Cashflow!$B186,'Clapham Bank'!$J:$J,Cashflow!AV$5)</f>
        <v>0</v>
      </c>
      <c r="AW186" s="137">
        <f>SUMIFS('Clapham Bank'!$I:$I,'Clapham Bank'!$K:$K,Cashflow!$B186,'Clapham Bank'!$J:$J,Cashflow!AW$5)</f>
        <v>0</v>
      </c>
      <c r="AX186" s="137">
        <f>SUMIFS('Clapham Bank'!$I:$I,'Clapham Bank'!$K:$K,Cashflow!$B186,'Clapham Bank'!$J:$J,Cashflow!AX$5)</f>
        <v>0</v>
      </c>
      <c r="AY186" s="137">
        <f>SUMIFS('Clapham Bank'!$I:$I,'Clapham Bank'!$K:$K,Cashflow!$B186,'Clapham Bank'!$J:$J,Cashflow!AY$5)</f>
        <v>0</v>
      </c>
      <c r="AZ186" s="137">
        <f>SUMIFS('Clapham Bank'!$I:$I,'Clapham Bank'!$K:$K,Cashflow!$B186,'Clapham Bank'!$J:$J,Cashflow!AZ$5)</f>
        <v>0</v>
      </c>
      <c r="BA186" s="137">
        <f>SUMIFS('Clapham Bank'!$I:$I,'Clapham Bank'!$K:$K,Cashflow!$B186,'Clapham Bank'!$J:$J,Cashflow!BA$5)</f>
        <v>0</v>
      </c>
    </row>
    <row r="187" spans="2:56" s="177" customFormat="1" ht="12.75" collapsed="1" x14ac:dyDescent="0.2">
      <c r="B187" s="140" t="s">
        <v>17</v>
      </c>
      <c r="C187" s="140"/>
      <c r="D187" s="178">
        <f t="shared" si="131"/>
        <v>-299059.9299999997</v>
      </c>
      <c r="AO187" s="140">
        <f t="shared" ref="AO187:AQ187" si="139">SUM(AO188:AO193)</f>
        <v>0</v>
      </c>
      <c r="AP187" s="140">
        <f t="shared" si="139"/>
        <v>2401</v>
      </c>
      <c r="AQ187" s="140">
        <f t="shared" si="139"/>
        <v>6333614.0599999996</v>
      </c>
      <c r="AR187" s="140">
        <f t="shared" ref="AR187:AZ187" si="140">SUM(AR188:AR193)</f>
        <v>-37388.399999999441</v>
      </c>
      <c r="AS187" s="140">
        <f t="shared" si="140"/>
        <v>25690.41</v>
      </c>
      <c r="AT187" s="140">
        <f t="shared" si="140"/>
        <v>-72937</v>
      </c>
      <c r="AU187" s="140">
        <f t="shared" si="140"/>
        <v>-6556194</v>
      </c>
      <c r="AV187" s="140">
        <f t="shared" si="140"/>
        <v>1620</v>
      </c>
      <c r="AW187" s="140">
        <f t="shared" si="140"/>
        <v>2580</v>
      </c>
      <c r="AX187" s="140">
        <f t="shared" si="140"/>
        <v>0</v>
      </c>
      <c r="AY187" s="140">
        <f t="shared" si="140"/>
        <v>800</v>
      </c>
      <c r="AZ187" s="140">
        <f t="shared" si="140"/>
        <v>0</v>
      </c>
      <c r="BA187" s="140">
        <f t="shared" ref="BA187" si="141">SUM(BA188:BA193)</f>
        <v>754</v>
      </c>
      <c r="BB187" s="140"/>
      <c r="BC187" s="140"/>
      <c r="BD187" s="140"/>
    </row>
    <row r="188" spans="2:56" s="137" customFormat="1" ht="12.75" hidden="1" outlineLevel="1" x14ac:dyDescent="0.2">
      <c r="B188" s="137" t="s">
        <v>717</v>
      </c>
      <c r="D188" s="181">
        <f t="shared" si="131"/>
        <v>0</v>
      </c>
      <c r="AO188" s="137">
        <f>SUMIFS('Clapham Bank'!$I:$I,'Clapham Bank'!$K:$K,Cashflow!$B188,'Clapham Bank'!$J:$J,Cashflow!AO$5)</f>
        <v>0</v>
      </c>
      <c r="AP188" s="137">
        <f>SUMIFS('Clapham Bank'!$I:$I,'Clapham Bank'!$K:$K,Cashflow!$B188,'Clapham Bank'!$J:$J,Cashflow!AP$5)</f>
        <v>0</v>
      </c>
      <c r="AQ188" s="137">
        <f>SUMIFS('Clapham Bank'!$I:$I,'Clapham Bank'!$K:$K,Cashflow!$B188,'Clapham Bank'!$J:$J,Cashflow!AQ$5)</f>
        <v>0</v>
      </c>
      <c r="AR188" s="137">
        <f>SUMIFS('Clapham Bank'!$I:$I,'Clapham Bank'!$K:$K,Cashflow!$B188,'Clapham Bank'!$J:$J,Cashflow!AR$5)</f>
        <v>0</v>
      </c>
      <c r="AS188" s="137">
        <f>SUMIFS('Clapham Bank'!$I:$I,'Clapham Bank'!$K:$K,Cashflow!$B188,'Clapham Bank'!$J:$J,Cashflow!AS$5)</f>
        <v>0</v>
      </c>
      <c r="AT188" s="137">
        <f>SUMIFS('Clapham Bank'!$I:$I,'Clapham Bank'!$K:$K,Cashflow!$B188,'Clapham Bank'!$J:$J,Cashflow!AT$5)</f>
        <v>0</v>
      </c>
      <c r="AU188" s="137">
        <f>SUMIFS('Clapham Bank'!$I:$I,'Clapham Bank'!$K:$K,Cashflow!$B188,'Clapham Bank'!$J:$J,Cashflow!AU$5)</f>
        <v>0</v>
      </c>
      <c r="AV188" s="137">
        <f>SUMIFS('Clapham Bank'!$I:$I,'Clapham Bank'!$K:$K,Cashflow!$B188,'Clapham Bank'!$J:$J,Cashflow!AV$5)</f>
        <v>0</v>
      </c>
      <c r="AW188" s="137">
        <f>SUMIFS('Clapham Bank'!$I:$I,'Clapham Bank'!$K:$K,Cashflow!$B188,'Clapham Bank'!$J:$J,Cashflow!AW$5)</f>
        <v>0</v>
      </c>
      <c r="AX188" s="137">
        <f>SUMIFS('Clapham Bank'!$I:$I,'Clapham Bank'!$K:$K,Cashflow!$B188,'Clapham Bank'!$J:$J,Cashflow!AX$5)</f>
        <v>0</v>
      </c>
      <c r="AY188" s="137">
        <f>SUMIFS('Clapham Bank'!$I:$I,'Clapham Bank'!$K:$K,Cashflow!$B188,'Clapham Bank'!$J:$J,Cashflow!AY$5)</f>
        <v>0</v>
      </c>
      <c r="AZ188" s="137">
        <f>SUMIFS('Clapham Bank'!$I:$I,'Clapham Bank'!$K:$K,Cashflow!$B188,'Clapham Bank'!$J:$J,Cashflow!AZ$5)</f>
        <v>0</v>
      </c>
      <c r="BA188" s="137">
        <f>SUMIFS('Clapham Bank'!$I:$I,'Clapham Bank'!$K:$K,Cashflow!$B188,'Clapham Bank'!$J:$J,Cashflow!BA$5)</f>
        <v>0</v>
      </c>
    </row>
    <row r="189" spans="2:56" s="137" customFormat="1" ht="12.75" hidden="1" outlineLevel="1" x14ac:dyDescent="0.2">
      <c r="B189" s="137" t="s">
        <v>995</v>
      </c>
      <c r="D189" s="181">
        <f t="shared" si="131"/>
        <v>-125861.9299999997</v>
      </c>
      <c r="AO189" s="137">
        <f t="shared" ref="AO189:AZ189" si="142">-AO30</f>
        <v>0</v>
      </c>
      <c r="AP189" s="137">
        <f t="shared" si="142"/>
        <v>2401</v>
      </c>
      <c r="AQ189" s="137">
        <f t="shared" si="142"/>
        <v>6333614.0599999996</v>
      </c>
      <c r="AR189" s="137">
        <f t="shared" si="142"/>
        <v>-3537388.3999999994</v>
      </c>
      <c r="AS189" s="137">
        <f t="shared" si="142"/>
        <v>25690.41</v>
      </c>
      <c r="AT189" s="137">
        <f t="shared" si="142"/>
        <v>-24957</v>
      </c>
      <c r="AU189" s="137">
        <f t="shared" si="142"/>
        <v>-6519916</v>
      </c>
      <c r="AV189" s="137">
        <f t="shared" si="142"/>
        <v>3590560</v>
      </c>
      <c r="AW189" s="137">
        <f t="shared" si="142"/>
        <v>2580</v>
      </c>
      <c r="AX189" s="137">
        <f t="shared" si="142"/>
        <v>0</v>
      </c>
      <c r="AY189" s="137">
        <f t="shared" si="142"/>
        <v>800</v>
      </c>
      <c r="AZ189" s="137">
        <f t="shared" si="142"/>
        <v>0</v>
      </c>
      <c r="BA189" s="137">
        <f t="shared" ref="BA189" si="143">-BA30</f>
        <v>754</v>
      </c>
    </row>
    <row r="190" spans="2:56" s="137" customFormat="1" ht="12.75" hidden="1" outlineLevel="1" x14ac:dyDescent="0.2">
      <c r="B190" s="137" t="s">
        <v>1855</v>
      </c>
      <c r="D190" s="181">
        <f t="shared" si="131"/>
        <v>-76234</v>
      </c>
      <c r="AO190" s="137">
        <f>SUMIFS('Clapham Bank'!$I:$I,'Clapham Bank'!$K:$K,Cashflow!$B190,'Clapham Bank'!$J:$J,Cashflow!AO$5)</f>
        <v>0</v>
      </c>
      <c r="AP190" s="137">
        <f>SUMIFS('Clapham Bank'!$I:$I,'Clapham Bank'!$K:$K,Cashflow!$B190,'Clapham Bank'!$J:$J,Cashflow!AP$5)</f>
        <v>0</v>
      </c>
      <c r="AQ190" s="137">
        <f>SUMIFS('Clapham Bank'!$I:$I,'Clapham Bank'!$K:$K,Cashflow!$B190,'Clapham Bank'!$J:$J,Cashflow!AQ$5)</f>
        <v>0</v>
      </c>
      <c r="AR190" s="137">
        <f>SUMIFS('Clapham Bank'!$I:$I,'Clapham Bank'!$K:$K,Cashflow!$B190,'Clapham Bank'!$J:$J,Cashflow!AR$5)</f>
        <v>1500000</v>
      </c>
      <c r="AS190" s="137">
        <f>SUMIFS('Clapham Bank'!$I:$I,'Clapham Bank'!$K:$K,Cashflow!$B190,'Clapham Bank'!$J:$J,Cashflow!AS$5)</f>
        <v>0</v>
      </c>
      <c r="AT190" s="137">
        <f>SUMIFS('Clapham Bank'!$I:$I,'Clapham Bank'!$K:$K,Cashflow!$B190,'Clapham Bank'!$J:$J,Cashflow!AT$5)</f>
        <v>-22569</v>
      </c>
      <c r="AU190" s="137">
        <f>SUMIFS('Clapham Bank'!$I:$I,'Clapham Bank'!$K:$K,Cashflow!$B190,'Clapham Bank'!$J:$J,Cashflow!AU$5)</f>
        <v>-15548</v>
      </c>
      <c r="AV190" s="137">
        <f>SUMIFS('Clapham Bank'!$I:$I,'Clapham Bank'!$K:$K,Cashflow!$B190,'Clapham Bank'!$J:$J,Cashflow!AV$5)</f>
        <v>-1538117</v>
      </c>
      <c r="AW190" s="137">
        <f>SUMIFS('Clapham Bank'!$I:$I,'Clapham Bank'!$K:$K,Cashflow!$B190,'Clapham Bank'!$J:$J,Cashflow!AW$5)</f>
        <v>0</v>
      </c>
      <c r="AX190" s="137">
        <f>SUMIFS('Clapham Bank'!$I:$I,'Clapham Bank'!$K:$K,Cashflow!$B190,'Clapham Bank'!$J:$J,Cashflow!AX$5)</f>
        <v>0</v>
      </c>
      <c r="AY190" s="137">
        <f>SUMIFS('Clapham Bank'!$I:$I,'Clapham Bank'!$K:$K,Cashflow!$B190,'Clapham Bank'!$J:$J,Cashflow!AY$5)</f>
        <v>0</v>
      </c>
      <c r="AZ190" s="137">
        <f>SUMIFS('Clapham Bank'!$I:$I,'Clapham Bank'!$K:$K,Cashflow!$B190,'Clapham Bank'!$J:$J,Cashflow!AZ$5)</f>
        <v>0</v>
      </c>
      <c r="BA190" s="137">
        <f>SUMIFS('Clapham Bank'!$I:$I,'Clapham Bank'!$K:$K,Cashflow!$B190,'Clapham Bank'!$J:$J,Cashflow!BA$5)</f>
        <v>0</v>
      </c>
    </row>
    <row r="191" spans="2:56" s="137" customFormat="1" ht="12.75" hidden="1" outlineLevel="1" x14ac:dyDescent="0.2">
      <c r="B191" s="137" t="s">
        <v>1388</v>
      </c>
      <c r="D191" s="181">
        <f t="shared" si="131"/>
        <v>-96964</v>
      </c>
      <c r="AO191" s="137">
        <f>SUMIFS('Clapham Bank'!$I:$I,'Clapham Bank'!$K:$K,Cashflow!$B191,'Clapham Bank'!$J:$J,Cashflow!AO$5)</f>
        <v>0</v>
      </c>
      <c r="AP191" s="137">
        <f>SUMIFS('Clapham Bank'!$I:$I,'Clapham Bank'!$K:$K,Cashflow!$B191,'Clapham Bank'!$J:$J,Cashflow!AP$5)</f>
        <v>0</v>
      </c>
      <c r="AQ191" s="137">
        <f>SUMIFS('Clapham Bank'!$I:$I,'Clapham Bank'!$K:$K,Cashflow!$B191,'Clapham Bank'!$J:$J,Cashflow!AQ$5)</f>
        <v>0</v>
      </c>
      <c r="AR191" s="137">
        <f>SUMIFS('Clapham Bank'!$I:$I,'Clapham Bank'!$K:$K,Cashflow!$B191,'Clapham Bank'!$J:$J,Cashflow!AR$5)</f>
        <v>2000000</v>
      </c>
      <c r="AS191" s="137">
        <f>SUMIFS('Clapham Bank'!$I:$I,'Clapham Bank'!$K:$K,Cashflow!$B191,'Clapham Bank'!$J:$J,Cashflow!AS$5)</f>
        <v>0</v>
      </c>
      <c r="AT191" s="137">
        <f>SUMIFS('Clapham Bank'!$I:$I,'Clapham Bank'!$K:$K,Cashflow!$B191,'Clapham Bank'!$J:$J,Cashflow!AT$5)</f>
        <v>-25411</v>
      </c>
      <c r="AU191" s="137">
        <f>SUMIFS('Clapham Bank'!$I:$I,'Clapham Bank'!$K:$K,Cashflow!$B191,'Clapham Bank'!$J:$J,Cashflow!AU$5)</f>
        <v>-20730</v>
      </c>
      <c r="AV191" s="137">
        <f>SUMIFS('Clapham Bank'!$I:$I,'Clapham Bank'!$K:$K,Cashflow!$B191,'Clapham Bank'!$J:$J,Cashflow!AV$5)</f>
        <v>-2050823</v>
      </c>
      <c r="AW191" s="137">
        <f>SUMIFS('Clapham Bank'!$I:$I,'Clapham Bank'!$K:$K,Cashflow!$B191,'Clapham Bank'!$J:$J,Cashflow!AW$5)</f>
        <v>0</v>
      </c>
      <c r="AX191" s="137">
        <f>SUMIFS('Clapham Bank'!$I:$I,'Clapham Bank'!$K:$K,Cashflow!$B191,'Clapham Bank'!$J:$J,Cashflow!AX$5)</f>
        <v>0</v>
      </c>
      <c r="AY191" s="137">
        <f>SUMIFS('Clapham Bank'!$I:$I,'Clapham Bank'!$K:$K,Cashflow!$B191,'Clapham Bank'!$J:$J,Cashflow!AY$5)</f>
        <v>0</v>
      </c>
      <c r="AZ191" s="137">
        <f>SUMIFS('Clapham Bank'!$I:$I,'Clapham Bank'!$K:$K,Cashflow!$B191,'Clapham Bank'!$J:$J,Cashflow!AZ$5)</f>
        <v>0</v>
      </c>
      <c r="BA191" s="137">
        <f>SUMIFS('Clapham Bank'!$I:$I,'Clapham Bank'!$K:$K,Cashflow!$B191,'Clapham Bank'!$J:$J,Cashflow!BA$5)</f>
        <v>0</v>
      </c>
    </row>
    <row r="192" spans="2:56" s="137" customFormat="1" ht="12.75" hidden="1" outlineLevel="1" x14ac:dyDescent="0.2">
      <c r="B192" s="137" t="s">
        <v>737</v>
      </c>
      <c r="D192" s="181">
        <f t="shared" si="131"/>
        <v>0</v>
      </c>
      <c r="AO192" s="137">
        <f>SUMIFS('Clapham Bank'!$I:$I,'Clapham Bank'!$K:$K,Cashflow!$B192,'Clapham Bank'!$J:$J,Cashflow!AO$5)</f>
        <v>0</v>
      </c>
      <c r="AP192" s="137">
        <f>SUMIFS('Clapham Bank'!$I:$I,'Clapham Bank'!$K:$K,Cashflow!$B192,'Clapham Bank'!$J:$J,Cashflow!AP$5)</f>
        <v>0</v>
      </c>
      <c r="AQ192" s="137">
        <f>SUMIFS('Clapham Bank'!$I:$I,'Clapham Bank'!$K:$K,Cashflow!$B192,'Clapham Bank'!$J:$J,Cashflow!AQ$5)</f>
        <v>0</v>
      </c>
      <c r="AR192" s="137">
        <f>SUMIFS('Clapham Bank'!$I:$I,'Clapham Bank'!$K:$K,Cashflow!$B192,'Clapham Bank'!$J:$J,Cashflow!AR$5)</f>
        <v>0</v>
      </c>
      <c r="AS192" s="137">
        <f>SUMIFS('Clapham Bank'!$I:$I,'Clapham Bank'!$K:$K,Cashflow!$B192,'Clapham Bank'!$J:$J,Cashflow!AS$5)</f>
        <v>0</v>
      </c>
      <c r="AT192" s="137">
        <f>SUMIFS('Clapham Bank'!$I:$I,'Clapham Bank'!$K:$K,Cashflow!$B192,'Clapham Bank'!$J:$J,Cashflow!AT$5)</f>
        <v>0</v>
      </c>
      <c r="AU192" s="137">
        <f>SUMIFS('Clapham Bank'!$I:$I,'Clapham Bank'!$K:$K,Cashflow!$B192,'Clapham Bank'!$J:$J,Cashflow!AU$5)</f>
        <v>0</v>
      </c>
      <c r="AV192" s="137">
        <f>SUMIFS('Clapham Bank'!$I:$I,'Clapham Bank'!$K:$K,Cashflow!$B192,'Clapham Bank'!$J:$J,Cashflow!AV$5)</f>
        <v>0</v>
      </c>
      <c r="AW192" s="137">
        <f>SUMIFS('Clapham Bank'!$I:$I,'Clapham Bank'!$K:$K,Cashflow!$B192,'Clapham Bank'!$J:$J,Cashflow!AW$5)</f>
        <v>0</v>
      </c>
      <c r="AX192" s="137">
        <f>SUMIFS('Clapham Bank'!$I:$I,'Clapham Bank'!$K:$K,Cashflow!$B192,'Clapham Bank'!$J:$J,Cashflow!AX$5)</f>
        <v>0</v>
      </c>
      <c r="AY192" s="137">
        <f>SUMIFS('Clapham Bank'!$I:$I,'Clapham Bank'!$K:$K,Cashflow!$B192,'Clapham Bank'!$J:$J,Cashflow!AY$5)</f>
        <v>0</v>
      </c>
      <c r="AZ192" s="137">
        <f>SUMIFS('Clapham Bank'!$I:$I,'Clapham Bank'!$K:$K,Cashflow!$B192,'Clapham Bank'!$J:$J,Cashflow!AZ$5)</f>
        <v>0</v>
      </c>
      <c r="BA192" s="137">
        <f>SUMIFS('Clapham Bank'!$I:$I,'Clapham Bank'!$K:$K,Cashflow!$B192,'Clapham Bank'!$J:$J,Cashflow!BA$5)</f>
        <v>0</v>
      </c>
    </row>
    <row r="193" spans="2:56" s="137" customFormat="1" ht="12.75" hidden="1" outlineLevel="1" x14ac:dyDescent="0.2">
      <c r="D193" s="181">
        <f t="shared" si="131"/>
        <v>0</v>
      </c>
    </row>
    <row r="194" spans="2:56" s="142" customFormat="1" ht="12.75" hidden="1" outlineLevel="1" x14ac:dyDescent="0.2">
      <c r="B194" s="142" t="s">
        <v>1833</v>
      </c>
      <c r="D194" s="184">
        <f t="shared" si="131"/>
        <v>-19.002000000557018</v>
      </c>
      <c r="AO194" s="142">
        <f t="shared" ref="AO194:AZ194" si="144">-AO177-AO187</f>
        <v>0</v>
      </c>
      <c r="AP194" s="142">
        <f t="shared" si="144"/>
        <v>-1</v>
      </c>
      <c r="AQ194" s="142">
        <f t="shared" si="144"/>
        <v>-18</v>
      </c>
      <c r="AR194" s="142">
        <f t="shared" si="144"/>
        <v>-5.5297277867794037E-10</v>
      </c>
      <c r="AS194" s="142">
        <f t="shared" si="144"/>
        <v>-2.0000000040454324E-3</v>
      </c>
      <c r="AT194" s="142">
        <f t="shared" si="144"/>
        <v>0</v>
      </c>
      <c r="AU194" s="142">
        <f t="shared" si="144"/>
        <v>0</v>
      </c>
      <c r="AV194" s="142">
        <f t="shared" si="144"/>
        <v>0</v>
      </c>
      <c r="AW194" s="142">
        <f t="shared" si="144"/>
        <v>0</v>
      </c>
      <c r="AX194" s="142">
        <f t="shared" si="144"/>
        <v>0</v>
      </c>
      <c r="AY194" s="142">
        <f t="shared" si="144"/>
        <v>0</v>
      </c>
      <c r="AZ194" s="142">
        <f t="shared" si="144"/>
        <v>0</v>
      </c>
      <c r="BA194" s="142">
        <f t="shared" ref="BA194" si="145">-BA177-BA187</f>
        <v>0</v>
      </c>
    </row>
    <row r="195" spans="2:56" s="137" customFormat="1" ht="12.75" collapsed="1" x14ac:dyDescent="0.2">
      <c r="D195" s="181"/>
    </row>
    <row r="196" spans="2:56" s="141" customFormat="1" ht="12.75" x14ac:dyDescent="0.2">
      <c r="B196" s="182" t="s">
        <v>1</v>
      </c>
      <c r="C196" s="182"/>
      <c r="D196" s="183">
        <f t="shared" si="131"/>
        <v>0</v>
      </c>
    </row>
    <row r="197" spans="2:56" s="177" customFormat="1" ht="12.75" x14ac:dyDescent="0.2">
      <c r="B197" s="140" t="s">
        <v>732</v>
      </c>
      <c r="C197" s="140"/>
      <c r="D197" s="178">
        <f t="shared" si="131"/>
        <v>-18451656.34</v>
      </c>
      <c r="E197" s="140">
        <f t="shared" ref="E197:AZ197" si="146">SUM(E198:E240)</f>
        <v>0</v>
      </c>
      <c r="F197" s="140">
        <f t="shared" si="146"/>
        <v>0</v>
      </c>
      <c r="G197" s="140">
        <f t="shared" si="146"/>
        <v>0</v>
      </c>
      <c r="H197" s="140">
        <f t="shared" si="146"/>
        <v>0</v>
      </c>
      <c r="I197" s="140">
        <f t="shared" si="146"/>
        <v>0</v>
      </c>
      <c r="J197" s="140">
        <f t="shared" si="146"/>
        <v>0</v>
      </c>
      <c r="K197" s="140">
        <f t="shared" si="146"/>
        <v>0</v>
      </c>
      <c r="L197" s="140">
        <f t="shared" si="146"/>
        <v>0</v>
      </c>
      <c r="M197" s="140">
        <f t="shared" si="146"/>
        <v>0</v>
      </c>
      <c r="N197" s="140">
        <f t="shared" si="146"/>
        <v>0</v>
      </c>
      <c r="O197" s="140">
        <f t="shared" si="146"/>
        <v>0</v>
      </c>
      <c r="P197" s="140">
        <f t="shared" si="146"/>
        <v>0</v>
      </c>
      <c r="Q197" s="140">
        <f t="shared" si="146"/>
        <v>0</v>
      </c>
      <c r="R197" s="140">
        <f t="shared" si="146"/>
        <v>0</v>
      </c>
      <c r="S197" s="140">
        <f t="shared" si="146"/>
        <v>0</v>
      </c>
      <c r="T197" s="140">
        <f t="shared" si="146"/>
        <v>0</v>
      </c>
      <c r="U197" s="140">
        <f t="shared" si="146"/>
        <v>0</v>
      </c>
      <c r="V197" s="140">
        <f t="shared" si="146"/>
        <v>0</v>
      </c>
      <c r="W197" s="140">
        <f t="shared" si="146"/>
        <v>0</v>
      </c>
      <c r="X197" s="140">
        <f t="shared" si="146"/>
        <v>0</v>
      </c>
      <c r="Y197" s="140">
        <f t="shared" si="146"/>
        <v>0</v>
      </c>
      <c r="Z197" s="140">
        <f t="shared" si="146"/>
        <v>0</v>
      </c>
      <c r="AA197" s="140">
        <f t="shared" si="146"/>
        <v>0</v>
      </c>
      <c r="AB197" s="140">
        <f t="shared" si="146"/>
        <v>0</v>
      </c>
      <c r="AC197" s="140">
        <f t="shared" si="146"/>
        <v>0</v>
      </c>
      <c r="AD197" s="140">
        <f t="shared" si="146"/>
        <v>0</v>
      </c>
      <c r="AE197" s="140">
        <f t="shared" si="146"/>
        <v>0</v>
      </c>
      <c r="AF197" s="140">
        <f t="shared" si="146"/>
        <v>-1800000</v>
      </c>
      <c r="AG197" s="140">
        <f t="shared" si="146"/>
        <v>-320118.71999999997</v>
      </c>
      <c r="AH197" s="140">
        <f t="shared" si="146"/>
        <v>0</v>
      </c>
      <c r="AI197" s="140">
        <f t="shared" si="146"/>
        <v>-30543.26</v>
      </c>
      <c r="AJ197" s="140">
        <f t="shared" si="146"/>
        <v>-179518</v>
      </c>
      <c r="AK197" s="140">
        <f t="shared" si="146"/>
        <v>-16423346.300000003</v>
      </c>
      <c r="AL197" s="140">
        <f t="shared" si="146"/>
        <v>12834.539999999979</v>
      </c>
      <c r="AM197" s="140">
        <f t="shared" si="146"/>
        <v>-108070.54000000007</v>
      </c>
      <c r="AN197" s="140">
        <f t="shared" si="146"/>
        <v>-200602.81999999995</v>
      </c>
      <c r="AO197" s="140">
        <f t="shared" si="146"/>
        <v>170949.92000000016</v>
      </c>
      <c r="AP197" s="140">
        <f t="shared" si="146"/>
        <v>-289166.61000000004</v>
      </c>
      <c r="AQ197" s="140">
        <f t="shared" si="146"/>
        <v>-87672.049999999916</v>
      </c>
      <c r="AR197" s="140">
        <f t="shared" si="146"/>
        <v>16847.829999999958</v>
      </c>
      <c r="AS197" s="140">
        <f t="shared" si="146"/>
        <v>-210590.12</v>
      </c>
      <c r="AT197" s="140">
        <f t="shared" si="146"/>
        <v>-22804.069999999876</v>
      </c>
      <c r="AU197" s="140">
        <f t="shared" si="146"/>
        <v>-109937.67999999996</v>
      </c>
      <c r="AV197" s="140">
        <f t="shared" si="146"/>
        <v>-214072.74000000002</v>
      </c>
      <c r="AW197" s="140">
        <f t="shared" si="146"/>
        <v>-18150.620000000017</v>
      </c>
      <c r="AX197" s="140">
        <f t="shared" si="146"/>
        <v>2161725.19</v>
      </c>
      <c r="AY197" s="140">
        <f t="shared" si="146"/>
        <v>194363.48</v>
      </c>
      <c r="AZ197" s="140">
        <f t="shared" si="146"/>
        <v>-500305.72999999992</v>
      </c>
      <c r="BA197" s="140">
        <f t="shared" ref="BA197" si="147">SUM(BA198:BA240)</f>
        <v>-493478.04</v>
      </c>
      <c r="BB197" s="140"/>
      <c r="BC197" s="140"/>
      <c r="BD197" s="140"/>
    </row>
    <row r="198" spans="2:56" s="137" customFormat="1" ht="12.75" hidden="1" outlineLevel="1" x14ac:dyDescent="0.2">
      <c r="B198" s="137" t="s">
        <v>1285</v>
      </c>
      <c r="D198" s="181">
        <f t="shared" si="131"/>
        <v>-17485763.310000002</v>
      </c>
      <c r="AE198" s="137">
        <f>SUMIFS('Gracechurch Bank'!$I:$I,'Gracechurch Bank'!$K:$K,Cashflow!$B198,'Gracechurch Bank'!$J:$J,Cashflow!AE$5)</f>
        <v>0</v>
      </c>
      <c r="AF198" s="137">
        <f>SUMIFS('Gracechurch Bank'!$I:$I,'Gracechurch Bank'!$K:$K,Cashflow!$B198,'Gracechurch Bank'!$J:$J,Cashflow!AF$5)</f>
        <v>-1800000</v>
      </c>
      <c r="AG198" s="137">
        <f>SUMIFS('Gracechurch Bank'!$I:$I,'Gracechurch Bank'!$K:$K,Cashflow!$B198,'Gracechurch Bank'!$J:$J,Cashflow!AG$5)</f>
        <v>0</v>
      </c>
      <c r="AH198" s="137">
        <f>SUMIFS('Gracechurch Bank'!$I:$I,'Gracechurch Bank'!$K:$K,Cashflow!$B198,'Gracechurch Bank'!$J:$J,Cashflow!AH$5)</f>
        <v>0</v>
      </c>
      <c r="AI198" s="137">
        <f>SUMIFS('Gracechurch Bank'!$I:$I,'Gracechurch Bank'!$K:$K,Cashflow!$B198,'Gracechurch Bank'!$J:$J,Cashflow!AI$5)</f>
        <v>0</v>
      </c>
      <c r="AJ198" s="137">
        <f>SUMIFS('Gracechurch Bank'!$I:$I,'Gracechurch Bank'!$K:$K,Cashflow!$B198,'Gracechurch Bank'!$J:$J,Cashflow!AJ$5)</f>
        <v>-54000</v>
      </c>
      <c r="AK198" s="137">
        <f>SUMIFS('Gracechurch Bank'!$I:$I,'Gracechurch Bank'!$K:$K,Cashflow!$B198,'Gracechurch Bank'!$J:$J,Cashflow!AK$5)</f>
        <v>-15631763.310000002</v>
      </c>
      <c r="AL198" s="137">
        <f>SUMIFS('Gracechurch Bank'!$I:$I,'Gracechurch Bank'!$K:$K,Cashflow!$B198,'Gracechurch Bank'!$J:$J,Cashflow!AL$5)</f>
        <v>0</v>
      </c>
      <c r="AM198" s="137">
        <f>SUMIFS('Gracechurch Bank'!$I:$I,'Gracechurch Bank'!$K:$K,Cashflow!$B198,'Gracechurch Bank'!$J:$J,Cashflow!AM$5)</f>
        <v>0</v>
      </c>
      <c r="AN198" s="137">
        <f>SUMIFS('Gracechurch Bank'!$I:$I,'Gracechurch Bank'!$K:$K,Cashflow!$B198,'Gracechurch Bank'!$J:$J,Cashflow!AN$5)</f>
        <v>0</v>
      </c>
      <c r="AO198" s="137">
        <f>SUMIFS('Gracechurch Bank'!$I:$I,'Gracechurch Bank'!$K:$K,Cashflow!$B198,'Gracechurch Bank'!$J:$J,Cashflow!AO$5)</f>
        <v>0</v>
      </c>
      <c r="AP198" s="137">
        <f>SUMIFS('Gracechurch Bank'!$I:$I,'Gracechurch Bank'!$K:$K,Cashflow!$B198,'Gracechurch Bank'!$J:$J,Cashflow!AP$5)</f>
        <v>0</v>
      </c>
      <c r="AQ198" s="137">
        <f>SUMIFS('Gracechurch Bank'!$I:$I,'Gracechurch Bank'!$K:$K,Cashflow!$B198,'Gracechurch Bank'!$J:$J,Cashflow!AQ$5)</f>
        <v>0</v>
      </c>
      <c r="AR198" s="137">
        <f>SUMIFS('Gracechurch Bank'!$I:$I,'Gracechurch Bank'!$K:$K,Cashflow!$B198,'Gracechurch Bank'!$J:$J,Cashflow!AR$5)</f>
        <v>0</v>
      </c>
      <c r="AS198" s="137">
        <f>SUMIFS('Gracechurch Bank'!$I:$I,'Gracechurch Bank'!$K:$K,Cashflow!$B198,'Gracechurch Bank'!$J:$J,Cashflow!AS$5)</f>
        <v>0</v>
      </c>
      <c r="AT198" s="137">
        <f>SUMIFS('Gracechurch Bank'!$I:$I,'Gracechurch Bank'!$K:$K,Cashflow!$B198,'Gracechurch Bank'!$J:$J,Cashflow!AT$5)</f>
        <v>0</v>
      </c>
      <c r="AU198" s="137">
        <f>SUMIFS('Gracechurch Bank'!$I:$I,'Gracechurch Bank'!$K:$K,Cashflow!$B198,'Gracechurch Bank'!$J:$J,Cashflow!AU$5)</f>
        <v>0</v>
      </c>
      <c r="AV198" s="137">
        <f>SUMIFS('Gracechurch Bank'!$I:$I,'Gracechurch Bank'!$K:$K,Cashflow!$B198,'Gracechurch Bank'!$J:$J,Cashflow!AV$5)</f>
        <v>0</v>
      </c>
      <c r="AW198" s="137">
        <f>SUMIFS('Gracechurch Bank'!$I:$I,'Gracechurch Bank'!$K:$K,Cashflow!$B198,'Gracechurch Bank'!$J:$J,Cashflow!AW$5)</f>
        <v>0</v>
      </c>
      <c r="AX198" s="137">
        <f>SUMIFS('Gracechurch Bank'!$I:$I,'Gracechurch Bank'!$K:$K,Cashflow!$B198,'Gracechurch Bank'!$J:$J,Cashflow!AX$5)</f>
        <v>0</v>
      </c>
      <c r="AY198" s="137">
        <f>SUMIFS('Gracechurch Bank'!$I:$I,'Gracechurch Bank'!$K:$K,Cashflow!$B198,'Gracechurch Bank'!$J:$J,Cashflow!AY$5)</f>
        <v>0</v>
      </c>
      <c r="AZ198" s="137">
        <f>SUMIFS('Gracechurch Bank'!$I:$I,'Gracechurch Bank'!$K:$K,Cashflow!$B198,'Gracechurch Bank'!$J:$J,Cashflow!AZ$5)</f>
        <v>0</v>
      </c>
      <c r="BA198" s="137">
        <f>SUMIFS('Gracechurch Bank'!$I:$I,'Gracechurch Bank'!$K:$K,Cashflow!$B198,'Gracechurch Bank'!$J:$J,Cashflow!BA$5)</f>
        <v>0</v>
      </c>
    </row>
    <row r="199" spans="2:56" s="137" customFormat="1" ht="12.75" hidden="1" outlineLevel="1" x14ac:dyDescent="0.2">
      <c r="B199" s="137" t="s">
        <v>1864</v>
      </c>
      <c r="D199" s="181">
        <f t="shared" si="131"/>
        <v>-320118.71999999997</v>
      </c>
      <c r="AE199" s="137">
        <f>SUMIFS('Gracechurch Bank'!$I:$I,'Gracechurch Bank'!$K:$K,Cashflow!$B199,'Gracechurch Bank'!$J:$J,Cashflow!AE$5)</f>
        <v>0</v>
      </c>
      <c r="AF199" s="137">
        <f>SUMIFS('Gracechurch Bank'!$I:$I,'Gracechurch Bank'!$K:$K,Cashflow!$B199,'Gracechurch Bank'!$J:$J,Cashflow!AF$5)</f>
        <v>0</v>
      </c>
      <c r="AG199" s="137">
        <f>SUMIFS('Gracechurch Bank'!$I:$I,'Gracechurch Bank'!$K:$K,Cashflow!$B199,'Gracechurch Bank'!$J:$J,Cashflow!AG$5)</f>
        <v>-320118.71999999997</v>
      </c>
      <c r="AH199" s="137">
        <f>SUMIFS('Gracechurch Bank'!$I:$I,'Gracechurch Bank'!$K:$K,Cashflow!$B199,'Gracechurch Bank'!$J:$J,Cashflow!AH$5)</f>
        <v>0</v>
      </c>
      <c r="AI199" s="137">
        <f>SUMIFS('Gracechurch Bank'!$I:$I,'Gracechurch Bank'!$K:$K,Cashflow!$B199,'Gracechurch Bank'!$J:$J,Cashflow!AI$5)</f>
        <v>0</v>
      </c>
      <c r="AJ199" s="137">
        <f>SUMIFS('Gracechurch Bank'!$I:$I,'Gracechurch Bank'!$K:$K,Cashflow!$B199,'Gracechurch Bank'!$J:$J,Cashflow!AJ$5)</f>
        <v>0</v>
      </c>
      <c r="AK199" s="137">
        <f>SUMIFS('Gracechurch Bank'!$I:$I,'Gracechurch Bank'!$K:$K,Cashflow!$B199,'Gracechurch Bank'!$J:$J,Cashflow!AK$5)</f>
        <v>0</v>
      </c>
      <c r="AL199" s="137">
        <f>SUMIFS('Gracechurch Bank'!$I:$I,'Gracechurch Bank'!$K:$K,Cashflow!$B199,'Gracechurch Bank'!$J:$J,Cashflow!AL$5)</f>
        <v>0</v>
      </c>
      <c r="AM199" s="137">
        <f>SUMIFS('Gracechurch Bank'!$I:$I,'Gracechurch Bank'!$K:$K,Cashflow!$B199,'Gracechurch Bank'!$J:$J,Cashflow!AM$5)</f>
        <v>0</v>
      </c>
      <c r="AN199" s="137">
        <f>SUMIFS('Gracechurch Bank'!$I:$I,'Gracechurch Bank'!$K:$K,Cashflow!$B199,'Gracechurch Bank'!$J:$J,Cashflow!AN$5)</f>
        <v>0</v>
      </c>
      <c r="AO199" s="137">
        <f>SUMIFS('Gracechurch Bank'!$I:$I,'Gracechurch Bank'!$K:$K,Cashflow!$B199,'Gracechurch Bank'!$J:$J,Cashflow!AO$5)</f>
        <v>0</v>
      </c>
      <c r="AP199" s="137">
        <f>SUMIFS('Gracechurch Bank'!$I:$I,'Gracechurch Bank'!$K:$K,Cashflow!$B199,'Gracechurch Bank'!$J:$J,Cashflow!AP$5)</f>
        <v>0</v>
      </c>
      <c r="AQ199" s="137">
        <f>SUMIFS('Gracechurch Bank'!$I:$I,'Gracechurch Bank'!$K:$K,Cashflow!$B199,'Gracechurch Bank'!$J:$J,Cashflow!AQ$5)</f>
        <v>0</v>
      </c>
      <c r="AR199" s="137">
        <f>SUMIFS('Gracechurch Bank'!$I:$I,'Gracechurch Bank'!$K:$K,Cashflow!$B199,'Gracechurch Bank'!$J:$J,Cashflow!AR$5)</f>
        <v>0</v>
      </c>
      <c r="AS199" s="137">
        <f>SUMIFS('Gracechurch Bank'!$I:$I,'Gracechurch Bank'!$K:$K,Cashflow!$B199,'Gracechurch Bank'!$J:$J,Cashflow!AS$5)</f>
        <v>0</v>
      </c>
      <c r="AT199" s="137">
        <f>SUMIFS('Gracechurch Bank'!$I:$I,'Gracechurch Bank'!$K:$K,Cashflow!$B199,'Gracechurch Bank'!$J:$J,Cashflow!AT$5)</f>
        <v>0</v>
      </c>
      <c r="AU199" s="137">
        <f>SUMIFS('Gracechurch Bank'!$I:$I,'Gracechurch Bank'!$K:$K,Cashflow!$B199,'Gracechurch Bank'!$J:$J,Cashflow!AU$5)</f>
        <v>0</v>
      </c>
      <c r="AV199" s="137">
        <f>SUMIFS('Gracechurch Bank'!$I:$I,'Gracechurch Bank'!$K:$K,Cashflow!$B199,'Gracechurch Bank'!$J:$J,Cashflow!AV$5)</f>
        <v>0</v>
      </c>
      <c r="AW199" s="137">
        <f>SUMIFS('Gracechurch Bank'!$I:$I,'Gracechurch Bank'!$K:$K,Cashflow!$B199,'Gracechurch Bank'!$J:$J,Cashflow!AW$5)</f>
        <v>0</v>
      </c>
      <c r="AX199" s="137">
        <f>SUMIFS('Gracechurch Bank'!$I:$I,'Gracechurch Bank'!$K:$K,Cashflow!$B199,'Gracechurch Bank'!$J:$J,Cashflow!AX$5)</f>
        <v>0</v>
      </c>
      <c r="AY199" s="137">
        <f>SUMIFS('Gracechurch Bank'!$I:$I,'Gracechurch Bank'!$K:$K,Cashflow!$B199,'Gracechurch Bank'!$J:$J,Cashflow!AY$5)</f>
        <v>0</v>
      </c>
      <c r="AZ199" s="137">
        <f>SUMIFS('Gracechurch Bank'!$I:$I,'Gracechurch Bank'!$K:$K,Cashflow!$B199,'Gracechurch Bank'!$J:$J,Cashflow!AZ$5)</f>
        <v>0</v>
      </c>
      <c r="BA199" s="137">
        <f>SUMIFS('Gracechurch Bank'!$I:$I,'Gracechurch Bank'!$K:$K,Cashflow!$B199,'Gracechurch Bank'!$J:$J,Cashflow!BA$5)</f>
        <v>0</v>
      </c>
    </row>
    <row r="200" spans="2:56" s="137" customFormat="1" ht="12.75" hidden="1" outlineLevel="1" x14ac:dyDescent="0.2">
      <c r="B200" s="137" t="s">
        <v>7</v>
      </c>
      <c r="D200" s="181">
        <f t="shared" si="131"/>
        <v>-860083</v>
      </c>
      <c r="AE200" s="137">
        <f>SUMIFS('Gracechurch Bank'!$I:$I,'Gracechurch Bank'!$K:$K,Cashflow!$B200,'Gracechurch Bank'!$J:$J,Cashflow!AE$5)</f>
        <v>0</v>
      </c>
      <c r="AF200" s="137">
        <f>SUMIFS('Gracechurch Bank'!$I:$I,'Gracechurch Bank'!$K:$K,Cashflow!$B200,'Gracechurch Bank'!$J:$J,Cashflow!AF$5)</f>
        <v>0</v>
      </c>
      <c r="AG200" s="137">
        <f>SUMIFS('Gracechurch Bank'!$I:$I,'Gracechurch Bank'!$K:$K,Cashflow!$B200,'Gracechurch Bank'!$J:$J,Cashflow!AG$5)</f>
        <v>0</v>
      </c>
      <c r="AH200" s="137">
        <f>SUMIFS('Gracechurch Bank'!$I:$I,'Gracechurch Bank'!$K:$K,Cashflow!$B200,'Gracechurch Bank'!$J:$J,Cashflow!AH$5)</f>
        <v>0</v>
      </c>
      <c r="AI200" s="137">
        <f>SUMIFS('Gracechurch Bank'!$I:$I,'Gracechurch Bank'!$K:$K,Cashflow!$B200,'Gracechurch Bank'!$J:$J,Cashflow!AI$5)</f>
        <v>0</v>
      </c>
      <c r="AJ200" s="137">
        <f>SUMIFS('Gracechurch Bank'!$I:$I,'Gracechurch Bank'!$K:$K,Cashflow!$B200,'Gracechurch Bank'!$J:$J,Cashflow!AJ$5)</f>
        <v>0</v>
      </c>
      <c r="AK200" s="137">
        <f>SUMIFS('Gracechurch Bank'!$I:$I,'Gracechurch Bank'!$K:$K,Cashflow!$B200,'Gracechurch Bank'!$J:$J,Cashflow!AK$5)</f>
        <v>-860083</v>
      </c>
      <c r="AL200" s="137">
        <f>SUMIFS('Gracechurch Bank'!$I:$I,'Gracechurch Bank'!$K:$K,Cashflow!$B200,'Gracechurch Bank'!$J:$J,Cashflow!AL$5)</f>
        <v>0</v>
      </c>
      <c r="AM200" s="137">
        <f>SUMIFS('Gracechurch Bank'!$I:$I,'Gracechurch Bank'!$K:$K,Cashflow!$B200,'Gracechurch Bank'!$J:$J,Cashflow!AM$5)</f>
        <v>0</v>
      </c>
      <c r="AN200" s="137">
        <f>SUMIFS('Gracechurch Bank'!$I:$I,'Gracechurch Bank'!$K:$K,Cashflow!$B200,'Gracechurch Bank'!$J:$J,Cashflow!AN$5)</f>
        <v>0</v>
      </c>
      <c r="AO200" s="137">
        <f>SUMIFS('Gracechurch Bank'!$I:$I,'Gracechurch Bank'!$K:$K,Cashflow!$B200,'Gracechurch Bank'!$J:$J,Cashflow!AO$5)</f>
        <v>0</v>
      </c>
      <c r="AP200" s="137">
        <f>SUMIFS('Gracechurch Bank'!$I:$I,'Gracechurch Bank'!$K:$K,Cashflow!$B200,'Gracechurch Bank'!$J:$J,Cashflow!AP$5)</f>
        <v>0</v>
      </c>
      <c r="AQ200" s="137">
        <f>SUMIFS('Gracechurch Bank'!$I:$I,'Gracechurch Bank'!$K:$K,Cashflow!$B200,'Gracechurch Bank'!$J:$J,Cashflow!AQ$5)</f>
        <v>0</v>
      </c>
      <c r="AR200" s="137">
        <f>SUMIFS('Gracechurch Bank'!$I:$I,'Gracechurch Bank'!$K:$K,Cashflow!$B200,'Gracechurch Bank'!$J:$J,Cashflow!AR$5)</f>
        <v>0</v>
      </c>
      <c r="AS200" s="137">
        <f>SUMIFS('Gracechurch Bank'!$I:$I,'Gracechurch Bank'!$K:$K,Cashflow!$B200,'Gracechurch Bank'!$J:$J,Cashflow!AS$5)</f>
        <v>0</v>
      </c>
      <c r="AT200" s="137">
        <f>SUMIFS('Gracechurch Bank'!$I:$I,'Gracechurch Bank'!$K:$K,Cashflow!$B200,'Gracechurch Bank'!$J:$J,Cashflow!AT$5)</f>
        <v>0</v>
      </c>
      <c r="AU200" s="137">
        <f>SUMIFS('Gracechurch Bank'!$I:$I,'Gracechurch Bank'!$K:$K,Cashflow!$B200,'Gracechurch Bank'!$J:$J,Cashflow!AU$5)</f>
        <v>0</v>
      </c>
      <c r="AV200" s="137">
        <f>SUMIFS('Gracechurch Bank'!$I:$I,'Gracechurch Bank'!$K:$K,Cashflow!$B200,'Gracechurch Bank'!$J:$J,Cashflow!AV$5)</f>
        <v>0</v>
      </c>
      <c r="AW200" s="137">
        <f>SUMIFS('Gracechurch Bank'!$I:$I,'Gracechurch Bank'!$K:$K,Cashflow!$B200,'Gracechurch Bank'!$J:$J,Cashflow!AW$5)</f>
        <v>0</v>
      </c>
      <c r="AX200" s="137">
        <f>SUMIFS('Gracechurch Bank'!$I:$I,'Gracechurch Bank'!$K:$K,Cashflow!$B200,'Gracechurch Bank'!$J:$J,Cashflow!AX$5)</f>
        <v>0</v>
      </c>
      <c r="AY200" s="137">
        <f>SUMIFS('Gracechurch Bank'!$I:$I,'Gracechurch Bank'!$K:$K,Cashflow!$B200,'Gracechurch Bank'!$J:$J,Cashflow!AY$5)</f>
        <v>0</v>
      </c>
      <c r="AZ200" s="137">
        <f>SUMIFS('Gracechurch Bank'!$I:$I,'Gracechurch Bank'!$K:$K,Cashflow!$B200,'Gracechurch Bank'!$J:$J,Cashflow!AZ$5)</f>
        <v>0</v>
      </c>
      <c r="BA200" s="137">
        <f>SUMIFS('Gracechurch Bank'!$I:$I,'Gracechurch Bank'!$K:$K,Cashflow!$B200,'Gracechurch Bank'!$J:$J,Cashflow!BA$5)</f>
        <v>0</v>
      </c>
    </row>
    <row r="201" spans="2:56" s="137" customFormat="1" ht="12.75" hidden="1" outlineLevel="1" x14ac:dyDescent="0.2">
      <c r="B201" s="137" t="s">
        <v>1064</v>
      </c>
      <c r="D201" s="181">
        <f t="shared" si="131"/>
        <v>-70000</v>
      </c>
      <c r="AE201" s="137">
        <f>SUMIFS('Gracechurch Bank'!$I:$I,'Gracechurch Bank'!$K:$K,Cashflow!$B201,'Gracechurch Bank'!$J:$J,Cashflow!AE$5)</f>
        <v>0</v>
      </c>
      <c r="AF201" s="137">
        <f>SUMIFS('Gracechurch Bank'!$I:$I,'Gracechurch Bank'!$K:$K,Cashflow!$B201,'Gracechurch Bank'!$J:$J,Cashflow!AF$5)</f>
        <v>0</v>
      </c>
      <c r="AG201" s="137">
        <f>SUMIFS('Gracechurch Bank'!$I:$I,'Gracechurch Bank'!$K:$K,Cashflow!$B201,'Gracechurch Bank'!$J:$J,Cashflow!AG$5)</f>
        <v>0</v>
      </c>
      <c r="AH201" s="137">
        <f>SUMIFS('Gracechurch Bank'!$I:$I,'Gracechurch Bank'!$K:$K,Cashflow!$B201,'Gracechurch Bank'!$J:$J,Cashflow!AH$5)</f>
        <v>0</v>
      </c>
      <c r="AI201" s="137">
        <f>SUMIFS('Gracechurch Bank'!$I:$I,'Gracechurch Bank'!$K:$K,Cashflow!$B201,'Gracechurch Bank'!$J:$J,Cashflow!AI$5)</f>
        <v>0</v>
      </c>
      <c r="AJ201" s="137">
        <f>SUMIFS('Gracechurch Bank'!$I:$I,'Gracechurch Bank'!$K:$K,Cashflow!$B201,'Gracechurch Bank'!$J:$J,Cashflow!AJ$5)</f>
        <v>0</v>
      </c>
      <c r="AK201" s="137">
        <f>SUMIFS('Gracechurch Bank'!$I:$I,'Gracechurch Bank'!$K:$K,Cashflow!$B201,'Gracechurch Bank'!$J:$J,Cashflow!AK$5)</f>
        <v>-70000</v>
      </c>
      <c r="AL201" s="137">
        <f>SUMIFS('Gracechurch Bank'!$I:$I,'Gracechurch Bank'!$K:$K,Cashflow!$B201,'Gracechurch Bank'!$J:$J,Cashflow!AL$5)</f>
        <v>0</v>
      </c>
      <c r="AM201" s="137">
        <f>SUMIFS('Gracechurch Bank'!$I:$I,'Gracechurch Bank'!$K:$K,Cashflow!$B201,'Gracechurch Bank'!$J:$J,Cashflow!AM$5)</f>
        <v>0</v>
      </c>
      <c r="AN201" s="137">
        <f>SUMIFS('Gracechurch Bank'!$I:$I,'Gracechurch Bank'!$K:$K,Cashflow!$B201,'Gracechurch Bank'!$J:$J,Cashflow!AN$5)</f>
        <v>0</v>
      </c>
      <c r="AO201" s="137">
        <f>SUMIFS('Gracechurch Bank'!$I:$I,'Gracechurch Bank'!$K:$K,Cashflow!$B201,'Gracechurch Bank'!$J:$J,Cashflow!AO$5)</f>
        <v>0</v>
      </c>
      <c r="AP201" s="137">
        <f>SUMIFS('Gracechurch Bank'!$I:$I,'Gracechurch Bank'!$K:$K,Cashflow!$B201,'Gracechurch Bank'!$J:$J,Cashflow!AP$5)</f>
        <v>0</v>
      </c>
      <c r="AQ201" s="137">
        <f>SUMIFS('Gracechurch Bank'!$I:$I,'Gracechurch Bank'!$K:$K,Cashflow!$B201,'Gracechurch Bank'!$J:$J,Cashflow!AQ$5)</f>
        <v>0</v>
      </c>
      <c r="AR201" s="137">
        <f>SUMIFS('Gracechurch Bank'!$I:$I,'Gracechurch Bank'!$K:$K,Cashflow!$B201,'Gracechurch Bank'!$J:$J,Cashflow!AR$5)</f>
        <v>0</v>
      </c>
      <c r="AS201" s="137">
        <f>SUMIFS('Gracechurch Bank'!$I:$I,'Gracechurch Bank'!$K:$K,Cashflow!$B201,'Gracechurch Bank'!$J:$J,Cashflow!AS$5)</f>
        <v>0</v>
      </c>
      <c r="AT201" s="137">
        <f>SUMIFS('Gracechurch Bank'!$I:$I,'Gracechurch Bank'!$K:$K,Cashflow!$B201,'Gracechurch Bank'!$J:$J,Cashflow!AT$5)</f>
        <v>0</v>
      </c>
      <c r="AU201" s="137">
        <f>SUMIFS('Gracechurch Bank'!$I:$I,'Gracechurch Bank'!$K:$K,Cashflow!$B201,'Gracechurch Bank'!$J:$J,Cashflow!AU$5)</f>
        <v>0</v>
      </c>
      <c r="AV201" s="137">
        <f>SUMIFS('Gracechurch Bank'!$I:$I,'Gracechurch Bank'!$K:$K,Cashflow!$B201,'Gracechurch Bank'!$J:$J,Cashflow!AV$5)</f>
        <v>0</v>
      </c>
      <c r="AW201" s="137">
        <f>SUMIFS('Gracechurch Bank'!$I:$I,'Gracechurch Bank'!$K:$K,Cashflow!$B201,'Gracechurch Bank'!$J:$J,Cashflow!AW$5)</f>
        <v>0</v>
      </c>
      <c r="AX201" s="137">
        <f>SUMIFS('Gracechurch Bank'!$I:$I,'Gracechurch Bank'!$K:$K,Cashflow!$B201,'Gracechurch Bank'!$J:$J,Cashflow!AX$5)</f>
        <v>0</v>
      </c>
      <c r="AY201" s="137">
        <f>SUMIFS('Gracechurch Bank'!$I:$I,'Gracechurch Bank'!$K:$K,Cashflow!$B201,'Gracechurch Bank'!$J:$J,Cashflow!AY$5)</f>
        <v>0</v>
      </c>
      <c r="AZ201" s="137">
        <f>SUMIFS('Gracechurch Bank'!$I:$I,'Gracechurch Bank'!$K:$K,Cashflow!$B201,'Gracechurch Bank'!$J:$J,Cashflow!AZ$5)</f>
        <v>0</v>
      </c>
      <c r="BA201" s="137">
        <f>SUMIFS('Gracechurch Bank'!$I:$I,'Gracechurch Bank'!$K:$K,Cashflow!$B201,'Gracechurch Bank'!$J:$J,Cashflow!BA$5)</f>
        <v>0</v>
      </c>
    </row>
    <row r="202" spans="2:56" s="137" customFormat="1" ht="12.75" hidden="1" outlineLevel="1" x14ac:dyDescent="0.2">
      <c r="D202" s="181">
        <f t="shared" si="131"/>
        <v>0</v>
      </c>
      <c r="AE202" s="137">
        <f>SUMIFS('Gracechurch Bank'!$I:$I,'Gracechurch Bank'!$K:$K,Cashflow!$B202,'Gracechurch Bank'!$J:$J,Cashflow!AE$5)</f>
        <v>0</v>
      </c>
      <c r="AF202" s="137">
        <f>SUMIFS('Gracechurch Bank'!$I:$I,'Gracechurch Bank'!$K:$K,Cashflow!$B202,'Gracechurch Bank'!$J:$J,Cashflow!AF$5)</f>
        <v>0</v>
      </c>
      <c r="AG202" s="137">
        <f>SUMIFS('Gracechurch Bank'!$I:$I,'Gracechurch Bank'!$K:$K,Cashflow!$B202,'Gracechurch Bank'!$J:$J,Cashflow!AG$5)</f>
        <v>0</v>
      </c>
      <c r="AH202" s="137">
        <f>SUMIFS('Gracechurch Bank'!$I:$I,'Gracechurch Bank'!$K:$K,Cashflow!$B202,'Gracechurch Bank'!$J:$J,Cashflow!AH$5)</f>
        <v>0</v>
      </c>
      <c r="AI202" s="137">
        <f>SUMIFS('Gracechurch Bank'!$I:$I,'Gracechurch Bank'!$K:$K,Cashflow!$B202,'Gracechurch Bank'!$J:$J,Cashflow!AI$5)</f>
        <v>0</v>
      </c>
      <c r="AJ202" s="137">
        <f>SUMIFS('Gracechurch Bank'!$I:$I,'Gracechurch Bank'!$K:$K,Cashflow!$B202,'Gracechurch Bank'!$J:$J,Cashflow!AJ$5)</f>
        <v>0</v>
      </c>
      <c r="AK202" s="137">
        <f>SUMIFS('Gracechurch Bank'!$I:$I,'Gracechurch Bank'!$K:$K,Cashflow!$B202,'Gracechurch Bank'!$J:$J,Cashflow!AK$5)</f>
        <v>0</v>
      </c>
      <c r="AL202" s="137">
        <f>SUMIFS('Gracechurch Bank'!$I:$I,'Gracechurch Bank'!$K:$K,Cashflow!$B202,'Gracechurch Bank'!$J:$J,Cashflow!AL$5)</f>
        <v>0</v>
      </c>
      <c r="AM202" s="137">
        <f>SUMIFS('Gracechurch Bank'!$I:$I,'Gracechurch Bank'!$K:$K,Cashflow!$B202,'Gracechurch Bank'!$J:$J,Cashflow!AM$5)</f>
        <v>0</v>
      </c>
      <c r="AN202" s="137">
        <f>SUMIFS('Gracechurch Bank'!$I:$I,'Gracechurch Bank'!$K:$K,Cashflow!$B202,'Gracechurch Bank'!$J:$J,Cashflow!AN$5)</f>
        <v>0</v>
      </c>
      <c r="AO202" s="137">
        <f>SUMIFS('Gracechurch Bank'!$I:$I,'Gracechurch Bank'!$K:$K,Cashflow!$B202,'Gracechurch Bank'!$J:$J,Cashflow!AO$5)</f>
        <v>0</v>
      </c>
      <c r="AP202" s="137">
        <f>SUMIFS('Gracechurch Bank'!$I:$I,'Gracechurch Bank'!$K:$K,Cashflow!$B202,'Gracechurch Bank'!$J:$J,Cashflow!AP$5)</f>
        <v>0</v>
      </c>
      <c r="AQ202" s="137">
        <f>SUMIFS('Gracechurch Bank'!$I:$I,'Gracechurch Bank'!$K:$K,Cashflow!$B202,'Gracechurch Bank'!$J:$J,Cashflow!AQ$5)</f>
        <v>0</v>
      </c>
      <c r="AR202" s="137">
        <f>SUMIFS('Gracechurch Bank'!$I:$I,'Gracechurch Bank'!$K:$K,Cashflow!$B202,'Gracechurch Bank'!$J:$J,Cashflow!AR$5)</f>
        <v>0</v>
      </c>
      <c r="AS202" s="137">
        <f>SUMIFS('Gracechurch Bank'!$I:$I,'Gracechurch Bank'!$K:$K,Cashflow!$B202,'Gracechurch Bank'!$J:$J,Cashflow!AS$5)</f>
        <v>0</v>
      </c>
      <c r="AT202" s="137">
        <f>SUMIFS('Gracechurch Bank'!$I:$I,'Gracechurch Bank'!$K:$K,Cashflow!$B202,'Gracechurch Bank'!$J:$J,Cashflow!AT$5)</f>
        <v>0</v>
      </c>
      <c r="AU202" s="137">
        <f>SUMIFS('Gracechurch Bank'!$I:$I,'Gracechurch Bank'!$K:$K,Cashflow!$B202,'Gracechurch Bank'!$J:$J,Cashflow!AU$5)</f>
        <v>0</v>
      </c>
      <c r="AV202" s="137">
        <f>SUMIFS('Gracechurch Bank'!$I:$I,'Gracechurch Bank'!$K:$K,Cashflow!$B202,'Gracechurch Bank'!$J:$J,Cashflow!AV$5)</f>
        <v>0</v>
      </c>
      <c r="AW202" s="137">
        <f>SUMIFS('Gracechurch Bank'!$I:$I,'Gracechurch Bank'!$K:$K,Cashflow!$B202,'Gracechurch Bank'!$J:$J,Cashflow!AW$5)</f>
        <v>0</v>
      </c>
      <c r="AX202" s="137">
        <f>SUMIFS('Gracechurch Bank'!$I:$I,'Gracechurch Bank'!$K:$K,Cashflow!$B202,'Gracechurch Bank'!$J:$J,Cashflow!AX$5)</f>
        <v>0</v>
      </c>
      <c r="AY202" s="137">
        <f>SUMIFS('Gracechurch Bank'!$I:$I,'Gracechurch Bank'!$K:$K,Cashflow!$B202,'Gracechurch Bank'!$J:$J,Cashflow!AY$5)</f>
        <v>0</v>
      </c>
      <c r="AZ202" s="137">
        <f>SUMIFS('Gracechurch Bank'!$I:$I,'Gracechurch Bank'!$K:$K,Cashflow!$B202,'Gracechurch Bank'!$J:$J,Cashflow!AZ$5)</f>
        <v>0</v>
      </c>
      <c r="BA202" s="137">
        <f>SUMIFS('Gracechurch Bank'!$I:$I,'Gracechurch Bank'!$K:$K,Cashflow!$B202,'Gracechurch Bank'!$J:$J,Cashflow!BA$5)</f>
        <v>0</v>
      </c>
    </row>
    <row r="203" spans="2:56" s="137" customFormat="1" ht="12.75" hidden="1" outlineLevel="1" x14ac:dyDescent="0.2">
      <c r="B203" s="137" t="s">
        <v>11</v>
      </c>
      <c r="D203" s="181">
        <f t="shared" si="131"/>
        <v>-29253.870000000003</v>
      </c>
      <c r="AE203" s="137">
        <f>SUMIFS('Gracechurch Bank'!$I:$I,'Gracechurch Bank'!$K:$K,Cashflow!$B203,'Gracechurch Bank'!$J:$J,Cashflow!AE$5)</f>
        <v>0</v>
      </c>
      <c r="AF203" s="137">
        <f>SUMIFS('Gracechurch Bank'!$I:$I,'Gracechurch Bank'!$K:$K,Cashflow!$B203,'Gracechurch Bank'!$J:$J,Cashflow!AF$5)</f>
        <v>0</v>
      </c>
      <c r="AG203" s="137">
        <f>SUMIFS('Gracechurch Bank'!$I:$I,'Gracechurch Bank'!$K:$K,Cashflow!$B203,'Gracechurch Bank'!$J:$J,Cashflow!AG$5)</f>
        <v>0</v>
      </c>
      <c r="AH203" s="137">
        <f>SUMIFS('Gracechurch Bank'!$I:$I,'Gracechurch Bank'!$K:$K,Cashflow!$B203,'Gracechurch Bank'!$J:$J,Cashflow!AH$5)</f>
        <v>0</v>
      </c>
      <c r="AI203" s="137">
        <f>SUMIFS('Gracechurch Bank'!$I:$I,'Gracechurch Bank'!$K:$K,Cashflow!$B203,'Gracechurch Bank'!$J:$J,Cashflow!AI$5)</f>
        <v>0</v>
      </c>
      <c r="AJ203" s="137">
        <f>SUMIFS('Gracechurch Bank'!$I:$I,'Gracechurch Bank'!$K:$K,Cashflow!$B203,'Gracechurch Bank'!$J:$J,Cashflow!AJ$5)</f>
        <v>0</v>
      </c>
      <c r="AK203" s="137">
        <f>SUMIFS('Gracechurch Bank'!$I:$I,'Gracechurch Bank'!$K:$K,Cashflow!$B203,'Gracechurch Bank'!$J:$J,Cashflow!AK$5)</f>
        <v>0</v>
      </c>
      <c r="AL203" s="137">
        <f>SUMIFS('Gracechurch Bank'!$I:$I,'Gracechurch Bank'!$K:$K,Cashflow!$B203,'Gracechurch Bank'!$J:$J,Cashflow!AL$5)</f>
        <v>0</v>
      </c>
      <c r="AM203" s="137">
        <f>SUMIFS('Gracechurch Bank'!$I:$I,'Gracechurch Bank'!$K:$K,Cashflow!$B203,'Gracechurch Bank'!$J:$J,Cashflow!AM$5)</f>
        <v>0</v>
      </c>
      <c r="AN203" s="137">
        <f>SUMIFS('Gracechurch Bank'!$I:$I,'Gracechurch Bank'!$K:$K,Cashflow!$B203,'Gracechurch Bank'!$J:$J,Cashflow!AN$5)</f>
        <v>0</v>
      </c>
      <c r="AO203" s="137">
        <f>SUMIFS('Gracechurch Bank'!$I:$I,'Gracechurch Bank'!$K:$K,Cashflow!$B203,'Gracechurch Bank'!$J:$J,Cashflow!AO$5)</f>
        <v>0</v>
      </c>
      <c r="AP203" s="137">
        <f>SUMIFS('Gracechurch Bank'!$I:$I,'Gracechurch Bank'!$K:$K,Cashflow!$B203,'Gracechurch Bank'!$J:$J,Cashflow!AP$5)</f>
        <v>0</v>
      </c>
      <c r="AQ203" s="137">
        <f>SUMIFS('Gracechurch Bank'!$I:$I,'Gracechurch Bank'!$K:$K,Cashflow!$B203,'Gracechurch Bank'!$J:$J,Cashflow!AQ$5)</f>
        <v>0</v>
      </c>
      <c r="AR203" s="137">
        <f>SUMIFS('Gracechurch Bank'!$I:$I,'Gracechurch Bank'!$K:$K,Cashflow!$B203,'Gracechurch Bank'!$J:$J,Cashflow!AR$5)</f>
        <v>-9047</v>
      </c>
      <c r="AS203" s="137">
        <f>SUMIFS('Gracechurch Bank'!$I:$I,'Gracechurch Bank'!$K:$K,Cashflow!$B203,'Gracechurch Bank'!$J:$J,Cashflow!AS$5)</f>
        <v>0</v>
      </c>
      <c r="AT203" s="137">
        <f>SUMIFS('Gracechurch Bank'!$I:$I,'Gracechurch Bank'!$K:$K,Cashflow!$B203,'Gracechurch Bank'!$J:$J,Cashflow!AT$5)</f>
        <v>-2086.96</v>
      </c>
      <c r="AU203" s="137">
        <f>SUMIFS('Gracechurch Bank'!$I:$I,'Gracechurch Bank'!$K:$K,Cashflow!$B203,'Gracechurch Bank'!$J:$J,Cashflow!AU$5)</f>
        <v>-371.25</v>
      </c>
      <c r="AV203" s="137">
        <f>SUMIFS('Gracechurch Bank'!$I:$I,'Gracechurch Bank'!$K:$K,Cashflow!$B203,'Gracechurch Bank'!$J:$J,Cashflow!AV$5)</f>
        <v>-1798.33</v>
      </c>
      <c r="AW203" s="137">
        <f>SUMIFS('Gracechurch Bank'!$I:$I,'Gracechurch Bank'!$K:$K,Cashflow!$B203,'Gracechurch Bank'!$J:$J,Cashflow!AW$5)</f>
        <v>-10001.17</v>
      </c>
      <c r="AX203" s="137">
        <f>SUMIFS('Gracechurch Bank'!$I:$I,'Gracechurch Bank'!$K:$K,Cashflow!$B203,'Gracechurch Bank'!$J:$J,Cashflow!AX$5)</f>
        <v>-2345</v>
      </c>
      <c r="AY203" s="137">
        <f>SUMIFS('Gracechurch Bank'!$I:$I,'Gracechurch Bank'!$K:$K,Cashflow!$B203,'Gracechurch Bank'!$J:$J,Cashflow!AY$5)</f>
        <v>-2770.83</v>
      </c>
      <c r="AZ203" s="137">
        <f>SUMIFS('Gracechurch Bank'!$I:$I,'Gracechurch Bank'!$K:$K,Cashflow!$B203,'Gracechurch Bank'!$J:$J,Cashflow!AZ$5)</f>
        <v>-833.33</v>
      </c>
      <c r="BA203" s="137">
        <f>SUMIFS('Gracechurch Bank'!$I:$I,'Gracechurch Bank'!$K:$K,Cashflow!$B203,'Gracechurch Bank'!$J:$J,Cashflow!BA$5)</f>
        <v>0</v>
      </c>
    </row>
    <row r="204" spans="2:56" s="137" customFormat="1" ht="12.75" hidden="1" outlineLevel="1" x14ac:dyDescent="0.2">
      <c r="B204" s="137" t="s">
        <v>1865</v>
      </c>
      <c r="D204" s="181">
        <f t="shared" si="131"/>
        <v>-256748.78000000003</v>
      </c>
      <c r="AE204" s="137">
        <f>SUMIFS('Gracechurch Bank'!$I:$I,'Gracechurch Bank'!$K:$K,Cashflow!$B204,'Gracechurch Bank'!$J:$J,Cashflow!AE$5)</f>
        <v>0</v>
      </c>
      <c r="AF204" s="137">
        <f>SUMIFS('Gracechurch Bank'!$I:$I,'Gracechurch Bank'!$K:$K,Cashflow!$B204,'Gracechurch Bank'!$J:$J,Cashflow!AF$5)</f>
        <v>0</v>
      </c>
      <c r="AG204" s="137">
        <f>SUMIFS('Gracechurch Bank'!$I:$I,'Gracechurch Bank'!$K:$K,Cashflow!$B204,'Gracechurch Bank'!$J:$J,Cashflow!AG$5)</f>
        <v>0</v>
      </c>
      <c r="AH204" s="137">
        <f>SUMIFS('Gracechurch Bank'!$I:$I,'Gracechurch Bank'!$K:$K,Cashflow!$B204,'Gracechurch Bank'!$J:$J,Cashflow!AH$5)</f>
        <v>0</v>
      </c>
      <c r="AI204" s="137">
        <f>SUMIFS('Gracechurch Bank'!$I:$I,'Gracechurch Bank'!$K:$K,Cashflow!$B204,'Gracechurch Bank'!$J:$J,Cashflow!AI$5)</f>
        <v>0</v>
      </c>
      <c r="AJ204" s="137">
        <f>SUMIFS('Gracechurch Bank'!$I:$I,'Gracechurch Bank'!$K:$K,Cashflow!$B204,'Gracechurch Bank'!$J:$J,Cashflow!AJ$5)</f>
        <v>-27518</v>
      </c>
      <c r="AK204" s="137">
        <f>SUMIFS('Gracechurch Bank'!$I:$I,'Gracechurch Bank'!$K:$K,Cashflow!$B204,'Gracechurch Bank'!$J:$J,Cashflow!AK$5)</f>
        <v>-3330</v>
      </c>
      <c r="AL204" s="137">
        <f>SUMIFS('Gracechurch Bank'!$I:$I,'Gracechurch Bank'!$K:$K,Cashflow!$B204,'Gracechurch Bank'!$J:$J,Cashflow!AL$5)</f>
        <v>0</v>
      </c>
      <c r="AM204" s="137">
        <f>SUMIFS('Gracechurch Bank'!$I:$I,'Gracechurch Bank'!$K:$K,Cashflow!$B204,'Gracechurch Bank'!$J:$J,Cashflow!AM$5)</f>
        <v>-85890</v>
      </c>
      <c r="AN204" s="137">
        <f>SUMIFS('Gracechurch Bank'!$I:$I,'Gracechurch Bank'!$K:$K,Cashflow!$B204,'Gracechurch Bank'!$J:$J,Cashflow!AN$5)</f>
        <v>-25571.699999999997</v>
      </c>
      <c r="AO204" s="137">
        <f>SUMIFS('Gracechurch Bank'!$I:$I,'Gracechurch Bank'!$K:$K,Cashflow!$B204,'Gracechurch Bank'!$J:$J,Cashflow!AO$5)</f>
        <v>0</v>
      </c>
      <c r="AP204" s="137">
        <f>SUMIFS('Gracechurch Bank'!$I:$I,'Gracechurch Bank'!$K:$K,Cashflow!$B204,'Gracechurch Bank'!$J:$J,Cashflow!AP$5)</f>
        <v>0</v>
      </c>
      <c r="AQ204" s="137">
        <f>SUMIFS('Gracechurch Bank'!$I:$I,'Gracechurch Bank'!$K:$K,Cashflow!$B204,'Gracechurch Bank'!$J:$J,Cashflow!AQ$5)</f>
        <v>-35000</v>
      </c>
      <c r="AR204" s="137">
        <f>SUMIFS('Gracechurch Bank'!$I:$I,'Gracechurch Bank'!$K:$K,Cashflow!$B204,'Gracechurch Bank'!$J:$J,Cashflow!AR$5)</f>
        <v>-55400</v>
      </c>
      <c r="AS204" s="137">
        <f>SUMIFS('Gracechurch Bank'!$I:$I,'Gracechurch Bank'!$K:$K,Cashflow!$B204,'Gracechurch Bank'!$J:$J,Cashflow!AS$5)</f>
        <v>0</v>
      </c>
      <c r="AT204" s="137">
        <f>SUMIFS('Gracechurch Bank'!$I:$I,'Gracechurch Bank'!$K:$K,Cashflow!$B204,'Gracechurch Bank'!$J:$J,Cashflow!AT$5)</f>
        <v>-18044.759999999998</v>
      </c>
      <c r="AU204" s="137">
        <f>SUMIFS('Gracechurch Bank'!$I:$I,'Gracechurch Bank'!$K:$K,Cashflow!$B204,'Gracechurch Bank'!$J:$J,Cashflow!AU$5)</f>
        <v>0</v>
      </c>
      <c r="AV204" s="137">
        <f>SUMIFS('Gracechurch Bank'!$I:$I,'Gracechurch Bank'!$K:$K,Cashflow!$B204,'Gracechurch Bank'!$J:$J,Cashflow!AV$5)</f>
        <v>0</v>
      </c>
      <c r="AW204" s="137">
        <f>SUMIFS('Gracechurch Bank'!$I:$I,'Gracechurch Bank'!$K:$K,Cashflow!$B204,'Gracechurch Bank'!$J:$J,Cashflow!AW$5)</f>
        <v>0</v>
      </c>
      <c r="AX204" s="137">
        <f>SUMIFS('Gracechurch Bank'!$I:$I,'Gracechurch Bank'!$K:$K,Cashflow!$B204,'Gracechurch Bank'!$J:$J,Cashflow!AX$5)</f>
        <v>-3471.3199999999997</v>
      </c>
      <c r="AY204" s="137">
        <f>SUMIFS('Gracechurch Bank'!$I:$I,'Gracechurch Bank'!$K:$K,Cashflow!$B204,'Gracechurch Bank'!$J:$J,Cashflow!AY$5)</f>
        <v>0</v>
      </c>
      <c r="AZ204" s="137">
        <f>SUMIFS('Gracechurch Bank'!$I:$I,'Gracechurch Bank'!$K:$K,Cashflow!$B204,'Gracechurch Bank'!$J:$J,Cashflow!AZ$5)</f>
        <v>-363</v>
      </c>
      <c r="BA204" s="137">
        <f>SUMIFS('Gracechurch Bank'!$I:$I,'Gracechurch Bank'!$K:$K,Cashflow!$B204,'Gracechurch Bank'!$J:$J,Cashflow!BA$5)</f>
        <v>-2160</v>
      </c>
    </row>
    <row r="205" spans="2:56" s="137" customFormat="1" ht="12.75" hidden="1" outlineLevel="1" x14ac:dyDescent="0.2">
      <c r="B205" s="137" t="s">
        <v>9</v>
      </c>
      <c r="D205" s="181">
        <f t="shared" si="131"/>
        <v>0</v>
      </c>
      <c r="AE205" s="137">
        <f>SUMIFS('Gracechurch Bank'!$I:$I,'Gracechurch Bank'!$K:$K,Cashflow!$B205,'Gracechurch Bank'!$J:$J,Cashflow!AE$5)</f>
        <v>0</v>
      </c>
      <c r="AF205" s="137">
        <f>SUMIFS('Gracechurch Bank'!$I:$I,'Gracechurch Bank'!$K:$K,Cashflow!$B205,'Gracechurch Bank'!$J:$J,Cashflow!AF$5)</f>
        <v>0</v>
      </c>
      <c r="AG205" s="137">
        <f>SUMIFS('Gracechurch Bank'!$I:$I,'Gracechurch Bank'!$K:$K,Cashflow!$B205,'Gracechurch Bank'!$J:$J,Cashflow!AG$5)</f>
        <v>0</v>
      </c>
      <c r="AH205" s="137">
        <f>SUMIFS('Gracechurch Bank'!$I:$I,'Gracechurch Bank'!$K:$K,Cashflow!$B205,'Gracechurch Bank'!$J:$J,Cashflow!AH$5)</f>
        <v>0</v>
      </c>
      <c r="AI205" s="137">
        <f>SUMIFS('Gracechurch Bank'!$I:$I,'Gracechurch Bank'!$K:$K,Cashflow!$B205,'Gracechurch Bank'!$J:$J,Cashflow!AI$5)</f>
        <v>0</v>
      </c>
      <c r="AJ205" s="137">
        <f>SUMIFS('Gracechurch Bank'!$I:$I,'Gracechurch Bank'!$K:$K,Cashflow!$B205,'Gracechurch Bank'!$J:$J,Cashflow!AJ$5)</f>
        <v>0</v>
      </c>
      <c r="AK205" s="137">
        <f>SUMIFS('Gracechurch Bank'!$I:$I,'Gracechurch Bank'!$K:$K,Cashflow!$B205,'Gracechurch Bank'!$J:$J,Cashflow!AK$5)</f>
        <v>0</v>
      </c>
      <c r="AL205" s="137">
        <f>SUMIFS('Gracechurch Bank'!$I:$I,'Gracechurch Bank'!$K:$K,Cashflow!$B205,'Gracechurch Bank'!$J:$J,Cashflow!AL$5)</f>
        <v>0</v>
      </c>
      <c r="AM205" s="137">
        <f>SUMIFS('Gracechurch Bank'!$I:$I,'Gracechurch Bank'!$K:$K,Cashflow!$B205,'Gracechurch Bank'!$J:$J,Cashflow!AM$5)</f>
        <v>0</v>
      </c>
      <c r="AN205" s="137">
        <f>SUMIFS('Gracechurch Bank'!$I:$I,'Gracechurch Bank'!$K:$K,Cashflow!$B205,'Gracechurch Bank'!$J:$J,Cashflow!AN$5)</f>
        <v>0</v>
      </c>
      <c r="AO205" s="137">
        <f>SUMIFS('Gracechurch Bank'!$I:$I,'Gracechurch Bank'!$K:$K,Cashflow!$B205,'Gracechurch Bank'!$J:$J,Cashflow!AO$5)</f>
        <v>0</v>
      </c>
      <c r="AP205" s="137">
        <f>SUMIFS('Gracechurch Bank'!$I:$I,'Gracechurch Bank'!$K:$K,Cashflow!$B205,'Gracechurch Bank'!$J:$J,Cashflow!AP$5)</f>
        <v>0</v>
      </c>
      <c r="AQ205" s="137">
        <f>SUMIFS('Gracechurch Bank'!$I:$I,'Gracechurch Bank'!$K:$K,Cashflow!$B205,'Gracechurch Bank'!$J:$J,Cashflow!AQ$5)</f>
        <v>0</v>
      </c>
      <c r="AR205" s="137">
        <f>SUMIFS('Gracechurch Bank'!$I:$I,'Gracechurch Bank'!$K:$K,Cashflow!$B205,'Gracechurch Bank'!$J:$J,Cashflow!AR$5)</f>
        <v>0</v>
      </c>
      <c r="AS205" s="137">
        <f>SUMIFS('Gracechurch Bank'!$I:$I,'Gracechurch Bank'!$K:$K,Cashflow!$B205,'Gracechurch Bank'!$J:$J,Cashflow!AS$5)</f>
        <v>0</v>
      </c>
      <c r="AT205" s="137">
        <f>SUMIFS('Gracechurch Bank'!$I:$I,'Gracechurch Bank'!$K:$K,Cashflow!$B205,'Gracechurch Bank'!$J:$J,Cashflow!AT$5)</f>
        <v>0</v>
      </c>
      <c r="AU205" s="137">
        <f>SUMIFS('Gracechurch Bank'!$I:$I,'Gracechurch Bank'!$K:$K,Cashflow!$B205,'Gracechurch Bank'!$J:$J,Cashflow!AU$5)</f>
        <v>0</v>
      </c>
      <c r="AV205" s="137">
        <f>SUMIFS('Gracechurch Bank'!$I:$I,'Gracechurch Bank'!$K:$K,Cashflow!$B205,'Gracechurch Bank'!$J:$J,Cashflow!AV$5)</f>
        <v>0</v>
      </c>
      <c r="AW205" s="137">
        <f>SUMIFS('Gracechurch Bank'!$I:$I,'Gracechurch Bank'!$K:$K,Cashflow!$B205,'Gracechurch Bank'!$J:$J,Cashflow!AW$5)</f>
        <v>0</v>
      </c>
      <c r="AX205" s="137">
        <f>SUMIFS('Gracechurch Bank'!$I:$I,'Gracechurch Bank'!$K:$K,Cashflow!$B205,'Gracechurch Bank'!$J:$J,Cashflow!AX$5)</f>
        <v>0</v>
      </c>
      <c r="AY205" s="137">
        <f>SUMIFS('Gracechurch Bank'!$I:$I,'Gracechurch Bank'!$K:$K,Cashflow!$B205,'Gracechurch Bank'!$J:$J,Cashflow!AY$5)</f>
        <v>0</v>
      </c>
      <c r="AZ205" s="137">
        <f>SUMIFS('Gracechurch Bank'!$I:$I,'Gracechurch Bank'!$K:$K,Cashflow!$B205,'Gracechurch Bank'!$J:$J,Cashflow!AZ$5)</f>
        <v>0</v>
      </c>
      <c r="BA205" s="137">
        <f>SUMIFS('Gracechurch Bank'!$I:$I,'Gracechurch Bank'!$K:$K,Cashflow!$B205,'Gracechurch Bank'!$J:$J,Cashflow!BA$5)</f>
        <v>0</v>
      </c>
    </row>
    <row r="206" spans="2:56" s="137" customFormat="1" ht="12.75" hidden="1" outlineLevel="1" x14ac:dyDescent="0.2">
      <c r="B206" s="137" t="s">
        <v>1886</v>
      </c>
      <c r="D206" s="181">
        <f t="shared" si="131"/>
        <v>-98958</v>
      </c>
      <c r="AE206" s="137">
        <f>SUMIFS('Gracechurch Bank'!$I:$I,'Gracechurch Bank'!$K:$K,Cashflow!$B206,'Gracechurch Bank'!$J:$J,Cashflow!AE$5)</f>
        <v>0</v>
      </c>
      <c r="AF206" s="137">
        <f>SUMIFS('Gracechurch Bank'!$I:$I,'Gracechurch Bank'!$K:$K,Cashflow!$B206,'Gracechurch Bank'!$J:$J,Cashflow!AF$5)</f>
        <v>0</v>
      </c>
      <c r="AG206" s="137">
        <f>SUMIFS('Gracechurch Bank'!$I:$I,'Gracechurch Bank'!$K:$K,Cashflow!$B206,'Gracechurch Bank'!$J:$J,Cashflow!AG$5)</f>
        <v>0</v>
      </c>
      <c r="AH206" s="137">
        <f>SUMIFS('Gracechurch Bank'!$I:$I,'Gracechurch Bank'!$K:$K,Cashflow!$B206,'Gracechurch Bank'!$J:$J,Cashflow!AH$5)</f>
        <v>0</v>
      </c>
      <c r="AI206" s="137">
        <f>SUMIFS('Gracechurch Bank'!$I:$I,'Gracechurch Bank'!$K:$K,Cashflow!$B206,'Gracechurch Bank'!$J:$J,Cashflow!AI$5)</f>
        <v>0</v>
      </c>
      <c r="AJ206" s="137">
        <f>SUMIFS('Gracechurch Bank'!$I:$I,'Gracechurch Bank'!$K:$K,Cashflow!$B206,'Gracechurch Bank'!$J:$J,Cashflow!AJ$5)</f>
        <v>0</v>
      </c>
      <c r="AK206" s="137">
        <f>SUMIFS('Gracechurch Bank'!$I:$I,'Gracechurch Bank'!$K:$K,Cashflow!$B206,'Gracechurch Bank'!$J:$J,Cashflow!AK$5)</f>
        <v>0</v>
      </c>
      <c r="AL206" s="137">
        <f>SUMIFS('Gracechurch Bank'!$I:$I,'Gracechurch Bank'!$K:$K,Cashflow!$B206,'Gracechurch Bank'!$J:$J,Cashflow!AL$5)</f>
        <v>0</v>
      </c>
      <c r="AM206" s="137">
        <f>SUMIFS('Gracechurch Bank'!$I:$I,'Gracechurch Bank'!$K:$K,Cashflow!$B206,'Gracechurch Bank'!$J:$J,Cashflow!AM$5)</f>
        <v>0</v>
      </c>
      <c r="AN206" s="137">
        <f>SUMIFS('Gracechurch Bank'!$I:$I,'Gracechurch Bank'!$K:$K,Cashflow!$B206,'Gracechurch Bank'!$J:$J,Cashflow!AN$5)</f>
        <v>-19800</v>
      </c>
      <c r="AO206" s="137">
        <f>SUMIFS('Gracechurch Bank'!$I:$I,'Gracechurch Bank'!$K:$K,Cashflow!$B206,'Gracechurch Bank'!$J:$J,Cashflow!AO$5)</f>
        <v>0</v>
      </c>
      <c r="AP206" s="137">
        <f>SUMIFS('Gracechurch Bank'!$I:$I,'Gracechurch Bank'!$K:$K,Cashflow!$B206,'Gracechurch Bank'!$J:$J,Cashflow!AP$5)</f>
        <v>0</v>
      </c>
      <c r="AQ206" s="137">
        <f>SUMIFS('Gracechurch Bank'!$I:$I,'Gracechurch Bank'!$K:$K,Cashflow!$B206,'Gracechurch Bank'!$J:$J,Cashflow!AQ$5)</f>
        <v>0</v>
      </c>
      <c r="AR206" s="137">
        <f>SUMIFS('Gracechurch Bank'!$I:$I,'Gracechurch Bank'!$K:$K,Cashflow!$B206,'Gracechurch Bank'!$J:$J,Cashflow!AR$5)</f>
        <v>0</v>
      </c>
      <c r="AS206" s="137">
        <f>SUMIFS('Gracechurch Bank'!$I:$I,'Gracechurch Bank'!$K:$K,Cashflow!$B206,'Gracechurch Bank'!$J:$J,Cashflow!AS$5)</f>
        <v>-19920</v>
      </c>
      <c r="AT206" s="137">
        <f>SUMIFS('Gracechurch Bank'!$I:$I,'Gracechurch Bank'!$K:$K,Cashflow!$B206,'Gracechurch Bank'!$J:$J,Cashflow!AT$5)</f>
        <v>0</v>
      </c>
      <c r="AU206" s="137">
        <f>SUMIFS('Gracechurch Bank'!$I:$I,'Gracechurch Bank'!$K:$K,Cashflow!$B206,'Gracechurch Bank'!$J:$J,Cashflow!AU$5)</f>
        <v>0</v>
      </c>
      <c r="AV206" s="137">
        <f>SUMIFS('Gracechurch Bank'!$I:$I,'Gracechurch Bank'!$K:$K,Cashflow!$B206,'Gracechurch Bank'!$J:$J,Cashflow!AV$5)</f>
        <v>-14730</v>
      </c>
      <c r="AW206" s="137">
        <f>SUMIFS('Gracechurch Bank'!$I:$I,'Gracechurch Bank'!$K:$K,Cashflow!$B206,'Gracechurch Bank'!$J:$J,Cashflow!AW$5)</f>
        <v>-26292</v>
      </c>
      <c r="AX206" s="137">
        <f>SUMIFS('Gracechurch Bank'!$I:$I,'Gracechurch Bank'!$K:$K,Cashflow!$B206,'Gracechurch Bank'!$J:$J,Cashflow!AX$5)</f>
        <v>-6600</v>
      </c>
      <c r="AY206" s="137">
        <f>SUMIFS('Gracechurch Bank'!$I:$I,'Gracechurch Bank'!$K:$K,Cashflow!$B206,'Gracechurch Bank'!$J:$J,Cashflow!AY$5)</f>
        <v>0</v>
      </c>
      <c r="AZ206" s="137">
        <f>SUMIFS('Gracechurch Bank'!$I:$I,'Gracechurch Bank'!$K:$K,Cashflow!$B206,'Gracechurch Bank'!$J:$J,Cashflow!AZ$5)</f>
        <v>0</v>
      </c>
      <c r="BA206" s="137">
        <f>SUMIFS('Gracechurch Bank'!$I:$I,'Gracechurch Bank'!$K:$K,Cashflow!$B206,'Gracechurch Bank'!$J:$J,Cashflow!BA$5)</f>
        <v>-11616</v>
      </c>
    </row>
    <row r="207" spans="2:56" s="137" customFormat="1" ht="12.75" hidden="1" outlineLevel="1" x14ac:dyDescent="0.2">
      <c r="D207" s="181"/>
    </row>
    <row r="208" spans="2:56" s="137" customFormat="1" ht="12.75" hidden="1" outlineLevel="1" x14ac:dyDescent="0.2">
      <c r="B208" s="137" t="s">
        <v>1866</v>
      </c>
      <c r="D208" s="181">
        <f t="shared" si="131"/>
        <v>4365677.58</v>
      </c>
      <c r="AE208" s="137">
        <f>SUMIFS('Gracechurch Bank'!$I:$I,'Gracechurch Bank'!$K:$K,Cashflow!$B208,'Gracechurch Bank'!$J:$J,Cashflow!AE$5)</f>
        <v>0</v>
      </c>
      <c r="AF208" s="137">
        <f>SUMIFS('Gracechurch Bank'!$I:$I,'Gracechurch Bank'!$K:$K,Cashflow!$B208,'Gracechurch Bank'!$J:$J,Cashflow!AF$5)</f>
        <v>0</v>
      </c>
      <c r="AG208" s="137">
        <f>SUMIFS('Gracechurch Bank'!$I:$I,'Gracechurch Bank'!$K:$K,Cashflow!$B208,'Gracechurch Bank'!$J:$J,Cashflow!AG$5)</f>
        <v>0</v>
      </c>
      <c r="AH208" s="137">
        <f>SUMIFS('Gracechurch Bank'!$I:$I,'Gracechurch Bank'!$K:$K,Cashflow!$B208,'Gracechurch Bank'!$J:$J,Cashflow!AH$5)</f>
        <v>0</v>
      </c>
      <c r="AI208" s="137">
        <f>SUMIFS('Gracechurch Bank'!$I:$I,'Gracechurch Bank'!$K:$K,Cashflow!$B208,'Gracechurch Bank'!$J:$J,Cashflow!AI$5)</f>
        <v>0</v>
      </c>
      <c r="AJ208" s="137">
        <f>SUMIFS('Gracechurch Bank'!$I:$I,'Gracechurch Bank'!$K:$K,Cashflow!$B208,'Gracechurch Bank'!$J:$J,Cashflow!AJ$5)</f>
        <v>0</v>
      </c>
      <c r="AK208" s="137">
        <f>SUMIFS('Gracechurch Bank'!$I:$I,'Gracechurch Bank'!$K:$K,Cashflow!$B208,'Gracechurch Bank'!$J:$J,Cashflow!AK$5)</f>
        <v>0</v>
      </c>
      <c r="AL208" s="137">
        <f>SUMIFS('Gracechurch Bank'!$I:$I,'Gracechurch Bank'!$K:$K,Cashflow!$B208,'Gracechurch Bank'!$J:$J,Cashflow!AL$5)</f>
        <v>209543.24</v>
      </c>
      <c r="AM208" s="137">
        <f>SUMIFS('Gracechurch Bank'!$I:$I,'Gracechurch Bank'!$K:$K,Cashflow!$B208,'Gracechurch Bank'!$J:$J,Cashflow!AM$5)</f>
        <v>383505</v>
      </c>
      <c r="AN208" s="137">
        <f>SUMIFS('Gracechurch Bank'!$I:$I,'Gracechurch Bank'!$K:$K,Cashflow!$B208,'Gracechurch Bank'!$J:$J,Cashflow!AN$5)</f>
        <v>156611.88</v>
      </c>
      <c r="AO208" s="137">
        <f>SUMIFS('Gracechurch Bank'!$I:$I,'Gracechurch Bank'!$K:$K,Cashflow!$B208,'Gracechurch Bank'!$J:$J,Cashflow!AO$5)</f>
        <v>507586.09</v>
      </c>
      <c r="AP208" s="137">
        <f>SUMIFS('Gracechurch Bank'!$I:$I,'Gracechurch Bank'!$K:$K,Cashflow!$B208,'Gracechurch Bank'!$J:$J,Cashflow!AP$5)</f>
        <v>174710.48999999996</v>
      </c>
      <c r="AQ208" s="137">
        <f>SUMIFS('Gracechurch Bank'!$I:$I,'Gracechurch Bank'!$K:$K,Cashflow!$B208,'Gracechurch Bank'!$J:$J,Cashflow!AQ$5)</f>
        <v>261790.53</v>
      </c>
      <c r="AR208" s="137">
        <f>SUMIFS('Gracechurch Bank'!$I:$I,'Gracechurch Bank'!$K:$K,Cashflow!$B208,'Gracechurch Bank'!$J:$J,Cashflow!AR$5)</f>
        <v>286705.90999999997</v>
      </c>
      <c r="AS208" s="137">
        <f>SUMIFS('Gracechurch Bank'!$I:$I,'Gracechurch Bank'!$K:$K,Cashflow!$B208,'Gracechurch Bank'!$J:$J,Cashflow!AS$5)</f>
        <v>287170.34999999998</v>
      </c>
      <c r="AT208" s="137">
        <f>SUMIFS('Gracechurch Bank'!$I:$I,'Gracechurch Bank'!$K:$K,Cashflow!$B208,'Gracechurch Bank'!$J:$J,Cashflow!AT$5)</f>
        <v>347734.26</v>
      </c>
      <c r="AU208" s="137">
        <f>SUMIFS('Gracechurch Bank'!$I:$I,'Gracechurch Bank'!$K:$K,Cashflow!$B208,'Gracechurch Bank'!$J:$J,Cashflow!AU$5)</f>
        <v>140752.99000000002</v>
      </c>
      <c r="AV208" s="137">
        <f>SUMIFS('Gracechurch Bank'!$I:$I,'Gracechurch Bank'!$K:$K,Cashflow!$B208,'Gracechurch Bank'!$J:$J,Cashflow!AV$5)</f>
        <v>308780.52999999997</v>
      </c>
      <c r="AW208" s="137">
        <f>SUMIFS('Gracechurch Bank'!$I:$I,'Gracechurch Bank'!$K:$K,Cashflow!$B208,'Gracechurch Bank'!$J:$J,Cashflow!AW$5)</f>
        <v>322647.48999999993</v>
      </c>
      <c r="AX208" s="137">
        <f>SUMIFS('Gracechurch Bank'!$I:$I,'Gracechurch Bank'!$K:$K,Cashflow!$B208,'Gracechurch Bank'!$J:$J,Cashflow!AX$5)</f>
        <v>422584.14999999997</v>
      </c>
      <c r="AY208" s="137">
        <f>SUMIFS('Gracechurch Bank'!$I:$I,'Gracechurch Bank'!$K:$K,Cashflow!$B208,'Gracechurch Bank'!$J:$J,Cashflow!AY$5)</f>
        <v>362163.50000000006</v>
      </c>
      <c r="AZ208" s="137">
        <f>SUMIFS('Gracechurch Bank'!$I:$I,'Gracechurch Bank'!$K:$K,Cashflow!$B208,'Gracechurch Bank'!$J:$J,Cashflow!AZ$5)</f>
        <v>138155.26</v>
      </c>
      <c r="BA208" s="137">
        <f>SUMIFS('Gracechurch Bank'!$I:$I,'Gracechurch Bank'!$K:$K,Cashflow!$B208,'Gracechurch Bank'!$J:$J,Cashflow!BA$5)</f>
        <v>55235.910000000018</v>
      </c>
    </row>
    <row r="209" spans="2:53" s="137" customFormat="1" ht="12.75" hidden="1" outlineLevel="1" x14ac:dyDescent="0.2">
      <c r="B209" s="137" t="s">
        <v>1867</v>
      </c>
      <c r="D209" s="181">
        <f t="shared" si="131"/>
        <v>1527433.2400000002</v>
      </c>
      <c r="AE209" s="137">
        <f>SUMIFS('Gracechurch Bank'!$I:$I,'Gracechurch Bank'!$K:$K,Cashflow!$B209,'Gracechurch Bank'!$J:$J,Cashflow!AE$5)</f>
        <v>0</v>
      </c>
      <c r="AF209" s="137">
        <f>SUMIFS('Gracechurch Bank'!$I:$I,'Gracechurch Bank'!$K:$K,Cashflow!$B209,'Gracechurch Bank'!$J:$J,Cashflow!AF$5)</f>
        <v>0</v>
      </c>
      <c r="AG209" s="137">
        <f>SUMIFS('Gracechurch Bank'!$I:$I,'Gracechurch Bank'!$K:$K,Cashflow!$B209,'Gracechurch Bank'!$J:$J,Cashflow!AG$5)</f>
        <v>0</v>
      </c>
      <c r="AH209" s="137">
        <f>SUMIFS('Gracechurch Bank'!$I:$I,'Gracechurch Bank'!$K:$K,Cashflow!$B209,'Gracechurch Bank'!$J:$J,Cashflow!AH$5)</f>
        <v>0</v>
      </c>
      <c r="AI209" s="137">
        <f>SUMIFS('Gracechurch Bank'!$I:$I,'Gracechurch Bank'!$K:$K,Cashflow!$B209,'Gracechurch Bank'!$J:$J,Cashflow!AI$5)</f>
        <v>0</v>
      </c>
      <c r="AJ209" s="137">
        <f>SUMIFS('Gracechurch Bank'!$I:$I,'Gracechurch Bank'!$K:$K,Cashflow!$B209,'Gracechurch Bank'!$J:$J,Cashflow!AJ$5)</f>
        <v>0</v>
      </c>
      <c r="AK209" s="137">
        <f>SUMIFS('Gracechurch Bank'!$I:$I,'Gracechurch Bank'!$K:$K,Cashflow!$B209,'Gracechurch Bank'!$J:$J,Cashflow!AK$5)</f>
        <v>177830.01</v>
      </c>
      <c r="AL209" s="137">
        <f>SUMIFS('Gracechurch Bank'!$I:$I,'Gracechurch Bank'!$K:$K,Cashflow!$B209,'Gracechurch Bank'!$J:$J,Cashflow!AL$5)</f>
        <v>3213.5699999999997</v>
      </c>
      <c r="AM209" s="137">
        <f>SUMIFS('Gracechurch Bank'!$I:$I,'Gracechurch Bank'!$K:$K,Cashflow!$B209,'Gracechurch Bank'!$J:$J,Cashflow!AM$5)</f>
        <v>12231.289999999999</v>
      </c>
      <c r="AN209" s="137">
        <f>SUMIFS('Gracechurch Bank'!$I:$I,'Gracechurch Bank'!$K:$K,Cashflow!$B209,'Gracechurch Bank'!$J:$J,Cashflow!AN$5)</f>
        <v>123757.49000000002</v>
      </c>
      <c r="AO209" s="137">
        <f>SUMIFS('Gracechurch Bank'!$I:$I,'Gracechurch Bank'!$K:$K,Cashflow!$B209,'Gracechurch Bank'!$J:$J,Cashflow!AO$5)</f>
        <v>219776.29000000004</v>
      </c>
      <c r="AP209" s="137">
        <f>SUMIFS('Gracechurch Bank'!$I:$I,'Gracechurch Bank'!$K:$K,Cashflow!$B209,'Gracechurch Bank'!$J:$J,Cashflow!AP$5)</f>
        <v>135885.24</v>
      </c>
      <c r="AQ209" s="137">
        <f>SUMIFS('Gracechurch Bank'!$I:$I,'Gracechurch Bank'!$K:$K,Cashflow!$B209,'Gracechurch Bank'!$J:$J,Cashflow!AQ$5)</f>
        <v>113340.95</v>
      </c>
      <c r="AR209" s="137">
        <f>SUMIFS('Gracechurch Bank'!$I:$I,'Gracechurch Bank'!$K:$K,Cashflow!$B209,'Gracechurch Bank'!$J:$J,Cashflow!AR$5)</f>
        <v>108472.76</v>
      </c>
      <c r="AS209" s="137">
        <f>SUMIFS('Gracechurch Bank'!$I:$I,'Gracechurch Bank'!$K:$K,Cashflow!$B209,'Gracechurch Bank'!$J:$J,Cashflow!AS$5)</f>
        <v>109781.78000000001</v>
      </c>
      <c r="AT209" s="137">
        <f>SUMIFS('Gracechurch Bank'!$I:$I,'Gracechurch Bank'!$K:$K,Cashflow!$B209,'Gracechurch Bank'!$J:$J,Cashflow!AT$5)</f>
        <v>16749.939999999999</v>
      </c>
      <c r="AU209" s="137">
        <f>SUMIFS('Gracechurch Bank'!$I:$I,'Gracechurch Bank'!$K:$K,Cashflow!$B209,'Gracechurch Bank'!$J:$J,Cashflow!AU$5)</f>
        <v>93432.580000000016</v>
      </c>
      <c r="AV209" s="137">
        <f>SUMIFS('Gracechurch Bank'!$I:$I,'Gracechurch Bank'!$K:$K,Cashflow!$B209,'Gracechurch Bank'!$J:$J,Cashflow!AV$5)</f>
        <v>100220.78000000001</v>
      </c>
      <c r="AW209" s="137">
        <f>SUMIFS('Gracechurch Bank'!$I:$I,'Gracechurch Bank'!$K:$K,Cashflow!$B209,'Gracechurch Bank'!$J:$J,Cashflow!AW$5)</f>
        <v>67339.149999999994</v>
      </c>
      <c r="AX209" s="137">
        <f>SUMIFS('Gracechurch Bank'!$I:$I,'Gracechurch Bank'!$K:$K,Cashflow!$B209,'Gracechurch Bank'!$J:$J,Cashflow!AX$5)</f>
        <v>615.22</v>
      </c>
      <c r="AY209" s="137">
        <f>SUMIFS('Gracechurch Bank'!$I:$I,'Gracechurch Bank'!$K:$K,Cashflow!$B209,'Gracechurch Bank'!$J:$J,Cashflow!AY$5)</f>
        <v>9053.7999999999993</v>
      </c>
      <c r="AZ209" s="137">
        <f>SUMIFS('Gracechurch Bank'!$I:$I,'Gracechurch Bank'!$K:$K,Cashflow!$B209,'Gracechurch Bank'!$J:$J,Cashflow!AZ$5)</f>
        <v>69144.789999999994</v>
      </c>
      <c r="BA209" s="137">
        <f>SUMIFS('Gracechurch Bank'!$I:$I,'Gracechurch Bank'!$K:$K,Cashflow!$B209,'Gracechurch Bank'!$J:$J,Cashflow!BA$5)</f>
        <v>166587.6</v>
      </c>
    </row>
    <row r="210" spans="2:53" s="137" customFormat="1" ht="12.75" hidden="1" outlineLevel="1" x14ac:dyDescent="0.2">
      <c r="B210" s="137" t="s">
        <v>5554</v>
      </c>
      <c r="D210" s="181">
        <f t="shared" si="131"/>
        <v>-205000</v>
      </c>
      <c r="AE210" s="137">
        <f>SUMIFS('Gracechurch Bank'!$I:$I,'Gracechurch Bank'!$K:$K,Cashflow!$B210,'Gracechurch Bank'!$J:$J,Cashflow!AE$5)</f>
        <v>0</v>
      </c>
      <c r="AF210" s="137">
        <f>SUMIFS('Gracechurch Bank'!$I:$I,'Gracechurch Bank'!$K:$K,Cashflow!$B210,'Gracechurch Bank'!$J:$J,Cashflow!AF$5)</f>
        <v>0</v>
      </c>
      <c r="AG210" s="137">
        <f>SUMIFS('Gracechurch Bank'!$I:$I,'Gracechurch Bank'!$K:$K,Cashflow!$B210,'Gracechurch Bank'!$J:$J,Cashflow!AG$5)</f>
        <v>0</v>
      </c>
      <c r="AH210" s="137">
        <f>SUMIFS('Gracechurch Bank'!$I:$I,'Gracechurch Bank'!$K:$K,Cashflow!$B210,'Gracechurch Bank'!$J:$J,Cashflow!AH$5)</f>
        <v>0</v>
      </c>
      <c r="AI210" s="137">
        <f>SUMIFS('Gracechurch Bank'!$I:$I,'Gracechurch Bank'!$K:$K,Cashflow!$B210,'Gracechurch Bank'!$J:$J,Cashflow!AI$5)</f>
        <v>0</v>
      </c>
      <c r="AJ210" s="137">
        <f>SUMIFS('Gracechurch Bank'!$I:$I,'Gracechurch Bank'!$K:$K,Cashflow!$B210,'Gracechurch Bank'!$J:$J,Cashflow!AJ$5)</f>
        <v>0</v>
      </c>
      <c r="AK210" s="137">
        <f>SUMIFS('Gracechurch Bank'!$I:$I,'Gracechurch Bank'!$K:$K,Cashflow!$B210,'Gracechurch Bank'!$J:$J,Cashflow!AK$5)</f>
        <v>0</v>
      </c>
      <c r="AL210" s="137">
        <f>SUMIFS('Gracechurch Bank'!$I:$I,'Gracechurch Bank'!$K:$K,Cashflow!$B210,'Gracechurch Bank'!$J:$J,Cashflow!AL$5)</f>
        <v>0</v>
      </c>
      <c r="AM210" s="137">
        <f>SUMIFS('Gracechurch Bank'!$I:$I,'Gracechurch Bank'!$K:$K,Cashflow!$B210,'Gracechurch Bank'!$J:$J,Cashflow!AM$5)</f>
        <v>0</v>
      </c>
      <c r="AN210" s="137">
        <f>SUMIFS('Gracechurch Bank'!$I:$I,'Gracechurch Bank'!$K:$K,Cashflow!$B210,'Gracechurch Bank'!$J:$J,Cashflow!AN$5)</f>
        <v>-50000</v>
      </c>
      <c r="AO210" s="137">
        <f>SUMIFS('Gracechurch Bank'!$I:$I,'Gracechurch Bank'!$K:$K,Cashflow!$B210,'Gracechurch Bank'!$J:$J,Cashflow!AO$5)</f>
        <v>0</v>
      </c>
      <c r="AP210" s="137">
        <f>SUMIFS('Gracechurch Bank'!$I:$I,'Gracechurch Bank'!$K:$K,Cashflow!$B210,'Gracechurch Bank'!$J:$J,Cashflow!AP$5)</f>
        <v>-75000</v>
      </c>
      <c r="AQ210" s="137">
        <f>SUMIFS('Gracechurch Bank'!$I:$I,'Gracechurch Bank'!$K:$K,Cashflow!$B210,'Gracechurch Bank'!$J:$J,Cashflow!AQ$5)</f>
        <v>-80000</v>
      </c>
      <c r="AR210" s="137">
        <f>SUMIFS('Gracechurch Bank'!$I:$I,'Gracechurch Bank'!$K:$K,Cashflow!$B210,'Gracechurch Bank'!$J:$J,Cashflow!AR$5)</f>
        <v>0</v>
      </c>
      <c r="AS210" s="137">
        <f>SUMIFS('Gracechurch Bank'!$I:$I,'Gracechurch Bank'!$K:$K,Cashflow!$B210,'Gracechurch Bank'!$J:$J,Cashflow!AS$5)</f>
        <v>0</v>
      </c>
      <c r="AT210" s="137">
        <f>SUMIFS('Gracechurch Bank'!$I:$I,'Gracechurch Bank'!$K:$K,Cashflow!$B210,'Gracechurch Bank'!$J:$J,Cashflow!AT$5)</f>
        <v>0</v>
      </c>
      <c r="AU210" s="137">
        <f>SUMIFS('Gracechurch Bank'!$I:$I,'Gracechurch Bank'!$K:$K,Cashflow!$B210,'Gracechurch Bank'!$J:$J,Cashflow!AU$5)</f>
        <v>0</v>
      </c>
      <c r="AV210" s="137">
        <f>SUMIFS('Gracechurch Bank'!$I:$I,'Gracechurch Bank'!$K:$K,Cashflow!$B210,'Gracechurch Bank'!$J:$J,Cashflow!AV$5)</f>
        <v>0</v>
      </c>
      <c r="AW210" s="137">
        <f>SUMIFS('Gracechurch Bank'!$I:$I,'Gracechurch Bank'!$K:$K,Cashflow!$B210,'Gracechurch Bank'!$J:$J,Cashflow!AW$5)</f>
        <v>0</v>
      </c>
      <c r="AX210" s="137">
        <f>SUMIFS('Gracechurch Bank'!$I:$I,'Gracechurch Bank'!$K:$K,Cashflow!$B210,'Gracechurch Bank'!$J:$J,Cashflow!AX$5)</f>
        <v>0</v>
      </c>
      <c r="AY210" s="137">
        <f>SUMIFS('Gracechurch Bank'!$I:$I,'Gracechurch Bank'!$K:$K,Cashflow!$B210,'Gracechurch Bank'!$J:$J,Cashflow!AY$5)</f>
        <v>0</v>
      </c>
      <c r="AZ210" s="137">
        <f>SUMIFS('Gracechurch Bank'!$I:$I,'Gracechurch Bank'!$K:$K,Cashflow!$B210,'Gracechurch Bank'!$J:$J,Cashflow!AZ$5)</f>
        <v>0</v>
      </c>
      <c r="BA210" s="137">
        <f>SUMIFS('Gracechurch Bank'!$I:$I,'Gracechurch Bank'!$K:$K,Cashflow!$B210,'Gracechurch Bank'!$J:$J,Cashflow!BA$5)</f>
        <v>0</v>
      </c>
    </row>
    <row r="211" spans="2:53" s="137" customFormat="1" ht="12.75" hidden="1" outlineLevel="1" x14ac:dyDescent="0.2">
      <c r="B211" s="137" t="s">
        <v>1868</v>
      </c>
      <c r="D211" s="181">
        <f t="shared" si="131"/>
        <v>328679.28999999998</v>
      </c>
      <c r="AE211" s="137">
        <f>SUMIFS('Gracechurch Bank'!$I:$I,'Gracechurch Bank'!$K:$K,Cashflow!$B211,'Gracechurch Bank'!$J:$J,Cashflow!AE$5)</f>
        <v>0</v>
      </c>
      <c r="AF211" s="137">
        <f>SUMIFS('Gracechurch Bank'!$I:$I,'Gracechurch Bank'!$K:$K,Cashflow!$B211,'Gracechurch Bank'!$J:$J,Cashflow!AF$5)</f>
        <v>0</v>
      </c>
      <c r="AG211" s="137">
        <f>SUMIFS('Gracechurch Bank'!$I:$I,'Gracechurch Bank'!$K:$K,Cashflow!$B211,'Gracechurch Bank'!$J:$J,Cashflow!AG$5)</f>
        <v>0</v>
      </c>
      <c r="AH211" s="137">
        <f>SUMIFS('Gracechurch Bank'!$I:$I,'Gracechurch Bank'!$K:$K,Cashflow!$B211,'Gracechurch Bank'!$J:$J,Cashflow!AH$5)</f>
        <v>0</v>
      </c>
      <c r="AI211" s="137">
        <f>SUMIFS('Gracechurch Bank'!$I:$I,'Gracechurch Bank'!$K:$K,Cashflow!$B211,'Gracechurch Bank'!$J:$J,Cashflow!AI$5)</f>
        <v>0</v>
      </c>
      <c r="AJ211" s="137">
        <f>SUMIFS('Gracechurch Bank'!$I:$I,'Gracechurch Bank'!$K:$K,Cashflow!$B211,'Gracechurch Bank'!$J:$J,Cashflow!AJ$5)</f>
        <v>0</v>
      </c>
      <c r="AK211" s="137">
        <f>SUMIFS('Gracechurch Bank'!$I:$I,'Gracechurch Bank'!$K:$K,Cashflow!$B211,'Gracechurch Bank'!$J:$J,Cashflow!AK$5)</f>
        <v>0</v>
      </c>
      <c r="AL211" s="137">
        <f>SUMIFS('Gracechurch Bank'!$I:$I,'Gracechurch Bank'!$K:$K,Cashflow!$B211,'Gracechurch Bank'!$J:$J,Cashflow!AL$5)</f>
        <v>0</v>
      </c>
      <c r="AM211" s="137">
        <f>SUMIFS('Gracechurch Bank'!$I:$I,'Gracechurch Bank'!$K:$K,Cashflow!$B211,'Gracechurch Bank'!$J:$J,Cashflow!AM$5)</f>
        <v>0</v>
      </c>
      <c r="AN211" s="137">
        <f>SUMIFS('Gracechurch Bank'!$I:$I,'Gracechurch Bank'!$K:$K,Cashflow!$B211,'Gracechurch Bank'!$J:$J,Cashflow!AN$5)</f>
        <v>12899.04</v>
      </c>
      <c r="AO211" s="137">
        <f>SUMIFS('Gracechurch Bank'!$I:$I,'Gracechurch Bank'!$K:$K,Cashflow!$B211,'Gracechurch Bank'!$J:$J,Cashflow!AO$5)</f>
        <v>7366.85</v>
      </c>
      <c r="AP211" s="137">
        <f>SUMIFS('Gracechurch Bank'!$I:$I,'Gracechurch Bank'!$K:$K,Cashflow!$B211,'Gracechurch Bank'!$J:$J,Cashflow!AP$5)</f>
        <v>0</v>
      </c>
      <c r="AQ211" s="137">
        <f>SUMIFS('Gracechurch Bank'!$I:$I,'Gracechurch Bank'!$K:$K,Cashflow!$B211,'Gracechurch Bank'!$J:$J,Cashflow!AQ$5)</f>
        <v>23522.2</v>
      </c>
      <c r="AR211" s="137">
        <f>SUMIFS('Gracechurch Bank'!$I:$I,'Gracechurch Bank'!$K:$K,Cashflow!$B211,'Gracechurch Bank'!$J:$J,Cashflow!AR$5)</f>
        <v>21858.3</v>
      </c>
      <c r="AS211" s="137">
        <f>SUMIFS('Gracechurch Bank'!$I:$I,'Gracechurch Bank'!$K:$K,Cashflow!$B211,'Gracechurch Bank'!$J:$J,Cashflow!AS$5)</f>
        <v>26561.200000000001</v>
      </c>
      <c r="AT211" s="137">
        <f>SUMIFS('Gracechurch Bank'!$I:$I,'Gracechurch Bank'!$K:$K,Cashflow!$B211,'Gracechurch Bank'!$J:$J,Cashflow!AT$5)</f>
        <v>28629.4</v>
      </c>
      <c r="AU211" s="137">
        <f>SUMIFS('Gracechurch Bank'!$I:$I,'Gracechurch Bank'!$K:$K,Cashflow!$B211,'Gracechurch Bank'!$J:$J,Cashflow!AU$5)</f>
        <v>0</v>
      </c>
      <c r="AV211" s="137">
        <f>SUMIFS('Gracechurch Bank'!$I:$I,'Gracechurch Bank'!$K:$K,Cashflow!$B211,'Gracechurch Bank'!$J:$J,Cashflow!AV$5)</f>
        <v>27689.7</v>
      </c>
      <c r="AW211" s="137">
        <f>SUMIFS('Gracechurch Bank'!$I:$I,'Gracechurch Bank'!$K:$K,Cashflow!$B211,'Gracechurch Bank'!$J:$J,Cashflow!AW$5)</f>
        <v>30262.860000000004</v>
      </c>
      <c r="AX211" s="137">
        <f>SUMIFS('Gracechurch Bank'!$I:$I,'Gracechurch Bank'!$K:$K,Cashflow!$B211,'Gracechurch Bank'!$J:$J,Cashflow!AX$5)</f>
        <v>65779.189999999988</v>
      </c>
      <c r="AY211" s="137">
        <f>SUMIFS('Gracechurch Bank'!$I:$I,'Gracechurch Bank'!$K:$K,Cashflow!$B211,'Gracechurch Bank'!$J:$J,Cashflow!AY$5)</f>
        <v>44472.68</v>
      </c>
      <c r="AZ211" s="137">
        <f>SUMIFS('Gracechurch Bank'!$I:$I,'Gracechurch Bank'!$K:$K,Cashflow!$B211,'Gracechurch Bank'!$J:$J,Cashflow!AZ$5)</f>
        <v>29895.989999999998</v>
      </c>
      <c r="BA211" s="137">
        <f>SUMIFS('Gracechurch Bank'!$I:$I,'Gracechurch Bank'!$K:$K,Cashflow!$B211,'Gracechurch Bank'!$J:$J,Cashflow!BA$5)</f>
        <v>9741.8799999999956</v>
      </c>
    </row>
    <row r="212" spans="2:53" s="137" customFormat="1" ht="12.75" hidden="1" outlineLevel="1" x14ac:dyDescent="0.2">
      <c r="B212" s="137" t="s">
        <v>4</v>
      </c>
      <c r="D212" s="181">
        <f t="shared" si="131"/>
        <v>51420.02</v>
      </c>
      <c r="AE212" s="137">
        <f>SUMIFS('Gracechurch Bank'!$I:$I,'Gracechurch Bank'!$K:$K,Cashflow!$B212,'Gracechurch Bank'!$J:$J,Cashflow!AE$5)</f>
        <v>0</v>
      </c>
      <c r="AF212" s="137">
        <f>SUMIFS('Gracechurch Bank'!$I:$I,'Gracechurch Bank'!$K:$K,Cashflow!$B212,'Gracechurch Bank'!$J:$J,Cashflow!AF$5)</f>
        <v>0</v>
      </c>
      <c r="AG212" s="137">
        <f>SUMIFS('Gracechurch Bank'!$I:$I,'Gracechurch Bank'!$K:$K,Cashflow!$B212,'Gracechurch Bank'!$J:$J,Cashflow!AG$5)</f>
        <v>0</v>
      </c>
      <c r="AH212" s="137">
        <f>SUMIFS('Gracechurch Bank'!$I:$I,'Gracechurch Bank'!$K:$K,Cashflow!$B212,'Gracechurch Bank'!$J:$J,Cashflow!AH$5)</f>
        <v>0</v>
      </c>
      <c r="AI212" s="137">
        <f>SUMIFS('Gracechurch Bank'!$I:$I,'Gracechurch Bank'!$K:$K,Cashflow!$B212,'Gracechurch Bank'!$J:$J,Cashflow!AI$5)</f>
        <v>0</v>
      </c>
      <c r="AJ212" s="137">
        <f>SUMIFS('Gracechurch Bank'!$I:$I,'Gracechurch Bank'!$K:$K,Cashflow!$B212,'Gracechurch Bank'!$J:$J,Cashflow!AJ$5)</f>
        <v>0</v>
      </c>
      <c r="AK212" s="137">
        <f>SUMIFS('Gracechurch Bank'!$I:$I,'Gracechurch Bank'!$K:$K,Cashflow!$B212,'Gracechurch Bank'!$J:$J,Cashflow!AK$5)</f>
        <v>0</v>
      </c>
      <c r="AL212" s="137">
        <f>SUMIFS('Gracechurch Bank'!$I:$I,'Gracechurch Bank'!$K:$K,Cashflow!$B212,'Gracechurch Bank'!$J:$J,Cashflow!AL$5)</f>
        <v>0</v>
      </c>
      <c r="AM212" s="137">
        <f>SUMIFS('Gracechurch Bank'!$I:$I,'Gracechurch Bank'!$K:$K,Cashflow!$B212,'Gracechurch Bank'!$J:$J,Cashflow!AM$5)</f>
        <v>133.04</v>
      </c>
      <c r="AN212" s="137">
        <f>SUMIFS('Gracechurch Bank'!$I:$I,'Gracechurch Bank'!$K:$K,Cashflow!$B212,'Gracechurch Bank'!$J:$J,Cashflow!AN$5)</f>
        <v>3127.25</v>
      </c>
      <c r="AO212" s="137">
        <f>SUMIFS('Gracechurch Bank'!$I:$I,'Gracechurch Bank'!$K:$K,Cashflow!$B212,'Gracechurch Bank'!$J:$J,Cashflow!AO$5)</f>
        <v>1343.95</v>
      </c>
      <c r="AP212" s="137">
        <f>SUMIFS('Gracechurch Bank'!$I:$I,'Gracechurch Bank'!$K:$K,Cashflow!$B212,'Gracechurch Bank'!$J:$J,Cashflow!AP$5)</f>
        <v>0</v>
      </c>
      <c r="AQ212" s="137">
        <f>SUMIFS('Gracechurch Bank'!$I:$I,'Gracechurch Bank'!$K:$K,Cashflow!$B212,'Gracechurch Bank'!$J:$J,Cashflow!AQ$5)</f>
        <v>-1927.25</v>
      </c>
      <c r="AR212" s="137">
        <f>SUMIFS('Gracechurch Bank'!$I:$I,'Gracechurch Bank'!$K:$K,Cashflow!$B212,'Gracechurch Bank'!$J:$J,Cashflow!AR$5)</f>
        <v>0</v>
      </c>
      <c r="AS212" s="137">
        <f>SUMIFS('Gracechurch Bank'!$I:$I,'Gracechurch Bank'!$K:$K,Cashflow!$B212,'Gracechurch Bank'!$J:$J,Cashflow!AS$5)</f>
        <v>0</v>
      </c>
      <c r="AT212" s="137">
        <f>SUMIFS('Gracechurch Bank'!$I:$I,'Gracechurch Bank'!$K:$K,Cashflow!$B212,'Gracechurch Bank'!$J:$J,Cashflow!AT$5)</f>
        <v>3258.76</v>
      </c>
      <c r="AU212" s="137">
        <f>SUMIFS('Gracechurch Bank'!$I:$I,'Gracechurch Bank'!$K:$K,Cashflow!$B212,'Gracechurch Bank'!$J:$J,Cashflow!AU$5)</f>
        <v>8656.2999999999993</v>
      </c>
      <c r="AV212" s="137">
        <f>SUMIFS('Gracechurch Bank'!$I:$I,'Gracechurch Bank'!$K:$K,Cashflow!$B212,'Gracechurch Bank'!$J:$J,Cashflow!AV$5)</f>
        <v>8014.71</v>
      </c>
      <c r="AW212" s="137">
        <f>SUMIFS('Gracechurch Bank'!$I:$I,'Gracechurch Bank'!$K:$K,Cashflow!$B212,'Gracechurch Bank'!$J:$J,Cashflow!AW$5)</f>
        <v>7073.02</v>
      </c>
      <c r="AX212" s="137">
        <f>SUMIFS('Gracechurch Bank'!$I:$I,'Gracechurch Bank'!$K:$K,Cashflow!$B212,'Gracechurch Bank'!$J:$J,Cashflow!AX$5)</f>
        <v>8369.0499999999993</v>
      </c>
      <c r="AY212" s="137">
        <f>SUMIFS('Gracechurch Bank'!$I:$I,'Gracechurch Bank'!$K:$K,Cashflow!$B212,'Gracechurch Bank'!$J:$J,Cashflow!AY$5)</f>
        <v>12030.24</v>
      </c>
      <c r="AZ212" s="137">
        <f>SUMIFS('Gracechurch Bank'!$I:$I,'Gracechurch Bank'!$K:$K,Cashflow!$B212,'Gracechurch Bank'!$J:$J,Cashflow!AZ$5)</f>
        <v>0</v>
      </c>
      <c r="BA212" s="137">
        <f>SUMIFS('Gracechurch Bank'!$I:$I,'Gracechurch Bank'!$K:$K,Cashflow!$B212,'Gracechurch Bank'!$J:$J,Cashflow!BA$5)</f>
        <v>1340.95</v>
      </c>
    </row>
    <row r="213" spans="2:53" s="137" customFormat="1" ht="12.75" hidden="1" outlineLevel="1" x14ac:dyDescent="0.2">
      <c r="B213" s="137" t="s">
        <v>1869</v>
      </c>
      <c r="D213" s="181">
        <f t="shared" si="131"/>
        <v>0</v>
      </c>
      <c r="AE213" s="137">
        <f>SUMIFS('Gracechurch Bank'!$I:$I,'Gracechurch Bank'!$K:$K,Cashflow!$B213,'Gracechurch Bank'!$J:$J,Cashflow!AE$5)</f>
        <v>0</v>
      </c>
      <c r="AF213" s="137">
        <f>SUMIFS('Gracechurch Bank'!$I:$I,'Gracechurch Bank'!$K:$K,Cashflow!$B213,'Gracechurch Bank'!$J:$J,Cashflow!AF$5)</f>
        <v>0</v>
      </c>
      <c r="AG213" s="137">
        <f>SUMIFS('Gracechurch Bank'!$I:$I,'Gracechurch Bank'!$K:$K,Cashflow!$B213,'Gracechurch Bank'!$J:$J,Cashflow!AG$5)</f>
        <v>0</v>
      </c>
      <c r="AH213" s="137">
        <f>SUMIFS('Gracechurch Bank'!$I:$I,'Gracechurch Bank'!$K:$K,Cashflow!$B213,'Gracechurch Bank'!$J:$J,Cashflow!AH$5)</f>
        <v>0</v>
      </c>
      <c r="AI213" s="137">
        <f>SUMIFS('Gracechurch Bank'!$I:$I,'Gracechurch Bank'!$K:$K,Cashflow!$B213,'Gracechurch Bank'!$J:$J,Cashflow!AI$5)</f>
        <v>0</v>
      </c>
      <c r="AJ213" s="137">
        <f>SUMIFS('Gracechurch Bank'!$I:$I,'Gracechurch Bank'!$K:$K,Cashflow!$B213,'Gracechurch Bank'!$J:$J,Cashflow!AJ$5)</f>
        <v>0</v>
      </c>
      <c r="AK213" s="137">
        <f>SUMIFS('Gracechurch Bank'!$I:$I,'Gracechurch Bank'!$K:$K,Cashflow!$B213,'Gracechurch Bank'!$J:$J,Cashflow!AK$5)</f>
        <v>0</v>
      </c>
      <c r="AL213" s="137">
        <f>SUMIFS('Gracechurch Bank'!$I:$I,'Gracechurch Bank'!$K:$K,Cashflow!$B213,'Gracechurch Bank'!$J:$J,Cashflow!AL$5)</f>
        <v>0</v>
      </c>
      <c r="AM213" s="137">
        <f>SUMIFS('Gracechurch Bank'!$I:$I,'Gracechurch Bank'!$K:$K,Cashflow!$B213,'Gracechurch Bank'!$J:$J,Cashflow!AM$5)</f>
        <v>0</v>
      </c>
      <c r="AN213" s="137">
        <f>SUMIFS('Gracechurch Bank'!$I:$I,'Gracechurch Bank'!$K:$K,Cashflow!$B213,'Gracechurch Bank'!$J:$J,Cashflow!AN$5)</f>
        <v>0</v>
      </c>
      <c r="AO213" s="137">
        <f>SUMIFS('Gracechurch Bank'!$I:$I,'Gracechurch Bank'!$K:$K,Cashflow!$B213,'Gracechurch Bank'!$J:$J,Cashflow!AO$5)</f>
        <v>0</v>
      </c>
      <c r="AP213" s="137">
        <f>SUMIFS('Gracechurch Bank'!$I:$I,'Gracechurch Bank'!$K:$K,Cashflow!$B213,'Gracechurch Bank'!$J:$J,Cashflow!AP$5)</f>
        <v>0</v>
      </c>
      <c r="AQ213" s="137">
        <f>SUMIFS('Gracechurch Bank'!$I:$I,'Gracechurch Bank'!$K:$K,Cashflow!$B213,'Gracechurch Bank'!$J:$J,Cashflow!AQ$5)</f>
        <v>0</v>
      </c>
      <c r="AR213" s="137">
        <f>SUMIFS('Gracechurch Bank'!$I:$I,'Gracechurch Bank'!$K:$K,Cashflow!$B213,'Gracechurch Bank'!$J:$J,Cashflow!AR$5)</f>
        <v>0</v>
      </c>
      <c r="AS213" s="137">
        <f>SUMIFS('Gracechurch Bank'!$I:$I,'Gracechurch Bank'!$K:$K,Cashflow!$B213,'Gracechurch Bank'!$J:$J,Cashflow!AS$5)</f>
        <v>0</v>
      </c>
      <c r="AT213" s="137">
        <f>SUMIFS('Gracechurch Bank'!$I:$I,'Gracechurch Bank'!$K:$K,Cashflow!$B213,'Gracechurch Bank'!$J:$J,Cashflow!AT$5)</f>
        <v>0</v>
      </c>
      <c r="AU213" s="137">
        <f>SUMIFS('Gracechurch Bank'!$I:$I,'Gracechurch Bank'!$K:$K,Cashflow!$B213,'Gracechurch Bank'!$J:$J,Cashflow!AU$5)</f>
        <v>0</v>
      </c>
      <c r="AV213" s="137">
        <f>SUMIFS('Gracechurch Bank'!$I:$I,'Gracechurch Bank'!$K:$K,Cashflow!$B213,'Gracechurch Bank'!$J:$J,Cashflow!AV$5)</f>
        <v>0</v>
      </c>
      <c r="AW213" s="137">
        <f>SUMIFS('Gracechurch Bank'!$I:$I,'Gracechurch Bank'!$K:$K,Cashflow!$B213,'Gracechurch Bank'!$J:$J,Cashflow!AW$5)</f>
        <v>0</v>
      </c>
      <c r="AX213" s="137">
        <f>SUMIFS('Gracechurch Bank'!$I:$I,'Gracechurch Bank'!$K:$K,Cashflow!$B213,'Gracechurch Bank'!$J:$J,Cashflow!AX$5)</f>
        <v>0</v>
      </c>
      <c r="AY213" s="137">
        <f>SUMIFS('Gracechurch Bank'!$I:$I,'Gracechurch Bank'!$K:$K,Cashflow!$B213,'Gracechurch Bank'!$J:$J,Cashflow!AY$5)</f>
        <v>0</v>
      </c>
      <c r="AZ213" s="137">
        <f>SUMIFS('Gracechurch Bank'!$I:$I,'Gracechurch Bank'!$K:$K,Cashflow!$B213,'Gracechurch Bank'!$J:$J,Cashflow!AZ$5)</f>
        <v>0</v>
      </c>
      <c r="BA213" s="137">
        <f>SUMIFS('Gracechurch Bank'!$I:$I,'Gracechurch Bank'!$K:$K,Cashflow!$B213,'Gracechurch Bank'!$J:$J,Cashflow!BA$5)</f>
        <v>0</v>
      </c>
    </row>
    <row r="214" spans="2:53" s="137" customFormat="1" ht="12.75" hidden="1" outlineLevel="1" x14ac:dyDescent="0.2">
      <c r="B214" s="137" t="s">
        <v>1481</v>
      </c>
      <c r="D214" s="181">
        <f t="shared" si="131"/>
        <v>-46274.369999999995</v>
      </c>
      <c r="AE214" s="137">
        <f>SUMIFS('Gracechurch Bank'!$I:$I,'Gracechurch Bank'!$K:$K,Cashflow!$B214,'Gracechurch Bank'!$J:$J,Cashflow!AE$5)</f>
        <v>0</v>
      </c>
      <c r="AF214" s="137">
        <f>SUMIFS('Gracechurch Bank'!$I:$I,'Gracechurch Bank'!$K:$K,Cashflow!$B214,'Gracechurch Bank'!$J:$J,Cashflow!AF$5)</f>
        <v>0</v>
      </c>
      <c r="AG214" s="137">
        <f>SUMIFS('Gracechurch Bank'!$I:$I,'Gracechurch Bank'!$K:$K,Cashflow!$B214,'Gracechurch Bank'!$J:$J,Cashflow!AG$5)</f>
        <v>0</v>
      </c>
      <c r="AH214" s="137">
        <f>SUMIFS('Gracechurch Bank'!$I:$I,'Gracechurch Bank'!$K:$K,Cashflow!$B214,'Gracechurch Bank'!$J:$J,Cashflow!AH$5)</f>
        <v>0</v>
      </c>
      <c r="AI214" s="137">
        <f>SUMIFS('Gracechurch Bank'!$I:$I,'Gracechurch Bank'!$K:$K,Cashflow!$B214,'Gracechurch Bank'!$J:$J,Cashflow!AI$5)</f>
        <v>0</v>
      </c>
      <c r="AJ214" s="137">
        <f>SUMIFS('Gracechurch Bank'!$I:$I,'Gracechurch Bank'!$K:$K,Cashflow!$B214,'Gracechurch Bank'!$J:$J,Cashflow!AJ$5)</f>
        <v>0</v>
      </c>
      <c r="AK214" s="137">
        <f>SUMIFS('Gracechurch Bank'!$I:$I,'Gracechurch Bank'!$K:$K,Cashflow!$B214,'Gracechurch Bank'!$J:$J,Cashflow!AK$5)</f>
        <v>0</v>
      </c>
      <c r="AL214" s="137">
        <f>SUMIFS('Gracechurch Bank'!$I:$I,'Gracechurch Bank'!$K:$K,Cashflow!$B214,'Gracechurch Bank'!$J:$J,Cashflow!AL$5)</f>
        <v>0</v>
      </c>
      <c r="AM214" s="137">
        <f>SUMIFS('Gracechurch Bank'!$I:$I,'Gracechurch Bank'!$K:$K,Cashflow!$B214,'Gracechurch Bank'!$J:$J,Cashflow!AM$5)</f>
        <v>0</v>
      </c>
      <c r="AN214" s="137">
        <f>SUMIFS('Gracechurch Bank'!$I:$I,'Gracechurch Bank'!$K:$K,Cashflow!$B214,'Gracechurch Bank'!$J:$J,Cashflow!AN$5)</f>
        <v>-19836.78</v>
      </c>
      <c r="AO214" s="137">
        <f>SUMIFS('Gracechurch Bank'!$I:$I,'Gracechurch Bank'!$K:$K,Cashflow!$B214,'Gracechurch Bank'!$J:$J,Cashflow!AO$5)</f>
        <v>-8400</v>
      </c>
      <c r="AP214" s="137">
        <f>SUMIFS('Gracechurch Bank'!$I:$I,'Gracechurch Bank'!$K:$K,Cashflow!$B214,'Gracechurch Bank'!$J:$J,Cashflow!AP$5)</f>
        <v>-18037.59</v>
      </c>
      <c r="AQ214" s="137">
        <f>SUMIFS('Gracechurch Bank'!$I:$I,'Gracechurch Bank'!$K:$K,Cashflow!$B214,'Gracechurch Bank'!$J:$J,Cashflow!AQ$5)</f>
        <v>0</v>
      </c>
      <c r="AR214" s="137">
        <f>SUMIFS('Gracechurch Bank'!$I:$I,'Gracechurch Bank'!$K:$K,Cashflow!$B214,'Gracechurch Bank'!$J:$J,Cashflow!AR$5)</f>
        <v>0</v>
      </c>
      <c r="AS214" s="137">
        <f>SUMIFS('Gracechurch Bank'!$I:$I,'Gracechurch Bank'!$K:$K,Cashflow!$B214,'Gracechurch Bank'!$J:$J,Cashflow!AS$5)</f>
        <v>0</v>
      </c>
      <c r="AT214" s="137">
        <f>SUMIFS('Gracechurch Bank'!$I:$I,'Gracechurch Bank'!$K:$K,Cashflow!$B214,'Gracechurch Bank'!$J:$J,Cashflow!AT$5)</f>
        <v>0</v>
      </c>
      <c r="AU214" s="137">
        <f>SUMIFS('Gracechurch Bank'!$I:$I,'Gracechurch Bank'!$K:$K,Cashflow!$B214,'Gracechurch Bank'!$J:$J,Cashflow!AU$5)</f>
        <v>0</v>
      </c>
      <c r="AV214" s="137">
        <f>SUMIFS('Gracechurch Bank'!$I:$I,'Gracechurch Bank'!$K:$K,Cashflow!$B214,'Gracechurch Bank'!$J:$J,Cashflow!AV$5)</f>
        <v>0</v>
      </c>
      <c r="AW214" s="137">
        <f>SUMIFS('Gracechurch Bank'!$I:$I,'Gracechurch Bank'!$K:$K,Cashflow!$B214,'Gracechurch Bank'!$J:$J,Cashflow!AW$5)</f>
        <v>0</v>
      </c>
      <c r="AX214" s="137">
        <f>SUMIFS('Gracechurch Bank'!$I:$I,'Gracechurch Bank'!$K:$K,Cashflow!$B214,'Gracechurch Bank'!$J:$J,Cashflow!AX$5)</f>
        <v>0</v>
      </c>
      <c r="AY214" s="137">
        <f>SUMIFS('Gracechurch Bank'!$I:$I,'Gracechurch Bank'!$K:$K,Cashflow!$B214,'Gracechurch Bank'!$J:$J,Cashflow!AY$5)</f>
        <v>0</v>
      </c>
      <c r="AZ214" s="137">
        <f>SUMIFS('Gracechurch Bank'!$I:$I,'Gracechurch Bank'!$K:$K,Cashflow!$B214,'Gracechurch Bank'!$J:$J,Cashflow!AZ$5)</f>
        <v>0</v>
      </c>
      <c r="BA214" s="137">
        <f>SUMIFS('Gracechurch Bank'!$I:$I,'Gracechurch Bank'!$K:$K,Cashflow!$B214,'Gracechurch Bank'!$J:$J,Cashflow!BA$5)</f>
        <v>0</v>
      </c>
    </row>
    <row r="215" spans="2:53" s="137" customFormat="1" ht="12.75" hidden="1" outlineLevel="1" x14ac:dyDescent="0.2">
      <c r="B215" s="137" t="s">
        <v>1871</v>
      </c>
      <c r="D215" s="181">
        <f t="shared" si="131"/>
        <v>-34542</v>
      </c>
      <c r="AE215" s="137">
        <f>SUMIFS('Gracechurch Bank'!$I:$I,'Gracechurch Bank'!$K:$K,Cashflow!$B215,'Gracechurch Bank'!$J:$J,Cashflow!AE$5)</f>
        <v>0</v>
      </c>
      <c r="AF215" s="137">
        <f>SUMIFS('Gracechurch Bank'!$I:$I,'Gracechurch Bank'!$K:$K,Cashflow!$B215,'Gracechurch Bank'!$J:$J,Cashflow!AF$5)</f>
        <v>0</v>
      </c>
      <c r="AG215" s="137">
        <f>SUMIFS('Gracechurch Bank'!$I:$I,'Gracechurch Bank'!$K:$K,Cashflow!$B215,'Gracechurch Bank'!$J:$J,Cashflow!AG$5)</f>
        <v>0</v>
      </c>
      <c r="AH215" s="137">
        <f>SUMIFS('Gracechurch Bank'!$I:$I,'Gracechurch Bank'!$K:$K,Cashflow!$B215,'Gracechurch Bank'!$J:$J,Cashflow!AH$5)</f>
        <v>0</v>
      </c>
      <c r="AI215" s="137">
        <f>SUMIFS('Gracechurch Bank'!$I:$I,'Gracechurch Bank'!$K:$K,Cashflow!$B215,'Gracechurch Bank'!$J:$J,Cashflow!AI$5)</f>
        <v>0</v>
      </c>
      <c r="AJ215" s="137">
        <f>SUMIFS('Gracechurch Bank'!$I:$I,'Gracechurch Bank'!$K:$K,Cashflow!$B215,'Gracechurch Bank'!$J:$J,Cashflow!AJ$5)</f>
        <v>0</v>
      </c>
      <c r="AK215" s="137">
        <f>SUMIFS('Gracechurch Bank'!$I:$I,'Gracechurch Bank'!$K:$K,Cashflow!$B215,'Gracechurch Bank'!$J:$J,Cashflow!AK$5)</f>
        <v>0</v>
      </c>
      <c r="AL215" s="137">
        <f>SUMIFS('Gracechurch Bank'!$I:$I,'Gracechurch Bank'!$K:$K,Cashflow!$B215,'Gracechurch Bank'!$J:$J,Cashflow!AL$5)</f>
        <v>0</v>
      </c>
      <c r="AM215" s="137">
        <f>SUMIFS('Gracechurch Bank'!$I:$I,'Gracechurch Bank'!$K:$K,Cashflow!$B215,'Gracechurch Bank'!$J:$J,Cashflow!AM$5)</f>
        <v>0</v>
      </c>
      <c r="AN215" s="137">
        <f>SUMIFS('Gracechurch Bank'!$I:$I,'Gracechurch Bank'!$K:$K,Cashflow!$B215,'Gracechurch Bank'!$J:$J,Cashflow!AN$5)</f>
        <v>0</v>
      </c>
      <c r="AO215" s="137">
        <f>SUMIFS('Gracechurch Bank'!$I:$I,'Gracechurch Bank'!$K:$K,Cashflow!$B215,'Gracechurch Bank'!$J:$J,Cashflow!AO$5)</f>
        <v>-7434</v>
      </c>
      <c r="AP215" s="137">
        <f>SUMIFS('Gracechurch Bank'!$I:$I,'Gracechurch Bank'!$K:$K,Cashflow!$B215,'Gracechurch Bank'!$J:$J,Cashflow!AP$5)</f>
        <v>0</v>
      </c>
      <c r="AQ215" s="137">
        <f>SUMIFS('Gracechurch Bank'!$I:$I,'Gracechurch Bank'!$K:$K,Cashflow!$B215,'Gracechurch Bank'!$J:$J,Cashflow!AQ$5)</f>
        <v>0</v>
      </c>
      <c r="AR215" s="137">
        <f>SUMIFS('Gracechurch Bank'!$I:$I,'Gracechurch Bank'!$K:$K,Cashflow!$B215,'Gracechurch Bank'!$J:$J,Cashflow!AR$5)</f>
        <v>0</v>
      </c>
      <c r="AS215" s="137">
        <f>SUMIFS('Gracechurch Bank'!$I:$I,'Gracechurch Bank'!$K:$K,Cashflow!$B215,'Gracechurch Bank'!$J:$J,Cashflow!AS$5)</f>
        <v>0</v>
      </c>
      <c r="AT215" s="137">
        <f>SUMIFS('Gracechurch Bank'!$I:$I,'Gracechurch Bank'!$K:$K,Cashflow!$B215,'Gracechurch Bank'!$J:$J,Cashflow!AT$5)</f>
        <v>0</v>
      </c>
      <c r="AU215" s="137">
        <f>SUMIFS('Gracechurch Bank'!$I:$I,'Gracechurch Bank'!$K:$K,Cashflow!$B215,'Gracechurch Bank'!$J:$J,Cashflow!AU$5)</f>
        <v>0</v>
      </c>
      <c r="AV215" s="137">
        <f>SUMIFS('Gracechurch Bank'!$I:$I,'Gracechurch Bank'!$K:$K,Cashflow!$B215,'Gracechurch Bank'!$J:$J,Cashflow!AV$5)</f>
        <v>0</v>
      </c>
      <c r="AW215" s="137">
        <f>SUMIFS('Gracechurch Bank'!$I:$I,'Gracechurch Bank'!$K:$K,Cashflow!$B215,'Gracechurch Bank'!$J:$J,Cashflow!AW$5)</f>
        <v>0</v>
      </c>
      <c r="AX215" s="137">
        <f>SUMIFS('Gracechurch Bank'!$I:$I,'Gracechurch Bank'!$K:$K,Cashflow!$B215,'Gracechurch Bank'!$J:$J,Cashflow!AX$5)</f>
        <v>-17682</v>
      </c>
      <c r="AY215" s="137">
        <f>SUMIFS('Gracechurch Bank'!$I:$I,'Gracechurch Bank'!$K:$K,Cashflow!$B215,'Gracechurch Bank'!$J:$J,Cashflow!AY$5)</f>
        <v>0</v>
      </c>
      <c r="AZ215" s="137">
        <f>SUMIFS('Gracechurch Bank'!$I:$I,'Gracechurch Bank'!$K:$K,Cashflow!$B215,'Gracechurch Bank'!$J:$J,Cashflow!AZ$5)</f>
        <v>0</v>
      </c>
      <c r="BA215" s="137">
        <f>SUMIFS('Gracechurch Bank'!$I:$I,'Gracechurch Bank'!$K:$K,Cashflow!$B215,'Gracechurch Bank'!$J:$J,Cashflow!BA$5)</f>
        <v>-9426</v>
      </c>
    </row>
    <row r="216" spans="2:53" s="137" customFormat="1" ht="12.75" hidden="1" outlineLevel="1" x14ac:dyDescent="0.2">
      <c r="B216" s="137" t="s">
        <v>1872</v>
      </c>
      <c r="D216" s="181">
        <f t="shared" si="131"/>
        <v>-356043.80000000005</v>
      </c>
      <c r="AE216" s="137">
        <f>SUMIFS('Gracechurch Bank'!$I:$I,'Gracechurch Bank'!$K:$K,Cashflow!$B216,'Gracechurch Bank'!$J:$J,Cashflow!AE$5)</f>
        <v>0</v>
      </c>
      <c r="AF216" s="137">
        <f>SUMIFS('Gracechurch Bank'!$I:$I,'Gracechurch Bank'!$K:$K,Cashflow!$B216,'Gracechurch Bank'!$J:$J,Cashflow!AF$5)</f>
        <v>0</v>
      </c>
      <c r="AG216" s="137">
        <f>SUMIFS('Gracechurch Bank'!$I:$I,'Gracechurch Bank'!$K:$K,Cashflow!$B216,'Gracechurch Bank'!$J:$J,Cashflow!AG$5)</f>
        <v>0</v>
      </c>
      <c r="AH216" s="137">
        <f>SUMIFS('Gracechurch Bank'!$I:$I,'Gracechurch Bank'!$K:$K,Cashflow!$B216,'Gracechurch Bank'!$J:$J,Cashflow!AH$5)</f>
        <v>0</v>
      </c>
      <c r="AI216" s="137">
        <f>SUMIFS('Gracechurch Bank'!$I:$I,'Gracechurch Bank'!$K:$K,Cashflow!$B216,'Gracechurch Bank'!$J:$J,Cashflow!AI$5)</f>
        <v>0</v>
      </c>
      <c r="AJ216" s="137">
        <f>SUMIFS('Gracechurch Bank'!$I:$I,'Gracechurch Bank'!$K:$K,Cashflow!$B216,'Gracechurch Bank'!$J:$J,Cashflow!AJ$5)</f>
        <v>0</v>
      </c>
      <c r="AK216" s="137">
        <f>SUMIFS('Gracechurch Bank'!$I:$I,'Gracechurch Bank'!$K:$K,Cashflow!$B216,'Gracechurch Bank'!$J:$J,Cashflow!AK$5)</f>
        <v>0</v>
      </c>
      <c r="AL216" s="137">
        <f>SUMIFS('Gracechurch Bank'!$I:$I,'Gracechurch Bank'!$K:$K,Cashflow!$B216,'Gracechurch Bank'!$J:$J,Cashflow!AL$5)</f>
        <v>0</v>
      </c>
      <c r="AM216" s="137">
        <f>SUMIFS('Gracechurch Bank'!$I:$I,'Gracechurch Bank'!$K:$K,Cashflow!$B216,'Gracechurch Bank'!$J:$J,Cashflow!AM$5)</f>
        <v>0</v>
      </c>
      <c r="AN216" s="137">
        <f>SUMIFS('Gracechurch Bank'!$I:$I,'Gracechurch Bank'!$K:$K,Cashflow!$B216,'Gracechurch Bank'!$J:$J,Cashflow!AN$5)</f>
        <v>0</v>
      </c>
      <c r="AO216" s="137">
        <f>SUMIFS('Gracechurch Bank'!$I:$I,'Gracechurch Bank'!$K:$K,Cashflow!$B216,'Gracechurch Bank'!$J:$J,Cashflow!AO$5)</f>
        <v>-8545.93</v>
      </c>
      <c r="AP216" s="137">
        <f>SUMIFS('Gracechurch Bank'!$I:$I,'Gracechurch Bank'!$K:$K,Cashflow!$B216,'Gracechurch Bank'!$J:$J,Cashflow!AP$5)</f>
        <v>-18927.48</v>
      </c>
      <c r="AQ216" s="137">
        <f>SUMIFS('Gracechurch Bank'!$I:$I,'Gracechurch Bank'!$K:$K,Cashflow!$B216,'Gracechurch Bank'!$J:$J,Cashflow!AQ$5)</f>
        <v>-8179.92</v>
      </c>
      <c r="AR216" s="137">
        <f>SUMIFS('Gracechurch Bank'!$I:$I,'Gracechurch Bank'!$K:$K,Cashflow!$B216,'Gracechurch Bank'!$J:$J,Cashflow!AR$5)</f>
        <v>-22650.59</v>
      </c>
      <c r="AS216" s="137">
        <f>SUMIFS('Gracechurch Bank'!$I:$I,'Gracechurch Bank'!$K:$K,Cashflow!$B216,'Gracechurch Bank'!$J:$J,Cashflow!AS$5)</f>
        <v>-53942.329999999994</v>
      </c>
      <c r="AT216" s="137">
        <f>SUMIFS('Gracechurch Bank'!$I:$I,'Gracechurch Bank'!$K:$K,Cashflow!$B216,'Gracechurch Bank'!$J:$J,Cashflow!AT$5)</f>
        <v>-25989.54</v>
      </c>
      <c r="AU216" s="137">
        <f>SUMIFS('Gracechurch Bank'!$I:$I,'Gracechurch Bank'!$K:$K,Cashflow!$B216,'Gracechurch Bank'!$J:$J,Cashflow!AU$5)</f>
        <v>-29035.32</v>
      </c>
      <c r="AV216" s="137">
        <f>SUMIFS('Gracechurch Bank'!$I:$I,'Gracechurch Bank'!$K:$K,Cashflow!$B216,'Gracechurch Bank'!$J:$J,Cashflow!AV$5)</f>
        <v>-15708.14</v>
      </c>
      <c r="AW216" s="137">
        <f>SUMIFS('Gracechurch Bank'!$I:$I,'Gracechurch Bank'!$K:$K,Cashflow!$B216,'Gracechurch Bank'!$J:$J,Cashflow!AW$5)</f>
        <v>-50863.33</v>
      </c>
      <c r="AX216" s="137">
        <f>SUMIFS('Gracechurch Bank'!$I:$I,'Gracechurch Bank'!$K:$K,Cashflow!$B216,'Gracechurch Bank'!$J:$J,Cashflow!AX$5)</f>
        <v>-22249.65</v>
      </c>
      <c r="AY216" s="137">
        <f>SUMIFS('Gracechurch Bank'!$I:$I,'Gracechurch Bank'!$K:$K,Cashflow!$B216,'Gracechurch Bank'!$J:$J,Cashflow!AY$5)</f>
        <v>-41342.860000000008</v>
      </c>
      <c r="AZ216" s="137">
        <f>SUMIFS('Gracechurch Bank'!$I:$I,'Gracechurch Bank'!$K:$K,Cashflow!$B216,'Gracechurch Bank'!$J:$J,Cashflow!AZ$5)</f>
        <v>-5662.84</v>
      </c>
      <c r="BA216" s="137">
        <f>SUMIFS('Gracechurch Bank'!$I:$I,'Gracechurch Bank'!$K:$K,Cashflow!$B216,'Gracechurch Bank'!$J:$J,Cashflow!BA$5)</f>
        <v>-52945.869999999995</v>
      </c>
    </row>
    <row r="217" spans="2:53" s="137" customFormat="1" ht="12.75" hidden="1" outlineLevel="1" x14ac:dyDescent="0.2">
      <c r="B217" s="137" t="s">
        <v>1873</v>
      </c>
      <c r="D217" s="181">
        <f t="shared" si="131"/>
        <v>-358737.31999999989</v>
      </c>
      <c r="AE217" s="137">
        <f>SUMIFS('Gracechurch Bank'!$I:$I,'Gracechurch Bank'!$K:$K,Cashflow!$B217,'Gracechurch Bank'!$J:$J,Cashflow!AE$5)</f>
        <v>0</v>
      </c>
      <c r="AF217" s="137">
        <f>SUMIFS('Gracechurch Bank'!$I:$I,'Gracechurch Bank'!$K:$K,Cashflow!$B217,'Gracechurch Bank'!$J:$J,Cashflow!AF$5)</f>
        <v>0</v>
      </c>
      <c r="AG217" s="137">
        <f>SUMIFS('Gracechurch Bank'!$I:$I,'Gracechurch Bank'!$K:$K,Cashflow!$B217,'Gracechurch Bank'!$J:$J,Cashflow!AG$5)</f>
        <v>0</v>
      </c>
      <c r="AH217" s="137">
        <f>SUMIFS('Gracechurch Bank'!$I:$I,'Gracechurch Bank'!$K:$K,Cashflow!$B217,'Gracechurch Bank'!$J:$J,Cashflow!AH$5)</f>
        <v>0</v>
      </c>
      <c r="AI217" s="137">
        <f>SUMIFS('Gracechurch Bank'!$I:$I,'Gracechurch Bank'!$K:$K,Cashflow!$B217,'Gracechurch Bank'!$J:$J,Cashflow!AI$5)</f>
        <v>0</v>
      </c>
      <c r="AJ217" s="137">
        <f>SUMIFS('Gracechurch Bank'!$I:$I,'Gracechurch Bank'!$K:$K,Cashflow!$B217,'Gracechurch Bank'!$J:$J,Cashflow!AJ$5)</f>
        <v>0</v>
      </c>
      <c r="AK217" s="137">
        <f>SUMIFS('Gracechurch Bank'!$I:$I,'Gracechurch Bank'!$K:$K,Cashflow!$B217,'Gracechurch Bank'!$J:$J,Cashflow!AK$5)</f>
        <v>0</v>
      </c>
      <c r="AL217" s="137">
        <f>SUMIFS('Gracechurch Bank'!$I:$I,'Gracechurch Bank'!$K:$K,Cashflow!$B217,'Gracechurch Bank'!$J:$J,Cashflow!AL$5)</f>
        <v>-25279.75</v>
      </c>
      <c r="AM217" s="137">
        <f>SUMIFS('Gracechurch Bank'!$I:$I,'Gracechurch Bank'!$K:$K,Cashflow!$B217,'Gracechurch Bank'!$J:$J,Cashflow!AM$5)</f>
        <v>-9228</v>
      </c>
      <c r="AN217" s="137">
        <f>SUMIFS('Gracechurch Bank'!$I:$I,'Gracechurch Bank'!$K:$K,Cashflow!$B217,'Gracechurch Bank'!$J:$J,Cashflow!AN$5)</f>
        <v>-6193.92</v>
      </c>
      <c r="AO217" s="137">
        <f>SUMIFS('Gracechurch Bank'!$I:$I,'Gracechurch Bank'!$K:$K,Cashflow!$B217,'Gracechurch Bank'!$J:$J,Cashflow!AO$5)</f>
        <v>-152414.35999999999</v>
      </c>
      <c r="AP217" s="137">
        <f>SUMIFS('Gracechurch Bank'!$I:$I,'Gracechurch Bank'!$K:$K,Cashflow!$B217,'Gracechurch Bank'!$J:$J,Cashflow!AP$5)</f>
        <v>-71177.14</v>
      </c>
      <c r="AQ217" s="137">
        <f>SUMIFS('Gracechurch Bank'!$I:$I,'Gracechurch Bank'!$K:$K,Cashflow!$B217,'Gracechurch Bank'!$J:$J,Cashflow!AQ$5)</f>
        <v>-5946.24</v>
      </c>
      <c r="AR217" s="137">
        <f>SUMIFS('Gracechurch Bank'!$I:$I,'Gracechurch Bank'!$K:$K,Cashflow!$B217,'Gracechurch Bank'!$J:$J,Cashflow!AR$5)</f>
        <v>-7779.24</v>
      </c>
      <c r="AS217" s="137">
        <f>SUMIFS('Gracechurch Bank'!$I:$I,'Gracechurch Bank'!$K:$K,Cashflow!$B217,'Gracechurch Bank'!$J:$J,Cashflow!AS$5)</f>
        <v>-3417.63</v>
      </c>
      <c r="AT217" s="137">
        <f>SUMIFS('Gracechurch Bank'!$I:$I,'Gracechurch Bank'!$K:$K,Cashflow!$B217,'Gracechurch Bank'!$J:$J,Cashflow!AT$5)</f>
        <v>-8070.9699999999993</v>
      </c>
      <c r="AU217" s="137">
        <f>SUMIFS('Gracechurch Bank'!$I:$I,'Gracechurch Bank'!$K:$K,Cashflow!$B217,'Gracechurch Bank'!$J:$J,Cashflow!AU$5)</f>
        <v>-2055.6000000000004</v>
      </c>
      <c r="AV217" s="137">
        <f>SUMIFS('Gracechurch Bank'!$I:$I,'Gracechurch Bank'!$K:$K,Cashflow!$B217,'Gracechurch Bank'!$J:$J,Cashflow!AV$5)</f>
        <v>-10384.769999999999</v>
      </c>
      <c r="AW217" s="137">
        <f>SUMIFS('Gracechurch Bank'!$I:$I,'Gracechurch Bank'!$K:$K,Cashflow!$B217,'Gracechurch Bank'!$J:$J,Cashflow!AW$5)</f>
        <v>-3033.2299999999991</v>
      </c>
      <c r="AX217" s="137">
        <f>SUMIFS('Gracechurch Bank'!$I:$I,'Gracechurch Bank'!$K:$K,Cashflow!$B217,'Gracechurch Bank'!$J:$J,Cashflow!AX$5)</f>
        <v>-4528.93</v>
      </c>
      <c r="AY217" s="137">
        <f>SUMIFS('Gracechurch Bank'!$I:$I,'Gracechurch Bank'!$K:$K,Cashflow!$B217,'Gracechurch Bank'!$J:$J,Cashflow!AY$5)</f>
        <v>-2264.5800000000004</v>
      </c>
      <c r="AZ217" s="137">
        <f>SUMIFS('Gracechurch Bank'!$I:$I,'Gracechurch Bank'!$K:$K,Cashflow!$B217,'Gracechurch Bank'!$J:$J,Cashflow!AZ$5)</f>
        <v>-5861.47</v>
      </c>
      <c r="BA217" s="137">
        <f>SUMIFS('Gracechurch Bank'!$I:$I,'Gracechurch Bank'!$K:$K,Cashflow!$B217,'Gracechurch Bank'!$J:$J,Cashflow!BA$5)</f>
        <v>-41101.49</v>
      </c>
    </row>
    <row r="218" spans="2:53" s="137" customFormat="1" ht="12.75" hidden="1" outlineLevel="1" x14ac:dyDescent="0.2">
      <c r="B218" s="137" t="s">
        <v>1874</v>
      </c>
      <c r="D218" s="181">
        <f t="shared" si="131"/>
        <v>-94371.46</v>
      </c>
      <c r="AE218" s="137">
        <f>SUMIFS('Gracechurch Bank'!$I:$I,'Gracechurch Bank'!$K:$K,Cashflow!$B218,'Gracechurch Bank'!$J:$J,Cashflow!AE$5)</f>
        <v>0</v>
      </c>
      <c r="AF218" s="137">
        <f>SUMIFS('Gracechurch Bank'!$I:$I,'Gracechurch Bank'!$K:$K,Cashflow!$B218,'Gracechurch Bank'!$J:$J,Cashflow!AF$5)</f>
        <v>0</v>
      </c>
      <c r="AG218" s="137">
        <f>SUMIFS('Gracechurch Bank'!$I:$I,'Gracechurch Bank'!$K:$K,Cashflow!$B218,'Gracechurch Bank'!$J:$J,Cashflow!AG$5)</f>
        <v>0</v>
      </c>
      <c r="AH218" s="137">
        <f>SUMIFS('Gracechurch Bank'!$I:$I,'Gracechurch Bank'!$K:$K,Cashflow!$B218,'Gracechurch Bank'!$J:$J,Cashflow!AH$5)</f>
        <v>0</v>
      </c>
      <c r="AI218" s="137">
        <f>SUMIFS('Gracechurch Bank'!$I:$I,'Gracechurch Bank'!$K:$K,Cashflow!$B218,'Gracechurch Bank'!$J:$J,Cashflow!AI$5)</f>
        <v>0</v>
      </c>
      <c r="AJ218" s="137">
        <f>SUMIFS('Gracechurch Bank'!$I:$I,'Gracechurch Bank'!$K:$K,Cashflow!$B218,'Gracechurch Bank'!$J:$J,Cashflow!AJ$5)</f>
        <v>0</v>
      </c>
      <c r="AK218" s="137">
        <f>SUMIFS('Gracechurch Bank'!$I:$I,'Gracechurch Bank'!$K:$K,Cashflow!$B218,'Gracechurch Bank'!$J:$J,Cashflow!AK$5)</f>
        <v>0</v>
      </c>
      <c r="AL218" s="137">
        <f>SUMIFS('Gracechurch Bank'!$I:$I,'Gracechurch Bank'!$K:$K,Cashflow!$B218,'Gracechurch Bank'!$J:$J,Cashflow!AL$5)</f>
        <v>-8795.64</v>
      </c>
      <c r="AM218" s="137">
        <f>SUMIFS('Gracechurch Bank'!$I:$I,'Gracechurch Bank'!$K:$K,Cashflow!$B218,'Gracechurch Bank'!$J:$J,Cashflow!AM$5)</f>
        <v>-15060.39</v>
      </c>
      <c r="AN218" s="137">
        <f>SUMIFS('Gracechurch Bank'!$I:$I,'Gracechurch Bank'!$K:$K,Cashflow!$B218,'Gracechurch Bank'!$J:$J,Cashflow!AN$5)</f>
        <v>-3279.66</v>
      </c>
      <c r="AO218" s="137">
        <f>SUMIFS('Gracechurch Bank'!$I:$I,'Gracechurch Bank'!$K:$K,Cashflow!$B218,'Gracechurch Bank'!$J:$J,Cashflow!AO$5)</f>
        <v>-2052.58</v>
      </c>
      <c r="AP218" s="137">
        <f>SUMIFS('Gracechurch Bank'!$I:$I,'Gracechurch Bank'!$K:$K,Cashflow!$B218,'Gracechurch Bank'!$J:$J,Cashflow!AP$5)</f>
        <v>-360</v>
      </c>
      <c r="AQ218" s="137">
        <f>SUMIFS('Gracechurch Bank'!$I:$I,'Gracechurch Bank'!$K:$K,Cashflow!$B218,'Gracechurch Bank'!$J:$J,Cashflow!AQ$5)</f>
        <v>-5349.17</v>
      </c>
      <c r="AR218" s="137">
        <f>SUMIFS('Gracechurch Bank'!$I:$I,'Gracechurch Bank'!$K:$K,Cashflow!$B218,'Gracechurch Bank'!$J:$J,Cashflow!AR$5)</f>
        <v>-11178.33</v>
      </c>
      <c r="AS218" s="137">
        <f>SUMIFS('Gracechurch Bank'!$I:$I,'Gracechurch Bank'!$K:$K,Cashflow!$B218,'Gracechurch Bank'!$J:$J,Cashflow!AS$5)</f>
        <v>-600</v>
      </c>
      <c r="AT218" s="137">
        <f>SUMIFS('Gracechurch Bank'!$I:$I,'Gracechurch Bank'!$K:$K,Cashflow!$B218,'Gracechurch Bank'!$J:$J,Cashflow!AT$5)</f>
        <v>-8296.7900000000009</v>
      </c>
      <c r="AU218" s="137">
        <f>SUMIFS('Gracechurch Bank'!$I:$I,'Gracechurch Bank'!$K:$K,Cashflow!$B218,'Gracechurch Bank'!$J:$J,Cashflow!AU$5)</f>
        <v>-600</v>
      </c>
      <c r="AV218" s="137">
        <f>SUMIFS('Gracechurch Bank'!$I:$I,'Gracechurch Bank'!$K:$K,Cashflow!$B218,'Gracechurch Bank'!$J:$J,Cashflow!AV$5)</f>
        <v>0</v>
      </c>
      <c r="AW218" s="137">
        <f>SUMIFS('Gracechurch Bank'!$I:$I,'Gracechurch Bank'!$K:$K,Cashflow!$B218,'Gracechurch Bank'!$J:$J,Cashflow!AW$5)</f>
        <v>-1920</v>
      </c>
      <c r="AX218" s="137">
        <f>SUMIFS('Gracechurch Bank'!$I:$I,'Gracechurch Bank'!$K:$K,Cashflow!$B218,'Gracechurch Bank'!$J:$J,Cashflow!AX$5)</f>
        <v>-13588.52</v>
      </c>
      <c r="AY218" s="137">
        <f>SUMIFS('Gracechurch Bank'!$I:$I,'Gracechurch Bank'!$K:$K,Cashflow!$B218,'Gracechurch Bank'!$J:$J,Cashflow!AY$5)</f>
        <v>-2116.8000000000002</v>
      </c>
      <c r="AZ218" s="137">
        <f>SUMIFS('Gracechurch Bank'!$I:$I,'Gracechurch Bank'!$K:$K,Cashflow!$B218,'Gracechurch Bank'!$J:$J,Cashflow!AZ$5)</f>
        <v>-8026.66</v>
      </c>
      <c r="BA218" s="137">
        <f>SUMIFS('Gracechurch Bank'!$I:$I,'Gracechurch Bank'!$K:$K,Cashflow!$B218,'Gracechurch Bank'!$J:$J,Cashflow!BA$5)</f>
        <v>-13146.92</v>
      </c>
    </row>
    <row r="219" spans="2:53" s="137" customFormat="1" ht="12.75" hidden="1" outlineLevel="1" x14ac:dyDescent="0.2">
      <c r="B219" s="137" t="s">
        <v>1875</v>
      </c>
      <c r="D219" s="181">
        <f t="shared" ref="D219:D273" si="148">SUM(E219:BN219)</f>
        <v>-69040.039999999994</v>
      </c>
      <c r="AE219" s="137">
        <f>SUMIFS('Gracechurch Bank'!$I:$I,'Gracechurch Bank'!$K:$K,Cashflow!$B219,'Gracechurch Bank'!$J:$J,Cashflow!AE$5)</f>
        <v>0</v>
      </c>
      <c r="AF219" s="137">
        <f>SUMIFS('Gracechurch Bank'!$I:$I,'Gracechurch Bank'!$K:$K,Cashflow!$B219,'Gracechurch Bank'!$J:$J,Cashflow!AF$5)</f>
        <v>0</v>
      </c>
      <c r="AG219" s="137">
        <f>SUMIFS('Gracechurch Bank'!$I:$I,'Gracechurch Bank'!$K:$K,Cashflow!$B219,'Gracechurch Bank'!$J:$J,Cashflow!AG$5)</f>
        <v>0</v>
      </c>
      <c r="AH219" s="137">
        <f>SUMIFS('Gracechurch Bank'!$I:$I,'Gracechurch Bank'!$K:$K,Cashflow!$B219,'Gracechurch Bank'!$J:$J,Cashflow!AH$5)</f>
        <v>0</v>
      </c>
      <c r="AI219" s="137">
        <f>SUMIFS('Gracechurch Bank'!$I:$I,'Gracechurch Bank'!$K:$K,Cashflow!$B219,'Gracechurch Bank'!$J:$J,Cashflow!AI$5)</f>
        <v>0</v>
      </c>
      <c r="AJ219" s="137">
        <f>SUMIFS('Gracechurch Bank'!$I:$I,'Gracechurch Bank'!$K:$K,Cashflow!$B219,'Gracechurch Bank'!$J:$J,Cashflow!AJ$5)</f>
        <v>0</v>
      </c>
      <c r="AK219" s="137">
        <f>SUMIFS('Gracechurch Bank'!$I:$I,'Gracechurch Bank'!$K:$K,Cashflow!$B219,'Gracechurch Bank'!$J:$J,Cashflow!AK$5)</f>
        <v>0</v>
      </c>
      <c r="AL219" s="137">
        <f>SUMIFS('Gracechurch Bank'!$I:$I,'Gracechurch Bank'!$K:$K,Cashflow!$B219,'Gracechurch Bank'!$J:$J,Cashflow!AL$5)</f>
        <v>0</v>
      </c>
      <c r="AM219" s="137">
        <f>SUMIFS('Gracechurch Bank'!$I:$I,'Gracechurch Bank'!$K:$K,Cashflow!$B219,'Gracechurch Bank'!$J:$J,Cashflow!AM$5)</f>
        <v>0</v>
      </c>
      <c r="AN219" s="137">
        <f>SUMIFS('Gracechurch Bank'!$I:$I,'Gracechurch Bank'!$K:$K,Cashflow!$B219,'Gracechurch Bank'!$J:$J,Cashflow!AN$5)</f>
        <v>-1057.06</v>
      </c>
      <c r="AO219" s="137">
        <f>SUMIFS('Gracechurch Bank'!$I:$I,'Gracechurch Bank'!$K:$K,Cashflow!$B219,'Gracechurch Bank'!$J:$J,Cashflow!AO$5)</f>
        <v>-10793.26</v>
      </c>
      <c r="AP219" s="137">
        <f>SUMIFS('Gracechurch Bank'!$I:$I,'Gracechurch Bank'!$K:$K,Cashflow!$B219,'Gracechurch Bank'!$J:$J,Cashflow!AP$5)</f>
        <v>-12249</v>
      </c>
      <c r="AQ219" s="137">
        <f>SUMIFS('Gracechurch Bank'!$I:$I,'Gracechurch Bank'!$K:$K,Cashflow!$B219,'Gracechurch Bank'!$J:$J,Cashflow!AQ$5)</f>
        <v>-1216.8</v>
      </c>
      <c r="AR219" s="137">
        <f>SUMIFS('Gracechurch Bank'!$I:$I,'Gracechurch Bank'!$K:$K,Cashflow!$B219,'Gracechurch Bank'!$J:$J,Cashflow!AR$5)</f>
        <v>0</v>
      </c>
      <c r="AS219" s="137">
        <f>SUMIFS('Gracechurch Bank'!$I:$I,'Gracechurch Bank'!$K:$K,Cashflow!$B219,'Gracechurch Bank'!$J:$J,Cashflow!AS$5)</f>
        <v>0</v>
      </c>
      <c r="AT219" s="137">
        <f>SUMIFS('Gracechurch Bank'!$I:$I,'Gracechurch Bank'!$K:$K,Cashflow!$B219,'Gracechurch Bank'!$J:$J,Cashflow!AT$5)</f>
        <v>-32016</v>
      </c>
      <c r="AU219" s="137">
        <f>SUMIFS('Gracechurch Bank'!$I:$I,'Gracechurch Bank'!$K:$K,Cashflow!$B219,'Gracechurch Bank'!$J:$J,Cashflow!AU$5)</f>
        <v>0</v>
      </c>
      <c r="AV219" s="137">
        <f>SUMIFS('Gracechurch Bank'!$I:$I,'Gracechurch Bank'!$K:$K,Cashflow!$B219,'Gracechurch Bank'!$J:$J,Cashflow!AV$5)</f>
        <v>-9941.16</v>
      </c>
      <c r="AW219" s="137">
        <f>SUMIFS('Gracechurch Bank'!$I:$I,'Gracechurch Bank'!$K:$K,Cashflow!$B219,'Gracechurch Bank'!$J:$J,Cashflow!AW$5)</f>
        <v>3674.6400000000003</v>
      </c>
      <c r="AX219" s="137">
        <f>SUMIFS('Gracechurch Bank'!$I:$I,'Gracechurch Bank'!$K:$K,Cashflow!$B219,'Gracechurch Bank'!$J:$J,Cashflow!AX$5)</f>
        <v>-4950</v>
      </c>
      <c r="AY219" s="137">
        <f>SUMIFS('Gracechurch Bank'!$I:$I,'Gracechurch Bank'!$K:$K,Cashflow!$B219,'Gracechurch Bank'!$J:$J,Cashflow!AY$5)</f>
        <v>0</v>
      </c>
      <c r="AZ219" s="137">
        <f>SUMIFS('Gracechurch Bank'!$I:$I,'Gracechurch Bank'!$K:$K,Cashflow!$B219,'Gracechurch Bank'!$J:$J,Cashflow!AZ$5)</f>
        <v>0</v>
      </c>
      <c r="BA219" s="137">
        <f>SUMIFS('Gracechurch Bank'!$I:$I,'Gracechurch Bank'!$K:$K,Cashflow!$B219,'Gracechurch Bank'!$J:$J,Cashflow!BA$5)</f>
        <v>-491.4</v>
      </c>
    </row>
    <row r="220" spans="2:53" s="137" customFormat="1" ht="12.75" hidden="1" outlineLevel="1" x14ac:dyDescent="0.2">
      <c r="B220" s="137" t="s">
        <v>1876</v>
      </c>
      <c r="D220" s="181">
        <f t="shared" si="148"/>
        <v>-157117.52000000002</v>
      </c>
      <c r="AE220" s="137">
        <f>SUMIFS('Gracechurch Bank'!$I:$I,'Gracechurch Bank'!$K:$K,Cashflow!$B220,'Gracechurch Bank'!$J:$J,Cashflow!AE$5)</f>
        <v>0</v>
      </c>
      <c r="AF220" s="137">
        <f>SUMIFS('Gracechurch Bank'!$I:$I,'Gracechurch Bank'!$K:$K,Cashflow!$B220,'Gracechurch Bank'!$J:$J,Cashflow!AF$5)</f>
        <v>0</v>
      </c>
      <c r="AG220" s="137">
        <f>SUMIFS('Gracechurch Bank'!$I:$I,'Gracechurch Bank'!$K:$K,Cashflow!$B220,'Gracechurch Bank'!$J:$J,Cashflow!AG$5)</f>
        <v>0</v>
      </c>
      <c r="AH220" s="137">
        <f>SUMIFS('Gracechurch Bank'!$I:$I,'Gracechurch Bank'!$K:$K,Cashflow!$B220,'Gracechurch Bank'!$J:$J,Cashflow!AH$5)</f>
        <v>0</v>
      </c>
      <c r="AI220" s="137">
        <f>SUMIFS('Gracechurch Bank'!$I:$I,'Gracechurch Bank'!$K:$K,Cashflow!$B220,'Gracechurch Bank'!$J:$J,Cashflow!AI$5)</f>
        <v>0</v>
      </c>
      <c r="AJ220" s="137">
        <f>SUMIFS('Gracechurch Bank'!$I:$I,'Gracechurch Bank'!$K:$K,Cashflow!$B220,'Gracechurch Bank'!$J:$J,Cashflow!AJ$5)</f>
        <v>0</v>
      </c>
      <c r="AK220" s="137">
        <f>SUMIFS('Gracechurch Bank'!$I:$I,'Gracechurch Bank'!$K:$K,Cashflow!$B220,'Gracechurch Bank'!$J:$J,Cashflow!AK$5)</f>
        <v>0</v>
      </c>
      <c r="AL220" s="137">
        <f>SUMIFS('Gracechurch Bank'!$I:$I,'Gracechurch Bank'!$K:$K,Cashflow!$B220,'Gracechurch Bank'!$J:$J,Cashflow!AL$5)</f>
        <v>0</v>
      </c>
      <c r="AM220" s="137">
        <f>SUMIFS('Gracechurch Bank'!$I:$I,'Gracechurch Bank'!$K:$K,Cashflow!$B220,'Gracechurch Bank'!$J:$J,Cashflow!AM$5)</f>
        <v>0</v>
      </c>
      <c r="AN220" s="137">
        <f>SUMIFS('Gracechurch Bank'!$I:$I,'Gracechurch Bank'!$K:$K,Cashflow!$B220,'Gracechurch Bank'!$J:$J,Cashflow!AN$5)</f>
        <v>-39057.58</v>
      </c>
      <c r="AO220" s="137">
        <f>SUMIFS('Gracechurch Bank'!$I:$I,'Gracechurch Bank'!$K:$K,Cashflow!$B220,'Gracechurch Bank'!$J:$J,Cashflow!AO$5)</f>
        <v>-20695.349999999995</v>
      </c>
      <c r="AP220" s="137">
        <f>SUMIFS('Gracechurch Bank'!$I:$I,'Gracechurch Bank'!$K:$K,Cashflow!$B220,'Gracechurch Bank'!$J:$J,Cashflow!AP$5)</f>
        <v>-53859.67</v>
      </c>
      <c r="AQ220" s="137">
        <f>SUMIFS('Gracechurch Bank'!$I:$I,'Gracechurch Bank'!$K:$K,Cashflow!$B220,'Gracechurch Bank'!$J:$J,Cashflow!AQ$5)</f>
        <v>0</v>
      </c>
      <c r="AR220" s="137">
        <f>SUMIFS('Gracechurch Bank'!$I:$I,'Gracechurch Bank'!$K:$K,Cashflow!$B220,'Gracechurch Bank'!$J:$J,Cashflow!AR$5)</f>
        <v>-4833.5199999999995</v>
      </c>
      <c r="AS220" s="137">
        <f>SUMIFS('Gracechurch Bank'!$I:$I,'Gracechurch Bank'!$K:$K,Cashflow!$B220,'Gracechurch Bank'!$J:$J,Cashflow!AS$5)</f>
        <v>-9034.9699999999993</v>
      </c>
      <c r="AT220" s="137">
        <f>SUMIFS('Gracechurch Bank'!$I:$I,'Gracechurch Bank'!$K:$K,Cashflow!$B220,'Gracechurch Bank'!$J:$J,Cashflow!AT$5)</f>
        <v>-3478.82</v>
      </c>
      <c r="AU220" s="137">
        <f>SUMIFS('Gracechurch Bank'!$I:$I,'Gracechurch Bank'!$K:$K,Cashflow!$B220,'Gracechurch Bank'!$J:$J,Cashflow!AU$5)</f>
        <v>0</v>
      </c>
      <c r="AV220" s="137">
        <f>SUMIFS('Gracechurch Bank'!$I:$I,'Gracechurch Bank'!$K:$K,Cashflow!$B220,'Gracechurch Bank'!$J:$J,Cashflow!AV$5)</f>
        <v>-16768.080000000005</v>
      </c>
      <c r="AW220" s="137">
        <f>SUMIFS('Gracechurch Bank'!$I:$I,'Gracechurch Bank'!$K:$K,Cashflow!$B220,'Gracechurch Bank'!$J:$J,Cashflow!AW$5)</f>
        <v>0</v>
      </c>
      <c r="AX220" s="137">
        <f>SUMIFS('Gracechurch Bank'!$I:$I,'Gracechurch Bank'!$K:$K,Cashflow!$B220,'Gracechurch Bank'!$J:$J,Cashflow!AX$5)</f>
        <v>-9389.5299999999897</v>
      </c>
      <c r="AY220" s="137">
        <f>SUMIFS('Gracechurch Bank'!$I:$I,'Gracechurch Bank'!$K:$K,Cashflow!$B220,'Gracechurch Bank'!$J:$J,Cashflow!AY$5)</f>
        <v>0</v>
      </c>
      <c r="AZ220" s="137">
        <f>SUMIFS('Gracechurch Bank'!$I:$I,'Gracechurch Bank'!$K:$K,Cashflow!$B220,'Gracechurch Bank'!$J:$J,Cashflow!AZ$5)</f>
        <v>0</v>
      </c>
      <c r="BA220" s="137">
        <f>SUMIFS('Gracechurch Bank'!$I:$I,'Gracechurch Bank'!$K:$K,Cashflow!$B220,'Gracechurch Bank'!$J:$J,Cashflow!BA$5)</f>
        <v>0</v>
      </c>
    </row>
    <row r="221" spans="2:53" s="137" customFormat="1" ht="12.75" hidden="1" outlineLevel="1" x14ac:dyDescent="0.2">
      <c r="B221" s="137" t="s">
        <v>1877</v>
      </c>
      <c r="D221" s="181">
        <f t="shared" si="148"/>
        <v>-614685.3600000001</v>
      </c>
      <c r="AE221" s="137">
        <f>SUMIFS('Gracechurch Bank'!$I:$I,'Gracechurch Bank'!$K:$K,Cashflow!$B221,'Gracechurch Bank'!$J:$J,Cashflow!AE$5)</f>
        <v>0</v>
      </c>
      <c r="AF221" s="137">
        <f>SUMIFS('Gracechurch Bank'!$I:$I,'Gracechurch Bank'!$K:$K,Cashflow!$B221,'Gracechurch Bank'!$J:$J,Cashflow!AF$5)</f>
        <v>0</v>
      </c>
      <c r="AG221" s="137">
        <f>SUMIFS('Gracechurch Bank'!$I:$I,'Gracechurch Bank'!$K:$K,Cashflow!$B221,'Gracechurch Bank'!$J:$J,Cashflow!AG$5)</f>
        <v>0</v>
      </c>
      <c r="AH221" s="137">
        <f>SUMIFS('Gracechurch Bank'!$I:$I,'Gracechurch Bank'!$K:$K,Cashflow!$B221,'Gracechurch Bank'!$J:$J,Cashflow!AH$5)</f>
        <v>0</v>
      </c>
      <c r="AI221" s="137">
        <f>SUMIFS('Gracechurch Bank'!$I:$I,'Gracechurch Bank'!$K:$K,Cashflow!$B221,'Gracechurch Bank'!$J:$J,Cashflow!AI$5)</f>
        <v>0</v>
      </c>
      <c r="AJ221" s="137">
        <f>SUMIFS('Gracechurch Bank'!$I:$I,'Gracechurch Bank'!$K:$K,Cashflow!$B221,'Gracechurch Bank'!$J:$J,Cashflow!AJ$5)</f>
        <v>0</v>
      </c>
      <c r="AK221" s="137">
        <f>SUMIFS('Gracechurch Bank'!$I:$I,'Gracechurch Bank'!$K:$K,Cashflow!$B221,'Gracechurch Bank'!$J:$J,Cashflow!AK$5)</f>
        <v>0</v>
      </c>
      <c r="AL221" s="137">
        <f>SUMIFS('Gracechurch Bank'!$I:$I,'Gracechurch Bank'!$K:$K,Cashflow!$B221,'Gracechurch Bank'!$J:$J,Cashflow!AL$5)</f>
        <v>-2901.3</v>
      </c>
      <c r="AM221" s="137">
        <f>SUMIFS('Gracechurch Bank'!$I:$I,'Gracechurch Bank'!$K:$K,Cashflow!$B221,'Gracechurch Bank'!$J:$J,Cashflow!AM$5)</f>
        <v>-6528.84</v>
      </c>
      <c r="AN221" s="137">
        <f>SUMIFS('Gracechurch Bank'!$I:$I,'Gracechurch Bank'!$K:$K,Cashflow!$B221,'Gracechurch Bank'!$J:$J,Cashflow!AN$5)</f>
        <v>-4992.3</v>
      </c>
      <c r="AO221" s="137">
        <f>SUMIFS('Gracechurch Bank'!$I:$I,'Gracechurch Bank'!$K:$K,Cashflow!$B221,'Gracechurch Bank'!$J:$J,Cashflow!AO$5)</f>
        <v>-20097.379999999997</v>
      </c>
      <c r="AP221" s="137">
        <f>SUMIFS('Gracechurch Bank'!$I:$I,'Gracechurch Bank'!$K:$K,Cashflow!$B221,'Gracechurch Bank'!$J:$J,Cashflow!AP$5)</f>
        <v>-32412</v>
      </c>
      <c r="AQ221" s="137">
        <f>SUMIFS('Gracechurch Bank'!$I:$I,'Gracechurch Bank'!$K:$K,Cashflow!$B221,'Gracechurch Bank'!$J:$J,Cashflow!AQ$5)</f>
        <v>-30013.37</v>
      </c>
      <c r="AR221" s="137">
        <f>SUMIFS('Gracechurch Bank'!$I:$I,'Gracechurch Bank'!$K:$K,Cashflow!$B221,'Gracechurch Bank'!$J:$J,Cashflow!AR$5)</f>
        <v>-25147.16</v>
      </c>
      <c r="AS221" s="137">
        <f>SUMIFS('Gracechurch Bank'!$I:$I,'Gracechurch Bank'!$K:$K,Cashflow!$B221,'Gracechurch Bank'!$J:$J,Cashflow!AS$5)</f>
        <v>-41354.57</v>
      </c>
      <c r="AT221" s="137">
        <f>SUMIFS('Gracechurch Bank'!$I:$I,'Gracechurch Bank'!$K:$K,Cashflow!$B221,'Gracechurch Bank'!$J:$J,Cashflow!AT$5)</f>
        <v>-31579.89</v>
      </c>
      <c r="AU221" s="137">
        <f>SUMIFS('Gracechurch Bank'!$I:$I,'Gracechurch Bank'!$K:$K,Cashflow!$B221,'Gracechurch Bank'!$J:$J,Cashflow!AU$5)</f>
        <v>-13345.8</v>
      </c>
      <c r="AV221" s="137">
        <f>SUMIFS('Gracechurch Bank'!$I:$I,'Gracechurch Bank'!$K:$K,Cashflow!$B221,'Gracechurch Bank'!$J:$J,Cashflow!AV$5)</f>
        <v>-112014.28000000001</v>
      </c>
      <c r="AW221" s="137">
        <f>SUMIFS('Gracechurch Bank'!$I:$I,'Gracechurch Bank'!$K:$K,Cashflow!$B221,'Gracechurch Bank'!$J:$J,Cashflow!AW$5)</f>
        <v>-65084.369999999995</v>
      </c>
      <c r="AX221" s="137">
        <f>SUMIFS('Gracechurch Bank'!$I:$I,'Gracechurch Bank'!$K:$K,Cashflow!$B221,'Gracechurch Bank'!$J:$J,Cashflow!AX$5)</f>
        <v>-31907.050000000003</v>
      </c>
      <c r="AY221" s="137">
        <f>SUMIFS('Gracechurch Bank'!$I:$I,'Gracechurch Bank'!$K:$K,Cashflow!$B221,'Gracechurch Bank'!$J:$J,Cashflow!AY$5)</f>
        <v>-21573.9</v>
      </c>
      <c r="AZ221" s="137">
        <f>SUMIFS('Gracechurch Bank'!$I:$I,'Gracechurch Bank'!$K:$K,Cashflow!$B221,'Gracechurch Bank'!$J:$J,Cashflow!AZ$5)</f>
        <v>-35097.020000000004</v>
      </c>
      <c r="BA221" s="137">
        <f>SUMIFS('Gracechurch Bank'!$I:$I,'Gracechurch Bank'!$K:$K,Cashflow!$B221,'Gracechurch Bank'!$J:$J,Cashflow!BA$5)</f>
        <v>-140636.13</v>
      </c>
    </row>
    <row r="222" spans="2:53" s="137" customFormat="1" ht="12.75" hidden="1" outlineLevel="1" x14ac:dyDescent="0.2">
      <c r="B222" s="137" t="s">
        <v>1878</v>
      </c>
      <c r="D222" s="181">
        <f t="shared" si="148"/>
        <v>-582753.22</v>
      </c>
      <c r="AE222" s="137">
        <f>SUMIFS('Gracechurch Bank'!$I:$I,'Gracechurch Bank'!$K:$K,Cashflow!$B222,'Gracechurch Bank'!$J:$J,Cashflow!AE$5)</f>
        <v>0</v>
      </c>
      <c r="AF222" s="137">
        <f>SUMIFS('Gracechurch Bank'!$I:$I,'Gracechurch Bank'!$K:$K,Cashflow!$B222,'Gracechurch Bank'!$J:$J,Cashflow!AF$5)</f>
        <v>0</v>
      </c>
      <c r="AG222" s="137">
        <f>SUMIFS('Gracechurch Bank'!$I:$I,'Gracechurch Bank'!$K:$K,Cashflow!$B222,'Gracechurch Bank'!$J:$J,Cashflow!AG$5)</f>
        <v>0</v>
      </c>
      <c r="AH222" s="137">
        <f>SUMIFS('Gracechurch Bank'!$I:$I,'Gracechurch Bank'!$K:$K,Cashflow!$B222,'Gracechurch Bank'!$J:$J,Cashflow!AH$5)</f>
        <v>0</v>
      </c>
      <c r="AI222" s="137">
        <f>SUMIFS('Gracechurch Bank'!$I:$I,'Gracechurch Bank'!$K:$K,Cashflow!$B222,'Gracechurch Bank'!$J:$J,Cashflow!AI$5)</f>
        <v>0</v>
      </c>
      <c r="AJ222" s="137">
        <f>SUMIFS('Gracechurch Bank'!$I:$I,'Gracechurch Bank'!$K:$K,Cashflow!$B222,'Gracechurch Bank'!$J:$J,Cashflow!AJ$5)</f>
        <v>0</v>
      </c>
      <c r="AK222" s="137">
        <f>SUMIFS('Gracechurch Bank'!$I:$I,'Gracechurch Bank'!$K:$K,Cashflow!$B222,'Gracechurch Bank'!$J:$J,Cashflow!AK$5)</f>
        <v>0</v>
      </c>
      <c r="AL222" s="137">
        <f>SUMIFS('Gracechurch Bank'!$I:$I,'Gracechurch Bank'!$K:$K,Cashflow!$B222,'Gracechurch Bank'!$J:$J,Cashflow!AL$5)</f>
        <v>0</v>
      </c>
      <c r="AM222" s="137">
        <f>SUMIFS('Gracechurch Bank'!$I:$I,'Gracechurch Bank'!$K:$K,Cashflow!$B222,'Gracechurch Bank'!$J:$J,Cashflow!AM$5)</f>
        <v>0</v>
      </c>
      <c r="AN222" s="137">
        <f>SUMIFS('Gracechurch Bank'!$I:$I,'Gracechurch Bank'!$K:$K,Cashflow!$B222,'Gracechurch Bank'!$J:$J,Cashflow!AN$5)</f>
        <v>-19547.64</v>
      </c>
      <c r="AO222" s="137">
        <f>SUMIFS('Gracechurch Bank'!$I:$I,'Gracechurch Bank'!$K:$K,Cashflow!$B222,'Gracechurch Bank'!$J:$J,Cashflow!AO$5)</f>
        <v>-22016</v>
      </c>
      <c r="AP222" s="137">
        <f>SUMIFS('Gracechurch Bank'!$I:$I,'Gracechurch Bank'!$K:$K,Cashflow!$B222,'Gracechurch Bank'!$J:$J,Cashflow!AP$5)</f>
        <v>-52650.710000000006</v>
      </c>
      <c r="AQ222" s="137">
        <f>SUMIFS('Gracechurch Bank'!$I:$I,'Gracechurch Bank'!$K:$K,Cashflow!$B222,'Gracechurch Bank'!$J:$J,Cashflow!AQ$5)</f>
        <v>-23688.02</v>
      </c>
      <c r="AR222" s="137">
        <f>SUMIFS('Gracechurch Bank'!$I:$I,'Gracechurch Bank'!$K:$K,Cashflow!$B222,'Gracechurch Bank'!$J:$J,Cashflow!AR$5)</f>
        <v>-39749.29</v>
      </c>
      <c r="AS222" s="137">
        <f>SUMIFS('Gracechurch Bank'!$I:$I,'Gracechurch Bank'!$K:$K,Cashflow!$B222,'Gracechurch Bank'!$J:$J,Cashflow!AS$5)</f>
        <v>-53699.759999999995</v>
      </c>
      <c r="AT222" s="137">
        <f>SUMIFS('Gracechurch Bank'!$I:$I,'Gracechurch Bank'!$K:$K,Cashflow!$B222,'Gracechurch Bank'!$J:$J,Cashflow!AT$5)</f>
        <v>-47746.590000000004</v>
      </c>
      <c r="AU222" s="137">
        <f>SUMIFS('Gracechurch Bank'!$I:$I,'Gracechurch Bank'!$K:$K,Cashflow!$B222,'Gracechurch Bank'!$J:$J,Cashflow!AU$5)</f>
        <v>-88002.229999999981</v>
      </c>
      <c r="AV222" s="137">
        <f>SUMIFS('Gracechurch Bank'!$I:$I,'Gracechurch Bank'!$K:$K,Cashflow!$B222,'Gracechurch Bank'!$J:$J,Cashflow!AV$5)</f>
        <v>-20054.5</v>
      </c>
      <c r="AW222" s="137">
        <f>SUMIFS('Gracechurch Bank'!$I:$I,'Gracechurch Bank'!$K:$K,Cashflow!$B222,'Gracechurch Bank'!$J:$J,Cashflow!AW$5)</f>
        <v>-51540.110000000008</v>
      </c>
      <c r="AX222" s="137">
        <f>SUMIFS('Gracechurch Bank'!$I:$I,'Gracechurch Bank'!$K:$K,Cashflow!$B222,'Gracechurch Bank'!$J:$J,Cashflow!AX$5)</f>
        <v>-16549.78</v>
      </c>
      <c r="AY222" s="137">
        <f>SUMIFS('Gracechurch Bank'!$I:$I,'Gracechurch Bank'!$K:$K,Cashflow!$B222,'Gracechurch Bank'!$J:$J,Cashflow!AY$5)</f>
        <v>-66296.38</v>
      </c>
      <c r="AZ222" s="137">
        <f>SUMIFS('Gracechurch Bank'!$I:$I,'Gracechurch Bank'!$K:$K,Cashflow!$B222,'Gracechurch Bank'!$J:$J,Cashflow!AZ$5)</f>
        <v>-58009.24</v>
      </c>
      <c r="BA222" s="137">
        <f>SUMIFS('Gracechurch Bank'!$I:$I,'Gracechurch Bank'!$K:$K,Cashflow!$B222,'Gracechurch Bank'!$J:$J,Cashflow!BA$5)</f>
        <v>-23202.97</v>
      </c>
    </row>
    <row r="223" spans="2:53" s="137" customFormat="1" ht="12.75" hidden="1" outlineLevel="1" x14ac:dyDescent="0.2">
      <c r="B223" s="137" t="s">
        <v>1879</v>
      </c>
      <c r="D223" s="181">
        <f t="shared" si="148"/>
        <v>-339128.69</v>
      </c>
      <c r="AE223" s="137">
        <f>SUMIFS('Gracechurch Bank'!$I:$I,'Gracechurch Bank'!$K:$K,Cashflow!$B223,'Gracechurch Bank'!$J:$J,Cashflow!AE$5)</f>
        <v>0</v>
      </c>
      <c r="AF223" s="137">
        <f>SUMIFS('Gracechurch Bank'!$I:$I,'Gracechurch Bank'!$K:$K,Cashflow!$B223,'Gracechurch Bank'!$J:$J,Cashflow!AF$5)</f>
        <v>0</v>
      </c>
      <c r="AG223" s="137">
        <f>SUMIFS('Gracechurch Bank'!$I:$I,'Gracechurch Bank'!$K:$K,Cashflow!$B223,'Gracechurch Bank'!$J:$J,Cashflow!AG$5)</f>
        <v>0</v>
      </c>
      <c r="AH223" s="137">
        <f>SUMIFS('Gracechurch Bank'!$I:$I,'Gracechurch Bank'!$K:$K,Cashflow!$B223,'Gracechurch Bank'!$J:$J,Cashflow!AH$5)</f>
        <v>0</v>
      </c>
      <c r="AI223" s="137">
        <f>SUMIFS('Gracechurch Bank'!$I:$I,'Gracechurch Bank'!$K:$K,Cashflow!$B223,'Gracechurch Bank'!$J:$J,Cashflow!AI$5)</f>
        <v>0</v>
      </c>
      <c r="AJ223" s="137">
        <f>SUMIFS('Gracechurch Bank'!$I:$I,'Gracechurch Bank'!$K:$K,Cashflow!$B223,'Gracechurch Bank'!$J:$J,Cashflow!AJ$5)</f>
        <v>0</v>
      </c>
      <c r="AK223" s="137">
        <f>SUMIFS('Gracechurch Bank'!$I:$I,'Gracechurch Bank'!$K:$K,Cashflow!$B223,'Gracechurch Bank'!$J:$J,Cashflow!AK$5)</f>
        <v>0</v>
      </c>
      <c r="AL223" s="137">
        <f>SUMIFS('Gracechurch Bank'!$I:$I,'Gracechurch Bank'!$K:$K,Cashflow!$B223,'Gracechurch Bank'!$J:$J,Cashflow!AL$5)</f>
        <v>-58013.94</v>
      </c>
      <c r="AM223" s="137">
        <f>SUMIFS('Gracechurch Bank'!$I:$I,'Gracechurch Bank'!$K:$K,Cashflow!$B223,'Gracechurch Bank'!$J:$J,Cashflow!AM$5)</f>
        <v>-38018.68</v>
      </c>
      <c r="AN223" s="137">
        <f>SUMIFS('Gracechurch Bank'!$I:$I,'Gracechurch Bank'!$K:$K,Cashflow!$B223,'Gracechurch Bank'!$J:$J,Cashflow!AN$5)</f>
        <v>-10704.9</v>
      </c>
      <c r="AO223" s="137">
        <f>SUMIFS('Gracechurch Bank'!$I:$I,'Gracechurch Bank'!$K:$K,Cashflow!$B223,'Gracechurch Bank'!$J:$J,Cashflow!AO$5)</f>
        <v>-17801.599999999999</v>
      </c>
      <c r="AP223" s="137">
        <f>SUMIFS('Gracechurch Bank'!$I:$I,'Gracechurch Bank'!$K:$K,Cashflow!$B223,'Gracechurch Bank'!$J:$J,Cashflow!AP$5)</f>
        <v>-12496</v>
      </c>
      <c r="AQ223" s="137">
        <f>SUMIFS('Gracechurch Bank'!$I:$I,'Gracechurch Bank'!$K:$K,Cashflow!$B223,'Gracechurch Bank'!$J:$J,Cashflow!AQ$5)</f>
        <v>-58135.62</v>
      </c>
      <c r="AR223" s="137">
        <f>SUMIFS('Gracechurch Bank'!$I:$I,'Gracechurch Bank'!$K:$K,Cashflow!$B223,'Gracechurch Bank'!$J:$J,Cashflow!AR$5)</f>
        <v>-15557.99</v>
      </c>
      <c r="AS223" s="137">
        <f>SUMIFS('Gracechurch Bank'!$I:$I,'Gracechurch Bank'!$K:$K,Cashflow!$B223,'Gracechurch Bank'!$J:$J,Cashflow!AS$5)</f>
        <v>0</v>
      </c>
      <c r="AT223" s="137">
        <f>SUMIFS('Gracechurch Bank'!$I:$I,'Gracechurch Bank'!$K:$K,Cashflow!$B223,'Gracechurch Bank'!$J:$J,Cashflow!AT$5)</f>
        <v>-14131.8</v>
      </c>
      <c r="AU223" s="137">
        <f>SUMIFS('Gracechurch Bank'!$I:$I,'Gracechurch Bank'!$K:$K,Cashflow!$B223,'Gracechurch Bank'!$J:$J,Cashflow!AU$5)</f>
        <v>-2160</v>
      </c>
      <c r="AV223" s="137">
        <f>SUMIFS('Gracechurch Bank'!$I:$I,'Gracechurch Bank'!$K:$K,Cashflow!$B223,'Gracechurch Bank'!$J:$J,Cashflow!AV$5)</f>
        <v>-13072</v>
      </c>
      <c r="AW223" s="137">
        <f>SUMIFS('Gracechurch Bank'!$I:$I,'Gracechurch Bank'!$K:$K,Cashflow!$B223,'Gracechurch Bank'!$J:$J,Cashflow!AW$5)</f>
        <v>-37959.999999999993</v>
      </c>
      <c r="AX223" s="137">
        <f>SUMIFS('Gracechurch Bank'!$I:$I,'Gracechurch Bank'!$K:$K,Cashflow!$B223,'Gracechurch Bank'!$J:$J,Cashflow!AX$5)</f>
        <v>-10260.799999999999</v>
      </c>
      <c r="AY223" s="137">
        <f>SUMIFS('Gracechurch Bank'!$I:$I,'Gracechurch Bank'!$K:$K,Cashflow!$B223,'Gracechurch Bank'!$J:$J,Cashflow!AY$5)</f>
        <v>-10396.400000000001</v>
      </c>
      <c r="AZ223" s="137">
        <f>SUMIFS('Gracechurch Bank'!$I:$I,'Gracechurch Bank'!$K:$K,Cashflow!$B223,'Gracechurch Bank'!$J:$J,Cashflow!AZ$5)</f>
        <v>-38983.199999999997</v>
      </c>
      <c r="BA223" s="137">
        <f>SUMIFS('Gracechurch Bank'!$I:$I,'Gracechurch Bank'!$K:$K,Cashflow!$B223,'Gracechurch Bank'!$J:$J,Cashflow!BA$5)</f>
        <v>-1435.76</v>
      </c>
    </row>
    <row r="224" spans="2:53" s="137" customFormat="1" ht="12.75" hidden="1" outlineLevel="1" x14ac:dyDescent="0.2">
      <c r="B224" s="137" t="s">
        <v>1880</v>
      </c>
      <c r="D224" s="181">
        <f t="shared" si="148"/>
        <v>-591094.14999999991</v>
      </c>
      <c r="AE224" s="137">
        <f>SUMIFS('Gracechurch Bank'!$I:$I,'Gracechurch Bank'!$K:$K,Cashflow!$B224,'Gracechurch Bank'!$J:$J,Cashflow!AE$5)</f>
        <v>0</v>
      </c>
      <c r="AF224" s="137">
        <f>SUMIFS('Gracechurch Bank'!$I:$I,'Gracechurch Bank'!$K:$K,Cashflow!$B224,'Gracechurch Bank'!$J:$J,Cashflow!AF$5)</f>
        <v>0</v>
      </c>
      <c r="AG224" s="137">
        <f>SUMIFS('Gracechurch Bank'!$I:$I,'Gracechurch Bank'!$K:$K,Cashflow!$B224,'Gracechurch Bank'!$J:$J,Cashflow!AG$5)</f>
        <v>0</v>
      </c>
      <c r="AH224" s="137">
        <f>SUMIFS('Gracechurch Bank'!$I:$I,'Gracechurch Bank'!$K:$K,Cashflow!$B224,'Gracechurch Bank'!$J:$J,Cashflow!AH$5)</f>
        <v>0</v>
      </c>
      <c r="AI224" s="137">
        <f>SUMIFS('Gracechurch Bank'!$I:$I,'Gracechurch Bank'!$K:$K,Cashflow!$B224,'Gracechurch Bank'!$J:$J,Cashflow!AI$5)</f>
        <v>0</v>
      </c>
      <c r="AJ224" s="137">
        <f>SUMIFS('Gracechurch Bank'!$I:$I,'Gracechurch Bank'!$K:$K,Cashflow!$B224,'Gracechurch Bank'!$J:$J,Cashflow!AJ$5)</f>
        <v>0</v>
      </c>
      <c r="AK224" s="137">
        <f>SUMIFS('Gracechurch Bank'!$I:$I,'Gracechurch Bank'!$K:$K,Cashflow!$B224,'Gracechurch Bank'!$J:$J,Cashflow!AK$5)</f>
        <v>0</v>
      </c>
      <c r="AL224" s="137">
        <f>SUMIFS('Gracechurch Bank'!$I:$I,'Gracechurch Bank'!$K:$K,Cashflow!$B224,'Gracechurch Bank'!$J:$J,Cashflow!AL$5)</f>
        <v>-720</v>
      </c>
      <c r="AM224" s="137">
        <f>SUMIFS('Gracechurch Bank'!$I:$I,'Gracechurch Bank'!$K:$K,Cashflow!$B224,'Gracechurch Bank'!$J:$J,Cashflow!AM$5)</f>
        <v>0</v>
      </c>
      <c r="AN224" s="137">
        <f>SUMIFS('Gracechurch Bank'!$I:$I,'Gracechurch Bank'!$K:$K,Cashflow!$B224,'Gracechurch Bank'!$J:$J,Cashflow!AN$5)</f>
        <v>-10991.36</v>
      </c>
      <c r="AO224" s="137">
        <f>SUMIFS('Gracechurch Bank'!$I:$I,'Gracechurch Bank'!$K:$K,Cashflow!$B224,'Gracechurch Bank'!$J:$J,Cashflow!AO$5)</f>
        <v>-54748.23</v>
      </c>
      <c r="AP224" s="137">
        <f>SUMIFS('Gracechurch Bank'!$I:$I,'Gracechurch Bank'!$K:$K,Cashflow!$B224,'Gracechurch Bank'!$J:$J,Cashflow!AP$5)</f>
        <v>0</v>
      </c>
      <c r="AQ224" s="137">
        <f>SUMIFS('Gracechurch Bank'!$I:$I,'Gracechurch Bank'!$K:$K,Cashflow!$B224,'Gracechurch Bank'!$J:$J,Cashflow!AQ$5)</f>
        <v>-26375.27</v>
      </c>
      <c r="AR224" s="137">
        <f>SUMIFS('Gracechurch Bank'!$I:$I,'Gracechurch Bank'!$K:$K,Cashflow!$B224,'Gracechurch Bank'!$J:$J,Cashflow!AR$5)</f>
        <v>-18494.830000000002</v>
      </c>
      <c r="AS224" s="137">
        <f>SUMIFS('Gracechurch Bank'!$I:$I,'Gracechurch Bank'!$K:$K,Cashflow!$B224,'Gracechurch Bank'!$J:$J,Cashflow!AS$5)</f>
        <v>-104534.98</v>
      </c>
      <c r="AT224" s="137">
        <f>SUMIFS('Gracechurch Bank'!$I:$I,'Gracechurch Bank'!$K:$K,Cashflow!$B224,'Gracechurch Bank'!$J:$J,Cashflow!AT$5)</f>
        <v>-51678.73</v>
      </c>
      <c r="AU224" s="137">
        <f>SUMIFS('Gracechurch Bank'!$I:$I,'Gracechurch Bank'!$K:$K,Cashflow!$B224,'Gracechurch Bank'!$J:$J,Cashflow!AU$5)</f>
        <v>-71078.320000000007</v>
      </c>
      <c r="AV224" s="137">
        <f>SUMIFS('Gracechurch Bank'!$I:$I,'Gracechurch Bank'!$K:$K,Cashflow!$B224,'Gracechurch Bank'!$J:$J,Cashflow!AV$5)</f>
        <v>-47264.07</v>
      </c>
      <c r="AW224" s="137">
        <f>SUMIFS('Gracechurch Bank'!$I:$I,'Gracechurch Bank'!$K:$K,Cashflow!$B224,'Gracechurch Bank'!$J:$J,Cashflow!AW$5)</f>
        <v>-41274.81</v>
      </c>
      <c r="AX224" s="137">
        <f>SUMIFS('Gracechurch Bank'!$I:$I,'Gracechurch Bank'!$K:$K,Cashflow!$B224,'Gracechurch Bank'!$J:$J,Cashflow!AX$5)</f>
        <v>-53610.47</v>
      </c>
      <c r="AY224" s="137">
        <f>SUMIFS('Gracechurch Bank'!$I:$I,'Gracechurch Bank'!$K:$K,Cashflow!$B224,'Gracechurch Bank'!$J:$J,Cashflow!AY$5)</f>
        <v>-11988.42</v>
      </c>
      <c r="AZ224" s="137">
        <f>SUMIFS('Gracechurch Bank'!$I:$I,'Gracechurch Bank'!$K:$K,Cashflow!$B224,'Gracechurch Bank'!$J:$J,Cashflow!AZ$5)</f>
        <v>-97366.62</v>
      </c>
      <c r="BA224" s="137">
        <f>SUMIFS('Gracechurch Bank'!$I:$I,'Gracechurch Bank'!$K:$K,Cashflow!$B224,'Gracechurch Bank'!$J:$J,Cashflow!BA$5)</f>
        <v>-968.04</v>
      </c>
    </row>
    <row r="225" spans="2:53" s="137" customFormat="1" ht="12.75" hidden="1" outlineLevel="1" x14ac:dyDescent="0.2">
      <c r="B225" s="137" t="s">
        <v>1881</v>
      </c>
      <c r="D225" s="181">
        <f t="shared" si="148"/>
        <v>-54357.83</v>
      </c>
      <c r="AE225" s="137">
        <f>SUMIFS('Gracechurch Bank'!$I:$I,'Gracechurch Bank'!$K:$K,Cashflow!$B225,'Gracechurch Bank'!$J:$J,Cashflow!AE$5)</f>
        <v>0</v>
      </c>
      <c r="AF225" s="137">
        <f>SUMIFS('Gracechurch Bank'!$I:$I,'Gracechurch Bank'!$K:$K,Cashflow!$B225,'Gracechurch Bank'!$J:$J,Cashflow!AF$5)</f>
        <v>0</v>
      </c>
      <c r="AG225" s="137">
        <f>SUMIFS('Gracechurch Bank'!$I:$I,'Gracechurch Bank'!$K:$K,Cashflow!$B225,'Gracechurch Bank'!$J:$J,Cashflow!AG$5)</f>
        <v>0</v>
      </c>
      <c r="AH225" s="137">
        <f>SUMIFS('Gracechurch Bank'!$I:$I,'Gracechurch Bank'!$K:$K,Cashflow!$B225,'Gracechurch Bank'!$J:$J,Cashflow!AH$5)</f>
        <v>0</v>
      </c>
      <c r="AI225" s="137">
        <f>SUMIFS('Gracechurch Bank'!$I:$I,'Gracechurch Bank'!$K:$K,Cashflow!$B225,'Gracechurch Bank'!$J:$J,Cashflow!AI$5)</f>
        <v>0</v>
      </c>
      <c r="AJ225" s="137">
        <f>SUMIFS('Gracechurch Bank'!$I:$I,'Gracechurch Bank'!$K:$K,Cashflow!$B225,'Gracechurch Bank'!$J:$J,Cashflow!AJ$5)</f>
        <v>0</v>
      </c>
      <c r="AK225" s="137">
        <f>SUMIFS('Gracechurch Bank'!$I:$I,'Gracechurch Bank'!$K:$K,Cashflow!$B225,'Gracechurch Bank'!$J:$J,Cashflow!AK$5)</f>
        <v>0</v>
      </c>
      <c r="AL225" s="137">
        <f>SUMIFS('Gracechurch Bank'!$I:$I,'Gracechurch Bank'!$K:$K,Cashflow!$B225,'Gracechurch Bank'!$J:$J,Cashflow!AL$5)</f>
        <v>0</v>
      </c>
      <c r="AM225" s="137">
        <f>SUMIFS('Gracechurch Bank'!$I:$I,'Gracechurch Bank'!$K:$K,Cashflow!$B225,'Gracechurch Bank'!$J:$J,Cashflow!AM$5)</f>
        <v>-1980</v>
      </c>
      <c r="AN225" s="137">
        <f>SUMIFS('Gracechurch Bank'!$I:$I,'Gracechurch Bank'!$K:$K,Cashflow!$B225,'Gracechurch Bank'!$J:$J,Cashflow!AN$5)</f>
        <v>-19632.810000000001</v>
      </c>
      <c r="AO225" s="137">
        <f>SUMIFS('Gracechurch Bank'!$I:$I,'Gracechurch Bank'!$K:$K,Cashflow!$B225,'Gracechurch Bank'!$J:$J,Cashflow!AO$5)</f>
        <v>-1576.8</v>
      </c>
      <c r="AP225" s="137">
        <f>SUMIFS('Gracechurch Bank'!$I:$I,'Gracechurch Bank'!$K:$K,Cashflow!$B225,'Gracechurch Bank'!$J:$J,Cashflow!AP$5)</f>
        <v>-9029.7200000000012</v>
      </c>
      <c r="AQ225" s="137">
        <f>SUMIFS('Gracechurch Bank'!$I:$I,'Gracechurch Bank'!$K:$K,Cashflow!$B225,'Gracechurch Bank'!$J:$J,Cashflow!AQ$5)</f>
        <v>-840</v>
      </c>
      <c r="AR225" s="137">
        <f>SUMIFS('Gracechurch Bank'!$I:$I,'Gracechurch Bank'!$K:$K,Cashflow!$B225,'Gracechurch Bank'!$J:$J,Cashflow!AR$5)</f>
        <v>0</v>
      </c>
      <c r="AS225" s="137">
        <f>SUMIFS('Gracechurch Bank'!$I:$I,'Gracechurch Bank'!$K:$K,Cashflow!$B225,'Gracechurch Bank'!$J:$J,Cashflow!AS$5)</f>
        <v>-4509</v>
      </c>
      <c r="AT225" s="137">
        <f>SUMIFS('Gracechurch Bank'!$I:$I,'Gracechurch Bank'!$K:$K,Cashflow!$B225,'Gracechurch Bank'!$J:$J,Cashflow!AT$5)</f>
        <v>0</v>
      </c>
      <c r="AU225" s="137">
        <f>SUMIFS('Gracechurch Bank'!$I:$I,'Gracechurch Bank'!$K:$K,Cashflow!$B225,'Gracechurch Bank'!$J:$J,Cashflow!AU$5)</f>
        <v>0</v>
      </c>
      <c r="AV225" s="137">
        <f>SUMIFS('Gracechurch Bank'!$I:$I,'Gracechurch Bank'!$K:$K,Cashflow!$B225,'Gracechurch Bank'!$J:$J,Cashflow!AV$5)</f>
        <v>-672</v>
      </c>
      <c r="AW225" s="137">
        <f>SUMIFS('Gracechurch Bank'!$I:$I,'Gracechurch Bank'!$K:$K,Cashflow!$B225,'Gracechurch Bank'!$J:$J,Cashflow!AW$5)</f>
        <v>-4222.5</v>
      </c>
      <c r="AX225" s="137">
        <f>SUMIFS('Gracechurch Bank'!$I:$I,'Gracechurch Bank'!$K:$K,Cashflow!$B225,'Gracechurch Bank'!$J:$J,Cashflow!AX$5)</f>
        <v>-8937</v>
      </c>
      <c r="AY225" s="137">
        <f>SUMIFS('Gracechurch Bank'!$I:$I,'Gracechurch Bank'!$K:$K,Cashflow!$B225,'Gracechurch Bank'!$J:$J,Cashflow!AY$5)</f>
        <v>-2448</v>
      </c>
      <c r="AZ225" s="137">
        <f>SUMIFS('Gracechurch Bank'!$I:$I,'Gracechurch Bank'!$K:$K,Cashflow!$B225,'Gracechurch Bank'!$J:$J,Cashflow!AZ$5)</f>
        <v>-510</v>
      </c>
      <c r="BA225" s="137">
        <f>SUMIFS('Gracechurch Bank'!$I:$I,'Gracechurch Bank'!$K:$K,Cashflow!$B225,'Gracechurch Bank'!$J:$J,Cashflow!BA$5)</f>
        <v>0</v>
      </c>
    </row>
    <row r="226" spans="2:53" s="137" customFormat="1" ht="12.75" hidden="1" outlineLevel="1" x14ac:dyDescent="0.2">
      <c r="B226" s="137" t="s">
        <v>6</v>
      </c>
      <c r="D226" s="181">
        <f t="shared" si="148"/>
        <v>-367067.97</v>
      </c>
      <c r="AE226" s="137">
        <f>SUMIFS('Gracechurch Bank'!$I:$I,'Gracechurch Bank'!$K:$K,Cashflow!$B226,'Gracechurch Bank'!$J:$J,Cashflow!AE$5)</f>
        <v>0</v>
      </c>
      <c r="AF226" s="137">
        <f>SUMIFS('Gracechurch Bank'!$I:$I,'Gracechurch Bank'!$K:$K,Cashflow!$B226,'Gracechurch Bank'!$J:$J,Cashflow!AF$5)</f>
        <v>0</v>
      </c>
      <c r="AG226" s="137">
        <f>SUMIFS('Gracechurch Bank'!$I:$I,'Gracechurch Bank'!$K:$K,Cashflow!$B226,'Gracechurch Bank'!$J:$J,Cashflow!AG$5)</f>
        <v>0</v>
      </c>
      <c r="AH226" s="137">
        <f>SUMIFS('Gracechurch Bank'!$I:$I,'Gracechurch Bank'!$K:$K,Cashflow!$B226,'Gracechurch Bank'!$J:$J,Cashflow!AH$5)</f>
        <v>0</v>
      </c>
      <c r="AI226" s="137">
        <f>SUMIFS('Gracechurch Bank'!$I:$I,'Gracechurch Bank'!$K:$K,Cashflow!$B226,'Gracechurch Bank'!$J:$J,Cashflow!AI$5)</f>
        <v>0</v>
      </c>
      <c r="AJ226" s="137">
        <f>SUMIFS('Gracechurch Bank'!$I:$I,'Gracechurch Bank'!$K:$K,Cashflow!$B226,'Gracechurch Bank'!$J:$J,Cashflow!AJ$5)</f>
        <v>0</v>
      </c>
      <c r="AK226" s="137">
        <f>SUMIFS('Gracechurch Bank'!$I:$I,'Gracechurch Bank'!$K:$K,Cashflow!$B226,'Gracechurch Bank'!$J:$J,Cashflow!AK$5)</f>
        <v>0</v>
      </c>
      <c r="AL226" s="137">
        <f>SUMIFS('Gracechurch Bank'!$I:$I,'Gracechurch Bank'!$K:$K,Cashflow!$B226,'Gracechurch Bank'!$J:$J,Cashflow!AL$5)</f>
        <v>0</v>
      </c>
      <c r="AM226" s="137">
        <f>SUMIFS('Gracechurch Bank'!$I:$I,'Gracechurch Bank'!$K:$K,Cashflow!$B226,'Gracechurch Bank'!$J:$J,Cashflow!AM$5)</f>
        <v>0</v>
      </c>
      <c r="AN226" s="137">
        <f>SUMIFS('Gracechurch Bank'!$I:$I,'Gracechurch Bank'!$K:$K,Cashflow!$B226,'Gracechurch Bank'!$J:$J,Cashflow!AN$5)</f>
        <v>0</v>
      </c>
      <c r="AO226" s="137">
        <f>SUMIFS('Gracechurch Bank'!$I:$I,'Gracechurch Bank'!$K:$K,Cashflow!$B226,'Gracechurch Bank'!$J:$J,Cashflow!AO$5)</f>
        <v>0</v>
      </c>
      <c r="AP226" s="137">
        <f>SUMIFS('Gracechurch Bank'!$I:$I,'Gracechurch Bank'!$K:$K,Cashflow!$B226,'Gracechurch Bank'!$J:$J,Cashflow!AP$5)</f>
        <v>0</v>
      </c>
      <c r="AQ226" s="137">
        <f>SUMIFS('Gracechurch Bank'!$I:$I,'Gracechurch Bank'!$K:$K,Cashflow!$B226,'Gracechurch Bank'!$J:$J,Cashflow!AQ$5)</f>
        <v>31027.61</v>
      </c>
      <c r="AR226" s="137">
        <f>SUMIFS('Gracechurch Bank'!$I:$I,'Gracechurch Bank'!$K:$K,Cashflow!$B226,'Gracechurch Bank'!$J:$J,Cashflow!AR$5)</f>
        <v>0</v>
      </c>
      <c r="AS226" s="137">
        <f>SUMIFS('Gracechurch Bank'!$I:$I,'Gracechurch Bank'!$K:$K,Cashflow!$B226,'Gracechurch Bank'!$J:$J,Cashflow!AS$5)</f>
        <v>-25969.9</v>
      </c>
      <c r="AT226" s="137">
        <f>SUMIFS('Gracechurch Bank'!$I:$I,'Gracechurch Bank'!$K:$K,Cashflow!$B226,'Gracechurch Bank'!$J:$J,Cashflow!AT$5)</f>
        <v>0</v>
      </c>
      <c r="AU226" s="137">
        <f>SUMIFS('Gracechurch Bank'!$I:$I,'Gracechurch Bank'!$K:$K,Cashflow!$B226,'Gracechurch Bank'!$J:$J,Cashflow!AU$5)</f>
        <v>0</v>
      </c>
      <c r="AV226" s="137">
        <f>SUMIFS('Gracechurch Bank'!$I:$I,'Gracechurch Bank'!$K:$K,Cashflow!$B226,'Gracechurch Bank'!$J:$J,Cashflow!AV$5)</f>
        <v>0</v>
      </c>
      <c r="AW226" s="137">
        <f>SUMIFS('Gracechurch Bank'!$I:$I,'Gracechurch Bank'!$K:$K,Cashflow!$B226,'Gracechurch Bank'!$J:$J,Cashflow!AW$5)</f>
        <v>-45644.21</v>
      </c>
      <c r="AX226" s="137">
        <f>SUMIFS('Gracechurch Bank'!$I:$I,'Gracechurch Bank'!$K:$K,Cashflow!$B226,'Gracechurch Bank'!$J:$J,Cashflow!AX$5)</f>
        <v>0</v>
      </c>
      <c r="AY226" s="137">
        <f>SUMIFS('Gracechurch Bank'!$I:$I,'Gracechurch Bank'!$K:$K,Cashflow!$B226,'Gracechurch Bank'!$J:$J,Cashflow!AY$5)</f>
        <v>0</v>
      </c>
      <c r="AZ226" s="137">
        <f>SUMIFS('Gracechurch Bank'!$I:$I,'Gracechurch Bank'!$K:$K,Cashflow!$B226,'Gracechurch Bank'!$J:$J,Cashflow!AZ$5)</f>
        <v>-326481.46999999997</v>
      </c>
      <c r="BA226" s="137">
        <f>SUMIFS('Gracechurch Bank'!$I:$I,'Gracechurch Bank'!$K:$K,Cashflow!$B226,'Gracechurch Bank'!$J:$J,Cashflow!BA$5)</f>
        <v>0</v>
      </c>
    </row>
    <row r="227" spans="2:53" s="137" customFormat="1" ht="12.75" hidden="1" outlineLevel="1" x14ac:dyDescent="0.2">
      <c r="B227" s="137" t="s">
        <v>1882</v>
      </c>
      <c r="D227" s="181">
        <f t="shared" si="148"/>
        <v>-474840.74</v>
      </c>
      <c r="AE227" s="137">
        <f>SUMIFS('Gracechurch Bank'!$I:$I,'Gracechurch Bank'!$K:$K,Cashflow!$B227,'Gracechurch Bank'!$J:$J,Cashflow!AE$5)</f>
        <v>0</v>
      </c>
      <c r="AF227" s="137">
        <f>SUMIFS('Gracechurch Bank'!$I:$I,'Gracechurch Bank'!$K:$K,Cashflow!$B227,'Gracechurch Bank'!$J:$J,Cashflow!AF$5)</f>
        <v>0</v>
      </c>
      <c r="AG227" s="137">
        <f>SUMIFS('Gracechurch Bank'!$I:$I,'Gracechurch Bank'!$K:$K,Cashflow!$B227,'Gracechurch Bank'!$J:$J,Cashflow!AG$5)</f>
        <v>0</v>
      </c>
      <c r="AH227" s="137">
        <f>SUMIFS('Gracechurch Bank'!$I:$I,'Gracechurch Bank'!$K:$K,Cashflow!$B227,'Gracechurch Bank'!$J:$J,Cashflow!AH$5)</f>
        <v>0</v>
      </c>
      <c r="AI227" s="137">
        <f>SUMIFS('Gracechurch Bank'!$I:$I,'Gracechurch Bank'!$K:$K,Cashflow!$B227,'Gracechurch Bank'!$J:$J,Cashflow!AI$5)</f>
        <v>0</v>
      </c>
      <c r="AJ227" s="137">
        <f>SUMIFS('Gracechurch Bank'!$I:$I,'Gracechurch Bank'!$K:$K,Cashflow!$B227,'Gracechurch Bank'!$J:$J,Cashflow!AJ$5)</f>
        <v>0</v>
      </c>
      <c r="AK227" s="137">
        <f>SUMIFS('Gracechurch Bank'!$I:$I,'Gracechurch Bank'!$K:$K,Cashflow!$B227,'Gracechurch Bank'!$J:$J,Cashflow!AK$5)</f>
        <v>0</v>
      </c>
      <c r="AL227" s="137">
        <f>SUMIFS('Gracechurch Bank'!$I:$I,'Gracechurch Bank'!$K:$K,Cashflow!$B227,'Gracechurch Bank'!$J:$J,Cashflow!AL$5)</f>
        <v>0</v>
      </c>
      <c r="AM227" s="137">
        <f>SUMIFS('Gracechurch Bank'!$I:$I,'Gracechurch Bank'!$K:$K,Cashflow!$B227,'Gracechurch Bank'!$J:$J,Cashflow!AM$5)</f>
        <v>0</v>
      </c>
      <c r="AN227" s="137">
        <f>SUMIFS('Gracechurch Bank'!$I:$I,'Gracechurch Bank'!$K:$K,Cashflow!$B227,'Gracechurch Bank'!$J:$J,Cashflow!AN$5)</f>
        <v>-10882.97</v>
      </c>
      <c r="AO227" s="137">
        <f>SUMIFS('Gracechurch Bank'!$I:$I,'Gracechurch Bank'!$K:$K,Cashflow!$B227,'Gracechurch Bank'!$J:$J,Cashflow!AO$5)</f>
        <v>-41860.420000000006</v>
      </c>
      <c r="AP227" s="137">
        <f>SUMIFS('Gracechurch Bank'!$I:$I,'Gracechurch Bank'!$K:$K,Cashflow!$B227,'Gracechurch Bank'!$J:$J,Cashflow!AP$5)</f>
        <v>-39845.31</v>
      </c>
      <c r="AQ227" s="137">
        <f>SUMIFS('Gracechurch Bank'!$I:$I,'Gracechurch Bank'!$K:$K,Cashflow!$B227,'Gracechurch Bank'!$J:$J,Cashflow!AQ$5)</f>
        <v>-83442.889999999985</v>
      </c>
      <c r="AR227" s="137">
        <f>SUMIFS('Gracechurch Bank'!$I:$I,'Gracechurch Bank'!$K:$K,Cashflow!$B227,'Gracechurch Bank'!$J:$J,Cashflow!AR$5)</f>
        <v>-23505.720000000005</v>
      </c>
      <c r="AS227" s="137">
        <f>SUMIFS('Gracechurch Bank'!$I:$I,'Gracechurch Bank'!$K:$K,Cashflow!$B227,'Gracechurch Bank'!$J:$J,Cashflow!AS$5)</f>
        <v>-12103.199999999999</v>
      </c>
      <c r="AT227" s="137">
        <f>SUMIFS('Gracechurch Bank'!$I:$I,'Gracechurch Bank'!$K:$K,Cashflow!$B227,'Gracechurch Bank'!$J:$J,Cashflow!AT$5)</f>
        <v>-35305.320000000007</v>
      </c>
      <c r="AU227" s="137">
        <f>SUMIFS('Gracechurch Bank'!$I:$I,'Gracechurch Bank'!$K:$K,Cashflow!$B227,'Gracechurch Bank'!$J:$J,Cashflow!AU$5)</f>
        <v>-5183.8</v>
      </c>
      <c r="AV227" s="137">
        <f>SUMIFS('Gracechurch Bank'!$I:$I,'Gracechurch Bank'!$K:$K,Cashflow!$B227,'Gracechurch Bank'!$J:$J,Cashflow!AV$5)</f>
        <v>-22081.000000000004</v>
      </c>
      <c r="AW227" s="137">
        <f>SUMIFS('Gracechurch Bank'!$I:$I,'Gracechurch Bank'!$K:$K,Cashflow!$B227,'Gracechurch Bank'!$J:$J,Cashflow!AW$5)</f>
        <v>-21758.61</v>
      </c>
      <c r="AX227" s="137">
        <f>SUMIFS('Gracechurch Bank'!$I:$I,'Gracechurch Bank'!$K:$K,Cashflow!$B227,'Gracechurch Bank'!$J:$J,Cashflow!AX$5)</f>
        <v>-55325.790000000008</v>
      </c>
      <c r="AY227" s="137">
        <f>SUMIFS('Gracechurch Bank'!$I:$I,'Gracechurch Bank'!$K:$K,Cashflow!$B227,'Gracechurch Bank'!$J:$J,Cashflow!AY$5)</f>
        <v>-20500.419999999998</v>
      </c>
      <c r="AZ227" s="137">
        <f>SUMIFS('Gracechurch Bank'!$I:$I,'Gracechurch Bank'!$K:$K,Cashflow!$B227,'Gracechurch Bank'!$J:$J,Cashflow!AZ$5)</f>
        <v>-60826.760000000024</v>
      </c>
      <c r="BA227" s="137">
        <f>SUMIFS('Gracechurch Bank'!$I:$I,'Gracechurch Bank'!$K:$K,Cashflow!$B227,'Gracechurch Bank'!$J:$J,Cashflow!BA$5)</f>
        <v>-42218.529999999992</v>
      </c>
    </row>
    <row r="228" spans="2:53" s="137" customFormat="1" ht="12.75" hidden="1" outlineLevel="1" x14ac:dyDescent="0.2">
      <c r="B228" s="137" t="s">
        <v>8</v>
      </c>
      <c r="D228" s="181">
        <f t="shared" si="148"/>
        <v>-134827.06999999998</v>
      </c>
      <c r="AE228" s="137">
        <f>SUMIFS('Gracechurch Bank'!$I:$I,'Gracechurch Bank'!$K:$K,Cashflow!$B228,'Gracechurch Bank'!$J:$J,Cashflow!AE$5)</f>
        <v>0</v>
      </c>
      <c r="AF228" s="137">
        <f>SUMIFS('Gracechurch Bank'!$I:$I,'Gracechurch Bank'!$K:$K,Cashflow!$B228,'Gracechurch Bank'!$J:$J,Cashflow!AF$5)</f>
        <v>0</v>
      </c>
      <c r="AG228" s="137">
        <f>SUMIFS('Gracechurch Bank'!$I:$I,'Gracechurch Bank'!$K:$K,Cashflow!$B228,'Gracechurch Bank'!$J:$J,Cashflow!AG$5)</f>
        <v>0</v>
      </c>
      <c r="AH228" s="137">
        <f>SUMIFS('Gracechurch Bank'!$I:$I,'Gracechurch Bank'!$K:$K,Cashflow!$B228,'Gracechurch Bank'!$J:$J,Cashflow!AH$5)</f>
        <v>0</v>
      </c>
      <c r="AI228" s="137">
        <f>SUMIFS('Gracechurch Bank'!$I:$I,'Gracechurch Bank'!$K:$K,Cashflow!$B228,'Gracechurch Bank'!$J:$J,Cashflow!AI$5)</f>
        <v>0</v>
      </c>
      <c r="AJ228" s="137">
        <f>SUMIFS('Gracechurch Bank'!$I:$I,'Gracechurch Bank'!$K:$K,Cashflow!$B228,'Gracechurch Bank'!$J:$J,Cashflow!AJ$5)</f>
        <v>0</v>
      </c>
      <c r="AK228" s="137">
        <f>SUMIFS('Gracechurch Bank'!$I:$I,'Gracechurch Bank'!$K:$K,Cashflow!$B228,'Gracechurch Bank'!$J:$J,Cashflow!AK$5)</f>
        <v>0</v>
      </c>
      <c r="AL228" s="137">
        <f>SUMIFS('Gracechurch Bank'!$I:$I,'Gracechurch Bank'!$K:$K,Cashflow!$B228,'Gracechurch Bank'!$J:$J,Cashflow!AL$5)</f>
        <v>-2339.33</v>
      </c>
      <c r="AM228" s="137">
        <f>SUMIFS('Gracechurch Bank'!$I:$I,'Gracechurch Bank'!$K:$K,Cashflow!$B228,'Gracechurch Bank'!$J:$J,Cashflow!AM$5)</f>
        <v>-115678.2</v>
      </c>
      <c r="AN228" s="137">
        <f>SUMIFS('Gracechurch Bank'!$I:$I,'Gracechurch Bank'!$K:$K,Cashflow!$B228,'Gracechurch Bank'!$J:$J,Cashflow!AN$5)</f>
        <v>0</v>
      </c>
      <c r="AO228" s="137">
        <f>SUMIFS('Gracechurch Bank'!$I:$I,'Gracechurch Bank'!$K:$K,Cashflow!$B228,'Gracechurch Bank'!$J:$J,Cashflow!AO$5)</f>
        <v>-48.75</v>
      </c>
      <c r="AP228" s="137">
        <f>SUMIFS('Gracechurch Bank'!$I:$I,'Gracechurch Bank'!$K:$K,Cashflow!$B228,'Gracechurch Bank'!$J:$J,Cashflow!AP$5)</f>
        <v>0</v>
      </c>
      <c r="AQ228" s="137">
        <f>SUMIFS('Gracechurch Bank'!$I:$I,'Gracechurch Bank'!$K:$K,Cashflow!$B228,'Gracechurch Bank'!$J:$J,Cashflow!AQ$5)</f>
        <v>0</v>
      </c>
      <c r="AR228" s="137">
        <f>SUMIFS('Gracechurch Bank'!$I:$I,'Gracechurch Bank'!$K:$K,Cashflow!$B228,'Gracechurch Bank'!$J:$J,Cashflow!AR$5)</f>
        <v>0</v>
      </c>
      <c r="AS228" s="137">
        <f>SUMIFS('Gracechurch Bank'!$I:$I,'Gracechurch Bank'!$K:$K,Cashflow!$B228,'Gracechurch Bank'!$J:$J,Cashflow!AS$5)</f>
        <v>0</v>
      </c>
      <c r="AT228" s="137">
        <f>SUMIFS('Gracechurch Bank'!$I:$I,'Gracechurch Bank'!$K:$K,Cashflow!$B228,'Gracechurch Bank'!$J:$J,Cashflow!AT$5)</f>
        <v>0</v>
      </c>
      <c r="AU228" s="137">
        <f>SUMIFS('Gracechurch Bank'!$I:$I,'Gracechurch Bank'!$K:$K,Cashflow!$B228,'Gracechurch Bank'!$J:$J,Cashflow!AU$5)</f>
        <v>-21423.14</v>
      </c>
      <c r="AV228" s="137">
        <f>SUMIFS('Gracechurch Bank'!$I:$I,'Gracechurch Bank'!$K:$K,Cashflow!$B228,'Gracechurch Bank'!$J:$J,Cashflow!AV$5)</f>
        <v>0</v>
      </c>
      <c r="AW228" s="137">
        <f>SUMIFS('Gracechurch Bank'!$I:$I,'Gracechurch Bank'!$K:$K,Cashflow!$B228,'Gracechurch Bank'!$J:$J,Cashflow!AW$5)</f>
        <v>0</v>
      </c>
      <c r="AX228" s="137">
        <f>SUMIFS('Gracechurch Bank'!$I:$I,'Gracechurch Bank'!$K:$K,Cashflow!$B228,'Gracechurch Bank'!$J:$J,Cashflow!AX$5)</f>
        <v>0</v>
      </c>
      <c r="AY228" s="137">
        <f>SUMIFS('Gracechurch Bank'!$I:$I,'Gracechurch Bank'!$K:$K,Cashflow!$B228,'Gracechurch Bank'!$J:$J,Cashflow!AY$5)</f>
        <v>0</v>
      </c>
      <c r="AZ228" s="137">
        <f>SUMIFS('Gracechurch Bank'!$I:$I,'Gracechurch Bank'!$K:$K,Cashflow!$B228,'Gracechurch Bank'!$J:$J,Cashflow!AZ$5)</f>
        <v>2074.9999999999955</v>
      </c>
      <c r="BA228" s="137">
        <f>SUMIFS('Gracechurch Bank'!$I:$I,'Gracechurch Bank'!$K:$K,Cashflow!$B228,'Gracechurch Bank'!$J:$J,Cashflow!BA$5)</f>
        <v>2587.35</v>
      </c>
    </row>
    <row r="229" spans="2:53" s="137" customFormat="1" ht="12.75" hidden="1" outlineLevel="1" x14ac:dyDescent="0.2">
      <c r="B229" s="137" t="s">
        <v>1883</v>
      </c>
      <c r="D229" s="181">
        <f t="shared" si="148"/>
        <v>-330276.8</v>
      </c>
      <c r="AE229" s="137">
        <f>SUMIFS('Gracechurch Bank'!$I:$I,'Gracechurch Bank'!$K:$K,Cashflow!$B229,'Gracechurch Bank'!$J:$J,Cashflow!AE$5)</f>
        <v>0</v>
      </c>
      <c r="AF229" s="137">
        <f>SUMIFS('Gracechurch Bank'!$I:$I,'Gracechurch Bank'!$K:$K,Cashflow!$B229,'Gracechurch Bank'!$J:$J,Cashflow!AF$5)</f>
        <v>0</v>
      </c>
      <c r="AG229" s="137">
        <f>SUMIFS('Gracechurch Bank'!$I:$I,'Gracechurch Bank'!$K:$K,Cashflow!$B229,'Gracechurch Bank'!$J:$J,Cashflow!AG$5)</f>
        <v>0</v>
      </c>
      <c r="AH229" s="137">
        <f>SUMIFS('Gracechurch Bank'!$I:$I,'Gracechurch Bank'!$K:$K,Cashflow!$B229,'Gracechurch Bank'!$J:$J,Cashflow!AH$5)</f>
        <v>0</v>
      </c>
      <c r="AI229" s="137">
        <f>SUMIFS('Gracechurch Bank'!$I:$I,'Gracechurch Bank'!$K:$K,Cashflow!$B229,'Gracechurch Bank'!$J:$J,Cashflow!AI$5)</f>
        <v>0</v>
      </c>
      <c r="AJ229" s="137">
        <f>SUMIFS('Gracechurch Bank'!$I:$I,'Gracechurch Bank'!$K:$K,Cashflow!$B229,'Gracechurch Bank'!$J:$J,Cashflow!AJ$5)</f>
        <v>-18000</v>
      </c>
      <c r="AK229" s="137">
        <f>SUMIFS('Gracechurch Bank'!$I:$I,'Gracechurch Bank'!$K:$K,Cashflow!$B229,'Gracechurch Bank'!$J:$J,Cashflow!AK$5)</f>
        <v>-36000</v>
      </c>
      <c r="AL229" s="137">
        <f>SUMIFS('Gracechurch Bank'!$I:$I,'Gracechurch Bank'!$K:$K,Cashflow!$B229,'Gracechurch Bank'!$J:$J,Cashflow!AL$5)</f>
        <v>-9000</v>
      </c>
      <c r="AM229" s="137">
        <f>SUMIFS('Gracechurch Bank'!$I:$I,'Gracechurch Bank'!$K:$K,Cashflow!$B229,'Gracechurch Bank'!$J:$J,Cashflow!AM$5)</f>
        <v>-6000</v>
      </c>
      <c r="AN229" s="137">
        <f>SUMIFS('Gracechurch Bank'!$I:$I,'Gracechurch Bank'!$K:$K,Cashflow!$B229,'Gracechurch Bank'!$J:$J,Cashflow!AN$5)</f>
        <v>-46209.599999999999</v>
      </c>
      <c r="AO229" s="137">
        <f>SUMIFS('Gracechurch Bank'!$I:$I,'Gracechurch Bank'!$K:$K,Cashflow!$B229,'Gracechurch Bank'!$J:$J,Cashflow!AO$5)</f>
        <v>-38117.659999999996</v>
      </c>
      <c r="AP229" s="137">
        <f>SUMIFS('Gracechurch Bank'!$I:$I,'Gracechurch Bank'!$K:$K,Cashflow!$B229,'Gracechurch Bank'!$J:$J,Cashflow!AP$5)</f>
        <v>-12459.6</v>
      </c>
      <c r="AQ229" s="137">
        <f>SUMIFS('Gracechurch Bank'!$I:$I,'Gracechurch Bank'!$K:$K,Cashflow!$B229,'Gracechurch Bank'!$J:$J,Cashflow!AQ$5)</f>
        <v>-22200</v>
      </c>
      <c r="AR229" s="137">
        <f>SUMIFS('Gracechurch Bank'!$I:$I,'Gracechurch Bank'!$K:$K,Cashflow!$B229,'Gracechurch Bank'!$J:$J,Cashflow!AR$5)</f>
        <v>-26400</v>
      </c>
      <c r="AS229" s="137">
        <f>SUMIFS('Gracechurch Bank'!$I:$I,'Gracechurch Bank'!$K:$K,Cashflow!$B229,'Gracechurch Bank'!$J:$J,Cashflow!AS$5)</f>
        <v>0</v>
      </c>
      <c r="AT229" s="137">
        <f>SUMIFS('Gracechurch Bank'!$I:$I,'Gracechurch Bank'!$K:$K,Cashflow!$B229,'Gracechurch Bank'!$J:$J,Cashflow!AT$5)</f>
        <v>-20993.940000000002</v>
      </c>
      <c r="AU229" s="137">
        <f>SUMIFS('Gracechurch Bank'!$I:$I,'Gracechurch Bank'!$K:$K,Cashflow!$B229,'Gracechurch Bank'!$J:$J,Cashflow!AU$5)</f>
        <v>-17943.84</v>
      </c>
      <c r="AV229" s="137">
        <f>SUMIFS('Gracechurch Bank'!$I:$I,'Gracechurch Bank'!$K:$K,Cashflow!$B229,'Gracechurch Bank'!$J:$J,Cashflow!AV$5)</f>
        <v>0</v>
      </c>
      <c r="AW229" s="137">
        <f>SUMIFS('Gracechurch Bank'!$I:$I,'Gracechurch Bank'!$K:$K,Cashflow!$B229,'Gracechurch Bank'!$J:$J,Cashflow!AW$5)</f>
        <v>-12987.94</v>
      </c>
      <c r="AX229" s="137">
        <f>SUMIFS('Gracechurch Bank'!$I:$I,'Gracechurch Bank'!$K:$K,Cashflow!$B229,'Gracechurch Bank'!$J:$J,Cashflow!AX$5)</f>
        <v>-14088.67</v>
      </c>
      <c r="AY229" s="137">
        <f>SUMIFS('Gracechurch Bank'!$I:$I,'Gracechurch Bank'!$K:$K,Cashflow!$B229,'Gracechurch Bank'!$J:$J,Cashflow!AY$5)</f>
        <v>0</v>
      </c>
      <c r="AZ229" s="137">
        <f>SUMIFS('Gracechurch Bank'!$I:$I,'Gracechurch Bank'!$K:$K,Cashflow!$B229,'Gracechurch Bank'!$J:$J,Cashflow!AZ$5)</f>
        <v>-25728.16</v>
      </c>
      <c r="BA229" s="137">
        <f>SUMIFS('Gracechurch Bank'!$I:$I,'Gracechurch Bank'!$K:$K,Cashflow!$B229,'Gracechurch Bank'!$J:$J,Cashflow!BA$5)</f>
        <v>-24147.39</v>
      </c>
    </row>
    <row r="230" spans="2:53" s="137" customFormat="1" ht="12.75" hidden="1" outlineLevel="1" x14ac:dyDescent="0.2">
      <c r="B230" s="137" t="s">
        <v>1884</v>
      </c>
      <c r="D230" s="181">
        <f t="shared" si="148"/>
        <v>2280000</v>
      </c>
      <c r="AE230" s="137">
        <f>SUMIFS('Gracechurch Bank'!$I:$I,'Gracechurch Bank'!$K:$K,Cashflow!$B230,'Gracechurch Bank'!$J:$J,Cashflow!AE$5)</f>
        <v>0</v>
      </c>
      <c r="AF230" s="137">
        <f>SUMIFS('Gracechurch Bank'!$I:$I,'Gracechurch Bank'!$K:$K,Cashflow!$B230,'Gracechurch Bank'!$J:$J,Cashflow!AF$5)</f>
        <v>0</v>
      </c>
      <c r="AG230" s="137">
        <f>SUMIFS('Gracechurch Bank'!$I:$I,'Gracechurch Bank'!$K:$K,Cashflow!$B230,'Gracechurch Bank'!$J:$J,Cashflow!AG$5)</f>
        <v>0</v>
      </c>
      <c r="AH230" s="137">
        <f>SUMIFS('Gracechurch Bank'!$I:$I,'Gracechurch Bank'!$K:$K,Cashflow!$B230,'Gracechurch Bank'!$J:$J,Cashflow!AH$5)</f>
        <v>0</v>
      </c>
      <c r="AI230" s="137">
        <f>SUMIFS('Gracechurch Bank'!$I:$I,'Gracechurch Bank'!$K:$K,Cashflow!$B230,'Gracechurch Bank'!$J:$J,Cashflow!AI$5)</f>
        <v>0</v>
      </c>
      <c r="AJ230" s="137">
        <f>SUMIFS('Gracechurch Bank'!$I:$I,'Gracechurch Bank'!$K:$K,Cashflow!$B230,'Gracechurch Bank'!$J:$J,Cashflow!AJ$5)</f>
        <v>0</v>
      </c>
      <c r="AK230" s="137">
        <f>SUMIFS('Gracechurch Bank'!$I:$I,'Gracechurch Bank'!$K:$K,Cashflow!$B230,'Gracechurch Bank'!$J:$J,Cashflow!AK$5)</f>
        <v>0</v>
      </c>
      <c r="AL230" s="137">
        <f>SUMIFS('Gracechurch Bank'!$I:$I,'Gracechurch Bank'!$K:$K,Cashflow!$B230,'Gracechurch Bank'!$J:$J,Cashflow!AL$5)</f>
        <v>0</v>
      </c>
      <c r="AM230" s="137">
        <f>SUMIFS('Gracechurch Bank'!$I:$I,'Gracechurch Bank'!$K:$K,Cashflow!$B230,'Gracechurch Bank'!$J:$J,Cashflow!AM$5)</f>
        <v>0</v>
      </c>
      <c r="AN230" s="137">
        <f>SUMIFS('Gracechurch Bank'!$I:$I,'Gracechurch Bank'!$K:$K,Cashflow!$B230,'Gracechurch Bank'!$J:$J,Cashflow!AN$5)</f>
        <v>0</v>
      </c>
      <c r="AO230" s="137">
        <f>SUMIFS('Gracechurch Bank'!$I:$I,'Gracechurch Bank'!$K:$K,Cashflow!$B230,'Gracechurch Bank'!$J:$J,Cashflow!AO$5)</f>
        <v>0</v>
      </c>
      <c r="AP230" s="137">
        <f>SUMIFS('Gracechurch Bank'!$I:$I,'Gracechurch Bank'!$K:$K,Cashflow!$B230,'Gracechurch Bank'!$J:$J,Cashflow!AP$5)</f>
        <v>0</v>
      </c>
      <c r="AQ230" s="137">
        <f>SUMIFS('Gracechurch Bank'!$I:$I,'Gracechurch Bank'!$K:$K,Cashflow!$B230,'Gracechurch Bank'!$J:$J,Cashflow!AQ$5)</f>
        <v>0</v>
      </c>
      <c r="AR230" s="137">
        <f>SUMIFS('Gracechurch Bank'!$I:$I,'Gracechurch Bank'!$K:$K,Cashflow!$B230,'Gracechurch Bank'!$J:$J,Cashflow!AR$5)</f>
        <v>0</v>
      </c>
      <c r="AS230" s="137">
        <f>SUMIFS('Gracechurch Bank'!$I:$I,'Gracechurch Bank'!$K:$K,Cashflow!$B230,'Gracechurch Bank'!$J:$J,Cashflow!AS$5)</f>
        <v>0</v>
      </c>
      <c r="AT230" s="137">
        <f>SUMIFS('Gracechurch Bank'!$I:$I,'Gracechurch Bank'!$K:$K,Cashflow!$B230,'Gracechurch Bank'!$J:$J,Cashflow!AT$5)</f>
        <v>0</v>
      </c>
      <c r="AU230" s="137">
        <f>SUMIFS('Gracechurch Bank'!$I:$I,'Gracechurch Bank'!$K:$K,Cashflow!$B230,'Gracechurch Bank'!$J:$J,Cashflow!AU$5)</f>
        <v>0</v>
      </c>
      <c r="AV230" s="137">
        <f>SUMIFS('Gracechurch Bank'!$I:$I,'Gracechurch Bank'!$K:$K,Cashflow!$B230,'Gracechurch Bank'!$J:$J,Cashflow!AV$5)</f>
        <v>0</v>
      </c>
      <c r="AW230" s="137">
        <f>SUMIFS('Gracechurch Bank'!$I:$I,'Gracechurch Bank'!$K:$K,Cashflow!$B230,'Gracechurch Bank'!$J:$J,Cashflow!AW$5)</f>
        <v>0</v>
      </c>
      <c r="AX230" s="137">
        <f>SUMIFS('Gracechurch Bank'!$I:$I,'Gracechurch Bank'!$K:$K,Cashflow!$B230,'Gracechurch Bank'!$J:$J,Cashflow!AX$5)</f>
        <v>2280000</v>
      </c>
      <c r="AY230" s="137">
        <f>SUMIFS('Gracechurch Bank'!$I:$I,'Gracechurch Bank'!$K:$K,Cashflow!$B230,'Gracechurch Bank'!$J:$J,Cashflow!AY$5)</f>
        <v>0</v>
      </c>
      <c r="AZ230" s="137">
        <f>SUMIFS('Gracechurch Bank'!$I:$I,'Gracechurch Bank'!$K:$K,Cashflow!$B230,'Gracechurch Bank'!$J:$J,Cashflow!AZ$5)</f>
        <v>0</v>
      </c>
      <c r="BA230" s="137">
        <f>SUMIFS('Gracechurch Bank'!$I:$I,'Gracechurch Bank'!$K:$K,Cashflow!$B230,'Gracechurch Bank'!$J:$J,Cashflow!BA$5)</f>
        <v>0</v>
      </c>
    </row>
    <row r="231" spans="2:53" s="137" customFormat="1" ht="12.75" hidden="1" outlineLevel="1" x14ac:dyDescent="0.2">
      <c r="B231" s="137" t="s">
        <v>5682</v>
      </c>
      <c r="D231" s="181">
        <f t="shared" ref="D231" si="149">SUM(E231:BN231)</f>
        <v>-250000</v>
      </c>
      <c r="AE231" s="137">
        <f>SUMIFS('Gracechurch Bank'!$I:$I,'Gracechurch Bank'!$K:$K,Cashflow!$B231,'Gracechurch Bank'!$J:$J,Cashflow!AE$5)</f>
        <v>0</v>
      </c>
      <c r="AF231" s="137">
        <f>SUMIFS('Gracechurch Bank'!$I:$I,'Gracechurch Bank'!$K:$K,Cashflow!$B231,'Gracechurch Bank'!$J:$J,Cashflow!AF$5)</f>
        <v>0</v>
      </c>
      <c r="AG231" s="137">
        <f>SUMIFS('Gracechurch Bank'!$I:$I,'Gracechurch Bank'!$K:$K,Cashflow!$B231,'Gracechurch Bank'!$J:$J,Cashflow!AG$5)</f>
        <v>0</v>
      </c>
      <c r="AH231" s="137">
        <f>SUMIFS('Gracechurch Bank'!$I:$I,'Gracechurch Bank'!$K:$K,Cashflow!$B231,'Gracechurch Bank'!$J:$J,Cashflow!AH$5)</f>
        <v>0</v>
      </c>
      <c r="AI231" s="137">
        <f>SUMIFS('Gracechurch Bank'!$I:$I,'Gracechurch Bank'!$K:$K,Cashflow!$B231,'Gracechurch Bank'!$J:$J,Cashflow!AI$5)</f>
        <v>0</v>
      </c>
      <c r="AJ231" s="137">
        <f>SUMIFS('Gracechurch Bank'!$I:$I,'Gracechurch Bank'!$K:$K,Cashflow!$B231,'Gracechurch Bank'!$J:$J,Cashflow!AJ$5)</f>
        <v>0</v>
      </c>
      <c r="AK231" s="137">
        <f>SUMIFS('Gracechurch Bank'!$I:$I,'Gracechurch Bank'!$K:$K,Cashflow!$B231,'Gracechurch Bank'!$J:$J,Cashflow!AK$5)</f>
        <v>0</v>
      </c>
      <c r="AL231" s="137">
        <f>SUMIFS('Gracechurch Bank'!$I:$I,'Gracechurch Bank'!$K:$K,Cashflow!$B231,'Gracechurch Bank'!$J:$J,Cashflow!AL$5)</f>
        <v>0</v>
      </c>
      <c r="AM231" s="137">
        <f>SUMIFS('Gracechurch Bank'!$I:$I,'Gracechurch Bank'!$K:$K,Cashflow!$B231,'Gracechurch Bank'!$J:$J,Cashflow!AM$5)</f>
        <v>0</v>
      </c>
      <c r="AN231" s="137">
        <f>SUMIFS('Gracechurch Bank'!$I:$I,'Gracechurch Bank'!$K:$K,Cashflow!$B231,'Gracechurch Bank'!$J:$J,Cashflow!AN$5)</f>
        <v>0</v>
      </c>
      <c r="AO231" s="137">
        <f>SUMIFS('Gracechurch Bank'!$I:$I,'Gracechurch Bank'!$K:$K,Cashflow!$B231,'Gracechurch Bank'!$J:$J,Cashflow!AO$5)</f>
        <v>0</v>
      </c>
      <c r="AP231" s="137">
        <f>SUMIFS('Gracechurch Bank'!$I:$I,'Gracechurch Bank'!$K:$K,Cashflow!$B231,'Gracechurch Bank'!$J:$J,Cashflow!AP$5)</f>
        <v>0</v>
      </c>
      <c r="AQ231" s="137">
        <f>SUMIFS('Gracechurch Bank'!$I:$I,'Gracechurch Bank'!$K:$K,Cashflow!$B231,'Gracechurch Bank'!$J:$J,Cashflow!AQ$5)</f>
        <v>0</v>
      </c>
      <c r="AR231" s="137">
        <f>SUMIFS('Gracechurch Bank'!$I:$I,'Gracechurch Bank'!$K:$K,Cashflow!$B231,'Gracechurch Bank'!$J:$J,Cashflow!AR$5)</f>
        <v>0</v>
      </c>
      <c r="AS231" s="137">
        <f>SUMIFS('Gracechurch Bank'!$I:$I,'Gracechurch Bank'!$K:$K,Cashflow!$B231,'Gracechurch Bank'!$J:$J,Cashflow!AS$5)</f>
        <v>0</v>
      </c>
      <c r="AT231" s="137">
        <f>SUMIFS('Gracechurch Bank'!$I:$I,'Gracechurch Bank'!$K:$K,Cashflow!$B231,'Gracechurch Bank'!$J:$J,Cashflow!AT$5)</f>
        <v>0</v>
      </c>
      <c r="AU231" s="137">
        <f>SUMIFS('Gracechurch Bank'!$I:$I,'Gracechurch Bank'!$K:$K,Cashflow!$B231,'Gracechurch Bank'!$J:$J,Cashflow!AU$5)</f>
        <v>0</v>
      </c>
      <c r="AV231" s="137">
        <f>SUMIFS('Gracechurch Bank'!$I:$I,'Gracechurch Bank'!$K:$K,Cashflow!$B231,'Gracechurch Bank'!$J:$J,Cashflow!AV$5)</f>
        <v>0</v>
      </c>
      <c r="AW231" s="137">
        <f>SUMIFS('Gracechurch Bank'!$I:$I,'Gracechurch Bank'!$K:$K,Cashflow!$B231,'Gracechurch Bank'!$J:$J,Cashflow!AW$5)</f>
        <v>0</v>
      </c>
      <c r="AX231" s="137">
        <f>SUMIFS('Gracechurch Bank'!$I:$I,'Gracechurch Bank'!$K:$K,Cashflow!$B231,'Gracechurch Bank'!$J:$J,Cashflow!AX$5)</f>
        <v>0</v>
      </c>
      <c r="AY231" s="137">
        <f>SUMIFS('Gracechurch Bank'!$I:$I,'Gracechurch Bank'!$K:$K,Cashflow!$B231,'Gracechurch Bank'!$J:$J,Cashflow!AY$5)</f>
        <v>0</v>
      </c>
      <c r="AZ231" s="137">
        <f>SUMIFS('Gracechurch Bank'!$I:$I,'Gracechurch Bank'!$K:$K,Cashflow!$B231,'Gracechurch Bank'!$J:$J,Cashflow!AZ$5)</f>
        <v>0</v>
      </c>
      <c r="BA231" s="137">
        <f>SUMIFS('Gracechurch Bank'!$I:$I,'Gracechurch Bank'!$K:$K,Cashflow!$B231,'Gracechurch Bank'!$J:$J,Cashflow!BA$5)</f>
        <v>-250000</v>
      </c>
    </row>
    <row r="232" spans="2:53" s="137" customFormat="1" ht="12.75" hidden="1" outlineLevel="1" x14ac:dyDescent="0.2">
      <c r="B232" s="137" t="s">
        <v>1885</v>
      </c>
      <c r="D232" s="181">
        <f t="shared" si="148"/>
        <v>-131993.59</v>
      </c>
      <c r="AE232" s="137">
        <f>SUMIFS('Gracechurch Bank'!$I:$I,'Gracechurch Bank'!$K:$K,Cashflow!$B232,'Gracechurch Bank'!$J:$J,Cashflow!AE$5)</f>
        <v>0</v>
      </c>
      <c r="AF232" s="137">
        <f>SUMIFS('Gracechurch Bank'!$I:$I,'Gracechurch Bank'!$K:$K,Cashflow!$B232,'Gracechurch Bank'!$J:$J,Cashflow!AF$5)</f>
        <v>0</v>
      </c>
      <c r="AG232" s="137">
        <f>SUMIFS('Gracechurch Bank'!$I:$I,'Gracechurch Bank'!$K:$K,Cashflow!$B232,'Gracechurch Bank'!$J:$J,Cashflow!AG$5)</f>
        <v>0</v>
      </c>
      <c r="AH232" s="137">
        <f>SUMIFS('Gracechurch Bank'!$I:$I,'Gracechurch Bank'!$K:$K,Cashflow!$B232,'Gracechurch Bank'!$J:$J,Cashflow!AH$5)</f>
        <v>0</v>
      </c>
      <c r="AI232" s="137">
        <f>SUMIFS('Gracechurch Bank'!$I:$I,'Gracechurch Bank'!$K:$K,Cashflow!$B232,'Gracechurch Bank'!$J:$J,Cashflow!AI$5)</f>
        <v>0</v>
      </c>
      <c r="AJ232" s="137">
        <f>SUMIFS('Gracechurch Bank'!$I:$I,'Gracechurch Bank'!$K:$K,Cashflow!$B232,'Gracechurch Bank'!$J:$J,Cashflow!AJ$5)</f>
        <v>0</v>
      </c>
      <c r="AK232" s="137">
        <f>SUMIFS('Gracechurch Bank'!$I:$I,'Gracechurch Bank'!$K:$K,Cashflow!$B232,'Gracechurch Bank'!$J:$J,Cashflow!AK$5)</f>
        <v>0</v>
      </c>
      <c r="AL232" s="137">
        <f>SUMIFS('Gracechurch Bank'!$I:$I,'Gracechurch Bank'!$K:$K,Cashflow!$B232,'Gracechurch Bank'!$J:$J,Cashflow!AL$5)</f>
        <v>-14559.99</v>
      </c>
      <c r="AM232" s="137">
        <f>SUMIFS('Gracechurch Bank'!$I:$I,'Gracechurch Bank'!$K:$K,Cashflow!$B232,'Gracechurch Bank'!$J:$J,Cashflow!AM$5)</f>
        <v>0</v>
      </c>
      <c r="AN232" s="137">
        <f>SUMIFS('Gracechurch Bank'!$I:$I,'Gracechurch Bank'!$K:$K,Cashflow!$B232,'Gracechurch Bank'!$J:$J,Cashflow!AN$5)</f>
        <v>0</v>
      </c>
      <c r="AO232" s="137">
        <f>SUMIFS('Gracechurch Bank'!$I:$I,'Gracechurch Bank'!$K:$K,Cashflow!$B232,'Gracechurch Bank'!$J:$J,Cashflow!AO$5)</f>
        <v>-16800</v>
      </c>
      <c r="AP232" s="137">
        <f>SUMIFS('Gracechurch Bank'!$I:$I,'Gracechurch Bank'!$K:$K,Cashflow!$B232,'Gracechurch Bank'!$J:$J,Cashflow!AP$5)</f>
        <v>-8400</v>
      </c>
      <c r="AQ232" s="137">
        <f>SUMIFS('Gracechurch Bank'!$I:$I,'Gracechurch Bank'!$K:$K,Cashflow!$B232,'Gracechurch Bank'!$J:$J,Cashflow!AQ$5)</f>
        <v>-8400</v>
      </c>
      <c r="AR232" s="137">
        <f>SUMIFS('Gracechurch Bank'!$I:$I,'Gracechurch Bank'!$K:$K,Cashflow!$B232,'Gracechurch Bank'!$J:$J,Cashflow!AR$5)</f>
        <v>-8433.6</v>
      </c>
      <c r="AS232" s="137">
        <f>SUMIFS('Gracechurch Bank'!$I:$I,'Gracechurch Bank'!$K:$K,Cashflow!$B232,'Gracechurch Bank'!$J:$J,Cashflow!AS$5)</f>
        <v>-16800</v>
      </c>
      <c r="AT232" s="137">
        <f>SUMIFS('Gracechurch Bank'!$I:$I,'Gracechurch Bank'!$K:$K,Cashflow!$B232,'Gracechurch Bank'!$J:$J,Cashflow!AT$5)</f>
        <v>0</v>
      </c>
      <c r="AU232" s="137">
        <f>SUMIFS('Gracechurch Bank'!$I:$I,'Gracechurch Bank'!$K:$K,Cashflow!$B232,'Gracechurch Bank'!$J:$J,Cashflow!AU$5)</f>
        <v>-16800</v>
      </c>
      <c r="AV232" s="137">
        <f>SUMIFS('Gracechurch Bank'!$I:$I,'Gracechurch Bank'!$K:$K,Cashflow!$B232,'Gracechurch Bank'!$J:$J,Cashflow!AV$5)</f>
        <v>-8200</v>
      </c>
      <c r="AW232" s="137">
        <f>SUMIFS('Gracechurch Bank'!$I:$I,'Gracechurch Bank'!$K:$K,Cashflow!$B232,'Gracechurch Bank'!$J:$J,Cashflow!AW$5)</f>
        <v>-8400</v>
      </c>
      <c r="AX232" s="137">
        <f>SUMIFS('Gracechurch Bank'!$I:$I,'Gracechurch Bank'!$K:$K,Cashflow!$B232,'Gracechurch Bank'!$J:$J,Cashflow!AX$5)</f>
        <v>0</v>
      </c>
      <c r="AY232" s="137">
        <f>SUMIFS('Gracechurch Bank'!$I:$I,'Gracechurch Bank'!$K:$K,Cashflow!$B232,'Gracechurch Bank'!$J:$J,Cashflow!AY$5)</f>
        <v>-8400</v>
      </c>
      <c r="AZ232" s="137">
        <f>SUMIFS('Gracechurch Bank'!$I:$I,'Gracechurch Bank'!$K:$K,Cashflow!$B232,'Gracechurch Bank'!$J:$J,Cashflow!AZ$5)</f>
        <v>-8400</v>
      </c>
      <c r="BA232" s="137">
        <f>SUMIFS('Gracechurch Bank'!$I:$I,'Gracechurch Bank'!$K:$K,Cashflow!$B232,'Gracechurch Bank'!$J:$J,Cashflow!BA$5)</f>
        <v>-8400</v>
      </c>
    </row>
    <row r="233" spans="2:53" s="137" customFormat="1" ht="12.75" hidden="1" outlineLevel="1" x14ac:dyDescent="0.2">
      <c r="B233" s="137" t="s">
        <v>13</v>
      </c>
      <c r="D233" s="181">
        <f t="shared" si="148"/>
        <v>-1381503.08</v>
      </c>
      <c r="AE233" s="137">
        <f>SUMIFS('Gracechurch Bank'!$I:$I,'Gracechurch Bank'!$K:$K,Cashflow!$B233,'Gracechurch Bank'!$J:$J,Cashflow!AE$5)</f>
        <v>0</v>
      </c>
      <c r="AF233" s="137">
        <f>SUMIFS('Gracechurch Bank'!$I:$I,'Gracechurch Bank'!$K:$K,Cashflow!$B233,'Gracechurch Bank'!$J:$J,Cashflow!AF$5)</f>
        <v>0</v>
      </c>
      <c r="AG233" s="137">
        <f>SUMIFS('Gracechurch Bank'!$I:$I,'Gracechurch Bank'!$K:$K,Cashflow!$B233,'Gracechurch Bank'!$J:$J,Cashflow!AG$5)</f>
        <v>0</v>
      </c>
      <c r="AH233" s="137">
        <f>SUMIFS('Gracechurch Bank'!$I:$I,'Gracechurch Bank'!$K:$K,Cashflow!$B233,'Gracechurch Bank'!$J:$J,Cashflow!AH$5)</f>
        <v>0</v>
      </c>
      <c r="AI233" s="137">
        <f>SUMIFS('Gracechurch Bank'!$I:$I,'Gracechurch Bank'!$K:$K,Cashflow!$B233,'Gracechurch Bank'!$J:$J,Cashflow!AI$5)</f>
        <v>0</v>
      </c>
      <c r="AJ233" s="137">
        <f>SUMIFS('Gracechurch Bank'!$I:$I,'Gracechurch Bank'!$K:$K,Cashflow!$B233,'Gracechurch Bank'!$J:$J,Cashflow!AJ$5)</f>
        <v>0</v>
      </c>
      <c r="AK233" s="137">
        <f>SUMIFS('Gracechurch Bank'!$I:$I,'Gracechurch Bank'!$K:$K,Cashflow!$B233,'Gracechurch Bank'!$J:$J,Cashflow!AK$5)</f>
        <v>0</v>
      </c>
      <c r="AL233" s="137">
        <f>SUMIFS('Gracechurch Bank'!$I:$I,'Gracechurch Bank'!$K:$K,Cashflow!$B233,'Gracechurch Bank'!$J:$J,Cashflow!AL$5)</f>
        <v>-4339.72</v>
      </c>
      <c r="AM233" s="137">
        <f>SUMIFS('Gracechurch Bank'!$I:$I,'Gracechurch Bank'!$K:$K,Cashflow!$B233,'Gracechurch Bank'!$J:$J,Cashflow!AM$5)</f>
        <v>-83193.399999999994</v>
      </c>
      <c r="AN233" s="137">
        <f>SUMIFS('Gracechurch Bank'!$I:$I,'Gracechurch Bank'!$K:$K,Cashflow!$B233,'Gracechurch Bank'!$J:$J,Cashflow!AN$5)</f>
        <v>-132801.84</v>
      </c>
      <c r="AO233" s="137">
        <f>SUMIFS('Gracechurch Bank'!$I:$I,'Gracechurch Bank'!$K:$K,Cashflow!$B233,'Gracechurch Bank'!$J:$J,Cashflow!AO$5)</f>
        <v>-70214.09</v>
      </c>
      <c r="AP233" s="137">
        <f>SUMIFS('Gracechurch Bank'!$I:$I,'Gracechurch Bank'!$K:$K,Cashflow!$B233,'Gracechurch Bank'!$J:$J,Cashflow!AP$5)</f>
        <v>-106419.76000000002</v>
      </c>
      <c r="AQ233" s="137">
        <f>SUMIFS('Gracechurch Bank'!$I:$I,'Gracechurch Bank'!$K:$K,Cashflow!$B233,'Gracechurch Bank'!$J:$J,Cashflow!AQ$5)</f>
        <v>-126638.79</v>
      </c>
      <c r="AR233" s="137">
        <f>SUMIFS('Gracechurch Bank'!$I:$I,'Gracechurch Bank'!$K:$K,Cashflow!$B233,'Gracechurch Bank'!$J:$J,Cashflow!AR$5)</f>
        <v>-132011.87</v>
      </c>
      <c r="AS233" s="137">
        <f>SUMIFS('Gracechurch Bank'!$I:$I,'Gracechurch Bank'!$K:$K,Cashflow!$B233,'Gracechurch Bank'!$J:$J,Cashflow!AS$5)</f>
        <v>-155181.49</v>
      </c>
      <c r="AT233" s="137">
        <f>SUMIFS('Gracechurch Bank'!$I:$I,'Gracechurch Bank'!$K:$K,Cashflow!$B233,'Gracechurch Bank'!$J:$J,Cashflow!AT$5)</f>
        <v>-119756.31999999999</v>
      </c>
      <c r="AU233" s="137">
        <f>SUMIFS('Gracechurch Bank'!$I:$I,'Gracechurch Bank'!$K:$K,Cashflow!$B233,'Gracechurch Bank'!$J:$J,Cashflow!AU$5)</f>
        <v>-67833.3</v>
      </c>
      <c r="AV233" s="137">
        <f>SUMIFS('Gracechurch Bank'!$I:$I,'Gracechurch Bank'!$K:$K,Cashflow!$B233,'Gracechurch Bank'!$J:$J,Cashflow!AV$5)</f>
        <v>-22986.019999999997</v>
      </c>
      <c r="AW233" s="137">
        <f>SUMIFS('Gracechurch Bank'!$I:$I,'Gracechurch Bank'!$K:$K,Cashflow!$B233,'Gracechurch Bank'!$J:$J,Cashflow!AW$5)</f>
        <v>-65165.500000000007</v>
      </c>
      <c r="AX233" s="137">
        <f>SUMIFS('Gracechurch Bank'!$I:$I,'Gracechurch Bank'!$K:$K,Cashflow!$B233,'Gracechurch Bank'!$J:$J,Cashflow!AX$5)</f>
        <v>-79124.210000000006</v>
      </c>
      <c r="AY233" s="137">
        <f>SUMIFS('Gracechurch Bank'!$I:$I,'Gracechurch Bank'!$K:$K,Cashflow!$B233,'Gracechurch Bank'!$J:$J,Cashflow!AY$5)</f>
        <v>-43258.15</v>
      </c>
      <c r="AZ233" s="137">
        <f>SUMIFS('Gracechurch Bank'!$I:$I,'Gracechurch Bank'!$K:$K,Cashflow!$B233,'Gracechurch Bank'!$J:$J,Cashflow!AZ$5)</f>
        <v>-67427</v>
      </c>
      <c r="BA233" s="137">
        <f>SUMIFS('Gracechurch Bank'!$I:$I,'Gracechurch Bank'!$K:$K,Cashflow!$B233,'Gracechurch Bank'!$J:$J,Cashflow!BA$5)</f>
        <v>-105151.62000000001</v>
      </c>
    </row>
    <row r="234" spans="2:53" s="137" customFormat="1" ht="12.75" hidden="1" outlineLevel="1" x14ac:dyDescent="0.2">
      <c r="B234" s="137" t="s">
        <v>1870</v>
      </c>
      <c r="D234" s="181">
        <f t="shared" si="148"/>
        <v>0</v>
      </c>
      <c r="AE234" s="137">
        <f>SUMIFS('Gracechurch Bank'!$I:$I,'Gracechurch Bank'!$K:$K,Cashflow!$B234,'Gracechurch Bank'!$J:$J,Cashflow!AE$5)</f>
        <v>0</v>
      </c>
      <c r="AF234" s="137">
        <f>SUMIFS('Gracechurch Bank'!$I:$I,'Gracechurch Bank'!$K:$K,Cashflow!$B234,'Gracechurch Bank'!$J:$J,Cashflow!AF$5)</f>
        <v>0</v>
      </c>
      <c r="AG234" s="137">
        <f>SUMIFS('Gracechurch Bank'!$I:$I,'Gracechurch Bank'!$K:$K,Cashflow!$B234,'Gracechurch Bank'!$J:$J,Cashflow!AG$5)</f>
        <v>0</v>
      </c>
      <c r="AH234" s="137">
        <f>SUMIFS('Gracechurch Bank'!$I:$I,'Gracechurch Bank'!$K:$K,Cashflow!$B234,'Gracechurch Bank'!$J:$J,Cashflow!AH$5)</f>
        <v>0</v>
      </c>
      <c r="AI234" s="137">
        <f>SUMIFS('Gracechurch Bank'!$I:$I,'Gracechurch Bank'!$K:$K,Cashflow!$B234,'Gracechurch Bank'!$J:$J,Cashflow!AI$5)</f>
        <v>0</v>
      </c>
      <c r="AJ234" s="137">
        <f>SUMIFS('Gracechurch Bank'!$I:$I,'Gracechurch Bank'!$K:$K,Cashflow!$B234,'Gracechurch Bank'!$J:$J,Cashflow!AJ$5)</f>
        <v>0</v>
      </c>
      <c r="AK234" s="137">
        <f>SUMIFS('Gracechurch Bank'!$I:$I,'Gracechurch Bank'!$K:$K,Cashflow!$B234,'Gracechurch Bank'!$J:$J,Cashflow!AK$5)</f>
        <v>0</v>
      </c>
      <c r="AL234" s="137">
        <f>SUMIFS('Gracechurch Bank'!$I:$I,'Gracechurch Bank'!$K:$K,Cashflow!$B234,'Gracechurch Bank'!$J:$J,Cashflow!AL$5)</f>
        <v>0</v>
      </c>
      <c r="AM234" s="137">
        <f>SUMIFS('Gracechurch Bank'!$I:$I,'Gracechurch Bank'!$K:$K,Cashflow!$B234,'Gracechurch Bank'!$J:$J,Cashflow!AM$5)</f>
        <v>0</v>
      </c>
      <c r="AN234" s="137">
        <f>SUMIFS('Gracechurch Bank'!$I:$I,'Gracechurch Bank'!$K:$K,Cashflow!$B234,'Gracechurch Bank'!$J:$J,Cashflow!AN$5)</f>
        <v>0</v>
      </c>
      <c r="AO234" s="137">
        <f>SUMIFS('Gracechurch Bank'!$I:$I,'Gracechurch Bank'!$K:$K,Cashflow!$B234,'Gracechurch Bank'!$J:$J,Cashflow!AO$5)</f>
        <v>0</v>
      </c>
      <c r="AP234" s="137">
        <f>SUMIFS('Gracechurch Bank'!$I:$I,'Gracechurch Bank'!$K:$K,Cashflow!$B234,'Gracechurch Bank'!$J:$J,Cashflow!AP$5)</f>
        <v>0</v>
      </c>
      <c r="AQ234" s="137">
        <f>SUMIFS('Gracechurch Bank'!$I:$I,'Gracechurch Bank'!$K:$K,Cashflow!$B234,'Gracechurch Bank'!$J:$J,Cashflow!AQ$5)</f>
        <v>0</v>
      </c>
      <c r="AR234" s="137">
        <f>SUMIFS('Gracechurch Bank'!$I:$I,'Gracechurch Bank'!$K:$K,Cashflow!$B234,'Gracechurch Bank'!$J:$J,Cashflow!AR$5)</f>
        <v>0</v>
      </c>
      <c r="AS234" s="137">
        <f>SUMIFS('Gracechurch Bank'!$I:$I,'Gracechurch Bank'!$K:$K,Cashflow!$B234,'Gracechurch Bank'!$J:$J,Cashflow!AS$5)</f>
        <v>0</v>
      </c>
      <c r="AT234" s="137">
        <f>SUMIFS('Gracechurch Bank'!$I:$I,'Gracechurch Bank'!$K:$K,Cashflow!$B234,'Gracechurch Bank'!$J:$J,Cashflow!AT$5)</f>
        <v>0</v>
      </c>
      <c r="AU234" s="137">
        <f>SUMIFS('Gracechurch Bank'!$I:$I,'Gracechurch Bank'!$K:$K,Cashflow!$B234,'Gracechurch Bank'!$J:$J,Cashflow!AU$5)</f>
        <v>0</v>
      </c>
      <c r="AV234" s="137">
        <f>SUMIFS('Gracechurch Bank'!$I:$I,'Gracechurch Bank'!$K:$K,Cashflow!$B234,'Gracechurch Bank'!$J:$J,Cashflow!AV$5)</f>
        <v>0</v>
      </c>
      <c r="AW234" s="137">
        <f>SUMIFS('Gracechurch Bank'!$I:$I,'Gracechurch Bank'!$K:$K,Cashflow!$B234,'Gracechurch Bank'!$J:$J,Cashflow!AW$5)</f>
        <v>0</v>
      </c>
      <c r="AX234" s="137">
        <f>SUMIFS('Gracechurch Bank'!$I:$I,'Gracechurch Bank'!$K:$K,Cashflow!$B234,'Gracechurch Bank'!$J:$J,Cashflow!AX$5)</f>
        <v>0</v>
      </c>
      <c r="AY234" s="137">
        <f>SUMIFS('Gracechurch Bank'!$I:$I,'Gracechurch Bank'!$K:$K,Cashflow!$B234,'Gracechurch Bank'!$J:$J,Cashflow!AY$5)</f>
        <v>0</v>
      </c>
      <c r="AZ234" s="137">
        <f>SUMIFS('Gracechurch Bank'!$I:$I,'Gracechurch Bank'!$K:$K,Cashflow!$B234,'Gracechurch Bank'!$J:$J,Cashflow!AZ$5)</f>
        <v>0</v>
      </c>
      <c r="BA234" s="137">
        <f>SUMIFS('Gracechurch Bank'!$I:$I,'Gracechurch Bank'!$K:$K,Cashflow!$B234,'Gracechurch Bank'!$J:$J,Cashflow!BA$5)</f>
        <v>0</v>
      </c>
    </row>
    <row r="235" spans="2:53" s="137" customFormat="1" ht="12.75" hidden="1" outlineLevel="1" x14ac:dyDescent="0.2">
      <c r="B235" s="137" t="s">
        <v>5684</v>
      </c>
      <c r="D235" s="181">
        <f t="shared" ref="D235" si="150">SUM(E235:BN235)</f>
        <v>-1778.71</v>
      </c>
      <c r="AE235" s="137">
        <f>SUMIFS('Gracechurch Bank'!$I:$I,'Gracechurch Bank'!$K:$K,Cashflow!$B235,'Gracechurch Bank'!$J:$J,Cashflow!AE$5)</f>
        <v>0</v>
      </c>
      <c r="AF235" s="137">
        <f>SUMIFS('Gracechurch Bank'!$I:$I,'Gracechurch Bank'!$K:$K,Cashflow!$B235,'Gracechurch Bank'!$J:$J,Cashflow!AF$5)</f>
        <v>0</v>
      </c>
      <c r="AG235" s="137">
        <f>SUMIFS('Gracechurch Bank'!$I:$I,'Gracechurch Bank'!$K:$K,Cashflow!$B235,'Gracechurch Bank'!$J:$J,Cashflow!AG$5)</f>
        <v>0</v>
      </c>
      <c r="AH235" s="137">
        <f>SUMIFS('Gracechurch Bank'!$I:$I,'Gracechurch Bank'!$K:$K,Cashflow!$B235,'Gracechurch Bank'!$J:$J,Cashflow!AH$5)</f>
        <v>0</v>
      </c>
      <c r="AI235" s="137">
        <f>SUMIFS('Gracechurch Bank'!$I:$I,'Gracechurch Bank'!$K:$K,Cashflow!$B235,'Gracechurch Bank'!$J:$J,Cashflow!AI$5)</f>
        <v>0</v>
      </c>
      <c r="AJ235" s="137">
        <f>SUMIFS('Gracechurch Bank'!$I:$I,'Gracechurch Bank'!$K:$K,Cashflow!$B235,'Gracechurch Bank'!$J:$J,Cashflow!AJ$5)</f>
        <v>0</v>
      </c>
      <c r="AK235" s="137">
        <f>SUMIFS('Gracechurch Bank'!$I:$I,'Gracechurch Bank'!$K:$K,Cashflow!$B235,'Gracechurch Bank'!$J:$J,Cashflow!AK$5)</f>
        <v>0</v>
      </c>
      <c r="AL235" s="137">
        <f>SUMIFS('Gracechurch Bank'!$I:$I,'Gracechurch Bank'!$K:$K,Cashflow!$B235,'Gracechurch Bank'!$J:$J,Cashflow!AL$5)</f>
        <v>0</v>
      </c>
      <c r="AM235" s="137">
        <f>SUMIFS('Gracechurch Bank'!$I:$I,'Gracechurch Bank'!$K:$K,Cashflow!$B235,'Gracechurch Bank'!$J:$J,Cashflow!AM$5)</f>
        <v>0</v>
      </c>
      <c r="AN235" s="137">
        <f>SUMIFS('Gracechurch Bank'!$I:$I,'Gracechurch Bank'!$K:$K,Cashflow!$B235,'Gracechurch Bank'!$J:$J,Cashflow!AN$5)</f>
        <v>0</v>
      </c>
      <c r="AO235" s="137">
        <f>SUMIFS('Gracechurch Bank'!$I:$I,'Gracechurch Bank'!$K:$K,Cashflow!$B235,'Gracechurch Bank'!$J:$J,Cashflow!AO$5)</f>
        <v>0</v>
      </c>
      <c r="AP235" s="137">
        <f>SUMIFS('Gracechurch Bank'!$I:$I,'Gracechurch Bank'!$K:$K,Cashflow!$B235,'Gracechurch Bank'!$J:$J,Cashflow!AP$5)</f>
        <v>0</v>
      </c>
      <c r="AQ235" s="137">
        <f>SUMIFS('Gracechurch Bank'!$I:$I,'Gracechurch Bank'!$K:$K,Cashflow!$B235,'Gracechurch Bank'!$J:$J,Cashflow!AQ$5)</f>
        <v>0</v>
      </c>
      <c r="AR235" s="137">
        <f>SUMIFS('Gracechurch Bank'!$I:$I,'Gracechurch Bank'!$K:$K,Cashflow!$B235,'Gracechurch Bank'!$J:$J,Cashflow!AR$5)</f>
        <v>0</v>
      </c>
      <c r="AS235" s="137">
        <f>SUMIFS('Gracechurch Bank'!$I:$I,'Gracechurch Bank'!$K:$K,Cashflow!$B235,'Gracechurch Bank'!$J:$J,Cashflow!AS$5)</f>
        <v>0</v>
      </c>
      <c r="AT235" s="137">
        <f>SUMIFS('Gracechurch Bank'!$I:$I,'Gracechurch Bank'!$K:$K,Cashflow!$B235,'Gracechurch Bank'!$J:$J,Cashflow!AT$5)</f>
        <v>0</v>
      </c>
      <c r="AU235" s="137">
        <f>SUMIFS('Gracechurch Bank'!$I:$I,'Gracechurch Bank'!$K:$K,Cashflow!$B235,'Gracechurch Bank'!$J:$J,Cashflow!AU$5)</f>
        <v>0</v>
      </c>
      <c r="AV235" s="137">
        <f>SUMIFS('Gracechurch Bank'!$I:$I,'Gracechurch Bank'!$K:$K,Cashflow!$B235,'Gracechurch Bank'!$J:$J,Cashflow!AV$5)</f>
        <v>0</v>
      </c>
      <c r="AW235" s="137">
        <f>SUMIFS('Gracechurch Bank'!$I:$I,'Gracechurch Bank'!$K:$K,Cashflow!$B235,'Gracechurch Bank'!$J:$J,Cashflow!AW$5)</f>
        <v>0</v>
      </c>
      <c r="AX235" s="137">
        <f>SUMIFS('Gracechurch Bank'!$I:$I,'Gracechurch Bank'!$K:$K,Cashflow!$B235,'Gracechurch Bank'!$J:$J,Cashflow!AX$5)</f>
        <v>0</v>
      </c>
      <c r="AY235" s="137">
        <f>SUMIFS('Gracechurch Bank'!$I:$I,'Gracechurch Bank'!$K:$K,Cashflow!$B235,'Gracechurch Bank'!$J:$J,Cashflow!AY$5)</f>
        <v>0</v>
      </c>
      <c r="AZ235" s="137">
        <f>SUMIFS('Gracechurch Bank'!$I:$I,'Gracechurch Bank'!$K:$K,Cashflow!$B235,'Gracechurch Bank'!$J:$J,Cashflow!AZ$5)</f>
        <v>0</v>
      </c>
      <c r="BA235" s="137">
        <f>SUMIFS('Gracechurch Bank'!$I:$I,'Gracechurch Bank'!$K:$K,Cashflow!$B235,'Gracechurch Bank'!$J:$J,Cashflow!BA$5)</f>
        <v>-1778.71</v>
      </c>
    </row>
    <row r="236" spans="2:53" s="137" customFormat="1" ht="12.75" hidden="1" outlineLevel="1" x14ac:dyDescent="0.2">
      <c r="B236" s="137" t="s">
        <v>1887</v>
      </c>
      <c r="D236" s="181">
        <f t="shared" si="148"/>
        <v>0</v>
      </c>
      <c r="AE236" s="137">
        <f>SUMIFS('Gracechurch Bank'!$I:$I,'Gracechurch Bank'!$K:$K,Cashflow!$B236,'Gracechurch Bank'!$J:$J,Cashflow!AE$5)</f>
        <v>0</v>
      </c>
      <c r="AF236" s="137">
        <f>SUMIFS('Gracechurch Bank'!$I:$I,'Gracechurch Bank'!$K:$K,Cashflow!$B236,'Gracechurch Bank'!$J:$J,Cashflow!AF$5)</f>
        <v>0</v>
      </c>
      <c r="AG236" s="137">
        <f>SUMIFS('Gracechurch Bank'!$I:$I,'Gracechurch Bank'!$K:$K,Cashflow!$B236,'Gracechurch Bank'!$J:$J,Cashflow!AG$5)</f>
        <v>0</v>
      </c>
      <c r="AH236" s="137">
        <f>SUMIFS('Gracechurch Bank'!$I:$I,'Gracechurch Bank'!$K:$K,Cashflow!$B236,'Gracechurch Bank'!$J:$J,Cashflow!AH$5)</f>
        <v>0</v>
      </c>
      <c r="AI236" s="137">
        <f>SUMIFS('Gracechurch Bank'!$I:$I,'Gracechurch Bank'!$K:$K,Cashflow!$B236,'Gracechurch Bank'!$J:$J,Cashflow!AI$5)</f>
        <v>0</v>
      </c>
      <c r="AJ236" s="137">
        <f>SUMIFS('Gracechurch Bank'!$I:$I,'Gracechurch Bank'!$K:$K,Cashflow!$B236,'Gracechurch Bank'!$J:$J,Cashflow!AJ$5)</f>
        <v>0</v>
      </c>
      <c r="AK236" s="137">
        <f>SUMIFS('Gracechurch Bank'!$I:$I,'Gracechurch Bank'!$K:$K,Cashflow!$B236,'Gracechurch Bank'!$J:$J,Cashflow!AK$5)</f>
        <v>0</v>
      </c>
      <c r="AL236" s="137">
        <f>SUMIFS('Gracechurch Bank'!$I:$I,'Gracechurch Bank'!$K:$K,Cashflow!$B236,'Gracechurch Bank'!$J:$J,Cashflow!AL$5)</f>
        <v>0</v>
      </c>
      <c r="AM236" s="137">
        <f>SUMIFS('Gracechurch Bank'!$I:$I,'Gracechurch Bank'!$K:$K,Cashflow!$B236,'Gracechurch Bank'!$J:$J,Cashflow!AM$5)</f>
        <v>0</v>
      </c>
      <c r="AN236" s="137">
        <f>SUMIFS('Gracechurch Bank'!$I:$I,'Gracechurch Bank'!$K:$K,Cashflow!$B236,'Gracechurch Bank'!$J:$J,Cashflow!AN$5)</f>
        <v>0</v>
      </c>
      <c r="AO236" s="137">
        <f>SUMIFS('Gracechurch Bank'!$I:$I,'Gracechurch Bank'!$K:$K,Cashflow!$B236,'Gracechurch Bank'!$J:$J,Cashflow!AO$5)</f>
        <v>0</v>
      </c>
      <c r="AP236" s="137">
        <f>SUMIFS('Gracechurch Bank'!$I:$I,'Gracechurch Bank'!$K:$K,Cashflow!$B236,'Gracechurch Bank'!$J:$J,Cashflow!AP$5)</f>
        <v>0</v>
      </c>
      <c r="AQ236" s="137">
        <f>SUMIFS('Gracechurch Bank'!$I:$I,'Gracechurch Bank'!$K:$K,Cashflow!$B236,'Gracechurch Bank'!$J:$J,Cashflow!AQ$5)</f>
        <v>0</v>
      </c>
      <c r="AR236" s="137">
        <f>SUMIFS('Gracechurch Bank'!$I:$I,'Gracechurch Bank'!$K:$K,Cashflow!$B236,'Gracechurch Bank'!$J:$J,Cashflow!AR$5)</f>
        <v>0</v>
      </c>
      <c r="AS236" s="137">
        <f>SUMIFS('Gracechurch Bank'!$I:$I,'Gracechurch Bank'!$K:$K,Cashflow!$B236,'Gracechurch Bank'!$J:$J,Cashflow!AS$5)</f>
        <v>0</v>
      </c>
      <c r="AT236" s="137">
        <f>SUMIFS('Gracechurch Bank'!$I:$I,'Gracechurch Bank'!$K:$K,Cashflow!$B236,'Gracechurch Bank'!$J:$J,Cashflow!AT$5)</f>
        <v>0</v>
      </c>
      <c r="AU236" s="137">
        <f>SUMIFS('Gracechurch Bank'!$I:$I,'Gracechurch Bank'!$K:$K,Cashflow!$B236,'Gracechurch Bank'!$J:$J,Cashflow!AU$5)</f>
        <v>0</v>
      </c>
      <c r="AV236" s="137">
        <f>SUMIFS('Gracechurch Bank'!$I:$I,'Gracechurch Bank'!$K:$K,Cashflow!$B236,'Gracechurch Bank'!$J:$J,Cashflow!AV$5)</f>
        <v>0</v>
      </c>
      <c r="AW236" s="137">
        <f>SUMIFS('Gracechurch Bank'!$I:$I,'Gracechurch Bank'!$K:$K,Cashflow!$B236,'Gracechurch Bank'!$J:$J,Cashflow!AW$5)</f>
        <v>0</v>
      </c>
      <c r="AX236" s="137">
        <f>SUMIFS('Gracechurch Bank'!$I:$I,'Gracechurch Bank'!$K:$K,Cashflow!$B236,'Gracechurch Bank'!$J:$J,Cashflow!AX$5)</f>
        <v>0</v>
      </c>
      <c r="AY236" s="137">
        <f>SUMIFS('Gracechurch Bank'!$I:$I,'Gracechurch Bank'!$K:$K,Cashflow!$B236,'Gracechurch Bank'!$J:$J,Cashflow!AY$5)</f>
        <v>0</v>
      </c>
      <c r="AZ236" s="137">
        <f>SUMIFS('Gracechurch Bank'!$I:$I,'Gracechurch Bank'!$K:$K,Cashflow!$B236,'Gracechurch Bank'!$J:$J,Cashflow!AZ$5)</f>
        <v>0</v>
      </c>
      <c r="BA236" s="137">
        <f>SUMIFS('Gracechurch Bank'!$I:$I,'Gracechurch Bank'!$K:$K,Cashflow!$B236,'Gracechurch Bank'!$J:$J,Cashflow!BA$5)</f>
        <v>0</v>
      </c>
    </row>
    <row r="237" spans="2:53" s="137" customFormat="1" ht="12.75" hidden="1" outlineLevel="1" x14ac:dyDescent="0.2">
      <c r="D237" s="181">
        <f t="shared" si="148"/>
        <v>0</v>
      </c>
      <c r="AE237" s="137">
        <f>SUMIFS('Gracechurch Bank'!$I:$I,'Gracechurch Bank'!$K:$K,Cashflow!$B237,'Gracechurch Bank'!$J:$J,Cashflow!AE$5)</f>
        <v>0</v>
      </c>
      <c r="AF237" s="137">
        <f>SUMIFS('Gracechurch Bank'!$I:$I,'Gracechurch Bank'!$K:$K,Cashflow!$B237,'Gracechurch Bank'!$J:$J,Cashflow!AF$5)</f>
        <v>0</v>
      </c>
      <c r="AG237" s="137">
        <f>SUMIFS('Gracechurch Bank'!$I:$I,'Gracechurch Bank'!$K:$K,Cashflow!$B237,'Gracechurch Bank'!$J:$J,Cashflow!AG$5)</f>
        <v>0</v>
      </c>
      <c r="AH237" s="137">
        <f>SUMIFS('Gracechurch Bank'!$I:$I,'Gracechurch Bank'!$K:$K,Cashflow!$B237,'Gracechurch Bank'!$J:$J,Cashflow!AH$5)</f>
        <v>0</v>
      </c>
      <c r="AI237" s="137">
        <f>SUMIFS('Gracechurch Bank'!$I:$I,'Gracechurch Bank'!$K:$K,Cashflow!$B237,'Gracechurch Bank'!$J:$J,Cashflow!AI$5)</f>
        <v>0</v>
      </c>
      <c r="AJ237" s="137">
        <f>SUMIFS('Gracechurch Bank'!$I:$I,'Gracechurch Bank'!$K:$K,Cashflow!$B237,'Gracechurch Bank'!$J:$J,Cashflow!AJ$5)</f>
        <v>0</v>
      </c>
      <c r="AK237" s="137">
        <f>SUMIFS('Gracechurch Bank'!$I:$I,'Gracechurch Bank'!$K:$K,Cashflow!$B237,'Gracechurch Bank'!$J:$J,Cashflow!AK$5)</f>
        <v>0</v>
      </c>
      <c r="AL237" s="137">
        <f>SUMIFS('Gracechurch Bank'!$I:$I,'Gracechurch Bank'!$K:$K,Cashflow!$B237,'Gracechurch Bank'!$J:$J,Cashflow!AL$5)</f>
        <v>0</v>
      </c>
      <c r="AM237" s="137">
        <f>SUMIFS('Gracechurch Bank'!$I:$I,'Gracechurch Bank'!$K:$K,Cashflow!$B237,'Gracechurch Bank'!$J:$J,Cashflow!AM$5)</f>
        <v>0</v>
      </c>
      <c r="AN237" s="137">
        <f>SUMIFS('Gracechurch Bank'!$I:$I,'Gracechurch Bank'!$K:$K,Cashflow!$B237,'Gracechurch Bank'!$J:$J,Cashflow!AN$5)</f>
        <v>0</v>
      </c>
      <c r="AO237" s="137">
        <f>SUMIFS('Gracechurch Bank'!$I:$I,'Gracechurch Bank'!$K:$K,Cashflow!$B237,'Gracechurch Bank'!$J:$J,Cashflow!AO$5)</f>
        <v>0</v>
      </c>
      <c r="AP237" s="137">
        <f>SUMIFS('Gracechurch Bank'!$I:$I,'Gracechurch Bank'!$K:$K,Cashflow!$B237,'Gracechurch Bank'!$J:$J,Cashflow!AP$5)</f>
        <v>0</v>
      </c>
      <c r="AQ237" s="137">
        <f>SUMIFS('Gracechurch Bank'!$I:$I,'Gracechurch Bank'!$K:$K,Cashflow!$B237,'Gracechurch Bank'!$J:$J,Cashflow!AQ$5)</f>
        <v>0</v>
      </c>
      <c r="AR237" s="137">
        <f>SUMIFS('Gracechurch Bank'!$I:$I,'Gracechurch Bank'!$K:$K,Cashflow!$B237,'Gracechurch Bank'!$J:$J,Cashflow!AR$5)</f>
        <v>0</v>
      </c>
      <c r="AS237" s="137">
        <f>SUMIFS('Gracechurch Bank'!$I:$I,'Gracechurch Bank'!$K:$K,Cashflow!$B237,'Gracechurch Bank'!$J:$J,Cashflow!AS$5)</f>
        <v>0</v>
      </c>
      <c r="AT237" s="137">
        <f>SUMIFS('Gracechurch Bank'!$I:$I,'Gracechurch Bank'!$K:$K,Cashflow!$B237,'Gracechurch Bank'!$J:$J,Cashflow!AT$5)</f>
        <v>0</v>
      </c>
      <c r="AU237" s="137">
        <f>SUMIFS('Gracechurch Bank'!$I:$I,'Gracechurch Bank'!$K:$K,Cashflow!$B237,'Gracechurch Bank'!$J:$J,Cashflow!AU$5)</f>
        <v>0</v>
      </c>
      <c r="AV237" s="137">
        <f>SUMIFS('Gracechurch Bank'!$I:$I,'Gracechurch Bank'!$K:$K,Cashflow!$B237,'Gracechurch Bank'!$J:$J,Cashflow!AV$5)</f>
        <v>0</v>
      </c>
      <c r="AW237" s="137">
        <f>SUMIFS('Gracechurch Bank'!$I:$I,'Gracechurch Bank'!$K:$K,Cashflow!$B237,'Gracechurch Bank'!$J:$J,Cashflow!AW$5)</f>
        <v>0</v>
      </c>
      <c r="AX237" s="137">
        <f>SUMIFS('Gracechurch Bank'!$I:$I,'Gracechurch Bank'!$K:$K,Cashflow!$B237,'Gracechurch Bank'!$J:$J,Cashflow!AX$5)</f>
        <v>0</v>
      </c>
      <c r="AY237" s="137">
        <f>SUMIFS('Gracechurch Bank'!$I:$I,'Gracechurch Bank'!$K:$K,Cashflow!$B237,'Gracechurch Bank'!$J:$J,Cashflow!AY$5)</f>
        <v>0</v>
      </c>
      <c r="AZ237" s="137">
        <f>SUMIFS('Gracechurch Bank'!$I:$I,'Gracechurch Bank'!$K:$K,Cashflow!$B237,'Gracechurch Bank'!$J:$J,Cashflow!AZ$5)</f>
        <v>0</v>
      </c>
      <c r="BA237" s="137">
        <f>SUMIFS('Gracechurch Bank'!$I:$I,'Gracechurch Bank'!$K:$K,Cashflow!$B237,'Gracechurch Bank'!$J:$J,Cashflow!BA$5)</f>
        <v>0</v>
      </c>
    </row>
    <row r="238" spans="2:53" s="137" customFormat="1" ht="12.75" hidden="1" outlineLevel="1" x14ac:dyDescent="0.2">
      <c r="B238" s="137" t="s">
        <v>2588</v>
      </c>
      <c r="D238" s="181">
        <f t="shared" si="148"/>
        <v>-372612.16000000003</v>
      </c>
      <c r="AE238" s="137">
        <f>SUMIFS('Gracechurch Bank'!$I:$I,'Gracechurch Bank'!$K:$K,Cashflow!$B238,'Gracechurch Bank'!$J:$J,Cashflow!AE$5)</f>
        <v>0</v>
      </c>
      <c r="AF238" s="137">
        <f>SUMIFS('Gracechurch Bank'!$I:$I,'Gracechurch Bank'!$K:$K,Cashflow!$B238,'Gracechurch Bank'!$J:$J,Cashflow!AF$5)</f>
        <v>0</v>
      </c>
      <c r="AG238" s="137">
        <f>SUMIFS('Gracechurch Bank'!$I:$I,'Gracechurch Bank'!$K:$K,Cashflow!$B238,'Gracechurch Bank'!$J:$J,Cashflow!AG$5)</f>
        <v>0</v>
      </c>
      <c r="AH238" s="137">
        <f>SUMIFS('Gracechurch Bank'!$I:$I,'Gracechurch Bank'!$K:$K,Cashflow!$B238,'Gracechurch Bank'!$J:$J,Cashflow!AH$5)</f>
        <v>0</v>
      </c>
      <c r="AI238" s="137">
        <f>SUMIFS('Gracechurch Bank'!$I:$I,'Gracechurch Bank'!$K:$K,Cashflow!$B238,'Gracechurch Bank'!$J:$J,Cashflow!AI$5)</f>
        <v>-30543.26</v>
      </c>
      <c r="AJ238" s="137">
        <f>SUMIFS('Gracechurch Bank'!$I:$I,'Gracechurch Bank'!$K:$K,Cashflow!$B238,'Gracechurch Bank'!$J:$J,Cashflow!AJ$5)</f>
        <v>-60000</v>
      </c>
      <c r="AK238" s="137">
        <f>SUMIFS('Gracechurch Bank'!$I:$I,'Gracechurch Bank'!$K:$K,Cashflow!$B238,'Gracechurch Bank'!$J:$J,Cashflow!AK$5)</f>
        <v>0</v>
      </c>
      <c r="AL238" s="137">
        <f>SUMIFS('Gracechurch Bank'!$I:$I,'Gracechurch Bank'!$K:$K,Cashflow!$B238,'Gracechurch Bank'!$J:$J,Cashflow!AL$5)</f>
        <v>0</v>
      </c>
      <c r="AM238" s="137">
        <f>SUMIFS('Gracechurch Bank'!$I:$I,'Gracechurch Bank'!$K:$K,Cashflow!$B238,'Gracechurch Bank'!$J:$J,Cashflow!AM$5)</f>
        <v>-65924</v>
      </c>
      <c r="AN238" s="137">
        <f>SUMIFS('Gracechurch Bank'!$I:$I,'Gracechurch Bank'!$K:$K,Cashflow!$B238,'Gracechurch Bank'!$J:$J,Cashflow!AN$5)</f>
        <v>0</v>
      </c>
      <c r="AO238" s="137">
        <f>SUMIFS('Gracechurch Bank'!$I:$I,'Gracechurch Bank'!$K:$K,Cashflow!$B238,'Gracechurch Bank'!$J:$J,Cashflow!AO$5)</f>
        <v>0</v>
      </c>
      <c r="AP238" s="137">
        <f>SUMIFS('Gracechurch Bank'!$I:$I,'Gracechurch Bank'!$K:$K,Cashflow!$B238,'Gracechurch Bank'!$J:$J,Cashflow!AP$5)</f>
        <v>0</v>
      </c>
      <c r="AQ238" s="137">
        <f>SUMIFS('Gracechurch Bank'!$I:$I,'Gracechurch Bank'!$K:$K,Cashflow!$B238,'Gracechurch Bank'!$J:$J,Cashflow!AQ$5)</f>
        <v>0</v>
      </c>
      <c r="AR238" s="137">
        <f>SUMIFS('Gracechurch Bank'!$I:$I,'Gracechurch Bank'!$K:$K,Cashflow!$B238,'Gracechurch Bank'!$J:$J,Cashflow!AR$5)</f>
        <v>0</v>
      </c>
      <c r="AS238" s="137">
        <f>SUMIFS('Gracechurch Bank'!$I:$I,'Gracechurch Bank'!$K:$K,Cashflow!$B238,'Gracechurch Bank'!$J:$J,Cashflow!AS$5)</f>
        <v>0</v>
      </c>
      <c r="AT238" s="137">
        <f>SUMIFS('Gracechurch Bank'!$I:$I,'Gracechurch Bank'!$K:$K,Cashflow!$B238,'Gracechurch Bank'!$J:$J,Cashflow!AT$5)</f>
        <v>0</v>
      </c>
      <c r="AU238" s="137">
        <f>SUMIFS('Gracechurch Bank'!$I:$I,'Gracechurch Bank'!$K:$K,Cashflow!$B238,'Gracechurch Bank'!$J:$J,Cashflow!AU$5)</f>
        <v>-16800</v>
      </c>
      <c r="AV238" s="137">
        <f>SUMIFS('Gracechurch Bank'!$I:$I,'Gracechurch Bank'!$K:$K,Cashflow!$B238,'Gracechurch Bank'!$J:$J,Cashflow!AV$5)</f>
        <v>-139200</v>
      </c>
      <c r="AW238" s="137">
        <f>SUMIFS('Gracechurch Bank'!$I:$I,'Gracechurch Bank'!$K:$K,Cashflow!$B238,'Gracechurch Bank'!$J:$J,Cashflow!AW$5)</f>
        <v>0</v>
      </c>
      <c r="AX238" s="137">
        <f>SUMIFS('Gracechurch Bank'!$I:$I,'Gracechurch Bank'!$K:$K,Cashflow!$B238,'Gracechurch Bank'!$J:$J,Cashflow!AX$5)</f>
        <v>-60000</v>
      </c>
      <c r="AY238" s="137">
        <f>SUMIFS('Gracechurch Bank'!$I:$I,'Gracechurch Bank'!$K:$K,Cashflow!$B238,'Gracechurch Bank'!$J:$J,Cashflow!AY$5)</f>
        <v>0</v>
      </c>
      <c r="AZ238" s="137">
        <f>SUMIFS('Gracechurch Bank'!$I:$I,'Gracechurch Bank'!$K:$K,Cashflow!$B238,'Gracechurch Bank'!$J:$J,Cashflow!AZ$5)</f>
        <v>0</v>
      </c>
      <c r="BA238" s="137">
        <f>SUMIFS('Gracechurch Bank'!$I:$I,'Gracechurch Bank'!$K:$K,Cashflow!$B238,'Gracechurch Bank'!$J:$J,Cashflow!BA$5)</f>
        <v>-144.9</v>
      </c>
    </row>
    <row r="239" spans="2:53" s="137" customFormat="1" ht="12.75" hidden="1" outlineLevel="1" x14ac:dyDescent="0.2">
      <c r="B239" s="137" t="s">
        <v>15</v>
      </c>
      <c r="D239" s="181">
        <f t="shared" si="148"/>
        <v>-935894.90999999992</v>
      </c>
      <c r="AE239" s="137">
        <f>SUMIFS('Gracechurch Bank'!$I:$I,'Gracechurch Bank'!$K:$K,Cashflow!$B239,'Gracechurch Bank'!$J:$J,Cashflow!AE$5)</f>
        <v>0</v>
      </c>
      <c r="AF239" s="137">
        <f>SUMIFS('Gracechurch Bank'!$I:$I,'Gracechurch Bank'!$K:$K,Cashflow!$B239,'Gracechurch Bank'!$J:$J,Cashflow!AF$5)</f>
        <v>0</v>
      </c>
      <c r="AG239" s="137">
        <f>SUMIFS('Gracechurch Bank'!$I:$I,'Gracechurch Bank'!$K:$K,Cashflow!$B239,'Gracechurch Bank'!$J:$J,Cashflow!AG$5)</f>
        <v>0</v>
      </c>
      <c r="AH239" s="137">
        <f>SUMIFS('Gracechurch Bank'!$I:$I,'Gracechurch Bank'!$K:$K,Cashflow!$B239,'Gracechurch Bank'!$J:$J,Cashflow!AH$5)</f>
        <v>0</v>
      </c>
      <c r="AI239" s="137">
        <f>SUMIFS('Gracechurch Bank'!$I:$I,'Gracechurch Bank'!$K:$K,Cashflow!$B239,'Gracechurch Bank'!$J:$J,Cashflow!AI$5)</f>
        <v>0</v>
      </c>
      <c r="AJ239" s="137">
        <f>SUMIFS('Gracechurch Bank'!$I:$I,'Gracechurch Bank'!$K:$K,Cashflow!$B239,'Gracechurch Bank'!$J:$J,Cashflow!AJ$5)</f>
        <v>-20000</v>
      </c>
      <c r="AK239" s="137">
        <f>SUMIFS('Gracechurch Bank'!$I:$I,'Gracechurch Bank'!$K:$K,Cashflow!$B239,'Gracechurch Bank'!$J:$J,Cashflow!AK$5)</f>
        <v>0</v>
      </c>
      <c r="AL239" s="137">
        <f>SUMIFS('Gracechurch Bank'!$I:$I,'Gracechurch Bank'!$K:$K,Cashflow!$B239,'Gracechurch Bank'!$J:$J,Cashflow!AL$5)</f>
        <v>-73972.600000000006</v>
      </c>
      <c r="AM239" s="137">
        <f>SUMIFS('Gracechurch Bank'!$I:$I,'Gracechurch Bank'!$K:$K,Cashflow!$B239,'Gracechurch Bank'!$J:$J,Cashflow!AM$5)</f>
        <v>-76438.36</v>
      </c>
      <c r="AN239" s="137">
        <f>SUMIFS('Gracechurch Bank'!$I:$I,'Gracechurch Bank'!$K:$K,Cashflow!$B239,'Gracechurch Bank'!$J:$J,Cashflow!AN$5)</f>
        <v>-76438.36</v>
      </c>
      <c r="AO239" s="137">
        <f>SUMIFS('Gracechurch Bank'!$I:$I,'Gracechurch Bank'!$K:$K,Cashflow!$B239,'Gracechurch Bank'!$J:$J,Cashflow!AO$5)</f>
        <v>-71506.850000000006</v>
      </c>
      <c r="AP239" s="137">
        <f>SUMIFS('Gracechurch Bank'!$I:$I,'Gracechurch Bank'!$K:$K,Cashflow!$B239,'Gracechurch Bank'!$J:$J,Cashflow!AP$5)</f>
        <v>-76438.36</v>
      </c>
      <c r="AQ239" s="137">
        <f>SUMIFS('Gracechurch Bank'!$I:$I,'Gracechurch Bank'!$K:$K,Cashflow!$B239,'Gracechurch Bank'!$J:$J,Cashflow!AQ$5)</f>
        <v>0</v>
      </c>
      <c r="AR239" s="137">
        <f>SUMIFS('Gracechurch Bank'!$I:$I,'Gracechurch Bank'!$K:$K,Cashflow!$B239,'Gracechurch Bank'!$J:$J,Cashflow!AR$5)</f>
        <v>0</v>
      </c>
      <c r="AS239" s="137">
        <f>SUMIFS('Gracechurch Bank'!$I:$I,'Gracechurch Bank'!$K:$K,Cashflow!$B239,'Gracechurch Bank'!$J:$J,Cashflow!AS$5)</f>
        <v>-133035.62000000002</v>
      </c>
      <c r="AT239" s="137">
        <f>SUMIFS('Gracechurch Bank'!$I:$I,'Gracechurch Bank'!$K:$K,Cashflow!$B239,'Gracechurch Bank'!$J:$J,Cashflow!AT$5)</f>
        <v>0</v>
      </c>
      <c r="AU239" s="137">
        <f>SUMIFS('Gracechurch Bank'!$I:$I,'Gracechurch Bank'!$K:$K,Cashflow!$B239,'Gracechurch Bank'!$J:$J,Cashflow!AU$5)</f>
        <v>-146.94999999999999</v>
      </c>
      <c r="AV239" s="137">
        <f>SUMIFS('Gracechurch Bank'!$I:$I,'Gracechurch Bank'!$K:$K,Cashflow!$B239,'Gracechurch Bank'!$J:$J,Cashflow!AV$5)</f>
        <v>-203904.11</v>
      </c>
      <c r="AW239" s="137">
        <f>SUMIFS('Gracechurch Bank'!$I:$I,'Gracechurch Bank'!$K:$K,Cashflow!$B239,'Gracechurch Bank'!$J:$J,Cashflow!AW$5)</f>
        <v>-3000</v>
      </c>
      <c r="AX239" s="137">
        <f>SUMIFS('Gracechurch Bank'!$I:$I,'Gracechurch Bank'!$K:$K,Cashflow!$B239,'Gracechurch Bank'!$J:$J,Cashflow!AX$5)</f>
        <v>-201013.7</v>
      </c>
      <c r="AY239" s="137">
        <f>SUMIFS('Gracechurch Bank'!$I:$I,'Gracechurch Bank'!$K:$K,Cashflow!$B239,'Gracechurch Bank'!$J:$J,Cashflow!AY$5)</f>
        <v>0</v>
      </c>
      <c r="AZ239" s="137">
        <f>SUMIFS('Gracechurch Bank'!$I:$I,'Gracechurch Bank'!$K:$K,Cashflow!$B239,'Gracechurch Bank'!$J:$J,Cashflow!AZ$5)</f>
        <v>0</v>
      </c>
      <c r="BA239" s="137">
        <f>SUMIFS('Gracechurch Bank'!$I:$I,'Gracechurch Bank'!$K:$K,Cashflow!$B239,'Gracechurch Bank'!$J:$J,Cashflow!BA$5)</f>
        <v>0</v>
      </c>
    </row>
    <row r="240" spans="2:53" s="137" customFormat="1" ht="12.75" hidden="1" outlineLevel="1" x14ac:dyDescent="0.2">
      <c r="D240" s="181">
        <f t="shared" si="148"/>
        <v>0</v>
      </c>
      <c r="AE240" s="137">
        <f>SUMIFS('Gracechurch Bank'!$I:$I,'Gracechurch Bank'!$K:$K,Cashflow!$B240,'Gracechurch Bank'!$J:$J,Cashflow!AE$5)</f>
        <v>0</v>
      </c>
      <c r="AF240" s="137">
        <f>SUMIFS('Gracechurch Bank'!$I:$I,'Gracechurch Bank'!$K:$K,Cashflow!$B240,'Gracechurch Bank'!$J:$J,Cashflow!AF$5)</f>
        <v>0</v>
      </c>
      <c r="AG240" s="137">
        <f>SUMIFS('Gracechurch Bank'!$I:$I,'Gracechurch Bank'!$K:$K,Cashflow!$B240,'Gracechurch Bank'!$J:$J,Cashflow!AG$5)</f>
        <v>0</v>
      </c>
      <c r="AH240" s="137">
        <f>SUMIFS('Gracechurch Bank'!$I:$I,'Gracechurch Bank'!$K:$K,Cashflow!$B240,'Gracechurch Bank'!$J:$J,Cashflow!AH$5)</f>
        <v>0</v>
      </c>
      <c r="AI240" s="137">
        <f>SUMIFS('Gracechurch Bank'!$I:$I,'Gracechurch Bank'!$K:$K,Cashflow!$B240,'Gracechurch Bank'!$J:$J,Cashflow!AI$5)</f>
        <v>0</v>
      </c>
      <c r="AJ240" s="137">
        <f>SUMIFS('Gracechurch Bank'!$I:$I,'Gracechurch Bank'!$K:$K,Cashflow!$B240,'Gracechurch Bank'!$J:$J,Cashflow!AJ$5)</f>
        <v>0</v>
      </c>
      <c r="AK240" s="137">
        <f>SUMIFS('Gracechurch Bank'!$I:$I,'Gracechurch Bank'!$K:$K,Cashflow!$B240,'Gracechurch Bank'!$J:$J,Cashflow!AK$5)</f>
        <v>0</v>
      </c>
      <c r="AL240" s="137">
        <f>SUMIFS('Gracechurch Bank'!$I:$I,'Gracechurch Bank'!$K:$K,Cashflow!$B240,'Gracechurch Bank'!$J:$J,Cashflow!AL$5)</f>
        <v>0</v>
      </c>
      <c r="AM240" s="137">
        <f>SUMIFS('Gracechurch Bank'!$I:$I,'Gracechurch Bank'!$K:$K,Cashflow!$B240,'Gracechurch Bank'!$J:$J,Cashflow!AM$5)</f>
        <v>0</v>
      </c>
      <c r="AN240" s="137">
        <f>SUMIFS('Gracechurch Bank'!$I:$I,'Gracechurch Bank'!$K:$K,Cashflow!$B240,'Gracechurch Bank'!$J:$J,Cashflow!AN$5)</f>
        <v>0</v>
      </c>
      <c r="AO240" s="137">
        <f>SUMIFS('Gracechurch Bank'!$I:$I,'Gracechurch Bank'!$K:$K,Cashflow!$B240,'Gracechurch Bank'!$J:$J,Cashflow!AO$5)</f>
        <v>0</v>
      </c>
      <c r="AP240" s="137">
        <f>SUMIFS('Gracechurch Bank'!$I:$I,'Gracechurch Bank'!$K:$K,Cashflow!$B240,'Gracechurch Bank'!$J:$J,Cashflow!AP$5)</f>
        <v>0</v>
      </c>
      <c r="AQ240" s="137">
        <f>SUMIFS('Gracechurch Bank'!$I:$I,'Gracechurch Bank'!$K:$K,Cashflow!$B240,'Gracechurch Bank'!$J:$J,Cashflow!AQ$5)</f>
        <v>0</v>
      </c>
      <c r="AR240" s="137">
        <f>SUMIFS('Gracechurch Bank'!$I:$I,'Gracechurch Bank'!$K:$K,Cashflow!$B240,'Gracechurch Bank'!$J:$J,Cashflow!AR$5)</f>
        <v>0</v>
      </c>
      <c r="AS240" s="137">
        <f>SUMIFS('Gracechurch Bank'!$I:$I,'Gracechurch Bank'!$K:$K,Cashflow!$B240,'Gracechurch Bank'!$J:$J,Cashflow!AS$5)</f>
        <v>0</v>
      </c>
      <c r="AT240" s="137">
        <f>SUMIFS('Gracechurch Bank'!$I:$I,'Gracechurch Bank'!$K:$K,Cashflow!$B240,'Gracechurch Bank'!$J:$J,Cashflow!AT$5)</f>
        <v>0</v>
      </c>
      <c r="AU240" s="137">
        <f>SUMIFS('Gracechurch Bank'!$I:$I,'Gracechurch Bank'!$K:$K,Cashflow!$B240,'Gracechurch Bank'!$J:$J,Cashflow!AU$5)</f>
        <v>0</v>
      </c>
      <c r="AV240" s="137">
        <f>SUMIFS('Gracechurch Bank'!$I:$I,'Gracechurch Bank'!$K:$K,Cashflow!$B240,'Gracechurch Bank'!$J:$J,Cashflow!AV$5)</f>
        <v>0</v>
      </c>
      <c r="AW240" s="137">
        <f>SUMIFS('Gracechurch Bank'!$I:$I,'Gracechurch Bank'!$K:$K,Cashflow!$B240,'Gracechurch Bank'!$J:$J,Cashflow!AW$5)</f>
        <v>0</v>
      </c>
      <c r="AX240" s="137">
        <f>SUMIFS('Gracechurch Bank'!$I:$I,'Gracechurch Bank'!$K:$K,Cashflow!$B240,'Gracechurch Bank'!$J:$J,Cashflow!AX$5)</f>
        <v>0</v>
      </c>
      <c r="AY240" s="137">
        <f>SUMIFS('Gracechurch Bank'!$I:$I,'Gracechurch Bank'!$K:$K,Cashflow!$B240,'Gracechurch Bank'!$J:$J,Cashflow!AY$5)</f>
        <v>0</v>
      </c>
      <c r="AZ240" s="137">
        <f>SUMIFS('Gracechurch Bank'!$I:$I,'Gracechurch Bank'!$K:$K,Cashflow!$B240,'Gracechurch Bank'!$J:$J,Cashflow!AZ$5)</f>
        <v>0</v>
      </c>
      <c r="BA240" s="137">
        <f>SUMIFS('Gracechurch Bank'!$I:$I,'Gracechurch Bank'!$K:$K,Cashflow!$B240,'Gracechurch Bank'!$J:$J,Cashflow!BA$5)</f>
        <v>0</v>
      </c>
    </row>
    <row r="241" spans="2:56" s="177" customFormat="1" ht="12.75" collapsed="1" x14ac:dyDescent="0.2">
      <c r="B241" s="140" t="s">
        <v>17</v>
      </c>
      <c r="C241" s="140"/>
      <c r="D241" s="178">
        <f t="shared" si="148"/>
        <v>22096434.060000002</v>
      </c>
      <c r="E241" s="140">
        <f t="shared" ref="E241:AZ241" si="151">SUM(E242:E249)</f>
        <v>0</v>
      </c>
      <c r="F241" s="140">
        <f t="shared" si="151"/>
        <v>0</v>
      </c>
      <c r="G241" s="140">
        <f t="shared" si="151"/>
        <v>0</v>
      </c>
      <c r="H241" s="140">
        <f t="shared" si="151"/>
        <v>0</v>
      </c>
      <c r="I241" s="140">
        <f t="shared" si="151"/>
        <v>0</v>
      </c>
      <c r="J241" s="140">
        <f t="shared" si="151"/>
        <v>0</v>
      </c>
      <c r="K241" s="140">
        <f t="shared" si="151"/>
        <v>0</v>
      </c>
      <c r="L241" s="140">
        <f t="shared" si="151"/>
        <v>0</v>
      </c>
      <c r="M241" s="140">
        <f t="shared" si="151"/>
        <v>0</v>
      </c>
      <c r="N241" s="140">
        <f t="shared" si="151"/>
        <v>0</v>
      </c>
      <c r="O241" s="140">
        <f t="shared" si="151"/>
        <v>0</v>
      </c>
      <c r="P241" s="140">
        <f t="shared" si="151"/>
        <v>0</v>
      </c>
      <c r="Q241" s="140">
        <f t="shared" si="151"/>
        <v>0</v>
      </c>
      <c r="R241" s="140">
        <f t="shared" si="151"/>
        <v>0</v>
      </c>
      <c r="S241" s="140">
        <f t="shared" si="151"/>
        <v>0</v>
      </c>
      <c r="T241" s="140">
        <f t="shared" si="151"/>
        <v>0</v>
      </c>
      <c r="U241" s="140">
        <f t="shared" si="151"/>
        <v>0</v>
      </c>
      <c r="V241" s="140">
        <f t="shared" si="151"/>
        <v>0</v>
      </c>
      <c r="W241" s="140">
        <f t="shared" si="151"/>
        <v>0</v>
      </c>
      <c r="X241" s="140">
        <f t="shared" si="151"/>
        <v>0</v>
      </c>
      <c r="Y241" s="140">
        <f t="shared" si="151"/>
        <v>0</v>
      </c>
      <c r="Z241" s="140">
        <f t="shared" si="151"/>
        <v>0</v>
      </c>
      <c r="AA241" s="140">
        <f t="shared" si="151"/>
        <v>0</v>
      </c>
      <c r="AB241" s="140">
        <f t="shared" si="151"/>
        <v>0</v>
      </c>
      <c r="AC241" s="140">
        <f t="shared" si="151"/>
        <v>0</v>
      </c>
      <c r="AD241" s="140">
        <f t="shared" si="151"/>
        <v>0</v>
      </c>
      <c r="AE241" s="140">
        <f t="shared" si="151"/>
        <v>0</v>
      </c>
      <c r="AF241" s="140">
        <f t="shared" si="151"/>
        <v>1800015</v>
      </c>
      <c r="AG241" s="140">
        <f t="shared" si="151"/>
        <v>320118.71999999997</v>
      </c>
      <c r="AH241" s="140">
        <f t="shared" si="151"/>
        <v>0</v>
      </c>
      <c r="AI241" s="140">
        <f t="shared" si="151"/>
        <v>30543.26</v>
      </c>
      <c r="AJ241" s="140">
        <f t="shared" si="151"/>
        <v>179518</v>
      </c>
      <c r="AK241" s="140">
        <f t="shared" si="151"/>
        <v>16423331.300000001</v>
      </c>
      <c r="AL241" s="140">
        <f t="shared" si="151"/>
        <v>414790.01</v>
      </c>
      <c r="AM241" s="140">
        <f t="shared" si="151"/>
        <v>126444</v>
      </c>
      <c r="AN241" s="140">
        <f t="shared" si="151"/>
        <v>-7.2759576141834259E-12</v>
      </c>
      <c r="AO241" s="140">
        <f t="shared" si="151"/>
        <v>0</v>
      </c>
      <c r="AP241" s="140">
        <f t="shared" si="151"/>
        <v>0</v>
      </c>
      <c r="AQ241" s="140">
        <f t="shared" si="151"/>
        <v>2861673.7699999996</v>
      </c>
      <c r="AR241" s="140">
        <f t="shared" si="151"/>
        <v>0</v>
      </c>
      <c r="AS241" s="140">
        <f t="shared" si="151"/>
        <v>0</v>
      </c>
      <c r="AT241" s="140">
        <f t="shared" si="151"/>
        <v>0</v>
      </c>
      <c r="AU241" s="140">
        <f t="shared" si="151"/>
        <v>-60000</v>
      </c>
      <c r="AV241" s="140">
        <f t="shared" si="151"/>
        <v>0</v>
      </c>
      <c r="AW241" s="140">
        <f t="shared" si="151"/>
        <v>0</v>
      </c>
      <c r="AX241" s="140">
        <f t="shared" si="151"/>
        <v>200000</v>
      </c>
      <c r="AY241" s="140">
        <f t="shared" si="151"/>
        <v>0</v>
      </c>
      <c r="AZ241" s="140">
        <f t="shared" si="151"/>
        <v>0</v>
      </c>
      <c r="BA241" s="140">
        <f t="shared" ref="BA241" si="152">SUM(BA242:BA249)</f>
        <v>-200000</v>
      </c>
      <c r="BB241" s="140"/>
      <c r="BC241" s="140"/>
      <c r="BD241" s="140"/>
    </row>
    <row r="242" spans="2:56" s="137" customFormat="1" ht="12.75" hidden="1" outlineLevel="1" x14ac:dyDescent="0.2">
      <c r="B242" s="137" t="s">
        <v>1888</v>
      </c>
      <c r="D242" s="181">
        <f t="shared" si="148"/>
        <v>9720320.7799999993</v>
      </c>
      <c r="E242" s="137">
        <f>SUMIFS('Bedford Bank'!$I:$I,'Bedford Bank'!$K:$K,Cashflow!$B242,'Bedford Bank'!$J:$J,Cashflow!E$5)</f>
        <v>0</v>
      </c>
      <c r="F242" s="137">
        <f>SUMIFS('Bedford Bank'!$I:$I,'Bedford Bank'!$K:$K,Cashflow!$B242,'Bedford Bank'!$J:$J,Cashflow!F$5)</f>
        <v>0</v>
      </c>
      <c r="G242" s="137">
        <f>SUMIFS('Bedford Bank'!$I:$I,'Bedford Bank'!$K:$K,Cashflow!$B242,'Bedford Bank'!$J:$J,Cashflow!G$5)</f>
        <v>0</v>
      </c>
      <c r="H242" s="137">
        <f>SUMIFS('Bedford Bank'!$I:$I,'Bedford Bank'!$K:$K,Cashflow!$B242,'Bedford Bank'!$J:$J,Cashflow!H$5)</f>
        <v>0</v>
      </c>
      <c r="I242" s="137">
        <f>SUMIFS('Bedford Bank'!$I:$I,'Bedford Bank'!$K:$K,Cashflow!$B242,'Bedford Bank'!$J:$J,Cashflow!I$5)</f>
        <v>0</v>
      </c>
      <c r="J242" s="137">
        <f>SUMIFS('Bedford Bank'!$I:$I,'Bedford Bank'!$K:$K,Cashflow!$B242,'Bedford Bank'!$J:$J,Cashflow!J$5)</f>
        <v>0</v>
      </c>
      <c r="K242" s="137">
        <f>SUMIFS('Bedford Bank'!$I:$I,'Bedford Bank'!$K:$K,Cashflow!$B242,'Bedford Bank'!$J:$J,Cashflow!K$5)</f>
        <v>0</v>
      </c>
      <c r="L242" s="137">
        <f>SUMIFS('Bedford Bank'!$I:$I,'Bedford Bank'!$K:$K,Cashflow!$B242,'Bedford Bank'!$J:$J,Cashflow!L$5)</f>
        <v>0</v>
      </c>
      <c r="M242" s="137">
        <f>SUMIFS('Bedford Bank'!$I:$I,'Bedford Bank'!$K:$K,Cashflow!$B242,'Bedford Bank'!$J:$J,Cashflow!M$5)</f>
        <v>0</v>
      </c>
      <c r="N242" s="137">
        <f>SUMIFS('Bedford Bank'!$I:$I,'Bedford Bank'!$K:$K,Cashflow!$B242,'Bedford Bank'!$J:$J,Cashflow!N$5)</f>
        <v>0</v>
      </c>
      <c r="O242" s="137">
        <f>SUMIFS('Bedford Bank'!$I:$I,'Bedford Bank'!$K:$K,Cashflow!$B242,'Bedford Bank'!$J:$J,Cashflow!O$5)</f>
        <v>0</v>
      </c>
      <c r="P242" s="137">
        <f>SUMIFS('Bedford Bank'!$I:$I,'Bedford Bank'!$K:$K,Cashflow!$B242,'Bedford Bank'!$J:$J,Cashflow!P$5)</f>
        <v>0</v>
      </c>
      <c r="Q242" s="137">
        <f>SUMIFS('Bedford Bank'!$I:$I,'Bedford Bank'!$K:$K,Cashflow!$B242,'Bedford Bank'!$J:$J,Cashflow!Q$5)</f>
        <v>0</v>
      </c>
      <c r="R242" s="137">
        <f>SUMIFS('Bedford Bank'!$I:$I,'Bedford Bank'!$K:$K,Cashflow!$B242,'Bedford Bank'!$J:$J,Cashflow!R$5)</f>
        <v>0</v>
      </c>
      <c r="S242" s="137">
        <f>SUMIFS('Bedford Bank'!$I:$I,'Bedford Bank'!$K:$K,Cashflow!$B242,'Bedford Bank'!$J:$J,Cashflow!S$5)</f>
        <v>0</v>
      </c>
      <c r="T242" s="137">
        <f>SUMIFS('Bedford Bank'!$I:$I,'Bedford Bank'!$K:$K,Cashflow!$B242,'Bedford Bank'!$J:$J,Cashflow!T$5)</f>
        <v>0</v>
      </c>
      <c r="U242" s="137">
        <f>SUMIFS('Bedford Bank'!$I:$I,'Bedford Bank'!$K:$K,Cashflow!$B242,'Bedford Bank'!$J:$J,Cashflow!U$5)</f>
        <v>0</v>
      </c>
      <c r="V242" s="137">
        <f>SUMIFS('Bedford Bank'!$I:$I,'Bedford Bank'!$K:$K,Cashflow!$B242,'Bedford Bank'!$J:$J,Cashflow!V$5)</f>
        <v>0</v>
      </c>
      <c r="W242" s="137">
        <f>SUMIFS('Bedford Bank'!$I:$I,'Bedford Bank'!$K:$K,Cashflow!$B242,'Bedford Bank'!$J:$J,Cashflow!W$5)</f>
        <v>0</v>
      </c>
      <c r="X242" s="137">
        <f>SUMIFS('Bedford Bank'!$I:$I,'Bedford Bank'!$K:$K,Cashflow!$B242,'Bedford Bank'!$J:$J,Cashflow!X$5)</f>
        <v>0</v>
      </c>
      <c r="Y242" s="137">
        <f>SUMIFS('Bedford Bank'!$I:$I,'Bedford Bank'!$K:$K,Cashflow!$B242,'Bedford Bank'!$J:$J,Cashflow!Y$5)</f>
        <v>0</v>
      </c>
      <c r="Z242" s="137">
        <f>SUMIFS('Bedford Bank'!$I:$I,'Bedford Bank'!$K:$K,Cashflow!$B242,'Bedford Bank'!$J:$J,Cashflow!Z$5)</f>
        <v>0</v>
      </c>
      <c r="AA242" s="137">
        <f>SUMIFS('Bedford Bank'!$I:$I,'Bedford Bank'!$K:$K,Cashflow!$B242,'Bedford Bank'!$J:$J,Cashflow!AA$5)</f>
        <v>0</v>
      </c>
      <c r="AB242" s="137">
        <f>SUMIFS('Bedford Bank'!$I:$I,'Bedford Bank'!$K:$K,Cashflow!$B242,'Bedford Bank'!$J:$J,Cashflow!AB$5)</f>
        <v>0</v>
      </c>
      <c r="AC242" s="137">
        <f>SUMIFS('Bedford Bank'!$I:$I,'Bedford Bank'!$K:$K,Cashflow!$B242,'Bedford Bank'!$J:$J,Cashflow!AC$5)</f>
        <v>0</v>
      </c>
      <c r="AD242" s="137">
        <f>SUMIFS('Bedford Bank'!$I:$I,'Bedford Bank'!$K:$K,Cashflow!$B242,'Bedford Bank'!$J:$J,Cashflow!AD$5)</f>
        <v>0</v>
      </c>
      <c r="AE242" s="137">
        <f>SUMIFS('Gracechurch Bank'!$I:$I,'Gracechurch Bank'!$K:$K,Cashflow!$B242,'Gracechurch Bank'!$J:$J,Cashflow!AE$5)</f>
        <v>0</v>
      </c>
      <c r="AF242" s="137">
        <f>SUMIFS('Gracechurch Bank'!$I:$I,'Gracechurch Bank'!$K:$K,Cashflow!$B242,'Gracechurch Bank'!$J:$J,Cashflow!AF$5)</f>
        <v>0</v>
      </c>
      <c r="AG242" s="137">
        <f>SUMIFS('Gracechurch Bank'!$I:$I,'Gracechurch Bank'!$K:$K,Cashflow!$B242,'Gracechurch Bank'!$J:$J,Cashflow!AG$5)</f>
        <v>0</v>
      </c>
      <c r="AH242" s="137">
        <f>SUMIFS('Gracechurch Bank'!$I:$I,'Gracechurch Bank'!$K:$K,Cashflow!$B242,'Gracechurch Bank'!$J:$J,Cashflow!AH$5)</f>
        <v>0</v>
      </c>
      <c r="AI242" s="137">
        <f>SUMIFS('Gracechurch Bank'!$I:$I,'Gracechurch Bank'!$K:$K,Cashflow!$B242,'Gracechurch Bank'!$J:$J,Cashflow!AI$5)</f>
        <v>0</v>
      </c>
      <c r="AJ242" s="137">
        <f>SUMIFS('Gracechurch Bank'!$I:$I,'Gracechurch Bank'!$K:$K,Cashflow!$B242,'Gracechurch Bank'!$J:$J,Cashflow!AJ$5)</f>
        <v>0</v>
      </c>
      <c r="AK242" s="137">
        <f>SUMIFS('Gracechurch Bank'!$I:$I,'Gracechurch Bank'!$K:$K,Cashflow!$B242,'Gracechurch Bank'!$J:$J,Cashflow!AK$5)</f>
        <v>5937150.2599999998</v>
      </c>
      <c r="AL242" s="137">
        <f>SUMIFS('Gracechurch Bank'!$I:$I,'Gracechurch Bank'!$K:$K,Cashflow!$B242,'Gracechurch Bank'!$J:$J,Cashflow!AL$5)</f>
        <v>0</v>
      </c>
      <c r="AM242" s="137">
        <f>SUMIFS('Gracechurch Bank'!$I:$I,'Gracechurch Bank'!$K:$K,Cashflow!$B242,'Gracechurch Bank'!$J:$J,Cashflow!AM$5)</f>
        <v>0</v>
      </c>
      <c r="AN242" s="137">
        <f>SUMIFS('Gracechurch Bank'!$I:$I,'Gracechurch Bank'!$K:$K,Cashflow!$B242,'Gracechurch Bank'!$J:$J,Cashflow!AN$5)</f>
        <v>0</v>
      </c>
      <c r="AO242" s="137">
        <f>SUMIFS('Gracechurch Bank'!$I:$I,'Gracechurch Bank'!$K:$K,Cashflow!$B242,'Gracechurch Bank'!$J:$J,Cashflow!AO$5)</f>
        <v>0</v>
      </c>
      <c r="AP242" s="137">
        <f>SUMIFS('Gracechurch Bank'!$I:$I,'Gracechurch Bank'!$K:$K,Cashflow!$B242,'Gracechurch Bank'!$J:$J,Cashflow!AP$5)</f>
        <v>0</v>
      </c>
      <c r="AQ242" s="137">
        <f>SUMIFS('Gracechurch Bank'!$I:$I,'Gracechurch Bank'!$K:$K,Cashflow!$B242,'Gracechurch Bank'!$J:$J,Cashflow!AQ$5)</f>
        <v>3783170.5199999996</v>
      </c>
      <c r="AR242" s="137">
        <f>SUMIFS('Gracechurch Bank'!$I:$I,'Gracechurch Bank'!$K:$K,Cashflow!$B242,'Gracechurch Bank'!$J:$J,Cashflow!AR$5)</f>
        <v>0</v>
      </c>
      <c r="AS242" s="137">
        <f>SUMIFS('Gracechurch Bank'!$I:$I,'Gracechurch Bank'!$K:$K,Cashflow!$B242,'Gracechurch Bank'!$J:$J,Cashflow!AS$5)</f>
        <v>0</v>
      </c>
      <c r="AT242" s="137">
        <f>SUMIFS('Gracechurch Bank'!$I:$I,'Gracechurch Bank'!$K:$K,Cashflow!$B242,'Gracechurch Bank'!$J:$J,Cashflow!AT$5)</f>
        <v>0</v>
      </c>
      <c r="AU242" s="137">
        <f>SUMIFS('Gracechurch Bank'!$I:$I,'Gracechurch Bank'!$K:$K,Cashflow!$B242,'Gracechurch Bank'!$J:$J,Cashflow!AU$5)</f>
        <v>0</v>
      </c>
      <c r="AV242" s="137">
        <f>SUMIFS('Gracechurch Bank'!$I:$I,'Gracechurch Bank'!$K:$K,Cashflow!$B242,'Gracechurch Bank'!$J:$J,Cashflow!AV$5)</f>
        <v>0</v>
      </c>
      <c r="AW242" s="137">
        <f>SUMIFS('Gracechurch Bank'!$I:$I,'Gracechurch Bank'!$K:$K,Cashflow!$B242,'Gracechurch Bank'!$J:$J,Cashflow!AW$5)</f>
        <v>0</v>
      </c>
      <c r="AX242" s="137">
        <f>SUMIFS('Gracechurch Bank'!$I:$I,'Gracechurch Bank'!$K:$K,Cashflow!$B242,'Gracechurch Bank'!$J:$J,Cashflow!AX$5)</f>
        <v>0</v>
      </c>
      <c r="AY242" s="137">
        <f>SUMIFS('Gracechurch Bank'!$I:$I,'Gracechurch Bank'!$K:$K,Cashflow!$B242,'Gracechurch Bank'!$J:$J,Cashflow!AY$5)</f>
        <v>0</v>
      </c>
      <c r="AZ242" s="137">
        <f>SUMIFS('Gracechurch Bank'!$I:$I,'Gracechurch Bank'!$K:$K,Cashflow!$B242,'Gracechurch Bank'!$J:$J,Cashflow!AZ$5)</f>
        <v>0</v>
      </c>
      <c r="BA242" s="137">
        <f>SUMIFS('Gracechurch Bank'!$I:$I,'Gracechurch Bank'!$K:$K,Cashflow!$B242,'Gracechurch Bank'!$J:$J,Cashflow!BA$5)</f>
        <v>0</v>
      </c>
    </row>
    <row r="243" spans="2:56" s="137" customFormat="1" ht="12.75" hidden="1" outlineLevel="1" x14ac:dyDescent="0.2">
      <c r="D243" s="181">
        <f t="shared" si="148"/>
        <v>0</v>
      </c>
      <c r="AE243" s="137">
        <f>SUMIFS('Gracechurch Bank'!$I:$I,'Gracechurch Bank'!$K:$K,Cashflow!$B243,'Gracechurch Bank'!$J:$J,Cashflow!AE$5)</f>
        <v>0</v>
      </c>
      <c r="AF243" s="137">
        <f>SUMIFS('Gracechurch Bank'!$I:$I,'Gracechurch Bank'!$K:$K,Cashflow!$B243,'Gracechurch Bank'!$J:$J,Cashflow!AF$5)</f>
        <v>0</v>
      </c>
      <c r="AG243" s="137">
        <f>SUMIFS('Gracechurch Bank'!$I:$I,'Gracechurch Bank'!$K:$K,Cashflow!$B243,'Gracechurch Bank'!$J:$J,Cashflow!AG$5)</f>
        <v>0</v>
      </c>
      <c r="AH243" s="137">
        <f>SUMIFS('Gracechurch Bank'!$I:$I,'Gracechurch Bank'!$K:$K,Cashflow!$B243,'Gracechurch Bank'!$J:$J,Cashflow!AH$5)</f>
        <v>0</v>
      </c>
      <c r="AI243" s="137">
        <f>SUMIFS('Gracechurch Bank'!$I:$I,'Gracechurch Bank'!$K:$K,Cashflow!$B243,'Gracechurch Bank'!$J:$J,Cashflow!AI$5)</f>
        <v>0</v>
      </c>
      <c r="AJ243" s="137">
        <f>SUMIFS('Gracechurch Bank'!$I:$I,'Gracechurch Bank'!$K:$K,Cashflow!$B243,'Gracechurch Bank'!$J:$J,Cashflow!AJ$5)</f>
        <v>0</v>
      </c>
      <c r="AK243" s="137">
        <f>SUMIFS('Gracechurch Bank'!$I:$I,'Gracechurch Bank'!$K:$K,Cashflow!$B243,'Gracechurch Bank'!$J:$J,Cashflow!AK$5)</f>
        <v>0</v>
      </c>
      <c r="AL243" s="137">
        <f>SUMIFS('Gracechurch Bank'!$I:$I,'Gracechurch Bank'!$K:$K,Cashflow!$B243,'Gracechurch Bank'!$J:$J,Cashflow!AL$5)</f>
        <v>0</v>
      </c>
      <c r="AM243" s="137">
        <f>SUMIFS('Gracechurch Bank'!$I:$I,'Gracechurch Bank'!$K:$K,Cashflow!$B243,'Gracechurch Bank'!$J:$J,Cashflow!AM$5)</f>
        <v>0</v>
      </c>
      <c r="AN243" s="137">
        <f>SUMIFS('Gracechurch Bank'!$I:$I,'Gracechurch Bank'!$K:$K,Cashflow!$B243,'Gracechurch Bank'!$J:$J,Cashflow!AN$5)</f>
        <v>0</v>
      </c>
      <c r="AO243" s="137">
        <f>SUMIFS('Gracechurch Bank'!$I:$I,'Gracechurch Bank'!$K:$K,Cashflow!$B243,'Gracechurch Bank'!$J:$J,Cashflow!AO$5)</f>
        <v>0</v>
      </c>
      <c r="AP243" s="137">
        <f>SUMIFS('Gracechurch Bank'!$I:$I,'Gracechurch Bank'!$K:$K,Cashflow!$B243,'Gracechurch Bank'!$J:$J,Cashflow!AP$5)</f>
        <v>0</v>
      </c>
      <c r="AQ243" s="137">
        <f>SUMIFS('Gracechurch Bank'!$I:$I,'Gracechurch Bank'!$K:$K,Cashflow!$B243,'Gracechurch Bank'!$J:$J,Cashflow!AQ$5)</f>
        <v>0</v>
      </c>
      <c r="AR243" s="137">
        <f>SUMIFS('Gracechurch Bank'!$I:$I,'Gracechurch Bank'!$K:$K,Cashflow!$B243,'Gracechurch Bank'!$J:$J,Cashflow!AR$5)</f>
        <v>0</v>
      </c>
      <c r="AS243" s="137">
        <f>SUMIFS('Gracechurch Bank'!$I:$I,'Gracechurch Bank'!$K:$K,Cashflow!$B243,'Gracechurch Bank'!$J:$J,Cashflow!AS$5)</f>
        <v>0</v>
      </c>
      <c r="AT243" s="137">
        <f>SUMIFS('Gracechurch Bank'!$I:$I,'Gracechurch Bank'!$K:$K,Cashflow!$B243,'Gracechurch Bank'!$J:$J,Cashflow!AT$5)</f>
        <v>0</v>
      </c>
      <c r="AU243" s="137">
        <f>SUMIFS('Gracechurch Bank'!$I:$I,'Gracechurch Bank'!$K:$K,Cashflow!$B243,'Gracechurch Bank'!$J:$J,Cashflow!AU$5)</f>
        <v>0</v>
      </c>
      <c r="AV243" s="137">
        <f>SUMIFS('Gracechurch Bank'!$I:$I,'Gracechurch Bank'!$K:$K,Cashflow!$B243,'Gracechurch Bank'!$J:$J,Cashflow!AV$5)</f>
        <v>0</v>
      </c>
      <c r="AW243" s="137">
        <f>SUMIFS('Gracechurch Bank'!$I:$I,'Gracechurch Bank'!$K:$K,Cashflow!$B243,'Gracechurch Bank'!$J:$J,Cashflow!AW$5)</f>
        <v>0</v>
      </c>
      <c r="AX243" s="137">
        <f>SUMIFS('Gracechurch Bank'!$I:$I,'Gracechurch Bank'!$K:$K,Cashflow!$B243,'Gracechurch Bank'!$J:$J,Cashflow!AX$5)</f>
        <v>0</v>
      </c>
      <c r="AY243" s="137">
        <f>SUMIFS('Gracechurch Bank'!$I:$I,'Gracechurch Bank'!$K:$K,Cashflow!$B243,'Gracechurch Bank'!$J:$J,Cashflow!AY$5)</f>
        <v>0</v>
      </c>
      <c r="AZ243" s="137">
        <f>SUMIFS('Gracechurch Bank'!$I:$I,'Gracechurch Bank'!$K:$K,Cashflow!$B243,'Gracechurch Bank'!$J:$J,Cashflow!AZ$5)</f>
        <v>0</v>
      </c>
      <c r="BA243" s="137">
        <f>SUMIFS('Gracechurch Bank'!$I:$I,'Gracechurch Bank'!$K:$K,Cashflow!$B243,'Gracechurch Bank'!$J:$J,Cashflow!BA$5)</f>
        <v>0</v>
      </c>
    </row>
    <row r="244" spans="2:56" s="137" customFormat="1" ht="12.75" hidden="1" outlineLevel="1" x14ac:dyDescent="0.2">
      <c r="B244" s="137" t="s">
        <v>1889</v>
      </c>
      <c r="D244" s="181">
        <f t="shared" si="148"/>
        <v>3756001.5599999996</v>
      </c>
      <c r="AE244" s="137">
        <f>SUMIFS('Gracechurch Bank'!$I:$I,'Gracechurch Bank'!$K:$K,Cashflow!$B244,'Gracechurch Bank'!$J:$J,Cashflow!AE$5)</f>
        <v>0</v>
      </c>
      <c r="AF244" s="137">
        <f>SUMIFS('Gracechurch Bank'!$I:$I,'Gracechurch Bank'!$K:$K,Cashflow!$B244,'Gracechurch Bank'!$J:$J,Cashflow!AF$5)</f>
        <v>1800015</v>
      </c>
      <c r="AG244" s="137">
        <f>SUMIFS('Gracechurch Bank'!$I:$I,'Gracechurch Bank'!$K:$K,Cashflow!$B244,'Gracechurch Bank'!$J:$J,Cashflow!AG$5)</f>
        <v>0</v>
      </c>
      <c r="AH244" s="137">
        <f>SUMIFS('Gracechurch Bank'!$I:$I,'Gracechurch Bank'!$K:$K,Cashflow!$B244,'Gracechurch Bank'!$J:$J,Cashflow!AH$5)</f>
        <v>0</v>
      </c>
      <c r="AI244" s="137">
        <f>SUMIFS('Gracechurch Bank'!$I:$I,'Gracechurch Bank'!$K:$K,Cashflow!$B244,'Gracechurch Bank'!$J:$J,Cashflow!AI$5)</f>
        <v>30543.26</v>
      </c>
      <c r="AJ244" s="137">
        <f>SUMIFS('Gracechurch Bank'!$I:$I,'Gracechurch Bank'!$K:$K,Cashflow!$B244,'Gracechurch Bank'!$J:$J,Cashflow!AJ$5)</f>
        <v>179518</v>
      </c>
      <c r="AK244" s="137">
        <f>SUMIFS('Gracechurch Bank'!$I:$I,'Gracechurch Bank'!$K:$K,Cashflow!$B244,'Gracechurch Bank'!$J:$J,Cashflow!AK$5)</f>
        <v>2186188.04</v>
      </c>
      <c r="AL244" s="137">
        <f>SUMIFS('Gracechurch Bank'!$I:$I,'Gracechurch Bank'!$K:$K,Cashflow!$B244,'Gracechurch Bank'!$J:$J,Cashflow!AL$5)</f>
        <v>414790.01</v>
      </c>
      <c r="AM244" s="137">
        <f>SUMIFS('Gracechurch Bank'!$I:$I,'Gracechurch Bank'!$K:$K,Cashflow!$B244,'Gracechurch Bank'!$J:$J,Cashflow!AM$5)</f>
        <v>126444</v>
      </c>
      <c r="AN244" s="137">
        <f>SUMIFS('Gracechurch Bank'!$I:$I,'Gracechurch Bank'!$K:$K,Cashflow!$B244,'Gracechurch Bank'!$J:$J,Cashflow!AN$5)</f>
        <v>0</v>
      </c>
      <c r="AO244" s="137">
        <f>SUMIFS('Gracechurch Bank'!$I:$I,'Gracechurch Bank'!$K:$K,Cashflow!$B244,'Gracechurch Bank'!$J:$J,Cashflow!AO$5)</f>
        <v>0</v>
      </c>
      <c r="AP244" s="137">
        <f>SUMIFS('Gracechurch Bank'!$I:$I,'Gracechurch Bank'!$K:$K,Cashflow!$B244,'Gracechurch Bank'!$J:$J,Cashflow!AP$5)</f>
        <v>0</v>
      </c>
      <c r="AQ244" s="137">
        <f>SUMIFS('Gracechurch Bank'!$I:$I,'Gracechurch Bank'!$K:$K,Cashflow!$B244,'Gracechurch Bank'!$J:$J,Cashflow!AQ$5)</f>
        <v>-921496.75</v>
      </c>
      <c r="AR244" s="137">
        <f>SUMIFS('Gracechurch Bank'!$I:$I,'Gracechurch Bank'!$K:$K,Cashflow!$B244,'Gracechurch Bank'!$J:$J,Cashflow!AR$5)</f>
        <v>0</v>
      </c>
      <c r="AS244" s="137">
        <f>SUMIFS('Gracechurch Bank'!$I:$I,'Gracechurch Bank'!$K:$K,Cashflow!$B244,'Gracechurch Bank'!$J:$J,Cashflow!AS$5)</f>
        <v>0</v>
      </c>
      <c r="AT244" s="137">
        <f>SUMIFS('Gracechurch Bank'!$I:$I,'Gracechurch Bank'!$K:$K,Cashflow!$B244,'Gracechurch Bank'!$J:$J,Cashflow!AT$5)</f>
        <v>0</v>
      </c>
      <c r="AU244" s="137">
        <f>SUMIFS('Gracechurch Bank'!$I:$I,'Gracechurch Bank'!$K:$K,Cashflow!$B244,'Gracechurch Bank'!$J:$J,Cashflow!AU$5)</f>
        <v>-60000</v>
      </c>
      <c r="AV244" s="137">
        <f>SUMIFS('Gracechurch Bank'!$I:$I,'Gracechurch Bank'!$K:$K,Cashflow!$B244,'Gracechurch Bank'!$J:$J,Cashflow!AV$5)</f>
        <v>0</v>
      </c>
      <c r="AW244" s="137">
        <f>SUMIFS('Gracechurch Bank'!$I:$I,'Gracechurch Bank'!$K:$K,Cashflow!$B244,'Gracechurch Bank'!$J:$J,Cashflow!AW$5)</f>
        <v>0</v>
      </c>
      <c r="AX244" s="137">
        <f>SUMIFS('Gracechurch Bank'!$I:$I,'Gracechurch Bank'!$K:$K,Cashflow!$B244,'Gracechurch Bank'!$J:$J,Cashflow!AX$5)</f>
        <v>200000</v>
      </c>
      <c r="AY244" s="137">
        <f>SUMIFS('Gracechurch Bank'!$I:$I,'Gracechurch Bank'!$K:$K,Cashflow!$B244,'Gracechurch Bank'!$J:$J,Cashflow!AY$5)</f>
        <v>0</v>
      </c>
      <c r="AZ244" s="137">
        <f>SUMIFS('Gracechurch Bank'!$I:$I,'Gracechurch Bank'!$K:$K,Cashflow!$B244,'Gracechurch Bank'!$J:$J,Cashflow!AZ$5)</f>
        <v>0</v>
      </c>
      <c r="BA244" s="137">
        <f>SUMIFS('Gracechurch Bank'!$I:$I,'Gracechurch Bank'!$K:$K,Cashflow!$B244,'Gracechurch Bank'!$J:$J,Cashflow!BA$5)</f>
        <v>-200000</v>
      </c>
    </row>
    <row r="245" spans="2:56" s="137" customFormat="1" ht="12.75" hidden="1" outlineLevel="1" x14ac:dyDescent="0.2">
      <c r="B245" s="137" t="s">
        <v>1890</v>
      </c>
      <c r="D245" s="181">
        <f t="shared" si="148"/>
        <v>320118.71999999997</v>
      </c>
      <c r="AE245" s="137">
        <f>SUMIFS('Gracechurch Bank'!$I:$I,'Gracechurch Bank'!$K:$K,Cashflow!$B245,'Gracechurch Bank'!$J:$J,Cashflow!AE$5)</f>
        <v>0</v>
      </c>
      <c r="AF245" s="137">
        <f>SUMIFS('Gracechurch Bank'!$I:$I,'Gracechurch Bank'!$K:$K,Cashflow!$B245,'Gracechurch Bank'!$J:$J,Cashflow!AF$5)</f>
        <v>0</v>
      </c>
      <c r="AG245" s="137">
        <f>SUMIFS('Gracechurch Bank'!$I:$I,'Gracechurch Bank'!$K:$K,Cashflow!$B245,'Gracechurch Bank'!$J:$J,Cashflow!AG$5)</f>
        <v>320118.71999999997</v>
      </c>
      <c r="AH245" s="137">
        <f>SUMIFS('Gracechurch Bank'!$I:$I,'Gracechurch Bank'!$K:$K,Cashflow!$B245,'Gracechurch Bank'!$J:$J,Cashflow!AH$5)</f>
        <v>0</v>
      </c>
      <c r="AI245" s="137">
        <f>SUMIFS('Gracechurch Bank'!$I:$I,'Gracechurch Bank'!$K:$K,Cashflow!$B245,'Gracechurch Bank'!$J:$J,Cashflow!AI$5)</f>
        <v>0</v>
      </c>
      <c r="AJ245" s="137">
        <f>SUMIFS('Gracechurch Bank'!$I:$I,'Gracechurch Bank'!$K:$K,Cashflow!$B245,'Gracechurch Bank'!$J:$J,Cashflow!AJ$5)</f>
        <v>0</v>
      </c>
      <c r="AK245" s="137">
        <f>SUMIFS('Gracechurch Bank'!$I:$I,'Gracechurch Bank'!$K:$K,Cashflow!$B245,'Gracechurch Bank'!$J:$J,Cashflow!AK$5)</f>
        <v>0</v>
      </c>
      <c r="AL245" s="137">
        <f>SUMIFS('Gracechurch Bank'!$I:$I,'Gracechurch Bank'!$K:$K,Cashflow!$B245,'Gracechurch Bank'!$J:$J,Cashflow!AL$5)</f>
        <v>0</v>
      </c>
      <c r="AM245" s="137">
        <f>SUMIFS('Gracechurch Bank'!$I:$I,'Gracechurch Bank'!$K:$K,Cashflow!$B245,'Gracechurch Bank'!$J:$J,Cashflow!AM$5)</f>
        <v>0</v>
      </c>
      <c r="AN245" s="137">
        <f>SUMIFS('Gracechurch Bank'!$I:$I,'Gracechurch Bank'!$K:$K,Cashflow!$B245,'Gracechurch Bank'!$J:$J,Cashflow!AN$5)</f>
        <v>0</v>
      </c>
      <c r="AO245" s="137">
        <f>SUMIFS('Gracechurch Bank'!$I:$I,'Gracechurch Bank'!$K:$K,Cashflow!$B245,'Gracechurch Bank'!$J:$J,Cashflow!AO$5)</f>
        <v>0</v>
      </c>
      <c r="AP245" s="137">
        <f>SUMIFS('Gracechurch Bank'!$I:$I,'Gracechurch Bank'!$K:$K,Cashflow!$B245,'Gracechurch Bank'!$J:$J,Cashflow!AP$5)</f>
        <v>0</v>
      </c>
      <c r="AQ245" s="137">
        <f>SUMIFS('Gracechurch Bank'!$I:$I,'Gracechurch Bank'!$K:$K,Cashflow!$B245,'Gracechurch Bank'!$J:$J,Cashflow!AQ$5)</f>
        <v>0</v>
      </c>
      <c r="AR245" s="137">
        <f>SUMIFS('Gracechurch Bank'!$I:$I,'Gracechurch Bank'!$K:$K,Cashflow!$B245,'Gracechurch Bank'!$J:$J,Cashflow!AR$5)</f>
        <v>0</v>
      </c>
      <c r="AS245" s="137">
        <f>SUMIFS('Gracechurch Bank'!$I:$I,'Gracechurch Bank'!$K:$K,Cashflow!$B245,'Gracechurch Bank'!$J:$J,Cashflow!AS$5)</f>
        <v>0</v>
      </c>
      <c r="AT245" s="137">
        <f>SUMIFS('Gracechurch Bank'!$I:$I,'Gracechurch Bank'!$K:$K,Cashflow!$B245,'Gracechurch Bank'!$J:$J,Cashflow!AT$5)</f>
        <v>0</v>
      </c>
      <c r="AU245" s="137">
        <f>SUMIFS('Gracechurch Bank'!$I:$I,'Gracechurch Bank'!$K:$K,Cashflow!$B245,'Gracechurch Bank'!$J:$J,Cashflow!AU$5)</f>
        <v>0</v>
      </c>
      <c r="AV245" s="137">
        <f>SUMIFS('Gracechurch Bank'!$I:$I,'Gracechurch Bank'!$K:$K,Cashflow!$B245,'Gracechurch Bank'!$J:$J,Cashflow!AV$5)</f>
        <v>0</v>
      </c>
      <c r="AW245" s="137">
        <f>SUMIFS('Gracechurch Bank'!$I:$I,'Gracechurch Bank'!$K:$K,Cashflow!$B245,'Gracechurch Bank'!$J:$J,Cashflow!AW$5)</f>
        <v>0</v>
      </c>
      <c r="AX245" s="137">
        <f>SUMIFS('Gracechurch Bank'!$I:$I,'Gracechurch Bank'!$K:$K,Cashflow!$B245,'Gracechurch Bank'!$J:$J,Cashflow!AX$5)</f>
        <v>0</v>
      </c>
      <c r="AY245" s="137">
        <f>SUMIFS('Gracechurch Bank'!$I:$I,'Gracechurch Bank'!$K:$K,Cashflow!$B245,'Gracechurch Bank'!$J:$J,Cashflow!AY$5)</f>
        <v>0</v>
      </c>
      <c r="AZ245" s="137">
        <f>SUMIFS('Gracechurch Bank'!$I:$I,'Gracechurch Bank'!$K:$K,Cashflow!$B245,'Gracechurch Bank'!$J:$J,Cashflow!AZ$5)</f>
        <v>0</v>
      </c>
      <c r="BA245" s="137">
        <f>SUMIFS('Gracechurch Bank'!$I:$I,'Gracechurch Bank'!$K:$K,Cashflow!$B245,'Gracechurch Bank'!$J:$J,Cashflow!BA$5)</f>
        <v>0</v>
      </c>
    </row>
    <row r="246" spans="2:56" s="137" customFormat="1" ht="12.75" hidden="1" outlineLevel="1" x14ac:dyDescent="0.2">
      <c r="B246" s="137" t="s">
        <v>2607</v>
      </c>
      <c r="D246" s="181">
        <f t="shared" si="148"/>
        <v>8299993</v>
      </c>
      <c r="AE246" s="137">
        <f>SUMIFS('Gracechurch Bank'!$I:$I,'Gracechurch Bank'!$K:$K,Cashflow!$B246,'Gracechurch Bank'!$J:$J,Cashflow!AE$5)</f>
        <v>0</v>
      </c>
      <c r="AF246" s="137">
        <f>SUMIFS('Gracechurch Bank'!$I:$I,'Gracechurch Bank'!$K:$K,Cashflow!$B246,'Gracechurch Bank'!$J:$J,Cashflow!AF$5)</f>
        <v>0</v>
      </c>
      <c r="AG246" s="137">
        <f>SUMIFS('Gracechurch Bank'!$I:$I,'Gracechurch Bank'!$K:$K,Cashflow!$B246,'Gracechurch Bank'!$J:$J,Cashflow!AG$5)</f>
        <v>0</v>
      </c>
      <c r="AH246" s="137">
        <f>SUMIFS('Gracechurch Bank'!$I:$I,'Gracechurch Bank'!$K:$K,Cashflow!$B246,'Gracechurch Bank'!$J:$J,Cashflow!AH$5)</f>
        <v>0</v>
      </c>
      <c r="AI246" s="137">
        <f>SUMIFS('Gracechurch Bank'!$I:$I,'Gracechurch Bank'!$K:$K,Cashflow!$B246,'Gracechurch Bank'!$J:$J,Cashflow!AI$5)</f>
        <v>0</v>
      </c>
      <c r="AJ246" s="137">
        <f>SUMIFS('Gracechurch Bank'!$I:$I,'Gracechurch Bank'!$K:$K,Cashflow!$B246,'Gracechurch Bank'!$J:$J,Cashflow!AJ$5)</f>
        <v>0</v>
      </c>
      <c r="AK246" s="137">
        <f>SUMIFS('Gracechurch Bank'!$I:$I,'Gracechurch Bank'!$K:$K,Cashflow!$B246,'Gracechurch Bank'!$J:$J,Cashflow!AK$5)</f>
        <v>8299993</v>
      </c>
      <c r="AL246" s="137">
        <f>SUMIFS('Gracechurch Bank'!$I:$I,'Gracechurch Bank'!$K:$K,Cashflow!$B246,'Gracechurch Bank'!$J:$J,Cashflow!AL$5)</f>
        <v>0</v>
      </c>
      <c r="AM246" s="137">
        <f>SUMIFS('Gracechurch Bank'!$I:$I,'Gracechurch Bank'!$K:$K,Cashflow!$B246,'Gracechurch Bank'!$J:$J,Cashflow!AM$5)</f>
        <v>0</v>
      </c>
      <c r="AN246" s="137">
        <f>SUMIFS('Gracechurch Bank'!$I:$I,'Gracechurch Bank'!$K:$K,Cashflow!$B246,'Gracechurch Bank'!$J:$J,Cashflow!AN$5)</f>
        <v>0</v>
      </c>
      <c r="AO246" s="137">
        <f>SUMIFS('Gracechurch Bank'!$I:$I,'Gracechurch Bank'!$K:$K,Cashflow!$B246,'Gracechurch Bank'!$J:$J,Cashflow!AO$5)</f>
        <v>0</v>
      </c>
      <c r="AP246" s="137">
        <f>SUMIFS('Gracechurch Bank'!$I:$I,'Gracechurch Bank'!$K:$K,Cashflow!$B246,'Gracechurch Bank'!$J:$J,Cashflow!AP$5)</f>
        <v>0</v>
      </c>
      <c r="AQ246" s="137">
        <f>SUMIFS('Gracechurch Bank'!$I:$I,'Gracechurch Bank'!$K:$K,Cashflow!$B246,'Gracechurch Bank'!$J:$J,Cashflow!AQ$5)</f>
        <v>0</v>
      </c>
      <c r="AR246" s="137">
        <f>SUMIFS('Gracechurch Bank'!$I:$I,'Gracechurch Bank'!$K:$K,Cashflow!$B246,'Gracechurch Bank'!$J:$J,Cashflow!AR$5)</f>
        <v>0</v>
      </c>
      <c r="AS246" s="137">
        <f>SUMIFS('Gracechurch Bank'!$I:$I,'Gracechurch Bank'!$K:$K,Cashflow!$B246,'Gracechurch Bank'!$J:$J,Cashflow!AS$5)</f>
        <v>0</v>
      </c>
      <c r="AT246" s="137">
        <f>SUMIFS('Gracechurch Bank'!$I:$I,'Gracechurch Bank'!$K:$K,Cashflow!$B246,'Gracechurch Bank'!$J:$J,Cashflow!AT$5)</f>
        <v>0</v>
      </c>
      <c r="AU246" s="137">
        <f>SUMIFS('Gracechurch Bank'!$I:$I,'Gracechurch Bank'!$K:$K,Cashflow!$B246,'Gracechurch Bank'!$J:$J,Cashflow!AU$5)</f>
        <v>0</v>
      </c>
      <c r="AV246" s="137">
        <f>SUMIFS('Gracechurch Bank'!$I:$I,'Gracechurch Bank'!$K:$K,Cashflow!$B246,'Gracechurch Bank'!$J:$J,Cashflow!AV$5)</f>
        <v>0</v>
      </c>
      <c r="AW246" s="137">
        <f>SUMIFS('Gracechurch Bank'!$I:$I,'Gracechurch Bank'!$K:$K,Cashflow!$B246,'Gracechurch Bank'!$J:$J,Cashflow!AW$5)</f>
        <v>0</v>
      </c>
      <c r="AX246" s="137">
        <f>SUMIFS('Gracechurch Bank'!$I:$I,'Gracechurch Bank'!$K:$K,Cashflow!$B246,'Gracechurch Bank'!$J:$J,Cashflow!AX$5)</f>
        <v>0</v>
      </c>
      <c r="AY246" s="137">
        <f>SUMIFS('Gracechurch Bank'!$I:$I,'Gracechurch Bank'!$K:$K,Cashflow!$B246,'Gracechurch Bank'!$J:$J,Cashflow!AY$5)</f>
        <v>0</v>
      </c>
      <c r="AZ246" s="137">
        <f>SUMIFS('Gracechurch Bank'!$I:$I,'Gracechurch Bank'!$K:$K,Cashflow!$B246,'Gracechurch Bank'!$J:$J,Cashflow!AZ$5)</f>
        <v>0</v>
      </c>
      <c r="BA246" s="137">
        <f>SUMIFS('Gracechurch Bank'!$I:$I,'Gracechurch Bank'!$K:$K,Cashflow!$B246,'Gracechurch Bank'!$J:$J,Cashflow!BA$5)</f>
        <v>0</v>
      </c>
    </row>
    <row r="247" spans="2:56" s="137" customFormat="1" ht="12.75" hidden="1" outlineLevel="1" x14ac:dyDescent="0.2">
      <c r="D247" s="181">
        <f t="shared" si="148"/>
        <v>0</v>
      </c>
      <c r="AE247" s="137">
        <f>SUMIFS('Gracechurch Bank'!$I:$I,'Gracechurch Bank'!$K:$K,Cashflow!$B247,'Gracechurch Bank'!$J:$J,Cashflow!AE$5)</f>
        <v>0</v>
      </c>
      <c r="AF247" s="137">
        <f>SUMIFS('Gracechurch Bank'!$I:$I,'Gracechurch Bank'!$K:$K,Cashflow!$B247,'Gracechurch Bank'!$J:$J,Cashflow!AF$5)</f>
        <v>0</v>
      </c>
      <c r="AG247" s="137">
        <f>SUMIFS('Gracechurch Bank'!$I:$I,'Gracechurch Bank'!$K:$K,Cashflow!$B247,'Gracechurch Bank'!$J:$J,Cashflow!AG$5)</f>
        <v>0</v>
      </c>
      <c r="AH247" s="137">
        <f>SUMIFS('Gracechurch Bank'!$I:$I,'Gracechurch Bank'!$K:$K,Cashflow!$B247,'Gracechurch Bank'!$J:$J,Cashflow!AH$5)</f>
        <v>0</v>
      </c>
      <c r="AI247" s="137">
        <f>SUMIFS('Gracechurch Bank'!$I:$I,'Gracechurch Bank'!$K:$K,Cashflow!$B247,'Gracechurch Bank'!$J:$J,Cashflow!AI$5)</f>
        <v>0</v>
      </c>
      <c r="AJ247" s="137">
        <f>SUMIFS('Gracechurch Bank'!$I:$I,'Gracechurch Bank'!$K:$K,Cashflow!$B247,'Gracechurch Bank'!$J:$J,Cashflow!AJ$5)</f>
        <v>0</v>
      </c>
      <c r="AK247" s="137">
        <f>SUMIFS('Gracechurch Bank'!$I:$I,'Gracechurch Bank'!$K:$K,Cashflow!$B247,'Gracechurch Bank'!$J:$J,Cashflow!AK$5)</f>
        <v>0</v>
      </c>
      <c r="AL247" s="137">
        <f>SUMIFS('Gracechurch Bank'!$I:$I,'Gracechurch Bank'!$K:$K,Cashflow!$B247,'Gracechurch Bank'!$J:$J,Cashflow!AL$5)</f>
        <v>0</v>
      </c>
      <c r="AM247" s="137">
        <f>SUMIFS('Gracechurch Bank'!$I:$I,'Gracechurch Bank'!$K:$K,Cashflow!$B247,'Gracechurch Bank'!$J:$J,Cashflow!AM$5)</f>
        <v>0</v>
      </c>
      <c r="AN247" s="137">
        <f>SUMIFS('Gracechurch Bank'!$I:$I,'Gracechurch Bank'!$K:$K,Cashflow!$B247,'Gracechurch Bank'!$J:$J,Cashflow!AN$5)</f>
        <v>0</v>
      </c>
      <c r="AO247" s="137">
        <f>SUMIFS('Gracechurch Bank'!$I:$I,'Gracechurch Bank'!$K:$K,Cashflow!$B247,'Gracechurch Bank'!$J:$J,Cashflow!AO$5)</f>
        <v>0</v>
      </c>
      <c r="AP247" s="137">
        <f>SUMIFS('Gracechurch Bank'!$I:$I,'Gracechurch Bank'!$K:$K,Cashflow!$B247,'Gracechurch Bank'!$J:$J,Cashflow!AP$5)</f>
        <v>0</v>
      </c>
      <c r="AQ247" s="137">
        <f>SUMIFS('Gracechurch Bank'!$I:$I,'Gracechurch Bank'!$K:$K,Cashflow!$B247,'Gracechurch Bank'!$J:$J,Cashflow!AQ$5)</f>
        <v>0</v>
      </c>
      <c r="AR247" s="137">
        <f>SUMIFS('Gracechurch Bank'!$I:$I,'Gracechurch Bank'!$K:$K,Cashflow!$B247,'Gracechurch Bank'!$J:$J,Cashflow!AR$5)</f>
        <v>0</v>
      </c>
      <c r="AS247" s="137">
        <f>SUMIFS('Gracechurch Bank'!$I:$I,'Gracechurch Bank'!$K:$K,Cashflow!$B247,'Gracechurch Bank'!$J:$J,Cashflow!AS$5)</f>
        <v>0</v>
      </c>
      <c r="AT247" s="137">
        <f>SUMIFS('Gracechurch Bank'!$I:$I,'Gracechurch Bank'!$K:$K,Cashflow!$B247,'Gracechurch Bank'!$J:$J,Cashflow!AT$5)</f>
        <v>0</v>
      </c>
      <c r="AU247" s="137">
        <f>SUMIFS('Gracechurch Bank'!$I:$I,'Gracechurch Bank'!$K:$K,Cashflow!$B247,'Gracechurch Bank'!$J:$J,Cashflow!AU$5)</f>
        <v>0</v>
      </c>
      <c r="AV247" s="137">
        <f>SUMIFS('Gracechurch Bank'!$I:$I,'Gracechurch Bank'!$K:$K,Cashflow!$B247,'Gracechurch Bank'!$J:$J,Cashflow!AV$5)</f>
        <v>0</v>
      </c>
      <c r="AW247" s="137">
        <f>SUMIFS('Gracechurch Bank'!$I:$I,'Gracechurch Bank'!$K:$K,Cashflow!$B247,'Gracechurch Bank'!$J:$J,Cashflow!AW$5)</f>
        <v>0</v>
      </c>
      <c r="AX247" s="137">
        <f>SUMIFS('Gracechurch Bank'!$I:$I,'Gracechurch Bank'!$K:$K,Cashflow!$B247,'Gracechurch Bank'!$J:$J,Cashflow!AX$5)</f>
        <v>0</v>
      </c>
      <c r="AY247" s="137">
        <f>SUMIFS('Gracechurch Bank'!$I:$I,'Gracechurch Bank'!$K:$K,Cashflow!$B247,'Gracechurch Bank'!$J:$J,Cashflow!AY$5)</f>
        <v>0</v>
      </c>
      <c r="AZ247" s="137">
        <f>SUMIFS('Gracechurch Bank'!$I:$I,'Gracechurch Bank'!$K:$K,Cashflow!$B247,'Gracechurch Bank'!$J:$J,Cashflow!AZ$5)</f>
        <v>0</v>
      </c>
      <c r="BA247" s="137">
        <f>SUMIFS('Gracechurch Bank'!$I:$I,'Gracechurch Bank'!$K:$K,Cashflow!$B247,'Gracechurch Bank'!$J:$J,Cashflow!BA$5)</f>
        <v>0</v>
      </c>
    </row>
    <row r="248" spans="2:56" s="137" customFormat="1" ht="12.75" hidden="1" outlineLevel="1" x14ac:dyDescent="0.2">
      <c r="B248" s="185" t="s">
        <v>2589</v>
      </c>
      <c r="C248" s="185"/>
      <c r="D248" s="181">
        <f t="shared" si="148"/>
        <v>-1.0004441719502211E-11</v>
      </c>
      <c r="E248" s="137">
        <f>SUMIFS('Bedford Bank'!$I:$I,'Bedford Bank'!$K:$K,Cashflow!$B248,'Bedford Bank'!$J:$J,Cashflow!E$5)</f>
        <v>0</v>
      </c>
      <c r="F248" s="137">
        <f>SUMIFS('Bedford Bank'!$I:$I,'Bedford Bank'!$K:$K,Cashflow!$B248,'Bedford Bank'!$J:$J,Cashflow!F$5)</f>
        <v>0</v>
      </c>
      <c r="G248" s="137">
        <f>SUMIFS('Bedford Bank'!$I:$I,'Bedford Bank'!$K:$K,Cashflow!$B248,'Bedford Bank'!$J:$J,Cashflow!G$5)</f>
        <v>0</v>
      </c>
      <c r="H248" s="137">
        <f>SUMIFS('Bedford Bank'!$I:$I,'Bedford Bank'!$K:$K,Cashflow!$B248,'Bedford Bank'!$J:$J,Cashflow!H$5)</f>
        <v>0</v>
      </c>
      <c r="I248" s="137">
        <f>SUMIFS('Bedford Bank'!$I:$I,'Bedford Bank'!$K:$K,Cashflow!$B248,'Bedford Bank'!$J:$J,Cashflow!I$5)</f>
        <v>0</v>
      </c>
      <c r="J248" s="137">
        <f>SUMIFS('Bedford Bank'!$I:$I,'Bedford Bank'!$K:$K,Cashflow!$B248,'Bedford Bank'!$J:$J,Cashflow!J$5)</f>
        <v>0</v>
      </c>
      <c r="K248" s="137">
        <f>SUMIFS('Bedford Bank'!$I:$I,'Bedford Bank'!$K:$K,Cashflow!$B248,'Bedford Bank'!$J:$J,Cashflow!K$5)</f>
        <v>0</v>
      </c>
      <c r="L248" s="137">
        <f>SUMIFS('Bedford Bank'!$I:$I,'Bedford Bank'!$K:$K,Cashflow!$B248,'Bedford Bank'!$J:$J,Cashflow!L$5)</f>
        <v>0</v>
      </c>
      <c r="M248" s="137">
        <f>SUMIFS('Bedford Bank'!$I:$I,'Bedford Bank'!$K:$K,Cashflow!$B248,'Bedford Bank'!$J:$J,Cashflow!M$5)</f>
        <v>0</v>
      </c>
      <c r="N248" s="137">
        <f>SUMIFS('Bedford Bank'!$I:$I,'Bedford Bank'!$K:$K,Cashflow!$B248,'Bedford Bank'!$J:$J,Cashflow!N$5)</f>
        <v>0</v>
      </c>
      <c r="O248" s="137">
        <f>SUMIFS('Bedford Bank'!$I:$I,'Bedford Bank'!$K:$K,Cashflow!$B248,'Bedford Bank'!$J:$J,Cashflow!O$5)</f>
        <v>0</v>
      </c>
      <c r="P248" s="137">
        <f>SUMIFS('Bedford Bank'!$I:$I,'Bedford Bank'!$K:$K,Cashflow!$B248,'Bedford Bank'!$J:$J,Cashflow!P$5)</f>
        <v>0</v>
      </c>
      <c r="Q248" s="137">
        <f>SUMIFS('Bedford Bank'!$I:$I,'Bedford Bank'!$K:$K,Cashflow!$B248,'Bedford Bank'!$J:$J,Cashflow!Q$5)</f>
        <v>0</v>
      </c>
      <c r="R248" s="137">
        <f>SUMIFS('Bedford Bank'!$I:$I,'Bedford Bank'!$K:$K,Cashflow!$B248,'Bedford Bank'!$J:$J,Cashflow!R$5)</f>
        <v>0</v>
      </c>
      <c r="S248" s="137">
        <f>SUMIFS('Bedford Bank'!$I:$I,'Bedford Bank'!$K:$K,Cashflow!$B248,'Bedford Bank'!$J:$J,Cashflow!S$5)</f>
        <v>0</v>
      </c>
      <c r="T248" s="137">
        <f>SUMIFS('Bedford Bank'!$I:$I,'Bedford Bank'!$K:$K,Cashflow!$B248,'Bedford Bank'!$J:$J,Cashflow!T$5)</f>
        <v>0</v>
      </c>
      <c r="U248" s="137">
        <f>SUMIFS('Bedford Bank'!$I:$I,'Bedford Bank'!$K:$K,Cashflow!$B248,'Bedford Bank'!$J:$J,Cashflow!U$5)</f>
        <v>0</v>
      </c>
      <c r="V248" s="137">
        <f>SUMIFS('Bedford Bank'!$I:$I,'Bedford Bank'!$K:$K,Cashflow!$B248,'Bedford Bank'!$J:$J,Cashflow!V$5)</f>
        <v>0</v>
      </c>
      <c r="W248" s="137">
        <f>SUMIFS('Bedford Bank'!$I:$I,'Bedford Bank'!$K:$K,Cashflow!$B248,'Bedford Bank'!$J:$J,Cashflow!W$5)</f>
        <v>0</v>
      </c>
      <c r="X248" s="137">
        <f>SUMIFS('Bedford Bank'!$I:$I,'Bedford Bank'!$K:$K,Cashflow!$B248,'Bedford Bank'!$J:$J,Cashflow!X$5)</f>
        <v>0</v>
      </c>
      <c r="Y248" s="137">
        <f>SUMIFS('Bedford Bank'!$I:$I,'Bedford Bank'!$K:$K,Cashflow!$B248,'Bedford Bank'!$J:$J,Cashflow!Y$5)</f>
        <v>0</v>
      </c>
      <c r="Z248" s="137">
        <f>SUMIFS('Bedford Bank'!$I:$I,'Bedford Bank'!$K:$K,Cashflow!$B248,'Bedford Bank'!$J:$J,Cashflow!Z$5)</f>
        <v>0</v>
      </c>
      <c r="AA248" s="137">
        <f>SUMIFS('Bedford Bank'!$I:$I,'Bedford Bank'!$K:$K,Cashflow!$B248,'Bedford Bank'!$J:$J,Cashflow!AA$5)</f>
        <v>0</v>
      </c>
      <c r="AB248" s="137">
        <f>SUMIFS('Bedford Bank'!$I:$I,'Bedford Bank'!$K:$K,Cashflow!$B248,'Bedford Bank'!$J:$J,Cashflow!AB$5)</f>
        <v>0</v>
      </c>
      <c r="AC248" s="137">
        <f>SUMIFS('Bedford Bank'!$I:$I,'Bedford Bank'!$K:$K,Cashflow!$B248,'Bedford Bank'!$J:$J,Cashflow!AC$5)</f>
        <v>0</v>
      </c>
      <c r="AD248" s="137">
        <f>SUMIFS('Bedford Bank'!$I:$I,'Bedford Bank'!$K:$K,Cashflow!$B248,'Bedford Bank'!$J:$J,Cashflow!AD$5)</f>
        <v>0</v>
      </c>
      <c r="AE248" s="137">
        <f>SUMIFS('Gracechurch Bank'!$I:$I,'Gracechurch Bank'!$K:$K,Cashflow!$B248,'Gracechurch Bank'!$J:$J,Cashflow!AE$5)</f>
        <v>0</v>
      </c>
      <c r="AF248" s="137">
        <f>SUMIFS('Gracechurch Bank'!$I:$I,'Gracechurch Bank'!$K:$K,Cashflow!$B248,'Gracechurch Bank'!$J:$J,Cashflow!AF$5)</f>
        <v>0</v>
      </c>
      <c r="AG248" s="137">
        <f>SUMIFS('Gracechurch Bank'!$I:$I,'Gracechurch Bank'!$K:$K,Cashflow!$B248,'Gracechurch Bank'!$J:$J,Cashflow!AG$5)</f>
        <v>0</v>
      </c>
      <c r="AH248" s="137">
        <f>SUMIFS('Gracechurch Bank'!$I:$I,'Gracechurch Bank'!$K:$K,Cashflow!$B248,'Gracechurch Bank'!$J:$J,Cashflow!AH$5)</f>
        <v>0</v>
      </c>
      <c r="AI248" s="137">
        <f>SUMIFS('Gracechurch Bank'!$I:$I,'Gracechurch Bank'!$K:$K,Cashflow!$B248,'Gracechurch Bank'!$J:$J,Cashflow!AI$5)</f>
        <v>0</v>
      </c>
      <c r="AJ248" s="137">
        <f>SUMIFS('Gracechurch Bank'!$I:$I,'Gracechurch Bank'!$K:$K,Cashflow!$B248,'Gracechurch Bank'!$J:$J,Cashflow!AJ$5)</f>
        <v>0</v>
      </c>
      <c r="AK248" s="137">
        <f>SUMIFS('Gracechurch Bank'!$I:$I,'Gracechurch Bank'!$K:$K,Cashflow!$B248,'Gracechurch Bank'!$J:$J,Cashflow!AK$5)</f>
        <v>0</v>
      </c>
      <c r="AL248" s="137">
        <f>SUMIFS('Gracechurch Bank'!$I:$I,'Gracechurch Bank'!$K:$K,Cashflow!$B248,'Gracechurch Bank'!$J:$J,Cashflow!AL$5)</f>
        <v>0</v>
      </c>
      <c r="AM248" s="137">
        <f>SUMIFS('Gracechurch Bank'!$I:$I,'Gracechurch Bank'!$K:$K,Cashflow!$B248,'Gracechurch Bank'!$J:$J,Cashflow!AM$5)</f>
        <v>0</v>
      </c>
      <c r="AN248" s="137">
        <f>SUMIFS('Gracechurch Bank'!$I:$I,'Gracechurch Bank'!$K:$K,Cashflow!$B248,'Gracechurch Bank'!$J:$J,Cashflow!AN$5)</f>
        <v>-7.2759576141834259E-12</v>
      </c>
      <c r="AO248" s="137">
        <f>SUMIFS('Gracechurch Bank'!$I:$I,'Gracechurch Bank'!$K:$K,Cashflow!$B248,'Gracechurch Bank'!$J:$J,Cashflow!AO$5)</f>
        <v>0</v>
      </c>
      <c r="AP248" s="137">
        <f>SUMIFS('Gracechurch Bank'!$I:$I,'Gracechurch Bank'!$K:$K,Cashflow!$B248,'Gracechurch Bank'!$J:$J,Cashflow!AP$5)</f>
        <v>0</v>
      </c>
      <c r="AQ248" s="137">
        <f>SUMIFS('Gracechurch Bank'!$I:$I,'Gracechurch Bank'!$K:$K,Cashflow!$B248,'Gracechurch Bank'!$J:$J,Cashflow!AQ$5)</f>
        <v>-2.7284841053187847E-12</v>
      </c>
      <c r="AR248" s="137">
        <f>SUMIFS('Gracechurch Bank'!$I:$I,'Gracechurch Bank'!$K:$K,Cashflow!$B248,'Gracechurch Bank'!$J:$J,Cashflow!AR$5)</f>
        <v>0</v>
      </c>
      <c r="AS248" s="137">
        <f>SUMIFS('Gracechurch Bank'!$I:$I,'Gracechurch Bank'!$K:$K,Cashflow!$B248,'Gracechurch Bank'!$J:$J,Cashflow!AS$5)</f>
        <v>0</v>
      </c>
      <c r="AT248" s="137">
        <f>SUMIFS('Gracechurch Bank'!$I:$I,'Gracechurch Bank'!$K:$K,Cashflow!$B248,'Gracechurch Bank'!$J:$J,Cashflow!AT$5)</f>
        <v>0</v>
      </c>
      <c r="AU248" s="137">
        <f>SUMIFS('Gracechurch Bank'!$I:$I,'Gracechurch Bank'!$K:$K,Cashflow!$B248,'Gracechurch Bank'!$J:$J,Cashflow!AU$5)</f>
        <v>0</v>
      </c>
      <c r="AV248" s="137">
        <f>SUMIFS('Gracechurch Bank'!$I:$I,'Gracechurch Bank'!$K:$K,Cashflow!$B248,'Gracechurch Bank'!$J:$J,Cashflow!AV$5)</f>
        <v>0</v>
      </c>
      <c r="AW248" s="137">
        <f>SUMIFS('Gracechurch Bank'!$I:$I,'Gracechurch Bank'!$K:$K,Cashflow!$B248,'Gracechurch Bank'!$J:$J,Cashflow!AW$5)</f>
        <v>0</v>
      </c>
      <c r="AX248" s="137">
        <f>SUMIFS('Gracechurch Bank'!$I:$I,'Gracechurch Bank'!$K:$K,Cashflow!$B248,'Gracechurch Bank'!$J:$J,Cashflow!AX$5)</f>
        <v>0</v>
      </c>
      <c r="AY248" s="137">
        <f>SUMIFS('Gracechurch Bank'!$I:$I,'Gracechurch Bank'!$K:$K,Cashflow!$B248,'Gracechurch Bank'!$J:$J,Cashflow!AY$5)</f>
        <v>0</v>
      </c>
      <c r="AZ248" s="137">
        <f>SUMIFS('Gracechurch Bank'!$I:$I,'Gracechurch Bank'!$K:$K,Cashflow!$B248,'Gracechurch Bank'!$J:$J,Cashflow!AZ$5)</f>
        <v>0</v>
      </c>
      <c r="BA248" s="137">
        <f>SUMIFS('Gracechurch Bank'!$I:$I,'Gracechurch Bank'!$K:$K,Cashflow!$B248,'Gracechurch Bank'!$J:$J,Cashflow!BA$5)</f>
        <v>0</v>
      </c>
    </row>
    <row r="249" spans="2:56" s="137" customFormat="1" ht="12.75" hidden="1" outlineLevel="1" x14ac:dyDescent="0.2">
      <c r="D249" s="181">
        <f t="shared" si="148"/>
        <v>0</v>
      </c>
    </row>
    <row r="250" spans="2:56" s="142" customFormat="1" ht="12.75" hidden="1" outlineLevel="1" x14ac:dyDescent="0.2">
      <c r="B250" s="142" t="s">
        <v>715</v>
      </c>
      <c r="D250" s="184">
        <f t="shared" si="148"/>
        <v>-29</v>
      </c>
      <c r="AE250" s="142">
        <f t="shared" ref="AE250:AZ250" si="153">AE26+AE244</f>
        <v>0</v>
      </c>
      <c r="AF250" s="142">
        <f t="shared" si="153"/>
        <v>0</v>
      </c>
      <c r="AG250" s="142">
        <f t="shared" si="153"/>
        <v>0</v>
      </c>
      <c r="AH250" s="142">
        <f t="shared" si="153"/>
        <v>0</v>
      </c>
      <c r="AI250" s="142">
        <f t="shared" si="153"/>
        <v>-1</v>
      </c>
      <c r="AJ250" s="142">
        <f t="shared" si="153"/>
        <v>-14</v>
      </c>
      <c r="AK250" s="142">
        <f t="shared" si="153"/>
        <v>-6</v>
      </c>
      <c r="AL250" s="142">
        <f t="shared" si="153"/>
        <v>-7</v>
      </c>
      <c r="AM250" s="142">
        <f t="shared" si="153"/>
        <v>-1</v>
      </c>
      <c r="AN250" s="142">
        <f t="shared" si="153"/>
        <v>0</v>
      </c>
      <c r="AO250" s="142">
        <f t="shared" si="153"/>
        <v>0</v>
      </c>
      <c r="AP250" s="142">
        <f t="shared" si="153"/>
        <v>0</v>
      </c>
      <c r="AQ250" s="142">
        <f t="shared" si="153"/>
        <v>0</v>
      </c>
      <c r="AR250" s="142">
        <f t="shared" si="153"/>
        <v>0</v>
      </c>
      <c r="AS250" s="142">
        <f t="shared" si="153"/>
        <v>0</v>
      </c>
      <c r="AT250" s="142">
        <f t="shared" si="153"/>
        <v>0</v>
      </c>
      <c r="AU250" s="143">
        <f t="shared" si="153"/>
        <v>-60000</v>
      </c>
      <c r="AV250" s="143">
        <f t="shared" si="153"/>
        <v>60000</v>
      </c>
      <c r="AW250" s="142">
        <f t="shared" si="153"/>
        <v>0</v>
      </c>
      <c r="AX250" s="142">
        <f t="shared" si="153"/>
        <v>0</v>
      </c>
      <c r="AY250" s="142">
        <f t="shared" si="153"/>
        <v>0</v>
      </c>
      <c r="AZ250" s="142">
        <f t="shared" si="153"/>
        <v>0</v>
      </c>
      <c r="BA250" s="142">
        <f t="shared" ref="BA250" si="154">BA26+BA244</f>
        <v>0</v>
      </c>
    </row>
    <row r="251" spans="2:56" s="142" customFormat="1" ht="12.75" hidden="1" outlineLevel="1" x14ac:dyDescent="0.2">
      <c r="B251" s="142" t="s">
        <v>716</v>
      </c>
      <c r="D251" s="184">
        <f t="shared" si="148"/>
        <v>-2.3719621822237968E-9</v>
      </c>
      <c r="E251" s="142">
        <f t="shared" ref="E251:AZ251" si="155">(E12-D12+E13-D13)-E197-E241</f>
        <v>0</v>
      </c>
      <c r="F251" s="142">
        <f t="shared" si="155"/>
        <v>0</v>
      </c>
      <c r="G251" s="142">
        <f t="shared" si="155"/>
        <v>0</v>
      </c>
      <c r="H251" s="142">
        <f t="shared" si="155"/>
        <v>0</v>
      </c>
      <c r="I251" s="142">
        <f t="shared" si="155"/>
        <v>0</v>
      </c>
      <c r="J251" s="142">
        <f t="shared" si="155"/>
        <v>0</v>
      </c>
      <c r="K251" s="142">
        <f t="shared" si="155"/>
        <v>0</v>
      </c>
      <c r="L251" s="142">
        <f t="shared" si="155"/>
        <v>0</v>
      </c>
      <c r="M251" s="142">
        <f t="shared" si="155"/>
        <v>0</v>
      </c>
      <c r="N251" s="142">
        <f t="shared" si="155"/>
        <v>0</v>
      </c>
      <c r="O251" s="142">
        <f t="shared" si="155"/>
        <v>0</v>
      </c>
      <c r="P251" s="142">
        <f t="shared" si="155"/>
        <v>0</v>
      </c>
      <c r="Q251" s="142">
        <f t="shared" si="155"/>
        <v>0</v>
      </c>
      <c r="R251" s="142">
        <f t="shared" si="155"/>
        <v>0</v>
      </c>
      <c r="S251" s="142">
        <f t="shared" si="155"/>
        <v>0</v>
      </c>
      <c r="T251" s="142">
        <f t="shared" si="155"/>
        <v>0</v>
      </c>
      <c r="U251" s="142">
        <f t="shared" si="155"/>
        <v>0</v>
      </c>
      <c r="V251" s="142">
        <f t="shared" si="155"/>
        <v>0</v>
      </c>
      <c r="W251" s="142">
        <f t="shared" si="155"/>
        <v>0</v>
      </c>
      <c r="X251" s="142">
        <f t="shared" si="155"/>
        <v>0</v>
      </c>
      <c r="Y251" s="142">
        <f t="shared" si="155"/>
        <v>0</v>
      </c>
      <c r="Z251" s="142">
        <f t="shared" si="155"/>
        <v>0</v>
      </c>
      <c r="AA251" s="142">
        <f t="shared" si="155"/>
        <v>0</v>
      </c>
      <c r="AB251" s="142">
        <f t="shared" si="155"/>
        <v>0</v>
      </c>
      <c r="AC251" s="142">
        <f t="shared" si="155"/>
        <v>0</v>
      </c>
      <c r="AD251" s="142">
        <f t="shared" si="155"/>
        <v>0</v>
      </c>
      <c r="AE251" s="142">
        <f t="shared" si="155"/>
        <v>0</v>
      </c>
      <c r="AF251" s="142">
        <f t="shared" si="155"/>
        <v>0</v>
      </c>
      <c r="AG251" s="142">
        <f t="shared" si="155"/>
        <v>0</v>
      </c>
      <c r="AH251" s="142">
        <f t="shared" si="155"/>
        <v>0</v>
      </c>
      <c r="AI251" s="142">
        <f t="shared" si="155"/>
        <v>0</v>
      </c>
      <c r="AJ251" s="142">
        <f t="shared" si="155"/>
        <v>0</v>
      </c>
      <c r="AK251" s="142">
        <f t="shared" si="155"/>
        <v>0</v>
      </c>
      <c r="AL251" s="142">
        <f t="shared" si="155"/>
        <v>-8.7311491370201111E-10</v>
      </c>
      <c r="AM251" s="142">
        <f t="shared" si="155"/>
        <v>0</v>
      </c>
      <c r="AN251" s="142">
        <f t="shared" si="155"/>
        <v>-8.0035533756017685E-11</v>
      </c>
      <c r="AO251" s="142">
        <f t="shared" si="155"/>
        <v>-2.3283064365386963E-10</v>
      </c>
      <c r="AP251" s="142">
        <f t="shared" si="155"/>
        <v>1.1641532182693481E-10</v>
      </c>
      <c r="AQ251" s="142">
        <f t="shared" si="155"/>
        <v>0</v>
      </c>
      <c r="AR251" s="142">
        <f t="shared" si="155"/>
        <v>-2.3283064365386963E-10</v>
      </c>
      <c r="AS251" s="142">
        <f t="shared" si="155"/>
        <v>-4.9476511776447296E-10</v>
      </c>
      <c r="AT251" s="142">
        <f t="shared" si="155"/>
        <v>-3.92901711165905E-10</v>
      </c>
      <c r="AU251" s="142">
        <f t="shared" si="155"/>
        <v>-4.3655745685100555E-10</v>
      </c>
      <c r="AV251" s="142">
        <f t="shared" si="155"/>
        <v>-6.6938810050487518E-10</v>
      </c>
      <c r="AW251" s="142">
        <f t="shared" si="155"/>
        <v>-1.5279510989785194E-10</v>
      </c>
      <c r="AX251" s="142">
        <f t="shared" si="155"/>
        <v>4.6566128730773926E-10</v>
      </c>
      <c r="AY251" s="142">
        <f t="shared" si="155"/>
        <v>7.2759576141834259E-10</v>
      </c>
      <c r="AZ251" s="142">
        <f t="shared" si="155"/>
        <v>-1.1641532182693481E-10</v>
      </c>
      <c r="BA251" s="142">
        <f t="shared" ref="BA251" si="156">(BA12-AZ12+BA13-AZ13)-BA197-BA241</f>
        <v>0</v>
      </c>
    </row>
    <row r="252" spans="2:56" s="137" customFormat="1" ht="12.75" collapsed="1" x14ac:dyDescent="0.2">
      <c r="D252" s="181"/>
    </row>
    <row r="253" spans="2:56" s="141" customFormat="1" ht="12.75" x14ac:dyDescent="0.2">
      <c r="B253" s="182" t="s">
        <v>275</v>
      </c>
      <c r="C253" s="182"/>
      <c r="D253" s="183">
        <f t="shared" si="148"/>
        <v>0</v>
      </c>
    </row>
    <row r="254" spans="2:56" s="177" customFormat="1" ht="12.75" x14ac:dyDescent="0.2">
      <c r="B254" s="140" t="s">
        <v>732</v>
      </c>
      <c r="C254" s="140"/>
      <c r="D254" s="178">
        <f t="shared" si="148"/>
        <v>-1949265.34</v>
      </c>
      <c r="AR254" s="140">
        <f>SUM(AR255:AR266)</f>
        <v>0</v>
      </c>
      <c r="AS254" s="140">
        <f t="shared" ref="AS254:AZ254" si="157">SUM(AS255:AS266)</f>
        <v>0</v>
      </c>
      <c r="AT254" s="140">
        <f t="shared" si="157"/>
        <v>0</v>
      </c>
      <c r="AU254" s="140">
        <f t="shared" si="157"/>
        <v>0</v>
      </c>
      <c r="AV254" s="140">
        <f t="shared" si="157"/>
        <v>-3600</v>
      </c>
      <c r="AW254" s="140">
        <f t="shared" si="157"/>
        <v>0</v>
      </c>
      <c r="AX254" s="140">
        <f t="shared" si="157"/>
        <v>0</v>
      </c>
      <c r="AY254" s="140">
        <f t="shared" si="157"/>
        <v>-1850000</v>
      </c>
      <c r="AZ254" s="140">
        <f t="shared" si="157"/>
        <v>-31843.84</v>
      </c>
      <c r="BA254" s="140">
        <f t="shared" ref="BA254" si="158">SUM(BA255:BA266)</f>
        <v>-63821.5</v>
      </c>
      <c r="BB254" s="140"/>
      <c r="BC254" s="140"/>
      <c r="BD254" s="140"/>
    </row>
    <row r="255" spans="2:56" s="137" customFormat="1" ht="12.75" hidden="1" outlineLevel="1" x14ac:dyDescent="0.2">
      <c r="B255" s="137" t="s">
        <v>5</v>
      </c>
      <c r="D255" s="181">
        <f t="shared" si="148"/>
        <v>-1850000</v>
      </c>
      <c r="E255" s="137">
        <f>SUMIFS('Pembridge Bank'!$I:$I,'Pembridge Bank'!$K:$K,Cashflow!$B255,'Pembridge Bank'!$J:$J,Cashflow!E$5)</f>
        <v>0</v>
      </c>
      <c r="F255" s="137">
        <f>SUMIFS('Pembridge Bank'!$I:$I,'Pembridge Bank'!$K:$K,Cashflow!$B255,'Pembridge Bank'!$J:$J,Cashflow!F$5)</f>
        <v>0</v>
      </c>
      <c r="G255" s="137">
        <f>SUMIFS('Pembridge Bank'!$I:$I,'Pembridge Bank'!$K:$K,Cashflow!$B255,'Pembridge Bank'!$J:$J,Cashflow!G$5)</f>
        <v>0</v>
      </c>
      <c r="H255" s="137">
        <f>SUMIFS('Pembridge Bank'!$I:$I,'Pembridge Bank'!$K:$K,Cashflow!$B255,'Pembridge Bank'!$J:$J,Cashflow!H$5)</f>
        <v>0</v>
      </c>
      <c r="I255" s="137">
        <f>SUMIFS('Pembridge Bank'!$I:$I,'Pembridge Bank'!$K:$K,Cashflow!$B255,'Pembridge Bank'!$J:$J,Cashflow!I$5)</f>
        <v>0</v>
      </c>
      <c r="J255" s="137">
        <f>SUMIFS('Pembridge Bank'!$I:$I,'Pembridge Bank'!$K:$K,Cashflow!$B255,'Pembridge Bank'!$J:$J,Cashflow!J$5)</f>
        <v>0</v>
      </c>
      <c r="K255" s="137">
        <f>SUMIFS('Pembridge Bank'!$I:$I,'Pembridge Bank'!$K:$K,Cashflow!$B255,'Pembridge Bank'!$J:$J,Cashflow!K$5)</f>
        <v>0</v>
      </c>
      <c r="L255" s="137">
        <f>SUMIFS('Pembridge Bank'!$I:$I,'Pembridge Bank'!$K:$K,Cashflow!$B255,'Pembridge Bank'!$J:$J,Cashflow!L$5)</f>
        <v>0</v>
      </c>
      <c r="M255" s="137">
        <f>SUMIFS('Pembridge Bank'!$I:$I,'Pembridge Bank'!$K:$K,Cashflow!$B255,'Pembridge Bank'!$J:$J,Cashflow!M$5)</f>
        <v>0</v>
      </c>
      <c r="N255" s="137">
        <f>SUMIFS('Pembridge Bank'!$I:$I,'Pembridge Bank'!$K:$K,Cashflow!$B255,'Pembridge Bank'!$J:$J,Cashflow!N$5)</f>
        <v>0</v>
      </c>
      <c r="O255" s="137">
        <f>SUMIFS('Pembridge Bank'!$I:$I,'Pembridge Bank'!$K:$K,Cashflow!$B255,'Pembridge Bank'!$J:$J,Cashflow!O$5)</f>
        <v>0</v>
      </c>
      <c r="P255" s="137">
        <f>SUMIFS('Pembridge Bank'!$I:$I,'Pembridge Bank'!$K:$K,Cashflow!$B255,'Pembridge Bank'!$J:$J,Cashflow!P$5)</f>
        <v>0</v>
      </c>
      <c r="Q255" s="137">
        <f>SUMIFS('Pembridge Bank'!$I:$I,'Pembridge Bank'!$K:$K,Cashflow!$B255,'Pembridge Bank'!$J:$J,Cashflow!Q$5)</f>
        <v>0</v>
      </c>
      <c r="R255" s="137">
        <f>SUMIFS('Pembridge Bank'!$I:$I,'Pembridge Bank'!$K:$K,Cashflow!$B255,'Pembridge Bank'!$J:$J,Cashflow!R$5)</f>
        <v>0</v>
      </c>
      <c r="S255" s="137">
        <f>SUMIFS('Pembridge Bank'!$I:$I,'Pembridge Bank'!$K:$K,Cashflow!$B255,'Pembridge Bank'!$J:$J,Cashflow!S$5)</f>
        <v>0</v>
      </c>
      <c r="T255" s="137">
        <f>SUMIFS('Pembridge Bank'!$I:$I,'Pembridge Bank'!$K:$K,Cashflow!$B255,'Pembridge Bank'!$J:$J,Cashflow!T$5)</f>
        <v>0</v>
      </c>
      <c r="U255" s="137">
        <f>SUMIFS('Pembridge Bank'!$I:$I,'Pembridge Bank'!$K:$K,Cashflow!$B255,'Pembridge Bank'!$J:$J,Cashflow!U$5)</f>
        <v>0</v>
      </c>
      <c r="V255" s="137">
        <f>SUMIFS('Pembridge Bank'!$I:$I,'Pembridge Bank'!$K:$K,Cashflow!$B255,'Pembridge Bank'!$J:$J,Cashflow!V$5)</f>
        <v>0</v>
      </c>
      <c r="W255" s="137">
        <f>SUMIFS('Pembridge Bank'!$I:$I,'Pembridge Bank'!$K:$K,Cashflow!$B255,'Pembridge Bank'!$J:$J,Cashflow!W$5)</f>
        <v>0</v>
      </c>
      <c r="X255" s="137">
        <f>SUMIFS('Pembridge Bank'!$I:$I,'Pembridge Bank'!$K:$K,Cashflow!$B255,'Pembridge Bank'!$J:$J,Cashflow!X$5)</f>
        <v>0</v>
      </c>
      <c r="Y255" s="137">
        <f>SUMIFS('Pembridge Bank'!$I:$I,'Pembridge Bank'!$K:$K,Cashflow!$B255,'Pembridge Bank'!$J:$J,Cashflow!Y$5)</f>
        <v>0</v>
      </c>
      <c r="Z255" s="137">
        <f>SUMIFS('Pembridge Bank'!$I:$I,'Pembridge Bank'!$K:$K,Cashflow!$B255,'Pembridge Bank'!$J:$J,Cashflow!Z$5)</f>
        <v>0</v>
      </c>
      <c r="AA255" s="137">
        <f>SUMIFS('Pembridge Bank'!$I:$I,'Pembridge Bank'!$K:$K,Cashflow!$B255,'Pembridge Bank'!$J:$J,Cashflow!AA$5)</f>
        <v>0</v>
      </c>
      <c r="AB255" s="137">
        <f>SUMIFS('Pembridge Bank'!$I:$I,'Pembridge Bank'!$K:$K,Cashflow!$B255,'Pembridge Bank'!$J:$J,Cashflow!AB$5)</f>
        <v>0</v>
      </c>
      <c r="AC255" s="137">
        <f>SUMIFS('Pembridge Bank'!$I:$I,'Pembridge Bank'!$K:$K,Cashflow!$B255,'Pembridge Bank'!$J:$J,Cashflow!AC$5)</f>
        <v>0</v>
      </c>
      <c r="AD255" s="137">
        <f>SUMIFS('Pembridge Bank'!$I:$I,'Pembridge Bank'!$K:$K,Cashflow!$B255,'Pembridge Bank'!$J:$J,Cashflow!AD$5)</f>
        <v>0</v>
      </c>
      <c r="AE255" s="137">
        <f>SUMIFS('Pembridge Bank'!$I:$I,'Pembridge Bank'!$K:$K,Cashflow!$B255,'Pembridge Bank'!$J:$J,Cashflow!AE$5)</f>
        <v>0</v>
      </c>
      <c r="AF255" s="137">
        <f>SUMIFS('Pembridge Bank'!$I:$I,'Pembridge Bank'!$K:$K,Cashflow!$B255,'Pembridge Bank'!$J:$J,Cashflow!AF$5)</f>
        <v>0</v>
      </c>
      <c r="AG255" s="137">
        <f>SUMIFS('Pembridge Bank'!$I:$I,'Pembridge Bank'!$K:$K,Cashflow!$B255,'Pembridge Bank'!$J:$J,Cashflow!AG$5)</f>
        <v>0</v>
      </c>
      <c r="AH255" s="137">
        <f>SUMIFS('Pembridge Bank'!$I:$I,'Pembridge Bank'!$K:$K,Cashflow!$B255,'Pembridge Bank'!$J:$J,Cashflow!AH$5)</f>
        <v>0</v>
      </c>
      <c r="AI255" s="137">
        <f>SUMIFS('Pembridge Bank'!$I:$I,'Pembridge Bank'!$K:$K,Cashflow!$B255,'Pembridge Bank'!$J:$J,Cashflow!AI$5)</f>
        <v>0</v>
      </c>
      <c r="AJ255" s="137">
        <f>SUMIFS('Pembridge Bank'!$I:$I,'Pembridge Bank'!$K:$K,Cashflow!$B255,'Pembridge Bank'!$J:$J,Cashflow!AJ$5)</f>
        <v>0</v>
      </c>
      <c r="AK255" s="137">
        <f>SUMIFS('Pembridge Bank'!$I:$I,'Pembridge Bank'!$K:$K,Cashflow!$B255,'Pembridge Bank'!$J:$J,Cashflow!AK$5)</f>
        <v>0</v>
      </c>
      <c r="AL255" s="137">
        <f>SUMIFS('Pembridge Bank'!$I:$I,'Pembridge Bank'!$K:$K,Cashflow!$B255,'Pembridge Bank'!$J:$J,Cashflow!AL$5)</f>
        <v>0</v>
      </c>
      <c r="AM255" s="137">
        <f>SUMIFS('Pembridge Bank'!$I:$I,'Pembridge Bank'!$K:$K,Cashflow!$B255,'Pembridge Bank'!$J:$J,Cashflow!AM$5)</f>
        <v>0</v>
      </c>
      <c r="AN255" s="137">
        <f>SUMIFS('Pembridge Bank'!$I:$I,'Pembridge Bank'!$K:$K,Cashflow!$B255,'Pembridge Bank'!$J:$J,Cashflow!AN$5)</f>
        <v>0</v>
      </c>
      <c r="AO255" s="137">
        <f>SUMIFS('Pembridge Bank'!$I:$I,'Pembridge Bank'!$K:$K,Cashflow!$B255,'Pembridge Bank'!$J:$J,Cashflow!AO$5)</f>
        <v>0</v>
      </c>
      <c r="AP255" s="137">
        <f>SUMIFS('Pembridge Bank'!$I:$I,'Pembridge Bank'!$K:$K,Cashflow!$B255,'Pembridge Bank'!$J:$J,Cashflow!AP$5)</f>
        <v>0</v>
      </c>
      <c r="AQ255" s="137">
        <f>SUMIFS('Pembridge Bank'!$I:$I,'Pembridge Bank'!$K:$K,Cashflow!$B255,'Pembridge Bank'!$J:$J,Cashflow!AQ$5)</f>
        <v>0</v>
      </c>
      <c r="AR255" s="137">
        <f>SUMIFS('Pembridge Bank'!$I:$I,'Pembridge Bank'!$K:$K,Cashflow!$B255,'Pembridge Bank'!$J:$J,Cashflow!AR$5)</f>
        <v>0</v>
      </c>
      <c r="AS255" s="137">
        <f>SUMIFS('Pembridge Bank'!$I:$I,'Pembridge Bank'!$K:$K,Cashflow!$B255,'Pembridge Bank'!$J:$J,Cashflow!AS$5)</f>
        <v>0</v>
      </c>
      <c r="AT255" s="137">
        <f>SUMIFS('Pembridge Bank'!$I:$I,'Pembridge Bank'!$K:$K,Cashflow!$B255,'Pembridge Bank'!$J:$J,Cashflow!AT$5)</f>
        <v>0</v>
      </c>
      <c r="AU255" s="137">
        <f>SUMIFS('Pembridge Bank'!$I:$I,'Pembridge Bank'!$K:$K,Cashflow!$B255,'Pembridge Bank'!$J:$J,Cashflow!AU$5)</f>
        <v>0</v>
      </c>
      <c r="AV255" s="137">
        <f>SUMIFS('Pembridge Bank'!$I:$I,'Pembridge Bank'!$K:$K,Cashflow!$B255,'Pembridge Bank'!$J:$J,Cashflow!AV$5)</f>
        <v>0</v>
      </c>
      <c r="AW255" s="137">
        <f>SUMIFS('Pembridge Bank'!$I:$I,'Pembridge Bank'!$K:$K,Cashflow!$B255,'Pembridge Bank'!$J:$J,Cashflow!AW$5)</f>
        <v>0</v>
      </c>
      <c r="AX255" s="137">
        <f>SUMIFS('Pembridge Bank'!$I:$I,'Pembridge Bank'!$K:$K,Cashflow!$B255,'Pembridge Bank'!$J:$J,Cashflow!AX$5)</f>
        <v>0</v>
      </c>
      <c r="AY255" s="137">
        <f>SUMIFS('Pembridge Bank'!$I:$I,'Pembridge Bank'!$K:$K,Cashflow!$B255,'Pembridge Bank'!$J:$J,Cashflow!AY$5)</f>
        <v>-1850000</v>
      </c>
      <c r="AZ255" s="137">
        <f>SUMIFS('Pembridge Bank'!$I:$I,'Pembridge Bank'!$K:$K,Cashflow!$B255,'Pembridge Bank'!$J:$J,Cashflow!AZ$5)</f>
        <v>0</v>
      </c>
      <c r="BA255" s="137">
        <f>SUMIFS('Pembridge Bank'!$I:$I,'Pembridge Bank'!$K:$K,Cashflow!$B255,'Pembridge Bank'!$J:$J,Cashflow!BA$5)</f>
        <v>0</v>
      </c>
    </row>
    <row r="256" spans="2:56" s="137" customFormat="1" ht="12.75" hidden="1" outlineLevel="1" x14ac:dyDescent="0.2">
      <c r="B256" s="137" t="s">
        <v>7</v>
      </c>
      <c r="D256" s="181">
        <f t="shared" si="148"/>
        <v>0</v>
      </c>
      <c r="E256" s="137">
        <f>SUMIFS('Pembridge Bank'!$I:$I,'Pembridge Bank'!$K:$K,Cashflow!$B256,'Pembridge Bank'!$J:$J,Cashflow!E$5)</f>
        <v>0</v>
      </c>
      <c r="F256" s="137">
        <f>SUMIFS('Pembridge Bank'!$I:$I,'Pembridge Bank'!$K:$K,Cashflow!$B256,'Pembridge Bank'!$J:$J,Cashflow!F$5)</f>
        <v>0</v>
      </c>
      <c r="G256" s="137">
        <f>SUMIFS('Pembridge Bank'!$I:$I,'Pembridge Bank'!$K:$K,Cashflow!$B256,'Pembridge Bank'!$J:$J,Cashflow!G$5)</f>
        <v>0</v>
      </c>
      <c r="H256" s="137">
        <f>SUMIFS('Pembridge Bank'!$I:$I,'Pembridge Bank'!$K:$K,Cashflow!$B256,'Pembridge Bank'!$J:$J,Cashflow!H$5)</f>
        <v>0</v>
      </c>
      <c r="I256" s="137">
        <f>SUMIFS('Pembridge Bank'!$I:$I,'Pembridge Bank'!$K:$K,Cashflow!$B256,'Pembridge Bank'!$J:$J,Cashflow!I$5)</f>
        <v>0</v>
      </c>
      <c r="J256" s="137">
        <f>SUMIFS('Pembridge Bank'!$I:$I,'Pembridge Bank'!$K:$K,Cashflow!$B256,'Pembridge Bank'!$J:$J,Cashflow!J$5)</f>
        <v>0</v>
      </c>
      <c r="K256" s="137">
        <f>SUMIFS('Pembridge Bank'!$I:$I,'Pembridge Bank'!$K:$K,Cashflow!$B256,'Pembridge Bank'!$J:$J,Cashflow!K$5)</f>
        <v>0</v>
      </c>
      <c r="L256" s="137">
        <f>SUMIFS('Pembridge Bank'!$I:$I,'Pembridge Bank'!$K:$K,Cashflow!$B256,'Pembridge Bank'!$J:$J,Cashflow!L$5)</f>
        <v>0</v>
      </c>
      <c r="M256" s="137">
        <f>SUMIFS('Pembridge Bank'!$I:$I,'Pembridge Bank'!$K:$K,Cashflow!$B256,'Pembridge Bank'!$J:$J,Cashflow!M$5)</f>
        <v>0</v>
      </c>
      <c r="N256" s="137">
        <f>SUMIFS('Pembridge Bank'!$I:$I,'Pembridge Bank'!$K:$K,Cashflow!$B256,'Pembridge Bank'!$J:$J,Cashflow!N$5)</f>
        <v>0</v>
      </c>
      <c r="O256" s="137">
        <f>SUMIFS('Pembridge Bank'!$I:$I,'Pembridge Bank'!$K:$K,Cashflow!$B256,'Pembridge Bank'!$J:$J,Cashflow!O$5)</f>
        <v>0</v>
      </c>
      <c r="P256" s="137">
        <f>SUMIFS('Pembridge Bank'!$I:$I,'Pembridge Bank'!$K:$K,Cashflow!$B256,'Pembridge Bank'!$J:$J,Cashflow!P$5)</f>
        <v>0</v>
      </c>
      <c r="Q256" s="137">
        <f>SUMIFS('Pembridge Bank'!$I:$I,'Pembridge Bank'!$K:$K,Cashflow!$B256,'Pembridge Bank'!$J:$J,Cashflow!Q$5)</f>
        <v>0</v>
      </c>
      <c r="R256" s="137">
        <f>SUMIFS('Pembridge Bank'!$I:$I,'Pembridge Bank'!$K:$K,Cashflow!$B256,'Pembridge Bank'!$J:$J,Cashflow!R$5)</f>
        <v>0</v>
      </c>
      <c r="S256" s="137">
        <f>SUMIFS('Pembridge Bank'!$I:$I,'Pembridge Bank'!$K:$K,Cashflow!$B256,'Pembridge Bank'!$J:$J,Cashflow!S$5)</f>
        <v>0</v>
      </c>
      <c r="T256" s="137">
        <f>SUMIFS('Pembridge Bank'!$I:$I,'Pembridge Bank'!$K:$K,Cashflow!$B256,'Pembridge Bank'!$J:$J,Cashflow!T$5)</f>
        <v>0</v>
      </c>
      <c r="U256" s="137">
        <f>SUMIFS('Pembridge Bank'!$I:$I,'Pembridge Bank'!$K:$K,Cashflow!$B256,'Pembridge Bank'!$J:$J,Cashflow!U$5)</f>
        <v>0</v>
      </c>
      <c r="V256" s="137">
        <f>SUMIFS('Pembridge Bank'!$I:$I,'Pembridge Bank'!$K:$K,Cashflow!$B256,'Pembridge Bank'!$J:$J,Cashflow!V$5)</f>
        <v>0</v>
      </c>
      <c r="W256" s="137">
        <f>SUMIFS('Pembridge Bank'!$I:$I,'Pembridge Bank'!$K:$K,Cashflow!$B256,'Pembridge Bank'!$J:$J,Cashflow!W$5)</f>
        <v>0</v>
      </c>
      <c r="X256" s="137">
        <f>SUMIFS('Pembridge Bank'!$I:$I,'Pembridge Bank'!$K:$K,Cashflow!$B256,'Pembridge Bank'!$J:$J,Cashflow!X$5)</f>
        <v>0</v>
      </c>
      <c r="Y256" s="137">
        <f>SUMIFS('Pembridge Bank'!$I:$I,'Pembridge Bank'!$K:$K,Cashflow!$B256,'Pembridge Bank'!$J:$J,Cashflow!Y$5)</f>
        <v>0</v>
      </c>
      <c r="Z256" s="137">
        <f>SUMIFS('Pembridge Bank'!$I:$I,'Pembridge Bank'!$K:$K,Cashflow!$B256,'Pembridge Bank'!$J:$J,Cashflow!Z$5)</f>
        <v>0</v>
      </c>
      <c r="AA256" s="137">
        <f>SUMIFS('Pembridge Bank'!$I:$I,'Pembridge Bank'!$K:$K,Cashflow!$B256,'Pembridge Bank'!$J:$J,Cashflow!AA$5)</f>
        <v>0</v>
      </c>
      <c r="AB256" s="137">
        <f>SUMIFS('Pembridge Bank'!$I:$I,'Pembridge Bank'!$K:$K,Cashflow!$B256,'Pembridge Bank'!$J:$J,Cashflow!AB$5)</f>
        <v>0</v>
      </c>
      <c r="AC256" s="137">
        <f>SUMIFS('Pembridge Bank'!$I:$I,'Pembridge Bank'!$K:$K,Cashflow!$B256,'Pembridge Bank'!$J:$J,Cashflow!AC$5)</f>
        <v>0</v>
      </c>
      <c r="AD256" s="137">
        <f>SUMIFS('Pembridge Bank'!$I:$I,'Pembridge Bank'!$K:$K,Cashflow!$B256,'Pembridge Bank'!$J:$J,Cashflow!AD$5)</f>
        <v>0</v>
      </c>
      <c r="AE256" s="137">
        <f>SUMIFS('Pembridge Bank'!$I:$I,'Pembridge Bank'!$K:$K,Cashflow!$B256,'Pembridge Bank'!$J:$J,Cashflow!AE$5)</f>
        <v>0</v>
      </c>
      <c r="AF256" s="137">
        <f>SUMIFS('Pembridge Bank'!$I:$I,'Pembridge Bank'!$K:$K,Cashflow!$B256,'Pembridge Bank'!$J:$J,Cashflow!AF$5)</f>
        <v>0</v>
      </c>
      <c r="AG256" s="137">
        <f>SUMIFS('Pembridge Bank'!$I:$I,'Pembridge Bank'!$K:$K,Cashflow!$B256,'Pembridge Bank'!$J:$J,Cashflow!AG$5)</f>
        <v>0</v>
      </c>
      <c r="AH256" s="137">
        <f>SUMIFS('Pembridge Bank'!$I:$I,'Pembridge Bank'!$K:$K,Cashflow!$B256,'Pembridge Bank'!$J:$J,Cashflow!AH$5)</f>
        <v>0</v>
      </c>
      <c r="AI256" s="137">
        <f>SUMIFS('Pembridge Bank'!$I:$I,'Pembridge Bank'!$K:$K,Cashflow!$B256,'Pembridge Bank'!$J:$J,Cashflow!AI$5)</f>
        <v>0</v>
      </c>
      <c r="AJ256" s="137">
        <f>SUMIFS('Pembridge Bank'!$I:$I,'Pembridge Bank'!$K:$K,Cashflow!$B256,'Pembridge Bank'!$J:$J,Cashflow!AJ$5)</f>
        <v>0</v>
      </c>
      <c r="AK256" s="137">
        <f>SUMIFS('Pembridge Bank'!$I:$I,'Pembridge Bank'!$K:$K,Cashflow!$B256,'Pembridge Bank'!$J:$J,Cashflow!AK$5)</f>
        <v>0</v>
      </c>
      <c r="AL256" s="137">
        <f>SUMIFS('Pembridge Bank'!$I:$I,'Pembridge Bank'!$K:$K,Cashflow!$B256,'Pembridge Bank'!$J:$J,Cashflow!AL$5)</f>
        <v>0</v>
      </c>
      <c r="AM256" s="137">
        <f>SUMIFS('Pembridge Bank'!$I:$I,'Pembridge Bank'!$K:$K,Cashflow!$B256,'Pembridge Bank'!$J:$J,Cashflow!AM$5)</f>
        <v>0</v>
      </c>
      <c r="AN256" s="137">
        <f>SUMIFS('Pembridge Bank'!$I:$I,'Pembridge Bank'!$K:$K,Cashflow!$B256,'Pembridge Bank'!$J:$J,Cashflow!AN$5)</f>
        <v>0</v>
      </c>
      <c r="AO256" s="137">
        <f>SUMIFS('Pembridge Bank'!$I:$I,'Pembridge Bank'!$K:$K,Cashflow!$B256,'Pembridge Bank'!$J:$J,Cashflow!AO$5)</f>
        <v>0</v>
      </c>
      <c r="AP256" s="137">
        <f>SUMIFS('Pembridge Bank'!$I:$I,'Pembridge Bank'!$K:$K,Cashflow!$B256,'Pembridge Bank'!$J:$J,Cashflow!AP$5)</f>
        <v>0</v>
      </c>
      <c r="AQ256" s="137">
        <f>SUMIFS('Pembridge Bank'!$I:$I,'Pembridge Bank'!$K:$K,Cashflow!$B256,'Pembridge Bank'!$J:$J,Cashflow!AQ$5)</f>
        <v>0</v>
      </c>
      <c r="AR256" s="137">
        <f>SUMIFS('Pembridge Bank'!$I:$I,'Pembridge Bank'!$K:$K,Cashflow!$B256,'Pembridge Bank'!$J:$J,Cashflow!AR$5)</f>
        <v>0</v>
      </c>
      <c r="AS256" s="137">
        <f>SUMIFS('Pembridge Bank'!$I:$I,'Pembridge Bank'!$K:$K,Cashflow!$B256,'Pembridge Bank'!$J:$J,Cashflow!AS$5)</f>
        <v>0</v>
      </c>
      <c r="AT256" s="137">
        <f>SUMIFS('Pembridge Bank'!$I:$I,'Pembridge Bank'!$K:$K,Cashflow!$B256,'Pembridge Bank'!$J:$J,Cashflow!AT$5)</f>
        <v>0</v>
      </c>
      <c r="AU256" s="137">
        <f>SUMIFS('Pembridge Bank'!$I:$I,'Pembridge Bank'!$K:$K,Cashflow!$B256,'Pembridge Bank'!$J:$J,Cashflow!AU$5)</f>
        <v>0</v>
      </c>
      <c r="AV256" s="137">
        <f>SUMIFS('Pembridge Bank'!$I:$I,'Pembridge Bank'!$K:$K,Cashflow!$B256,'Pembridge Bank'!$J:$J,Cashflow!AV$5)</f>
        <v>0</v>
      </c>
      <c r="AW256" s="137">
        <f>SUMIFS('Pembridge Bank'!$I:$I,'Pembridge Bank'!$K:$K,Cashflow!$B256,'Pembridge Bank'!$J:$J,Cashflow!AW$5)</f>
        <v>0</v>
      </c>
      <c r="AX256" s="137">
        <f>SUMIFS('Pembridge Bank'!$I:$I,'Pembridge Bank'!$K:$K,Cashflow!$B256,'Pembridge Bank'!$J:$J,Cashflow!AX$5)</f>
        <v>0</v>
      </c>
      <c r="AY256" s="137">
        <f>SUMIFS('Pembridge Bank'!$I:$I,'Pembridge Bank'!$K:$K,Cashflow!$B256,'Pembridge Bank'!$J:$J,Cashflow!AY$5)</f>
        <v>0</v>
      </c>
      <c r="AZ256" s="137">
        <f>SUMIFS('Pembridge Bank'!$I:$I,'Pembridge Bank'!$K:$K,Cashflow!$B256,'Pembridge Bank'!$J:$J,Cashflow!AZ$5)</f>
        <v>0</v>
      </c>
      <c r="BA256" s="137">
        <f>SUMIFS('Pembridge Bank'!$I:$I,'Pembridge Bank'!$K:$K,Cashflow!$B256,'Pembridge Bank'!$J:$J,Cashflow!BA$5)</f>
        <v>0</v>
      </c>
    </row>
    <row r="257" spans="2:56" s="137" customFormat="1" ht="12.75" hidden="1" outlineLevel="1" x14ac:dyDescent="0.2">
      <c r="B257" s="137" t="s">
        <v>1064</v>
      </c>
      <c r="D257" s="181">
        <f t="shared" si="148"/>
        <v>0</v>
      </c>
      <c r="E257" s="137">
        <f>SUMIFS('Pembridge Bank'!$I:$I,'Pembridge Bank'!$K:$K,Cashflow!$B257,'Pembridge Bank'!$J:$J,Cashflow!E$5)</f>
        <v>0</v>
      </c>
      <c r="F257" s="137">
        <f>SUMIFS('Pembridge Bank'!$I:$I,'Pembridge Bank'!$K:$K,Cashflow!$B257,'Pembridge Bank'!$J:$J,Cashflow!F$5)</f>
        <v>0</v>
      </c>
      <c r="G257" s="137">
        <f>SUMIFS('Pembridge Bank'!$I:$I,'Pembridge Bank'!$K:$K,Cashflow!$B257,'Pembridge Bank'!$J:$J,Cashflow!G$5)</f>
        <v>0</v>
      </c>
      <c r="H257" s="137">
        <f>SUMIFS('Pembridge Bank'!$I:$I,'Pembridge Bank'!$K:$K,Cashflow!$B257,'Pembridge Bank'!$J:$J,Cashflow!H$5)</f>
        <v>0</v>
      </c>
      <c r="I257" s="137">
        <f>SUMIFS('Pembridge Bank'!$I:$I,'Pembridge Bank'!$K:$K,Cashflow!$B257,'Pembridge Bank'!$J:$J,Cashflow!I$5)</f>
        <v>0</v>
      </c>
      <c r="J257" s="137">
        <f>SUMIFS('Pembridge Bank'!$I:$I,'Pembridge Bank'!$K:$K,Cashflow!$B257,'Pembridge Bank'!$J:$J,Cashflow!J$5)</f>
        <v>0</v>
      </c>
      <c r="K257" s="137">
        <f>SUMIFS('Pembridge Bank'!$I:$I,'Pembridge Bank'!$K:$K,Cashflow!$B257,'Pembridge Bank'!$J:$J,Cashflow!K$5)</f>
        <v>0</v>
      </c>
      <c r="L257" s="137">
        <f>SUMIFS('Pembridge Bank'!$I:$I,'Pembridge Bank'!$K:$K,Cashflow!$B257,'Pembridge Bank'!$J:$J,Cashflow!L$5)</f>
        <v>0</v>
      </c>
      <c r="M257" s="137">
        <f>SUMIFS('Pembridge Bank'!$I:$I,'Pembridge Bank'!$K:$K,Cashflow!$B257,'Pembridge Bank'!$J:$J,Cashflow!M$5)</f>
        <v>0</v>
      </c>
      <c r="N257" s="137">
        <f>SUMIFS('Pembridge Bank'!$I:$I,'Pembridge Bank'!$K:$K,Cashflow!$B257,'Pembridge Bank'!$J:$J,Cashflow!N$5)</f>
        <v>0</v>
      </c>
      <c r="O257" s="137">
        <f>SUMIFS('Pembridge Bank'!$I:$I,'Pembridge Bank'!$K:$K,Cashflow!$B257,'Pembridge Bank'!$J:$J,Cashflow!O$5)</f>
        <v>0</v>
      </c>
      <c r="P257" s="137">
        <f>SUMIFS('Pembridge Bank'!$I:$I,'Pembridge Bank'!$K:$K,Cashflow!$B257,'Pembridge Bank'!$J:$J,Cashflow!P$5)</f>
        <v>0</v>
      </c>
      <c r="Q257" s="137">
        <f>SUMIFS('Pembridge Bank'!$I:$I,'Pembridge Bank'!$K:$K,Cashflow!$B257,'Pembridge Bank'!$J:$J,Cashflow!Q$5)</f>
        <v>0</v>
      </c>
      <c r="R257" s="137">
        <f>SUMIFS('Pembridge Bank'!$I:$I,'Pembridge Bank'!$K:$K,Cashflow!$B257,'Pembridge Bank'!$J:$J,Cashflow!R$5)</f>
        <v>0</v>
      </c>
      <c r="S257" s="137">
        <f>SUMIFS('Pembridge Bank'!$I:$I,'Pembridge Bank'!$K:$K,Cashflow!$B257,'Pembridge Bank'!$J:$J,Cashflow!S$5)</f>
        <v>0</v>
      </c>
      <c r="T257" s="137">
        <f>SUMIFS('Pembridge Bank'!$I:$I,'Pembridge Bank'!$K:$K,Cashflow!$B257,'Pembridge Bank'!$J:$J,Cashflow!T$5)</f>
        <v>0</v>
      </c>
      <c r="U257" s="137">
        <f>SUMIFS('Pembridge Bank'!$I:$I,'Pembridge Bank'!$K:$K,Cashflow!$B257,'Pembridge Bank'!$J:$J,Cashflow!U$5)</f>
        <v>0</v>
      </c>
      <c r="V257" s="137">
        <f>SUMIFS('Pembridge Bank'!$I:$I,'Pembridge Bank'!$K:$K,Cashflow!$B257,'Pembridge Bank'!$J:$J,Cashflow!V$5)</f>
        <v>0</v>
      </c>
      <c r="W257" s="137">
        <f>SUMIFS('Pembridge Bank'!$I:$I,'Pembridge Bank'!$K:$K,Cashflow!$B257,'Pembridge Bank'!$J:$J,Cashflow!W$5)</f>
        <v>0</v>
      </c>
      <c r="X257" s="137">
        <f>SUMIFS('Pembridge Bank'!$I:$I,'Pembridge Bank'!$K:$K,Cashflow!$B257,'Pembridge Bank'!$J:$J,Cashflow!X$5)</f>
        <v>0</v>
      </c>
      <c r="Y257" s="137">
        <f>SUMIFS('Pembridge Bank'!$I:$I,'Pembridge Bank'!$K:$K,Cashflow!$B257,'Pembridge Bank'!$J:$J,Cashflow!Y$5)</f>
        <v>0</v>
      </c>
      <c r="Z257" s="137">
        <f>SUMIFS('Pembridge Bank'!$I:$I,'Pembridge Bank'!$K:$K,Cashflow!$B257,'Pembridge Bank'!$J:$J,Cashflow!Z$5)</f>
        <v>0</v>
      </c>
      <c r="AA257" s="137">
        <f>SUMIFS('Pembridge Bank'!$I:$I,'Pembridge Bank'!$K:$K,Cashflow!$B257,'Pembridge Bank'!$J:$J,Cashflow!AA$5)</f>
        <v>0</v>
      </c>
      <c r="AB257" s="137">
        <f>SUMIFS('Pembridge Bank'!$I:$I,'Pembridge Bank'!$K:$K,Cashflow!$B257,'Pembridge Bank'!$J:$J,Cashflow!AB$5)</f>
        <v>0</v>
      </c>
      <c r="AC257" s="137">
        <f>SUMIFS('Pembridge Bank'!$I:$I,'Pembridge Bank'!$K:$K,Cashflow!$B257,'Pembridge Bank'!$J:$J,Cashflow!AC$5)</f>
        <v>0</v>
      </c>
      <c r="AD257" s="137">
        <f>SUMIFS('Pembridge Bank'!$I:$I,'Pembridge Bank'!$K:$K,Cashflow!$B257,'Pembridge Bank'!$J:$J,Cashflow!AD$5)</f>
        <v>0</v>
      </c>
      <c r="AE257" s="137">
        <f>SUMIFS('Pembridge Bank'!$I:$I,'Pembridge Bank'!$K:$K,Cashflow!$B257,'Pembridge Bank'!$J:$J,Cashflow!AE$5)</f>
        <v>0</v>
      </c>
      <c r="AF257" s="137">
        <f>SUMIFS('Pembridge Bank'!$I:$I,'Pembridge Bank'!$K:$K,Cashflow!$B257,'Pembridge Bank'!$J:$J,Cashflow!AF$5)</f>
        <v>0</v>
      </c>
      <c r="AG257" s="137">
        <f>SUMIFS('Pembridge Bank'!$I:$I,'Pembridge Bank'!$K:$K,Cashflow!$B257,'Pembridge Bank'!$J:$J,Cashflow!AG$5)</f>
        <v>0</v>
      </c>
      <c r="AH257" s="137">
        <f>SUMIFS('Pembridge Bank'!$I:$I,'Pembridge Bank'!$K:$K,Cashflow!$B257,'Pembridge Bank'!$J:$J,Cashflow!AH$5)</f>
        <v>0</v>
      </c>
      <c r="AI257" s="137">
        <f>SUMIFS('Pembridge Bank'!$I:$I,'Pembridge Bank'!$K:$K,Cashflow!$B257,'Pembridge Bank'!$J:$J,Cashflow!AI$5)</f>
        <v>0</v>
      </c>
      <c r="AJ257" s="137">
        <f>SUMIFS('Pembridge Bank'!$I:$I,'Pembridge Bank'!$K:$K,Cashflow!$B257,'Pembridge Bank'!$J:$J,Cashflow!AJ$5)</f>
        <v>0</v>
      </c>
      <c r="AK257" s="137">
        <f>SUMIFS('Pembridge Bank'!$I:$I,'Pembridge Bank'!$K:$K,Cashflow!$B257,'Pembridge Bank'!$J:$J,Cashflow!AK$5)</f>
        <v>0</v>
      </c>
      <c r="AL257" s="137">
        <f>SUMIFS('Pembridge Bank'!$I:$I,'Pembridge Bank'!$K:$K,Cashflow!$B257,'Pembridge Bank'!$J:$J,Cashflow!AL$5)</f>
        <v>0</v>
      </c>
      <c r="AM257" s="137">
        <f>SUMIFS('Pembridge Bank'!$I:$I,'Pembridge Bank'!$K:$K,Cashflow!$B257,'Pembridge Bank'!$J:$J,Cashflow!AM$5)</f>
        <v>0</v>
      </c>
      <c r="AN257" s="137">
        <f>SUMIFS('Pembridge Bank'!$I:$I,'Pembridge Bank'!$K:$K,Cashflow!$B257,'Pembridge Bank'!$J:$J,Cashflow!AN$5)</f>
        <v>0</v>
      </c>
      <c r="AO257" s="137">
        <f>SUMIFS('Pembridge Bank'!$I:$I,'Pembridge Bank'!$K:$K,Cashflow!$B257,'Pembridge Bank'!$J:$J,Cashflow!AO$5)</f>
        <v>0</v>
      </c>
      <c r="AP257" s="137">
        <f>SUMIFS('Pembridge Bank'!$I:$I,'Pembridge Bank'!$K:$K,Cashflow!$B257,'Pembridge Bank'!$J:$J,Cashflow!AP$5)</f>
        <v>0</v>
      </c>
      <c r="AQ257" s="137">
        <f>SUMIFS('Pembridge Bank'!$I:$I,'Pembridge Bank'!$K:$K,Cashflow!$B257,'Pembridge Bank'!$J:$J,Cashflow!AQ$5)</f>
        <v>0</v>
      </c>
      <c r="AR257" s="137">
        <f>SUMIFS('Pembridge Bank'!$I:$I,'Pembridge Bank'!$K:$K,Cashflow!$B257,'Pembridge Bank'!$J:$J,Cashflow!AR$5)</f>
        <v>0</v>
      </c>
      <c r="AS257" s="137">
        <f>SUMIFS('Pembridge Bank'!$I:$I,'Pembridge Bank'!$K:$K,Cashflow!$B257,'Pembridge Bank'!$J:$J,Cashflow!AS$5)</f>
        <v>0</v>
      </c>
      <c r="AT257" s="137">
        <f>SUMIFS('Pembridge Bank'!$I:$I,'Pembridge Bank'!$K:$K,Cashflow!$B257,'Pembridge Bank'!$J:$J,Cashflow!AT$5)</f>
        <v>0</v>
      </c>
      <c r="AU257" s="137">
        <f>SUMIFS('Pembridge Bank'!$I:$I,'Pembridge Bank'!$K:$K,Cashflow!$B257,'Pembridge Bank'!$J:$J,Cashflow!AU$5)</f>
        <v>0</v>
      </c>
      <c r="AV257" s="137">
        <f>SUMIFS('Pembridge Bank'!$I:$I,'Pembridge Bank'!$K:$K,Cashflow!$B257,'Pembridge Bank'!$J:$J,Cashflow!AV$5)</f>
        <v>0</v>
      </c>
      <c r="AW257" s="137">
        <f>SUMIFS('Pembridge Bank'!$I:$I,'Pembridge Bank'!$K:$K,Cashflow!$B257,'Pembridge Bank'!$J:$J,Cashflow!AW$5)</f>
        <v>0</v>
      </c>
      <c r="AX257" s="137">
        <f>SUMIFS('Pembridge Bank'!$I:$I,'Pembridge Bank'!$K:$K,Cashflow!$B257,'Pembridge Bank'!$J:$J,Cashflow!AX$5)</f>
        <v>0</v>
      </c>
      <c r="AY257" s="137">
        <f>SUMIFS('Pembridge Bank'!$I:$I,'Pembridge Bank'!$K:$K,Cashflow!$B257,'Pembridge Bank'!$J:$J,Cashflow!AY$5)</f>
        <v>0</v>
      </c>
      <c r="AZ257" s="137">
        <f>SUMIFS('Pembridge Bank'!$I:$I,'Pembridge Bank'!$K:$K,Cashflow!$B257,'Pembridge Bank'!$J:$J,Cashflow!AZ$5)</f>
        <v>0</v>
      </c>
      <c r="BA257" s="137">
        <f>SUMIFS('Pembridge Bank'!$I:$I,'Pembridge Bank'!$K:$K,Cashflow!$B257,'Pembridge Bank'!$J:$J,Cashflow!BA$5)</f>
        <v>0</v>
      </c>
    </row>
    <row r="258" spans="2:56" s="137" customFormat="1" ht="12.75" hidden="1" outlineLevel="1" x14ac:dyDescent="0.2">
      <c r="B258" s="137" t="s">
        <v>9</v>
      </c>
      <c r="D258" s="181">
        <f t="shared" si="148"/>
        <v>0</v>
      </c>
      <c r="E258" s="137">
        <f>SUMIFS('Pembridge Bank'!$I:$I,'Pembridge Bank'!$K:$K,Cashflow!$B258,'Pembridge Bank'!$J:$J,Cashflow!E$5)</f>
        <v>0</v>
      </c>
      <c r="F258" s="137">
        <f>SUMIFS('Pembridge Bank'!$I:$I,'Pembridge Bank'!$K:$K,Cashflow!$B258,'Pembridge Bank'!$J:$J,Cashflow!F$5)</f>
        <v>0</v>
      </c>
      <c r="G258" s="137">
        <f>SUMIFS('Pembridge Bank'!$I:$I,'Pembridge Bank'!$K:$K,Cashflow!$B258,'Pembridge Bank'!$J:$J,Cashflow!G$5)</f>
        <v>0</v>
      </c>
      <c r="H258" s="137">
        <f>SUMIFS('Pembridge Bank'!$I:$I,'Pembridge Bank'!$K:$K,Cashflow!$B258,'Pembridge Bank'!$J:$J,Cashflow!H$5)</f>
        <v>0</v>
      </c>
      <c r="I258" s="137">
        <f>SUMIFS('Pembridge Bank'!$I:$I,'Pembridge Bank'!$K:$K,Cashflow!$B258,'Pembridge Bank'!$J:$J,Cashflow!I$5)</f>
        <v>0</v>
      </c>
      <c r="J258" s="137">
        <f>SUMIFS('Pembridge Bank'!$I:$I,'Pembridge Bank'!$K:$K,Cashflow!$B258,'Pembridge Bank'!$J:$J,Cashflow!J$5)</f>
        <v>0</v>
      </c>
      <c r="K258" s="137">
        <f>SUMIFS('Pembridge Bank'!$I:$I,'Pembridge Bank'!$K:$K,Cashflow!$B258,'Pembridge Bank'!$J:$J,Cashflow!K$5)</f>
        <v>0</v>
      </c>
      <c r="L258" s="137">
        <f>SUMIFS('Pembridge Bank'!$I:$I,'Pembridge Bank'!$K:$K,Cashflow!$B258,'Pembridge Bank'!$J:$J,Cashflow!L$5)</f>
        <v>0</v>
      </c>
      <c r="M258" s="137">
        <f>SUMIFS('Pembridge Bank'!$I:$I,'Pembridge Bank'!$K:$K,Cashflow!$B258,'Pembridge Bank'!$J:$J,Cashflow!M$5)</f>
        <v>0</v>
      </c>
      <c r="N258" s="137">
        <f>SUMIFS('Pembridge Bank'!$I:$I,'Pembridge Bank'!$K:$K,Cashflow!$B258,'Pembridge Bank'!$J:$J,Cashflow!N$5)</f>
        <v>0</v>
      </c>
      <c r="O258" s="137">
        <f>SUMIFS('Pembridge Bank'!$I:$I,'Pembridge Bank'!$K:$K,Cashflow!$B258,'Pembridge Bank'!$J:$J,Cashflow!O$5)</f>
        <v>0</v>
      </c>
      <c r="P258" s="137">
        <f>SUMIFS('Pembridge Bank'!$I:$I,'Pembridge Bank'!$K:$K,Cashflow!$B258,'Pembridge Bank'!$J:$J,Cashflow!P$5)</f>
        <v>0</v>
      </c>
      <c r="Q258" s="137">
        <f>SUMIFS('Pembridge Bank'!$I:$I,'Pembridge Bank'!$K:$K,Cashflow!$B258,'Pembridge Bank'!$J:$J,Cashflow!Q$5)</f>
        <v>0</v>
      </c>
      <c r="R258" s="137">
        <f>SUMIFS('Pembridge Bank'!$I:$I,'Pembridge Bank'!$K:$K,Cashflow!$B258,'Pembridge Bank'!$J:$J,Cashflow!R$5)</f>
        <v>0</v>
      </c>
      <c r="S258" s="137">
        <f>SUMIFS('Pembridge Bank'!$I:$I,'Pembridge Bank'!$K:$K,Cashflow!$B258,'Pembridge Bank'!$J:$J,Cashflow!S$5)</f>
        <v>0</v>
      </c>
      <c r="T258" s="137">
        <f>SUMIFS('Pembridge Bank'!$I:$I,'Pembridge Bank'!$K:$K,Cashflow!$B258,'Pembridge Bank'!$J:$J,Cashflow!T$5)</f>
        <v>0</v>
      </c>
      <c r="U258" s="137">
        <f>SUMIFS('Pembridge Bank'!$I:$I,'Pembridge Bank'!$K:$K,Cashflow!$B258,'Pembridge Bank'!$J:$J,Cashflow!U$5)</f>
        <v>0</v>
      </c>
      <c r="V258" s="137">
        <f>SUMIFS('Pembridge Bank'!$I:$I,'Pembridge Bank'!$K:$K,Cashflow!$B258,'Pembridge Bank'!$J:$J,Cashflow!V$5)</f>
        <v>0</v>
      </c>
      <c r="W258" s="137">
        <f>SUMIFS('Pembridge Bank'!$I:$I,'Pembridge Bank'!$K:$K,Cashflow!$B258,'Pembridge Bank'!$J:$J,Cashflow!W$5)</f>
        <v>0</v>
      </c>
      <c r="X258" s="137">
        <f>SUMIFS('Pembridge Bank'!$I:$I,'Pembridge Bank'!$K:$K,Cashflow!$B258,'Pembridge Bank'!$J:$J,Cashflow!X$5)</f>
        <v>0</v>
      </c>
      <c r="Y258" s="137">
        <f>SUMIFS('Pembridge Bank'!$I:$I,'Pembridge Bank'!$K:$K,Cashflow!$B258,'Pembridge Bank'!$J:$J,Cashflow!Y$5)</f>
        <v>0</v>
      </c>
      <c r="Z258" s="137">
        <f>SUMIFS('Pembridge Bank'!$I:$I,'Pembridge Bank'!$K:$K,Cashflow!$B258,'Pembridge Bank'!$J:$J,Cashflow!Z$5)</f>
        <v>0</v>
      </c>
      <c r="AA258" s="137">
        <f>SUMIFS('Pembridge Bank'!$I:$I,'Pembridge Bank'!$K:$K,Cashflow!$B258,'Pembridge Bank'!$J:$J,Cashflow!AA$5)</f>
        <v>0</v>
      </c>
      <c r="AB258" s="137">
        <f>SUMIFS('Pembridge Bank'!$I:$I,'Pembridge Bank'!$K:$K,Cashflow!$B258,'Pembridge Bank'!$J:$J,Cashflow!AB$5)</f>
        <v>0</v>
      </c>
      <c r="AC258" s="137">
        <f>SUMIFS('Pembridge Bank'!$I:$I,'Pembridge Bank'!$K:$K,Cashflow!$B258,'Pembridge Bank'!$J:$J,Cashflow!AC$5)</f>
        <v>0</v>
      </c>
      <c r="AD258" s="137">
        <f>SUMIFS('Pembridge Bank'!$I:$I,'Pembridge Bank'!$K:$K,Cashflow!$B258,'Pembridge Bank'!$J:$J,Cashflow!AD$5)</f>
        <v>0</v>
      </c>
      <c r="AE258" s="137">
        <f>SUMIFS('Pembridge Bank'!$I:$I,'Pembridge Bank'!$K:$K,Cashflow!$B258,'Pembridge Bank'!$J:$J,Cashflow!AE$5)</f>
        <v>0</v>
      </c>
      <c r="AF258" s="137">
        <f>SUMIFS('Pembridge Bank'!$I:$I,'Pembridge Bank'!$K:$K,Cashflow!$B258,'Pembridge Bank'!$J:$J,Cashflow!AF$5)</f>
        <v>0</v>
      </c>
      <c r="AG258" s="137">
        <f>SUMIFS('Pembridge Bank'!$I:$I,'Pembridge Bank'!$K:$K,Cashflow!$B258,'Pembridge Bank'!$J:$J,Cashflow!AG$5)</f>
        <v>0</v>
      </c>
      <c r="AH258" s="137">
        <f>SUMIFS('Pembridge Bank'!$I:$I,'Pembridge Bank'!$K:$K,Cashflow!$B258,'Pembridge Bank'!$J:$J,Cashflow!AH$5)</f>
        <v>0</v>
      </c>
      <c r="AI258" s="137">
        <f>SUMIFS('Pembridge Bank'!$I:$I,'Pembridge Bank'!$K:$K,Cashflow!$B258,'Pembridge Bank'!$J:$J,Cashflow!AI$5)</f>
        <v>0</v>
      </c>
      <c r="AJ258" s="137">
        <f>SUMIFS('Pembridge Bank'!$I:$I,'Pembridge Bank'!$K:$K,Cashflow!$B258,'Pembridge Bank'!$J:$J,Cashflow!AJ$5)</f>
        <v>0</v>
      </c>
      <c r="AK258" s="137">
        <f>SUMIFS('Pembridge Bank'!$I:$I,'Pembridge Bank'!$K:$K,Cashflow!$B258,'Pembridge Bank'!$J:$J,Cashflow!AK$5)</f>
        <v>0</v>
      </c>
      <c r="AL258" s="137">
        <f>SUMIFS('Pembridge Bank'!$I:$I,'Pembridge Bank'!$K:$K,Cashflow!$B258,'Pembridge Bank'!$J:$J,Cashflow!AL$5)</f>
        <v>0</v>
      </c>
      <c r="AM258" s="137">
        <f>SUMIFS('Pembridge Bank'!$I:$I,'Pembridge Bank'!$K:$K,Cashflow!$B258,'Pembridge Bank'!$J:$J,Cashflow!AM$5)</f>
        <v>0</v>
      </c>
      <c r="AN258" s="137">
        <f>SUMIFS('Pembridge Bank'!$I:$I,'Pembridge Bank'!$K:$K,Cashflow!$B258,'Pembridge Bank'!$J:$J,Cashflow!AN$5)</f>
        <v>0</v>
      </c>
      <c r="AO258" s="137">
        <f>SUMIFS('Pembridge Bank'!$I:$I,'Pembridge Bank'!$K:$K,Cashflow!$B258,'Pembridge Bank'!$J:$J,Cashflow!AO$5)</f>
        <v>0</v>
      </c>
      <c r="AP258" s="137">
        <f>SUMIFS('Pembridge Bank'!$I:$I,'Pembridge Bank'!$K:$K,Cashflow!$B258,'Pembridge Bank'!$J:$J,Cashflow!AP$5)</f>
        <v>0</v>
      </c>
      <c r="AQ258" s="137">
        <f>SUMIFS('Pembridge Bank'!$I:$I,'Pembridge Bank'!$K:$K,Cashflow!$B258,'Pembridge Bank'!$J:$J,Cashflow!AQ$5)</f>
        <v>0</v>
      </c>
      <c r="AR258" s="137">
        <f>SUMIFS('Pembridge Bank'!$I:$I,'Pembridge Bank'!$K:$K,Cashflow!$B258,'Pembridge Bank'!$J:$J,Cashflow!AR$5)</f>
        <v>0</v>
      </c>
      <c r="AS258" s="137">
        <f>SUMIFS('Pembridge Bank'!$I:$I,'Pembridge Bank'!$K:$K,Cashflow!$B258,'Pembridge Bank'!$J:$J,Cashflow!AS$5)</f>
        <v>0</v>
      </c>
      <c r="AT258" s="137">
        <f>SUMIFS('Pembridge Bank'!$I:$I,'Pembridge Bank'!$K:$K,Cashflow!$B258,'Pembridge Bank'!$J:$J,Cashflow!AT$5)</f>
        <v>0</v>
      </c>
      <c r="AU258" s="137">
        <f>SUMIFS('Pembridge Bank'!$I:$I,'Pembridge Bank'!$K:$K,Cashflow!$B258,'Pembridge Bank'!$J:$J,Cashflow!AU$5)</f>
        <v>0</v>
      </c>
      <c r="AV258" s="137">
        <f>SUMIFS('Pembridge Bank'!$I:$I,'Pembridge Bank'!$K:$K,Cashflow!$B258,'Pembridge Bank'!$J:$J,Cashflow!AV$5)</f>
        <v>0</v>
      </c>
      <c r="AW258" s="137">
        <f>SUMIFS('Pembridge Bank'!$I:$I,'Pembridge Bank'!$K:$K,Cashflow!$B258,'Pembridge Bank'!$J:$J,Cashflow!AW$5)</f>
        <v>0</v>
      </c>
      <c r="AX258" s="137">
        <f>SUMIFS('Pembridge Bank'!$I:$I,'Pembridge Bank'!$K:$K,Cashflow!$B258,'Pembridge Bank'!$J:$J,Cashflow!AX$5)</f>
        <v>0</v>
      </c>
      <c r="AY258" s="137">
        <f>SUMIFS('Pembridge Bank'!$I:$I,'Pembridge Bank'!$K:$K,Cashflow!$B258,'Pembridge Bank'!$J:$J,Cashflow!AY$5)</f>
        <v>0</v>
      </c>
      <c r="AZ258" s="137">
        <f>SUMIFS('Pembridge Bank'!$I:$I,'Pembridge Bank'!$K:$K,Cashflow!$B258,'Pembridge Bank'!$J:$J,Cashflow!AZ$5)</f>
        <v>0</v>
      </c>
      <c r="BA258" s="137">
        <f>SUMIFS('Pembridge Bank'!$I:$I,'Pembridge Bank'!$K:$K,Cashflow!$B258,'Pembridge Bank'!$J:$J,Cashflow!BA$5)</f>
        <v>0</v>
      </c>
    </row>
    <row r="259" spans="2:56" s="137" customFormat="1" ht="12.75" hidden="1" outlineLevel="1" x14ac:dyDescent="0.2">
      <c r="B259" s="137" t="s">
        <v>12</v>
      </c>
      <c r="D259" s="181">
        <f t="shared" si="148"/>
        <v>-32786.5</v>
      </c>
      <c r="E259" s="137">
        <f>SUMIFS('Pembridge Bank'!$I:$I,'Pembridge Bank'!$K:$K,Cashflow!$B259,'Pembridge Bank'!$J:$J,Cashflow!E$5)</f>
        <v>0</v>
      </c>
      <c r="F259" s="137">
        <f>SUMIFS('Pembridge Bank'!$I:$I,'Pembridge Bank'!$K:$K,Cashflow!$B259,'Pembridge Bank'!$J:$J,Cashflow!F$5)</f>
        <v>0</v>
      </c>
      <c r="G259" s="137">
        <f>SUMIFS('Pembridge Bank'!$I:$I,'Pembridge Bank'!$K:$K,Cashflow!$B259,'Pembridge Bank'!$J:$J,Cashflow!G$5)</f>
        <v>0</v>
      </c>
      <c r="H259" s="137">
        <f>SUMIFS('Pembridge Bank'!$I:$I,'Pembridge Bank'!$K:$K,Cashflow!$B259,'Pembridge Bank'!$J:$J,Cashflow!H$5)</f>
        <v>0</v>
      </c>
      <c r="I259" s="137">
        <f>SUMIFS('Pembridge Bank'!$I:$I,'Pembridge Bank'!$K:$K,Cashflow!$B259,'Pembridge Bank'!$J:$J,Cashflow!I$5)</f>
        <v>0</v>
      </c>
      <c r="J259" s="137">
        <f>SUMIFS('Pembridge Bank'!$I:$I,'Pembridge Bank'!$K:$K,Cashflow!$B259,'Pembridge Bank'!$J:$J,Cashflow!J$5)</f>
        <v>0</v>
      </c>
      <c r="K259" s="137">
        <f>SUMIFS('Pembridge Bank'!$I:$I,'Pembridge Bank'!$K:$K,Cashflow!$B259,'Pembridge Bank'!$J:$J,Cashflow!K$5)</f>
        <v>0</v>
      </c>
      <c r="L259" s="137">
        <f>SUMIFS('Pembridge Bank'!$I:$I,'Pembridge Bank'!$K:$K,Cashflow!$B259,'Pembridge Bank'!$J:$J,Cashflow!L$5)</f>
        <v>0</v>
      </c>
      <c r="M259" s="137">
        <f>SUMIFS('Pembridge Bank'!$I:$I,'Pembridge Bank'!$K:$K,Cashflow!$B259,'Pembridge Bank'!$J:$J,Cashflow!M$5)</f>
        <v>0</v>
      </c>
      <c r="N259" s="137">
        <f>SUMIFS('Pembridge Bank'!$I:$I,'Pembridge Bank'!$K:$K,Cashflow!$B259,'Pembridge Bank'!$J:$J,Cashflow!N$5)</f>
        <v>0</v>
      </c>
      <c r="O259" s="137">
        <f>SUMIFS('Pembridge Bank'!$I:$I,'Pembridge Bank'!$K:$K,Cashflow!$B259,'Pembridge Bank'!$J:$J,Cashflow!O$5)</f>
        <v>0</v>
      </c>
      <c r="P259" s="137">
        <f>SUMIFS('Pembridge Bank'!$I:$I,'Pembridge Bank'!$K:$K,Cashflow!$B259,'Pembridge Bank'!$J:$J,Cashflow!P$5)</f>
        <v>0</v>
      </c>
      <c r="Q259" s="137">
        <f>SUMIFS('Pembridge Bank'!$I:$I,'Pembridge Bank'!$K:$K,Cashflow!$B259,'Pembridge Bank'!$J:$J,Cashflow!Q$5)</f>
        <v>0</v>
      </c>
      <c r="R259" s="137">
        <f>SUMIFS('Pembridge Bank'!$I:$I,'Pembridge Bank'!$K:$K,Cashflow!$B259,'Pembridge Bank'!$J:$J,Cashflow!R$5)</f>
        <v>0</v>
      </c>
      <c r="S259" s="137">
        <f>SUMIFS('Pembridge Bank'!$I:$I,'Pembridge Bank'!$K:$K,Cashflow!$B259,'Pembridge Bank'!$J:$J,Cashflow!S$5)</f>
        <v>0</v>
      </c>
      <c r="T259" s="137">
        <f>SUMIFS('Pembridge Bank'!$I:$I,'Pembridge Bank'!$K:$K,Cashflow!$B259,'Pembridge Bank'!$J:$J,Cashflow!T$5)</f>
        <v>0</v>
      </c>
      <c r="U259" s="137">
        <f>SUMIFS('Pembridge Bank'!$I:$I,'Pembridge Bank'!$K:$K,Cashflow!$B259,'Pembridge Bank'!$J:$J,Cashflow!U$5)</f>
        <v>0</v>
      </c>
      <c r="V259" s="137">
        <f>SUMIFS('Pembridge Bank'!$I:$I,'Pembridge Bank'!$K:$K,Cashflow!$B259,'Pembridge Bank'!$J:$J,Cashflow!V$5)</f>
        <v>0</v>
      </c>
      <c r="W259" s="137">
        <f>SUMIFS('Pembridge Bank'!$I:$I,'Pembridge Bank'!$K:$K,Cashflow!$B259,'Pembridge Bank'!$J:$J,Cashflow!W$5)</f>
        <v>0</v>
      </c>
      <c r="X259" s="137">
        <f>SUMIFS('Pembridge Bank'!$I:$I,'Pembridge Bank'!$K:$K,Cashflow!$B259,'Pembridge Bank'!$J:$J,Cashflow!X$5)</f>
        <v>0</v>
      </c>
      <c r="Y259" s="137">
        <f>SUMIFS('Pembridge Bank'!$I:$I,'Pembridge Bank'!$K:$K,Cashflow!$B259,'Pembridge Bank'!$J:$J,Cashflow!Y$5)</f>
        <v>0</v>
      </c>
      <c r="Z259" s="137">
        <f>SUMIFS('Pembridge Bank'!$I:$I,'Pembridge Bank'!$K:$K,Cashflow!$B259,'Pembridge Bank'!$J:$J,Cashflow!Z$5)</f>
        <v>0</v>
      </c>
      <c r="AA259" s="137">
        <f>SUMIFS('Pembridge Bank'!$I:$I,'Pembridge Bank'!$K:$K,Cashflow!$B259,'Pembridge Bank'!$J:$J,Cashflow!AA$5)</f>
        <v>0</v>
      </c>
      <c r="AB259" s="137">
        <f>SUMIFS('Pembridge Bank'!$I:$I,'Pembridge Bank'!$K:$K,Cashflow!$B259,'Pembridge Bank'!$J:$J,Cashflow!AB$5)</f>
        <v>0</v>
      </c>
      <c r="AC259" s="137">
        <f>SUMIFS('Pembridge Bank'!$I:$I,'Pembridge Bank'!$K:$K,Cashflow!$B259,'Pembridge Bank'!$J:$J,Cashflow!AC$5)</f>
        <v>0</v>
      </c>
      <c r="AD259" s="137">
        <f>SUMIFS('Pembridge Bank'!$I:$I,'Pembridge Bank'!$K:$K,Cashflow!$B259,'Pembridge Bank'!$J:$J,Cashflow!AD$5)</f>
        <v>0</v>
      </c>
      <c r="AE259" s="137">
        <f>SUMIFS('Pembridge Bank'!$I:$I,'Pembridge Bank'!$K:$K,Cashflow!$B259,'Pembridge Bank'!$J:$J,Cashflow!AE$5)</f>
        <v>0</v>
      </c>
      <c r="AF259" s="137">
        <f>SUMIFS('Pembridge Bank'!$I:$I,'Pembridge Bank'!$K:$K,Cashflow!$B259,'Pembridge Bank'!$J:$J,Cashflow!AF$5)</f>
        <v>0</v>
      </c>
      <c r="AG259" s="137">
        <f>SUMIFS('Pembridge Bank'!$I:$I,'Pembridge Bank'!$K:$K,Cashflow!$B259,'Pembridge Bank'!$J:$J,Cashflow!AG$5)</f>
        <v>0</v>
      </c>
      <c r="AH259" s="137">
        <f>SUMIFS('Pembridge Bank'!$I:$I,'Pembridge Bank'!$K:$K,Cashflow!$B259,'Pembridge Bank'!$J:$J,Cashflow!AH$5)</f>
        <v>0</v>
      </c>
      <c r="AI259" s="137">
        <f>SUMIFS('Pembridge Bank'!$I:$I,'Pembridge Bank'!$K:$K,Cashflow!$B259,'Pembridge Bank'!$J:$J,Cashflow!AI$5)</f>
        <v>0</v>
      </c>
      <c r="AJ259" s="137">
        <f>SUMIFS('Pembridge Bank'!$I:$I,'Pembridge Bank'!$K:$K,Cashflow!$B259,'Pembridge Bank'!$J:$J,Cashflow!AJ$5)</f>
        <v>0</v>
      </c>
      <c r="AK259" s="137">
        <f>SUMIFS('Pembridge Bank'!$I:$I,'Pembridge Bank'!$K:$K,Cashflow!$B259,'Pembridge Bank'!$J:$J,Cashflow!AK$5)</f>
        <v>0</v>
      </c>
      <c r="AL259" s="137">
        <f>SUMIFS('Pembridge Bank'!$I:$I,'Pembridge Bank'!$K:$K,Cashflow!$B259,'Pembridge Bank'!$J:$J,Cashflow!AL$5)</f>
        <v>0</v>
      </c>
      <c r="AM259" s="137">
        <f>SUMIFS('Pembridge Bank'!$I:$I,'Pembridge Bank'!$K:$K,Cashflow!$B259,'Pembridge Bank'!$J:$J,Cashflow!AM$5)</f>
        <v>0</v>
      </c>
      <c r="AN259" s="137">
        <f>SUMIFS('Pembridge Bank'!$I:$I,'Pembridge Bank'!$K:$K,Cashflow!$B259,'Pembridge Bank'!$J:$J,Cashflow!AN$5)</f>
        <v>0</v>
      </c>
      <c r="AO259" s="137">
        <f>SUMIFS('Pembridge Bank'!$I:$I,'Pembridge Bank'!$K:$K,Cashflow!$B259,'Pembridge Bank'!$J:$J,Cashflow!AO$5)</f>
        <v>0</v>
      </c>
      <c r="AP259" s="137">
        <f>SUMIFS('Pembridge Bank'!$I:$I,'Pembridge Bank'!$K:$K,Cashflow!$B259,'Pembridge Bank'!$J:$J,Cashflow!AP$5)</f>
        <v>0</v>
      </c>
      <c r="AQ259" s="137">
        <f>SUMIFS('Pembridge Bank'!$I:$I,'Pembridge Bank'!$K:$K,Cashflow!$B259,'Pembridge Bank'!$J:$J,Cashflow!AQ$5)</f>
        <v>0</v>
      </c>
      <c r="AR259" s="137">
        <f>SUMIFS('Pembridge Bank'!$I:$I,'Pembridge Bank'!$K:$K,Cashflow!$B259,'Pembridge Bank'!$J:$J,Cashflow!AR$5)</f>
        <v>0</v>
      </c>
      <c r="AS259" s="137">
        <f>SUMIFS('Pembridge Bank'!$I:$I,'Pembridge Bank'!$K:$K,Cashflow!$B259,'Pembridge Bank'!$J:$J,Cashflow!AS$5)</f>
        <v>0</v>
      </c>
      <c r="AT259" s="137">
        <f>SUMIFS('Pembridge Bank'!$I:$I,'Pembridge Bank'!$K:$K,Cashflow!$B259,'Pembridge Bank'!$J:$J,Cashflow!AT$5)</f>
        <v>0</v>
      </c>
      <c r="AU259" s="137">
        <f>SUMIFS('Pembridge Bank'!$I:$I,'Pembridge Bank'!$K:$K,Cashflow!$B259,'Pembridge Bank'!$J:$J,Cashflow!AU$5)</f>
        <v>0</v>
      </c>
      <c r="AV259" s="137">
        <f>SUMIFS('Pembridge Bank'!$I:$I,'Pembridge Bank'!$K:$K,Cashflow!$B259,'Pembridge Bank'!$J:$J,Cashflow!AV$5)</f>
        <v>-3600</v>
      </c>
      <c r="AW259" s="137">
        <f>SUMIFS('Pembridge Bank'!$I:$I,'Pembridge Bank'!$K:$K,Cashflow!$B259,'Pembridge Bank'!$J:$J,Cashflow!AW$5)</f>
        <v>0</v>
      </c>
      <c r="AX259" s="137">
        <f>SUMIFS('Pembridge Bank'!$I:$I,'Pembridge Bank'!$K:$K,Cashflow!$B259,'Pembridge Bank'!$J:$J,Cashflow!AX$5)</f>
        <v>0</v>
      </c>
      <c r="AY259" s="137">
        <f>SUMIFS('Pembridge Bank'!$I:$I,'Pembridge Bank'!$K:$K,Cashflow!$B259,'Pembridge Bank'!$J:$J,Cashflow!AY$5)</f>
        <v>0</v>
      </c>
      <c r="AZ259" s="137">
        <f>SUMIFS('Pembridge Bank'!$I:$I,'Pembridge Bank'!$K:$K,Cashflow!$B259,'Pembridge Bank'!$J:$J,Cashflow!AZ$5)</f>
        <v>-8940</v>
      </c>
      <c r="BA259" s="137">
        <f>SUMIFS('Pembridge Bank'!$I:$I,'Pembridge Bank'!$K:$K,Cashflow!$B259,'Pembridge Bank'!$J:$J,Cashflow!BA$5)</f>
        <v>-20246.5</v>
      </c>
    </row>
    <row r="260" spans="2:56" s="137" customFormat="1" ht="12.75" hidden="1" outlineLevel="1" x14ac:dyDescent="0.2">
      <c r="B260" s="137" t="s">
        <v>13</v>
      </c>
      <c r="D260" s="181">
        <f t="shared" si="148"/>
        <v>-65503.839999999997</v>
      </c>
      <c r="E260" s="137">
        <f>SUMIFS('Pembridge Bank'!$I:$I,'Pembridge Bank'!$K:$K,Cashflow!$B260,'Pembridge Bank'!$J:$J,Cashflow!E$5)</f>
        <v>0</v>
      </c>
      <c r="F260" s="137">
        <f>SUMIFS('Pembridge Bank'!$I:$I,'Pembridge Bank'!$K:$K,Cashflow!$B260,'Pembridge Bank'!$J:$J,Cashflow!F$5)</f>
        <v>0</v>
      </c>
      <c r="G260" s="137">
        <f>SUMIFS('Pembridge Bank'!$I:$I,'Pembridge Bank'!$K:$K,Cashflow!$B260,'Pembridge Bank'!$J:$J,Cashflow!G$5)</f>
        <v>0</v>
      </c>
      <c r="H260" s="137">
        <f>SUMIFS('Pembridge Bank'!$I:$I,'Pembridge Bank'!$K:$K,Cashflow!$B260,'Pembridge Bank'!$J:$J,Cashflow!H$5)</f>
        <v>0</v>
      </c>
      <c r="I260" s="137">
        <f>SUMIFS('Pembridge Bank'!$I:$I,'Pembridge Bank'!$K:$K,Cashflow!$B260,'Pembridge Bank'!$J:$J,Cashflow!I$5)</f>
        <v>0</v>
      </c>
      <c r="J260" s="137">
        <f>SUMIFS('Pembridge Bank'!$I:$I,'Pembridge Bank'!$K:$K,Cashflow!$B260,'Pembridge Bank'!$J:$J,Cashflow!J$5)</f>
        <v>0</v>
      </c>
      <c r="K260" s="137">
        <f>SUMIFS('Pembridge Bank'!$I:$I,'Pembridge Bank'!$K:$K,Cashflow!$B260,'Pembridge Bank'!$J:$J,Cashflow!K$5)</f>
        <v>0</v>
      </c>
      <c r="L260" s="137">
        <f>SUMIFS('Pembridge Bank'!$I:$I,'Pembridge Bank'!$K:$K,Cashflow!$B260,'Pembridge Bank'!$J:$J,Cashflow!L$5)</f>
        <v>0</v>
      </c>
      <c r="M260" s="137">
        <f>SUMIFS('Pembridge Bank'!$I:$I,'Pembridge Bank'!$K:$K,Cashflow!$B260,'Pembridge Bank'!$J:$J,Cashflow!M$5)</f>
        <v>0</v>
      </c>
      <c r="N260" s="137">
        <f>SUMIFS('Pembridge Bank'!$I:$I,'Pembridge Bank'!$K:$K,Cashflow!$B260,'Pembridge Bank'!$J:$J,Cashflow!N$5)</f>
        <v>0</v>
      </c>
      <c r="O260" s="137">
        <f>SUMIFS('Pembridge Bank'!$I:$I,'Pembridge Bank'!$K:$K,Cashflow!$B260,'Pembridge Bank'!$J:$J,Cashflow!O$5)</f>
        <v>0</v>
      </c>
      <c r="P260" s="137">
        <f>SUMIFS('Pembridge Bank'!$I:$I,'Pembridge Bank'!$K:$K,Cashflow!$B260,'Pembridge Bank'!$J:$J,Cashflow!P$5)</f>
        <v>0</v>
      </c>
      <c r="Q260" s="137">
        <f>SUMIFS('Pembridge Bank'!$I:$I,'Pembridge Bank'!$K:$K,Cashflow!$B260,'Pembridge Bank'!$J:$J,Cashflow!Q$5)</f>
        <v>0</v>
      </c>
      <c r="R260" s="137">
        <f>SUMIFS('Pembridge Bank'!$I:$I,'Pembridge Bank'!$K:$K,Cashflow!$B260,'Pembridge Bank'!$J:$J,Cashflow!R$5)</f>
        <v>0</v>
      </c>
      <c r="S260" s="137">
        <f>SUMIFS('Pembridge Bank'!$I:$I,'Pembridge Bank'!$K:$K,Cashflow!$B260,'Pembridge Bank'!$J:$J,Cashflow!S$5)</f>
        <v>0</v>
      </c>
      <c r="T260" s="137">
        <f>SUMIFS('Pembridge Bank'!$I:$I,'Pembridge Bank'!$K:$K,Cashflow!$B260,'Pembridge Bank'!$J:$J,Cashflow!T$5)</f>
        <v>0</v>
      </c>
      <c r="U260" s="137">
        <f>SUMIFS('Pembridge Bank'!$I:$I,'Pembridge Bank'!$K:$K,Cashflow!$B260,'Pembridge Bank'!$J:$J,Cashflow!U$5)</f>
        <v>0</v>
      </c>
      <c r="V260" s="137">
        <f>SUMIFS('Pembridge Bank'!$I:$I,'Pembridge Bank'!$K:$K,Cashflow!$B260,'Pembridge Bank'!$J:$J,Cashflow!V$5)</f>
        <v>0</v>
      </c>
      <c r="W260" s="137">
        <f>SUMIFS('Pembridge Bank'!$I:$I,'Pembridge Bank'!$K:$K,Cashflow!$B260,'Pembridge Bank'!$J:$J,Cashflow!W$5)</f>
        <v>0</v>
      </c>
      <c r="X260" s="137">
        <f>SUMIFS('Pembridge Bank'!$I:$I,'Pembridge Bank'!$K:$K,Cashflow!$B260,'Pembridge Bank'!$J:$J,Cashflow!X$5)</f>
        <v>0</v>
      </c>
      <c r="Y260" s="137">
        <f>SUMIFS('Pembridge Bank'!$I:$I,'Pembridge Bank'!$K:$K,Cashflow!$B260,'Pembridge Bank'!$J:$J,Cashflow!Y$5)</f>
        <v>0</v>
      </c>
      <c r="Z260" s="137">
        <f>SUMIFS('Pembridge Bank'!$I:$I,'Pembridge Bank'!$K:$K,Cashflow!$B260,'Pembridge Bank'!$J:$J,Cashflow!Z$5)</f>
        <v>0</v>
      </c>
      <c r="AA260" s="137">
        <f>SUMIFS('Pembridge Bank'!$I:$I,'Pembridge Bank'!$K:$K,Cashflow!$B260,'Pembridge Bank'!$J:$J,Cashflow!AA$5)</f>
        <v>0</v>
      </c>
      <c r="AB260" s="137">
        <f>SUMIFS('Pembridge Bank'!$I:$I,'Pembridge Bank'!$K:$K,Cashflow!$B260,'Pembridge Bank'!$J:$J,Cashflow!AB$5)</f>
        <v>0</v>
      </c>
      <c r="AC260" s="137">
        <f>SUMIFS('Pembridge Bank'!$I:$I,'Pembridge Bank'!$K:$K,Cashflow!$B260,'Pembridge Bank'!$J:$J,Cashflow!AC$5)</f>
        <v>0</v>
      </c>
      <c r="AD260" s="137">
        <f>SUMIFS('Pembridge Bank'!$I:$I,'Pembridge Bank'!$K:$K,Cashflow!$B260,'Pembridge Bank'!$J:$J,Cashflow!AD$5)</f>
        <v>0</v>
      </c>
      <c r="AE260" s="137">
        <f>SUMIFS('Pembridge Bank'!$I:$I,'Pembridge Bank'!$K:$K,Cashflow!$B260,'Pembridge Bank'!$J:$J,Cashflow!AE$5)</f>
        <v>0</v>
      </c>
      <c r="AF260" s="137">
        <f>SUMIFS('Pembridge Bank'!$I:$I,'Pembridge Bank'!$K:$K,Cashflow!$B260,'Pembridge Bank'!$J:$J,Cashflow!AF$5)</f>
        <v>0</v>
      </c>
      <c r="AG260" s="137">
        <f>SUMIFS('Pembridge Bank'!$I:$I,'Pembridge Bank'!$K:$K,Cashflow!$B260,'Pembridge Bank'!$J:$J,Cashflow!AG$5)</f>
        <v>0</v>
      </c>
      <c r="AH260" s="137">
        <f>SUMIFS('Pembridge Bank'!$I:$I,'Pembridge Bank'!$K:$K,Cashflow!$B260,'Pembridge Bank'!$J:$J,Cashflow!AH$5)</f>
        <v>0</v>
      </c>
      <c r="AI260" s="137">
        <f>SUMIFS('Pembridge Bank'!$I:$I,'Pembridge Bank'!$K:$K,Cashflow!$B260,'Pembridge Bank'!$J:$J,Cashflow!AI$5)</f>
        <v>0</v>
      </c>
      <c r="AJ260" s="137">
        <f>SUMIFS('Pembridge Bank'!$I:$I,'Pembridge Bank'!$K:$K,Cashflow!$B260,'Pembridge Bank'!$J:$J,Cashflow!AJ$5)</f>
        <v>0</v>
      </c>
      <c r="AK260" s="137">
        <f>SUMIFS('Pembridge Bank'!$I:$I,'Pembridge Bank'!$K:$K,Cashflow!$B260,'Pembridge Bank'!$J:$J,Cashflow!AK$5)</f>
        <v>0</v>
      </c>
      <c r="AL260" s="137">
        <f>SUMIFS('Pembridge Bank'!$I:$I,'Pembridge Bank'!$K:$K,Cashflow!$B260,'Pembridge Bank'!$J:$J,Cashflow!AL$5)</f>
        <v>0</v>
      </c>
      <c r="AM260" s="137">
        <f>SUMIFS('Pembridge Bank'!$I:$I,'Pembridge Bank'!$K:$K,Cashflow!$B260,'Pembridge Bank'!$J:$J,Cashflow!AM$5)</f>
        <v>0</v>
      </c>
      <c r="AN260" s="137">
        <f>SUMIFS('Pembridge Bank'!$I:$I,'Pembridge Bank'!$K:$K,Cashflow!$B260,'Pembridge Bank'!$J:$J,Cashflow!AN$5)</f>
        <v>0</v>
      </c>
      <c r="AO260" s="137">
        <f>SUMIFS('Pembridge Bank'!$I:$I,'Pembridge Bank'!$K:$K,Cashflow!$B260,'Pembridge Bank'!$J:$J,Cashflow!AO$5)</f>
        <v>0</v>
      </c>
      <c r="AP260" s="137">
        <f>SUMIFS('Pembridge Bank'!$I:$I,'Pembridge Bank'!$K:$K,Cashflow!$B260,'Pembridge Bank'!$J:$J,Cashflow!AP$5)</f>
        <v>0</v>
      </c>
      <c r="AQ260" s="137">
        <f>SUMIFS('Pembridge Bank'!$I:$I,'Pembridge Bank'!$K:$K,Cashflow!$B260,'Pembridge Bank'!$J:$J,Cashflow!AQ$5)</f>
        <v>0</v>
      </c>
      <c r="AR260" s="137">
        <f>SUMIFS('Pembridge Bank'!$I:$I,'Pembridge Bank'!$K:$K,Cashflow!$B260,'Pembridge Bank'!$J:$J,Cashflow!AR$5)</f>
        <v>0</v>
      </c>
      <c r="AS260" s="137">
        <f>SUMIFS('Pembridge Bank'!$I:$I,'Pembridge Bank'!$K:$K,Cashflow!$B260,'Pembridge Bank'!$J:$J,Cashflow!AS$5)</f>
        <v>0</v>
      </c>
      <c r="AT260" s="137">
        <f>SUMIFS('Pembridge Bank'!$I:$I,'Pembridge Bank'!$K:$K,Cashflow!$B260,'Pembridge Bank'!$J:$J,Cashflow!AT$5)</f>
        <v>0</v>
      </c>
      <c r="AU260" s="137">
        <f>SUMIFS('Pembridge Bank'!$I:$I,'Pembridge Bank'!$K:$K,Cashflow!$B260,'Pembridge Bank'!$J:$J,Cashflow!AU$5)</f>
        <v>0</v>
      </c>
      <c r="AV260" s="137">
        <f>SUMIFS('Pembridge Bank'!$I:$I,'Pembridge Bank'!$K:$K,Cashflow!$B260,'Pembridge Bank'!$J:$J,Cashflow!AV$5)</f>
        <v>0</v>
      </c>
      <c r="AW260" s="137">
        <f>SUMIFS('Pembridge Bank'!$I:$I,'Pembridge Bank'!$K:$K,Cashflow!$B260,'Pembridge Bank'!$J:$J,Cashflow!AW$5)</f>
        <v>0</v>
      </c>
      <c r="AX260" s="137">
        <f>SUMIFS('Pembridge Bank'!$I:$I,'Pembridge Bank'!$K:$K,Cashflow!$B260,'Pembridge Bank'!$J:$J,Cashflow!AX$5)</f>
        <v>0</v>
      </c>
      <c r="AY260" s="137">
        <f>SUMIFS('Pembridge Bank'!$I:$I,'Pembridge Bank'!$K:$K,Cashflow!$B260,'Pembridge Bank'!$J:$J,Cashflow!AY$5)</f>
        <v>0</v>
      </c>
      <c r="AZ260" s="137">
        <f>SUMIFS('Pembridge Bank'!$I:$I,'Pembridge Bank'!$K:$K,Cashflow!$B260,'Pembridge Bank'!$J:$J,Cashflow!AZ$5)</f>
        <v>-22903.84</v>
      </c>
      <c r="BA260" s="137">
        <f>SUMIFS('Pembridge Bank'!$I:$I,'Pembridge Bank'!$K:$K,Cashflow!$B260,'Pembridge Bank'!$J:$J,Cashflow!BA$5)</f>
        <v>-42600</v>
      </c>
    </row>
    <row r="261" spans="2:56" s="137" customFormat="1" ht="12.75" hidden="1" outlineLevel="1" x14ac:dyDescent="0.2">
      <c r="B261" s="137" t="s">
        <v>8</v>
      </c>
      <c r="D261" s="181">
        <f t="shared" si="148"/>
        <v>0</v>
      </c>
      <c r="E261" s="137">
        <f>SUMIFS('Pembridge Bank'!$I:$I,'Pembridge Bank'!$K:$K,Cashflow!$B261,'Pembridge Bank'!$J:$J,Cashflow!E$5)</f>
        <v>0</v>
      </c>
      <c r="F261" s="137">
        <f>SUMIFS('Pembridge Bank'!$I:$I,'Pembridge Bank'!$K:$K,Cashflow!$B261,'Pembridge Bank'!$J:$J,Cashflow!F$5)</f>
        <v>0</v>
      </c>
      <c r="G261" s="137">
        <f>SUMIFS('Pembridge Bank'!$I:$I,'Pembridge Bank'!$K:$K,Cashflow!$B261,'Pembridge Bank'!$J:$J,Cashflow!G$5)</f>
        <v>0</v>
      </c>
      <c r="H261" s="137">
        <f>SUMIFS('Pembridge Bank'!$I:$I,'Pembridge Bank'!$K:$K,Cashflow!$B261,'Pembridge Bank'!$J:$J,Cashflow!H$5)</f>
        <v>0</v>
      </c>
      <c r="I261" s="137">
        <f>SUMIFS('Pembridge Bank'!$I:$I,'Pembridge Bank'!$K:$K,Cashflow!$B261,'Pembridge Bank'!$J:$J,Cashflow!I$5)</f>
        <v>0</v>
      </c>
      <c r="J261" s="137">
        <f>SUMIFS('Pembridge Bank'!$I:$I,'Pembridge Bank'!$K:$K,Cashflow!$B261,'Pembridge Bank'!$J:$J,Cashflow!J$5)</f>
        <v>0</v>
      </c>
      <c r="K261" s="137">
        <f>SUMIFS('Pembridge Bank'!$I:$I,'Pembridge Bank'!$K:$K,Cashflow!$B261,'Pembridge Bank'!$J:$J,Cashflow!K$5)</f>
        <v>0</v>
      </c>
      <c r="L261" s="137">
        <f>SUMIFS('Pembridge Bank'!$I:$I,'Pembridge Bank'!$K:$K,Cashflow!$B261,'Pembridge Bank'!$J:$J,Cashflow!L$5)</f>
        <v>0</v>
      </c>
      <c r="M261" s="137">
        <f>SUMIFS('Pembridge Bank'!$I:$I,'Pembridge Bank'!$K:$K,Cashflow!$B261,'Pembridge Bank'!$J:$J,Cashflow!M$5)</f>
        <v>0</v>
      </c>
      <c r="N261" s="137">
        <f>SUMIFS('Pembridge Bank'!$I:$I,'Pembridge Bank'!$K:$K,Cashflow!$B261,'Pembridge Bank'!$J:$J,Cashflow!N$5)</f>
        <v>0</v>
      </c>
      <c r="O261" s="137">
        <f>SUMIFS('Pembridge Bank'!$I:$I,'Pembridge Bank'!$K:$K,Cashflow!$B261,'Pembridge Bank'!$J:$J,Cashflow!O$5)</f>
        <v>0</v>
      </c>
      <c r="P261" s="137">
        <f>SUMIFS('Pembridge Bank'!$I:$I,'Pembridge Bank'!$K:$K,Cashflow!$B261,'Pembridge Bank'!$J:$J,Cashflow!P$5)</f>
        <v>0</v>
      </c>
      <c r="Q261" s="137">
        <f>SUMIFS('Pembridge Bank'!$I:$I,'Pembridge Bank'!$K:$K,Cashflow!$B261,'Pembridge Bank'!$J:$J,Cashflow!Q$5)</f>
        <v>0</v>
      </c>
      <c r="R261" s="137">
        <f>SUMIFS('Pembridge Bank'!$I:$I,'Pembridge Bank'!$K:$K,Cashflow!$B261,'Pembridge Bank'!$J:$J,Cashflow!R$5)</f>
        <v>0</v>
      </c>
      <c r="S261" s="137">
        <f>SUMIFS('Pembridge Bank'!$I:$I,'Pembridge Bank'!$K:$K,Cashflow!$B261,'Pembridge Bank'!$J:$J,Cashflow!S$5)</f>
        <v>0</v>
      </c>
      <c r="T261" s="137">
        <f>SUMIFS('Pembridge Bank'!$I:$I,'Pembridge Bank'!$K:$K,Cashflow!$B261,'Pembridge Bank'!$J:$J,Cashflow!T$5)</f>
        <v>0</v>
      </c>
      <c r="U261" s="137">
        <f>SUMIFS('Pembridge Bank'!$I:$I,'Pembridge Bank'!$K:$K,Cashflow!$B261,'Pembridge Bank'!$J:$J,Cashflow!U$5)</f>
        <v>0</v>
      </c>
      <c r="V261" s="137">
        <f>SUMIFS('Pembridge Bank'!$I:$I,'Pembridge Bank'!$K:$K,Cashflow!$B261,'Pembridge Bank'!$J:$J,Cashflow!V$5)</f>
        <v>0</v>
      </c>
      <c r="W261" s="137">
        <f>SUMIFS('Pembridge Bank'!$I:$I,'Pembridge Bank'!$K:$K,Cashflow!$B261,'Pembridge Bank'!$J:$J,Cashflow!W$5)</f>
        <v>0</v>
      </c>
      <c r="X261" s="137">
        <f>SUMIFS('Pembridge Bank'!$I:$I,'Pembridge Bank'!$K:$K,Cashflow!$B261,'Pembridge Bank'!$J:$J,Cashflow!X$5)</f>
        <v>0</v>
      </c>
      <c r="Y261" s="137">
        <f>SUMIFS('Pembridge Bank'!$I:$I,'Pembridge Bank'!$K:$K,Cashflow!$B261,'Pembridge Bank'!$J:$J,Cashflow!Y$5)</f>
        <v>0</v>
      </c>
      <c r="Z261" s="137">
        <f>SUMIFS('Pembridge Bank'!$I:$I,'Pembridge Bank'!$K:$K,Cashflow!$B261,'Pembridge Bank'!$J:$J,Cashflow!Z$5)</f>
        <v>0</v>
      </c>
      <c r="AA261" s="137">
        <f>SUMIFS('Pembridge Bank'!$I:$I,'Pembridge Bank'!$K:$K,Cashflow!$B261,'Pembridge Bank'!$J:$J,Cashflow!AA$5)</f>
        <v>0</v>
      </c>
      <c r="AB261" s="137">
        <f>SUMIFS('Pembridge Bank'!$I:$I,'Pembridge Bank'!$K:$K,Cashflow!$B261,'Pembridge Bank'!$J:$J,Cashflow!AB$5)</f>
        <v>0</v>
      </c>
      <c r="AC261" s="137">
        <f>SUMIFS('Pembridge Bank'!$I:$I,'Pembridge Bank'!$K:$K,Cashflow!$B261,'Pembridge Bank'!$J:$J,Cashflow!AC$5)</f>
        <v>0</v>
      </c>
      <c r="AD261" s="137">
        <f>SUMIFS('Pembridge Bank'!$I:$I,'Pembridge Bank'!$K:$K,Cashflow!$B261,'Pembridge Bank'!$J:$J,Cashflow!AD$5)</f>
        <v>0</v>
      </c>
      <c r="AE261" s="137">
        <f>SUMIFS('Pembridge Bank'!$I:$I,'Pembridge Bank'!$K:$K,Cashflow!$B261,'Pembridge Bank'!$J:$J,Cashflow!AE$5)</f>
        <v>0</v>
      </c>
      <c r="AF261" s="137">
        <f>SUMIFS('Pembridge Bank'!$I:$I,'Pembridge Bank'!$K:$K,Cashflow!$B261,'Pembridge Bank'!$J:$J,Cashflow!AF$5)</f>
        <v>0</v>
      </c>
      <c r="AG261" s="137">
        <f>SUMIFS('Pembridge Bank'!$I:$I,'Pembridge Bank'!$K:$K,Cashflow!$B261,'Pembridge Bank'!$J:$J,Cashflow!AG$5)</f>
        <v>0</v>
      </c>
      <c r="AH261" s="137">
        <f>SUMIFS('Pembridge Bank'!$I:$I,'Pembridge Bank'!$K:$K,Cashflow!$B261,'Pembridge Bank'!$J:$J,Cashflow!AH$5)</f>
        <v>0</v>
      </c>
      <c r="AI261" s="137">
        <f>SUMIFS('Pembridge Bank'!$I:$I,'Pembridge Bank'!$K:$K,Cashflow!$B261,'Pembridge Bank'!$J:$J,Cashflow!AI$5)</f>
        <v>0</v>
      </c>
      <c r="AJ261" s="137">
        <f>SUMIFS('Pembridge Bank'!$I:$I,'Pembridge Bank'!$K:$K,Cashflow!$B261,'Pembridge Bank'!$J:$J,Cashflow!AJ$5)</f>
        <v>0</v>
      </c>
      <c r="AK261" s="137">
        <f>SUMIFS('Pembridge Bank'!$I:$I,'Pembridge Bank'!$K:$K,Cashflow!$B261,'Pembridge Bank'!$J:$J,Cashflow!AK$5)</f>
        <v>0</v>
      </c>
      <c r="AL261" s="137">
        <f>SUMIFS('Pembridge Bank'!$I:$I,'Pembridge Bank'!$K:$K,Cashflow!$B261,'Pembridge Bank'!$J:$J,Cashflow!AL$5)</f>
        <v>0</v>
      </c>
      <c r="AM261" s="137">
        <f>SUMIFS('Pembridge Bank'!$I:$I,'Pembridge Bank'!$K:$K,Cashflow!$B261,'Pembridge Bank'!$J:$J,Cashflow!AM$5)</f>
        <v>0</v>
      </c>
      <c r="AN261" s="137">
        <f>SUMIFS('Pembridge Bank'!$I:$I,'Pembridge Bank'!$K:$K,Cashflow!$B261,'Pembridge Bank'!$J:$J,Cashflow!AN$5)</f>
        <v>0</v>
      </c>
      <c r="AO261" s="137">
        <f>SUMIFS('Pembridge Bank'!$I:$I,'Pembridge Bank'!$K:$K,Cashflow!$B261,'Pembridge Bank'!$J:$J,Cashflow!AO$5)</f>
        <v>0</v>
      </c>
      <c r="AP261" s="137">
        <f>SUMIFS('Pembridge Bank'!$I:$I,'Pembridge Bank'!$K:$K,Cashflow!$B261,'Pembridge Bank'!$J:$J,Cashflow!AP$5)</f>
        <v>0</v>
      </c>
      <c r="AQ261" s="137">
        <f>SUMIFS('Pembridge Bank'!$I:$I,'Pembridge Bank'!$K:$K,Cashflow!$B261,'Pembridge Bank'!$J:$J,Cashflow!AQ$5)</f>
        <v>0</v>
      </c>
      <c r="AR261" s="137">
        <f>SUMIFS('Pembridge Bank'!$I:$I,'Pembridge Bank'!$K:$K,Cashflow!$B261,'Pembridge Bank'!$J:$J,Cashflow!AR$5)</f>
        <v>0</v>
      </c>
      <c r="AS261" s="137">
        <f>SUMIFS('Pembridge Bank'!$I:$I,'Pembridge Bank'!$K:$K,Cashflow!$B261,'Pembridge Bank'!$J:$J,Cashflow!AS$5)</f>
        <v>0</v>
      </c>
      <c r="AT261" s="137">
        <f>SUMIFS('Pembridge Bank'!$I:$I,'Pembridge Bank'!$K:$K,Cashflow!$B261,'Pembridge Bank'!$J:$J,Cashflow!AT$5)</f>
        <v>0</v>
      </c>
      <c r="AU261" s="137">
        <f>SUMIFS('Pembridge Bank'!$I:$I,'Pembridge Bank'!$K:$K,Cashflow!$B261,'Pembridge Bank'!$J:$J,Cashflow!AU$5)</f>
        <v>0</v>
      </c>
      <c r="AV261" s="137">
        <f>SUMIFS('Pembridge Bank'!$I:$I,'Pembridge Bank'!$K:$K,Cashflow!$B261,'Pembridge Bank'!$J:$J,Cashflow!AV$5)</f>
        <v>0</v>
      </c>
      <c r="AW261" s="137">
        <f>SUMIFS('Pembridge Bank'!$I:$I,'Pembridge Bank'!$K:$K,Cashflow!$B261,'Pembridge Bank'!$J:$J,Cashflow!AW$5)</f>
        <v>0</v>
      </c>
      <c r="AX261" s="137">
        <f>SUMIFS('Pembridge Bank'!$I:$I,'Pembridge Bank'!$K:$K,Cashflow!$B261,'Pembridge Bank'!$J:$J,Cashflow!AX$5)</f>
        <v>0</v>
      </c>
      <c r="AY261" s="137">
        <f>SUMIFS('Pembridge Bank'!$I:$I,'Pembridge Bank'!$K:$K,Cashflow!$B261,'Pembridge Bank'!$J:$J,Cashflow!AY$5)</f>
        <v>0</v>
      </c>
      <c r="AZ261" s="137">
        <f>SUMIFS('Pembridge Bank'!$I:$I,'Pembridge Bank'!$K:$K,Cashflow!$B261,'Pembridge Bank'!$J:$J,Cashflow!AZ$5)</f>
        <v>0</v>
      </c>
      <c r="BA261" s="137">
        <f>SUMIFS('Pembridge Bank'!$I:$I,'Pembridge Bank'!$K:$K,Cashflow!$B261,'Pembridge Bank'!$J:$J,Cashflow!BA$5)</f>
        <v>0</v>
      </c>
    </row>
    <row r="262" spans="2:56" s="137" customFormat="1" ht="12.75" hidden="1" outlineLevel="1" x14ac:dyDescent="0.2">
      <c r="B262" s="137" t="s">
        <v>15</v>
      </c>
      <c r="D262" s="181">
        <f t="shared" si="148"/>
        <v>0</v>
      </c>
      <c r="E262" s="137">
        <f>SUMIFS('Pembridge Bank'!$I:$I,'Pembridge Bank'!$K:$K,Cashflow!$B262,'Pembridge Bank'!$J:$J,Cashflow!E$5)</f>
        <v>0</v>
      </c>
      <c r="F262" s="137">
        <f>SUMIFS('Pembridge Bank'!$I:$I,'Pembridge Bank'!$K:$K,Cashflow!$B262,'Pembridge Bank'!$J:$J,Cashflow!F$5)</f>
        <v>0</v>
      </c>
      <c r="G262" s="137">
        <f>SUMIFS('Pembridge Bank'!$I:$I,'Pembridge Bank'!$K:$K,Cashflow!$B262,'Pembridge Bank'!$J:$J,Cashflow!G$5)</f>
        <v>0</v>
      </c>
      <c r="H262" s="137">
        <f>SUMIFS('Pembridge Bank'!$I:$I,'Pembridge Bank'!$K:$K,Cashflow!$B262,'Pembridge Bank'!$J:$J,Cashflow!H$5)</f>
        <v>0</v>
      </c>
      <c r="I262" s="137">
        <f>SUMIFS('Pembridge Bank'!$I:$I,'Pembridge Bank'!$K:$K,Cashflow!$B262,'Pembridge Bank'!$J:$J,Cashflow!I$5)</f>
        <v>0</v>
      </c>
      <c r="J262" s="137">
        <f>SUMIFS('Pembridge Bank'!$I:$I,'Pembridge Bank'!$K:$K,Cashflow!$B262,'Pembridge Bank'!$J:$J,Cashflow!J$5)</f>
        <v>0</v>
      </c>
      <c r="K262" s="137">
        <f>SUMIFS('Pembridge Bank'!$I:$I,'Pembridge Bank'!$K:$K,Cashflow!$B262,'Pembridge Bank'!$J:$J,Cashflow!K$5)</f>
        <v>0</v>
      </c>
      <c r="L262" s="137">
        <f>SUMIFS('Pembridge Bank'!$I:$I,'Pembridge Bank'!$K:$K,Cashflow!$B262,'Pembridge Bank'!$J:$J,Cashflow!L$5)</f>
        <v>0</v>
      </c>
      <c r="M262" s="137">
        <f>SUMIFS('Pembridge Bank'!$I:$I,'Pembridge Bank'!$K:$K,Cashflow!$B262,'Pembridge Bank'!$J:$J,Cashflow!M$5)</f>
        <v>0</v>
      </c>
      <c r="N262" s="137">
        <f>SUMIFS('Pembridge Bank'!$I:$I,'Pembridge Bank'!$K:$K,Cashflow!$B262,'Pembridge Bank'!$J:$J,Cashflow!N$5)</f>
        <v>0</v>
      </c>
      <c r="O262" s="137">
        <f>SUMIFS('Pembridge Bank'!$I:$I,'Pembridge Bank'!$K:$K,Cashflow!$B262,'Pembridge Bank'!$J:$J,Cashflow!O$5)</f>
        <v>0</v>
      </c>
      <c r="P262" s="137">
        <f>SUMIFS('Pembridge Bank'!$I:$I,'Pembridge Bank'!$K:$K,Cashflow!$B262,'Pembridge Bank'!$J:$J,Cashflow!P$5)</f>
        <v>0</v>
      </c>
      <c r="Q262" s="137">
        <f>SUMIFS('Pembridge Bank'!$I:$I,'Pembridge Bank'!$K:$K,Cashflow!$B262,'Pembridge Bank'!$J:$J,Cashflow!Q$5)</f>
        <v>0</v>
      </c>
      <c r="R262" s="137">
        <f>SUMIFS('Pembridge Bank'!$I:$I,'Pembridge Bank'!$K:$K,Cashflow!$B262,'Pembridge Bank'!$J:$J,Cashflow!R$5)</f>
        <v>0</v>
      </c>
      <c r="S262" s="137">
        <f>SUMIFS('Pembridge Bank'!$I:$I,'Pembridge Bank'!$K:$K,Cashflow!$B262,'Pembridge Bank'!$J:$J,Cashflow!S$5)</f>
        <v>0</v>
      </c>
      <c r="T262" s="137">
        <f>SUMIFS('Pembridge Bank'!$I:$I,'Pembridge Bank'!$K:$K,Cashflow!$B262,'Pembridge Bank'!$J:$J,Cashflow!T$5)</f>
        <v>0</v>
      </c>
      <c r="U262" s="137">
        <f>SUMIFS('Pembridge Bank'!$I:$I,'Pembridge Bank'!$K:$K,Cashflow!$B262,'Pembridge Bank'!$J:$J,Cashflow!U$5)</f>
        <v>0</v>
      </c>
      <c r="V262" s="137">
        <f>SUMIFS('Pembridge Bank'!$I:$I,'Pembridge Bank'!$K:$K,Cashflow!$B262,'Pembridge Bank'!$J:$J,Cashflow!V$5)</f>
        <v>0</v>
      </c>
      <c r="W262" s="137">
        <f>SUMIFS('Pembridge Bank'!$I:$I,'Pembridge Bank'!$K:$K,Cashflow!$B262,'Pembridge Bank'!$J:$J,Cashflow!W$5)</f>
        <v>0</v>
      </c>
      <c r="X262" s="137">
        <f>SUMIFS('Pembridge Bank'!$I:$I,'Pembridge Bank'!$K:$K,Cashflow!$B262,'Pembridge Bank'!$J:$J,Cashflow!X$5)</f>
        <v>0</v>
      </c>
      <c r="Y262" s="137">
        <f>SUMIFS('Pembridge Bank'!$I:$I,'Pembridge Bank'!$K:$K,Cashflow!$B262,'Pembridge Bank'!$J:$J,Cashflow!Y$5)</f>
        <v>0</v>
      </c>
      <c r="Z262" s="137">
        <f>SUMIFS('Pembridge Bank'!$I:$I,'Pembridge Bank'!$K:$K,Cashflow!$B262,'Pembridge Bank'!$J:$J,Cashflow!Z$5)</f>
        <v>0</v>
      </c>
      <c r="AA262" s="137">
        <f>SUMIFS('Pembridge Bank'!$I:$I,'Pembridge Bank'!$K:$K,Cashflow!$B262,'Pembridge Bank'!$J:$J,Cashflow!AA$5)</f>
        <v>0</v>
      </c>
      <c r="AB262" s="137">
        <f>SUMIFS('Pembridge Bank'!$I:$I,'Pembridge Bank'!$K:$K,Cashflow!$B262,'Pembridge Bank'!$J:$J,Cashflow!AB$5)</f>
        <v>0</v>
      </c>
      <c r="AC262" s="137">
        <f>SUMIFS('Pembridge Bank'!$I:$I,'Pembridge Bank'!$K:$K,Cashflow!$B262,'Pembridge Bank'!$J:$J,Cashflow!AC$5)</f>
        <v>0</v>
      </c>
      <c r="AD262" s="137">
        <f>SUMIFS('Pembridge Bank'!$I:$I,'Pembridge Bank'!$K:$K,Cashflow!$B262,'Pembridge Bank'!$J:$J,Cashflow!AD$5)</f>
        <v>0</v>
      </c>
      <c r="AE262" s="137">
        <f>SUMIFS('Pembridge Bank'!$I:$I,'Pembridge Bank'!$K:$K,Cashflow!$B262,'Pembridge Bank'!$J:$J,Cashflow!AE$5)</f>
        <v>0</v>
      </c>
      <c r="AF262" s="137">
        <f>SUMIFS('Pembridge Bank'!$I:$I,'Pembridge Bank'!$K:$K,Cashflow!$B262,'Pembridge Bank'!$J:$J,Cashflow!AF$5)</f>
        <v>0</v>
      </c>
      <c r="AG262" s="137">
        <f>SUMIFS('Pembridge Bank'!$I:$I,'Pembridge Bank'!$K:$K,Cashflow!$B262,'Pembridge Bank'!$J:$J,Cashflow!AG$5)</f>
        <v>0</v>
      </c>
      <c r="AH262" s="137">
        <f>SUMIFS('Pembridge Bank'!$I:$I,'Pembridge Bank'!$K:$K,Cashflow!$B262,'Pembridge Bank'!$J:$J,Cashflow!AH$5)</f>
        <v>0</v>
      </c>
      <c r="AI262" s="137">
        <f>SUMIFS('Pembridge Bank'!$I:$I,'Pembridge Bank'!$K:$K,Cashflow!$B262,'Pembridge Bank'!$J:$J,Cashflow!AI$5)</f>
        <v>0</v>
      </c>
      <c r="AJ262" s="137">
        <f>SUMIFS('Pembridge Bank'!$I:$I,'Pembridge Bank'!$K:$K,Cashflow!$B262,'Pembridge Bank'!$J:$J,Cashflow!AJ$5)</f>
        <v>0</v>
      </c>
      <c r="AK262" s="137">
        <f>SUMIFS('Pembridge Bank'!$I:$I,'Pembridge Bank'!$K:$K,Cashflow!$B262,'Pembridge Bank'!$J:$J,Cashflow!AK$5)</f>
        <v>0</v>
      </c>
      <c r="AL262" s="137">
        <f>SUMIFS('Pembridge Bank'!$I:$I,'Pembridge Bank'!$K:$K,Cashflow!$B262,'Pembridge Bank'!$J:$J,Cashflow!AL$5)</f>
        <v>0</v>
      </c>
      <c r="AM262" s="137">
        <f>SUMIFS('Pembridge Bank'!$I:$I,'Pembridge Bank'!$K:$K,Cashflow!$B262,'Pembridge Bank'!$J:$J,Cashflow!AM$5)</f>
        <v>0</v>
      </c>
      <c r="AN262" s="137">
        <f>SUMIFS('Pembridge Bank'!$I:$I,'Pembridge Bank'!$K:$K,Cashflow!$B262,'Pembridge Bank'!$J:$J,Cashflow!AN$5)</f>
        <v>0</v>
      </c>
      <c r="AO262" s="137">
        <f>SUMIFS('Pembridge Bank'!$I:$I,'Pembridge Bank'!$K:$K,Cashflow!$B262,'Pembridge Bank'!$J:$J,Cashflow!AO$5)</f>
        <v>0</v>
      </c>
      <c r="AP262" s="137">
        <f>SUMIFS('Pembridge Bank'!$I:$I,'Pembridge Bank'!$K:$K,Cashflow!$B262,'Pembridge Bank'!$J:$J,Cashflow!AP$5)</f>
        <v>0</v>
      </c>
      <c r="AQ262" s="137">
        <f>SUMIFS('Pembridge Bank'!$I:$I,'Pembridge Bank'!$K:$K,Cashflow!$B262,'Pembridge Bank'!$J:$J,Cashflow!AQ$5)</f>
        <v>0</v>
      </c>
      <c r="AR262" s="137">
        <f>SUMIFS('Pembridge Bank'!$I:$I,'Pembridge Bank'!$K:$K,Cashflow!$B262,'Pembridge Bank'!$J:$J,Cashflow!AR$5)</f>
        <v>0</v>
      </c>
      <c r="AS262" s="137">
        <f>SUMIFS('Pembridge Bank'!$I:$I,'Pembridge Bank'!$K:$K,Cashflow!$B262,'Pembridge Bank'!$J:$J,Cashflow!AS$5)</f>
        <v>0</v>
      </c>
      <c r="AT262" s="137">
        <f>SUMIFS('Pembridge Bank'!$I:$I,'Pembridge Bank'!$K:$K,Cashflow!$B262,'Pembridge Bank'!$J:$J,Cashflow!AT$5)</f>
        <v>0</v>
      </c>
      <c r="AU262" s="137">
        <f>SUMIFS('Pembridge Bank'!$I:$I,'Pembridge Bank'!$K:$K,Cashflow!$B262,'Pembridge Bank'!$J:$J,Cashflow!AU$5)</f>
        <v>0</v>
      </c>
      <c r="AV262" s="137">
        <f>SUMIFS('Pembridge Bank'!$I:$I,'Pembridge Bank'!$K:$K,Cashflow!$B262,'Pembridge Bank'!$J:$J,Cashflow!AV$5)</f>
        <v>0</v>
      </c>
      <c r="AW262" s="137">
        <f>SUMIFS('Pembridge Bank'!$I:$I,'Pembridge Bank'!$K:$K,Cashflow!$B262,'Pembridge Bank'!$J:$J,Cashflow!AW$5)</f>
        <v>0</v>
      </c>
      <c r="AX262" s="137">
        <f>SUMIFS('Pembridge Bank'!$I:$I,'Pembridge Bank'!$K:$K,Cashflow!$B262,'Pembridge Bank'!$J:$J,Cashflow!AX$5)</f>
        <v>0</v>
      </c>
      <c r="AY262" s="137">
        <f>SUMIFS('Pembridge Bank'!$I:$I,'Pembridge Bank'!$K:$K,Cashflow!$B262,'Pembridge Bank'!$J:$J,Cashflow!AY$5)</f>
        <v>0</v>
      </c>
      <c r="AZ262" s="137">
        <f>SUMIFS('Pembridge Bank'!$I:$I,'Pembridge Bank'!$K:$K,Cashflow!$B262,'Pembridge Bank'!$J:$J,Cashflow!AZ$5)</f>
        <v>0</v>
      </c>
      <c r="BA262" s="137">
        <f>SUMIFS('Pembridge Bank'!$I:$I,'Pembridge Bank'!$K:$K,Cashflow!$B262,'Pembridge Bank'!$J:$J,Cashflow!BA$5)</f>
        <v>0</v>
      </c>
    </row>
    <row r="263" spans="2:56" s="137" customFormat="1" ht="12.75" hidden="1" outlineLevel="1" x14ac:dyDescent="0.2">
      <c r="B263" s="137" t="s">
        <v>11</v>
      </c>
      <c r="D263" s="181">
        <f t="shared" si="148"/>
        <v>-975</v>
      </c>
      <c r="E263" s="137">
        <f>SUMIFS('Pembridge Bank'!$I:$I,'Pembridge Bank'!$K:$K,Cashflow!$B263,'Pembridge Bank'!$J:$J,Cashflow!E$5)</f>
        <v>0</v>
      </c>
      <c r="F263" s="137">
        <f>SUMIFS('Pembridge Bank'!$I:$I,'Pembridge Bank'!$K:$K,Cashflow!$B263,'Pembridge Bank'!$J:$J,Cashflow!F$5)</f>
        <v>0</v>
      </c>
      <c r="G263" s="137">
        <f>SUMIFS('Pembridge Bank'!$I:$I,'Pembridge Bank'!$K:$K,Cashflow!$B263,'Pembridge Bank'!$J:$J,Cashflow!G$5)</f>
        <v>0</v>
      </c>
      <c r="H263" s="137">
        <f>SUMIFS('Pembridge Bank'!$I:$I,'Pembridge Bank'!$K:$K,Cashflow!$B263,'Pembridge Bank'!$J:$J,Cashflow!H$5)</f>
        <v>0</v>
      </c>
      <c r="I263" s="137">
        <f>SUMIFS('Pembridge Bank'!$I:$I,'Pembridge Bank'!$K:$K,Cashflow!$B263,'Pembridge Bank'!$J:$J,Cashflow!I$5)</f>
        <v>0</v>
      </c>
      <c r="J263" s="137">
        <f>SUMIFS('Pembridge Bank'!$I:$I,'Pembridge Bank'!$K:$K,Cashflow!$B263,'Pembridge Bank'!$J:$J,Cashflow!J$5)</f>
        <v>0</v>
      </c>
      <c r="K263" s="137">
        <f>SUMIFS('Pembridge Bank'!$I:$I,'Pembridge Bank'!$K:$K,Cashflow!$B263,'Pembridge Bank'!$J:$J,Cashflow!K$5)</f>
        <v>0</v>
      </c>
      <c r="L263" s="137">
        <f>SUMIFS('Pembridge Bank'!$I:$I,'Pembridge Bank'!$K:$K,Cashflow!$B263,'Pembridge Bank'!$J:$J,Cashflow!L$5)</f>
        <v>0</v>
      </c>
      <c r="M263" s="137">
        <f>SUMIFS('Pembridge Bank'!$I:$I,'Pembridge Bank'!$K:$K,Cashflow!$B263,'Pembridge Bank'!$J:$J,Cashflow!M$5)</f>
        <v>0</v>
      </c>
      <c r="N263" s="137">
        <f>SUMIFS('Pembridge Bank'!$I:$I,'Pembridge Bank'!$K:$K,Cashflow!$B263,'Pembridge Bank'!$J:$J,Cashflow!N$5)</f>
        <v>0</v>
      </c>
      <c r="O263" s="137">
        <f>SUMIFS('Pembridge Bank'!$I:$I,'Pembridge Bank'!$K:$K,Cashflow!$B263,'Pembridge Bank'!$J:$J,Cashflow!O$5)</f>
        <v>0</v>
      </c>
      <c r="P263" s="137">
        <f>SUMIFS('Pembridge Bank'!$I:$I,'Pembridge Bank'!$K:$K,Cashflow!$B263,'Pembridge Bank'!$J:$J,Cashflow!P$5)</f>
        <v>0</v>
      </c>
      <c r="Q263" s="137">
        <f>SUMIFS('Pembridge Bank'!$I:$I,'Pembridge Bank'!$K:$K,Cashflow!$B263,'Pembridge Bank'!$J:$J,Cashflow!Q$5)</f>
        <v>0</v>
      </c>
      <c r="R263" s="137">
        <f>SUMIFS('Pembridge Bank'!$I:$I,'Pembridge Bank'!$K:$K,Cashflow!$B263,'Pembridge Bank'!$J:$J,Cashflow!R$5)</f>
        <v>0</v>
      </c>
      <c r="S263" s="137">
        <f>SUMIFS('Pembridge Bank'!$I:$I,'Pembridge Bank'!$K:$K,Cashflow!$B263,'Pembridge Bank'!$J:$J,Cashflow!S$5)</f>
        <v>0</v>
      </c>
      <c r="T263" s="137">
        <f>SUMIFS('Pembridge Bank'!$I:$I,'Pembridge Bank'!$K:$K,Cashflow!$B263,'Pembridge Bank'!$J:$J,Cashflow!T$5)</f>
        <v>0</v>
      </c>
      <c r="U263" s="137">
        <f>SUMIFS('Pembridge Bank'!$I:$I,'Pembridge Bank'!$K:$K,Cashflow!$B263,'Pembridge Bank'!$J:$J,Cashflow!U$5)</f>
        <v>0</v>
      </c>
      <c r="V263" s="137">
        <f>SUMIFS('Pembridge Bank'!$I:$I,'Pembridge Bank'!$K:$K,Cashflow!$B263,'Pembridge Bank'!$J:$J,Cashflow!V$5)</f>
        <v>0</v>
      </c>
      <c r="W263" s="137">
        <f>SUMIFS('Pembridge Bank'!$I:$I,'Pembridge Bank'!$K:$K,Cashflow!$B263,'Pembridge Bank'!$J:$J,Cashflow!W$5)</f>
        <v>0</v>
      </c>
      <c r="X263" s="137">
        <f>SUMIFS('Pembridge Bank'!$I:$I,'Pembridge Bank'!$K:$K,Cashflow!$B263,'Pembridge Bank'!$J:$J,Cashflow!X$5)</f>
        <v>0</v>
      </c>
      <c r="Y263" s="137">
        <f>SUMIFS('Pembridge Bank'!$I:$I,'Pembridge Bank'!$K:$K,Cashflow!$B263,'Pembridge Bank'!$J:$J,Cashflow!Y$5)</f>
        <v>0</v>
      </c>
      <c r="Z263" s="137">
        <f>SUMIFS('Pembridge Bank'!$I:$I,'Pembridge Bank'!$K:$K,Cashflow!$B263,'Pembridge Bank'!$J:$J,Cashflow!Z$5)</f>
        <v>0</v>
      </c>
      <c r="AA263" s="137">
        <f>SUMIFS('Pembridge Bank'!$I:$I,'Pembridge Bank'!$K:$K,Cashflow!$B263,'Pembridge Bank'!$J:$J,Cashflow!AA$5)</f>
        <v>0</v>
      </c>
      <c r="AB263" s="137">
        <f>SUMIFS('Pembridge Bank'!$I:$I,'Pembridge Bank'!$K:$K,Cashflow!$B263,'Pembridge Bank'!$J:$J,Cashflow!AB$5)</f>
        <v>0</v>
      </c>
      <c r="AC263" s="137">
        <f>SUMIFS('Pembridge Bank'!$I:$I,'Pembridge Bank'!$K:$K,Cashflow!$B263,'Pembridge Bank'!$J:$J,Cashflow!AC$5)</f>
        <v>0</v>
      </c>
      <c r="AD263" s="137">
        <f>SUMIFS('Pembridge Bank'!$I:$I,'Pembridge Bank'!$K:$K,Cashflow!$B263,'Pembridge Bank'!$J:$J,Cashflow!AD$5)</f>
        <v>0</v>
      </c>
      <c r="AE263" s="137">
        <f>SUMIFS('Pembridge Bank'!$I:$I,'Pembridge Bank'!$K:$K,Cashflow!$B263,'Pembridge Bank'!$J:$J,Cashflow!AE$5)</f>
        <v>0</v>
      </c>
      <c r="AF263" s="137">
        <f>SUMIFS('Pembridge Bank'!$I:$I,'Pembridge Bank'!$K:$K,Cashflow!$B263,'Pembridge Bank'!$J:$J,Cashflow!AF$5)</f>
        <v>0</v>
      </c>
      <c r="AG263" s="137">
        <f>SUMIFS('Pembridge Bank'!$I:$I,'Pembridge Bank'!$K:$K,Cashflow!$B263,'Pembridge Bank'!$J:$J,Cashflow!AG$5)</f>
        <v>0</v>
      </c>
      <c r="AH263" s="137">
        <f>SUMIFS('Pembridge Bank'!$I:$I,'Pembridge Bank'!$K:$K,Cashflow!$B263,'Pembridge Bank'!$J:$J,Cashflow!AH$5)</f>
        <v>0</v>
      </c>
      <c r="AI263" s="137">
        <f>SUMIFS('Pembridge Bank'!$I:$I,'Pembridge Bank'!$K:$K,Cashflow!$B263,'Pembridge Bank'!$J:$J,Cashflow!AI$5)</f>
        <v>0</v>
      </c>
      <c r="AJ263" s="137">
        <f>SUMIFS('Pembridge Bank'!$I:$I,'Pembridge Bank'!$K:$K,Cashflow!$B263,'Pembridge Bank'!$J:$J,Cashflow!AJ$5)</f>
        <v>0</v>
      </c>
      <c r="AK263" s="137">
        <f>SUMIFS('Pembridge Bank'!$I:$I,'Pembridge Bank'!$K:$K,Cashflow!$B263,'Pembridge Bank'!$J:$J,Cashflow!AK$5)</f>
        <v>0</v>
      </c>
      <c r="AL263" s="137">
        <f>SUMIFS('Pembridge Bank'!$I:$I,'Pembridge Bank'!$K:$K,Cashflow!$B263,'Pembridge Bank'!$J:$J,Cashflow!AL$5)</f>
        <v>0</v>
      </c>
      <c r="AM263" s="137">
        <f>SUMIFS('Pembridge Bank'!$I:$I,'Pembridge Bank'!$K:$K,Cashflow!$B263,'Pembridge Bank'!$J:$J,Cashflow!AM$5)</f>
        <v>0</v>
      </c>
      <c r="AN263" s="137">
        <f>SUMIFS('Pembridge Bank'!$I:$I,'Pembridge Bank'!$K:$K,Cashflow!$B263,'Pembridge Bank'!$J:$J,Cashflow!AN$5)</f>
        <v>0</v>
      </c>
      <c r="AO263" s="137">
        <f>SUMIFS('Pembridge Bank'!$I:$I,'Pembridge Bank'!$K:$K,Cashflow!$B263,'Pembridge Bank'!$J:$J,Cashflow!AO$5)</f>
        <v>0</v>
      </c>
      <c r="AP263" s="137">
        <f>SUMIFS('Pembridge Bank'!$I:$I,'Pembridge Bank'!$K:$K,Cashflow!$B263,'Pembridge Bank'!$J:$J,Cashflow!AP$5)</f>
        <v>0</v>
      </c>
      <c r="AQ263" s="137">
        <f>SUMIFS('Pembridge Bank'!$I:$I,'Pembridge Bank'!$K:$K,Cashflow!$B263,'Pembridge Bank'!$J:$J,Cashflow!AQ$5)</f>
        <v>0</v>
      </c>
      <c r="AR263" s="137">
        <f>SUMIFS('Pembridge Bank'!$I:$I,'Pembridge Bank'!$K:$K,Cashflow!$B263,'Pembridge Bank'!$J:$J,Cashflow!AR$5)</f>
        <v>0</v>
      </c>
      <c r="AS263" s="137">
        <f>SUMIFS('Pembridge Bank'!$I:$I,'Pembridge Bank'!$K:$K,Cashflow!$B263,'Pembridge Bank'!$J:$J,Cashflow!AS$5)</f>
        <v>0</v>
      </c>
      <c r="AT263" s="137">
        <f>SUMIFS('Pembridge Bank'!$I:$I,'Pembridge Bank'!$K:$K,Cashflow!$B263,'Pembridge Bank'!$J:$J,Cashflow!AT$5)</f>
        <v>0</v>
      </c>
      <c r="AU263" s="137">
        <f>SUMIFS('Pembridge Bank'!$I:$I,'Pembridge Bank'!$K:$K,Cashflow!$B263,'Pembridge Bank'!$J:$J,Cashflow!AU$5)</f>
        <v>0</v>
      </c>
      <c r="AV263" s="137">
        <f>SUMIFS('Pembridge Bank'!$I:$I,'Pembridge Bank'!$K:$K,Cashflow!$B263,'Pembridge Bank'!$J:$J,Cashflow!AV$5)</f>
        <v>0</v>
      </c>
      <c r="AW263" s="137">
        <f>SUMIFS('Pembridge Bank'!$I:$I,'Pembridge Bank'!$K:$K,Cashflow!$B263,'Pembridge Bank'!$J:$J,Cashflow!AW$5)</f>
        <v>0</v>
      </c>
      <c r="AX263" s="137">
        <f>SUMIFS('Pembridge Bank'!$I:$I,'Pembridge Bank'!$K:$K,Cashflow!$B263,'Pembridge Bank'!$J:$J,Cashflow!AX$5)</f>
        <v>0</v>
      </c>
      <c r="AY263" s="137">
        <f>SUMIFS('Pembridge Bank'!$I:$I,'Pembridge Bank'!$K:$K,Cashflow!$B263,'Pembridge Bank'!$J:$J,Cashflow!AY$5)</f>
        <v>0</v>
      </c>
      <c r="AZ263" s="137">
        <f>SUMIFS('Pembridge Bank'!$I:$I,'Pembridge Bank'!$K:$K,Cashflow!$B263,'Pembridge Bank'!$J:$J,Cashflow!AZ$5)</f>
        <v>0</v>
      </c>
      <c r="BA263" s="137">
        <f>SUMIFS('Pembridge Bank'!$I:$I,'Pembridge Bank'!$K:$K,Cashflow!$B263,'Pembridge Bank'!$J:$J,Cashflow!BA$5)</f>
        <v>-975</v>
      </c>
    </row>
    <row r="264" spans="2:56" s="137" customFormat="1" ht="12.75" hidden="1" outlineLevel="1" x14ac:dyDescent="0.2">
      <c r="B264" s="137" t="s">
        <v>14</v>
      </c>
      <c r="D264" s="181">
        <f t="shared" si="148"/>
        <v>0</v>
      </c>
      <c r="E264" s="137">
        <f>SUMIFS('Pembridge Bank'!$I:$I,'Pembridge Bank'!$K:$K,Cashflow!$B264,'Pembridge Bank'!$J:$J,Cashflow!E$5)</f>
        <v>0</v>
      </c>
      <c r="F264" s="137">
        <f>SUMIFS('Pembridge Bank'!$I:$I,'Pembridge Bank'!$K:$K,Cashflow!$B264,'Pembridge Bank'!$J:$J,Cashflow!F$5)</f>
        <v>0</v>
      </c>
      <c r="G264" s="137">
        <f>SUMIFS('Pembridge Bank'!$I:$I,'Pembridge Bank'!$K:$K,Cashflow!$B264,'Pembridge Bank'!$J:$J,Cashflow!G$5)</f>
        <v>0</v>
      </c>
      <c r="H264" s="137">
        <f>SUMIFS('Pembridge Bank'!$I:$I,'Pembridge Bank'!$K:$K,Cashflow!$B264,'Pembridge Bank'!$J:$J,Cashflow!H$5)</f>
        <v>0</v>
      </c>
      <c r="I264" s="137">
        <f>SUMIFS('Pembridge Bank'!$I:$I,'Pembridge Bank'!$K:$K,Cashflow!$B264,'Pembridge Bank'!$J:$J,Cashflow!I$5)</f>
        <v>0</v>
      </c>
      <c r="J264" s="137">
        <f>SUMIFS('Pembridge Bank'!$I:$I,'Pembridge Bank'!$K:$K,Cashflow!$B264,'Pembridge Bank'!$J:$J,Cashflow!J$5)</f>
        <v>0</v>
      </c>
      <c r="K264" s="137">
        <f>SUMIFS('Pembridge Bank'!$I:$I,'Pembridge Bank'!$K:$K,Cashflow!$B264,'Pembridge Bank'!$J:$J,Cashflow!K$5)</f>
        <v>0</v>
      </c>
      <c r="L264" s="137">
        <f>SUMIFS('Pembridge Bank'!$I:$I,'Pembridge Bank'!$K:$K,Cashflow!$B264,'Pembridge Bank'!$J:$J,Cashflow!L$5)</f>
        <v>0</v>
      </c>
      <c r="M264" s="137">
        <f>SUMIFS('Pembridge Bank'!$I:$I,'Pembridge Bank'!$K:$K,Cashflow!$B264,'Pembridge Bank'!$J:$J,Cashflow!M$5)</f>
        <v>0</v>
      </c>
      <c r="N264" s="137">
        <f>SUMIFS('Pembridge Bank'!$I:$I,'Pembridge Bank'!$K:$K,Cashflow!$B264,'Pembridge Bank'!$J:$J,Cashflow!N$5)</f>
        <v>0</v>
      </c>
      <c r="O264" s="137">
        <f>SUMIFS('Pembridge Bank'!$I:$I,'Pembridge Bank'!$K:$K,Cashflow!$B264,'Pembridge Bank'!$J:$J,Cashflow!O$5)</f>
        <v>0</v>
      </c>
      <c r="P264" s="137">
        <f>SUMIFS('Pembridge Bank'!$I:$I,'Pembridge Bank'!$K:$K,Cashflow!$B264,'Pembridge Bank'!$J:$J,Cashflow!P$5)</f>
        <v>0</v>
      </c>
      <c r="Q264" s="137">
        <f>SUMIFS('Pembridge Bank'!$I:$I,'Pembridge Bank'!$K:$K,Cashflow!$B264,'Pembridge Bank'!$J:$J,Cashflow!Q$5)</f>
        <v>0</v>
      </c>
      <c r="R264" s="137">
        <f>SUMIFS('Pembridge Bank'!$I:$I,'Pembridge Bank'!$K:$K,Cashflow!$B264,'Pembridge Bank'!$J:$J,Cashflow!R$5)</f>
        <v>0</v>
      </c>
      <c r="S264" s="137">
        <f>SUMIFS('Pembridge Bank'!$I:$I,'Pembridge Bank'!$K:$K,Cashflow!$B264,'Pembridge Bank'!$J:$J,Cashflow!S$5)</f>
        <v>0</v>
      </c>
      <c r="T264" s="137">
        <f>SUMIFS('Pembridge Bank'!$I:$I,'Pembridge Bank'!$K:$K,Cashflow!$B264,'Pembridge Bank'!$J:$J,Cashflow!T$5)</f>
        <v>0</v>
      </c>
      <c r="U264" s="137">
        <f>SUMIFS('Pembridge Bank'!$I:$I,'Pembridge Bank'!$K:$K,Cashflow!$B264,'Pembridge Bank'!$J:$J,Cashflow!U$5)</f>
        <v>0</v>
      </c>
      <c r="V264" s="137">
        <f>SUMIFS('Pembridge Bank'!$I:$I,'Pembridge Bank'!$K:$K,Cashflow!$B264,'Pembridge Bank'!$J:$J,Cashflow!V$5)</f>
        <v>0</v>
      </c>
      <c r="W264" s="137">
        <f>SUMIFS('Pembridge Bank'!$I:$I,'Pembridge Bank'!$K:$K,Cashflow!$B264,'Pembridge Bank'!$J:$J,Cashflow!W$5)</f>
        <v>0</v>
      </c>
      <c r="X264" s="137">
        <f>SUMIFS('Pembridge Bank'!$I:$I,'Pembridge Bank'!$K:$K,Cashflow!$B264,'Pembridge Bank'!$J:$J,Cashflow!X$5)</f>
        <v>0</v>
      </c>
      <c r="Y264" s="137">
        <f>SUMIFS('Pembridge Bank'!$I:$I,'Pembridge Bank'!$K:$K,Cashflow!$B264,'Pembridge Bank'!$J:$J,Cashflow!Y$5)</f>
        <v>0</v>
      </c>
      <c r="Z264" s="137">
        <f>SUMIFS('Pembridge Bank'!$I:$I,'Pembridge Bank'!$K:$K,Cashflow!$B264,'Pembridge Bank'!$J:$J,Cashflow!Z$5)</f>
        <v>0</v>
      </c>
      <c r="AA264" s="137">
        <f>SUMIFS('Pembridge Bank'!$I:$I,'Pembridge Bank'!$K:$K,Cashflow!$B264,'Pembridge Bank'!$J:$J,Cashflow!AA$5)</f>
        <v>0</v>
      </c>
      <c r="AB264" s="137">
        <f>SUMIFS('Pembridge Bank'!$I:$I,'Pembridge Bank'!$K:$K,Cashflow!$B264,'Pembridge Bank'!$J:$J,Cashflow!AB$5)</f>
        <v>0</v>
      </c>
      <c r="AC264" s="137">
        <f>SUMIFS('Pembridge Bank'!$I:$I,'Pembridge Bank'!$K:$K,Cashflow!$B264,'Pembridge Bank'!$J:$J,Cashflow!AC$5)</f>
        <v>0</v>
      </c>
      <c r="AD264" s="137">
        <f>SUMIFS('Pembridge Bank'!$I:$I,'Pembridge Bank'!$K:$K,Cashflow!$B264,'Pembridge Bank'!$J:$J,Cashflow!AD$5)</f>
        <v>0</v>
      </c>
      <c r="AE264" s="137">
        <f>SUMIFS('Pembridge Bank'!$I:$I,'Pembridge Bank'!$K:$K,Cashflow!$B264,'Pembridge Bank'!$J:$J,Cashflow!AE$5)</f>
        <v>0</v>
      </c>
      <c r="AF264" s="137">
        <f>SUMIFS('Pembridge Bank'!$I:$I,'Pembridge Bank'!$K:$K,Cashflow!$B264,'Pembridge Bank'!$J:$J,Cashflow!AF$5)</f>
        <v>0</v>
      </c>
      <c r="AG264" s="137">
        <f>SUMIFS('Pembridge Bank'!$I:$I,'Pembridge Bank'!$K:$K,Cashflow!$B264,'Pembridge Bank'!$J:$J,Cashflow!AG$5)</f>
        <v>0</v>
      </c>
      <c r="AH264" s="137">
        <f>SUMIFS('Pembridge Bank'!$I:$I,'Pembridge Bank'!$K:$K,Cashflow!$B264,'Pembridge Bank'!$J:$J,Cashflow!AH$5)</f>
        <v>0</v>
      </c>
      <c r="AI264" s="137">
        <f>SUMIFS('Pembridge Bank'!$I:$I,'Pembridge Bank'!$K:$K,Cashflow!$B264,'Pembridge Bank'!$J:$J,Cashflow!AI$5)</f>
        <v>0</v>
      </c>
      <c r="AJ264" s="137">
        <f>SUMIFS('Pembridge Bank'!$I:$I,'Pembridge Bank'!$K:$K,Cashflow!$B264,'Pembridge Bank'!$J:$J,Cashflow!AJ$5)</f>
        <v>0</v>
      </c>
      <c r="AK264" s="137">
        <f>SUMIFS('Pembridge Bank'!$I:$I,'Pembridge Bank'!$K:$K,Cashflow!$B264,'Pembridge Bank'!$J:$J,Cashflow!AK$5)</f>
        <v>0</v>
      </c>
      <c r="AL264" s="137">
        <f>SUMIFS('Pembridge Bank'!$I:$I,'Pembridge Bank'!$K:$K,Cashflow!$B264,'Pembridge Bank'!$J:$J,Cashflow!AL$5)</f>
        <v>0</v>
      </c>
      <c r="AM264" s="137">
        <f>SUMIFS('Pembridge Bank'!$I:$I,'Pembridge Bank'!$K:$K,Cashflow!$B264,'Pembridge Bank'!$J:$J,Cashflow!AM$5)</f>
        <v>0</v>
      </c>
      <c r="AN264" s="137">
        <f>SUMIFS('Pembridge Bank'!$I:$I,'Pembridge Bank'!$K:$K,Cashflow!$B264,'Pembridge Bank'!$J:$J,Cashflow!AN$5)</f>
        <v>0</v>
      </c>
      <c r="AO264" s="137">
        <f>SUMIFS('Pembridge Bank'!$I:$I,'Pembridge Bank'!$K:$K,Cashflow!$B264,'Pembridge Bank'!$J:$J,Cashflow!AO$5)</f>
        <v>0</v>
      </c>
      <c r="AP264" s="137">
        <f>SUMIFS('Pembridge Bank'!$I:$I,'Pembridge Bank'!$K:$K,Cashflow!$B264,'Pembridge Bank'!$J:$J,Cashflow!AP$5)</f>
        <v>0</v>
      </c>
      <c r="AQ264" s="137">
        <f>SUMIFS('Pembridge Bank'!$I:$I,'Pembridge Bank'!$K:$K,Cashflow!$B264,'Pembridge Bank'!$J:$J,Cashflow!AQ$5)</f>
        <v>0</v>
      </c>
      <c r="AR264" s="137">
        <f>SUMIFS('Pembridge Bank'!$I:$I,'Pembridge Bank'!$K:$K,Cashflow!$B264,'Pembridge Bank'!$J:$J,Cashflow!AR$5)</f>
        <v>0</v>
      </c>
      <c r="AS264" s="137">
        <f>SUMIFS('Pembridge Bank'!$I:$I,'Pembridge Bank'!$K:$K,Cashflow!$B264,'Pembridge Bank'!$J:$J,Cashflow!AS$5)</f>
        <v>0</v>
      </c>
      <c r="AT264" s="137">
        <f>SUMIFS('Pembridge Bank'!$I:$I,'Pembridge Bank'!$K:$K,Cashflow!$B264,'Pembridge Bank'!$J:$J,Cashflow!AT$5)</f>
        <v>0</v>
      </c>
      <c r="AU264" s="137">
        <f>SUMIFS('Pembridge Bank'!$I:$I,'Pembridge Bank'!$K:$K,Cashflow!$B264,'Pembridge Bank'!$J:$J,Cashflow!AU$5)</f>
        <v>0</v>
      </c>
      <c r="AV264" s="137">
        <f>SUMIFS('Pembridge Bank'!$I:$I,'Pembridge Bank'!$K:$K,Cashflow!$B264,'Pembridge Bank'!$J:$J,Cashflow!AV$5)</f>
        <v>0</v>
      </c>
      <c r="AW264" s="137">
        <f>SUMIFS('Pembridge Bank'!$I:$I,'Pembridge Bank'!$K:$K,Cashflow!$B264,'Pembridge Bank'!$J:$J,Cashflow!AW$5)</f>
        <v>0</v>
      </c>
      <c r="AX264" s="137">
        <f>SUMIFS('Pembridge Bank'!$I:$I,'Pembridge Bank'!$K:$K,Cashflow!$B264,'Pembridge Bank'!$J:$J,Cashflow!AX$5)</f>
        <v>0</v>
      </c>
      <c r="AY264" s="137">
        <f>SUMIFS('Pembridge Bank'!$I:$I,'Pembridge Bank'!$K:$K,Cashflow!$B264,'Pembridge Bank'!$J:$J,Cashflow!AY$5)</f>
        <v>0</v>
      </c>
      <c r="AZ264" s="137">
        <f>SUMIFS('Pembridge Bank'!$I:$I,'Pembridge Bank'!$K:$K,Cashflow!$B264,'Pembridge Bank'!$J:$J,Cashflow!AZ$5)</f>
        <v>0</v>
      </c>
      <c r="BA264" s="137">
        <f>SUMIFS('Pembridge Bank'!$I:$I,'Pembridge Bank'!$K:$K,Cashflow!$B264,'Pembridge Bank'!$J:$J,Cashflow!BA$5)</f>
        <v>0</v>
      </c>
    </row>
    <row r="265" spans="2:56" s="137" customFormat="1" ht="12.75" hidden="1" outlineLevel="1" x14ac:dyDescent="0.2">
      <c r="B265" s="137" t="s">
        <v>753</v>
      </c>
      <c r="D265" s="181">
        <f t="shared" si="148"/>
        <v>0</v>
      </c>
      <c r="E265" s="137">
        <f>SUMIFS('Pembridge Bank'!$I:$I,'Pembridge Bank'!$K:$K,Cashflow!$B265,'Pembridge Bank'!$J:$J,Cashflow!E$5)</f>
        <v>0</v>
      </c>
      <c r="F265" s="137">
        <f>SUMIFS('Pembridge Bank'!$I:$I,'Pembridge Bank'!$K:$K,Cashflow!$B265,'Pembridge Bank'!$J:$J,Cashflow!F$5)</f>
        <v>0</v>
      </c>
      <c r="G265" s="137">
        <f>SUMIFS('Pembridge Bank'!$I:$I,'Pembridge Bank'!$K:$K,Cashflow!$B265,'Pembridge Bank'!$J:$J,Cashflow!G$5)</f>
        <v>0</v>
      </c>
      <c r="H265" s="137">
        <f>SUMIFS('Pembridge Bank'!$I:$I,'Pembridge Bank'!$K:$K,Cashflow!$B265,'Pembridge Bank'!$J:$J,Cashflow!H$5)</f>
        <v>0</v>
      </c>
      <c r="I265" s="137">
        <f>SUMIFS('Pembridge Bank'!$I:$I,'Pembridge Bank'!$K:$K,Cashflow!$B265,'Pembridge Bank'!$J:$J,Cashflow!I$5)</f>
        <v>0</v>
      </c>
      <c r="J265" s="137">
        <f>SUMIFS('Pembridge Bank'!$I:$I,'Pembridge Bank'!$K:$K,Cashflow!$B265,'Pembridge Bank'!$J:$J,Cashflow!J$5)</f>
        <v>0</v>
      </c>
      <c r="K265" s="137">
        <f>SUMIFS('Pembridge Bank'!$I:$I,'Pembridge Bank'!$K:$K,Cashflow!$B265,'Pembridge Bank'!$J:$J,Cashflow!K$5)</f>
        <v>0</v>
      </c>
      <c r="L265" s="137">
        <f>SUMIFS('Pembridge Bank'!$I:$I,'Pembridge Bank'!$K:$K,Cashflow!$B265,'Pembridge Bank'!$J:$J,Cashflow!L$5)</f>
        <v>0</v>
      </c>
      <c r="M265" s="137">
        <f>SUMIFS('Pembridge Bank'!$I:$I,'Pembridge Bank'!$K:$K,Cashflow!$B265,'Pembridge Bank'!$J:$J,Cashflow!M$5)</f>
        <v>0</v>
      </c>
      <c r="N265" s="137">
        <f>SUMIFS('Pembridge Bank'!$I:$I,'Pembridge Bank'!$K:$K,Cashflow!$B265,'Pembridge Bank'!$J:$J,Cashflow!N$5)</f>
        <v>0</v>
      </c>
      <c r="O265" s="137">
        <f>SUMIFS('Pembridge Bank'!$I:$I,'Pembridge Bank'!$K:$K,Cashflow!$B265,'Pembridge Bank'!$J:$J,Cashflow!O$5)</f>
        <v>0</v>
      </c>
      <c r="P265" s="137">
        <f>SUMIFS('Pembridge Bank'!$I:$I,'Pembridge Bank'!$K:$K,Cashflow!$B265,'Pembridge Bank'!$J:$J,Cashflow!P$5)</f>
        <v>0</v>
      </c>
      <c r="Q265" s="137">
        <f>SUMIFS('Pembridge Bank'!$I:$I,'Pembridge Bank'!$K:$K,Cashflow!$B265,'Pembridge Bank'!$J:$J,Cashflow!Q$5)</f>
        <v>0</v>
      </c>
      <c r="R265" s="137">
        <f>SUMIFS('Pembridge Bank'!$I:$I,'Pembridge Bank'!$K:$K,Cashflow!$B265,'Pembridge Bank'!$J:$J,Cashflow!R$5)</f>
        <v>0</v>
      </c>
      <c r="S265" s="137">
        <f>SUMIFS('Pembridge Bank'!$I:$I,'Pembridge Bank'!$K:$K,Cashflow!$B265,'Pembridge Bank'!$J:$J,Cashflow!S$5)</f>
        <v>0</v>
      </c>
      <c r="T265" s="137">
        <f>SUMIFS('Pembridge Bank'!$I:$I,'Pembridge Bank'!$K:$K,Cashflow!$B265,'Pembridge Bank'!$J:$J,Cashflow!T$5)</f>
        <v>0</v>
      </c>
      <c r="U265" s="137">
        <f>SUMIFS('Pembridge Bank'!$I:$I,'Pembridge Bank'!$K:$K,Cashflow!$B265,'Pembridge Bank'!$J:$J,Cashflow!U$5)</f>
        <v>0</v>
      </c>
      <c r="V265" s="137">
        <f>SUMIFS('Pembridge Bank'!$I:$I,'Pembridge Bank'!$K:$K,Cashflow!$B265,'Pembridge Bank'!$J:$J,Cashflow!V$5)</f>
        <v>0</v>
      </c>
      <c r="W265" s="137">
        <f>SUMIFS('Pembridge Bank'!$I:$I,'Pembridge Bank'!$K:$K,Cashflow!$B265,'Pembridge Bank'!$J:$J,Cashflow!W$5)</f>
        <v>0</v>
      </c>
      <c r="X265" s="137">
        <f>SUMIFS('Pembridge Bank'!$I:$I,'Pembridge Bank'!$K:$K,Cashflow!$B265,'Pembridge Bank'!$J:$J,Cashflow!X$5)</f>
        <v>0</v>
      </c>
      <c r="Y265" s="137">
        <f>SUMIFS('Pembridge Bank'!$I:$I,'Pembridge Bank'!$K:$K,Cashflow!$B265,'Pembridge Bank'!$J:$J,Cashflow!Y$5)</f>
        <v>0</v>
      </c>
      <c r="Z265" s="137">
        <f>SUMIFS('Pembridge Bank'!$I:$I,'Pembridge Bank'!$K:$K,Cashflow!$B265,'Pembridge Bank'!$J:$J,Cashflow!Z$5)</f>
        <v>0</v>
      </c>
      <c r="AA265" s="137">
        <f>SUMIFS('Pembridge Bank'!$I:$I,'Pembridge Bank'!$K:$K,Cashflow!$B265,'Pembridge Bank'!$J:$J,Cashflow!AA$5)</f>
        <v>0</v>
      </c>
      <c r="AB265" s="137">
        <f>SUMIFS('Pembridge Bank'!$I:$I,'Pembridge Bank'!$K:$K,Cashflow!$B265,'Pembridge Bank'!$J:$J,Cashflow!AB$5)</f>
        <v>0</v>
      </c>
      <c r="AC265" s="137">
        <f>SUMIFS('Pembridge Bank'!$I:$I,'Pembridge Bank'!$K:$K,Cashflow!$B265,'Pembridge Bank'!$J:$J,Cashflow!AC$5)</f>
        <v>0</v>
      </c>
      <c r="AD265" s="137">
        <f>SUMIFS('Pembridge Bank'!$I:$I,'Pembridge Bank'!$K:$K,Cashflow!$B265,'Pembridge Bank'!$J:$J,Cashflow!AD$5)</f>
        <v>0</v>
      </c>
      <c r="AE265" s="137">
        <f>SUMIFS('Pembridge Bank'!$I:$I,'Pembridge Bank'!$K:$K,Cashflow!$B265,'Pembridge Bank'!$J:$J,Cashflow!AE$5)</f>
        <v>0</v>
      </c>
      <c r="AF265" s="137">
        <f>SUMIFS('Pembridge Bank'!$I:$I,'Pembridge Bank'!$K:$K,Cashflow!$B265,'Pembridge Bank'!$J:$J,Cashflow!AF$5)</f>
        <v>0</v>
      </c>
      <c r="AG265" s="137">
        <f>SUMIFS('Pembridge Bank'!$I:$I,'Pembridge Bank'!$K:$K,Cashflow!$B265,'Pembridge Bank'!$J:$J,Cashflow!AG$5)</f>
        <v>0</v>
      </c>
      <c r="AH265" s="137">
        <f>SUMIFS('Pembridge Bank'!$I:$I,'Pembridge Bank'!$K:$K,Cashflow!$B265,'Pembridge Bank'!$J:$J,Cashflow!AH$5)</f>
        <v>0</v>
      </c>
      <c r="AI265" s="137">
        <f>SUMIFS('Pembridge Bank'!$I:$I,'Pembridge Bank'!$K:$K,Cashflow!$B265,'Pembridge Bank'!$J:$J,Cashflow!AI$5)</f>
        <v>0</v>
      </c>
      <c r="AJ265" s="137">
        <f>SUMIFS('Pembridge Bank'!$I:$I,'Pembridge Bank'!$K:$K,Cashflow!$B265,'Pembridge Bank'!$J:$J,Cashflow!AJ$5)</f>
        <v>0</v>
      </c>
      <c r="AK265" s="137">
        <f>SUMIFS('Pembridge Bank'!$I:$I,'Pembridge Bank'!$K:$K,Cashflow!$B265,'Pembridge Bank'!$J:$J,Cashflow!AK$5)</f>
        <v>0</v>
      </c>
      <c r="AL265" s="137">
        <f>SUMIFS('Pembridge Bank'!$I:$I,'Pembridge Bank'!$K:$K,Cashflow!$B265,'Pembridge Bank'!$J:$J,Cashflow!AL$5)</f>
        <v>0</v>
      </c>
      <c r="AM265" s="137">
        <f>SUMIFS('Pembridge Bank'!$I:$I,'Pembridge Bank'!$K:$K,Cashflow!$B265,'Pembridge Bank'!$J:$J,Cashflow!AM$5)</f>
        <v>0</v>
      </c>
      <c r="AN265" s="137">
        <f>SUMIFS('Pembridge Bank'!$I:$I,'Pembridge Bank'!$K:$K,Cashflow!$B265,'Pembridge Bank'!$J:$J,Cashflow!AN$5)</f>
        <v>0</v>
      </c>
      <c r="AO265" s="137">
        <f>SUMIFS('Pembridge Bank'!$I:$I,'Pembridge Bank'!$K:$K,Cashflow!$B265,'Pembridge Bank'!$J:$J,Cashflow!AO$5)</f>
        <v>0</v>
      </c>
      <c r="AP265" s="137">
        <f>SUMIFS('Pembridge Bank'!$I:$I,'Pembridge Bank'!$K:$K,Cashflow!$B265,'Pembridge Bank'!$J:$J,Cashflow!AP$5)</f>
        <v>0</v>
      </c>
      <c r="AQ265" s="137">
        <f>SUMIFS('Pembridge Bank'!$I:$I,'Pembridge Bank'!$K:$K,Cashflow!$B265,'Pembridge Bank'!$J:$J,Cashflow!AQ$5)</f>
        <v>0</v>
      </c>
      <c r="AR265" s="137">
        <f>SUMIFS('Pembridge Bank'!$I:$I,'Pembridge Bank'!$K:$K,Cashflow!$B265,'Pembridge Bank'!$J:$J,Cashflow!AR$5)</f>
        <v>0</v>
      </c>
      <c r="AS265" s="137">
        <f>SUMIFS('Pembridge Bank'!$I:$I,'Pembridge Bank'!$K:$K,Cashflow!$B265,'Pembridge Bank'!$J:$J,Cashflow!AS$5)</f>
        <v>0</v>
      </c>
      <c r="AT265" s="137">
        <f>SUMIFS('Pembridge Bank'!$I:$I,'Pembridge Bank'!$K:$K,Cashflow!$B265,'Pembridge Bank'!$J:$J,Cashflow!AT$5)</f>
        <v>0</v>
      </c>
      <c r="AU265" s="137">
        <f>SUMIFS('Pembridge Bank'!$I:$I,'Pembridge Bank'!$K:$K,Cashflow!$B265,'Pembridge Bank'!$J:$J,Cashflow!AU$5)</f>
        <v>0</v>
      </c>
      <c r="AV265" s="137">
        <f>SUMIFS('Pembridge Bank'!$I:$I,'Pembridge Bank'!$K:$K,Cashflow!$B265,'Pembridge Bank'!$J:$J,Cashflow!AV$5)</f>
        <v>0</v>
      </c>
      <c r="AW265" s="137">
        <f>SUMIFS('Pembridge Bank'!$I:$I,'Pembridge Bank'!$K:$K,Cashflow!$B265,'Pembridge Bank'!$J:$J,Cashflow!AW$5)</f>
        <v>0</v>
      </c>
      <c r="AX265" s="137">
        <f>SUMIFS('Pembridge Bank'!$I:$I,'Pembridge Bank'!$K:$K,Cashflow!$B265,'Pembridge Bank'!$J:$J,Cashflow!AX$5)</f>
        <v>0</v>
      </c>
      <c r="AY265" s="137">
        <f>SUMIFS('Pembridge Bank'!$I:$I,'Pembridge Bank'!$K:$K,Cashflow!$B265,'Pembridge Bank'!$J:$J,Cashflow!AY$5)</f>
        <v>0</v>
      </c>
      <c r="AZ265" s="137">
        <f>SUMIFS('Pembridge Bank'!$I:$I,'Pembridge Bank'!$K:$K,Cashflow!$B265,'Pembridge Bank'!$J:$J,Cashflow!AZ$5)</f>
        <v>0</v>
      </c>
      <c r="BA265" s="137">
        <f>SUMIFS('Pembridge Bank'!$I:$I,'Pembridge Bank'!$K:$K,Cashflow!$B265,'Pembridge Bank'!$J:$J,Cashflow!BA$5)</f>
        <v>0</v>
      </c>
    </row>
    <row r="266" spans="2:56" s="137" customFormat="1" ht="12.75" hidden="1" outlineLevel="1" x14ac:dyDescent="0.2">
      <c r="B266" s="137" t="s">
        <v>6</v>
      </c>
      <c r="D266" s="181">
        <f t="shared" si="148"/>
        <v>0</v>
      </c>
      <c r="E266" s="137">
        <f>SUMIFS('Pembridge Bank'!$I:$I,'Pembridge Bank'!$K:$K,Cashflow!$B266,'Pembridge Bank'!$J:$J,Cashflow!E$5)</f>
        <v>0</v>
      </c>
      <c r="F266" s="137">
        <f>SUMIFS('Pembridge Bank'!$I:$I,'Pembridge Bank'!$K:$K,Cashflow!$B266,'Pembridge Bank'!$J:$J,Cashflow!F$5)</f>
        <v>0</v>
      </c>
      <c r="G266" s="137">
        <f>SUMIFS('Pembridge Bank'!$I:$I,'Pembridge Bank'!$K:$K,Cashflow!$B266,'Pembridge Bank'!$J:$J,Cashflow!G$5)</f>
        <v>0</v>
      </c>
      <c r="H266" s="137">
        <f>SUMIFS('Pembridge Bank'!$I:$I,'Pembridge Bank'!$K:$K,Cashflow!$B266,'Pembridge Bank'!$J:$J,Cashflow!H$5)</f>
        <v>0</v>
      </c>
      <c r="I266" s="137">
        <f>SUMIFS('Pembridge Bank'!$I:$I,'Pembridge Bank'!$K:$K,Cashflow!$B266,'Pembridge Bank'!$J:$J,Cashflow!I$5)</f>
        <v>0</v>
      </c>
      <c r="J266" s="137">
        <f>SUMIFS('Pembridge Bank'!$I:$I,'Pembridge Bank'!$K:$K,Cashflow!$B266,'Pembridge Bank'!$J:$J,Cashflow!J$5)</f>
        <v>0</v>
      </c>
      <c r="K266" s="137">
        <f>SUMIFS('Pembridge Bank'!$I:$I,'Pembridge Bank'!$K:$K,Cashflow!$B266,'Pembridge Bank'!$J:$J,Cashflow!K$5)</f>
        <v>0</v>
      </c>
      <c r="L266" s="137">
        <f>SUMIFS('Pembridge Bank'!$I:$I,'Pembridge Bank'!$K:$K,Cashflow!$B266,'Pembridge Bank'!$J:$J,Cashflow!L$5)</f>
        <v>0</v>
      </c>
      <c r="M266" s="137">
        <f>SUMIFS('Pembridge Bank'!$I:$I,'Pembridge Bank'!$K:$K,Cashflow!$B266,'Pembridge Bank'!$J:$J,Cashflow!M$5)</f>
        <v>0</v>
      </c>
      <c r="N266" s="137">
        <f>SUMIFS('Pembridge Bank'!$I:$I,'Pembridge Bank'!$K:$K,Cashflow!$B266,'Pembridge Bank'!$J:$J,Cashflow!N$5)</f>
        <v>0</v>
      </c>
      <c r="O266" s="137">
        <f>SUMIFS('Pembridge Bank'!$I:$I,'Pembridge Bank'!$K:$K,Cashflow!$B266,'Pembridge Bank'!$J:$J,Cashflow!O$5)</f>
        <v>0</v>
      </c>
      <c r="P266" s="137">
        <f>SUMIFS('Pembridge Bank'!$I:$I,'Pembridge Bank'!$K:$K,Cashflow!$B266,'Pembridge Bank'!$J:$J,Cashflow!P$5)</f>
        <v>0</v>
      </c>
      <c r="Q266" s="137">
        <f>SUMIFS('Pembridge Bank'!$I:$I,'Pembridge Bank'!$K:$K,Cashflow!$B266,'Pembridge Bank'!$J:$J,Cashflow!Q$5)</f>
        <v>0</v>
      </c>
      <c r="R266" s="137">
        <f>SUMIFS('Pembridge Bank'!$I:$I,'Pembridge Bank'!$K:$K,Cashflow!$B266,'Pembridge Bank'!$J:$J,Cashflow!R$5)</f>
        <v>0</v>
      </c>
      <c r="S266" s="137">
        <f>SUMIFS('Pembridge Bank'!$I:$I,'Pembridge Bank'!$K:$K,Cashflow!$B266,'Pembridge Bank'!$J:$J,Cashflow!S$5)</f>
        <v>0</v>
      </c>
      <c r="T266" s="137">
        <f>SUMIFS('Pembridge Bank'!$I:$I,'Pembridge Bank'!$K:$K,Cashflow!$B266,'Pembridge Bank'!$J:$J,Cashflow!T$5)</f>
        <v>0</v>
      </c>
      <c r="U266" s="137">
        <f>SUMIFS('Pembridge Bank'!$I:$I,'Pembridge Bank'!$K:$K,Cashflow!$B266,'Pembridge Bank'!$J:$J,Cashflow!U$5)</f>
        <v>0</v>
      </c>
      <c r="V266" s="137">
        <f>SUMIFS('Pembridge Bank'!$I:$I,'Pembridge Bank'!$K:$K,Cashflow!$B266,'Pembridge Bank'!$J:$J,Cashflow!V$5)</f>
        <v>0</v>
      </c>
      <c r="W266" s="137">
        <f>SUMIFS('Pembridge Bank'!$I:$I,'Pembridge Bank'!$K:$K,Cashflow!$B266,'Pembridge Bank'!$J:$J,Cashflow!W$5)</f>
        <v>0</v>
      </c>
      <c r="X266" s="137">
        <f>SUMIFS('Pembridge Bank'!$I:$I,'Pembridge Bank'!$K:$K,Cashflow!$B266,'Pembridge Bank'!$J:$J,Cashflow!X$5)</f>
        <v>0</v>
      </c>
      <c r="Y266" s="137">
        <f>SUMIFS('Pembridge Bank'!$I:$I,'Pembridge Bank'!$K:$K,Cashflow!$B266,'Pembridge Bank'!$J:$J,Cashflow!Y$5)</f>
        <v>0</v>
      </c>
      <c r="Z266" s="137">
        <f>SUMIFS('Pembridge Bank'!$I:$I,'Pembridge Bank'!$K:$K,Cashflow!$B266,'Pembridge Bank'!$J:$J,Cashflow!Z$5)</f>
        <v>0</v>
      </c>
      <c r="AA266" s="137">
        <f>SUMIFS('Pembridge Bank'!$I:$I,'Pembridge Bank'!$K:$K,Cashflow!$B266,'Pembridge Bank'!$J:$J,Cashflow!AA$5)</f>
        <v>0</v>
      </c>
      <c r="AB266" s="137">
        <f>SUMIFS('Pembridge Bank'!$I:$I,'Pembridge Bank'!$K:$K,Cashflow!$B266,'Pembridge Bank'!$J:$J,Cashflow!AB$5)</f>
        <v>0</v>
      </c>
      <c r="AC266" s="137">
        <f>SUMIFS('Pembridge Bank'!$I:$I,'Pembridge Bank'!$K:$K,Cashflow!$B266,'Pembridge Bank'!$J:$J,Cashflow!AC$5)</f>
        <v>0</v>
      </c>
      <c r="AD266" s="137">
        <f>SUMIFS('Pembridge Bank'!$I:$I,'Pembridge Bank'!$K:$K,Cashflow!$B266,'Pembridge Bank'!$J:$J,Cashflow!AD$5)</f>
        <v>0</v>
      </c>
      <c r="AE266" s="137">
        <f>SUMIFS('Pembridge Bank'!$I:$I,'Pembridge Bank'!$K:$K,Cashflow!$B266,'Pembridge Bank'!$J:$J,Cashflow!AE$5)</f>
        <v>0</v>
      </c>
      <c r="AF266" s="137">
        <f>SUMIFS('Pembridge Bank'!$I:$I,'Pembridge Bank'!$K:$K,Cashflow!$B266,'Pembridge Bank'!$J:$J,Cashflow!AF$5)</f>
        <v>0</v>
      </c>
      <c r="AG266" s="137">
        <f>SUMIFS('Pembridge Bank'!$I:$I,'Pembridge Bank'!$K:$K,Cashflow!$B266,'Pembridge Bank'!$J:$J,Cashflow!AG$5)</f>
        <v>0</v>
      </c>
      <c r="AH266" s="137">
        <f>SUMIFS('Pembridge Bank'!$I:$I,'Pembridge Bank'!$K:$K,Cashflow!$B266,'Pembridge Bank'!$J:$J,Cashflow!AH$5)</f>
        <v>0</v>
      </c>
      <c r="AI266" s="137">
        <f>SUMIFS('Pembridge Bank'!$I:$I,'Pembridge Bank'!$K:$K,Cashflow!$B266,'Pembridge Bank'!$J:$J,Cashflow!AI$5)</f>
        <v>0</v>
      </c>
      <c r="AJ266" s="137">
        <f>SUMIFS('Pembridge Bank'!$I:$I,'Pembridge Bank'!$K:$K,Cashflow!$B266,'Pembridge Bank'!$J:$J,Cashflow!AJ$5)</f>
        <v>0</v>
      </c>
      <c r="AK266" s="137">
        <f>SUMIFS('Pembridge Bank'!$I:$I,'Pembridge Bank'!$K:$K,Cashflow!$B266,'Pembridge Bank'!$J:$J,Cashflow!AK$5)</f>
        <v>0</v>
      </c>
      <c r="AL266" s="137">
        <f>SUMIFS('Pembridge Bank'!$I:$I,'Pembridge Bank'!$K:$K,Cashflow!$B266,'Pembridge Bank'!$J:$J,Cashflow!AL$5)</f>
        <v>0</v>
      </c>
      <c r="AM266" s="137">
        <f>SUMIFS('Pembridge Bank'!$I:$I,'Pembridge Bank'!$K:$K,Cashflow!$B266,'Pembridge Bank'!$J:$J,Cashflow!AM$5)</f>
        <v>0</v>
      </c>
      <c r="AN266" s="137">
        <f>SUMIFS('Pembridge Bank'!$I:$I,'Pembridge Bank'!$K:$K,Cashflow!$B266,'Pembridge Bank'!$J:$J,Cashflow!AN$5)</f>
        <v>0</v>
      </c>
      <c r="AO266" s="137">
        <f>SUMIFS('Pembridge Bank'!$I:$I,'Pembridge Bank'!$K:$K,Cashflow!$B266,'Pembridge Bank'!$J:$J,Cashflow!AO$5)</f>
        <v>0</v>
      </c>
      <c r="AP266" s="137">
        <f>SUMIFS('Pembridge Bank'!$I:$I,'Pembridge Bank'!$K:$K,Cashflow!$B266,'Pembridge Bank'!$J:$J,Cashflow!AP$5)</f>
        <v>0</v>
      </c>
      <c r="AQ266" s="137">
        <f>SUMIFS('Pembridge Bank'!$I:$I,'Pembridge Bank'!$K:$K,Cashflow!$B266,'Pembridge Bank'!$J:$J,Cashflow!AQ$5)</f>
        <v>0</v>
      </c>
      <c r="AR266" s="137">
        <f>SUMIFS('Pembridge Bank'!$I:$I,'Pembridge Bank'!$K:$K,Cashflow!$B266,'Pembridge Bank'!$J:$J,Cashflow!AR$5)</f>
        <v>0</v>
      </c>
      <c r="AS266" s="137">
        <f>SUMIFS('Pembridge Bank'!$I:$I,'Pembridge Bank'!$K:$K,Cashflow!$B266,'Pembridge Bank'!$J:$J,Cashflow!AS$5)</f>
        <v>0</v>
      </c>
      <c r="AT266" s="137">
        <f>SUMIFS('Pembridge Bank'!$I:$I,'Pembridge Bank'!$K:$K,Cashflow!$B266,'Pembridge Bank'!$J:$J,Cashflow!AT$5)</f>
        <v>0</v>
      </c>
      <c r="AU266" s="137">
        <f>SUMIFS('Pembridge Bank'!$I:$I,'Pembridge Bank'!$K:$K,Cashflow!$B266,'Pembridge Bank'!$J:$J,Cashflow!AU$5)</f>
        <v>0</v>
      </c>
      <c r="AV266" s="137">
        <f>SUMIFS('Pembridge Bank'!$I:$I,'Pembridge Bank'!$K:$K,Cashflow!$B266,'Pembridge Bank'!$J:$J,Cashflow!AV$5)</f>
        <v>0</v>
      </c>
      <c r="AW266" s="137">
        <f>SUMIFS('Pembridge Bank'!$I:$I,'Pembridge Bank'!$K:$K,Cashflow!$B266,'Pembridge Bank'!$J:$J,Cashflow!AW$5)</f>
        <v>0</v>
      </c>
      <c r="AX266" s="137">
        <f>SUMIFS('Pembridge Bank'!$I:$I,'Pembridge Bank'!$K:$K,Cashflow!$B266,'Pembridge Bank'!$J:$J,Cashflow!AX$5)</f>
        <v>0</v>
      </c>
      <c r="AY266" s="137">
        <f>SUMIFS('Pembridge Bank'!$I:$I,'Pembridge Bank'!$K:$K,Cashflow!$B266,'Pembridge Bank'!$J:$J,Cashflow!AY$5)</f>
        <v>0</v>
      </c>
      <c r="AZ266" s="137">
        <f>SUMIFS('Pembridge Bank'!$I:$I,'Pembridge Bank'!$K:$K,Cashflow!$B266,'Pembridge Bank'!$J:$J,Cashflow!AZ$5)</f>
        <v>0</v>
      </c>
      <c r="BA266" s="137">
        <f>SUMIFS('Pembridge Bank'!$I:$I,'Pembridge Bank'!$K:$K,Cashflow!$B266,'Pembridge Bank'!$J:$J,Cashflow!BA$5)</f>
        <v>0</v>
      </c>
    </row>
    <row r="267" spans="2:56" s="177" customFormat="1" ht="12.75" collapsed="1" x14ac:dyDescent="0.2">
      <c r="B267" s="140" t="s">
        <v>17</v>
      </c>
      <c r="C267" s="140"/>
      <c r="D267" s="178">
        <f t="shared" si="148"/>
        <v>1949265.34</v>
      </c>
      <c r="AR267" s="140">
        <f t="shared" ref="AR267:AZ267" si="159">SUM(AR268:AR272)</f>
        <v>0</v>
      </c>
      <c r="AS267" s="140">
        <f t="shared" si="159"/>
        <v>0</v>
      </c>
      <c r="AT267" s="140">
        <f t="shared" si="159"/>
        <v>0</v>
      </c>
      <c r="AU267" s="140">
        <f t="shared" si="159"/>
        <v>0</v>
      </c>
      <c r="AV267" s="140">
        <f t="shared" si="159"/>
        <v>3600</v>
      </c>
      <c r="AW267" s="140">
        <f t="shared" si="159"/>
        <v>0</v>
      </c>
      <c r="AX267" s="140">
        <f t="shared" si="159"/>
        <v>0</v>
      </c>
      <c r="AY267" s="140">
        <f t="shared" si="159"/>
        <v>1850000</v>
      </c>
      <c r="AZ267" s="140">
        <f t="shared" si="159"/>
        <v>31843.84</v>
      </c>
      <c r="BA267" s="140">
        <f t="shared" ref="BA267" si="160">SUM(BA268:BA272)</f>
        <v>63821.5</v>
      </c>
      <c r="BB267" s="140"/>
      <c r="BC267" s="140"/>
      <c r="BD267" s="140"/>
    </row>
    <row r="268" spans="2:56" s="137" customFormat="1" ht="12.75" hidden="1" outlineLevel="1" x14ac:dyDescent="0.2">
      <c r="D268" s="181">
        <f t="shared" si="148"/>
        <v>0</v>
      </c>
      <c r="E268" s="137">
        <f>SUMIFS('Pembridge Bank'!$I:$I,'Pembridge Bank'!$K:$K,Cashflow!$B268,'Pembridge Bank'!$J:$J,Cashflow!E$5)</f>
        <v>0</v>
      </c>
      <c r="F268" s="137">
        <f>SUMIFS('Pembridge Bank'!$I:$I,'Pembridge Bank'!$K:$K,Cashflow!$B268,'Pembridge Bank'!$J:$J,Cashflow!F$5)</f>
        <v>0</v>
      </c>
      <c r="G268" s="137">
        <f>SUMIFS('Pembridge Bank'!$I:$I,'Pembridge Bank'!$K:$K,Cashflow!$B268,'Pembridge Bank'!$J:$J,Cashflow!G$5)</f>
        <v>0</v>
      </c>
      <c r="H268" s="137">
        <f>SUMIFS('Pembridge Bank'!$I:$I,'Pembridge Bank'!$K:$K,Cashflow!$B268,'Pembridge Bank'!$J:$J,Cashflow!H$5)</f>
        <v>0</v>
      </c>
      <c r="I268" s="137">
        <f>SUMIFS('Pembridge Bank'!$I:$I,'Pembridge Bank'!$K:$K,Cashflow!$B268,'Pembridge Bank'!$J:$J,Cashflow!I$5)</f>
        <v>0</v>
      </c>
      <c r="J268" s="137">
        <f>SUMIFS('Pembridge Bank'!$I:$I,'Pembridge Bank'!$K:$K,Cashflow!$B268,'Pembridge Bank'!$J:$J,Cashflow!J$5)</f>
        <v>0</v>
      </c>
      <c r="K268" s="137">
        <f>SUMIFS('Pembridge Bank'!$I:$I,'Pembridge Bank'!$K:$K,Cashflow!$B268,'Pembridge Bank'!$J:$J,Cashflow!K$5)</f>
        <v>0</v>
      </c>
      <c r="L268" s="137">
        <f>SUMIFS('Pembridge Bank'!$I:$I,'Pembridge Bank'!$K:$K,Cashflow!$B268,'Pembridge Bank'!$J:$J,Cashflow!L$5)</f>
        <v>0</v>
      </c>
      <c r="M268" s="137">
        <f>SUMIFS('Pembridge Bank'!$I:$I,'Pembridge Bank'!$K:$K,Cashflow!$B268,'Pembridge Bank'!$J:$J,Cashflow!M$5)</f>
        <v>0</v>
      </c>
      <c r="N268" s="137">
        <f>SUMIFS('Pembridge Bank'!$I:$I,'Pembridge Bank'!$K:$K,Cashflow!$B268,'Pembridge Bank'!$J:$J,Cashflow!N$5)</f>
        <v>0</v>
      </c>
      <c r="O268" s="137">
        <f>SUMIFS('Pembridge Bank'!$I:$I,'Pembridge Bank'!$K:$K,Cashflow!$B268,'Pembridge Bank'!$J:$J,Cashflow!O$5)</f>
        <v>0</v>
      </c>
      <c r="P268" s="137">
        <f>SUMIFS('Pembridge Bank'!$I:$I,'Pembridge Bank'!$K:$K,Cashflow!$B268,'Pembridge Bank'!$J:$J,Cashflow!P$5)</f>
        <v>0</v>
      </c>
      <c r="Q268" s="137">
        <f>SUMIFS('Pembridge Bank'!$I:$I,'Pembridge Bank'!$K:$K,Cashflow!$B268,'Pembridge Bank'!$J:$J,Cashflow!Q$5)</f>
        <v>0</v>
      </c>
      <c r="R268" s="137">
        <f>SUMIFS('Pembridge Bank'!$I:$I,'Pembridge Bank'!$K:$K,Cashflow!$B268,'Pembridge Bank'!$J:$J,Cashflow!R$5)</f>
        <v>0</v>
      </c>
      <c r="S268" s="137">
        <f>SUMIFS('Pembridge Bank'!$I:$I,'Pembridge Bank'!$K:$K,Cashflow!$B268,'Pembridge Bank'!$J:$J,Cashflow!S$5)</f>
        <v>0</v>
      </c>
      <c r="T268" s="137">
        <f>SUMIFS('Pembridge Bank'!$I:$I,'Pembridge Bank'!$K:$K,Cashflow!$B268,'Pembridge Bank'!$J:$J,Cashflow!T$5)</f>
        <v>0</v>
      </c>
      <c r="U268" s="137">
        <f>SUMIFS('Pembridge Bank'!$I:$I,'Pembridge Bank'!$K:$K,Cashflow!$B268,'Pembridge Bank'!$J:$J,Cashflow!U$5)</f>
        <v>0</v>
      </c>
      <c r="V268" s="137">
        <f>SUMIFS('Pembridge Bank'!$I:$I,'Pembridge Bank'!$K:$K,Cashflow!$B268,'Pembridge Bank'!$J:$J,Cashflow!V$5)</f>
        <v>0</v>
      </c>
      <c r="W268" s="137">
        <f>SUMIFS('Pembridge Bank'!$I:$I,'Pembridge Bank'!$K:$K,Cashflow!$B268,'Pembridge Bank'!$J:$J,Cashflow!W$5)</f>
        <v>0</v>
      </c>
      <c r="X268" s="137">
        <f>SUMIFS('Pembridge Bank'!$I:$I,'Pembridge Bank'!$K:$K,Cashflow!$B268,'Pembridge Bank'!$J:$J,Cashflow!X$5)</f>
        <v>0</v>
      </c>
      <c r="Y268" s="137">
        <f>SUMIFS('Pembridge Bank'!$I:$I,'Pembridge Bank'!$K:$K,Cashflow!$B268,'Pembridge Bank'!$J:$J,Cashflow!Y$5)</f>
        <v>0</v>
      </c>
      <c r="Z268" s="137">
        <f>SUMIFS('Pembridge Bank'!$I:$I,'Pembridge Bank'!$K:$K,Cashflow!$B268,'Pembridge Bank'!$J:$J,Cashflow!Z$5)</f>
        <v>0</v>
      </c>
      <c r="AA268" s="137">
        <f>SUMIFS('Pembridge Bank'!$I:$I,'Pembridge Bank'!$K:$K,Cashflow!$B268,'Pembridge Bank'!$J:$J,Cashflow!AA$5)</f>
        <v>0</v>
      </c>
      <c r="AB268" s="137">
        <f>SUMIFS('Pembridge Bank'!$I:$I,'Pembridge Bank'!$K:$K,Cashflow!$B268,'Pembridge Bank'!$J:$J,Cashflow!AB$5)</f>
        <v>0</v>
      </c>
      <c r="AC268" s="137">
        <f>SUMIFS('Pembridge Bank'!$I:$I,'Pembridge Bank'!$K:$K,Cashflow!$B268,'Pembridge Bank'!$J:$J,Cashflow!AC$5)</f>
        <v>0</v>
      </c>
      <c r="AD268" s="137">
        <f>SUMIFS('Pembridge Bank'!$I:$I,'Pembridge Bank'!$K:$K,Cashflow!$B268,'Pembridge Bank'!$J:$J,Cashflow!AD$5)</f>
        <v>0</v>
      </c>
      <c r="AE268" s="137">
        <f>SUMIFS('Pembridge Bank'!$I:$I,'Pembridge Bank'!$K:$K,Cashflow!$B268,'Pembridge Bank'!$J:$J,Cashflow!AE$5)</f>
        <v>0</v>
      </c>
      <c r="AF268" s="137">
        <f>SUMIFS('Pembridge Bank'!$I:$I,'Pembridge Bank'!$K:$K,Cashflow!$B268,'Pembridge Bank'!$J:$J,Cashflow!AF$5)</f>
        <v>0</v>
      </c>
      <c r="AG268" s="137">
        <f>SUMIFS('Pembridge Bank'!$I:$I,'Pembridge Bank'!$K:$K,Cashflow!$B268,'Pembridge Bank'!$J:$J,Cashflow!AG$5)</f>
        <v>0</v>
      </c>
      <c r="AH268" s="137">
        <f>SUMIFS('Pembridge Bank'!$I:$I,'Pembridge Bank'!$K:$K,Cashflow!$B268,'Pembridge Bank'!$J:$J,Cashflow!AH$5)</f>
        <v>0</v>
      </c>
      <c r="AI268" s="137">
        <f>SUMIFS('Pembridge Bank'!$I:$I,'Pembridge Bank'!$K:$K,Cashflow!$B268,'Pembridge Bank'!$J:$J,Cashflow!AI$5)</f>
        <v>0</v>
      </c>
      <c r="AJ268" s="137">
        <f>SUMIFS('Pembridge Bank'!$I:$I,'Pembridge Bank'!$K:$K,Cashflow!$B268,'Pembridge Bank'!$J:$J,Cashflow!AJ$5)</f>
        <v>0</v>
      </c>
      <c r="AK268" s="137">
        <f>SUMIFS('Pembridge Bank'!$I:$I,'Pembridge Bank'!$K:$K,Cashflow!$B268,'Pembridge Bank'!$J:$J,Cashflow!AK$5)</f>
        <v>0</v>
      </c>
      <c r="AL268" s="137">
        <f>SUMIFS('Pembridge Bank'!$I:$I,'Pembridge Bank'!$K:$K,Cashflow!$B268,'Pembridge Bank'!$J:$J,Cashflow!AL$5)</f>
        <v>0</v>
      </c>
      <c r="AM268" s="137">
        <f>SUMIFS('Pembridge Bank'!$I:$I,'Pembridge Bank'!$K:$K,Cashflow!$B268,'Pembridge Bank'!$J:$J,Cashflow!AM$5)</f>
        <v>0</v>
      </c>
      <c r="AN268" s="137">
        <f>SUMIFS('Pembridge Bank'!$I:$I,'Pembridge Bank'!$K:$K,Cashflow!$B268,'Pembridge Bank'!$J:$J,Cashflow!AN$5)</f>
        <v>0</v>
      </c>
      <c r="AO268" s="137">
        <f>SUMIFS('Pembridge Bank'!$I:$I,'Pembridge Bank'!$K:$K,Cashflow!$B268,'Pembridge Bank'!$J:$J,Cashflow!AO$5)</f>
        <v>0</v>
      </c>
      <c r="AP268" s="137">
        <f>SUMIFS('Pembridge Bank'!$I:$I,'Pembridge Bank'!$K:$K,Cashflow!$B268,'Pembridge Bank'!$J:$J,Cashflow!AP$5)</f>
        <v>0</v>
      </c>
      <c r="AQ268" s="137">
        <f>SUMIFS('Pembridge Bank'!$I:$I,'Pembridge Bank'!$K:$K,Cashflow!$B268,'Pembridge Bank'!$J:$J,Cashflow!AQ$5)</f>
        <v>0</v>
      </c>
      <c r="AR268" s="137">
        <f>SUMIFS('Pembridge Bank'!$I:$I,'Pembridge Bank'!$K:$K,Cashflow!$B268,'Pembridge Bank'!$J:$J,Cashflow!AR$5)</f>
        <v>0</v>
      </c>
      <c r="AS268" s="137">
        <f>SUMIFS('Pembridge Bank'!$I:$I,'Pembridge Bank'!$K:$K,Cashflow!$B268,'Pembridge Bank'!$J:$J,Cashflow!AS$5)</f>
        <v>0</v>
      </c>
      <c r="AT268" s="137">
        <f>SUMIFS('Pembridge Bank'!$I:$I,'Pembridge Bank'!$K:$K,Cashflow!$B268,'Pembridge Bank'!$J:$J,Cashflow!AT$5)</f>
        <v>0</v>
      </c>
      <c r="AU268" s="137">
        <f>SUMIFS('Pembridge Bank'!$I:$I,'Pembridge Bank'!$K:$K,Cashflow!$B268,'Pembridge Bank'!$J:$J,Cashflow!AU$5)</f>
        <v>0</v>
      </c>
      <c r="AV268" s="137">
        <f>SUMIFS('Pembridge Bank'!$I:$I,'Pembridge Bank'!$K:$K,Cashflow!$B268,'Pembridge Bank'!$J:$J,Cashflow!AV$5)</f>
        <v>0</v>
      </c>
      <c r="AW268" s="137">
        <f>SUMIFS('Pembridge Bank'!$I:$I,'Pembridge Bank'!$K:$K,Cashflow!$B268,'Pembridge Bank'!$J:$J,Cashflow!AW$5)</f>
        <v>0</v>
      </c>
      <c r="AX268" s="137">
        <f>SUMIFS('Pembridge Bank'!$I:$I,'Pembridge Bank'!$K:$K,Cashflow!$B268,'Pembridge Bank'!$J:$J,Cashflow!AX$5)</f>
        <v>0</v>
      </c>
      <c r="AY268" s="137">
        <f>SUMIFS('Pembridge Bank'!$I:$I,'Pembridge Bank'!$K:$K,Cashflow!$B268,'Pembridge Bank'!$J:$J,Cashflow!AY$5)</f>
        <v>0</v>
      </c>
      <c r="AZ268" s="137">
        <f>SUMIFS('Pembridge Bank'!$I:$I,'Pembridge Bank'!$K:$K,Cashflow!$B268,'Pembridge Bank'!$J:$J,Cashflow!AZ$5)</f>
        <v>0</v>
      </c>
      <c r="BA268" s="137">
        <f>SUMIFS('Pembridge Bank'!$I:$I,'Pembridge Bank'!$K:$K,Cashflow!$B268,'Pembridge Bank'!$J:$J,Cashflow!BA$5)</f>
        <v>0</v>
      </c>
    </row>
    <row r="269" spans="2:56" s="137" customFormat="1" ht="12.75" hidden="1" outlineLevel="1" x14ac:dyDescent="0.2">
      <c r="B269" s="137" t="s">
        <v>995</v>
      </c>
      <c r="D269" s="181">
        <f t="shared" si="148"/>
        <v>1949265.34</v>
      </c>
      <c r="E269" s="137">
        <f>SUMIFS('Pembridge Bank'!$I:$I,'Pembridge Bank'!$K:$K,Cashflow!$B269,'Pembridge Bank'!$J:$J,Cashflow!E$5)</f>
        <v>0</v>
      </c>
      <c r="F269" s="137">
        <f>SUMIFS('Pembridge Bank'!$I:$I,'Pembridge Bank'!$K:$K,Cashflow!$B269,'Pembridge Bank'!$J:$J,Cashflow!F$5)</f>
        <v>0</v>
      </c>
      <c r="G269" s="137">
        <f>SUMIFS('Pembridge Bank'!$I:$I,'Pembridge Bank'!$K:$K,Cashflow!$B269,'Pembridge Bank'!$J:$J,Cashflow!G$5)</f>
        <v>0</v>
      </c>
      <c r="H269" s="137">
        <f>SUMIFS('Pembridge Bank'!$I:$I,'Pembridge Bank'!$K:$K,Cashflow!$B269,'Pembridge Bank'!$J:$J,Cashflow!H$5)</f>
        <v>0</v>
      </c>
      <c r="I269" s="137">
        <f>SUMIFS('Pembridge Bank'!$I:$I,'Pembridge Bank'!$K:$K,Cashflow!$B269,'Pembridge Bank'!$J:$J,Cashflow!I$5)</f>
        <v>0</v>
      </c>
      <c r="J269" s="137">
        <f>SUMIFS('Pembridge Bank'!$I:$I,'Pembridge Bank'!$K:$K,Cashflow!$B269,'Pembridge Bank'!$J:$J,Cashflow!J$5)</f>
        <v>0</v>
      </c>
      <c r="K269" s="137">
        <f>SUMIFS('Pembridge Bank'!$I:$I,'Pembridge Bank'!$K:$K,Cashflow!$B269,'Pembridge Bank'!$J:$J,Cashflow!K$5)</f>
        <v>0</v>
      </c>
      <c r="L269" s="137">
        <f>SUMIFS('Pembridge Bank'!$I:$I,'Pembridge Bank'!$K:$K,Cashflow!$B269,'Pembridge Bank'!$J:$J,Cashflow!L$5)</f>
        <v>0</v>
      </c>
      <c r="M269" s="137">
        <f>SUMIFS('Pembridge Bank'!$I:$I,'Pembridge Bank'!$K:$K,Cashflow!$B269,'Pembridge Bank'!$J:$J,Cashflow!M$5)</f>
        <v>0</v>
      </c>
      <c r="N269" s="137">
        <f>SUMIFS('Pembridge Bank'!$I:$I,'Pembridge Bank'!$K:$K,Cashflow!$B269,'Pembridge Bank'!$J:$J,Cashflow!N$5)</f>
        <v>0</v>
      </c>
      <c r="O269" s="137">
        <f>SUMIFS('Pembridge Bank'!$I:$I,'Pembridge Bank'!$K:$K,Cashflow!$B269,'Pembridge Bank'!$J:$J,Cashflow!O$5)</f>
        <v>0</v>
      </c>
      <c r="P269" s="137">
        <f>SUMIFS('Pembridge Bank'!$I:$I,'Pembridge Bank'!$K:$K,Cashflow!$B269,'Pembridge Bank'!$J:$J,Cashflow!P$5)</f>
        <v>0</v>
      </c>
      <c r="Q269" s="137">
        <f>SUMIFS('Pembridge Bank'!$I:$I,'Pembridge Bank'!$K:$K,Cashflow!$B269,'Pembridge Bank'!$J:$J,Cashflow!Q$5)</f>
        <v>0</v>
      </c>
      <c r="R269" s="137">
        <f>SUMIFS('Pembridge Bank'!$I:$I,'Pembridge Bank'!$K:$K,Cashflow!$B269,'Pembridge Bank'!$J:$J,Cashflow!R$5)</f>
        <v>0</v>
      </c>
      <c r="S269" s="137">
        <f>SUMIFS('Pembridge Bank'!$I:$I,'Pembridge Bank'!$K:$K,Cashflow!$B269,'Pembridge Bank'!$J:$J,Cashflow!S$5)</f>
        <v>0</v>
      </c>
      <c r="T269" s="137">
        <f>SUMIFS('Pembridge Bank'!$I:$I,'Pembridge Bank'!$K:$K,Cashflow!$B269,'Pembridge Bank'!$J:$J,Cashflow!T$5)</f>
        <v>0</v>
      </c>
      <c r="U269" s="137">
        <f>SUMIFS('Pembridge Bank'!$I:$I,'Pembridge Bank'!$K:$K,Cashflow!$B269,'Pembridge Bank'!$J:$J,Cashflow!U$5)</f>
        <v>0</v>
      </c>
      <c r="V269" s="137">
        <f>SUMIFS('Pembridge Bank'!$I:$I,'Pembridge Bank'!$K:$K,Cashflow!$B269,'Pembridge Bank'!$J:$J,Cashflow!V$5)</f>
        <v>0</v>
      </c>
      <c r="W269" s="137">
        <f>SUMIFS('Pembridge Bank'!$I:$I,'Pembridge Bank'!$K:$K,Cashflow!$B269,'Pembridge Bank'!$J:$J,Cashflow!W$5)</f>
        <v>0</v>
      </c>
      <c r="X269" s="137">
        <f>SUMIFS('Pembridge Bank'!$I:$I,'Pembridge Bank'!$K:$K,Cashflow!$B269,'Pembridge Bank'!$J:$J,Cashflow!X$5)</f>
        <v>0</v>
      </c>
      <c r="Y269" s="137">
        <f>SUMIFS('Pembridge Bank'!$I:$I,'Pembridge Bank'!$K:$K,Cashflow!$B269,'Pembridge Bank'!$J:$J,Cashflow!Y$5)</f>
        <v>0</v>
      </c>
      <c r="Z269" s="137">
        <f>SUMIFS('Pembridge Bank'!$I:$I,'Pembridge Bank'!$K:$K,Cashflow!$B269,'Pembridge Bank'!$J:$J,Cashflow!Z$5)</f>
        <v>0</v>
      </c>
      <c r="AA269" s="137">
        <f>SUMIFS('Pembridge Bank'!$I:$I,'Pembridge Bank'!$K:$K,Cashflow!$B269,'Pembridge Bank'!$J:$J,Cashflow!AA$5)</f>
        <v>0</v>
      </c>
      <c r="AB269" s="137">
        <f>SUMIFS('Pembridge Bank'!$I:$I,'Pembridge Bank'!$K:$K,Cashflow!$B269,'Pembridge Bank'!$J:$J,Cashflow!AB$5)</f>
        <v>0</v>
      </c>
      <c r="AC269" s="137">
        <f>SUMIFS('Pembridge Bank'!$I:$I,'Pembridge Bank'!$K:$K,Cashflow!$B269,'Pembridge Bank'!$J:$J,Cashflow!AC$5)</f>
        <v>0</v>
      </c>
      <c r="AD269" s="137">
        <f>SUMIFS('Pembridge Bank'!$I:$I,'Pembridge Bank'!$K:$K,Cashflow!$B269,'Pembridge Bank'!$J:$J,Cashflow!AD$5)</f>
        <v>0</v>
      </c>
      <c r="AE269" s="137">
        <f>SUMIFS('Pembridge Bank'!$I:$I,'Pembridge Bank'!$K:$K,Cashflow!$B269,'Pembridge Bank'!$J:$J,Cashflow!AE$5)</f>
        <v>0</v>
      </c>
      <c r="AF269" s="137">
        <f>SUMIFS('Pembridge Bank'!$I:$I,'Pembridge Bank'!$K:$K,Cashflow!$B269,'Pembridge Bank'!$J:$J,Cashflow!AF$5)</f>
        <v>0</v>
      </c>
      <c r="AG269" s="137">
        <f>SUMIFS('Pembridge Bank'!$I:$I,'Pembridge Bank'!$K:$K,Cashflow!$B269,'Pembridge Bank'!$J:$J,Cashflow!AG$5)</f>
        <v>0</v>
      </c>
      <c r="AH269" s="137">
        <f>SUMIFS('Pembridge Bank'!$I:$I,'Pembridge Bank'!$K:$K,Cashflow!$B269,'Pembridge Bank'!$J:$J,Cashflow!AH$5)</f>
        <v>0</v>
      </c>
      <c r="AI269" s="137">
        <f>SUMIFS('Pembridge Bank'!$I:$I,'Pembridge Bank'!$K:$K,Cashflow!$B269,'Pembridge Bank'!$J:$J,Cashflow!AI$5)</f>
        <v>0</v>
      </c>
      <c r="AJ269" s="137">
        <f>SUMIFS('Pembridge Bank'!$I:$I,'Pembridge Bank'!$K:$K,Cashflow!$B269,'Pembridge Bank'!$J:$J,Cashflow!AJ$5)</f>
        <v>0</v>
      </c>
      <c r="AK269" s="137">
        <f>SUMIFS('Pembridge Bank'!$I:$I,'Pembridge Bank'!$K:$K,Cashflow!$B269,'Pembridge Bank'!$J:$J,Cashflow!AK$5)</f>
        <v>0</v>
      </c>
      <c r="AL269" s="137">
        <f>SUMIFS('Pembridge Bank'!$I:$I,'Pembridge Bank'!$K:$K,Cashflow!$B269,'Pembridge Bank'!$J:$J,Cashflow!AL$5)</f>
        <v>0</v>
      </c>
      <c r="AM269" s="137">
        <f>SUMIFS('Pembridge Bank'!$I:$I,'Pembridge Bank'!$K:$K,Cashflow!$B269,'Pembridge Bank'!$J:$J,Cashflow!AM$5)</f>
        <v>0</v>
      </c>
      <c r="AN269" s="137">
        <f>SUMIFS('Pembridge Bank'!$I:$I,'Pembridge Bank'!$K:$K,Cashflow!$B269,'Pembridge Bank'!$J:$J,Cashflow!AN$5)</f>
        <v>0</v>
      </c>
      <c r="AO269" s="137">
        <f>SUMIFS('Pembridge Bank'!$I:$I,'Pembridge Bank'!$K:$K,Cashflow!$B269,'Pembridge Bank'!$J:$J,Cashflow!AO$5)</f>
        <v>0</v>
      </c>
      <c r="AP269" s="137">
        <f>SUMIFS('Pembridge Bank'!$I:$I,'Pembridge Bank'!$K:$K,Cashflow!$B269,'Pembridge Bank'!$J:$J,Cashflow!AP$5)</f>
        <v>0</v>
      </c>
      <c r="AQ269" s="137">
        <f>SUMIFS('Pembridge Bank'!$I:$I,'Pembridge Bank'!$K:$K,Cashflow!$B269,'Pembridge Bank'!$J:$J,Cashflow!AQ$5)</f>
        <v>0</v>
      </c>
      <c r="AR269" s="137">
        <f>SUMIFS('Pembridge Bank'!$I:$I,'Pembridge Bank'!$K:$K,Cashflow!$B269,'Pembridge Bank'!$J:$J,Cashflow!AR$5)</f>
        <v>0</v>
      </c>
      <c r="AS269" s="137">
        <f>SUMIFS('Pembridge Bank'!$I:$I,'Pembridge Bank'!$K:$K,Cashflow!$B269,'Pembridge Bank'!$J:$J,Cashflow!AS$5)</f>
        <v>0</v>
      </c>
      <c r="AT269" s="137">
        <f>SUMIFS('Pembridge Bank'!$I:$I,'Pembridge Bank'!$K:$K,Cashflow!$B269,'Pembridge Bank'!$J:$J,Cashflow!AT$5)</f>
        <v>0</v>
      </c>
      <c r="AU269" s="137">
        <f>SUMIFS('Pembridge Bank'!$I:$I,'Pembridge Bank'!$K:$K,Cashflow!$B269,'Pembridge Bank'!$J:$J,Cashflow!AU$5)</f>
        <v>0</v>
      </c>
      <c r="AV269" s="137">
        <f>SUMIFS('Pembridge Bank'!$I:$I,'Pembridge Bank'!$K:$K,Cashflow!$B269,'Pembridge Bank'!$J:$J,Cashflow!AV$5)</f>
        <v>3600</v>
      </c>
      <c r="AW269" s="137">
        <f>SUMIFS('Pembridge Bank'!$I:$I,'Pembridge Bank'!$K:$K,Cashflow!$B269,'Pembridge Bank'!$J:$J,Cashflow!AW$5)</f>
        <v>0</v>
      </c>
      <c r="AX269" s="137">
        <f>SUMIFS('Pembridge Bank'!$I:$I,'Pembridge Bank'!$K:$K,Cashflow!$B269,'Pembridge Bank'!$J:$J,Cashflow!AX$5)</f>
        <v>0</v>
      </c>
      <c r="AY269" s="137">
        <f>SUMIFS('Pembridge Bank'!$I:$I,'Pembridge Bank'!$K:$K,Cashflow!$B269,'Pembridge Bank'!$J:$J,Cashflow!AY$5)</f>
        <v>1850000</v>
      </c>
      <c r="AZ269" s="137">
        <f>SUMIFS('Pembridge Bank'!$I:$I,'Pembridge Bank'!$K:$K,Cashflow!$B269,'Pembridge Bank'!$J:$J,Cashflow!AZ$5)</f>
        <v>31843.84</v>
      </c>
      <c r="BA269" s="137">
        <f>SUMIFS('Pembridge Bank'!$I:$I,'Pembridge Bank'!$K:$K,Cashflow!$B269,'Pembridge Bank'!$J:$J,Cashflow!BA$5)</f>
        <v>63821.5</v>
      </c>
    </row>
    <row r="270" spans="2:56" s="137" customFormat="1" ht="12.75" hidden="1" outlineLevel="1" x14ac:dyDescent="0.2">
      <c r="D270" s="181">
        <f t="shared" si="148"/>
        <v>0</v>
      </c>
      <c r="E270" s="137">
        <f>SUMIFS('Pembridge Bank'!$I:$I,'Pembridge Bank'!$K:$K,Cashflow!$B270,'Pembridge Bank'!$J:$J,Cashflow!E$5)</f>
        <v>0</v>
      </c>
      <c r="F270" s="137">
        <f>SUMIFS('Pembridge Bank'!$I:$I,'Pembridge Bank'!$K:$K,Cashflow!$B270,'Pembridge Bank'!$J:$J,Cashflow!F$5)</f>
        <v>0</v>
      </c>
      <c r="G270" s="137">
        <f>SUMIFS('Pembridge Bank'!$I:$I,'Pembridge Bank'!$K:$K,Cashflow!$B270,'Pembridge Bank'!$J:$J,Cashflow!G$5)</f>
        <v>0</v>
      </c>
      <c r="H270" s="137">
        <f>SUMIFS('Pembridge Bank'!$I:$I,'Pembridge Bank'!$K:$K,Cashflow!$B270,'Pembridge Bank'!$J:$J,Cashflow!H$5)</f>
        <v>0</v>
      </c>
      <c r="I270" s="137">
        <f>SUMIFS('Pembridge Bank'!$I:$I,'Pembridge Bank'!$K:$K,Cashflow!$B270,'Pembridge Bank'!$J:$J,Cashflow!I$5)</f>
        <v>0</v>
      </c>
      <c r="J270" s="137">
        <f>SUMIFS('Pembridge Bank'!$I:$I,'Pembridge Bank'!$K:$K,Cashflow!$B270,'Pembridge Bank'!$J:$J,Cashflow!J$5)</f>
        <v>0</v>
      </c>
      <c r="K270" s="137">
        <f>SUMIFS('Pembridge Bank'!$I:$I,'Pembridge Bank'!$K:$K,Cashflow!$B270,'Pembridge Bank'!$J:$J,Cashflow!K$5)</f>
        <v>0</v>
      </c>
      <c r="L270" s="137">
        <f>SUMIFS('Pembridge Bank'!$I:$I,'Pembridge Bank'!$K:$K,Cashflow!$B270,'Pembridge Bank'!$J:$J,Cashflow!L$5)</f>
        <v>0</v>
      </c>
      <c r="M270" s="137">
        <f>SUMIFS('Pembridge Bank'!$I:$I,'Pembridge Bank'!$K:$K,Cashflow!$B270,'Pembridge Bank'!$J:$J,Cashflow!M$5)</f>
        <v>0</v>
      </c>
      <c r="N270" s="137">
        <f>SUMIFS('Pembridge Bank'!$I:$I,'Pembridge Bank'!$K:$K,Cashflow!$B270,'Pembridge Bank'!$J:$J,Cashflow!N$5)</f>
        <v>0</v>
      </c>
      <c r="O270" s="137">
        <f>SUMIFS('Pembridge Bank'!$I:$I,'Pembridge Bank'!$K:$K,Cashflow!$B270,'Pembridge Bank'!$J:$J,Cashflow!O$5)</f>
        <v>0</v>
      </c>
      <c r="P270" s="137">
        <f>SUMIFS('Pembridge Bank'!$I:$I,'Pembridge Bank'!$K:$K,Cashflow!$B270,'Pembridge Bank'!$J:$J,Cashflow!P$5)</f>
        <v>0</v>
      </c>
      <c r="Q270" s="137">
        <f>SUMIFS('Pembridge Bank'!$I:$I,'Pembridge Bank'!$K:$K,Cashflow!$B270,'Pembridge Bank'!$J:$J,Cashflow!Q$5)</f>
        <v>0</v>
      </c>
      <c r="R270" s="137">
        <f>SUMIFS('Pembridge Bank'!$I:$I,'Pembridge Bank'!$K:$K,Cashflow!$B270,'Pembridge Bank'!$J:$J,Cashflow!R$5)</f>
        <v>0</v>
      </c>
      <c r="S270" s="137">
        <f>SUMIFS('Pembridge Bank'!$I:$I,'Pembridge Bank'!$K:$K,Cashflow!$B270,'Pembridge Bank'!$J:$J,Cashflow!S$5)</f>
        <v>0</v>
      </c>
      <c r="T270" s="137">
        <f>SUMIFS('Pembridge Bank'!$I:$I,'Pembridge Bank'!$K:$K,Cashflow!$B270,'Pembridge Bank'!$J:$J,Cashflow!T$5)</f>
        <v>0</v>
      </c>
      <c r="U270" s="137">
        <f>SUMIFS('Pembridge Bank'!$I:$I,'Pembridge Bank'!$K:$K,Cashflow!$B270,'Pembridge Bank'!$J:$J,Cashflow!U$5)</f>
        <v>0</v>
      </c>
      <c r="V270" s="137">
        <f>SUMIFS('Pembridge Bank'!$I:$I,'Pembridge Bank'!$K:$K,Cashflow!$B270,'Pembridge Bank'!$J:$J,Cashflow!V$5)</f>
        <v>0</v>
      </c>
      <c r="W270" s="137">
        <f>SUMIFS('Pembridge Bank'!$I:$I,'Pembridge Bank'!$K:$K,Cashflow!$B270,'Pembridge Bank'!$J:$J,Cashflow!W$5)</f>
        <v>0</v>
      </c>
      <c r="X270" s="137">
        <f>SUMIFS('Pembridge Bank'!$I:$I,'Pembridge Bank'!$K:$K,Cashflow!$B270,'Pembridge Bank'!$J:$J,Cashflow!X$5)</f>
        <v>0</v>
      </c>
      <c r="Y270" s="137">
        <f>SUMIFS('Pembridge Bank'!$I:$I,'Pembridge Bank'!$K:$K,Cashflow!$B270,'Pembridge Bank'!$J:$J,Cashflow!Y$5)</f>
        <v>0</v>
      </c>
      <c r="Z270" s="137">
        <f>SUMIFS('Pembridge Bank'!$I:$I,'Pembridge Bank'!$K:$K,Cashflow!$B270,'Pembridge Bank'!$J:$J,Cashflow!Z$5)</f>
        <v>0</v>
      </c>
      <c r="AA270" s="137">
        <f>SUMIFS('Pembridge Bank'!$I:$I,'Pembridge Bank'!$K:$K,Cashflow!$B270,'Pembridge Bank'!$J:$J,Cashflow!AA$5)</f>
        <v>0</v>
      </c>
      <c r="AB270" s="137">
        <f>SUMIFS('Pembridge Bank'!$I:$I,'Pembridge Bank'!$K:$K,Cashflow!$B270,'Pembridge Bank'!$J:$J,Cashflow!AB$5)</f>
        <v>0</v>
      </c>
      <c r="AC270" s="137">
        <f>SUMIFS('Pembridge Bank'!$I:$I,'Pembridge Bank'!$K:$K,Cashflow!$B270,'Pembridge Bank'!$J:$J,Cashflow!AC$5)</f>
        <v>0</v>
      </c>
      <c r="AD270" s="137">
        <f>SUMIFS('Pembridge Bank'!$I:$I,'Pembridge Bank'!$K:$K,Cashflow!$B270,'Pembridge Bank'!$J:$J,Cashflow!AD$5)</f>
        <v>0</v>
      </c>
      <c r="AE270" s="137">
        <f>SUMIFS('Pembridge Bank'!$I:$I,'Pembridge Bank'!$K:$K,Cashflow!$B270,'Pembridge Bank'!$J:$J,Cashflow!AE$5)</f>
        <v>0</v>
      </c>
      <c r="AF270" s="137">
        <f>SUMIFS('Pembridge Bank'!$I:$I,'Pembridge Bank'!$K:$K,Cashflow!$B270,'Pembridge Bank'!$J:$J,Cashflow!AF$5)</f>
        <v>0</v>
      </c>
      <c r="AG270" s="137">
        <f>SUMIFS('Pembridge Bank'!$I:$I,'Pembridge Bank'!$K:$K,Cashflow!$B270,'Pembridge Bank'!$J:$J,Cashflow!AG$5)</f>
        <v>0</v>
      </c>
      <c r="AH270" s="137">
        <f>SUMIFS('Pembridge Bank'!$I:$I,'Pembridge Bank'!$K:$K,Cashflow!$B270,'Pembridge Bank'!$J:$J,Cashflow!AH$5)</f>
        <v>0</v>
      </c>
      <c r="AI270" s="137">
        <f>SUMIFS('Pembridge Bank'!$I:$I,'Pembridge Bank'!$K:$K,Cashflow!$B270,'Pembridge Bank'!$J:$J,Cashflow!AI$5)</f>
        <v>0</v>
      </c>
      <c r="AJ270" s="137">
        <f>SUMIFS('Pembridge Bank'!$I:$I,'Pembridge Bank'!$K:$K,Cashflow!$B270,'Pembridge Bank'!$J:$J,Cashflow!AJ$5)</f>
        <v>0</v>
      </c>
      <c r="AK270" s="137">
        <f>SUMIFS('Pembridge Bank'!$I:$I,'Pembridge Bank'!$K:$K,Cashflow!$B270,'Pembridge Bank'!$J:$J,Cashflow!AK$5)</f>
        <v>0</v>
      </c>
      <c r="AL270" s="137">
        <f>SUMIFS('Pembridge Bank'!$I:$I,'Pembridge Bank'!$K:$K,Cashflow!$B270,'Pembridge Bank'!$J:$J,Cashflow!AL$5)</f>
        <v>0</v>
      </c>
      <c r="AM270" s="137">
        <f>SUMIFS('Pembridge Bank'!$I:$I,'Pembridge Bank'!$K:$K,Cashflow!$B270,'Pembridge Bank'!$J:$J,Cashflow!AM$5)</f>
        <v>0</v>
      </c>
      <c r="AN270" s="137">
        <f>SUMIFS('Pembridge Bank'!$I:$I,'Pembridge Bank'!$K:$K,Cashflow!$B270,'Pembridge Bank'!$J:$J,Cashflow!AN$5)</f>
        <v>0</v>
      </c>
      <c r="AO270" s="137">
        <f>SUMIFS('Pembridge Bank'!$I:$I,'Pembridge Bank'!$K:$K,Cashflow!$B270,'Pembridge Bank'!$J:$J,Cashflow!AO$5)</f>
        <v>0</v>
      </c>
      <c r="AP270" s="137">
        <f>SUMIFS('Pembridge Bank'!$I:$I,'Pembridge Bank'!$K:$K,Cashflow!$B270,'Pembridge Bank'!$J:$J,Cashflow!AP$5)</f>
        <v>0</v>
      </c>
      <c r="AQ270" s="137">
        <f>SUMIFS('Pembridge Bank'!$I:$I,'Pembridge Bank'!$K:$K,Cashflow!$B270,'Pembridge Bank'!$J:$J,Cashflow!AQ$5)</f>
        <v>0</v>
      </c>
      <c r="AR270" s="137">
        <f>SUMIFS('Pembridge Bank'!$I:$I,'Pembridge Bank'!$K:$K,Cashflow!$B270,'Pembridge Bank'!$J:$J,Cashflow!AR$5)</f>
        <v>0</v>
      </c>
      <c r="AS270" s="137">
        <f>SUMIFS('Pembridge Bank'!$I:$I,'Pembridge Bank'!$K:$K,Cashflow!$B270,'Pembridge Bank'!$J:$J,Cashflow!AS$5)</f>
        <v>0</v>
      </c>
      <c r="AT270" s="137">
        <f>SUMIFS('Pembridge Bank'!$I:$I,'Pembridge Bank'!$K:$K,Cashflow!$B270,'Pembridge Bank'!$J:$J,Cashflow!AT$5)</f>
        <v>0</v>
      </c>
      <c r="AU270" s="137">
        <f>SUMIFS('Pembridge Bank'!$I:$I,'Pembridge Bank'!$K:$K,Cashflow!$B270,'Pembridge Bank'!$J:$J,Cashflow!AU$5)</f>
        <v>0</v>
      </c>
      <c r="AV270" s="137">
        <f>SUMIFS('Pembridge Bank'!$I:$I,'Pembridge Bank'!$K:$K,Cashflow!$B270,'Pembridge Bank'!$J:$J,Cashflow!AV$5)</f>
        <v>0</v>
      </c>
      <c r="AW270" s="137">
        <f>SUMIFS('Pembridge Bank'!$I:$I,'Pembridge Bank'!$K:$K,Cashflow!$B270,'Pembridge Bank'!$J:$J,Cashflow!AW$5)</f>
        <v>0</v>
      </c>
      <c r="AX270" s="137">
        <f>SUMIFS('Pembridge Bank'!$I:$I,'Pembridge Bank'!$K:$K,Cashflow!$B270,'Pembridge Bank'!$J:$J,Cashflow!AX$5)</f>
        <v>0</v>
      </c>
      <c r="AY270" s="137">
        <f>SUMIFS('Pembridge Bank'!$I:$I,'Pembridge Bank'!$K:$K,Cashflow!$B270,'Pembridge Bank'!$J:$J,Cashflow!AY$5)</f>
        <v>0</v>
      </c>
      <c r="AZ270" s="137">
        <f>SUMIFS('Pembridge Bank'!$I:$I,'Pembridge Bank'!$K:$K,Cashflow!$B270,'Pembridge Bank'!$J:$J,Cashflow!AZ$5)</f>
        <v>0</v>
      </c>
      <c r="BA270" s="137">
        <f>SUMIFS('Pembridge Bank'!$I:$I,'Pembridge Bank'!$K:$K,Cashflow!$B270,'Pembridge Bank'!$J:$J,Cashflow!BA$5)</f>
        <v>0</v>
      </c>
    </row>
    <row r="271" spans="2:56" s="137" customFormat="1" ht="12.75" hidden="1" outlineLevel="1" x14ac:dyDescent="0.2">
      <c r="B271" s="137" t="s">
        <v>737</v>
      </c>
      <c r="D271" s="181">
        <f t="shared" si="148"/>
        <v>0</v>
      </c>
      <c r="AR271" s="137">
        <f>SUMIFS('Arthur St Bank'!$I:$I,'Arthur St Bank'!$K:$K,Cashflow!$B271,'Arthur St Bank'!$J:$J,Cashflow!AR$5)</f>
        <v>0</v>
      </c>
      <c r="AS271" s="137">
        <f>SUMIFS('Arthur St Bank'!$I:$I,'Arthur St Bank'!$K:$K,Cashflow!$B271,'Arthur St Bank'!$J:$J,Cashflow!AS$5)</f>
        <v>0</v>
      </c>
      <c r="AT271" s="137">
        <f>SUMIFS('Arthur St Bank'!$I:$I,'Arthur St Bank'!$K:$K,Cashflow!$B271,'Arthur St Bank'!$J:$J,Cashflow!AT$5)</f>
        <v>0</v>
      </c>
      <c r="AU271" s="137">
        <f>SUMIFS('Arthur St Bank'!$I:$I,'Arthur St Bank'!$K:$K,Cashflow!$B271,'Arthur St Bank'!$J:$J,Cashflow!AU$5)</f>
        <v>0</v>
      </c>
      <c r="AV271" s="137">
        <f>SUMIFS('Arthur St Bank'!$I:$I,'Arthur St Bank'!$K:$K,Cashflow!$B271,'Arthur St Bank'!$J:$J,Cashflow!AV$5)</f>
        <v>0</v>
      </c>
      <c r="AW271" s="137">
        <f>SUMIFS('Arthur St Bank'!$I:$I,'Arthur St Bank'!$K:$K,Cashflow!$B271,'Arthur St Bank'!$J:$J,Cashflow!AW$5)</f>
        <v>0</v>
      </c>
      <c r="AX271" s="137">
        <f>SUMIFS('Arthur St Bank'!$I:$I,'Arthur St Bank'!$K:$K,Cashflow!$B271,'Arthur St Bank'!$J:$J,Cashflow!AX$5)</f>
        <v>0</v>
      </c>
      <c r="AY271" s="137">
        <f>SUMIFS('Arthur St Bank'!$I:$I,'Arthur St Bank'!$K:$K,Cashflow!$B271,'Arthur St Bank'!$J:$J,Cashflow!AY$5)</f>
        <v>0</v>
      </c>
      <c r="AZ271" s="137">
        <f>SUMIFS('Arthur St Bank'!$I:$I,'Arthur St Bank'!$K:$K,Cashflow!$B271,'Arthur St Bank'!$J:$J,Cashflow!AZ$5)</f>
        <v>0</v>
      </c>
      <c r="BA271" s="137">
        <f>SUMIFS('Arthur St Bank'!$I:$I,'Arthur St Bank'!$K:$K,Cashflow!$B271,'Arthur St Bank'!$J:$J,Cashflow!BA$5)</f>
        <v>0</v>
      </c>
    </row>
    <row r="272" spans="2:56" s="142" customFormat="1" ht="12.75" hidden="1" outlineLevel="1" x14ac:dyDescent="0.2">
      <c r="B272" s="142" t="s">
        <v>715</v>
      </c>
      <c r="D272" s="184">
        <f t="shared" si="148"/>
        <v>0</v>
      </c>
      <c r="E272" s="142">
        <f t="shared" ref="E272:AZ272" si="161">E29+E269</f>
        <v>0</v>
      </c>
      <c r="F272" s="142">
        <f t="shared" si="161"/>
        <v>0</v>
      </c>
      <c r="G272" s="142">
        <f t="shared" si="161"/>
        <v>0</v>
      </c>
      <c r="H272" s="142">
        <f t="shared" si="161"/>
        <v>0</v>
      </c>
      <c r="I272" s="142">
        <f t="shared" si="161"/>
        <v>0</v>
      </c>
      <c r="J272" s="142">
        <f t="shared" si="161"/>
        <v>0</v>
      </c>
      <c r="K272" s="142">
        <f t="shared" si="161"/>
        <v>0</v>
      </c>
      <c r="L272" s="142">
        <f t="shared" si="161"/>
        <v>0</v>
      </c>
      <c r="M272" s="142">
        <f t="shared" si="161"/>
        <v>0</v>
      </c>
      <c r="N272" s="142">
        <f t="shared" si="161"/>
        <v>0</v>
      </c>
      <c r="O272" s="142">
        <f t="shared" si="161"/>
        <v>0</v>
      </c>
      <c r="P272" s="142">
        <f t="shared" si="161"/>
        <v>0</v>
      </c>
      <c r="Q272" s="142">
        <f t="shared" si="161"/>
        <v>0</v>
      </c>
      <c r="R272" s="142">
        <f t="shared" si="161"/>
        <v>0</v>
      </c>
      <c r="S272" s="142">
        <f t="shared" si="161"/>
        <v>0</v>
      </c>
      <c r="T272" s="142">
        <f t="shared" si="161"/>
        <v>0</v>
      </c>
      <c r="U272" s="142">
        <f t="shared" si="161"/>
        <v>0</v>
      </c>
      <c r="V272" s="142">
        <f t="shared" si="161"/>
        <v>0</v>
      </c>
      <c r="W272" s="142">
        <f t="shared" si="161"/>
        <v>0</v>
      </c>
      <c r="X272" s="142">
        <f t="shared" si="161"/>
        <v>0</v>
      </c>
      <c r="Y272" s="142">
        <f t="shared" si="161"/>
        <v>0</v>
      </c>
      <c r="Z272" s="142">
        <f t="shared" si="161"/>
        <v>0</v>
      </c>
      <c r="AA272" s="142">
        <f t="shared" si="161"/>
        <v>0</v>
      </c>
      <c r="AB272" s="142">
        <f t="shared" si="161"/>
        <v>0</v>
      </c>
      <c r="AC272" s="142">
        <f t="shared" si="161"/>
        <v>0</v>
      </c>
      <c r="AD272" s="142">
        <f t="shared" si="161"/>
        <v>0</v>
      </c>
      <c r="AE272" s="142">
        <f t="shared" si="161"/>
        <v>0</v>
      </c>
      <c r="AF272" s="142">
        <f t="shared" si="161"/>
        <v>0</v>
      </c>
      <c r="AG272" s="142">
        <f t="shared" si="161"/>
        <v>0</v>
      </c>
      <c r="AH272" s="142">
        <f t="shared" si="161"/>
        <v>0</v>
      </c>
      <c r="AI272" s="142">
        <f t="shared" si="161"/>
        <v>0</v>
      </c>
      <c r="AJ272" s="142">
        <f t="shared" si="161"/>
        <v>0</v>
      </c>
      <c r="AK272" s="142">
        <f t="shared" si="161"/>
        <v>0</v>
      </c>
      <c r="AL272" s="142">
        <f t="shared" si="161"/>
        <v>0</v>
      </c>
      <c r="AM272" s="142">
        <f t="shared" si="161"/>
        <v>0</v>
      </c>
      <c r="AN272" s="142">
        <f t="shared" si="161"/>
        <v>0</v>
      </c>
      <c r="AO272" s="142">
        <f t="shared" si="161"/>
        <v>0</v>
      </c>
      <c r="AP272" s="142">
        <f t="shared" si="161"/>
        <v>0</v>
      </c>
      <c r="AQ272" s="142">
        <f t="shared" si="161"/>
        <v>0</v>
      </c>
      <c r="AR272" s="142">
        <f t="shared" si="161"/>
        <v>0</v>
      </c>
      <c r="AS272" s="142">
        <f t="shared" si="161"/>
        <v>0</v>
      </c>
      <c r="AT272" s="142">
        <f t="shared" si="161"/>
        <v>0</v>
      </c>
      <c r="AU272" s="142">
        <f t="shared" si="161"/>
        <v>0</v>
      </c>
      <c r="AV272" s="142">
        <f t="shared" si="161"/>
        <v>0</v>
      </c>
      <c r="AW272" s="142">
        <f t="shared" si="161"/>
        <v>0</v>
      </c>
      <c r="AX272" s="142">
        <f t="shared" si="161"/>
        <v>0</v>
      </c>
      <c r="AY272" s="142">
        <f t="shared" si="161"/>
        <v>0</v>
      </c>
      <c r="AZ272" s="142">
        <f t="shared" si="161"/>
        <v>0</v>
      </c>
      <c r="BA272" s="142">
        <f t="shared" ref="BA272" si="162">BA29+BA269</f>
        <v>0</v>
      </c>
    </row>
    <row r="273" spans="2:53" s="142" customFormat="1" ht="12.75" hidden="1" outlineLevel="1" x14ac:dyDescent="0.2">
      <c r="B273" s="142" t="s">
        <v>1833</v>
      </c>
      <c r="D273" s="184">
        <f t="shared" si="148"/>
        <v>0</v>
      </c>
      <c r="E273" s="142">
        <f t="shared" ref="E273:AY273" si="163">(E14-D14)-E254-E267</f>
        <v>0</v>
      </c>
      <c r="F273" s="142">
        <f t="shared" si="163"/>
        <v>0</v>
      </c>
      <c r="G273" s="142">
        <f t="shared" si="163"/>
        <v>0</v>
      </c>
      <c r="H273" s="142">
        <f t="shared" si="163"/>
        <v>0</v>
      </c>
      <c r="I273" s="142">
        <f t="shared" si="163"/>
        <v>0</v>
      </c>
      <c r="J273" s="142">
        <f t="shared" si="163"/>
        <v>0</v>
      </c>
      <c r="K273" s="142">
        <f t="shared" si="163"/>
        <v>0</v>
      </c>
      <c r="L273" s="142">
        <f t="shared" si="163"/>
        <v>0</v>
      </c>
      <c r="M273" s="142">
        <f t="shared" si="163"/>
        <v>0</v>
      </c>
      <c r="N273" s="142">
        <f t="shared" si="163"/>
        <v>0</v>
      </c>
      <c r="O273" s="142">
        <f t="shared" si="163"/>
        <v>0</v>
      </c>
      <c r="P273" s="142">
        <f t="shared" si="163"/>
        <v>0</v>
      </c>
      <c r="Q273" s="142">
        <f t="shared" si="163"/>
        <v>0</v>
      </c>
      <c r="R273" s="142">
        <f t="shared" si="163"/>
        <v>0</v>
      </c>
      <c r="S273" s="142">
        <f t="shared" si="163"/>
        <v>0</v>
      </c>
      <c r="T273" s="142">
        <f t="shared" si="163"/>
        <v>0</v>
      </c>
      <c r="U273" s="142">
        <f t="shared" si="163"/>
        <v>0</v>
      </c>
      <c r="V273" s="142">
        <f t="shared" si="163"/>
        <v>0</v>
      </c>
      <c r="W273" s="142">
        <f t="shared" si="163"/>
        <v>0</v>
      </c>
      <c r="X273" s="142">
        <f t="shared" si="163"/>
        <v>0</v>
      </c>
      <c r="Y273" s="142">
        <f t="shared" si="163"/>
        <v>0</v>
      </c>
      <c r="Z273" s="142">
        <f t="shared" si="163"/>
        <v>0</v>
      </c>
      <c r="AA273" s="142">
        <f t="shared" si="163"/>
        <v>0</v>
      </c>
      <c r="AB273" s="142">
        <f t="shared" si="163"/>
        <v>0</v>
      </c>
      <c r="AC273" s="142">
        <f t="shared" si="163"/>
        <v>0</v>
      </c>
      <c r="AD273" s="142">
        <f t="shared" si="163"/>
        <v>0</v>
      </c>
      <c r="AE273" s="142">
        <f t="shared" si="163"/>
        <v>0</v>
      </c>
      <c r="AF273" s="142">
        <f t="shared" si="163"/>
        <v>0</v>
      </c>
      <c r="AG273" s="142">
        <f t="shared" si="163"/>
        <v>0</v>
      </c>
      <c r="AH273" s="142">
        <f t="shared" si="163"/>
        <v>0</v>
      </c>
      <c r="AI273" s="142">
        <f t="shared" si="163"/>
        <v>0</v>
      </c>
      <c r="AJ273" s="142">
        <f t="shared" si="163"/>
        <v>0</v>
      </c>
      <c r="AK273" s="142">
        <f t="shared" si="163"/>
        <v>0</v>
      </c>
      <c r="AL273" s="142">
        <f t="shared" si="163"/>
        <v>0</v>
      </c>
      <c r="AM273" s="142">
        <f t="shared" si="163"/>
        <v>0</v>
      </c>
      <c r="AN273" s="142">
        <f t="shared" si="163"/>
        <v>0</v>
      </c>
      <c r="AO273" s="142">
        <f t="shared" si="163"/>
        <v>0</v>
      </c>
      <c r="AP273" s="142">
        <f t="shared" si="163"/>
        <v>0</v>
      </c>
      <c r="AQ273" s="142">
        <f t="shared" si="163"/>
        <v>0</v>
      </c>
      <c r="AR273" s="142">
        <f t="shared" si="163"/>
        <v>0</v>
      </c>
      <c r="AS273" s="142">
        <f t="shared" si="163"/>
        <v>0</v>
      </c>
      <c r="AT273" s="142">
        <f t="shared" si="163"/>
        <v>0</v>
      </c>
      <c r="AU273" s="142">
        <f t="shared" si="163"/>
        <v>0</v>
      </c>
      <c r="AV273" s="142">
        <f t="shared" si="163"/>
        <v>0</v>
      </c>
      <c r="AW273" s="142">
        <f t="shared" si="163"/>
        <v>0</v>
      </c>
      <c r="AX273" s="142">
        <f t="shared" si="163"/>
        <v>0</v>
      </c>
      <c r="AY273" s="142">
        <f t="shared" si="163"/>
        <v>0</v>
      </c>
      <c r="AZ273" s="142">
        <f>(AZ14-AZ14)-AZ254-AZ267</f>
        <v>0</v>
      </c>
      <c r="BA273" s="142">
        <f>(BA14-BA14)-BA254-BA267</f>
        <v>0</v>
      </c>
    </row>
    <row r="274" spans="2:53" s="137" customFormat="1" ht="12.75" collapsed="1" x14ac:dyDescent="0.2">
      <c r="D274" s="181"/>
    </row>
    <row r="275" spans="2:53" s="137" customFormat="1" ht="12.75" x14ac:dyDescent="0.2"/>
    <row r="276" spans="2:53" s="137" customFormat="1" ht="12.75" x14ac:dyDescent="0.2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9A8C-9EA1-4201-A5E8-1EA943401080}">
  <sheetPr filterMode="1"/>
  <dimension ref="A1:BC1276"/>
  <sheetViews>
    <sheetView tabSelected="1" zoomScale="120" zoomScaleNormal="120" workbookViewId="0">
      <pane ySplit="1" topLeftCell="A69" activePane="bottomLeft" state="frozen"/>
      <selection activeCell="B1" sqref="B1"/>
      <selection pane="bottomLeft" activeCell="E85" sqref="E85"/>
    </sheetView>
  </sheetViews>
  <sheetFormatPr baseColWidth="10" defaultColWidth="8.83203125" defaultRowHeight="16" x14ac:dyDescent="0.2"/>
  <cols>
    <col min="1" max="1" width="26.6640625" bestFit="1" customWidth="1"/>
    <col min="2" max="2" width="12.83203125" bestFit="1" customWidth="1"/>
    <col min="3" max="3" width="80.6640625" customWidth="1"/>
    <col min="4" max="4" width="19.6640625" customWidth="1"/>
    <col min="5" max="5" width="13.6640625" bestFit="1" customWidth="1"/>
    <col min="6" max="6" width="12.1640625" bestFit="1" customWidth="1"/>
    <col min="7" max="7" width="13.6640625" bestFit="1" customWidth="1"/>
    <col min="8" max="8" width="10.6640625" bestFit="1" customWidth="1"/>
    <col min="9" max="9" width="12.1640625" bestFit="1" customWidth="1"/>
    <col min="10" max="10" width="12.83203125" bestFit="1" customWidth="1"/>
    <col min="11" max="11" width="23.1640625" bestFit="1" customWidth="1"/>
  </cols>
  <sheetData>
    <row r="1" spans="1:11" x14ac:dyDescent="0.2">
      <c r="A1" s="38" t="s">
        <v>19</v>
      </c>
      <c r="B1" s="39" t="s">
        <v>20</v>
      </c>
      <c r="C1" s="38" t="s">
        <v>21</v>
      </c>
      <c r="D1" s="112" t="s">
        <v>22</v>
      </c>
      <c r="E1" s="39" t="s">
        <v>23</v>
      </c>
      <c r="F1" s="39" t="s">
        <v>24</v>
      </c>
      <c r="G1" s="38" t="s">
        <v>25</v>
      </c>
      <c r="H1" s="38"/>
      <c r="I1" s="39" t="s">
        <v>26</v>
      </c>
      <c r="J1" s="38" t="s">
        <v>27</v>
      </c>
      <c r="K1" s="38" t="s">
        <v>28</v>
      </c>
    </row>
    <row r="2" spans="1:11" hidden="1" x14ac:dyDescent="0.2">
      <c r="A2" s="7" t="s">
        <v>1771</v>
      </c>
      <c r="B2" s="90">
        <v>44270</v>
      </c>
      <c r="C2" s="113" t="s">
        <v>1705</v>
      </c>
      <c r="D2" s="114"/>
      <c r="E2" s="91">
        <v>15000</v>
      </c>
      <c r="F2" s="91">
        <v>0</v>
      </c>
      <c r="G2" s="92">
        <f t="shared" ref="G2:G65" si="0">G3+F2-E2</f>
        <v>-52935821.779999986</v>
      </c>
      <c r="H2" s="93"/>
      <c r="I2" s="94">
        <f t="shared" ref="I2:I65" si="1">-E2+F2</f>
        <v>-15000</v>
      </c>
      <c r="J2" s="115">
        <f t="shared" ref="J2:J65" si="2">EOMONTH(B2,0)</f>
        <v>44286</v>
      </c>
      <c r="K2" s="116" t="s">
        <v>15</v>
      </c>
    </row>
    <row r="3" spans="1:11" hidden="1" x14ac:dyDescent="0.2">
      <c r="A3" s="7" t="s">
        <v>1829</v>
      </c>
      <c r="B3" s="90">
        <v>44270</v>
      </c>
      <c r="C3" s="113" t="s">
        <v>1812</v>
      </c>
      <c r="D3" s="114" t="s">
        <v>1824</v>
      </c>
      <c r="E3" s="91">
        <v>15000</v>
      </c>
      <c r="F3" s="91"/>
      <c r="G3" s="92">
        <f t="shared" si="0"/>
        <v>-52920821.779999986</v>
      </c>
      <c r="H3" s="93"/>
      <c r="I3" s="94">
        <f t="shared" si="1"/>
        <v>-15000</v>
      </c>
      <c r="J3" s="115">
        <f t="shared" si="2"/>
        <v>44286</v>
      </c>
      <c r="K3" s="116"/>
    </row>
    <row r="4" spans="1:11" hidden="1" x14ac:dyDescent="0.2">
      <c r="A4" s="7" t="s">
        <v>1829</v>
      </c>
      <c r="B4" s="90">
        <v>44270</v>
      </c>
      <c r="C4" s="113" t="s">
        <v>1813</v>
      </c>
      <c r="D4" s="114" t="s">
        <v>1824</v>
      </c>
      <c r="E4" s="91"/>
      <c r="F4" s="91">
        <v>15000</v>
      </c>
      <c r="G4" s="92">
        <f t="shared" si="0"/>
        <v>-52905821.779999986</v>
      </c>
      <c r="H4" s="93"/>
      <c r="I4" s="94">
        <f t="shared" si="1"/>
        <v>15000</v>
      </c>
      <c r="J4" s="115">
        <f t="shared" si="2"/>
        <v>44286</v>
      </c>
      <c r="K4" s="116"/>
    </row>
    <row r="5" spans="1:11" hidden="1" x14ac:dyDescent="0.2">
      <c r="A5" s="7" t="s">
        <v>1771</v>
      </c>
      <c r="B5" s="90">
        <v>44279</v>
      </c>
      <c r="C5" s="113" t="s">
        <v>1700</v>
      </c>
      <c r="D5" s="114"/>
      <c r="E5" s="91">
        <v>60000</v>
      </c>
      <c r="F5" s="91">
        <v>0</v>
      </c>
      <c r="G5" s="92">
        <f t="shared" si="0"/>
        <v>-52920821.779999986</v>
      </c>
      <c r="H5" s="93"/>
      <c r="I5" s="94">
        <f t="shared" si="1"/>
        <v>-60000</v>
      </c>
      <c r="J5" s="115">
        <f t="shared" si="2"/>
        <v>44286</v>
      </c>
      <c r="K5" s="116" t="s">
        <v>13</v>
      </c>
    </row>
    <row r="6" spans="1:11" hidden="1" x14ac:dyDescent="0.2">
      <c r="A6" s="7" t="s">
        <v>1771</v>
      </c>
      <c r="B6" s="90">
        <v>44285</v>
      </c>
      <c r="C6" s="113" t="s">
        <v>1756</v>
      </c>
      <c r="D6" s="114"/>
      <c r="E6" s="91">
        <v>7280</v>
      </c>
      <c r="F6" s="91">
        <v>0</v>
      </c>
      <c r="G6" s="92">
        <f t="shared" si="0"/>
        <v>-52860821.779999986</v>
      </c>
      <c r="H6" s="93"/>
      <c r="I6" s="94">
        <f t="shared" si="1"/>
        <v>-7280</v>
      </c>
      <c r="J6" s="115">
        <f t="shared" si="2"/>
        <v>44286</v>
      </c>
      <c r="K6" s="116" t="s">
        <v>8</v>
      </c>
    </row>
    <row r="7" spans="1:11" hidden="1" x14ac:dyDescent="0.2">
      <c r="A7" s="7" t="s">
        <v>1771</v>
      </c>
      <c r="B7" s="90">
        <v>44286</v>
      </c>
      <c r="C7" s="113" t="s">
        <v>1700</v>
      </c>
      <c r="D7" s="114"/>
      <c r="E7" s="91">
        <v>8400</v>
      </c>
      <c r="F7" s="91">
        <v>0</v>
      </c>
      <c r="G7" s="92">
        <f t="shared" si="0"/>
        <v>-52853541.779999986</v>
      </c>
      <c r="H7" s="93"/>
      <c r="I7" s="94">
        <f t="shared" si="1"/>
        <v>-8400</v>
      </c>
      <c r="J7" s="115">
        <f t="shared" si="2"/>
        <v>44286</v>
      </c>
      <c r="K7" s="116" t="s">
        <v>13</v>
      </c>
    </row>
    <row r="8" spans="1:11" hidden="1" x14ac:dyDescent="0.2">
      <c r="A8" s="7" t="s">
        <v>1771</v>
      </c>
      <c r="B8" s="90">
        <v>44286</v>
      </c>
      <c r="C8" s="113" t="s">
        <v>1652</v>
      </c>
      <c r="D8" s="114"/>
      <c r="E8" s="91">
        <v>75511.5</v>
      </c>
      <c r="F8" s="91">
        <v>0</v>
      </c>
      <c r="G8" s="92">
        <f t="shared" si="0"/>
        <v>-52845141.779999986</v>
      </c>
      <c r="H8" s="93"/>
      <c r="I8" s="94">
        <f t="shared" si="1"/>
        <v>-75511.5</v>
      </c>
      <c r="J8" s="115">
        <f t="shared" si="2"/>
        <v>44286</v>
      </c>
      <c r="K8" s="116" t="s">
        <v>12</v>
      </c>
    </row>
    <row r="9" spans="1:11" hidden="1" x14ac:dyDescent="0.2">
      <c r="A9" s="7" t="s">
        <v>1771</v>
      </c>
      <c r="B9" s="90">
        <v>44286</v>
      </c>
      <c r="C9" s="113" t="s">
        <v>1772</v>
      </c>
      <c r="D9" s="114"/>
      <c r="E9" s="91">
        <v>150000</v>
      </c>
      <c r="F9" s="91">
        <v>0</v>
      </c>
      <c r="G9" s="92">
        <f t="shared" si="0"/>
        <v>-52769630.279999986</v>
      </c>
      <c r="H9" s="93"/>
      <c r="I9" s="94">
        <f t="shared" si="1"/>
        <v>-150000</v>
      </c>
      <c r="J9" s="115">
        <f t="shared" si="2"/>
        <v>44286</v>
      </c>
      <c r="K9" s="116" t="s">
        <v>1492</v>
      </c>
    </row>
    <row r="10" spans="1:11" hidden="1" x14ac:dyDescent="0.2">
      <c r="A10" s="7" t="s">
        <v>1771</v>
      </c>
      <c r="B10" s="90">
        <v>44286</v>
      </c>
      <c r="C10" s="113" t="s">
        <v>1773</v>
      </c>
      <c r="D10" s="114"/>
      <c r="E10" s="91"/>
      <c r="F10" s="91">
        <v>316191.5</v>
      </c>
      <c r="G10" s="92">
        <f t="shared" si="0"/>
        <v>-52619630.279999986</v>
      </c>
      <c r="H10" s="93"/>
      <c r="I10" s="94">
        <f t="shared" si="1"/>
        <v>316191.5</v>
      </c>
      <c r="J10" s="115">
        <f t="shared" si="2"/>
        <v>44286</v>
      </c>
      <c r="K10" s="116" t="s">
        <v>1530</v>
      </c>
    </row>
    <row r="11" spans="1:11" hidden="1" x14ac:dyDescent="0.2">
      <c r="A11" s="7" t="s">
        <v>1783</v>
      </c>
      <c r="B11" s="90">
        <v>44286</v>
      </c>
      <c r="C11" s="113" t="s">
        <v>1784</v>
      </c>
      <c r="D11" s="114"/>
      <c r="E11" s="91">
        <v>2350000</v>
      </c>
      <c r="F11" s="91"/>
      <c r="G11" s="92">
        <f t="shared" si="0"/>
        <v>-52935821.779999986</v>
      </c>
      <c r="H11" s="93"/>
      <c r="I11" s="94">
        <f t="shared" si="1"/>
        <v>-2350000</v>
      </c>
      <c r="J11" s="115">
        <f t="shared" si="2"/>
        <v>44286</v>
      </c>
      <c r="K11" s="116" t="s">
        <v>1492</v>
      </c>
    </row>
    <row r="12" spans="1:11" hidden="1" x14ac:dyDescent="0.2">
      <c r="A12" s="7" t="s">
        <v>1783</v>
      </c>
      <c r="B12" s="90">
        <v>44286</v>
      </c>
      <c r="C12" s="113" t="s">
        <v>1773</v>
      </c>
      <c r="D12" s="114"/>
      <c r="E12" s="91"/>
      <c r="F12" s="91">
        <v>2350000</v>
      </c>
      <c r="G12" s="92">
        <f t="shared" si="0"/>
        <v>-50585821.779999986</v>
      </c>
      <c r="H12" s="93"/>
      <c r="I12" s="94">
        <f t="shared" si="1"/>
        <v>2350000</v>
      </c>
      <c r="J12" s="115">
        <f t="shared" si="2"/>
        <v>44286</v>
      </c>
      <c r="K12" s="116" t="s">
        <v>1673</v>
      </c>
    </row>
    <row r="13" spans="1:11" hidden="1" x14ac:dyDescent="0.2">
      <c r="A13" s="7" t="s">
        <v>707</v>
      </c>
      <c r="B13" s="90">
        <v>44286</v>
      </c>
      <c r="C13" s="113" t="s">
        <v>1786</v>
      </c>
      <c r="D13" s="114"/>
      <c r="E13" s="91">
        <v>2480000</v>
      </c>
      <c r="F13" s="91">
        <v>0</v>
      </c>
      <c r="G13" s="92">
        <f t="shared" si="0"/>
        <v>-52935821.779999986</v>
      </c>
      <c r="H13" s="93"/>
      <c r="I13" s="94">
        <f t="shared" si="1"/>
        <v>-2480000</v>
      </c>
      <c r="J13" s="115">
        <f t="shared" si="2"/>
        <v>44286</v>
      </c>
      <c r="K13" s="116" t="s">
        <v>5</v>
      </c>
    </row>
    <row r="14" spans="1:11" hidden="1" x14ac:dyDescent="0.2">
      <c r="A14" s="7" t="s">
        <v>707</v>
      </c>
      <c r="B14" s="90">
        <v>44286</v>
      </c>
      <c r="C14" s="113" t="s">
        <v>1772</v>
      </c>
      <c r="D14" s="114"/>
      <c r="E14" s="91">
        <v>0</v>
      </c>
      <c r="F14" s="91">
        <v>150000</v>
      </c>
      <c r="G14" s="92">
        <f t="shared" si="0"/>
        <v>-50455821.779999986</v>
      </c>
      <c r="H14" s="93"/>
      <c r="I14" s="94">
        <f t="shared" si="1"/>
        <v>150000</v>
      </c>
      <c r="J14" s="115">
        <f t="shared" si="2"/>
        <v>44286</v>
      </c>
      <c r="K14" s="116" t="s">
        <v>1492</v>
      </c>
    </row>
    <row r="15" spans="1:11" hidden="1" x14ac:dyDescent="0.2">
      <c r="A15" s="7" t="s">
        <v>707</v>
      </c>
      <c r="B15" s="90">
        <v>44286</v>
      </c>
      <c r="C15" s="113" t="s">
        <v>1787</v>
      </c>
      <c r="D15" s="114"/>
      <c r="E15" s="91">
        <v>0</v>
      </c>
      <c r="F15" s="91">
        <v>2350000</v>
      </c>
      <c r="G15" s="92">
        <f t="shared" si="0"/>
        <v>-50605821.779999986</v>
      </c>
      <c r="H15" s="93"/>
      <c r="I15" s="94">
        <f t="shared" si="1"/>
        <v>2350000</v>
      </c>
      <c r="J15" s="115">
        <f t="shared" si="2"/>
        <v>44286</v>
      </c>
      <c r="K15" s="116" t="s">
        <v>1492</v>
      </c>
    </row>
    <row r="16" spans="1:11" hidden="1" x14ac:dyDescent="0.2">
      <c r="A16" s="7" t="s">
        <v>1771</v>
      </c>
      <c r="B16" s="90">
        <v>44294</v>
      </c>
      <c r="C16" s="113" t="s">
        <v>550</v>
      </c>
      <c r="D16" s="114"/>
      <c r="E16" s="91">
        <v>3000</v>
      </c>
      <c r="F16" s="91">
        <v>0</v>
      </c>
      <c r="G16" s="92">
        <f t="shared" si="0"/>
        <v>-52955821.779999986</v>
      </c>
      <c r="H16" s="93"/>
      <c r="I16" s="94">
        <f t="shared" si="1"/>
        <v>-3000</v>
      </c>
      <c r="J16" s="115">
        <f t="shared" si="2"/>
        <v>44316</v>
      </c>
      <c r="K16" s="116" t="s">
        <v>13</v>
      </c>
    </row>
    <row r="17" spans="1:11" hidden="1" x14ac:dyDescent="0.2">
      <c r="A17" s="7" t="s">
        <v>1771</v>
      </c>
      <c r="B17" s="90">
        <v>44301</v>
      </c>
      <c r="C17" s="113" t="s">
        <v>1774</v>
      </c>
      <c r="D17" s="114"/>
      <c r="E17" s="91">
        <v>7194</v>
      </c>
      <c r="F17" s="91">
        <v>0</v>
      </c>
      <c r="G17" s="92">
        <f t="shared" si="0"/>
        <v>-52952821.779999986</v>
      </c>
      <c r="H17" s="93"/>
      <c r="I17" s="94">
        <f t="shared" si="1"/>
        <v>-7194</v>
      </c>
      <c r="J17" s="115">
        <f t="shared" si="2"/>
        <v>44316</v>
      </c>
      <c r="K17" s="116" t="s">
        <v>9</v>
      </c>
    </row>
    <row r="18" spans="1:11" hidden="1" x14ac:dyDescent="0.2">
      <c r="A18" s="7" t="s">
        <v>1771</v>
      </c>
      <c r="B18" s="90">
        <v>44315</v>
      </c>
      <c r="C18" s="113" t="s">
        <v>1492</v>
      </c>
      <c r="D18" s="114"/>
      <c r="E18" s="91">
        <v>28934.36</v>
      </c>
      <c r="F18" s="91">
        <v>0</v>
      </c>
      <c r="G18" s="92">
        <f t="shared" si="0"/>
        <v>-52945627.779999986</v>
      </c>
      <c r="H18" s="93"/>
      <c r="I18" s="94">
        <f t="shared" si="1"/>
        <v>-28934.36</v>
      </c>
      <c r="J18" s="115">
        <f t="shared" si="2"/>
        <v>44316</v>
      </c>
      <c r="K18" s="116" t="s">
        <v>13</v>
      </c>
    </row>
    <row r="19" spans="1:11" hidden="1" x14ac:dyDescent="0.2">
      <c r="A19" s="7" t="s">
        <v>1771</v>
      </c>
      <c r="B19" s="90">
        <v>44316</v>
      </c>
      <c r="C19" s="113" t="s">
        <v>1700</v>
      </c>
      <c r="D19" s="114"/>
      <c r="E19" s="91">
        <v>10200</v>
      </c>
      <c r="F19" s="91">
        <v>0</v>
      </c>
      <c r="G19" s="92">
        <f t="shared" si="0"/>
        <v>-52916693.419999987</v>
      </c>
      <c r="H19" s="93"/>
      <c r="I19" s="94">
        <f t="shared" si="1"/>
        <v>-10200</v>
      </c>
      <c r="J19" s="115">
        <f t="shared" si="2"/>
        <v>44316</v>
      </c>
      <c r="K19" s="116" t="s">
        <v>13</v>
      </c>
    </row>
    <row r="20" spans="1:11" hidden="1" x14ac:dyDescent="0.2">
      <c r="A20" s="7" t="s">
        <v>1771</v>
      </c>
      <c r="B20" s="90">
        <v>44316</v>
      </c>
      <c r="C20" s="113" t="s">
        <v>1773</v>
      </c>
      <c r="D20" s="114"/>
      <c r="E20" s="91"/>
      <c r="F20" s="91">
        <v>49328.36</v>
      </c>
      <c r="G20" s="92">
        <f t="shared" si="0"/>
        <v>-52906493.419999987</v>
      </c>
      <c r="H20" s="93"/>
      <c r="I20" s="94">
        <f t="shared" si="1"/>
        <v>49328.36</v>
      </c>
      <c r="J20" s="115">
        <f t="shared" si="2"/>
        <v>44316</v>
      </c>
      <c r="K20" s="116" t="s">
        <v>1530</v>
      </c>
    </row>
    <row r="21" spans="1:11" hidden="1" x14ac:dyDescent="0.2">
      <c r="A21" s="7" t="s">
        <v>1771</v>
      </c>
      <c r="B21" s="90">
        <v>44347</v>
      </c>
      <c r="C21" s="113" t="s">
        <v>1775</v>
      </c>
      <c r="D21" s="114"/>
      <c r="E21" s="91">
        <v>12.8</v>
      </c>
      <c r="F21" s="91">
        <v>0</v>
      </c>
      <c r="G21" s="92">
        <f t="shared" si="0"/>
        <v>-52955821.779999986</v>
      </c>
      <c r="H21" s="93"/>
      <c r="I21" s="94">
        <f t="shared" si="1"/>
        <v>-12.8</v>
      </c>
      <c r="J21" s="115">
        <f t="shared" si="2"/>
        <v>44347</v>
      </c>
      <c r="K21" s="116" t="s">
        <v>14</v>
      </c>
    </row>
    <row r="22" spans="1:11" hidden="1" x14ac:dyDescent="0.2">
      <c r="A22" s="7" t="s">
        <v>1771</v>
      </c>
      <c r="B22" s="90">
        <v>44347</v>
      </c>
      <c r="C22" s="113" t="s">
        <v>1773</v>
      </c>
      <c r="D22" s="114"/>
      <c r="E22" s="91"/>
      <c r="F22" s="91">
        <v>12.8</v>
      </c>
      <c r="G22" s="92">
        <f t="shared" si="0"/>
        <v>-52955808.979999989</v>
      </c>
      <c r="H22" s="93"/>
      <c r="I22" s="94">
        <f t="shared" si="1"/>
        <v>12.8</v>
      </c>
      <c r="J22" s="115">
        <f t="shared" si="2"/>
        <v>44347</v>
      </c>
      <c r="K22" s="116" t="s">
        <v>1530</v>
      </c>
    </row>
    <row r="23" spans="1:11" hidden="1" x14ac:dyDescent="0.2">
      <c r="A23" s="7" t="s">
        <v>1771</v>
      </c>
      <c r="B23" s="90">
        <v>44348</v>
      </c>
      <c r="C23" s="113" t="s">
        <v>1776</v>
      </c>
      <c r="D23" s="114"/>
      <c r="E23" s="91">
        <v>7616.88</v>
      </c>
      <c r="F23" s="91">
        <v>0</v>
      </c>
      <c r="G23" s="92">
        <f t="shared" si="0"/>
        <v>-52955821.779999986</v>
      </c>
      <c r="H23" s="93"/>
      <c r="I23" s="94">
        <f t="shared" si="1"/>
        <v>-7616.88</v>
      </c>
      <c r="J23" s="115">
        <f t="shared" si="2"/>
        <v>44377</v>
      </c>
      <c r="K23" s="116" t="s">
        <v>14</v>
      </c>
    </row>
    <row r="24" spans="1:11" hidden="1" x14ac:dyDescent="0.2">
      <c r="A24" s="7" t="s">
        <v>1771</v>
      </c>
      <c r="B24" s="90">
        <v>44348</v>
      </c>
      <c r="C24" s="113" t="s">
        <v>1776</v>
      </c>
      <c r="D24" s="114"/>
      <c r="E24" s="91">
        <v>5873.28</v>
      </c>
      <c r="F24" s="91">
        <v>0</v>
      </c>
      <c r="G24" s="92">
        <f t="shared" si="0"/>
        <v>-52948204.899999984</v>
      </c>
      <c r="H24" s="93"/>
      <c r="I24" s="94">
        <f t="shared" si="1"/>
        <v>-5873.28</v>
      </c>
      <c r="J24" s="115">
        <f t="shared" si="2"/>
        <v>44377</v>
      </c>
      <c r="K24" s="116" t="s">
        <v>14</v>
      </c>
    </row>
    <row r="25" spans="1:11" hidden="1" x14ac:dyDescent="0.2">
      <c r="A25" s="7" t="s">
        <v>1771</v>
      </c>
      <c r="B25" s="90">
        <v>44350</v>
      </c>
      <c r="C25" s="113" t="s">
        <v>1718</v>
      </c>
      <c r="D25" s="114"/>
      <c r="E25" s="91">
        <v>5520</v>
      </c>
      <c r="F25" s="91">
        <v>0</v>
      </c>
      <c r="G25" s="92">
        <f t="shared" si="0"/>
        <v>-52942331.619999982</v>
      </c>
      <c r="H25" s="93"/>
      <c r="I25" s="94">
        <f t="shared" si="1"/>
        <v>-5520</v>
      </c>
      <c r="J25" s="115">
        <f t="shared" si="2"/>
        <v>44377</v>
      </c>
      <c r="K25" s="116" t="s">
        <v>9</v>
      </c>
    </row>
    <row r="26" spans="1:11" hidden="1" x14ac:dyDescent="0.2">
      <c r="A26" s="7" t="s">
        <v>1771</v>
      </c>
      <c r="B26" s="90">
        <v>44355</v>
      </c>
      <c r="C26" s="113" t="s">
        <v>1777</v>
      </c>
      <c r="D26" s="114"/>
      <c r="E26" s="91">
        <v>1800</v>
      </c>
      <c r="F26" s="91">
        <v>0</v>
      </c>
      <c r="G26" s="92">
        <f t="shared" si="0"/>
        <v>-52936811.619999982</v>
      </c>
      <c r="H26" s="93"/>
      <c r="I26" s="94">
        <f t="shared" si="1"/>
        <v>-1800</v>
      </c>
      <c r="J26" s="115">
        <f t="shared" si="2"/>
        <v>44377</v>
      </c>
      <c r="K26" s="116" t="s">
        <v>9</v>
      </c>
    </row>
    <row r="27" spans="1:11" hidden="1" x14ac:dyDescent="0.2">
      <c r="A27" s="7" t="s">
        <v>1771</v>
      </c>
      <c r="B27" s="90">
        <v>44363</v>
      </c>
      <c r="C27" s="113" t="s">
        <v>647</v>
      </c>
      <c r="D27" s="114"/>
      <c r="E27" s="91">
        <v>4050</v>
      </c>
      <c r="F27" s="91">
        <v>0</v>
      </c>
      <c r="G27" s="92">
        <f t="shared" si="0"/>
        <v>-52935011.619999982</v>
      </c>
      <c r="H27" s="93"/>
      <c r="I27" s="94">
        <f t="shared" si="1"/>
        <v>-4050</v>
      </c>
      <c r="J27" s="115">
        <f t="shared" si="2"/>
        <v>44377</v>
      </c>
      <c r="K27" s="116" t="s">
        <v>9</v>
      </c>
    </row>
    <row r="28" spans="1:11" hidden="1" x14ac:dyDescent="0.2">
      <c r="A28" s="7" t="s">
        <v>1771</v>
      </c>
      <c r="B28" s="90">
        <v>44368</v>
      </c>
      <c r="C28" s="113" t="s">
        <v>1738</v>
      </c>
      <c r="D28" s="114"/>
      <c r="E28" s="91">
        <v>428.4</v>
      </c>
      <c r="F28" s="91">
        <v>0</v>
      </c>
      <c r="G28" s="92">
        <f t="shared" si="0"/>
        <v>-52930961.619999982</v>
      </c>
      <c r="H28" s="93"/>
      <c r="I28" s="94">
        <f t="shared" si="1"/>
        <v>-428.4</v>
      </c>
      <c r="J28" s="115">
        <f t="shared" si="2"/>
        <v>44377</v>
      </c>
      <c r="K28" s="116" t="s">
        <v>9</v>
      </c>
    </row>
    <row r="29" spans="1:11" hidden="1" x14ac:dyDescent="0.2">
      <c r="A29" s="7" t="s">
        <v>1771</v>
      </c>
      <c r="B29" s="90">
        <v>44377</v>
      </c>
      <c r="C29" s="113" t="s">
        <v>1727</v>
      </c>
      <c r="D29" s="114"/>
      <c r="E29" s="91">
        <v>9000</v>
      </c>
      <c r="F29" s="91">
        <v>0</v>
      </c>
      <c r="G29" s="92">
        <f t="shared" si="0"/>
        <v>-52930533.219999984</v>
      </c>
      <c r="H29" s="93"/>
      <c r="I29" s="94">
        <f t="shared" si="1"/>
        <v>-9000</v>
      </c>
      <c r="J29" s="115">
        <f t="shared" si="2"/>
        <v>44377</v>
      </c>
      <c r="K29" s="116" t="s">
        <v>9</v>
      </c>
    </row>
    <row r="30" spans="1:11" hidden="1" x14ac:dyDescent="0.2">
      <c r="A30" s="7" t="s">
        <v>1771</v>
      </c>
      <c r="B30" s="90">
        <v>44377</v>
      </c>
      <c r="C30" s="113" t="s">
        <v>1662</v>
      </c>
      <c r="D30" s="114"/>
      <c r="E30" s="91">
        <v>2100</v>
      </c>
      <c r="F30" s="91">
        <v>0</v>
      </c>
      <c r="G30" s="92">
        <f t="shared" si="0"/>
        <v>-52921533.219999984</v>
      </c>
      <c r="H30" s="93"/>
      <c r="I30" s="94">
        <f t="shared" si="1"/>
        <v>-2100</v>
      </c>
      <c r="J30" s="115">
        <f t="shared" si="2"/>
        <v>44377</v>
      </c>
      <c r="K30" s="116" t="s">
        <v>9</v>
      </c>
    </row>
    <row r="31" spans="1:11" hidden="1" x14ac:dyDescent="0.2">
      <c r="A31" s="7" t="s">
        <v>1771</v>
      </c>
      <c r="B31" s="90">
        <v>44377</v>
      </c>
      <c r="C31" s="113" t="s">
        <v>647</v>
      </c>
      <c r="D31" s="114"/>
      <c r="E31" s="91">
        <v>21975.599999999999</v>
      </c>
      <c r="F31" s="91">
        <v>0</v>
      </c>
      <c r="G31" s="92">
        <f t="shared" si="0"/>
        <v>-52919433.219999984</v>
      </c>
      <c r="H31" s="93"/>
      <c r="I31" s="94">
        <f t="shared" si="1"/>
        <v>-21975.599999999999</v>
      </c>
      <c r="J31" s="115">
        <f t="shared" si="2"/>
        <v>44377</v>
      </c>
      <c r="K31" s="116" t="s">
        <v>9</v>
      </c>
    </row>
    <row r="32" spans="1:11" hidden="1" x14ac:dyDescent="0.2">
      <c r="A32" s="7" t="s">
        <v>1771</v>
      </c>
      <c r="B32" s="90">
        <v>44377</v>
      </c>
      <c r="C32" s="113" t="s">
        <v>1652</v>
      </c>
      <c r="D32" s="114"/>
      <c r="E32" s="91">
        <v>26888</v>
      </c>
      <c r="F32" s="91">
        <v>0</v>
      </c>
      <c r="G32" s="92">
        <f t="shared" si="0"/>
        <v>-52897457.619999982</v>
      </c>
      <c r="H32" s="93"/>
      <c r="I32" s="94">
        <f t="shared" si="1"/>
        <v>-26888</v>
      </c>
      <c r="J32" s="115">
        <f t="shared" si="2"/>
        <v>44377</v>
      </c>
      <c r="K32" s="116" t="s">
        <v>12</v>
      </c>
    </row>
    <row r="33" spans="1:11" hidden="1" x14ac:dyDescent="0.2">
      <c r="A33" s="7" t="s">
        <v>1771</v>
      </c>
      <c r="B33" s="90">
        <v>44377</v>
      </c>
      <c r="C33" s="113" t="s">
        <v>570</v>
      </c>
      <c r="D33" s="114"/>
      <c r="E33" s="91">
        <v>15000</v>
      </c>
      <c r="F33" s="91">
        <v>0</v>
      </c>
      <c r="G33" s="92">
        <f t="shared" si="0"/>
        <v>-52870569.619999982</v>
      </c>
      <c r="H33" s="93"/>
      <c r="I33" s="94">
        <f t="shared" si="1"/>
        <v>-15000</v>
      </c>
      <c r="J33" s="115">
        <f t="shared" si="2"/>
        <v>44377</v>
      </c>
      <c r="K33" s="116" t="s">
        <v>15</v>
      </c>
    </row>
    <row r="34" spans="1:11" hidden="1" x14ac:dyDescent="0.2">
      <c r="A34" s="7" t="s">
        <v>1771</v>
      </c>
      <c r="B34" s="90">
        <v>44377</v>
      </c>
      <c r="C34" s="113" t="s">
        <v>1773</v>
      </c>
      <c r="D34" s="114"/>
      <c r="E34" s="91"/>
      <c r="F34" s="91">
        <v>100252.16</v>
      </c>
      <c r="G34" s="92">
        <f t="shared" si="0"/>
        <v>-52855569.619999982</v>
      </c>
      <c r="H34" s="93"/>
      <c r="I34" s="94">
        <f t="shared" si="1"/>
        <v>100252.16</v>
      </c>
      <c r="J34" s="115">
        <f t="shared" si="2"/>
        <v>44377</v>
      </c>
      <c r="K34" s="116" t="s">
        <v>1530</v>
      </c>
    </row>
    <row r="35" spans="1:11" hidden="1" x14ac:dyDescent="0.2">
      <c r="A35" s="7" t="s">
        <v>1829</v>
      </c>
      <c r="B35" s="90">
        <v>44377</v>
      </c>
      <c r="C35" s="113" t="s">
        <v>1814</v>
      </c>
      <c r="D35" s="114" t="s">
        <v>1824</v>
      </c>
      <c r="E35" s="91">
        <v>15000</v>
      </c>
      <c r="F35" s="91"/>
      <c r="G35" s="92">
        <f t="shared" si="0"/>
        <v>-52955821.779999979</v>
      </c>
      <c r="H35" s="93"/>
      <c r="I35" s="94">
        <f t="shared" si="1"/>
        <v>-15000</v>
      </c>
      <c r="J35" s="115">
        <f t="shared" si="2"/>
        <v>44377</v>
      </c>
      <c r="K35" s="116"/>
    </row>
    <row r="36" spans="1:11" hidden="1" x14ac:dyDescent="0.2">
      <c r="A36" s="7" t="s">
        <v>1829</v>
      </c>
      <c r="B36" s="90">
        <v>44377</v>
      </c>
      <c r="C36" s="113" t="s">
        <v>1815</v>
      </c>
      <c r="D36" s="114" t="s">
        <v>1824</v>
      </c>
      <c r="E36" s="91"/>
      <c r="F36" s="91">
        <v>15000</v>
      </c>
      <c r="G36" s="92">
        <f t="shared" si="0"/>
        <v>-52940821.779999979</v>
      </c>
      <c r="H36" s="93"/>
      <c r="I36" s="94">
        <f t="shared" si="1"/>
        <v>15000</v>
      </c>
      <c r="J36" s="115">
        <f t="shared" si="2"/>
        <v>44377</v>
      </c>
      <c r="K36" s="116"/>
    </row>
    <row r="37" spans="1:11" hidden="1" x14ac:dyDescent="0.2">
      <c r="A37" s="7" t="s">
        <v>1771</v>
      </c>
      <c r="B37" s="90">
        <v>44378</v>
      </c>
      <c r="C37" s="113" t="s">
        <v>1776</v>
      </c>
      <c r="D37" s="114"/>
      <c r="E37" s="91">
        <v>7742.04</v>
      </c>
      <c r="F37" s="91">
        <v>0</v>
      </c>
      <c r="G37" s="92">
        <f t="shared" si="0"/>
        <v>-52955821.779999979</v>
      </c>
      <c r="H37" s="93"/>
      <c r="I37" s="94">
        <f t="shared" si="1"/>
        <v>-7742.04</v>
      </c>
      <c r="J37" s="115">
        <f t="shared" si="2"/>
        <v>44408</v>
      </c>
      <c r="K37" s="116" t="s">
        <v>14</v>
      </c>
    </row>
    <row r="38" spans="1:11" hidden="1" x14ac:dyDescent="0.2">
      <c r="A38" s="7" t="s">
        <v>1771</v>
      </c>
      <c r="B38" s="90">
        <v>44378</v>
      </c>
      <c r="C38" s="113" t="s">
        <v>1718</v>
      </c>
      <c r="D38" s="114"/>
      <c r="E38" s="91">
        <v>5520</v>
      </c>
      <c r="F38" s="91">
        <v>0</v>
      </c>
      <c r="G38" s="92">
        <f t="shared" si="0"/>
        <v>-52948079.73999998</v>
      </c>
      <c r="H38" s="93"/>
      <c r="I38" s="94">
        <f t="shared" si="1"/>
        <v>-5520</v>
      </c>
      <c r="J38" s="115">
        <f t="shared" si="2"/>
        <v>44408</v>
      </c>
      <c r="K38" s="116" t="s">
        <v>9</v>
      </c>
    </row>
    <row r="39" spans="1:11" hidden="1" x14ac:dyDescent="0.2">
      <c r="A39" s="7" t="s">
        <v>1771</v>
      </c>
      <c r="B39" s="90">
        <v>44378</v>
      </c>
      <c r="C39" s="113" t="s">
        <v>1776</v>
      </c>
      <c r="D39" s="114"/>
      <c r="E39" s="91">
        <v>5544.84</v>
      </c>
      <c r="F39" s="91">
        <v>0</v>
      </c>
      <c r="G39" s="92">
        <f t="shared" si="0"/>
        <v>-52942559.73999998</v>
      </c>
      <c r="H39" s="93"/>
      <c r="I39" s="94">
        <f t="shared" si="1"/>
        <v>-5544.84</v>
      </c>
      <c r="J39" s="115">
        <f t="shared" si="2"/>
        <v>44408</v>
      </c>
      <c r="K39" s="116" t="s">
        <v>14</v>
      </c>
    </row>
    <row r="40" spans="1:11" hidden="1" x14ac:dyDescent="0.2">
      <c r="A40" s="7" t="s">
        <v>1771</v>
      </c>
      <c r="B40" s="90">
        <v>44379</v>
      </c>
      <c r="C40" s="113" t="s">
        <v>1703</v>
      </c>
      <c r="D40" s="114"/>
      <c r="E40" s="91">
        <v>0</v>
      </c>
      <c r="F40" s="91">
        <v>50000</v>
      </c>
      <c r="G40" s="92">
        <f t="shared" si="0"/>
        <v>-52937014.899999976</v>
      </c>
      <c r="H40" s="93"/>
      <c r="I40" s="94">
        <f t="shared" si="1"/>
        <v>50000</v>
      </c>
      <c r="J40" s="115">
        <f t="shared" si="2"/>
        <v>44408</v>
      </c>
      <c r="K40" s="116" t="s">
        <v>1673</v>
      </c>
    </row>
    <row r="41" spans="1:11" hidden="1" x14ac:dyDescent="0.2">
      <c r="A41" s="7" t="s">
        <v>1771</v>
      </c>
      <c r="B41" s="90">
        <v>44383</v>
      </c>
      <c r="C41" s="113" t="s">
        <v>1658</v>
      </c>
      <c r="D41" s="114"/>
      <c r="E41" s="91">
        <v>24000</v>
      </c>
      <c r="F41" s="91">
        <v>0</v>
      </c>
      <c r="G41" s="92">
        <f t="shared" si="0"/>
        <v>-52987014.899999976</v>
      </c>
      <c r="H41" s="93"/>
      <c r="I41" s="94">
        <f t="shared" si="1"/>
        <v>-24000</v>
      </c>
      <c r="J41" s="115">
        <f t="shared" si="2"/>
        <v>44408</v>
      </c>
      <c r="K41" s="116" t="s">
        <v>9</v>
      </c>
    </row>
    <row r="42" spans="1:11" hidden="1" x14ac:dyDescent="0.2">
      <c r="A42" s="7" t="s">
        <v>1771</v>
      </c>
      <c r="B42" s="90">
        <v>44400</v>
      </c>
      <c r="C42" s="113" t="s">
        <v>1776</v>
      </c>
      <c r="D42" s="114"/>
      <c r="E42" s="91">
        <v>5757.36</v>
      </c>
      <c r="F42" s="91">
        <v>0</v>
      </c>
      <c r="G42" s="92">
        <f t="shared" si="0"/>
        <v>-52963014.899999976</v>
      </c>
      <c r="H42" s="93"/>
      <c r="I42" s="94">
        <f t="shared" si="1"/>
        <v>-5757.36</v>
      </c>
      <c r="J42" s="115">
        <f t="shared" si="2"/>
        <v>44408</v>
      </c>
      <c r="K42" s="116" t="s">
        <v>14</v>
      </c>
    </row>
    <row r="43" spans="1:11" hidden="1" x14ac:dyDescent="0.2">
      <c r="A43" s="7" t="s">
        <v>1771</v>
      </c>
      <c r="B43" s="90">
        <v>44400</v>
      </c>
      <c r="C43" s="113" t="s">
        <v>1776</v>
      </c>
      <c r="D43" s="114"/>
      <c r="E43" s="91">
        <v>5142.5200000000004</v>
      </c>
      <c r="F43" s="91">
        <v>0</v>
      </c>
      <c r="G43" s="92">
        <f t="shared" si="0"/>
        <v>-52957257.539999977</v>
      </c>
      <c r="H43" s="93"/>
      <c r="I43" s="94">
        <f t="shared" si="1"/>
        <v>-5142.5200000000004</v>
      </c>
      <c r="J43" s="115">
        <f t="shared" si="2"/>
        <v>44408</v>
      </c>
      <c r="K43" s="116" t="s">
        <v>14</v>
      </c>
    </row>
    <row r="44" spans="1:11" hidden="1" x14ac:dyDescent="0.2">
      <c r="A44" s="7" t="s">
        <v>1829</v>
      </c>
      <c r="B44" s="90">
        <v>44400</v>
      </c>
      <c r="C44" s="113" t="s">
        <v>719</v>
      </c>
      <c r="D44" s="114" t="s">
        <v>1824</v>
      </c>
      <c r="E44" s="91">
        <v>3000</v>
      </c>
      <c r="F44" s="91"/>
      <c r="G44" s="92">
        <f t="shared" si="0"/>
        <v>-52952115.019999973</v>
      </c>
      <c r="H44" s="93"/>
      <c r="I44" s="94">
        <f t="shared" si="1"/>
        <v>-3000</v>
      </c>
      <c r="J44" s="115">
        <f t="shared" si="2"/>
        <v>44408</v>
      </c>
      <c r="K44" s="116"/>
    </row>
    <row r="45" spans="1:11" hidden="1" x14ac:dyDescent="0.2">
      <c r="A45" s="7" t="s">
        <v>1829</v>
      </c>
      <c r="B45" s="90">
        <v>44400</v>
      </c>
      <c r="C45" s="113" t="s">
        <v>725</v>
      </c>
      <c r="D45" s="114" t="s">
        <v>1824</v>
      </c>
      <c r="E45" s="91">
        <v>260000</v>
      </c>
      <c r="F45" s="91"/>
      <c r="G45" s="92">
        <f t="shared" si="0"/>
        <v>-52949115.019999973</v>
      </c>
      <c r="H45" s="93"/>
      <c r="I45" s="94">
        <f t="shared" si="1"/>
        <v>-260000</v>
      </c>
      <c r="J45" s="115">
        <f t="shared" si="2"/>
        <v>44408</v>
      </c>
      <c r="K45" s="116"/>
    </row>
    <row r="46" spans="1:11" hidden="1" x14ac:dyDescent="0.2">
      <c r="A46" s="7" t="s">
        <v>1829</v>
      </c>
      <c r="B46" s="90">
        <v>44400</v>
      </c>
      <c r="C46" s="113" t="s">
        <v>729</v>
      </c>
      <c r="D46" s="114" t="s">
        <v>5</v>
      </c>
      <c r="E46" s="91">
        <v>15155717</v>
      </c>
      <c r="F46" s="91"/>
      <c r="G46" s="92">
        <f t="shared" si="0"/>
        <v>-52689115.019999973</v>
      </c>
      <c r="H46" s="93"/>
      <c r="I46" s="94">
        <f t="shared" si="1"/>
        <v>-15155717</v>
      </c>
      <c r="J46" s="115">
        <f t="shared" si="2"/>
        <v>44408</v>
      </c>
      <c r="K46" s="116"/>
    </row>
    <row r="47" spans="1:11" hidden="1" x14ac:dyDescent="0.2">
      <c r="A47" s="7" t="s">
        <v>1771</v>
      </c>
      <c r="B47" s="90">
        <v>44405</v>
      </c>
      <c r="C47" s="113" t="s">
        <v>1703</v>
      </c>
      <c r="D47" s="114"/>
      <c r="E47" s="91">
        <v>0</v>
      </c>
      <c r="F47" s="91">
        <v>50000</v>
      </c>
      <c r="G47" s="92">
        <f t="shared" si="0"/>
        <v>-37533398.019999973</v>
      </c>
      <c r="H47" s="93"/>
      <c r="I47" s="94">
        <f t="shared" si="1"/>
        <v>50000</v>
      </c>
      <c r="J47" s="115">
        <f t="shared" si="2"/>
        <v>44408</v>
      </c>
      <c r="K47" s="116" t="s">
        <v>1673</v>
      </c>
    </row>
    <row r="48" spans="1:11" hidden="1" x14ac:dyDescent="0.2">
      <c r="A48" s="7" t="s">
        <v>1771</v>
      </c>
      <c r="B48" s="90">
        <v>44408</v>
      </c>
      <c r="C48" s="113" t="s">
        <v>1778</v>
      </c>
      <c r="D48" s="114"/>
      <c r="E48" s="91">
        <v>0</v>
      </c>
      <c r="F48" s="91">
        <f>55526.7+100</f>
        <v>55626.7</v>
      </c>
      <c r="G48" s="92">
        <f t="shared" si="0"/>
        <v>-37583398.019999973</v>
      </c>
      <c r="H48" s="93"/>
      <c r="I48" s="94">
        <f t="shared" si="1"/>
        <v>55626.7</v>
      </c>
      <c r="J48" s="115">
        <f t="shared" si="2"/>
        <v>44408</v>
      </c>
      <c r="K48" s="116" t="s">
        <v>1530</v>
      </c>
    </row>
    <row r="49" spans="1:11" hidden="1" x14ac:dyDescent="0.2">
      <c r="A49" s="7" t="s">
        <v>1771</v>
      </c>
      <c r="B49" s="90">
        <v>44408</v>
      </c>
      <c r="C49" s="113" t="s">
        <v>1779</v>
      </c>
      <c r="D49" s="114"/>
      <c r="E49" s="91">
        <v>855000</v>
      </c>
      <c r="F49" s="91">
        <v>0</v>
      </c>
      <c r="G49" s="92">
        <f t="shared" si="0"/>
        <v>-37639024.719999976</v>
      </c>
      <c r="H49" s="93"/>
      <c r="I49" s="94">
        <f t="shared" si="1"/>
        <v>-855000</v>
      </c>
      <c r="J49" s="115">
        <f t="shared" si="2"/>
        <v>44408</v>
      </c>
      <c r="K49" s="116" t="s">
        <v>1492</v>
      </c>
    </row>
    <row r="50" spans="1:11" hidden="1" x14ac:dyDescent="0.2">
      <c r="A50" s="7" t="s">
        <v>1771</v>
      </c>
      <c r="B50" s="90">
        <v>44408</v>
      </c>
      <c r="C50" s="113" t="s">
        <v>1773</v>
      </c>
      <c r="D50" s="114"/>
      <c r="E50" s="91"/>
      <c r="F50" s="91">
        <v>753080.06</v>
      </c>
      <c r="G50" s="92">
        <f t="shared" si="0"/>
        <v>-36784024.719999976</v>
      </c>
      <c r="H50" s="93"/>
      <c r="I50" s="94">
        <f t="shared" si="1"/>
        <v>753080.06</v>
      </c>
      <c r="J50" s="115">
        <f t="shared" si="2"/>
        <v>44408</v>
      </c>
      <c r="K50" s="116" t="s">
        <v>1530</v>
      </c>
    </row>
    <row r="51" spans="1:11" hidden="1" x14ac:dyDescent="0.2">
      <c r="A51" s="7" t="s">
        <v>1783</v>
      </c>
      <c r="B51" s="90">
        <v>44408</v>
      </c>
      <c r="C51" s="113" t="s">
        <v>1785</v>
      </c>
      <c r="D51" s="114"/>
      <c r="E51" s="91">
        <v>7581404.7000000002</v>
      </c>
      <c r="F51" s="91"/>
      <c r="G51" s="92">
        <f t="shared" si="0"/>
        <v>-37537104.779999979</v>
      </c>
      <c r="H51" s="93"/>
      <c r="I51" s="94">
        <f t="shared" si="1"/>
        <v>-7581404.7000000002</v>
      </c>
      <c r="J51" s="115">
        <f t="shared" si="2"/>
        <v>44408</v>
      </c>
      <c r="K51" s="116" t="s">
        <v>1492</v>
      </c>
    </row>
    <row r="52" spans="1:11" hidden="1" x14ac:dyDescent="0.2">
      <c r="A52" s="7" t="s">
        <v>1783</v>
      </c>
      <c r="B52" s="90">
        <v>44408</v>
      </c>
      <c r="C52" s="113" t="s">
        <v>1703</v>
      </c>
      <c r="D52" s="114"/>
      <c r="E52" s="91">
        <v>100000</v>
      </c>
      <c r="F52" s="91"/>
      <c r="G52" s="92">
        <f t="shared" si="0"/>
        <v>-29955700.07999998</v>
      </c>
      <c r="H52" s="93"/>
      <c r="I52" s="94">
        <f t="shared" si="1"/>
        <v>-100000</v>
      </c>
      <c r="J52" s="115">
        <f t="shared" si="2"/>
        <v>44408</v>
      </c>
      <c r="K52" s="116" t="s">
        <v>1673</v>
      </c>
    </row>
    <row r="53" spans="1:11" hidden="1" x14ac:dyDescent="0.2">
      <c r="A53" s="7" t="s">
        <v>1783</v>
      </c>
      <c r="B53" s="90">
        <v>44408</v>
      </c>
      <c r="C53" s="113" t="s">
        <v>1773</v>
      </c>
      <c r="D53" s="114"/>
      <c r="E53" s="91"/>
      <c r="F53" s="91">
        <v>7681404.7000000002</v>
      </c>
      <c r="G53" s="92">
        <f t="shared" si="0"/>
        <v>-29855700.07999998</v>
      </c>
      <c r="H53" s="93"/>
      <c r="I53" s="94">
        <f t="shared" si="1"/>
        <v>7681404.7000000002</v>
      </c>
      <c r="J53" s="115">
        <f t="shared" si="2"/>
        <v>44408</v>
      </c>
      <c r="K53" s="116" t="s">
        <v>1673</v>
      </c>
    </row>
    <row r="54" spans="1:11" hidden="1" x14ac:dyDescent="0.2">
      <c r="A54" s="7" t="s">
        <v>707</v>
      </c>
      <c r="B54" s="90">
        <v>44408</v>
      </c>
      <c r="C54" s="113" t="s">
        <v>1788</v>
      </c>
      <c r="D54" s="114"/>
      <c r="E54" s="91">
        <v>500</v>
      </c>
      <c r="F54" s="91">
        <v>0</v>
      </c>
      <c r="G54" s="92">
        <f t="shared" si="0"/>
        <v>-37537104.779999979</v>
      </c>
      <c r="H54" s="93"/>
      <c r="I54" s="94">
        <f t="shared" si="1"/>
        <v>-500</v>
      </c>
      <c r="J54" s="115">
        <f t="shared" si="2"/>
        <v>44408</v>
      </c>
      <c r="K54" s="116" t="s">
        <v>13</v>
      </c>
    </row>
    <row r="55" spans="1:11" hidden="1" x14ac:dyDescent="0.2">
      <c r="A55" s="7" t="s">
        <v>707</v>
      </c>
      <c r="B55" s="90">
        <v>44408</v>
      </c>
      <c r="C55" s="113" t="s">
        <v>1789</v>
      </c>
      <c r="D55" s="114"/>
      <c r="E55" s="91">
        <v>0</v>
      </c>
      <c r="F55" s="91">
        <v>15155617</v>
      </c>
      <c r="G55" s="92">
        <f t="shared" si="0"/>
        <v>-37536604.779999979</v>
      </c>
      <c r="H55" s="93"/>
      <c r="I55" s="94">
        <f t="shared" si="1"/>
        <v>15155617</v>
      </c>
      <c r="J55" s="115">
        <f t="shared" si="2"/>
        <v>44408</v>
      </c>
      <c r="K55" s="116" t="s">
        <v>1736</v>
      </c>
    </row>
    <row r="56" spans="1:11" s="55" customFormat="1" hidden="1" x14ac:dyDescent="0.2">
      <c r="A56" s="7" t="s">
        <v>707</v>
      </c>
      <c r="B56" s="90">
        <v>44408</v>
      </c>
      <c r="C56" s="113" t="s">
        <v>1790</v>
      </c>
      <c r="D56" s="114"/>
      <c r="E56" s="91">
        <v>22320000</v>
      </c>
      <c r="F56" s="91">
        <v>0</v>
      </c>
      <c r="G56" s="92">
        <f t="shared" si="0"/>
        <v>-52692221.779999979</v>
      </c>
      <c r="H56" s="93"/>
      <c r="I56" s="94">
        <f t="shared" si="1"/>
        <v>-22320000</v>
      </c>
      <c r="J56" s="115">
        <f t="shared" si="2"/>
        <v>44408</v>
      </c>
      <c r="K56" s="116" t="s">
        <v>5</v>
      </c>
    </row>
    <row r="57" spans="1:11" hidden="1" x14ac:dyDescent="0.2">
      <c r="A57" s="7" t="s">
        <v>707</v>
      </c>
      <c r="B57" s="90">
        <v>44408</v>
      </c>
      <c r="C57" s="113" t="s">
        <v>1778</v>
      </c>
      <c r="D57" s="114"/>
      <c r="E57" s="91">
        <v>55526.7</v>
      </c>
      <c r="F57" s="91">
        <v>0</v>
      </c>
      <c r="G57" s="92">
        <f t="shared" si="0"/>
        <v>-30372221.779999979</v>
      </c>
      <c r="H57" s="93"/>
      <c r="I57" s="94">
        <f t="shared" si="1"/>
        <v>-55526.7</v>
      </c>
      <c r="J57" s="115">
        <f t="shared" si="2"/>
        <v>44408</v>
      </c>
      <c r="K57" s="116" t="s">
        <v>1530</v>
      </c>
    </row>
    <row r="58" spans="1:11" hidden="1" x14ac:dyDescent="0.2">
      <c r="A58" s="7" t="s">
        <v>707</v>
      </c>
      <c r="B58" s="90">
        <v>44408</v>
      </c>
      <c r="C58" s="113" t="s">
        <v>1791</v>
      </c>
      <c r="D58" s="114"/>
      <c r="E58" s="91">
        <v>1229500</v>
      </c>
      <c r="F58" s="91">
        <v>0</v>
      </c>
      <c r="G58" s="92">
        <f t="shared" si="0"/>
        <v>-30316695.07999998</v>
      </c>
      <c r="H58" s="93"/>
      <c r="I58" s="94">
        <f t="shared" si="1"/>
        <v>-1229500</v>
      </c>
      <c r="J58" s="115">
        <f t="shared" si="2"/>
        <v>44408</v>
      </c>
      <c r="K58" s="116" t="s">
        <v>7</v>
      </c>
    </row>
    <row r="59" spans="1:11" hidden="1" x14ac:dyDescent="0.2">
      <c r="A59" s="7" t="s">
        <v>707</v>
      </c>
      <c r="B59" s="90">
        <v>44408</v>
      </c>
      <c r="C59" s="113" t="s">
        <v>1779</v>
      </c>
      <c r="D59" s="114"/>
      <c r="E59" s="91">
        <v>0</v>
      </c>
      <c r="F59" s="91">
        <v>855000</v>
      </c>
      <c r="G59" s="92">
        <f t="shared" si="0"/>
        <v>-29087195.07999998</v>
      </c>
      <c r="H59" s="93"/>
      <c r="I59" s="94">
        <f t="shared" si="1"/>
        <v>855000</v>
      </c>
      <c r="J59" s="115">
        <f t="shared" si="2"/>
        <v>44408</v>
      </c>
      <c r="K59" s="116" t="s">
        <v>1492</v>
      </c>
    </row>
    <row r="60" spans="1:11" hidden="1" x14ac:dyDescent="0.2">
      <c r="A60" s="7" t="s">
        <v>707</v>
      </c>
      <c r="B60" s="90">
        <v>44408</v>
      </c>
      <c r="C60" s="113" t="s">
        <v>1785</v>
      </c>
      <c r="D60" s="114"/>
      <c r="E60" s="91">
        <v>0</v>
      </c>
      <c r="F60" s="91">
        <v>7581404.7000000002</v>
      </c>
      <c r="G60" s="92">
        <f t="shared" si="0"/>
        <v>-29942195.07999998</v>
      </c>
      <c r="H60" s="93"/>
      <c r="I60" s="94">
        <f t="shared" si="1"/>
        <v>7581404.7000000002</v>
      </c>
      <c r="J60" s="115">
        <f t="shared" si="2"/>
        <v>44408</v>
      </c>
      <c r="K60" s="116" t="s">
        <v>1492</v>
      </c>
    </row>
    <row r="61" spans="1:11" hidden="1" x14ac:dyDescent="0.2">
      <c r="A61" s="7" t="s">
        <v>707</v>
      </c>
      <c r="B61" s="90">
        <v>44413</v>
      </c>
      <c r="C61" s="113" t="s">
        <v>1492</v>
      </c>
      <c r="D61" s="114"/>
      <c r="E61" s="91">
        <v>6000</v>
      </c>
      <c r="F61" s="91">
        <v>0</v>
      </c>
      <c r="G61" s="92">
        <f t="shared" si="0"/>
        <v>-37523599.779999979</v>
      </c>
      <c r="H61" s="93"/>
      <c r="I61" s="94">
        <f t="shared" si="1"/>
        <v>-6000</v>
      </c>
      <c r="J61" s="115">
        <f t="shared" si="2"/>
        <v>44439</v>
      </c>
      <c r="K61" s="116" t="s">
        <v>13</v>
      </c>
    </row>
    <row r="62" spans="1:11" hidden="1" x14ac:dyDescent="0.2">
      <c r="A62" s="7" t="s">
        <v>1668</v>
      </c>
      <c r="B62" s="90">
        <v>44418</v>
      </c>
      <c r="C62" s="113" t="s">
        <v>1701</v>
      </c>
      <c r="D62" s="114"/>
      <c r="E62" s="91">
        <v>23451.759999999998</v>
      </c>
      <c r="F62" s="91"/>
      <c r="G62" s="92">
        <f t="shared" si="0"/>
        <v>-37517599.779999979</v>
      </c>
      <c r="H62" s="93"/>
      <c r="I62" s="94">
        <f t="shared" si="1"/>
        <v>-23451.759999999998</v>
      </c>
      <c r="J62" s="115">
        <f t="shared" si="2"/>
        <v>44439</v>
      </c>
      <c r="K62" s="116" t="s">
        <v>737</v>
      </c>
    </row>
    <row r="63" spans="1:11" hidden="1" x14ac:dyDescent="0.2">
      <c r="A63" s="7" t="s">
        <v>1668</v>
      </c>
      <c r="B63" s="90">
        <v>44418</v>
      </c>
      <c r="C63" s="113" t="s">
        <v>1756</v>
      </c>
      <c r="D63" s="114"/>
      <c r="E63" s="91">
        <v>1062.24</v>
      </c>
      <c r="F63" s="91"/>
      <c r="G63" s="92">
        <f t="shared" si="0"/>
        <v>-37494148.019999981</v>
      </c>
      <c r="H63" s="93"/>
      <c r="I63" s="94">
        <f t="shared" si="1"/>
        <v>-1062.24</v>
      </c>
      <c r="J63" s="115">
        <f t="shared" si="2"/>
        <v>44439</v>
      </c>
      <c r="K63" s="116" t="s">
        <v>8</v>
      </c>
    </row>
    <row r="64" spans="1:11" hidden="1" x14ac:dyDescent="0.2">
      <c r="A64" s="7" t="s">
        <v>1668</v>
      </c>
      <c r="B64" s="90">
        <v>44418</v>
      </c>
      <c r="C64" s="113" t="s">
        <v>1757</v>
      </c>
      <c r="D64" s="114"/>
      <c r="E64" s="91">
        <v>60000</v>
      </c>
      <c r="F64" s="91"/>
      <c r="G64" s="92">
        <f t="shared" si="0"/>
        <v>-37493085.779999979</v>
      </c>
      <c r="H64" s="93"/>
      <c r="I64" s="94">
        <f t="shared" si="1"/>
        <v>-60000</v>
      </c>
      <c r="J64" s="115">
        <f t="shared" si="2"/>
        <v>44439</v>
      </c>
      <c r="K64" s="116" t="s">
        <v>5</v>
      </c>
    </row>
    <row r="65" spans="1:11" hidden="1" x14ac:dyDescent="0.2">
      <c r="A65" s="7" t="s">
        <v>1668</v>
      </c>
      <c r="B65" s="90">
        <v>44418</v>
      </c>
      <c r="C65" s="113" t="s">
        <v>1658</v>
      </c>
      <c r="D65" s="114"/>
      <c r="E65" s="91">
        <v>9600</v>
      </c>
      <c r="F65" s="91"/>
      <c r="G65" s="92">
        <f t="shared" si="0"/>
        <v>-37433085.779999979</v>
      </c>
      <c r="H65" s="93"/>
      <c r="I65" s="94">
        <f t="shared" si="1"/>
        <v>-9600</v>
      </c>
      <c r="J65" s="115">
        <f t="shared" si="2"/>
        <v>44439</v>
      </c>
      <c r="K65" s="116" t="s">
        <v>9</v>
      </c>
    </row>
    <row r="66" spans="1:11" hidden="1" x14ac:dyDescent="0.2">
      <c r="A66" s="7" t="s">
        <v>1668</v>
      </c>
      <c r="B66" s="90">
        <v>44418</v>
      </c>
      <c r="C66" s="113" t="s">
        <v>1700</v>
      </c>
      <c r="D66" s="114"/>
      <c r="E66" s="91">
        <v>30886</v>
      </c>
      <c r="F66" s="91"/>
      <c r="G66" s="92">
        <f t="shared" ref="G66:G129" si="3">G67+F66-E66</f>
        <v>-37423485.779999979</v>
      </c>
      <c r="H66" s="93"/>
      <c r="I66" s="94">
        <f t="shared" ref="I66:I129" si="4">-E66+F66</f>
        <v>-30886</v>
      </c>
      <c r="J66" s="115">
        <f t="shared" ref="J66:J129" si="5">EOMONTH(B66,0)</f>
        <v>44439</v>
      </c>
      <c r="K66" s="116" t="s">
        <v>13</v>
      </c>
    </row>
    <row r="67" spans="1:11" hidden="1" x14ac:dyDescent="0.2">
      <c r="A67" s="7" t="s">
        <v>1668</v>
      </c>
      <c r="B67" s="90">
        <v>44418</v>
      </c>
      <c r="C67" s="113" t="s">
        <v>1703</v>
      </c>
      <c r="D67" s="114"/>
      <c r="E67" s="91"/>
      <c r="F67" s="91">
        <v>150000</v>
      </c>
      <c r="G67" s="92">
        <f t="shared" si="3"/>
        <v>-37392599.779999979</v>
      </c>
      <c r="H67" s="93"/>
      <c r="I67" s="94">
        <f t="shared" si="4"/>
        <v>150000</v>
      </c>
      <c r="J67" s="115">
        <f t="shared" si="5"/>
        <v>44439</v>
      </c>
      <c r="K67" s="116" t="s">
        <v>1673</v>
      </c>
    </row>
    <row r="68" spans="1:11" hidden="1" x14ac:dyDescent="0.2">
      <c r="A68" s="7" t="s">
        <v>1758</v>
      </c>
      <c r="B68" s="90">
        <v>44418</v>
      </c>
      <c r="C68" s="113" t="s">
        <v>1762</v>
      </c>
      <c r="D68" s="114"/>
      <c r="E68" s="91"/>
      <c r="F68" s="91">
        <v>23451.759999999998</v>
      </c>
      <c r="G68" s="92">
        <f t="shared" si="3"/>
        <v>-37542599.779999979</v>
      </c>
      <c r="H68" s="93"/>
      <c r="I68" s="94">
        <f t="shared" si="4"/>
        <v>23451.759999999998</v>
      </c>
      <c r="J68" s="115">
        <f t="shared" si="5"/>
        <v>44439</v>
      </c>
      <c r="K68" s="116" t="s">
        <v>737</v>
      </c>
    </row>
    <row r="69" spans="1:11" x14ac:dyDescent="0.2">
      <c r="A69" s="7" t="s">
        <v>1829</v>
      </c>
      <c r="B69" s="90">
        <v>44431</v>
      </c>
      <c r="C69" s="113" t="s">
        <v>727</v>
      </c>
      <c r="D69" s="114" t="s">
        <v>1825</v>
      </c>
      <c r="E69" s="91">
        <v>17299.669999999998</v>
      </c>
      <c r="F69" s="91"/>
      <c r="G69" s="92">
        <f t="shared" si="3"/>
        <v>-37566051.539999977</v>
      </c>
      <c r="H69" s="93"/>
      <c r="I69" s="94">
        <f t="shared" si="4"/>
        <v>-17299.669999999998</v>
      </c>
      <c r="J69" s="115">
        <f t="shared" si="5"/>
        <v>44439</v>
      </c>
      <c r="K69" s="116"/>
    </row>
    <row r="70" spans="1:11" hidden="1" x14ac:dyDescent="0.2">
      <c r="A70" s="7" t="s">
        <v>1829</v>
      </c>
      <c r="B70" s="90">
        <v>44431</v>
      </c>
      <c r="C70" s="113" t="s">
        <v>730</v>
      </c>
      <c r="D70" s="114" t="s">
        <v>1826</v>
      </c>
      <c r="E70" s="91">
        <v>73333.95</v>
      </c>
      <c r="F70" s="91"/>
      <c r="G70" s="92">
        <f t="shared" si="3"/>
        <v>-37548751.869999975</v>
      </c>
      <c r="H70" s="93"/>
      <c r="I70" s="94">
        <f t="shared" si="4"/>
        <v>-73333.95</v>
      </c>
      <c r="J70" s="115">
        <f t="shared" si="5"/>
        <v>44439</v>
      </c>
      <c r="K70" s="116"/>
    </row>
    <row r="71" spans="1:11" hidden="1" x14ac:dyDescent="0.2">
      <c r="A71" s="7" t="s">
        <v>1758</v>
      </c>
      <c r="B71" s="90">
        <v>44439</v>
      </c>
      <c r="C71" s="113" t="s">
        <v>823</v>
      </c>
      <c r="D71" s="114"/>
      <c r="E71" s="91"/>
      <c r="F71" s="91">
        <v>0.14000000000000001</v>
      </c>
      <c r="G71" s="92">
        <f t="shared" si="3"/>
        <v>-37475417.919999972</v>
      </c>
      <c r="H71" s="93"/>
      <c r="I71" s="94">
        <f t="shared" si="4"/>
        <v>0.14000000000000001</v>
      </c>
      <c r="J71" s="115">
        <f t="shared" si="5"/>
        <v>44439</v>
      </c>
      <c r="K71" s="116" t="s">
        <v>14</v>
      </c>
    </row>
    <row r="72" spans="1:11" hidden="1" x14ac:dyDescent="0.2">
      <c r="A72" s="7" t="s">
        <v>1668</v>
      </c>
      <c r="B72" s="90">
        <v>44446</v>
      </c>
      <c r="C72" s="113" t="s">
        <v>647</v>
      </c>
      <c r="D72" s="114"/>
      <c r="E72" s="91">
        <v>11010</v>
      </c>
      <c r="F72" s="91"/>
      <c r="G72" s="92">
        <f t="shared" si="3"/>
        <v>-37475418.059999973</v>
      </c>
      <c r="H72" s="93"/>
      <c r="I72" s="94">
        <f t="shared" si="4"/>
        <v>-11010</v>
      </c>
      <c r="J72" s="115">
        <f t="shared" si="5"/>
        <v>44469</v>
      </c>
      <c r="K72" s="116" t="s">
        <v>9</v>
      </c>
    </row>
    <row r="73" spans="1:11" hidden="1" x14ac:dyDescent="0.2">
      <c r="A73" s="7" t="s">
        <v>1668</v>
      </c>
      <c r="B73" s="90">
        <v>44446</v>
      </c>
      <c r="C73" s="113" t="s">
        <v>1658</v>
      </c>
      <c r="D73" s="114"/>
      <c r="E73" s="91">
        <v>14400</v>
      </c>
      <c r="F73" s="91"/>
      <c r="G73" s="92">
        <f t="shared" si="3"/>
        <v>-37464408.059999973</v>
      </c>
      <c r="H73" s="93"/>
      <c r="I73" s="94">
        <f t="shared" si="4"/>
        <v>-14400</v>
      </c>
      <c r="J73" s="115">
        <f t="shared" si="5"/>
        <v>44469</v>
      </c>
      <c r="K73" s="116" t="s">
        <v>9</v>
      </c>
    </row>
    <row r="74" spans="1:11" hidden="1" x14ac:dyDescent="0.2">
      <c r="A74" s="7" t="s">
        <v>1668</v>
      </c>
      <c r="B74" s="90">
        <v>44446</v>
      </c>
      <c r="C74" s="113" t="s">
        <v>599</v>
      </c>
      <c r="D74" s="114"/>
      <c r="E74" s="91">
        <v>8125.42</v>
      </c>
      <c r="F74" s="91"/>
      <c r="G74" s="92">
        <f t="shared" si="3"/>
        <v>-37450008.059999973</v>
      </c>
      <c r="H74" s="93"/>
      <c r="I74" s="94">
        <f t="shared" si="4"/>
        <v>-8125.42</v>
      </c>
      <c r="J74" s="115">
        <f t="shared" si="5"/>
        <v>44469</v>
      </c>
      <c r="K74" s="116" t="s">
        <v>8</v>
      </c>
    </row>
    <row r="75" spans="1:11" hidden="1" x14ac:dyDescent="0.2">
      <c r="A75" s="7" t="s">
        <v>1668</v>
      </c>
      <c r="B75" s="90">
        <v>44446</v>
      </c>
      <c r="C75" s="113" t="s">
        <v>1652</v>
      </c>
      <c r="D75" s="114"/>
      <c r="E75" s="91">
        <v>39506.26</v>
      </c>
      <c r="F75" s="91"/>
      <c r="G75" s="92">
        <f t="shared" si="3"/>
        <v>-37441882.639999971</v>
      </c>
      <c r="H75" s="93"/>
      <c r="I75" s="94">
        <f t="shared" si="4"/>
        <v>-39506.26</v>
      </c>
      <c r="J75" s="115">
        <f t="shared" si="5"/>
        <v>44469</v>
      </c>
      <c r="K75" s="116" t="s">
        <v>731</v>
      </c>
    </row>
    <row r="76" spans="1:11" hidden="1" x14ac:dyDescent="0.2">
      <c r="A76" s="7" t="s">
        <v>1668</v>
      </c>
      <c r="B76" s="90">
        <v>44446</v>
      </c>
      <c r="C76" s="113" t="s">
        <v>599</v>
      </c>
      <c r="D76" s="114"/>
      <c r="E76" s="91">
        <v>98473.64</v>
      </c>
      <c r="F76" s="91"/>
      <c r="G76" s="92">
        <f t="shared" si="3"/>
        <v>-37402376.379999973</v>
      </c>
      <c r="H76" s="93"/>
      <c r="I76" s="94">
        <f t="shared" si="4"/>
        <v>-98473.64</v>
      </c>
      <c r="J76" s="115">
        <f t="shared" si="5"/>
        <v>44469</v>
      </c>
      <c r="K76" s="116" t="s">
        <v>8</v>
      </c>
    </row>
    <row r="77" spans="1:11" hidden="1" x14ac:dyDescent="0.2">
      <c r="A77" s="7" t="s">
        <v>1668</v>
      </c>
      <c r="B77" s="90">
        <v>44446</v>
      </c>
      <c r="C77" s="113" t="s">
        <v>1728</v>
      </c>
      <c r="D77" s="114"/>
      <c r="E77" s="91">
        <v>1194</v>
      </c>
      <c r="F77" s="91"/>
      <c r="G77" s="92">
        <f t="shared" si="3"/>
        <v>-37303902.739999972</v>
      </c>
      <c r="H77" s="93"/>
      <c r="I77" s="94">
        <f t="shared" si="4"/>
        <v>-1194</v>
      </c>
      <c r="J77" s="115">
        <f t="shared" si="5"/>
        <v>44469</v>
      </c>
      <c r="K77" s="116" t="s">
        <v>9</v>
      </c>
    </row>
    <row r="78" spans="1:11" hidden="1" x14ac:dyDescent="0.2">
      <c r="A78" s="7" t="s">
        <v>1668</v>
      </c>
      <c r="B78" s="90">
        <v>44446</v>
      </c>
      <c r="C78" s="113" t="s">
        <v>1718</v>
      </c>
      <c r="D78" s="114"/>
      <c r="E78" s="91">
        <v>5520</v>
      </c>
      <c r="F78" s="91"/>
      <c r="G78" s="92">
        <f t="shared" si="3"/>
        <v>-37302708.739999972</v>
      </c>
      <c r="H78" s="93"/>
      <c r="I78" s="94">
        <f t="shared" si="4"/>
        <v>-5520</v>
      </c>
      <c r="J78" s="115">
        <f t="shared" si="5"/>
        <v>44469</v>
      </c>
      <c r="K78" s="116" t="s">
        <v>9</v>
      </c>
    </row>
    <row r="79" spans="1:11" hidden="1" x14ac:dyDescent="0.2">
      <c r="A79" s="7" t="s">
        <v>1668</v>
      </c>
      <c r="B79" s="90">
        <v>44446</v>
      </c>
      <c r="C79" s="113" t="s">
        <v>1716</v>
      </c>
      <c r="D79" s="114"/>
      <c r="E79" s="91">
        <v>7800</v>
      </c>
      <c r="F79" s="91"/>
      <c r="G79" s="92">
        <f t="shared" si="3"/>
        <v>-37297188.739999972</v>
      </c>
      <c r="H79" s="93"/>
      <c r="I79" s="94">
        <f t="shared" si="4"/>
        <v>-7800</v>
      </c>
      <c r="J79" s="115">
        <f t="shared" si="5"/>
        <v>44469</v>
      </c>
      <c r="K79" s="116" t="s">
        <v>12</v>
      </c>
    </row>
    <row r="80" spans="1:11" hidden="1" x14ac:dyDescent="0.2">
      <c r="A80" s="7" t="s">
        <v>1668</v>
      </c>
      <c r="B80" s="90">
        <v>44446</v>
      </c>
      <c r="C80" s="113" t="s">
        <v>599</v>
      </c>
      <c r="D80" s="114"/>
      <c r="E80" s="91">
        <v>6000</v>
      </c>
      <c r="F80" s="91"/>
      <c r="G80" s="92">
        <f t="shared" si="3"/>
        <v>-37289388.739999972</v>
      </c>
      <c r="H80" s="93"/>
      <c r="I80" s="94">
        <f t="shared" si="4"/>
        <v>-6000</v>
      </c>
      <c r="J80" s="115">
        <f t="shared" si="5"/>
        <v>44469</v>
      </c>
      <c r="K80" s="116" t="s">
        <v>12</v>
      </c>
    </row>
    <row r="81" spans="1:11" hidden="1" x14ac:dyDescent="0.2">
      <c r="A81" s="7" t="s">
        <v>1668</v>
      </c>
      <c r="B81" s="90">
        <v>44446</v>
      </c>
      <c r="C81" s="113" t="s">
        <v>1740</v>
      </c>
      <c r="D81" s="114"/>
      <c r="E81" s="91"/>
      <c r="F81" s="91">
        <v>23451.9</v>
      </c>
      <c r="G81" s="92">
        <f t="shared" si="3"/>
        <v>-37283388.739999972</v>
      </c>
      <c r="H81" s="93"/>
      <c r="I81" s="94">
        <f t="shared" si="4"/>
        <v>23451.9</v>
      </c>
      <c r="J81" s="115">
        <f t="shared" si="5"/>
        <v>44469</v>
      </c>
      <c r="K81" s="116" t="s">
        <v>737</v>
      </c>
    </row>
    <row r="82" spans="1:11" hidden="1" x14ac:dyDescent="0.2">
      <c r="A82" s="7" t="s">
        <v>1668</v>
      </c>
      <c r="B82" s="90">
        <v>44446</v>
      </c>
      <c r="C82" s="113" t="s">
        <v>1703</v>
      </c>
      <c r="D82" s="114"/>
      <c r="E82" s="91"/>
      <c r="F82" s="91">
        <v>150000</v>
      </c>
      <c r="G82" s="92">
        <f t="shared" si="3"/>
        <v>-37306840.639999971</v>
      </c>
      <c r="H82" s="93"/>
      <c r="I82" s="94">
        <f t="shared" si="4"/>
        <v>150000</v>
      </c>
      <c r="J82" s="115">
        <f t="shared" si="5"/>
        <v>44469</v>
      </c>
      <c r="K82" s="116" t="s">
        <v>1673</v>
      </c>
    </row>
    <row r="83" spans="1:11" hidden="1" x14ac:dyDescent="0.2">
      <c r="A83" s="7" t="s">
        <v>1758</v>
      </c>
      <c r="B83" s="90">
        <v>44446</v>
      </c>
      <c r="C83" s="113" t="s">
        <v>1761</v>
      </c>
      <c r="D83" s="114"/>
      <c r="E83" s="91">
        <v>23451.9</v>
      </c>
      <c r="F83" s="91"/>
      <c r="G83" s="92">
        <f t="shared" si="3"/>
        <v>-37456840.639999971</v>
      </c>
      <c r="H83" s="93"/>
      <c r="I83" s="94">
        <f t="shared" si="4"/>
        <v>-23451.9</v>
      </c>
      <c r="J83" s="115">
        <f t="shared" si="5"/>
        <v>44469</v>
      </c>
      <c r="K83" s="116" t="s">
        <v>737</v>
      </c>
    </row>
    <row r="84" spans="1:11" hidden="1" x14ac:dyDescent="0.2">
      <c r="A84" s="7" t="s">
        <v>1668</v>
      </c>
      <c r="B84" s="90">
        <v>44449</v>
      </c>
      <c r="C84" s="113" t="s">
        <v>1750</v>
      </c>
      <c r="D84" s="114"/>
      <c r="E84" s="91">
        <v>3135</v>
      </c>
      <c r="F84" s="91"/>
      <c r="G84" s="92">
        <f t="shared" si="3"/>
        <v>-37433388.739999972</v>
      </c>
      <c r="H84" s="93"/>
      <c r="I84" s="94">
        <f t="shared" si="4"/>
        <v>-3135</v>
      </c>
      <c r="J84" s="115">
        <f t="shared" si="5"/>
        <v>44469</v>
      </c>
      <c r="K84" s="116" t="s">
        <v>9</v>
      </c>
    </row>
    <row r="85" spans="1:11" hidden="1" x14ac:dyDescent="0.2">
      <c r="A85" s="7" t="s">
        <v>1668</v>
      </c>
      <c r="B85" s="90">
        <v>44459</v>
      </c>
      <c r="C85" s="113" t="s">
        <v>1701</v>
      </c>
      <c r="D85" s="114"/>
      <c r="E85" s="91">
        <v>26505.759999999998</v>
      </c>
      <c r="F85" s="91"/>
      <c r="G85" s="92">
        <f t="shared" si="3"/>
        <v>-37430253.739999972</v>
      </c>
      <c r="H85" s="93"/>
      <c r="I85" s="94">
        <f t="shared" si="4"/>
        <v>-26505.759999999998</v>
      </c>
      <c r="J85" s="115">
        <f t="shared" si="5"/>
        <v>44469</v>
      </c>
      <c r="K85" s="116" t="s">
        <v>737</v>
      </c>
    </row>
    <row r="86" spans="1:11" hidden="1" x14ac:dyDescent="0.2">
      <c r="A86" s="7" t="s">
        <v>1668</v>
      </c>
      <c r="B86" s="90">
        <v>44459</v>
      </c>
      <c r="C86" s="113" t="s">
        <v>1703</v>
      </c>
      <c r="D86" s="114"/>
      <c r="E86" s="91"/>
      <c r="F86" s="91">
        <v>175000</v>
      </c>
      <c r="G86" s="92">
        <f t="shared" si="3"/>
        <v>-37403747.979999974</v>
      </c>
      <c r="H86" s="93"/>
      <c r="I86" s="94">
        <f t="shared" si="4"/>
        <v>175000</v>
      </c>
      <c r="J86" s="115">
        <f t="shared" si="5"/>
        <v>44469</v>
      </c>
      <c r="K86" s="116" t="s">
        <v>1673</v>
      </c>
    </row>
    <row r="87" spans="1:11" hidden="1" x14ac:dyDescent="0.2">
      <c r="A87" s="7" t="s">
        <v>1668</v>
      </c>
      <c r="B87" s="90">
        <v>44459</v>
      </c>
      <c r="C87" s="113" t="s">
        <v>1729</v>
      </c>
      <c r="D87" s="114"/>
      <c r="E87" s="91">
        <v>78381.820000000007</v>
      </c>
      <c r="F87" s="91"/>
      <c r="G87" s="92">
        <f t="shared" si="3"/>
        <v>-37578747.979999974</v>
      </c>
      <c r="H87" s="93"/>
      <c r="I87" s="94">
        <f t="shared" si="4"/>
        <v>-78381.820000000007</v>
      </c>
      <c r="J87" s="115">
        <f t="shared" si="5"/>
        <v>44469</v>
      </c>
      <c r="K87" s="116" t="s">
        <v>9</v>
      </c>
    </row>
    <row r="88" spans="1:11" hidden="1" x14ac:dyDescent="0.2">
      <c r="A88" s="7" t="s">
        <v>1668</v>
      </c>
      <c r="B88" s="90">
        <v>44459</v>
      </c>
      <c r="C88" s="113" t="s">
        <v>1718</v>
      </c>
      <c r="D88" s="114"/>
      <c r="E88" s="91">
        <v>5520</v>
      </c>
      <c r="F88" s="91"/>
      <c r="G88" s="92">
        <f t="shared" si="3"/>
        <v>-37500366.159999974</v>
      </c>
      <c r="H88" s="93"/>
      <c r="I88" s="94">
        <f t="shared" si="4"/>
        <v>-5520</v>
      </c>
      <c r="J88" s="115">
        <f t="shared" si="5"/>
        <v>44469</v>
      </c>
      <c r="K88" s="116" t="s">
        <v>9</v>
      </c>
    </row>
    <row r="89" spans="1:11" hidden="1" x14ac:dyDescent="0.2">
      <c r="A89" s="7" t="s">
        <v>1668</v>
      </c>
      <c r="B89" s="90">
        <v>44459</v>
      </c>
      <c r="C89" s="113" t="s">
        <v>1755</v>
      </c>
      <c r="D89" s="114"/>
      <c r="E89" s="91">
        <v>35220</v>
      </c>
      <c r="F89" s="91"/>
      <c r="G89" s="92">
        <f t="shared" si="3"/>
        <v>-37494846.159999974</v>
      </c>
      <c r="H89" s="93"/>
      <c r="I89" s="94">
        <f t="shared" si="4"/>
        <v>-35220</v>
      </c>
      <c r="J89" s="115">
        <f t="shared" si="5"/>
        <v>44469</v>
      </c>
      <c r="K89" s="116" t="s">
        <v>9</v>
      </c>
    </row>
    <row r="90" spans="1:11" hidden="1" x14ac:dyDescent="0.2">
      <c r="A90" s="7" t="s">
        <v>1668</v>
      </c>
      <c r="B90" s="90">
        <v>44459</v>
      </c>
      <c r="C90" s="113" t="s">
        <v>566</v>
      </c>
      <c r="D90" s="114"/>
      <c r="E90" s="91">
        <v>960</v>
      </c>
      <c r="F90" s="91"/>
      <c r="G90" s="92">
        <f t="shared" si="3"/>
        <v>-37459626.159999974</v>
      </c>
      <c r="H90" s="93"/>
      <c r="I90" s="94">
        <f t="shared" si="4"/>
        <v>-960</v>
      </c>
      <c r="J90" s="115">
        <f t="shared" si="5"/>
        <v>44469</v>
      </c>
      <c r="K90" s="116" t="s">
        <v>11</v>
      </c>
    </row>
    <row r="91" spans="1:11" hidden="1" x14ac:dyDescent="0.2">
      <c r="A91" s="7" t="s">
        <v>1668</v>
      </c>
      <c r="B91" s="90">
        <v>44459</v>
      </c>
      <c r="C91" s="113" t="s">
        <v>1739</v>
      </c>
      <c r="D91" s="114"/>
      <c r="E91" s="91">
        <v>3280</v>
      </c>
      <c r="F91" s="91"/>
      <c r="G91" s="92">
        <f t="shared" si="3"/>
        <v>-37458666.159999974</v>
      </c>
      <c r="H91" s="93"/>
      <c r="I91" s="94">
        <f t="shared" si="4"/>
        <v>-3280</v>
      </c>
      <c r="J91" s="115">
        <f t="shared" si="5"/>
        <v>44469</v>
      </c>
      <c r="K91" s="116" t="s">
        <v>13</v>
      </c>
    </row>
    <row r="92" spans="1:11" hidden="1" x14ac:dyDescent="0.2">
      <c r="A92" s="7" t="s">
        <v>1668</v>
      </c>
      <c r="B92" s="90">
        <v>44459</v>
      </c>
      <c r="C92" s="113" t="s">
        <v>1727</v>
      </c>
      <c r="D92" s="114"/>
      <c r="E92" s="91">
        <v>3420</v>
      </c>
      <c r="F92" s="91"/>
      <c r="G92" s="92">
        <f t="shared" si="3"/>
        <v>-37455386.159999974</v>
      </c>
      <c r="H92" s="93"/>
      <c r="I92" s="94">
        <f t="shared" si="4"/>
        <v>-3420</v>
      </c>
      <c r="J92" s="115">
        <f t="shared" si="5"/>
        <v>44469</v>
      </c>
      <c r="K92" s="116" t="s">
        <v>9</v>
      </c>
    </row>
    <row r="93" spans="1:11" hidden="1" x14ac:dyDescent="0.2">
      <c r="A93" s="7" t="s">
        <v>1758</v>
      </c>
      <c r="B93" s="90">
        <v>44459</v>
      </c>
      <c r="C93" s="113" t="s">
        <v>1762</v>
      </c>
      <c r="D93" s="114"/>
      <c r="E93" s="91"/>
      <c r="F93" s="91">
        <v>26505.759999999998</v>
      </c>
      <c r="G93" s="92">
        <f t="shared" si="3"/>
        <v>-37451966.159999974</v>
      </c>
      <c r="H93" s="93"/>
      <c r="I93" s="94">
        <f t="shared" si="4"/>
        <v>26505.759999999998</v>
      </c>
      <c r="J93" s="115">
        <f t="shared" si="5"/>
        <v>44469</v>
      </c>
      <c r="K93" s="116" t="s">
        <v>737</v>
      </c>
    </row>
    <row r="94" spans="1:11" hidden="1" x14ac:dyDescent="0.2">
      <c r="A94" s="7" t="s">
        <v>1668</v>
      </c>
      <c r="B94" s="90">
        <v>44460</v>
      </c>
      <c r="C94" s="113" t="s">
        <v>1734</v>
      </c>
      <c r="D94" s="114"/>
      <c r="E94" s="91">
        <v>8595.42</v>
      </c>
      <c r="F94" s="91"/>
      <c r="G94" s="92">
        <f t="shared" si="3"/>
        <v>-37478471.919999972</v>
      </c>
      <c r="H94" s="93"/>
      <c r="I94" s="94">
        <f t="shared" si="4"/>
        <v>-8595.42</v>
      </c>
      <c r="J94" s="115">
        <f t="shared" si="5"/>
        <v>44469</v>
      </c>
      <c r="K94" s="116" t="s">
        <v>9</v>
      </c>
    </row>
    <row r="95" spans="1:11" hidden="1" x14ac:dyDescent="0.2">
      <c r="A95" s="7" t="s">
        <v>1668</v>
      </c>
      <c r="B95" s="90">
        <v>44460</v>
      </c>
      <c r="C95" s="113" t="s">
        <v>1689</v>
      </c>
      <c r="D95" s="114"/>
      <c r="E95" s="91"/>
      <c r="F95" s="91">
        <v>8595.42</v>
      </c>
      <c r="G95" s="92">
        <f t="shared" si="3"/>
        <v>-37469876.49999997</v>
      </c>
      <c r="H95" s="93"/>
      <c r="I95" s="94">
        <f t="shared" si="4"/>
        <v>8595.42</v>
      </c>
      <c r="J95" s="115">
        <f t="shared" si="5"/>
        <v>44469</v>
      </c>
      <c r="K95" s="116" t="s">
        <v>737</v>
      </c>
    </row>
    <row r="96" spans="1:11" hidden="1" x14ac:dyDescent="0.2">
      <c r="A96" s="7" t="s">
        <v>1758</v>
      </c>
      <c r="B96" s="90">
        <v>44460</v>
      </c>
      <c r="C96" s="113" t="s">
        <v>1761</v>
      </c>
      <c r="D96" s="114"/>
      <c r="E96" s="91">
        <v>8595.42</v>
      </c>
      <c r="F96" s="91"/>
      <c r="G96" s="92">
        <f t="shared" si="3"/>
        <v>-37478471.919999972</v>
      </c>
      <c r="H96" s="93"/>
      <c r="I96" s="94">
        <f t="shared" si="4"/>
        <v>-8595.42</v>
      </c>
      <c r="J96" s="115">
        <f t="shared" si="5"/>
        <v>44469</v>
      </c>
      <c r="K96" s="116" t="s">
        <v>737</v>
      </c>
    </row>
    <row r="97" spans="1:11" x14ac:dyDescent="0.2">
      <c r="A97" s="7" t="s">
        <v>1829</v>
      </c>
      <c r="B97" s="90">
        <v>44462</v>
      </c>
      <c r="C97" s="113" t="s">
        <v>727</v>
      </c>
      <c r="D97" s="114" t="s">
        <v>1825</v>
      </c>
      <c r="E97" s="91">
        <v>17151.5</v>
      </c>
      <c r="F97" s="91"/>
      <c r="G97" s="92">
        <f t="shared" si="3"/>
        <v>-37469876.49999997</v>
      </c>
      <c r="H97" s="93"/>
      <c r="I97" s="94">
        <f t="shared" si="4"/>
        <v>-17151.5</v>
      </c>
      <c r="J97" s="115">
        <f t="shared" si="5"/>
        <v>44469</v>
      </c>
      <c r="K97" s="116"/>
    </row>
    <row r="98" spans="1:11" hidden="1" x14ac:dyDescent="0.2">
      <c r="A98" s="7" t="s">
        <v>1829</v>
      </c>
      <c r="B98" s="90">
        <v>44462</v>
      </c>
      <c r="C98" s="113" t="s">
        <v>730</v>
      </c>
      <c r="D98" s="114" t="s">
        <v>1826</v>
      </c>
      <c r="E98" s="91">
        <v>73765.02</v>
      </c>
      <c r="F98" s="91"/>
      <c r="G98" s="92">
        <f t="shared" si="3"/>
        <v>-37452724.99999997</v>
      </c>
      <c r="H98" s="93"/>
      <c r="I98" s="94">
        <f t="shared" si="4"/>
        <v>-73765.02</v>
      </c>
      <c r="J98" s="115">
        <f t="shared" si="5"/>
        <v>44469</v>
      </c>
      <c r="K98" s="116"/>
    </row>
    <row r="99" spans="1:11" hidden="1" x14ac:dyDescent="0.2">
      <c r="A99" s="7" t="s">
        <v>1668</v>
      </c>
      <c r="B99" s="90">
        <v>44469</v>
      </c>
      <c r="C99" s="113" t="s">
        <v>579</v>
      </c>
      <c r="D99" s="114"/>
      <c r="E99" s="91">
        <v>0.35</v>
      </c>
      <c r="F99" s="91"/>
      <c r="G99" s="92">
        <f t="shared" si="3"/>
        <v>-37378959.979999967</v>
      </c>
      <c r="H99" s="93"/>
      <c r="I99" s="94">
        <f t="shared" si="4"/>
        <v>-0.35</v>
      </c>
      <c r="J99" s="115">
        <f t="shared" si="5"/>
        <v>44469</v>
      </c>
      <c r="K99" s="116" t="s">
        <v>14</v>
      </c>
    </row>
    <row r="100" spans="1:11" hidden="1" x14ac:dyDescent="0.2">
      <c r="A100" s="7" t="s">
        <v>1668</v>
      </c>
      <c r="B100" s="90">
        <v>44469</v>
      </c>
      <c r="C100" s="113" t="s">
        <v>1689</v>
      </c>
      <c r="D100" s="114"/>
      <c r="E100" s="91"/>
      <c r="F100" s="91">
        <v>0.35</v>
      </c>
      <c r="G100" s="92">
        <f t="shared" si="3"/>
        <v>-37378959.629999965</v>
      </c>
      <c r="H100" s="93"/>
      <c r="I100" s="94">
        <f t="shared" si="4"/>
        <v>0.35</v>
      </c>
      <c r="J100" s="115">
        <f t="shared" si="5"/>
        <v>44469</v>
      </c>
      <c r="K100" s="116" t="s">
        <v>737</v>
      </c>
    </row>
    <row r="101" spans="1:11" hidden="1" x14ac:dyDescent="0.2">
      <c r="A101" s="7" t="s">
        <v>1758</v>
      </c>
      <c r="B101" s="90">
        <v>44469</v>
      </c>
      <c r="C101" s="113" t="s">
        <v>1761</v>
      </c>
      <c r="D101" s="114"/>
      <c r="E101" s="91">
        <v>0.35</v>
      </c>
      <c r="F101" s="91"/>
      <c r="G101" s="92">
        <f t="shared" si="3"/>
        <v>-37378959.979999967</v>
      </c>
      <c r="H101" s="93"/>
      <c r="I101" s="94">
        <f t="shared" si="4"/>
        <v>-0.35</v>
      </c>
      <c r="J101" s="115">
        <f t="shared" si="5"/>
        <v>44469</v>
      </c>
      <c r="K101" s="116" t="s">
        <v>737</v>
      </c>
    </row>
    <row r="102" spans="1:11" hidden="1" x14ac:dyDescent="0.2">
      <c r="A102" s="7" t="s">
        <v>1758</v>
      </c>
      <c r="B102" s="90">
        <v>44469</v>
      </c>
      <c r="C102" s="113" t="s">
        <v>823</v>
      </c>
      <c r="D102" s="114"/>
      <c r="E102" s="91"/>
      <c r="F102" s="91">
        <v>0.1</v>
      </c>
      <c r="G102" s="92">
        <f t="shared" si="3"/>
        <v>-37378959.629999965</v>
      </c>
      <c r="H102" s="93"/>
      <c r="I102" s="94">
        <f t="shared" si="4"/>
        <v>0.1</v>
      </c>
      <c r="J102" s="115">
        <f t="shared" si="5"/>
        <v>44469</v>
      </c>
      <c r="K102" s="116" t="s">
        <v>14</v>
      </c>
    </row>
    <row r="103" spans="1:11" hidden="1" x14ac:dyDescent="0.2">
      <c r="A103" s="7" t="s">
        <v>1668</v>
      </c>
      <c r="B103" s="90">
        <v>44474</v>
      </c>
      <c r="C103" s="113" t="s">
        <v>1701</v>
      </c>
      <c r="D103" s="114"/>
      <c r="E103" s="91">
        <v>35220</v>
      </c>
      <c r="F103" s="91"/>
      <c r="G103" s="92">
        <f t="shared" si="3"/>
        <v>-37378959.729999967</v>
      </c>
      <c r="H103" s="93"/>
      <c r="I103" s="94">
        <f t="shared" si="4"/>
        <v>-35220</v>
      </c>
      <c r="J103" s="115">
        <f t="shared" si="5"/>
        <v>44500</v>
      </c>
      <c r="K103" s="116" t="s">
        <v>737</v>
      </c>
    </row>
    <row r="104" spans="1:11" hidden="1" x14ac:dyDescent="0.2">
      <c r="A104" s="7" t="s">
        <v>1668</v>
      </c>
      <c r="B104" s="90">
        <v>44474</v>
      </c>
      <c r="C104" s="113" t="s">
        <v>1755</v>
      </c>
      <c r="D104" s="114"/>
      <c r="E104" s="91"/>
      <c r="F104" s="91">
        <v>35220</v>
      </c>
      <c r="G104" s="92">
        <f t="shared" si="3"/>
        <v>-37343739.729999967</v>
      </c>
      <c r="H104" s="93"/>
      <c r="I104" s="94">
        <f t="shared" si="4"/>
        <v>35220</v>
      </c>
      <c r="J104" s="115">
        <f t="shared" si="5"/>
        <v>44500</v>
      </c>
      <c r="K104" s="116" t="s">
        <v>9</v>
      </c>
    </row>
    <row r="105" spans="1:11" hidden="1" x14ac:dyDescent="0.2">
      <c r="A105" s="7" t="s">
        <v>1758</v>
      </c>
      <c r="B105" s="90">
        <v>44474</v>
      </c>
      <c r="C105" s="113" t="s">
        <v>1762</v>
      </c>
      <c r="D105" s="114"/>
      <c r="E105" s="91"/>
      <c r="F105" s="91">
        <v>35220</v>
      </c>
      <c r="G105" s="92">
        <f t="shared" si="3"/>
        <v>-37378959.729999967</v>
      </c>
      <c r="H105" s="93"/>
      <c r="I105" s="94">
        <f t="shared" si="4"/>
        <v>35220</v>
      </c>
      <c r="J105" s="115">
        <f t="shared" si="5"/>
        <v>44500</v>
      </c>
      <c r="K105" s="116" t="s">
        <v>737</v>
      </c>
    </row>
    <row r="106" spans="1:11" hidden="1" x14ac:dyDescent="0.2">
      <c r="A106" s="7" t="s">
        <v>1668</v>
      </c>
      <c r="B106" s="90">
        <v>44484</v>
      </c>
      <c r="C106" s="113" t="s">
        <v>1750</v>
      </c>
      <c r="D106" s="114"/>
      <c r="E106" s="91">
        <v>4175</v>
      </c>
      <c r="F106" s="91"/>
      <c r="G106" s="92">
        <f t="shared" si="3"/>
        <v>-37414179.729999967</v>
      </c>
      <c r="H106" s="93"/>
      <c r="I106" s="94">
        <f t="shared" si="4"/>
        <v>-4175</v>
      </c>
      <c r="J106" s="115">
        <f t="shared" si="5"/>
        <v>44500</v>
      </c>
      <c r="K106" s="116" t="s">
        <v>9</v>
      </c>
    </row>
    <row r="107" spans="1:11" hidden="1" x14ac:dyDescent="0.2">
      <c r="A107" s="7" t="s">
        <v>1668</v>
      </c>
      <c r="B107" s="90">
        <v>44484</v>
      </c>
      <c r="C107" s="113" t="s">
        <v>1734</v>
      </c>
      <c r="D107" s="114"/>
      <c r="E107" s="91">
        <v>8465.0499999999993</v>
      </c>
      <c r="F107" s="91"/>
      <c r="G107" s="92">
        <f t="shared" si="3"/>
        <v>-37410004.729999967</v>
      </c>
      <c r="H107" s="93"/>
      <c r="I107" s="94">
        <f t="shared" si="4"/>
        <v>-8465.0499999999993</v>
      </c>
      <c r="J107" s="115">
        <f t="shared" si="5"/>
        <v>44500</v>
      </c>
      <c r="K107" s="116" t="s">
        <v>9</v>
      </c>
    </row>
    <row r="108" spans="1:11" hidden="1" x14ac:dyDescent="0.2">
      <c r="A108" s="7" t="s">
        <v>1668</v>
      </c>
      <c r="B108" s="90">
        <v>44484</v>
      </c>
      <c r="C108" s="113" t="s">
        <v>1718</v>
      </c>
      <c r="D108" s="114"/>
      <c r="E108" s="91">
        <v>5520</v>
      </c>
      <c r="F108" s="91"/>
      <c r="G108" s="92">
        <f t="shared" si="3"/>
        <v>-37401539.67999997</v>
      </c>
      <c r="H108" s="93"/>
      <c r="I108" s="94">
        <f t="shared" si="4"/>
        <v>-5520</v>
      </c>
      <c r="J108" s="115">
        <f t="shared" si="5"/>
        <v>44500</v>
      </c>
      <c r="K108" s="116" t="s">
        <v>9</v>
      </c>
    </row>
    <row r="109" spans="1:11" hidden="1" x14ac:dyDescent="0.2">
      <c r="A109" s="7" t="s">
        <v>1668</v>
      </c>
      <c r="B109" s="90">
        <v>44484</v>
      </c>
      <c r="C109" s="113" t="s">
        <v>1733</v>
      </c>
      <c r="D109" s="114"/>
      <c r="E109" s="91">
        <v>5700</v>
      </c>
      <c r="F109" s="91"/>
      <c r="G109" s="92">
        <f t="shared" si="3"/>
        <v>-37396019.67999997</v>
      </c>
      <c r="H109" s="93"/>
      <c r="I109" s="94">
        <f t="shared" si="4"/>
        <v>-5700</v>
      </c>
      <c r="J109" s="115">
        <f t="shared" si="5"/>
        <v>44500</v>
      </c>
      <c r="K109" s="116" t="s">
        <v>9</v>
      </c>
    </row>
    <row r="110" spans="1:11" hidden="1" x14ac:dyDescent="0.2">
      <c r="A110" s="7" t="s">
        <v>1668</v>
      </c>
      <c r="B110" s="90">
        <v>44484</v>
      </c>
      <c r="C110" s="113" t="s">
        <v>1751</v>
      </c>
      <c r="D110" s="114"/>
      <c r="E110" s="91">
        <v>894</v>
      </c>
      <c r="F110" s="91"/>
      <c r="G110" s="92">
        <f t="shared" si="3"/>
        <v>-37390319.67999997</v>
      </c>
      <c r="H110" s="93"/>
      <c r="I110" s="94">
        <f t="shared" si="4"/>
        <v>-894</v>
      </c>
      <c r="J110" s="115">
        <f t="shared" si="5"/>
        <v>44500</v>
      </c>
      <c r="K110" s="116" t="s">
        <v>9</v>
      </c>
    </row>
    <row r="111" spans="1:11" hidden="1" x14ac:dyDescent="0.2">
      <c r="A111" s="7" t="s">
        <v>1668</v>
      </c>
      <c r="B111" s="90">
        <v>44484</v>
      </c>
      <c r="C111" s="113" t="s">
        <v>1661</v>
      </c>
      <c r="D111" s="114"/>
      <c r="E111" s="91">
        <v>2232.88</v>
      </c>
      <c r="F111" s="91"/>
      <c r="G111" s="92">
        <f t="shared" si="3"/>
        <v>-37389425.67999997</v>
      </c>
      <c r="H111" s="93"/>
      <c r="I111" s="94">
        <f t="shared" si="4"/>
        <v>-2232.88</v>
      </c>
      <c r="J111" s="115">
        <f t="shared" si="5"/>
        <v>44500</v>
      </c>
      <c r="K111" s="116" t="s">
        <v>14</v>
      </c>
    </row>
    <row r="112" spans="1:11" hidden="1" x14ac:dyDescent="0.2">
      <c r="A112" s="7" t="s">
        <v>1668</v>
      </c>
      <c r="B112" s="90">
        <v>44484</v>
      </c>
      <c r="C112" s="113" t="s">
        <v>1752</v>
      </c>
      <c r="D112" s="114"/>
      <c r="E112" s="91">
        <v>366</v>
      </c>
      <c r="F112" s="91"/>
      <c r="G112" s="92">
        <f t="shared" si="3"/>
        <v>-37387192.799999967</v>
      </c>
      <c r="H112" s="93"/>
      <c r="I112" s="94">
        <f t="shared" si="4"/>
        <v>-366</v>
      </c>
      <c r="J112" s="115">
        <f t="shared" si="5"/>
        <v>44500</v>
      </c>
      <c r="K112" s="116" t="s">
        <v>11</v>
      </c>
    </row>
    <row r="113" spans="1:11" hidden="1" x14ac:dyDescent="0.2">
      <c r="A113" s="7" t="s">
        <v>1668</v>
      </c>
      <c r="B113" s="90">
        <v>44484</v>
      </c>
      <c r="C113" s="113" t="s">
        <v>647</v>
      </c>
      <c r="D113" s="114"/>
      <c r="E113" s="91">
        <v>15768</v>
      </c>
      <c r="F113" s="91"/>
      <c r="G113" s="92">
        <f t="shared" si="3"/>
        <v>-37386826.799999967</v>
      </c>
      <c r="H113" s="93"/>
      <c r="I113" s="94">
        <f t="shared" si="4"/>
        <v>-15768</v>
      </c>
      <c r="J113" s="115">
        <f t="shared" si="5"/>
        <v>44500</v>
      </c>
      <c r="K113" s="116" t="s">
        <v>9</v>
      </c>
    </row>
    <row r="114" spans="1:11" hidden="1" x14ac:dyDescent="0.2">
      <c r="A114" s="7" t="s">
        <v>1668</v>
      </c>
      <c r="B114" s="90">
        <v>44484</v>
      </c>
      <c r="C114" s="113" t="s">
        <v>1753</v>
      </c>
      <c r="D114" s="114"/>
      <c r="E114" s="91">
        <v>2006.01</v>
      </c>
      <c r="F114" s="91"/>
      <c r="G114" s="92">
        <f t="shared" si="3"/>
        <v>-37371058.799999967</v>
      </c>
      <c r="H114" s="93"/>
      <c r="I114" s="94">
        <f t="shared" si="4"/>
        <v>-2006.01</v>
      </c>
      <c r="J114" s="115">
        <f t="shared" si="5"/>
        <v>44500</v>
      </c>
      <c r="K114" s="116" t="s">
        <v>12</v>
      </c>
    </row>
    <row r="115" spans="1:11" hidden="1" x14ac:dyDescent="0.2">
      <c r="A115" s="7" t="s">
        <v>1668</v>
      </c>
      <c r="B115" s="90">
        <v>44484</v>
      </c>
      <c r="C115" s="113" t="s">
        <v>1658</v>
      </c>
      <c r="D115" s="114"/>
      <c r="E115" s="91">
        <v>25800</v>
      </c>
      <c r="F115" s="91"/>
      <c r="G115" s="92">
        <f t="shared" si="3"/>
        <v>-37369052.789999969</v>
      </c>
      <c r="H115" s="93"/>
      <c r="I115" s="94">
        <f t="shared" si="4"/>
        <v>-25800</v>
      </c>
      <c r="J115" s="115">
        <f t="shared" si="5"/>
        <v>44500</v>
      </c>
      <c r="K115" s="116" t="s">
        <v>9</v>
      </c>
    </row>
    <row r="116" spans="1:11" hidden="1" x14ac:dyDescent="0.2">
      <c r="A116" s="7" t="s">
        <v>1668</v>
      </c>
      <c r="B116" s="90">
        <v>44484</v>
      </c>
      <c r="C116" s="113" t="s">
        <v>1754</v>
      </c>
      <c r="D116" s="114"/>
      <c r="E116" s="91">
        <v>40000</v>
      </c>
      <c r="F116" s="91"/>
      <c r="G116" s="92">
        <f t="shared" si="3"/>
        <v>-37343252.789999969</v>
      </c>
      <c r="H116" s="93"/>
      <c r="I116" s="94">
        <f t="shared" si="4"/>
        <v>-40000</v>
      </c>
      <c r="J116" s="115">
        <f t="shared" si="5"/>
        <v>44500</v>
      </c>
      <c r="K116" s="116" t="s">
        <v>13</v>
      </c>
    </row>
    <row r="117" spans="1:11" hidden="1" x14ac:dyDescent="0.2">
      <c r="A117" s="7" t="s">
        <v>1668</v>
      </c>
      <c r="B117" s="90">
        <v>44484</v>
      </c>
      <c r="C117" s="113" t="s">
        <v>1739</v>
      </c>
      <c r="D117" s="114"/>
      <c r="E117" s="91">
        <v>1640</v>
      </c>
      <c r="F117" s="91"/>
      <c r="G117" s="92">
        <f t="shared" si="3"/>
        <v>-37303252.789999969</v>
      </c>
      <c r="H117" s="93"/>
      <c r="I117" s="94">
        <f t="shared" si="4"/>
        <v>-1640</v>
      </c>
      <c r="J117" s="115">
        <f t="shared" si="5"/>
        <v>44500</v>
      </c>
      <c r="K117" s="116" t="s">
        <v>13</v>
      </c>
    </row>
    <row r="118" spans="1:11" hidden="1" x14ac:dyDescent="0.2">
      <c r="A118" s="7" t="s">
        <v>1668</v>
      </c>
      <c r="B118" s="90">
        <v>44484</v>
      </c>
      <c r="C118" s="113" t="s">
        <v>1729</v>
      </c>
      <c r="D118" s="114"/>
      <c r="E118" s="91">
        <v>74766.600000000006</v>
      </c>
      <c r="F118" s="91"/>
      <c r="G118" s="92">
        <f t="shared" si="3"/>
        <v>-37301612.789999969</v>
      </c>
      <c r="H118" s="93"/>
      <c r="I118" s="94">
        <f t="shared" si="4"/>
        <v>-74766.600000000006</v>
      </c>
      <c r="J118" s="115">
        <f t="shared" si="5"/>
        <v>44500</v>
      </c>
      <c r="K118" s="116" t="s">
        <v>9</v>
      </c>
    </row>
    <row r="119" spans="1:11" hidden="1" x14ac:dyDescent="0.2">
      <c r="A119" s="7" t="s">
        <v>1668</v>
      </c>
      <c r="B119" s="90">
        <v>44484</v>
      </c>
      <c r="C119" s="113" t="s">
        <v>1652</v>
      </c>
      <c r="D119" s="114"/>
      <c r="E119" s="91">
        <v>11970</v>
      </c>
      <c r="F119" s="91"/>
      <c r="G119" s="92">
        <f t="shared" si="3"/>
        <v>-37226846.189999968</v>
      </c>
      <c r="H119" s="93"/>
      <c r="I119" s="94">
        <f t="shared" si="4"/>
        <v>-11970</v>
      </c>
      <c r="J119" s="115">
        <f t="shared" si="5"/>
        <v>44500</v>
      </c>
      <c r="K119" s="116" t="s">
        <v>13</v>
      </c>
    </row>
    <row r="120" spans="1:11" hidden="1" x14ac:dyDescent="0.2">
      <c r="A120" s="7" t="s">
        <v>1668</v>
      </c>
      <c r="B120" s="90">
        <v>44484</v>
      </c>
      <c r="C120" s="113" t="s">
        <v>570</v>
      </c>
      <c r="D120" s="114"/>
      <c r="E120" s="91">
        <v>7500</v>
      </c>
      <c r="F120" s="91"/>
      <c r="G120" s="92">
        <f t="shared" si="3"/>
        <v>-37214876.189999968</v>
      </c>
      <c r="H120" s="93"/>
      <c r="I120" s="94">
        <f t="shared" si="4"/>
        <v>-7500</v>
      </c>
      <c r="J120" s="115">
        <f t="shared" si="5"/>
        <v>44500</v>
      </c>
      <c r="K120" s="116" t="s">
        <v>13</v>
      </c>
    </row>
    <row r="121" spans="1:11" hidden="1" x14ac:dyDescent="0.2">
      <c r="A121" s="7" t="s">
        <v>1668</v>
      </c>
      <c r="B121" s="90">
        <v>44484</v>
      </c>
      <c r="C121" s="113" t="s">
        <v>1689</v>
      </c>
      <c r="D121" s="114"/>
      <c r="E121" s="91"/>
      <c r="F121" s="91">
        <v>53130.09</v>
      </c>
      <c r="G121" s="92">
        <f t="shared" si="3"/>
        <v>-37207376.189999968</v>
      </c>
      <c r="H121" s="93"/>
      <c r="I121" s="94">
        <f t="shared" si="4"/>
        <v>53130.09</v>
      </c>
      <c r="J121" s="115">
        <f t="shared" si="5"/>
        <v>44500</v>
      </c>
      <c r="K121" s="116" t="s">
        <v>737</v>
      </c>
    </row>
    <row r="122" spans="1:11" hidden="1" x14ac:dyDescent="0.2">
      <c r="A122" s="7" t="s">
        <v>1668</v>
      </c>
      <c r="B122" s="90">
        <v>44484</v>
      </c>
      <c r="C122" s="113" t="s">
        <v>1703</v>
      </c>
      <c r="D122" s="114"/>
      <c r="E122" s="91"/>
      <c r="F122" s="91">
        <v>150000</v>
      </c>
      <c r="G122" s="92">
        <f t="shared" si="3"/>
        <v>-37260506.279999971</v>
      </c>
      <c r="H122" s="93"/>
      <c r="I122" s="94">
        <f t="shared" si="4"/>
        <v>150000</v>
      </c>
      <c r="J122" s="115">
        <f t="shared" si="5"/>
        <v>44500</v>
      </c>
      <c r="K122" s="116" t="s">
        <v>1673</v>
      </c>
    </row>
    <row r="123" spans="1:11" hidden="1" x14ac:dyDescent="0.2">
      <c r="A123" s="7" t="s">
        <v>1758</v>
      </c>
      <c r="B123" s="90">
        <v>44484</v>
      </c>
      <c r="C123" s="113" t="s">
        <v>1761</v>
      </c>
      <c r="D123" s="114"/>
      <c r="E123" s="91">
        <v>53130.09</v>
      </c>
      <c r="F123" s="91"/>
      <c r="G123" s="92">
        <f t="shared" si="3"/>
        <v>-37410506.279999971</v>
      </c>
      <c r="H123" s="93"/>
      <c r="I123" s="94">
        <f t="shared" si="4"/>
        <v>-53130.09</v>
      </c>
      <c r="J123" s="115">
        <f t="shared" si="5"/>
        <v>44500</v>
      </c>
      <c r="K123" s="116" t="s">
        <v>737</v>
      </c>
    </row>
    <row r="124" spans="1:11" x14ac:dyDescent="0.2">
      <c r="A124" s="7" t="s">
        <v>1829</v>
      </c>
      <c r="B124" s="90">
        <v>44494</v>
      </c>
      <c r="C124" s="113" t="s">
        <v>727</v>
      </c>
      <c r="D124" s="114" t="s">
        <v>1825</v>
      </c>
      <c r="E124" s="91">
        <v>17551.330000000002</v>
      </c>
      <c r="F124" s="91"/>
      <c r="G124" s="92">
        <f t="shared" si="3"/>
        <v>-37357376.189999968</v>
      </c>
      <c r="H124" s="93"/>
      <c r="I124" s="94">
        <f t="shared" si="4"/>
        <v>-17551.330000000002</v>
      </c>
      <c r="J124" s="115">
        <f t="shared" si="5"/>
        <v>44500</v>
      </c>
      <c r="K124" s="116"/>
    </row>
    <row r="125" spans="1:11" hidden="1" x14ac:dyDescent="0.2">
      <c r="A125" s="7" t="s">
        <v>1829</v>
      </c>
      <c r="B125" s="90">
        <v>44494</v>
      </c>
      <c r="C125" s="113" t="s">
        <v>730</v>
      </c>
      <c r="D125" s="114" t="s">
        <v>1826</v>
      </c>
      <c r="E125" s="91">
        <v>76590.899999999994</v>
      </c>
      <c r="F125" s="91"/>
      <c r="G125" s="92">
        <f t="shared" si="3"/>
        <v>-37339824.85999997</v>
      </c>
      <c r="H125" s="93"/>
      <c r="I125" s="94">
        <f t="shared" si="4"/>
        <v>-76590.899999999994</v>
      </c>
      <c r="J125" s="115">
        <f t="shared" si="5"/>
        <v>44500</v>
      </c>
      <c r="K125" s="116"/>
    </row>
    <row r="126" spans="1:11" hidden="1" x14ac:dyDescent="0.2">
      <c r="A126" s="7" t="s">
        <v>1668</v>
      </c>
      <c r="B126" s="90">
        <v>44495</v>
      </c>
      <c r="C126" s="113" t="s">
        <v>1749</v>
      </c>
      <c r="D126" s="114"/>
      <c r="E126" s="91"/>
      <c r="F126" s="91">
        <v>2006.01</v>
      </c>
      <c r="G126" s="92">
        <f t="shared" si="3"/>
        <v>-37263233.959999971</v>
      </c>
      <c r="H126" s="93"/>
      <c r="I126" s="94">
        <f t="shared" si="4"/>
        <v>2006.01</v>
      </c>
      <c r="J126" s="115">
        <f t="shared" si="5"/>
        <v>44500</v>
      </c>
      <c r="K126" s="116" t="s">
        <v>13</v>
      </c>
    </row>
    <row r="127" spans="1:11" hidden="1" x14ac:dyDescent="0.2">
      <c r="A127" s="7" t="s">
        <v>1668</v>
      </c>
      <c r="B127" s="90">
        <v>44498</v>
      </c>
      <c r="C127" s="113" t="s">
        <v>1748</v>
      </c>
      <c r="D127" s="114"/>
      <c r="E127" s="91">
        <v>3000</v>
      </c>
      <c r="F127" s="91"/>
      <c r="G127" s="92">
        <f t="shared" si="3"/>
        <v>-37265239.969999969</v>
      </c>
      <c r="H127" s="93"/>
      <c r="I127" s="94">
        <f t="shared" si="4"/>
        <v>-3000</v>
      </c>
      <c r="J127" s="115">
        <f t="shared" si="5"/>
        <v>44500</v>
      </c>
      <c r="K127" s="116" t="s">
        <v>12</v>
      </c>
    </row>
    <row r="128" spans="1:11" hidden="1" x14ac:dyDescent="0.2">
      <c r="A128" s="7" t="s">
        <v>1668</v>
      </c>
      <c r="B128" s="90">
        <v>44498</v>
      </c>
      <c r="C128" s="113" t="s">
        <v>1661</v>
      </c>
      <c r="D128" s="114"/>
      <c r="E128" s="91">
        <v>2895.13</v>
      </c>
      <c r="F128" s="91"/>
      <c r="G128" s="92">
        <f t="shared" si="3"/>
        <v>-37262239.969999969</v>
      </c>
      <c r="H128" s="93"/>
      <c r="I128" s="94">
        <f t="shared" si="4"/>
        <v>-2895.13</v>
      </c>
      <c r="J128" s="115">
        <f t="shared" si="5"/>
        <v>44500</v>
      </c>
      <c r="K128" s="116" t="s">
        <v>14</v>
      </c>
    </row>
    <row r="129" spans="1:11" hidden="1" x14ac:dyDescent="0.2">
      <c r="A129" s="7" t="s">
        <v>1668</v>
      </c>
      <c r="B129" s="90">
        <v>44498</v>
      </c>
      <c r="C129" s="113" t="s">
        <v>1652</v>
      </c>
      <c r="D129" s="114"/>
      <c r="E129" s="91">
        <v>39506.26</v>
      </c>
      <c r="F129" s="91"/>
      <c r="G129" s="92">
        <f t="shared" si="3"/>
        <v>-37259344.839999966</v>
      </c>
      <c r="H129" s="93"/>
      <c r="I129" s="94">
        <f t="shared" si="4"/>
        <v>-39506.26</v>
      </c>
      <c r="J129" s="115">
        <f t="shared" si="5"/>
        <v>44500</v>
      </c>
      <c r="K129" s="116" t="s">
        <v>731</v>
      </c>
    </row>
    <row r="130" spans="1:11" hidden="1" x14ac:dyDescent="0.2">
      <c r="A130" s="7" t="s">
        <v>1668</v>
      </c>
      <c r="B130" s="90">
        <v>44498</v>
      </c>
      <c r="C130" s="113" t="s">
        <v>579</v>
      </c>
      <c r="D130" s="114"/>
      <c r="E130" s="91">
        <v>0.7</v>
      </c>
      <c r="F130" s="91"/>
      <c r="G130" s="92">
        <f t="shared" ref="G130:G193" si="6">G131+F130-E130</f>
        <v>-37219838.579999968</v>
      </c>
      <c r="H130" s="93"/>
      <c r="I130" s="94">
        <f t="shared" ref="I130:I193" si="7">-E130+F130</f>
        <v>-0.7</v>
      </c>
      <c r="J130" s="115">
        <f t="shared" ref="J130:J193" si="8">EOMONTH(B130,0)</f>
        <v>44500</v>
      </c>
      <c r="K130" s="116" t="s">
        <v>14</v>
      </c>
    </row>
    <row r="131" spans="1:11" hidden="1" x14ac:dyDescent="0.2">
      <c r="A131" s="7" t="s">
        <v>1668</v>
      </c>
      <c r="B131" s="90">
        <v>44498</v>
      </c>
      <c r="C131" s="113" t="s">
        <v>1740</v>
      </c>
      <c r="D131" s="114"/>
      <c r="E131" s="91"/>
      <c r="F131" s="91">
        <v>0.17</v>
      </c>
      <c r="G131" s="92">
        <f t="shared" si="6"/>
        <v>-37219837.879999965</v>
      </c>
      <c r="H131" s="93"/>
      <c r="I131" s="94">
        <f t="shared" si="7"/>
        <v>0.17</v>
      </c>
      <c r="J131" s="115">
        <f t="shared" si="8"/>
        <v>44500</v>
      </c>
      <c r="K131" s="116" t="s">
        <v>737</v>
      </c>
    </row>
    <row r="132" spans="1:11" hidden="1" x14ac:dyDescent="0.2">
      <c r="A132" s="7" t="s">
        <v>1668</v>
      </c>
      <c r="B132" s="90">
        <v>44498</v>
      </c>
      <c r="C132" s="113" t="s">
        <v>1703</v>
      </c>
      <c r="D132" s="114"/>
      <c r="E132" s="91"/>
      <c r="F132" s="91">
        <v>25000</v>
      </c>
      <c r="G132" s="92">
        <f t="shared" si="6"/>
        <v>-37219838.049999967</v>
      </c>
      <c r="H132" s="93"/>
      <c r="I132" s="94">
        <f t="shared" si="7"/>
        <v>25000</v>
      </c>
      <c r="J132" s="115">
        <f t="shared" si="8"/>
        <v>44500</v>
      </c>
      <c r="K132" s="116" t="s">
        <v>1673</v>
      </c>
    </row>
    <row r="133" spans="1:11" hidden="1" x14ac:dyDescent="0.2">
      <c r="A133" s="7" t="s">
        <v>707</v>
      </c>
      <c r="B133" s="90">
        <v>44512</v>
      </c>
      <c r="C133" s="113" t="s">
        <v>1492</v>
      </c>
      <c r="D133" s="114"/>
      <c r="E133" s="91">
        <v>495</v>
      </c>
      <c r="F133" s="91">
        <v>0</v>
      </c>
      <c r="G133" s="92">
        <f t="shared" si="6"/>
        <v>-37244838.049999967</v>
      </c>
      <c r="H133" s="93"/>
      <c r="I133" s="94">
        <f t="shared" si="7"/>
        <v>-495</v>
      </c>
      <c r="J133" s="115">
        <f t="shared" si="8"/>
        <v>44530</v>
      </c>
      <c r="K133" s="116" t="s">
        <v>13</v>
      </c>
    </row>
    <row r="134" spans="1:11" hidden="1" x14ac:dyDescent="0.2">
      <c r="A134" s="7" t="s">
        <v>1771</v>
      </c>
      <c r="B134" s="90">
        <v>44515</v>
      </c>
      <c r="C134" s="113" t="s">
        <v>1652</v>
      </c>
      <c r="D134" s="114"/>
      <c r="E134" s="91">
        <v>1035</v>
      </c>
      <c r="F134" s="91">
        <v>0</v>
      </c>
      <c r="G134" s="92">
        <f t="shared" si="6"/>
        <v>-37244343.049999967</v>
      </c>
      <c r="H134" s="93"/>
      <c r="I134" s="94">
        <f t="shared" si="7"/>
        <v>-1035</v>
      </c>
      <c r="J134" s="115">
        <f t="shared" si="8"/>
        <v>44530</v>
      </c>
      <c r="K134" s="116" t="s">
        <v>12</v>
      </c>
    </row>
    <row r="135" spans="1:11" hidden="1" x14ac:dyDescent="0.2">
      <c r="A135" s="7" t="s">
        <v>1668</v>
      </c>
      <c r="B135" s="90">
        <v>44516</v>
      </c>
      <c r="C135" s="113" t="s">
        <v>1739</v>
      </c>
      <c r="D135" s="114"/>
      <c r="E135" s="91">
        <v>1640</v>
      </c>
      <c r="F135" s="91"/>
      <c r="G135" s="92">
        <f t="shared" si="6"/>
        <v>-37243308.049999967</v>
      </c>
      <c r="H135" s="93"/>
      <c r="I135" s="94">
        <f t="shared" si="7"/>
        <v>-1640</v>
      </c>
      <c r="J135" s="115">
        <f t="shared" si="8"/>
        <v>44530</v>
      </c>
      <c r="K135" s="116" t="s">
        <v>13</v>
      </c>
    </row>
    <row r="136" spans="1:11" hidden="1" x14ac:dyDescent="0.2">
      <c r="A136" s="7" t="s">
        <v>1668</v>
      </c>
      <c r="B136" s="90">
        <v>44516</v>
      </c>
      <c r="C136" s="113" t="s">
        <v>1661</v>
      </c>
      <c r="D136" s="114"/>
      <c r="E136" s="91">
        <v>2901.51</v>
      </c>
      <c r="F136" s="91"/>
      <c r="G136" s="92">
        <f t="shared" si="6"/>
        <v>-37241668.049999967</v>
      </c>
      <c r="H136" s="93"/>
      <c r="I136" s="94">
        <f t="shared" si="7"/>
        <v>-2901.51</v>
      </c>
      <c r="J136" s="115">
        <f t="shared" si="8"/>
        <v>44530</v>
      </c>
      <c r="K136" s="116" t="s">
        <v>14</v>
      </c>
    </row>
    <row r="137" spans="1:11" hidden="1" x14ac:dyDescent="0.2">
      <c r="A137" s="7" t="s">
        <v>1668</v>
      </c>
      <c r="B137" s="90">
        <v>44516</v>
      </c>
      <c r="C137" s="113" t="s">
        <v>1729</v>
      </c>
      <c r="D137" s="114"/>
      <c r="E137" s="91">
        <v>29629.93</v>
      </c>
      <c r="F137" s="91"/>
      <c r="G137" s="92">
        <f t="shared" si="6"/>
        <v>-37238766.539999969</v>
      </c>
      <c r="H137" s="93"/>
      <c r="I137" s="94">
        <f t="shared" si="7"/>
        <v>-29629.93</v>
      </c>
      <c r="J137" s="115">
        <f t="shared" si="8"/>
        <v>44530</v>
      </c>
      <c r="K137" s="116" t="s">
        <v>9</v>
      </c>
    </row>
    <row r="138" spans="1:11" hidden="1" x14ac:dyDescent="0.2">
      <c r="A138" s="7" t="s">
        <v>1668</v>
      </c>
      <c r="B138" s="90">
        <v>44516</v>
      </c>
      <c r="C138" s="113" t="s">
        <v>647</v>
      </c>
      <c r="D138" s="114"/>
      <c r="E138" s="91">
        <v>15597</v>
      </c>
      <c r="F138" s="91"/>
      <c r="G138" s="92">
        <f t="shared" si="6"/>
        <v>-37209136.60999997</v>
      </c>
      <c r="H138" s="93"/>
      <c r="I138" s="94">
        <f t="shared" si="7"/>
        <v>-15597</v>
      </c>
      <c r="J138" s="115">
        <f t="shared" si="8"/>
        <v>44530</v>
      </c>
      <c r="K138" s="116" t="s">
        <v>9</v>
      </c>
    </row>
    <row r="139" spans="1:11" hidden="1" x14ac:dyDescent="0.2">
      <c r="A139" s="7" t="s">
        <v>1668</v>
      </c>
      <c r="B139" s="90">
        <v>44516</v>
      </c>
      <c r="C139" s="113" t="s">
        <v>1747</v>
      </c>
      <c r="D139" s="114"/>
      <c r="E139" s="91">
        <v>9720</v>
      </c>
      <c r="F139" s="91"/>
      <c r="G139" s="92">
        <f t="shared" si="6"/>
        <v>-37193539.60999997</v>
      </c>
      <c r="H139" s="93"/>
      <c r="I139" s="94">
        <f t="shared" si="7"/>
        <v>-9720</v>
      </c>
      <c r="J139" s="115">
        <f t="shared" si="8"/>
        <v>44530</v>
      </c>
      <c r="K139" s="116" t="s">
        <v>9</v>
      </c>
    </row>
    <row r="140" spans="1:11" hidden="1" x14ac:dyDescent="0.2">
      <c r="A140" s="7" t="s">
        <v>1668</v>
      </c>
      <c r="B140" s="90">
        <v>44516</v>
      </c>
      <c r="C140" s="113" t="s">
        <v>1658</v>
      </c>
      <c r="D140" s="114"/>
      <c r="E140" s="91">
        <v>9000</v>
      </c>
      <c r="F140" s="91"/>
      <c r="G140" s="92">
        <f t="shared" si="6"/>
        <v>-37183819.60999997</v>
      </c>
      <c r="H140" s="93"/>
      <c r="I140" s="94">
        <f t="shared" si="7"/>
        <v>-9000</v>
      </c>
      <c r="J140" s="115">
        <f t="shared" si="8"/>
        <v>44530</v>
      </c>
      <c r="K140" s="116" t="s">
        <v>12</v>
      </c>
    </row>
    <row r="141" spans="1:11" hidden="1" x14ac:dyDescent="0.2">
      <c r="A141" s="7" t="s">
        <v>1668</v>
      </c>
      <c r="B141" s="90">
        <v>44516</v>
      </c>
      <c r="C141" s="113" t="s">
        <v>1718</v>
      </c>
      <c r="D141" s="114"/>
      <c r="E141" s="91">
        <v>5520</v>
      </c>
      <c r="F141" s="91"/>
      <c r="G141" s="92">
        <f t="shared" si="6"/>
        <v>-37174819.60999997</v>
      </c>
      <c r="H141" s="93"/>
      <c r="I141" s="94">
        <f t="shared" si="7"/>
        <v>-5520</v>
      </c>
      <c r="J141" s="115">
        <f t="shared" si="8"/>
        <v>44530</v>
      </c>
      <c r="K141" s="116" t="s">
        <v>9</v>
      </c>
    </row>
    <row r="142" spans="1:11" hidden="1" x14ac:dyDescent="0.2">
      <c r="A142" s="7" t="s">
        <v>1668</v>
      </c>
      <c r="B142" s="90">
        <v>44516</v>
      </c>
      <c r="C142" s="113" t="s">
        <v>566</v>
      </c>
      <c r="D142" s="114"/>
      <c r="E142" s="91">
        <v>810</v>
      </c>
      <c r="F142" s="91"/>
      <c r="G142" s="92">
        <f t="shared" si="6"/>
        <v>-37169299.60999997</v>
      </c>
      <c r="H142" s="93"/>
      <c r="I142" s="94">
        <f t="shared" si="7"/>
        <v>-810</v>
      </c>
      <c r="J142" s="115">
        <f t="shared" si="8"/>
        <v>44530</v>
      </c>
      <c r="K142" s="116" t="s">
        <v>11</v>
      </c>
    </row>
    <row r="143" spans="1:11" hidden="1" x14ac:dyDescent="0.2">
      <c r="A143" s="7" t="s">
        <v>1668</v>
      </c>
      <c r="B143" s="90">
        <v>44516</v>
      </c>
      <c r="C143" s="113" t="s">
        <v>599</v>
      </c>
      <c r="D143" s="114"/>
      <c r="E143" s="91">
        <v>7100.8</v>
      </c>
      <c r="F143" s="91"/>
      <c r="G143" s="92">
        <f t="shared" si="6"/>
        <v>-37168489.60999997</v>
      </c>
      <c r="H143" s="93"/>
      <c r="I143" s="94">
        <f t="shared" si="7"/>
        <v>-7100.8</v>
      </c>
      <c r="J143" s="115">
        <f t="shared" si="8"/>
        <v>44530</v>
      </c>
      <c r="K143" s="116" t="s">
        <v>8</v>
      </c>
    </row>
    <row r="144" spans="1:11" hidden="1" x14ac:dyDescent="0.2">
      <c r="A144" s="7" t="s">
        <v>1668</v>
      </c>
      <c r="B144" s="90">
        <v>44516</v>
      </c>
      <c r="C144" s="113" t="s">
        <v>615</v>
      </c>
      <c r="D144" s="114"/>
      <c r="E144" s="91">
        <v>12102.6</v>
      </c>
      <c r="F144" s="91"/>
      <c r="G144" s="92">
        <f t="shared" si="6"/>
        <v>-37161388.809999973</v>
      </c>
      <c r="H144" s="93"/>
      <c r="I144" s="94">
        <f t="shared" si="7"/>
        <v>-12102.6</v>
      </c>
      <c r="J144" s="115">
        <f t="shared" si="8"/>
        <v>44530</v>
      </c>
      <c r="K144" s="116" t="s">
        <v>12</v>
      </c>
    </row>
    <row r="145" spans="1:11" hidden="1" x14ac:dyDescent="0.2">
      <c r="A145" s="7" t="s">
        <v>1668</v>
      </c>
      <c r="B145" s="90">
        <v>44516</v>
      </c>
      <c r="C145" s="113" t="s">
        <v>1703</v>
      </c>
      <c r="D145" s="114"/>
      <c r="E145" s="91"/>
      <c r="F145" s="91">
        <v>95000</v>
      </c>
      <c r="G145" s="92">
        <f t="shared" si="6"/>
        <v>-37149286.209999971</v>
      </c>
      <c r="H145" s="93"/>
      <c r="I145" s="94">
        <f t="shared" si="7"/>
        <v>95000</v>
      </c>
      <c r="J145" s="115">
        <f t="shared" si="8"/>
        <v>44530</v>
      </c>
      <c r="K145" s="116" t="s">
        <v>1673</v>
      </c>
    </row>
    <row r="146" spans="1:11" x14ac:dyDescent="0.2">
      <c r="A146" s="7" t="s">
        <v>1829</v>
      </c>
      <c r="B146" s="90">
        <v>44523</v>
      </c>
      <c r="C146" s="113" t="s">
        <v>727</v>
      </c>
      <c r="D146" s="114" t="s">
        <v>1825</v>
      </c>
      <c r="E146" s="91">
        <v>15761.9</v>
      </c>
      <c r="F146" s="91"/>
      <c r="G146" s="92">
        <f t="shared" si="6"/>
        <v>-37244286.209999971</v>
      </c>
      <c r="H146" s="93"/>
      <c r="I146" s="94">
        <f t="shared" si="7"/>
        <v>-15761.9</v>
      </c>
      <c r="J146" s="115">
        <f t="shared" si="8"/>
        <v>44530</v>
      </c>
      <c r="K146" s="116"/>
    </row>
    <row r="147" spans="1:11" hidden="1" x14ac:dyDescent="0.2">
      <c r="A147" s="7" t="s">
        <v>1829</v>
      </c>
      <c r="B147" s="90">
        <v>44523</v>
      </c>
      <c r="C147" s="113" t="s">
        <v>730</v>
      </c>
      <c r="D147" s="114" t="s">
        <v>1826</v>
      </c>
      <c r="E147" s="91">
        <v>69829.38</v>
      </c>
      <c r="F147" s="91"/>
      <c r="G147" s="92">
        <f t="shared" si="6"/>
        <v>-37228524.309999973</v>
      </c>
      <c r="H147" s="93"/>
      <c r="I147" s="94">
        <f t="shared" si="7"/>
        <v>-69829.38</v>
      </c>
      <c r="J147" s="115">
        <f t="shared" si="8"/>
        <v>44530</v>
      </c>
      <c r="K147" s="116"/>
    </row>
    <row r="148" spans="1:11" hidden="1" x14ac:dyDescent="0.2">
      <c r="A148" s="7" t="s">
        <v>1668</v>
      </c>
      <c r="B148" s="90">
        <v>44530</v>
      </c>
      <c r="C148" s="113" t="s">
        <v>1727</v>
      </c>
      <c r="D148" s="114"/>
      <c r="E148" s="91">
        <v>9000</v>
      </c>
      <c r="F148" s="91"/>
      <c r="G148" s="92">
        <f t="shared" si="6"/>
        <v>-37158694.92999997</v>
      </c>
      <c r="H148" s="93"/>
      <c r="I148" s="94">
        <f t="shared" si="7"/>
        <v>-9000</v>
      </c>
      <c r="J148" s="115">
        <f t="shared" si="8"/>
        <v>44530</v>
      </c>
      <c r="K148" s="116" t="s">
        <v>9</v>
      </c>
    </row>
    <row r="149" spans="1:11" hidden="1" x14ac:dyDescent="0.2">
      <c r="A149" s="7" t="s">
        <v>1668</v>
      </c>
      <c r="B149" s="90">
        <v>44530</v>
      </c>
      <c r="C149" s="113" t="s">
        <v>1662</v>
      </c>
      <c r="D149" s="114"/>
      <c r="E149" s="91">
        <v>1500</v>
      </c>
      <c r="F149" s="91"/>
      <c r="G149" s="92">
        <f t="shared" si="6"/>
        <v>-37149694.92999997</v>
      </c>
      <c r="H149" s="93"/>
      <c r="I149" s="94">
        <f t="shared" si="7"/>
        <v>-1500</v>
      </c>
      <c r="J149" s="115">
        <f t="shared" si="8"/>
        <v>44530</v>
      </c>
      <c r="K149" s="116" t="s">
        <v>9</v>
      </c>
    </row>
    <row r="150" spans="1:11" hidden="1" x14ac:dyDescent="0.2">
      <c r="A150" s="7" t="s">
        <v>1668</v>
      </c>
      <c r="B150" s="90">
        <v>44530</v>
      </c>
      <c r="C150" s="113" t="s">
        <v>1738</v>
      </c>
      <c r="D150" s="114"/>
      <c r="E150" s="91">
        <v>433.2</v>
      </c>
      <c r="F150" s="91"/>
      <c r="G150" s="92">
        <f t="shared" si="6"/>
        <v>-37148194.92999997</v>
      </c>
      <c r="H150" s="93"/>
      <c r="I150" s="94">
        <f t="shared" si="7"/>
        <v>-433.2</v>
      </c>
      <c r="J150" s="115">
        <f t="shared" si="8"/>
        <v>44530</v>
      </c>
      <c r="K150" s="116" t="s">
        <v>9</v>
      </c>
    </row>
    <row r="151" spans="1:11" hidden="1" x14ac:dyDescent="0.2">
      <c r="A151" s="7" t="s">
        <v>1668</v>
      </c>
      <c r="B151" s="90">
        <v>44530</v>
      </c>
      <c r="C151" s="113" t="s">
        <v>579</v>
      </c>
      <c r="D151" s="114"/>
      <c r="E151" s="91">
        <v>1.05</v>
      </c>
      <c r="F151" s="91"/>
      <c r="G151" s="92">
        <f t="shared" si="6"/>
        <v>-37147761.729999967</v>
      </c>
      <c r="H151" s="93"/>
      <c r="I151" s="94">
        <f t="shared" si="7"/>
        <v>-1.05</v>
      </c>
      <c r="J151" s="115">
        <f t="shared" si="8"/>
        <v>44530</v>
      </c>
      <c r="K151" s="116" t="s">
        <v>14</v>
      </c>
    </row>
    <row r="152" spans="1:11" hidden="1" x14ac:dyDescent="0.2">
      <c r="A152" s="7" t="s">
        <v>1668</v>
      </c>
      <c r="B152" s="90">
        <v>44530</v>
      </c>
      <c r="C152" s="113" t="s">
        <v>1703</v>
      </c>
      <c r="D152" s="114"/>
      <c r="E152" s="91"/>
      <c r="F152" s="91">
        <v>10000</v>
      </c>
      <c r="G152" s="92">
        <f t="shared" si="6"/>
        <v>-37147760.67999997</v>
      </c>
      <c r="H152" s="93"/>
      <c r="I152" s="94">
        <f t="shared" si="7"/>
        <v>10000</v>
      </c>
      <c r="J152" s="115">
        <f t="shared" si="8"/>
        <v>44530</v>
      </c>
      <c r="K152" s="116" t="s">
        <v>1673</v>
      </c>
    </row>
    <row r="153" spans="1:11" hidden="1" x14ac:dyDescent="0.2">
      <c r="A153" s="7" t="s">
        <v>1771</v>
      </c>
      <c r="B153" s="90">
        <v>44530</v>
      </c>
      <c r="C153" s="113" t="s">
        <v>1773</v>
      </c>
      <c r="D153" s="114"/>
      <c r="E153" s="91"/>
      <c r="F153" s="91">
        <v>1035</v>
      </c>
      <c r="G153" s="92">
        <f t="shared" si="6"/>
        <v>-37157760.67999997</v>
      </c>
      <c r="H153" s="93"/>
      <c r="I153" s="94">
        <f t="shared" si="7"/>
        <v>1035</v>
      </c>
      <c r="J153" s="115">
        <f t="shared" si="8"/>
        <v>44530</v>
      </c>
      <c r="K153" s="116" t="s">
        <v>1530</v>
      </c>
    </row>
    <row r="154" spans="1:11" hidden="1" x14ac:dyDescent="0.2">
      <c r="A154" s="7" t="s">
        <v>1668</v>
      </c>
      <c r="B154" s="90">
        <v>44551</v>
      </c>
      <c r="C154" s="113" t="s">
        <v>1701</v>
      </c>
      <c r="D154" s="114"/>
      <c r="E154" s="91">
        <v>107974.55</v>
      </c>
      <c r="F154" s="91"/>
      <c r="G154" s="92">
        <f t="shared" si="6"/>
        <v>-37158795.67999997</v>
      </c>
      <c r="H154" s="93"/>
      <c r="I154" s="94">
        <f t="shared" si="7"/>
        <v>-107974.55</v>
      </c>
      <c r="J154" s="115">
        <f t="shared" si="8"/>
        <v>44561</v>
      </c>
      <c r="K154" s="116" t="s">
        <v>737</v>
      </c>
    </row>
    <row r="155" spans="1:11" hidden="1" x14ac:dyDescent="0.2">
      <c r="A155" s="7" t="s">
        <v>1668</v>
      </c>
      <c r="B155" s="90">
        <v>44551</v>
      </c>
      <c r="C155" s="113" t="s">
        <v>1703</v>
      </c>
      <c r="D155" s="114"/>
      <c r="E155" s="91"/>
      <c r="F155" s="91">
        <v>130000</v>
      </c>
      <c r="G155" s="92">
        <f t="shared" si="6"/>
        <v>-37050821.129999973</v>
      </c>
      <c r="H155" s="93"/>
      <c r="I155" s="94">
        <f t="shared" si="7"/>
        <v>130000</v>
      </c>
      <c r="J155" s="115">
        <f t="shared" si="8"/>
        <v>44561</v>
      </c>
      <c r="K155" s="116" t="s">
        <v>1673</v>
      </c>
    </row>
    <row r="156" spans="1:11" hidden="1" x14ac:dyDescent="0.2">
      <c r="A156" s="7" t="s">
        <v>1758</v>
      </c>
      <c r="B156" s="90">
        <v>44551</v>
      </c>
      <c r="C156" s="113" t="s">
        <v>1762</v>
      </c>
      <c r="D156" s="114"/>
      <c r="E156" s="91"/>
      <c r="F156" s="91">
        <v>107974.55</v>
      </c>
      <c r="G156" s="92">
        <f t="shared" si="6"/>
        <v>-37180821.129999973</v>
      </c>
      <c r="H156" s="93"/>
      <c r="I156" s="94">
        <f t="shared" si="7"/>
        <v>107974.55</v>
      </c>
      <c r="J156" s="115">
        <f t="shared" si="8"/>
        <v>44561</v>
      </c>
      <c r="K156" s="116" t="s">
        <v>737</v>
      </c>
    </row>
    <row r="157" spans="1:11" hidden="1" x14ac:dyDescent="0.2">
      <c r="A157" s="7" t="s">
        <v>1668</v>
      </c>
      <c r="B157" s="90">
        <v>44552</v>
      </c>
      <c r="C157" s="113" t="s">
        <v>1746</v>
      </c>
      <c r="D157" s="114"/>
      <c r="E157" s="91">
        <v>23156.9</v>
      </c>
      <c r="F157" s="91"/>
      <c r="G157" s="92">
        <f t="shared" si="6"/>
        <v>-37288795.67999997</v>
      </c>
      <c r="H157" s="93"/>
      <c r="I157" s="94">
        <f t="shared" si="7"/>
        <v>-23156.9</v>
      </c>
      <c r="J157" s="115">
        <f t="shared" si="8"/>
        <v>44561</v>
      </c>
      <c r="K157" s="116" t="s">
        <v>9</v>
      </c>
    </row>
    <row r="158" spans="1:11" hidden="1" x14ac:dyDescent="0.2">
      <c r="A158" s="7" t="s">
        <v>1668</v>
      </c>
      <c r="B158" s="90">
        <v>44552</v>
      </c>
      <c r="C158" s="113" t="s">
        <v>1689</v>
      </c>
      <c r="D158" s="114"/>
      <c r="E158" s="91"/>
      <c r="F158" s="91">
        <v>23156.9</v>
      </c>
      <c r="G158" s="92">
        <f t="shared" si="6"/>
        <v>-37265638.779999971</v>
      </c>
      <c r="H158" s="93"/>
      <c r="I158" s="94">
        <f t="shared" si="7"/>
        <v>23156.9</v>
      </c>
      <c r="J158" s="115">
        <f t="shared" si="8"/>
        <v>44561</v>
      </c>
      <c r="K158" s="116" t="s">
        <v>737</v>
      </c>
    </row>
    <row r="159" spans="1:11" hidden="1" x14ac:dyDescent="0.2">
      <c r="A159" s="7" t="s">
        <v>1758</v>
      </c>
      <c r="B159" s="90">
        <v>44552</v>
      </c>
      <c r="C159" s="113" t="s">
        <v>1761</v>
      </c>
      <c r="D159" s="114"/>
      <c r="E159" s="91">
        <v>23156.9</v>
      </c>
      <c r="F159" s="91"/>
      <c r="G159" s="92">
        <f t="shared" si="6"/>
        <v>-37288795.67999997</v>
      </c>
      <c r="H159" s="93"/>
      <c r="I159" s="94">
        <f t="shared" si="7"/>
        <v>-23156.9</v>
      </c>
      <c r="J159" s="115">
        <f t="shared" si="8"/>
        <v>44561</v>
      </c>
      <c r="K159" s="116" t="s">
        <v>737</v>
      </c>
    </row>
    <row r="160" spans="1:11" x14ac:dyDescent="0.2">
      <c r="A160" s="7" t="s">
        <v>1829</v>
      </c>
      <c r="B160" s="90">
        <v>44553</v>
      </c>
      <c r="C160" s="113" t="s">
        <v>727</v>
      </c>
      <c r="D160" s="114" t="s">
        <v>1825</v>
      </c>
      <c r="E160" s="91">
        <v>16170</v>
      </c>
      <c r="F160" s="91"/>
      <c r="G160" s="92">
        <f t="shared" si="6"/>
        <v>-37265638.779999971</v>
      </c>
      <c r="H160" s="93"/>
      <c r="I160" s="94">
        <f t="shared" si="7"/>
        <v>-16170</v>
      </c>
      <c r="J160" s="115">
        <f t="shared" si="8"/>
        <v>44561</v>
      </c>
      <c r="K160" s="116"/>
    </row>
    <row r="161" spans="1:11" hidden="1" x14ac:dyDescent="0.2">
      <c r="A161" s="7" t="s">
        <v>1829</v>
      </c>
      <c r="B161" s="90">
        <v>44553</v>
      </c>
      <c r="C161" s="113" t="s">
        <v>730</v>
      </c>
      <c r="D161" s="114" t="s">
        <v>1826</v>
      </c>
      <c r="E161" s="91">
        <v>73085.179999999993</v>
      </c>
      <c r="F161" s="91"/>
      <c r="G161" s="92">
        <f t="shared" si="6"/>
        <v>-37249468.779999971</v>
      </c>
      <c r="H161" s="93"/>
      <c r="I161" s="94">
        <f t="shared" si="7"/>
        <v>-73085.179999999993</v>
      </c>
      <c r="J161" s="115">
        <f t="shared" si="8"/>
        <v>44561</v>
      </c>
      <c r="K161" s="116"/>
    </row>
    <row r="162" spans="1:11" hidden="1" x14ac:dyDescent="0.2">
      <c r="A162" s="7" t="s">
        <v>1668</v>
      </c>
      <c r="B162" s="90">
        <v>44554</v>
      </c>
      <c r="C162" s="113" t="s">
        <v>1729</v>
      </c>
      <c r="D162" s="114"/>
      <c r="E162" s="91">
        <v>54322.84</v>
      </c>
      <c r="F162" s="91"/>
      <c r="G162" s="92">
        <f t="shared" si="6"/>
        <v>-37176383.599999972</v>
      </c>
      <c r="H162" s="93"/>
      <c r="I162" s="94">
        <f t="shared" si="7"/>
        <v>-54322.84</v>
      </c>
      <c r="J162" s="115">
        <f t="shared" si="8"/>
        <v>44561</v>
      </c>
      <c r="K162" s="116" t="s">
        <v>9</v>
      </c>
    </row>
    <row r="163" spans="1:11" hidden="1" x14ac:dyDescent="0.2">
      <c r="A163" s="7" t="s">
        <v>1668</v>
      </c>
      <c r="B163" s="90">
        <v>44554</v>
      </c>
      <c r="C163" s="113" t="s">
        <v>1718</v>
      </c>
      <c r="D163" s="114"/>
      <c r="E163" s="91">
        <v>5520</v>
      </c>
      <c r="F163" s="91"/>
      <c r="G163" s="92">
        <f t="shared" si="6"/>
        <v>-37122060.759999968</v>
      </c>
      <c r="H163" s="93"/>
      <c r="I163" s="94">
        <f t="shared" si="7"/>
        <v>-5520</v>
      </c>
      <c r="J163" s="115">
        <f t="shared" si="8"/>
        <v>44561</v>
      </c>
      <c r="K163" s="116" t="s">
        <v>9</v>
      </c>
    </row>
    <row r="164" spans="1:11" hidden="1" x14ac:dyDescent="0.2">
      <c r="A164" s="7" t="s">
        <v>1668</v>
      </c>
      <c r="B164" s="90">
        <v>44554</v>
      </c>
      <c r="C164" s="113" t="s">
        <v>566</v>
      </c>
      <c r="D164" s="114"/>
      <c r="E164" s="91">
        <v>444</v>
      </c>
      <c r="F164" s="91"/>
      <c r="G164" s="92">
        <f t="shared" si="6"/>
        <v>-37116540.759999968</v>
      </c>
      <c r="H164" s="93"/>
      <c r="I164" s="94">
        <f t="shared" si="7"/>
        <v>-444</v>
      </c>
      <c r="J164" s="115">
        <f t="shared" si="8"/>
        <v>44561</v>
      </c>
      <c r="K164" s="116" t="s">
        <v>11</v>
      </c>
    </row>
    <row r="165" spans="1:11" hidden="1" x14ac:dyDescent="0.2">
      <c r="A165" s="7" t="s">
        <v>1668</v>
      </c>
      <c r="B165" s="90">
        <v>44554</v>
      </c>
      <c r="C165" s="113" t="s">
        <v>1727</v>
      </c>
      <c r="D165" s="114"/>
      <c r="E165" s="91">
        <v>9000</v>
      </c>
      <c r="F165" s="91"/>
      <c r="G165" s="92">
        <f t="shared" si="6"/>
        <v>-37116096.759999968</v>
      </c>
      <c r="H165" s="93"/>
      <c r="I165" s="94">
        <f t="shared" si="7"/>
        <v>-9000</v>
      </c>
      <c r="J165" s="115">
        <f t="shared" si="8"/>
        <v>44561</v>
      </c>
      <c r="K165" s="116" t="s">
        <v>9</v>
      </c>
    </row>
    <row r="166" spans="1:11" hidden="1" x14ac:dyDescent="0.2">
      <c r="A166" s="7" t="s">
        <v>1668</v>
      </c>
      <c r="B166" s="90">
        <v>44554</v>
      </c>
      <c r="C166" s="113" t="s">
        <v>1739</v>
      </c>
      <c r="D166" s="114"/>
      <c r="E166" s="91">
        <v>1640</v>
      </c>
      <c r="F166" s="91"/>
      <c r="G166" s="92">
        <f t="shared" si="6"/>
        <v>-37107096.759999968</v>
      </c>
      <c r="H166" s="93"/>
      <c r="I166" s="94">
        <f t="shared" si="7"/>
        <v>-1640</v>
      </c>
      <c r="J166" s="115">
        <f t="shared" si="8"/>
        <v>44561</v>
      </c>
      <c r="K166" s="116" t="s">
        <v>13</v>
      </c>
    </row>
    <row r="167" spans="1:11" hidden="1" x14ac:dyDescent="0.2">
      <c r="A167" s="7" t="s">
        <v>1668</v>
      </c>
      <c r="B167" s="90">
        <v>44554</v>
      </c>
      <c r="C167" s="113" t="s">
        <v>599</v>
      </c>
      <c r="D167" s="114"/>
      <c r="E167" s="91">
        <v>3605.28</v>
      </c>
      <c r="F167" s="91"/>
      <c r="G167" s="92">
        <f t="shared" si="6"/>
        <v>-37105456.759999968</v>
      </c>
      <c r="H167" s="93"/>
      <c r="I167" s="94">
        <f t="shared" si="7"/>
        <v>-3605.28</v>
      </c>
      <c r="J167" s="115">
        <f t="shared" si="8"/>
        <v>44561</v>
      </c>
      <c r="K167" s="116" t="s">
        <v>12</v>
      </c>
    </row>
    <row r="168" spans="1:11" hidden="1" x14ac:dyDescent="0.2">
      <c r="A168" s="7" t="s">
        <v>1668</v>
      </c>
      <c r="B168" s="90">
        <v>44554</v>
      </c>
      <c r="C168" s="113" t="s">
        <v>1658</v>
      </c>
      <c r="D168" s="114"/>
      <c r="E168" s="91">
        <v>12000</v>
      </c>
      <c r="F168" s="91"/>
      <c r="G168" s="92">
        <f t="shared" si="6"/>
        <v>-37101851.479999967</v>
      </c>
      <c r="H168" s="93"/>
      <c r="I168" s="94">
        <f t="shared" si="7"/>
        <v>-12000</v>
      </c>
      <c r="J168" s="115">
        <f t="shared" si="8"/>
        <v>44561</v>
      </c>
      <c r="K168" s="116" t="s">
        <v>9</v>
      </c>
    </row>
    <row r="169" spans="1:11" hidden="1" x14ac:dyDescent="0.2">
      <c r="A169" s="7" t="s">
        <v>1668</v>
      </c>
      <c r="B169" s="90">
        <v>44554</v>
      </c>
      <c r="C169" s="113" t="s">
        <v>647</v>
      </c>
      <c r="D169" s="114"/>
      <c r="E169" s="91">
        <v>17367.599999999999</v>
      </c>
      <c r="F169" s="91"/>
      <c r="G169" s="92">
        <f t="shared" si="6"/>
        <v>-37089851.479999967</v>
      </c>
      <c r="H169" s="93"/>
      <c r="I169" s="94">
        <f t="shared" si="7"/>
        <v>-17367.599999999999</v>
      </c>
      <c r="J169" s="115">
        <f t="shared" si="8"/>
        <v>44561</v>
      </c>
      <c r="K169" s="116" t="s">
        <v>9</v>
      </c>
    </row>
    <row r="170" spans="1:11" hidden="1" x14ac:dyDescent="0.2">
      <c r="A170" s="7" t="s">
        <v>1668</v>
      </c>
      <c r="B170" s="90">
        <v>44554</v>
      </c>
      <c r="C170" s="113" t="s">
        <v>1689</v>
      </c>
      <c r="D170" s="114"/>
      <c r="E170" s="91"/>
      <c r="F170" s="91">
        <v>84817.65</v>
      </c>
      <c r="G170" s="92">
        <f t="shared" si="6"/>
        <v>-37072483.879999965</v>
      </c>
      <c r="H170" s="93"/>
      <c r="I170" s="94">
        <f t="shared" si="7"/>
        <v>84817.65</v>
      </c>
      <c r="J170" s="115">
        <f t="shared" si="8"/>
        <v>44561</v>
      </c>
      <c r="K170" s="116" t="s">
        <v>737</v>
      </c>
    </row>
    <row r="171" spans="1:11" hidden="1" x14ac:dyDescent="0.2">
      <c r="A171" s="7" t="s">
        <v>1758</v>
      </c>
      <c r="B171" s="90">
        <v>44554</v>
      </c>
      <c r="C171" s="113" t="s">
        <v>1761</v>
      </c>
      <c r="D171" s="114"/>
      <c r="E171" s="91">
        <v>84817.65</v>
      </c>
      <c r="F171" s="91"/>
      <c r="G171" s="92">
        <f t="shared" si="6"/>
        <v>-37157301.529999964</v>
      </c>
      <c r="H171" s="93"/>
      <c r="I171" s="94">
        <f t="shared" si="7"/>
        <v>-84817.65</v>
      </c>
      <c r="J171" s="115">
        <f t="shared" si="8"/>
        <v>44561</v>
      </c>
      <c r="K171" s="116" t="s">
        <v>737</v>
      </c>
    </row>
    <row r="172" spans="1:11" hidden="1" x14ac:dyDescent="0.2">
      <c r="A172" s="7" t="s">
        <v>1668</v>
      </c>
      <c r="B172" s="90">
        <v>44561</v>
      </c>
      <c r="C172" s="113" t="s">
        <v>579</v>
      </c>
      <c r="D172" s="114"/>
      <c r="E172" s="91">
        <v>0.7</v>
      </c>
      <c r="F172" s="91"/>
      <c r="G172" s="92">
        <f t="shared" si="6"/>
        <v>-37072483.879999965</v>
      </c>
      <c r="H172" s="93"/>
      <c r="I172" s="94">
        <f t="shared" si="7"/>
        <v>-0.7</v>
      </c>
      <c r="J172" s="115">
        <f t="shared" si="8"/>
        <v>44561</v>
      </c>
      <c r="K172" s="116" t="s">
        <v>14</v>
      </c>
    </row>
    <row r="173" spans="1:11" hidden="1" x14ac:dyDescent="0.2">
      <c r="A173" s="7" t="s">
        <v>1668</v>
      </c>
      <c r="B173" s="90">
        <v>44561</v>
      </c>
      <c r="C173" s="113" t="s">
        <v>1689</v>
      </c>
      <c r="D173" s="114"/>
      <c r="E173" s="91"/>
      <c r="F173" s="91">
        <v>0.08</v>
      </c>
      <c r="G173" s="92">
        <f t="shared" si="6"/>
        <v>-37072483.179999962</v>
      </c>
      <c r="H173" s="93"/>
      <c r="I173" s="94">
        <f t="shared" si="7"/>
        <v>0.08</v>
      </c>
      <c r="J173" s="115">
        <f t="shared" si="8"/>
        <v>44561</v>
      </c>
      <c r="K173" s="116" t="s">
        <v>14</v>
      </c>
    </row>
    <row r="174" spans="1:11" hidden="1" x14ac:dyDescent="0.2">
      <c r="A174" s="7" t="s">
        <v>1758</v>
      </c>
      <c r="B174" s="90">
        <v>44561</v>
      </c>
      <c r="C174" s="113" t="s">
        <v>1761</v>
      </c>
      <c r="D174" s="114"/>
      <c r="E174" s="91"/>
      <c r="F174" s="91">
        <v>0.08</v>
      </c>
      <c r="G174" s="92">
        <f t="shared" si="6"/>
        <v>-37072483.259999961</v>
      </c>
      <c r="H174" s="93"/>
      <c r="I174" s="94">
        <f t="shared" si="7"/>
        <v>0.08</v>
      </c>
      <c r="J174" s="115">
        <f t="shared" si="8"/>
        <v>44561</v>
      </c>
      <c r="K174" s="116" t="s">
        <v>737</v>
      </c>
    </row>
    <row r="175" spans="1:11" hidden="1" x14ac:dyDescent="0.2">
      <c r="A175" s="7" t="s">
        <v>1758</v>
      </c>
      <c r="B175" s="90">
        <v>44561</v>
      </c>
      <c r="C175" s="113" t="s">
        <v>1766</v>
      </c>
      <c r="D175" s="114"/>
      <c r="E175" s="91">
        <v>0.08</v>
      </c>
      <c r="F175" s="91"/>
      <c r="G175" s="92">
        <f t="shared" si="6"/>
        <v>-37072483.339999959</v>
      </c>
      <c r="H175" s="93"/>
      <c r="I175" s="94">
        <f t="shared" si="7"/>
        <v>-0.08</v>
      </c>
      <c r="J175" s="115">
        <f t="shared" si="8"/>
        <v>44561</v>
      </c>
      <c r="K175" s="116" t="s">
        <v>14</v>
      </c>
    </row>
    <row r="176" spans="1:11" hidden="1" x14ac:dyDescent="0.2">
      <c r="A176" s="7" t="s">
        <v>1668</v>
      </c>
      <c r="B176" s="90">
        <v>44567</v>
      </c>
      <c r="C176" s="113" t="s">
        <v>1661</v>
      </c>
      <c r="D176" s="114"/>
      <c r="E176" s="91">
        <v>2681.58</v>
      </c>
      <c r="F176" s="91"/>
      <c r="G176" s="92">
        <f t="shared" si="6"/>
        <v>-37072483.259999961</v>
      </c>
      <c r="H176" s="93"/>
      <c r="I176" s="94">
        <f t="shared" si="7"/>
        <v>-2681.58</v>
      </c>
      <c r="J176" s="115">
        <f t="shared" si="8"/>
        <v>44592</v>
      </c>
      <c r="K176" s="116" t="s">
        <v>14</v>
      </c>
    </row>
    <row r="177" spans="1:11" x14ac:dyDescent="0.2">
      <c r="A177" s="7" t="s">
        <v>1829</v>
      </c>
      <c r="B177" s="90">
        <v>44585</v>
      </c>
      <c r="C177" s="113" t="s">
        <v>727</v>
      </c>
      <c r="D177" s="114" t="s">
        <v>1825</v>
      </c>
      <c r="E177" s="91">
        <v>17097.37</v>
      </c>
      <c r="F177" s="91"/>
      <c r="G177" s="92">
        <f t="shared" si="6"/>
        <v>-37069801.679999962</v>
      </c>
      <c r="H177" s="93"/>
      <c r="I177" s="94">
        <f t="shared" si="7"/>
        <v>-17097.37</v>
      </c>
      <c r="J177" s="115">
        <f t="shared" si="8"/>
        <v>44592</v>
      </c>
      <c r="K177" s="116"/>
    </row>
    <row r="178" spans="1:11" hidden="1" x14ac:dyDescent="0.2">
      <c r="A178" s="7" t="s">
        <v>1829</v>
      </c>
      <c r="B178" s="90">
        <v>44585</v>
      </c>
      <c r="C178" s="113" t="s">
        <v>730</v>
      </c>
      <c r="D178" s="114" t="s">
        <v>1826</v>
      </c>
      <c r="E178" s="91">
        <v>79998.44</v>
      </c>
      <c r="F178" s="91"/>
      <c r="G178" s="92">
        <f t="shared" si="6"/>
        <v>-37052704.309999965</v>
      </c>
      <c r="H178" s="93"/>
      <c r="I178" s="94">
        <f t="shared" si="7"/>
        <v>-79998.44</v>
      </c>
      <c r="J178" s="115">
        <f t="shared" si="8"/>
        <v>44592</v>
      </c>
      <c r="K178" s="116"/>
    </row>
    <row r="179" spans="1:11" hidden="1" x14ac:dyDescent="0.2">
      <c r="A179" s="7" t="s">
        <v>1668</v>
      </c>
      <c r="B179" s="90">
        <v>44592</v>
      </c>
      <c r="C179" s="113" t="s">
        <v>1744</v>
      </c>
      <c r="D179" s="114"/>
      <c r="E179" s="91">
        <v>2592</v>
      </c>
      <c r="F179" s="91"/>
      <c r="G179" s="92">
        <f t="shared" si="6"/>
        <v>-36972705.869999968</v>
      </c>
      <c r="H179" s="93"/>
      <c r="I179" s="94">
        <f t="shared" si="7"/>
        <v>-2592</v>
      </c>
      <c r="J179" s="115">
        <f t="shared" si="8"/>
        <v>44592</v>
      </c>
      <c r="K179" s="116" t="s">
        <v>14</v>
      </c>
    </row>
    <row r="180" spans="1:11" hidden="1" x14ac:dyDescent="0.2">
      <c r="A180" s="7" t="s">
        <v>1668</v>
      </c>
      <c r="B180" s="90">
        <v>44592</v>
      </c>
      <c r="C180" s="113" t="s">
        <v>1733</v>
      </c>
      <c r="D180" s="114"/>
      <c r="E180" s="91">
        <v>8100</v>
      </c>
      <c r="F180" s="91"/>
      <c r="G180" s="92">
        <f t="shared" si="6"/>
        <v>-36970113.869999968</v>
      </c>
      <c r="H180" s="93"/>
      <c r="I180" s="94">
        <f t="shared" si="7"/>
        <v>-8100</v>
      </c>
      <c r="J180" s="115">
        <f t="shared" si="8"/>
        <v>44592</v>
      </c>
      <c r="K180" s="116" t="s">
        <v>9</v>
      </c>
    </row>
    <row r="181" spans="1:11" hidden="1" x14ac:dyDescent="0.2">
      <c r="A181" s="7" t="s">
        <v>1668</v>
      </c>
      <c r="B181" s="90">
        <v>44592</v>
      </c>
      <c r="C181" s="113" t="s">
        <v>566</v>
      </c>
      <c r="D181" s="114"/>
      <c r="E181" s="91">
        <v>499.99</v>
      </c>
      <c r="F181" s="91"/>
      <c r="G181" s="92">
        <f t="shared" si="6"/>
        <v>-36962013.869999968</v>
      </c>
      <c r="H181" s="93"/>
      <c r="I181" s="94">
        <f t="shared" si="7"/>
        <v>-499.99</v>
      </c>
      <c r="J181" s="115">
        <f t="shared" si="8"/>
        <v>44592</v>
      </c>
      <c r="K181" s="116" t="s">
        <v>11</v>
      </c>
    </row>
    <row r="182" spans="1:11" hidden="1" x14ac:dyDescent="0.2">
      <c r="A182" s="7" t="s">
        <v>1668</v>
      </c>
      <c r="B182" s="90">
        <v>44592</v>
      </c>
      <c r="C182" s="113" t="s">
        <v>1739</v>
      </c>
      <c r="D182" s="114"/>
      <c r="E182" s="91">
        <v>1640</v>
      </c>
      <c r="F182" s="91"/>
      <c r="G182" s="92">
        <f t="shared" si="6"/>
        <v>-36961513.879999965</v>
      </c>
      <c r="H182" s="93"/>
      <c r="I182" s="94">
        <f t="shared" si="7"/>
        <v>-1640</v>
      </c>
      <c r="J182" s="115">
        <f t="shared" si="8"/>
        <v>44592</v>
      </c>
      <c r="K182" s="116" t="s">
        <v>13</v>
      </c>
    </row>
    <row r="183" spans="1:11" hidden="1" x14ac:dyDescent="0.2">
      <c r="A183" s="7" t="s">
        <v>1668</v>
      </c>
      <c r="B183" s="90">
        <v>44592</v>
      </c>
      <c r="C183" s="113" t="s">
        <v>1743</v>
      </c>
      <c r="D183" s="114"/>
      <c r="E183" s="91">
        <v>7088.29</v>
      </c>
      <c r="F183" s="91"/>
      <c r="G183" s="92">
        <f t="shared" si="6"/>
        <v>-36959873.879999965</v>
      </c>
      <c r="H183" s="93"/>
      <c r="I183" s="94">
        <f t="shared" si="7"/>
        <v>-7088.29</v>
      </c>
      <c r="J183" s="115">
        <f t="shared" si="8"/>
        <v>44592</v>
      </c>
      <c r="K183" s="116" t="s">
        <v>9</v>
      </c>
    </row>
    <row r="184" spans="1:11" hidden="1" x14ac:dyDescent="0.2">
      <c r="A184" s="7" t="s">
        <v>1668</v>
      </c>
      <c r="B184" s="90">
        <v>44592</v>
      </c>
      <c r="C184" s="113" t="s">
        <v>1652</v>
      </c>
      <c r="D184" s="114"/>
      <c r="E184" s="91">
        <v>39506.26</v>
      </c>
      <c r="F184" s="91"/>
      <c r="G184" s="92">
        <f t="shared" si="6"/>
        <v>-36952785.589999966</v>
      </c>
      <c r="H184" s="93"/>
      <c r="I184" s="94">
        <f t="shared" si="7"/>
        <v>-39506.26</v>
      </c>
      <c r="J184" s="115">
        <f t="shared" si="8"/>
        <v>44592</v>
      </c>
      <c r="K184" s="116" t="s">
        <v>731</v>
      </c>
    </row>
    <row r="185" spans="1:11" hidden="1" x14ac:dyDescent="0.2">
      <c r="A185" s="7" t="s">
        <v>1668</v>
      </c>
      <c r="B185" s="90">
        <v>44592</v>
      </c>
      <c r="C185" s="113" t="s">
        <v>1716</v>
      </c>
      <c r="D185" s="114"/>
      <c r="E185" s="91">
        <v>2400</v>
      </c>
      <c r="F185" s="91"/>
      <c r="G185" s="92">
        <f t="shared" si="6"/>
        <v>-36913279.329999968</v>
      </c>
      <c r="H185" s="93"/>
      <c r="I185" s="94">
        <f t="shared" si="7"/>
        <v>-2400</v>
      </c>
      <c r="J185" s="115">
        <f t="shared" si="8"/>
        <v>44592</v>
      </c>
      <c r="K185" s="116" t="s">
        <v>12</v>
      </c>
    </row>
    <row r="186" spans="1:11" hidden="1" x14ac:dyDescent="0.2">
      <c r="A186" s="7" t="s">
        <v>1668</v>
      </c>
      <c r="B186" s="90">
        <v>44592</v>
      </c>
      <c r="C186" s="113" t="s">
        <v>647</v>
      </c>
      <c r="D186" s="114"/>
      <c r="E186" s="91">
        <v>18027.599999999999</v>
      </c>
      <c r="F186" s="91"/>
      <c r="G186" s="92">
        <f t="shared" si="6"/>
        <v>-36910879.329999968</v>
      </c>
      <c r="H186" s="93"/>
      <c r="I186" s="94">
        <f t="shared" si="7"/>
        <v>-18027.599999999999</v>
      </c>
      <c r="J186" s="115">
        <f t="shared" si="8"/>
        <v>44592</v>
      </c>
      <c r="K186" s="116" t="s">
        <v>9</v>
      </c>
    </row>
    <row r="187" spans="1:11" hidden="1" x14ac:dyDescent="0.2">
      <c r="A187" s="7" t="s">
        <v>1668</v>
      </c>
      <c r="B187" s="90">
        <v>44592</v>
      </c>
      <c r="C187" s="113" t="s">
        <v>566</v>
      </c>
      <c r="D187" s="114"/>
      <c r="E187" s="91">
        <v>36761.050000000003</v>
      </c>
      <c r="F187" s="91"/>
      <c r="G187" s="92">
        <f t="shared" si="6"/>
        <v>-36892851.729999967</v>
      </c>
      <c r="H187" s="93"/>
      <c r="I187" s="94">
        <f t="shared" si="7"/>
        <v>-36761.050000000003</v>
      </c>
      <c r="J187" s="115">
        <f t="shared" si="8"/>
        <v>44592</v>
      </c>
      <c r="K187" s="116" t="s">
        <v>11</v>
      </c>
    </row>
    <row r="188" spans="1:11" hidden="1" x14ac:dyDescent="0.2">
      <c r="A188" s="7" t="s">
        <v>1668</v>
      </c>
      <c r="B188" s="90">
        <v>44592</v>
      </c>
      <c r="C188" s="113" t="s">
        <v>1727</v>
      </c>
      <c r="D188" s="114"/>
      <c r="E188" s="91">
        <v>9000</v>
      </c>
      <c r="F188" s="91"/>
      <c r="G188" s="92">
        <f t="shared" si="6"/>
        <v>-36856090.67999997</v>
      </c>
      <c r="H188" s="93"/>
      <c r="I188" s="94">
        <f t="shared" si="7"/>
        <v>-9000</v>
      </c>
      <c r="J188" s="115">
        <f t="shared" si="8"/>
        <v>44592</v>
      </c>
      <c r="K188" s="116" t="s">
        <v>9</v>
      </c>
    </row>
    <row r="189" spans="1:11" hidden="1" x14ac:dyDescent="0.2">
      <c r="A189" s="7" t="s">
        <v>1668</v>
      </c>
      <c r="B189" s="90">
        <v>44592</v>
      </c>
      <c r="C189" s="113" t="s">
        <v>570</v>
      </c>
      <c r="D189" s="114"/>
      <c r="E189" s="91">
        <v>3600</v>
      </c>
      <c r="F189" s="91"/>
      <c r="G189" s="92">
        <f t="shared" si="6"/>
        <v>-36847090.67999997</v>
      </c>
      <c r="H189" s="93"/>
      <c r="I189" s="94">
        <f t="shared" si="7"/>
        <v>-3600</v>
      </c>
      <c r="J189" s="115">
        <f t="shared" si="8"/>
        <v>44592</v>
      </c>
      <c r="K189" s="116" t="s">
        <v>13</v>
      </c>
    </row>
    <row r="190" spans="1:11" hidden="1" x14ac:dyDescent="0.2">
      <c r="A190" s="7" t="s">
        <v>1668</v>
      </c>
      <c r="B190" s="90">
        <v>44592</v>
      </c>
      <c r="C190" s="113" t="s">
        <v>1745</v>
      </c>
      <c r="D190" s="114"/>
      <c r="E190" s="91">
        <v>4380</v>
      </c>
      <c r="F190" s="91"/>
      <c r="G190" s="92">
        <f t="shared" si="6"/>
        <v>-36843490.67999997</v>
      </c>
      <c r="H190" s="93"/>
      <c r="I190" s="94">
        <f t="shared" si="7"/>
        <v>-4380</v>
      </c>
      <c r="J190" s="115">
        <f t="shared" si="8"/>
        <v>44592</v>
      </c>
      <c r="K190" s="116" t="s">
        <v>9</v>
      </c>
    </row>
    <row r="191" spans="1:11" hidden="1" x14ac:dyDescent="0.2">
      <c r="A191" s="7" t="s">
        <v>1668</v>
      </c>
      <c r="B191" s="90">
        <v>44592</v>
      </c>
      <c r="C191" s="113" t="s">
        <v>1729</v>
      </c>
      <c r="D191" s="114"/>
      <c r="E191" s="91">
        <v>30072.5</v>
      </c>
      <c r="F191" s="91"/>
      <c r="G191" s="92">
        <f t="shared" si="6"/>
        <v>-36839110.67999997</v>
      </c>
      <c r="H191" s="93"/>
      <c r="I191" s="94">
        <f t="shared" si="7"/>
        <v>-30072.5</v>
      </c>
      <c r="J191" s="115">
        <f t="shared" si="8"/>
        <v>44592</v>
      </c>
      <c r="K191" s="116" t="s">
        <v>9</v>
      </c>
    </row>
    <row r="192" spans="1:11" hidden="1" x14ac:dyDescent="0.2">
      <c r="A192" s="7" t="s">
        <v>1668</v>
      </c>
      <c r="B192" s="90">
        <v>44592</v>
      </c>
      <c r="C192" s="113" t="s">
        <v>1718</v>
      </c>
      <c r="D192" s="114"/>
      <c r="E192" s="91">
        <v>5520</v>
      </c>
      <c r="F192" s="91"/>
      <c r="G192" s="92">
        <f t="shared" si="6"/>
        <v>-36809038.17999997</v>
      </c>
      <c r="H192" s="93"/>
      <c r="I192" s="94">
        <f t="shared" si="7"/>
        <v>-5520</v>
      </c>
      <c r="J192" s="115">
        <f t="shared" si="8"/>
        <v>44592</v>
      </c>
      <c r="K192" s="116" t="s">
        <v>9</v>
      </c>
    </row>
    <row r="193" spans="1:11" hidden="1" x14ac:dyDescent="0.2">
      <c r="A193" s="7" t="s">
        <v>1668</v>
      </c>
      <c r="B193" s="90">
        <v>44592</v>
      </c>
      <c r="C193" s="113" t="s">
        <v>579</v>
      </c>
      <c r="D193" s="114"/>
      <c r="E193" s="91">
        <v>0.35</v>
      </c>
      <c r="F193" s="91"/>
      <c r="G193" s="92">
        <f t="shared" si="6"/>
        <v>-36803518.17999997</v>
      </c>
      <c r="H193" s="93"/>
      <c r="I193" s="94">
        <f t="shared" si="7"/>
        <v>-0.35</v>
      </c>
      <c r="J193" s="115">
        <f t="shared" si="8"/>
        <v>44592</v>
      </c>
      <c r="K193" s="116" t="s">
        <v>14</v>
      </c>
    </row>
    <row r="194" spans="1:11" hidden="1" x14ac:dyDescent="0.2">
      <c r="A194" s="7" t="s">
        <v>1668</v>
      </c>
      <c r="B194" s="90">
        <v>44592</v>
      </c>
      <c r="C194" s="113" t="s">
        <v>1703</v>
      </c>
      <c r="D194" s="114"/>
      <c r="E194" s="91"/>
      <c r="F194" s="91">
        <v>170000</v>
      </c>
      <c r="G194" s="92">
        <f t="shared" ref="G194:G257" si="9">G195+F194-E194</f>
        <v>-36803517.829999968</v>
      </c>
      <c r="H194" s="93"/>
      <c r="I194" s="94">
        <f t="shared" ref="I194:I257" si="10">-E194+F194</f>
        <v>170000</v>
      </c>
      <c r="J194" s="115">
        <f t="shared" ref="J194:J257" si="11">EOMONTH(B194,0)</f>
        <v>44592</v>
      </c>
      <c r="K194" s="116" t="s">
        <v>1673</v>
      </c>
    </row>
    <row r="195" spans="1:11" hidden="1" x14ac:dyDescent="0.2">
      <c r="A195" s="7" t="s">
        <v>1771</v>
      </c>
      <c r="B195" s="90">
        <v>44601</v>
      </c>
      <c r="C195" s="113" t="s">
        <v>1780</v>
      </c>
      <c r="D195" s="114"/>
      <c r="E195" s="91">
        <v>7.1</v>
      </c>
      <c r="F195" s="91"/>
      <c r="G195" s="92">
        <f t="shared" si="9"/>
        <v>-36973517.829999968</v>
      </c>
      <c r="H195" s="93"/>
      <c r="I195" s="94">
        <f t="shared" si="10"/>
        <v>-7.1</v>
      </c>
      <c r="J195" s="115">
        <f t="shared" si="11"/>
        <v>44620</v>
      </c>
      <c r="K195" s="116" t="s">
        <v>14</v>
      </c>
    </row>
    <row r="196" spans="1:11" hidden="1" x14ac:dyDescent="0.2">
      <c r="A196" s="7" t="s">
        <v>1668</v>
      </c>
      <c r="B196" s="90">
        <v>44607</v>
      </c>
      <c r="C196" s="113" t="s">
        <v>1729</v>
      </c>
      <c r="D196" s="114"/>
      <c r="E196" s="91">
        <v>4913.75</v>
      </c>
      <c r="F196" s="91"/>
      <c r="G196" s="92">
        <f t="shared" si="9"/>
        <v>-36973510.729999967</v>
      </c>
      <c r="H196" s="93"/>
      <c r="I196" s="94">
        <f t="shared" si="10"/>
        <v>-4913.75</v>
      </c>
      <c r="J196" s="115">
        <f t="shared" si="11"/>
        <v>44620</v>
      </c>
      <c r="K196" s="116" t="s">
        <v>9</v>
      </c>
    </row>
    <row r="197" spans="1:11" hidden="1" x14ac:dyDescent="0.2">
      <c r="A197" s="7" t="s">
        <v>1668</v>
      </c>
      <c r="B197" s="90">
        <v>44607</v>
      </c>
      <c r="C197" s="113" t="s">
        <v>1703</v>
      </c>
      <c r="D197" s="114"/>
      <c r="E197" s="91"/>
      <c r="F197" s="91">
        <v>5000</v>
      </c>
      <c r="G197" s="92">
        <f t="shared" si="9"/>
        <v>-36968596.979999967</v>
      </c>
      <c r="H197" s="93"/>
      <c r="I197" s="94">
        <f t="shared" si="10"/>
        <v>5000</v>
      </c>
      <c r="J197" s="115">
        <f t="shared" si="11"/>
        <v>44620</v>
      </c>
      <c r="K197" s="116" t="s">
        <v>1673</v>
      </c>
    </row>
    <row r="198" spans="1:11" x14ac:dyDescent="0.2">
      <c r="A198" s="7" t="s">
        <v>1829</v>
      </c>
      <c r="B198" s="90">
        <v>44615</v>
      </c>
      <c r="C198" s="113" t="s">
        <v>727</v>
      </c>
      <c r="D198" s="114" t="s">
        <v>1825</v>
      </c>
      <c r="E198" s="91">
        <v>15875.15</v>
      </c>
      <c r="F198" s="91"/>
      <c r="G198" s="92">
        <f t="shared" si="9"/>
        <v>-36973596.979999967</v>
      </c>
      <c r="H198" s="93"/>
      <c r="I198" s="94">
        <f t="shared" si="10"/>
        <v>-15875.15</v>
      </c>
      <c r="J198" s="115">
        <f t="shared" si="11"/>
        <v>44620</v>
      </c>
      <c r="K198" s="116"/>
    </row>
    <row r="199" spans="1:11" hidden="1" x14ac:dyDescent="0.2">
      <c r="A199" s="7" t="s">
        <v>1829</v>
      </c>
      <c r="B199" s="90">
        <v>44615</v>
      </c>
      <c r="C199" s="113" t="s">
        <v>730</v>
      </c>
      <c r="D199" s="114" t="s">
        <v>1826</v>
      </c>
      <c r="E199" s="91">
        <v>77644.58</v>
      </c>
      <c r="F199" s="91"/>
      <c r="G199" s="92">
        <f t="shared" si="9"/>
        <v>-36957721.829999968</v>
      </c>
      <c r="H199" s="93"/>
      <c r="I199" s="94">
        <f t="shared" si="10"/>
        <v>-77644.58</v>
      </c>
      <c r="J199" s="115">
        <f t="shared" si="11"/>
        <v>44620</v>
      </c>
      <c r="K199" s="116"/>
    </row>
    <row r="200" spans="1:11" hidden="1" x14ac:dyDescent="0.2">
      <c r="A200" s="7" t="s">
        <v>1668</v>
      </c>
      <c r="B200" s="90">
        <v>44617</v>
      </c>
      <c r="C200" s="113" t="s">
        <v>1705</v>
      </c>
      <c r="D200" s="114"/>
      <c r="E200" s="91">
        <v>0.01</v>
      </c>
      <c r="F200" s="91"/>
      <c r="G200" s="92">
        <f t="shared" si="9"/>
        <v>-36880077.24999997</v>
      </c>
      <c r="H200" s="93"/>
      <c r="I200" s="94">
        <f t="shared" si="10"/>
        <v>-0.01</v>
      </c>
      <c r="J200" s="115">
        <f t="shared" si="11"/>
        <v>44620</v>
      </c>
      <c r="K200" s="116" t="s">
        <v>1736</v>
      </c>
    </row>
    <row r="201" spans="1:11" hidden="1" x14ac:dyDescent="0.2">
      <c r="A201" s="7" t="s">
        <v>1668</v>
      </c>
      <c r="B201" s="90">
        <v>44617</v>
      </c>
      <c r="C201" s="113" t="s">
        <v>1705</v>
      </c>
      <c r="D201" s="114"/>
      <c r="E201" s="91"/>
      <c r="F201" s="91">
        <v>0.01</v>
      </c>
      <c r="G201" s="92">
        <f t="shared" si="9"/>
        <v>-36880077.239999972</v>
      </c>
      <c r="H201" s="93"/>
      <c r="I201" s="94">
        <f t="shared" si="10"/>
        <v>0.01</v>
      </c>
      <c r="J201" s="115">
        <f t="shared" si="11"/>
        <v>44620</v>
      </c>
      <c r="K201" s="116" t="s">
        <v>1736</v>
      </c>
    </row>
    <row r="202" spans="1:11" hidden="1" x14ac:dyDescent="0.2">
      <c r="A202" s="7" t="s">
        <v>1668</v>
      </c>
      <c r="B202" s="90">
        <v>44620</v>
      </c>
      <c r="C202" s="113" t="s">
        <v>579</v>
      </c>
      <c r="D202" s="114"/>
      <c r="E202" s="91">
        <v>0.35</v>
      </c>
      <c r="F202" s="91"/>
      <c r="G202" s="92">
        <f t="shared" si="9"/>
        <v>-36880077.24999997</v>
      </c>
      <c r="H202" s="93"/>
      <c r="I202" s="94">
        <f t="shared" si="10"/>
        <v>-0.35</v>
      </c>
      <c r="J202" s="115">
        <f t="shared" si="11"/>
        <v>44620</v>
      </c>
      <c r="K202" s="116" t="s">
        <v>14</v>
      </c>
    </row>
    <row r="203" spans="1:11" hidden="1" x14ac:dyDescent="0.2">
      <c r="A203" s="7" t="s">
        <v>1771</v>
      </c>
      <c r="B203" s="90">
        <v>44620</v>
      </c>
      <c r="C203" s="113" t="s">
        <v>1712</v>
      </c>
      <c r="D203" s="114"/>
      <c r="E203" s="91">
        <v>2364</v>
      </c>
      <c r="F203" s="91"/>
      <c r="G203" s="92">
        <f t="shared" si="9"/>
        <v>-36880076.899999969</v>
      </c>
      <c r="H203" s="93"/>
      <c r="I203" s="94">
        <f t="shared" si="10"/>
        <v>-2364</v>
      </c>
      <c r="J203" s="115">
        <f t="shared" si="11"/>
        <v>44620</v>
      </c>
      <c r="K203" s="116" t="s">
        <v>12</v>
      </c>
    </row>
    <row r="204" spans="1:11" hidden="1" x14ac:dyDescent="0.2">
      <c r="A204" s="7" t="s">
        <v>1771</v>
      </c>
      <c r="B204" s="90">
        <v>44620</v>
      </c>
      <c r="C204" s="113" t="s">
        <v>1773</v>
      </c>
      <c r="D204" s="114"/>
      <c r="E204" s="91"/>
      <c r="F204" s="91">
        <v>2371.1</v>
      </c>
      <c r="G204" s="92">
        <f t="shared" si="9"/>
        <v>-36877712.899999969</v>
      </c>
      <c r="H204" s="93"/>
      <c r="I204" s="94">
        <f t="shared" si="10"/>
        <v>2371.1</v>
      </c>
      <c r="J204" s="115">
        <f t="shared" si="11"/>
        <v>44620</v>
      </c>
      <c r="K204" s="116" t="s">
        <v>1530</v>
      </c>
    </row>
    <row r="205" spans="1:11" hidden="1" x14ac:dyDescent="0.2">
      <c r="A205" s="7" t="s">
        <v>1771</v>
      </c>
      <c r="B205" s="90">
        <v>44621</v>
      </c>
      <c r="C205" s="113" t="s">
        <v>1781</v>
      </c>
      <c r="D205" s="114"/>
      <c r="E205" s="91">
        <v>1035</v>
      </c>
      <c r="F205" s="91"/>
      <c r="G205" s="92">
        <f t="shared" si="9"/>
        <v>-36880083.99999997</v>
      </c>
      <c r="H205" s="93"/>
      <c r="I205" s="94">
        <f t="shared" si="10"/>
        <v>-1035</v>
      </c>
      <c r="J205" s="115">
        <f t="shared" si="11"/>
        <v>44651</v>
      </c>
      <c r="K205" s="116" t="s">
        <v>12</v>
      </c>
    </row>
    <row r="206" spans="1:11" hidden="1" x14ac:dyDescent="0.2">
      <c r="A206" s="7" t="s">
        <v>1771</v>
      </c>
      <c r="B206" s="90">
        <v>44621</v>
      </c>
      <c r="C206" s="113" t="s">
        <v>1652</v>
      </c>
      <c r="D206" s="114"/>
      <c r="E206" s="91"/>
      <c r="F206" s="91">
        <v>1035</v>
      </c>
      <c r="G206" s="92">
        <f t="shared" si="9"/>
        <v>-36879048.99999997</v>
      </c>
      <c r="H206" s="93"/>
      <c r="I206" s="94">
        <f t="shared" si="10"/>
        <v>1035</v>
      </c>
      <c r="J206" s="115">
        <f t="shared" si="11"/>
        <v>44651</v>
      </c>
      <c r="K206" s="116" t="s">
        <v>12</v>
      </c>
    </row>
    <row r="207" spans="1:11" hidden="1" x14ac:dyDescent="0.2">
      <c r="A207" s="7" t="s">
        <v>1668</v>
      </c>
      <c r="B207" s="90">
        <v>44623</v>
      </c>
      <c r="C207" s="113" t="s">
        <v>1741</v>
      </c>
      <c r="D207" s="114"/>
      <c r="E207" s="91">
        <v>506785.35</v>
      </c>
      <c r="F207" s="91"/>
      <c r="G207" s="92">
        <f t="shared" si="9"/>
        <v>-36880083.99999997</v>
      </c>
      <c r="H207" s="93"/>
      <c r="I207" s="94">
        <f t="shared" si="10"/>
        <v>-506785.35</v>
      </c>
      <c r="J207" s="115">
        <f t="shared" si="11"/>
        <v>44651</v>
      </c>
      <c r="K207" s="116" t="s">
        <v>737</v>
      </c>
    </row>
    <row r="208" spans="1:11" hidden="1" x14ac:dyDescent="0.2">
      <c r="A208" s="7" t="s">
        <v>1668</v>
      </c>
      <c r="B208" s="90">
        <v>44623</v>
      </c>
      <c r="C208" s="113" t="s">
        <v>1705</v>
      </c>
      <c r="D208" s="114"/>
      <c r="E208" s="91"/>
      <c r="F208" s="91">
        <v>527651.76</v>
      </c>
      <c r="G208" s="92">
        <f t="shared" si="9"/>
        <v>-36373298.649999969</v>
      </c>
      <c r="H208" s="93"/>
      <c r="I208" s="94">
        <f t="shared" si="10"/>
        <v>527651.76</v>
      </c>
      <c r="J208" s="115">
        <f t="shared" si="11"/>
        <v>44651</v>
      </c>
      <c r="K208" s="116" t="s">
        <v>1736</v>
      </c>
    </row>
    <row r="209" spans="1:55" hidden="1" x14ac:dyDescent="0.2">
      <c r="A209" s="7" t="s">
        <v>1758</v>
      </c>
      <c r="B209" s="90">
        <v>44623</v>
      </c>
      <c r="C209" s="113" t="s">
        <v>1762</v>
      </c>
      <c r="D209" s="114"/>
      <c r="E209" s="91"/>
      <c r="F209" s="91">
        <v>506785.35</v>
      </c>
      <c r="G209" s="92">
        <f t="shared" si="9"/>
        <v>-36900950.409999967</v>
      </c>
      <c r="H209" s="93"/>
      <c r="I209" s="94">
        <f t="shared" si="10"/>
        <v>506785.35</v>
      </c>
      <c r="J209" s="115">
        <f t="shared" si="11"/>
        <v>44651</v>
      </c>
      <c r="K209" s="116" t="s">
        <v>737</v>
      </c>
    </row>
    <row r="210" spans="1:55" hidden="1" x14ac:dyDescent="0.2">
      <c r="A210" s="7" t="s">
        <v>1829</v>
      </c>
      <c r="B210" s="90">
        <v>44623</v>
      </c>
      <c r="C210" s="113" t="s">
        <v>1816</v>
      </c>
      <c r="D210" s="114" t="s">
        <v>1827</v>
      </c>
      <c r="E210" s="91">
        <v>5220</v>
      </c>
      <c r="F210" s="91"/>
      <c r="G210" s="92">
        <f t="shared" si="9"/>
        <v>-37407735.759999968</v>
      </c>
      <c r="H210" s="93"/>
      <c r="I210" s="94">
        <f t="shared" si="10"/>
        <v>-5220</v>
      </c>
      <c r="J210" s="115">
        <f t="shared" si="11"/>
        <v>44651</v>
      </c>
      <c r="K210" s="116"/>
    </row>
    <row r="211" spans="1:55" hidden="1" x14ac:dyDescent="0.2">
      <c r="A211" s="7" t="s">
        <v>1829</v>
      </c>
      <c r="B211" s="90">
        <v>44623</v>
      </c>
      <c r="C211" s="113" t="s">
        <v>729</v>
      </c>
      <c r="D211" s="114" t="s">
        <v>1828</v>
      </c>
      <c r="E211" s="91">
        <v>527651.76</v>
      </c>
      <c r="F211" s="91"/>
      <c r="G211" s="92">
        <f t="shared" si="9"/>
        <v>-37402515.759999968</v>
      </c>
      <c r="H211" s="93"/>
      <c r="I211" s="94">
        <f t="shared" si="10"/>
        <v>-527651.76</v>
      </c>
      <c r="J211" s="115">
        <f t="shared" si="11"/>
        <v>44651</v>
      </c>
      <c r="K211" s="116"/>
      <c r="BC211" s="128"/>
    </row>
    <row r="212" spans="1:55" hidden="1" x14ac:dyDescent="0.2">
      <c r="A212" s="7" t="s">
        <v>1668</v>
      </c>
      <c r="B212" s="90">
        <v>44629</v>
      </c>
      <c r="C212" s="113" t="s">
        <v>1718</v>
      </c>
      <c r="D212" s="114"/>
      <c r="E212" s="91">
        <v>5520</v>
      </c>
      <c r="F212" s="91"/>
      <c r="G212" s="92">
        <f t="shared" si="9"/>
        <v>-36874863.99999997</v>
      </c>
      <c r="H212" s="93"/>
      <c r="I212" s="94">
        <f t="shared" si="10"/>
        <v>-5520</v>
      </c>
      <c r="J212" s="115">
        <f t="shared" si="11"/>
        <v>44651</v>
      </c>
      <c r="K212" s="116" t="s">
        <v>9</v>
      </c>
    </row>
    <row r="213" spans="1:55" hidden="1" x14ac:dyDescent="0.2">
      <c r="A213" s="7" t="s">
        <v>1668</v>
      </c>
      <c r="B213" s="90">
        <v>44629</v>
      </c>
      <c r="C213" s="113" t="s">
        <v>1658</v>
      </c>
      <c r="D213" s="114"/>
      <c r="E213" s="91">
        <v>27000</v>
      </c>
      <c r="F213" s="91"/>
      <c r="G213" s="92">
        <f t="shared" si="9"/>
        <v>-36869343.99999997</v>
      </c>
      <c r="H213" s="93"/>
      <c r="I213" s="94">
        <f t="shared" si="10"/>
        <v>-27000</v>
      </c>
      <c r="J213" s="115">
        <f t="shared" si="11"/>
        <v>44651</v>
      </c>
      <c r="K213" s="116" t="s">
        <v>9</v>
      </c>
    </row>
    <row r="214" spans="1:55" hidden="1" x14ac:dyDescent="0.2">
      <c r="A214" s="7" t="s">
        <v>1668</v>
      </c>
      <c r="B214" s="90">
        <v>44629</v>
      </c>
      <c r="C214" s="113" t="s">
        <v>1735</v>
      </c>
      <c r="D214" s="114"/>
      <c r="E214" s="91">
        <v>960</v>
      </c>
      <c r="F214" s="91"/>
      <c r="G214" s="92">
        <f t="shared" si="9"/>
        <v>-36842343.99999997</v>
      </c>
      <c r="H214" s="93"/>
      <c r="I214" s="94">
        <f t="shared" si="10"/>
        <v>-960</v>
      </c>
      <c r="J214" s="115">
        <f t="shared" si="11"/>
        <v>44651</v>
      </c>
      <c r="K214" s="116" t="s">
        <v>12</v>
      </c>
    </row>
    <row r="215" spans="1:55" hidden="1" x14ac:dyDescent="0.2">
      <c r="A215" s="7" t="s">
        <v>1668</v>
      </c>
      <c r="B215" s="90">
        <v>44629</v>
      </c>
      <c r="C215" s="113" t="s">
        <v>647</v>
      </c>
      <c r="D215" s="114"/>
      <c r="E215" s="91">
        <v>5460</v>
      </c>
      <c r="F215" s="91"/>
      <c r="G215" s="92">
        <f t="shared" si="9"/>
        <v>-36841383.99999997</v>
      </c>
      <c r="H215" s="93"/>
      <c r="I215" s="94">
        <f t="shared" si="10"/>
        <v>-5460</v>
      </c>
      <c r="J215" s="115">
        <f t="shared" si="11"/>
        <v>44651</v>
      </c>
      <c r="K215" s="116" t="s">
        <v>9</v>
      </c>
    </row>
    <row r="216" spans="1:55" hidden="1" x14ac:dyDescent="0.2">
      <c r="A216" s="7" t="s">
        <v>1668</v>
      </c>
      <c r="B216" s="90">
        <v>44629</v>
      </c>
      <c r="C216" s="113" t="s">
        <v>1739</v>
      </c>
      <c r="D216" s="114"/>
      <c r="E216" s="91">
        <v>1640</v>
      </c>
      <c r="F216" s="91"/>
      <c r="G216" s="92">
        <f t="shared" si="9"/>
        <v>-36835923.99999997</v>
      </c>
      <c r="H216" s="93"/>
      <c r="I216" s="94">
        <f t="shared" si="10"/>
        <v>-1640</v>
      </c>
      <c r="J216" s="115">
        <f t="shared" si="11"/>
        <v>44651</v>
      </c>
      <c r="K216" s="116" t="s">
        <v>12</v>
      </c>
    </row>
    <row r="217" spans="1:55" hidden="1" x14ac:dyDescent="0.2">
      <c r="A217" s="7" t="s">
        <v>1668</v>
      </c>
      <c r="B217" s="90">
        <v>44629</v>
      </c>
      <c r="C217" s="113" t="s">
        <v>1661</v>
      </c>
      <c r="D217" s="114"/>
      <c r="E217" s="91">
        <v>14948.3</v>
      </c>
      <c r="F217" s="91"/>
      <c r="G217" s="92">
        <f t="shared" si="9"/>
        <v>-36834283.99999997</v>
      </c>
      <c r="H217" s="93"/>
      <c r="I217" s="94">
        <f t="shared" si="10"/>
        <v>-14948.3</v>
      </c>
      <c r="J217" s="115">
        <f t="shared" si="11"/>
        <v>44651</v>
      </c>
      <c r="K217" s="116" t="s">
        <v>14</v>
      </c>
    </row>
    <row r="218" spans="1:55" hidden="1" x14ac:dyDescent="0.2">
      <c r="A218" s="7" t="s">
        <v>1668</v>
      </c>
      <c r="B218" s="90">
        <v>44629</v>
      </c>
      <c r="C218" s="113" t="s">
        <v>1743</v>
      </c>
      <c r="D218" s="114"/>
      <c r="E218" s="91">
        <v>16911.71</v>
      </c>
      <c r="F218" s="91"/>
      <c r="G218" s="92">
        <f t="shared" si="9"/>
        <v>-36819335.699999973</v>
      </c>
      <c r="H218" s="93"/>
      <c r="I218" s="94">
        <f t="shared" si="10"/>
        <v>-16911.71</v>
      </c>
      <c r="J218" s="115">
        <f t="shared" si="11"/>
        <v>44651</v>
      </c>
      <c r="K218" s="116" t="s">
        <v>9</v>
      </c>
    </row>
    <row r="219" spans="1:55" hidden="1" x14ac:dyDescent="0.2">
      <c r="A219" s="7" t="s">
        <v>1668</v>
      </c>
      <c r="B219" s="90">
        <v>44629</v>
      </c>
      <c r="C219" s="113" t="s">
        <v>1727</v>
      </c>
      <c r="D219" s="114"/>
      <c r="E219" s="91">
        <v>9000</v>
      </c>
      <c r="F219" s="91"/>
      <c r="G219" s="92">
        <f t="shared" si="9"/>
        <v>-36802423.989999972</v>
      </c>
      <c r="H219" s="93"/>
      <c r="I219" s="94">
        <f t="shared" si="10"/>
        <v>-9000</v>
      </c>
      <c r="J219" s="115">
        <f t="shared" si="11"/>
        <v>44651</v>
      </c>
      <c r="K219" s="116" t="s">
        <v>9</v>
      </c>
    </row>
    <row r="220" spans="1:55" hidden="1" x14ac:dyDescent="0.2">
      <c r="A220" s="7" t="s">
        <v>1668</v>
      </c>
      <c r="B220" s="90">
        <v>44629</v>
      </c>
      <c r="C220" s="113" t="s">
        <v>615</v>
      </c>
      <c r="D220" s="114"/>
      <c r="E220" s="91">
        <v>5550</v>
      </c>
      <c r="F220" s="91"/>
      <c r="G220" s="92">
        <f t="shared" si="9"/>
        <v>-36793423.989999972</v>
      </c>
      <c r="H220" s="93"/>
      <c r="I220" s="94">
        <f t="shared" si="10"/>
        <v>-5550</v>
      </c>
      <c r="J220" s="115">
        <f t="shared" si="11"/>
        <v>44651</v>
      </c>
      <c r="K220" s="116" t="s">
        <v>12</v>
      </c>
    </row>
    <row r="221" spans="1:55" hidden="1" x14ac:dyDescent="0.2">
      <c r="A221" s="7" t="s">
        <v>1668</v>
      </c>
      <c r="B221" s="90">
        <v>44629</v>
      </c>
      <c r="C221" s="113" t="s">
        <v>1740</v>
      </c>
      <c r="D221" s="114"/>
      <c r="E221" s="91"/>
      <c r="F221" s="91">
        <v>86990.01</v>
      </c>
      <c r="G221" s="92">
        <f t="shared" si="9"/>
        <v>-36787873.989999972</v>
      </c>
      <c r="H221" s="93"/>
      <c r="I221" s="94">
        <f t="shared" si="10"/>
        <v>86990.01</v>
      </c>
      <c r="J221" s="115">
        <f t="shared" si="11"/>
        <v>44651</v>
      </c>
      <c r="K221" s="116" t="s">
        <v>737</v>
      </c>
    </row>
    <row r="222" spans="1:55" hidden="1" x14ac:dyDescent="0.2">
      <c r="A222" s="7" t="s">
        <v>1758</v>
      </c>
      <c r="B222" s="90">
        <v>44629</v>
      </c>
      <c r="C222" s="113" t="s">
        <v>1761</v>
      </c>
      <c r="D222" s="114"/>
      <c r="E222" s="91">
        <v>86990.01</v>
      </c>
      <c r="F222" s="91"/>
      <c r="G222" s="92">
        <f t="shared" si="9"/>
        <v>-36874863.99999997</v>
      </c>
      <c r="H222" s="93"/>
      <c r="I222" s="94">
        <f t="shared" si="10"/>
        <v>-86990.01</v>
      </c>
      <c r="J222" s="115">
        <f t="shared" si="11"/>
        <v>44651</v>
      </c>
      <c r="K222" s="116" t="s">
        <v>737</v>
      </c>
    </row>
    <row r="223" spans="1:55" hidden="1" x14ac:dyDescent="0.2">
      <c r="A223" s="7" t="s">
        <v>1668</v>
      </c>
      <c r="B223" s="90">
        <v>44634</v>
      </c>
      <c r="C223" s="113" t="s">
        <v>1741</v>
      </c>
      <c r="D223" s="114"/>
      <c r="E223" s="91">
        <v>433.2</v>
      </c>
      <c r="F223" s="91"/>
      <c r="G223" s="92">
        <f t="shared" si="9"/>
        <v>-36787873.989999972</v>
      </c>
      <c r="H223" s="93"/>
      <c r="I223" s="94">
        <f t="shared" si="10"/>
        <v>-433.2</v>
      </c>
      <c r="J223" s="115">
        <f t="shared" si="11"/>
        <v>44651</v>
      </c>
      <c r="K223" s="116" t="s">
        <v>737</v>
      </c>
    </row>
    <row r="224" spans="1:55" hidden="1" x14ac:dyDescent="0.2">
      <c r="A224" s="7" t="s">
        <v>1668</v>
      </c>
      <c r="B224" s="90">
        <v>44634</v>
      </c>
      <c r="C224" s="113" t="s">
        <v>1738</v>
      </c>
      <c r="D224" s="114"/>
      <c r="E224" s="91"/>
      <c r="F224" s="91">
        <v>433.2</v>
      </c>
      <c r="G224" s="92">
        <f t="shared" si="9"/>
        <v>-36787440.789999969</v>
      </c>
      <c r="H224" s="93"/>
      <c r="I224" s="94">
        <f t="shared" si="10"/>
        <v>433.2</v>
      </c>
      <c r="J224" s="115">
        <f t="shared" si="11"/>
        <v>44651</v>
      </c>
      <c r="K224" s="116" t="s">
        <v>9</v>
      </c>
    </row>
    <row r="225" spans="1:11" hidden="1" x14ac:dyDescent="0.2">
      <c r="A225" s="7" t="s">
        <v>1758</v>
      </c>
      <c r="B225" s="90">
        <v>44634</v>
      </c>
      <c r="C225" s="113" t="s">
        <v>1765</v>
      </c>
      <c r="D225" s="114"/>
      <c r="E225" s="91"/>
      <c r="F225" s="91">
        <v>433.2</v>
      </c>
      <c r="G225" s="92">
        <f t="shared" si="9"/>
        <v>-36787873.989999972</v>
      </c>
      <c r="H225" s="93"/>
      <c r="I225" s="94">
        <f t="shared" si="10"/>
        <v>433.2</v>
      </c>
      <c r="J225" s="115">
        <f t="shared" si="11"/>
        <v>44651</v>
      </c>
      <c r="K225" s="116" t="s">
        <v>737</v>
      </c>
    </row>
    <row r="226" spans="1:11" hidden="1" x14ac:dyDescent="0.2">
      <c r="A226" s="7" t="s">
        <v>1771</v>
      </c>
      <c r="B226" s="90">
        <v>44634</v>
      </c>
      <c r="C226" s="113" t="s">
        <v>1782</v>
      </c>
      <c r="D226" s="114"/>
      <c r="E226" s="91">
        <v>2338</v>
      </c>
      <c r="F226" s="91"/>
      <c r="G226" s="92">
        <f t="shared" si="9"/>
        <v>-36788307.189999975</v>
      </c>
      <c r="H226" s="93"/>
      <c r="I226" s="94">
        <f t="shared" si="10"/>
        <v>-2338</v>
      </c>
      <c r="J226" s="115">
        <f t="shared" si="11"/>
        <v>44651</v>
      </c>
      <c r="K226" s="116" t="s">
        <v>12</v>
      </c>
    </row>
    <row r="227" spans="1:11" x14ac:dyDescent="0.2">
      <c r="A227" s="7" t="s">
        <v>1829</v>
      </c>
      <c r="B227" s="90">
        <v>44643</v>
      </c>
      <c r="C227" s="113" t="s">
        <v>727</v>
      </c>
      <c r="D227" s="114" t="s">
        <v>1825</v>
      </c>
      <c r="E227" s="91">
        <v>14116.64</v>
      </c>
      <c r="F227" s="91"/>
      <c r="G227" s="92">
        <f t="shared" si="9"/>
        <v>-36785969.189999975</v>
      </c>
      <c r="H227" s="93"/>
      <c r="I227" s="94">
        <f t="shared" si="10"/>
        <v>-14116.64</v>
      </c>
      <c r="J227" s="115">
        <f t="shared" si="11"/>
        <v>44651</v>
      </c>
      <c r="K227" s="116"/>
    </row>
    <row r="228" spans="1:11" hidden="1" x14ac:dyDescent="0.2">
      <c r="A228" s="7" t="s">
        <v>1829</v>
      </c>
      <c r="B228" s="90">
        <v>44643</v>
      </c>
      <c r="C228" s="113" t="s">
        <v>730</v>
      </c>
      <c r="D228" s="114" t="s">
        <v>1826</v>
      </c>
      <c r="E228" s="91">
        <v>76353.22</v>
      </c>
      <c r="F228" s="91"/>
      <c r="G228" s="92">
        <f t="shared" si="9"/>
        <v>-36771852.549999975</v>
      </c>
      <c r="H228" s="93"/>
      <c r="I228" s="94">
        <f t="shared" si="10"/>
        <v>-76353.22</v>
      </c>
      <c r="J228" s="115">
        <f t="shared" si="11"/>
        <v>44651</v>
      </c>
      <c r="K228" s="116"/>
    </row>
    <row r="229" spans="1:11" hidden="1" x14ac:dyDescent="0.2">
      <c r="A229" s="7" t="s">
        <v>1668</v>
      </c>
      <c r="B229" s="90">
        <v>44651</v>
      </c>
      <c r="C229" s="113" t="s">
        <v>579</v>
      </c>
      <c r="D229" s="114"/>
      <c r="E229" s="91">
        <v>1.05</v>
      </c>
      <c r="F229" s="91"/>
      <c r="G229" s="92">
        <f t="shared" si="9"/>
        <v>-36695499.329999976</v>
      </c>
      <c r="H229" s="93"/>
      <c r="I229" s="94">
        <f t="shared" si="10"/>
        <v>-1.05</v>
      </c>
      <c r="J229" s="115">
        <f t="shared" si="11"/>
        <v>44651</v>
      </c>
      <c r="K229" s="116" t="s">
        <v>14</v>
      </c>
    </row>
    <row r="230" spans="1:11" hidden="1" x14ac:dyDescent="0.2">
      <c r="A230" s="7" t="s">
        <v>1668</v>
      </c>
      <c r="B230" s="90">
        <v>44651</v>
      </c>
      <c r="C230" s="113" t="s">
        <v>1740</v>
      </c>
      <c r="D230" s="114"/>
      <c r="E230" s="91"/>
      <c r="F230" s="91">
        <v>1.05</v>
      </c>
      <c r="G230" s="92">
        <f t="shared" si="9"/>
        <v>-36695498.279999979</v>
      </c>
      <c r="H230" s="93"/>
      <c r="I230" s="94">
        <f t="shared" si="10"/>
        <v>1.05</v>
      </c>
      <c r="J230" s="115">
        <f t="shared" si="11"/>
        <v>44651</v>
      </c>
      <c r="K230" s="116" t="s">
        <v>737</v>
      </c>
    </row>
    <row r="231" spans="1:11" hidden="1" x14ac:dyDescent="0.2">
      <c r="A231" s="7" t="s">
        <v>1758</v>
      </c>
      <c r="B231" s="90">
        <v>44651</v>
      </c>
      <c r="C231" s="113" t="s">
        <v>1764</v>
      </c>
      <c r="D231" s="114"/>
      <c r="E231" s="91">
        <v>1.05</v>
      </c>
      <c r="F231" s="91"/>
      <c r="G231" s="92">
        <f t="shared" si="9"/>
        <v>-36695499.329999976</v>
      </c>
      <c r="H231" s="93"/>
      <c r="I231" s="94">
        <f t="shared" si="10"/>
        <v>-1.05</v>
      </c>
      <c r="J231" s="115">
        <f t="shared" si="11"/>
        <v>44651</v>
      </c>
      <c r="K231" s="116" t="s">
        <v>737</v>
      </c>
    </row>
    <row r="232" spans="1:11" hidden="1" x14ac:dyDescent="0.2">
      <c r="A232" s="7" t="s">
        <v>1758</v>
      </c>
      <c r="B232" s="90">
        <v>44651</v>
      </c>
      <c r="C232" s="113" t="s">
        <v>823</v>
      </c>
      <c r="D232" s="114"/>
      <c r="E232" s="91"/>
      <c r="F232" s="91">
        <v>3.37</v>
      </c>
      <c r="G232" s="92">
        <f t="shared" si="9"/>
        <v>-36695498.279999979</v>
      </c>
      <c r="H232" s="93"/>
      <c r="I232" s="94">
        <f t="shared" si="10"/>
        <v>3.37</v>
      </c>
      <c r="J232" s="115">
        <f t="shared" si="11"/>
        <v>44651</v>
      </c>
      <c r="K232" s="116" t="s">
        <v>14</v>
      </c>
    </row>
    <row r="233" spans="1:11" hidden="1" x14ac:dyDescent="0.2">
      <c r="A233" s="7" t="s">
        <v>1771</v>
      </c>
      <c r="B233" s="90">
        <v>44651</v>
      </c>
      <c r="C233" s="113" t="s">
        <v>1652</v>
      </c>
      <c r="D233" s="114"/>
      <c r="E233" s="91">
        <v>2820</v>
      </c>
      <c r="F233" s="91"/>
      <c r="G233" s="92">
        <f t="shared" si="9"/>
        <v>-36695501.649999976</v>
      </c>
      <c r="H233" s="93"/>
      <c r="I233" s="94">
        <f t="shared" si="10"/>
        <v>-2820</v>
      </c>
      <c r="J233" s="115">
        <f t="shared" si="11"/>
        <v>44651</v>
      </c>
      <c r="K233" s="116" t="s">
        <v>12</v>
      </c>
    </row>
    <row r="234" spans="1:11" hidden="1" x14ac:dyDescent="0.2">
      <c r="A234" s="7" t="s">
        <v>1771</v>
      </c>
      <c r="B234" s="90">
        <v>44651</v>
      </c>
      <c r="C234" s="113" t="s">
        <v>1773</v>
      </c>
      <c r="D234" s="114"/>
      <c r="E234" s="91"/>
      <c r="F234" s="91">
        <v>5158</v>
      </c>
      <c r="G234" s="92">
        <f t="shared" si="9"/>
        <v>-36692681.649999976</v>
      </c>
      <c r="H234" s="93"/>
      <c r="I234" s="94">
        <f t="shared" si="10"/>
        <v>5158</v>
      </c>
      <c r="J234" s="115">
        <f t="shared" si="11"/>
        <v>44651</v>
      </c>
      <c r="K234" s="116" t="s">
        <v>1530</v>
      </c>
    </row>
    <row r="235" spans="1:11" hidden="1" x14ac:dyDescent="0.2">
      <c r="A235" s="7" t="s">
        <v>1668</v>
      </c>
      <c r="B235" s="90">
        <v>44657</v>
      </c>
      <c r="C235" s="113" t="s">
        <v>1741</v>
      </c>
      <c r="D235" s="114"/>
      <c r="E235" s="91">
        <v>377032.65</v>
      </c>
      <c r="F235" s="91"/>
      <c r="G235" s="92">
        <f t="shared" si="9"/>
        <v>-36697839.649999976</v>
      </c>
      <c r="H235" s="93"/>
      <c r="I235" s="94">
        <f t="shared" si="10"/>
        <v>-377032.65</v>
      </c>
      <c r="J235" s="115">
        <f t="shared" si="11"/>
        <v>44681</v>
      </c>
      <c r="K235" s="116" t="s">
        <v>737</v>
      </c>
    </row>
    <row r="236" spans="1:11" hidden="1" x14ac:dyDescent="0.2">
      <c r="A236" s="7" t="s">
        <v>1668</v>
      </c>
      <c r="B236" s="90">
        <v>44657</v>
      </c>
      <c r="C236" s="113" t="s">
        <v>1705</v>
      </c>
      <c r="D236" s="114"/>
      <c r="E236" s="91"/>
      <c r="F236" s="91">
        <v>377032.65</v>
      </c>
      <c r="G236" s="92">
        <f t="shared" si="9"/>
        <v>-36320806.999999978</v>
      </c>
      <c r="H236" s="93"/>
      <c r="I236" s="94">
        <f t="shared" si="10"/>
        <v>377032.65</v>
      </c>
      <c r="J236" s="115">
        <f t="shared" si="11"/>
        <v>44681</v>
      </c>
      <c r="K236" s="116" t="s">
        <v>1736</v>
      </c>
    </row>
    <row r="237" spans="1:11" hidden="1" x14ac:dyDescent="0.2">
      <c r="A237" s="7" t="s">
        <v>1758</v>
      </c>
      <c r="B237" s="90">
        <v>44657</v>
      </c>
      <c r="C237" s="113" t="s">
        <v>1765</v>
      </c>
      <c r="D237" s="114"/>
      <c r="E237" s="91"/>
      <c r="F237" s="91">
        <v>377032.65</v>
      </c>
      <c r="G237" s="92">
        <f t="shared" si="9"/>
        <v>-36697839.649999976</v>
      </c>
      <c r="H237" s="93"/>
      <c r="I237" s="94">
        <f t="shared" si="10"/>
        <v>377032.65</v>
      </c>
      <c r="J237" s="115">
        <f t="shared" si="11"/>
        <v>44681</v>
      </c>
      <c r="K237" s="116" t="s">
        <v>737</v>
      </c>
    </row>
    <row r="238" spans="1:11" hidden="1" x14ac:dyDescent="0.2">
      <c r="A238" s="7" t="s">
        <v>1829</v>
      </c>
      <c r="B238" s="90">
        <v>44657</v>
      </c>
      <c r="C238" s="113" t="s">
        <v>1816</v>
      </c>
      <c r="D238" s="114" t="s">
        <v>1827</v>
      </c>
      <c r="E238" s="91">
        <v>1380</v>
      </c>
      <c r="F238" s="91"/>
      <c r="G238" s="92">
        <f t="shared" si="9"/>
        <v>-37074872.299999975</v>
      </c>
      <c r="H238" s="93"/>
      <c r="I238" s="94">
        <f t="shared" si="10"/>
        <v>-1380</v>
      </c>
      <c r="J238" s="115">
        <f t="shared" si="11"/>
        <v>44681</v>
      </c>
      <c r="K238" s="116"/>
    </row>
    <row r="239" spans="1:11" hidden="1" x14ac:dyDescent="0.2">
      <c r="A239" s="7" t="s">
        <v>1829</v>
      </c>
      <c r="B239" s="90">
        <v>44657</v>
      </c>
      <c r="C239" s="113" t="s">
        <v>729</v>
      </c>
      <c r="D239" s="114" t="s">
        <v>1828</v>
      </c>
      <c r="E239" s="91">
        <v>377032.65</v>
      </c>
      <c r="F239" s="91"/>
      <c r="G239" s="92">
        <f t="shared" si="9"/>
        <v>-37073492.299999975</v>
      </c>
      <c r="H239" s="93"/>
      <c r="I239" s="94">
        <f t="shared" si="10"/>
        <v>-377032.65</v>
      </c>
      <c r="J239" s="115">
        <f t="shared" si="11"/>
        <v>44681</v>
      </c>
      <c r="K239" s="116"/>
    </row>
    <row r="240" spans="1:11" hidden="1" x14ac:dyDescent="0.2">
      <c r="A240" s="7" t="s">
        <v>1668</v>
      </c>
      <c r="B240" s="90">
        <v>44658</v>
      </c>
      <c r="C240" s="113" t="s">
        <v>1729</v>
      </c>
      <c r="D240" s="114"/>
      <c r="E240" s="91">
        <v>328418.08</v>
      </c>
      <c r="F240" s="91"/>
      <c r="G240" s="92">
        <f t="shared" si="9"/>
        <v>-36696459.649999976</v>
      </c>
      <c r="H240" s="93"/>
      <c r="I240" s="94">
        <f t="shared" si="10"/>
        <v>-328418.08</v>
      </c>
      <c r="J240" s="115">
        <f t="shared" si="11"/>
        <v>44681</v>
      </c>
      <c r="K240" s="116" t="s">
        <v>9</v>
      </c>
    </row>
    <row r="241" spans="1:11" hidden="1" x14ac:dyDescent="0.2">
      <c r="A241" s="7" t="s">
        <v>1668</v>
      </c>
      <c r="B241" s="90">
        <v>44658</v>
      </c>
      <c r="C241" s="113" t="s">
        <v>1712</v>
      </c>
      <c r="D241" s="114"/>
      <c r="E241" s="91">
        <v>348</v>
      </c>
      <c r="F241" s="91"/>
      <c r="G241" s="92">
        <f t="shared" si="9"/>
        <v>-36368041.569999978</v>
      </c>
      <c r="H241" s="93"/>
      <c r="I241" s="94">
        <f t="shared" si="10"/>
        <v>-348</v>
      </c>
      <c r="J241" s="115">
        <f t="shared" si="11"/>
        <v>44681</v>
      </c>
      <c r="K241" s="116" t="s">
        <v>12</v>
      </c>
    </row>
    <row r="242" spans="1:11" hidden="1" x14ac:dyDescent="0.2">
      <c r="A242" s="7" t="s">
        <v>1668</v>
      </c>
      <c r="B242" s="90">
        <v>44658</v>
      </c>
      <c r="C242" s="113" t="s">
        <v>647</v>
      </c>
      <c r="D242" s="114"/>
      <c r="E242" s="91">
        <v>6210</v>
      </c>
      <c r="F242" s="91"/>
      <c r="G242" s="92">
        <f t="shared" si="9"/>
        <v>-36367693.569999978</v>
      </c>
      <c r="H242" s="93"/>
      <c r="I242" s="94">
        <f t="shared" si="10"/>
        <v>-6210</v>
      </c>
      <c r="J242" s="115">
        <f t="shared" si="11"/>
        <v>44681</v>
      </c>
      <c r="K242" s="116" t="s">
        <v>9</v>
      </c>
    </row>
    <row r="243" spans="1:11" hidden="1" x14ac:dyDescent="0.2">
      <c r="A243" s="7" t="s">
        <v>1668</v>
      </c>
      <c r="B243" s="90">
        <v>44658</v>
      </c>
      <c r="C243" s="113" t="s">
        <v>1739</v>
      </c>
      <c r="D243" s="114"/>
      <c r="E243" s="91">
        <v>1640</v>
      </c>
      <c r="F243" s="91"/>
      <c r="G243" s="92">
        <f t="shared" si="9"/>
        <v>-36361483.569999978</v>
      </c>
      <c r="H243" s="93"/>
      <c r="I243" s="94">
        <f t="shared" si="10"/>
        <v>-1640</v>
      </c>
      <c r="J243" s="115">
        <f t="shared" si="11"/>
        <v>44681</v>
      </c>
      <c r="K243" s="116" t="s">
        <v>13</v>
      </c>
    </row>
    <row r="244" spans="1:11" hidden="1" x14ac:dyDescent="0.2">
      <c r="A244" s="7" t="s">
        <v>1668</v>
      </c>
      <c r="B244" s="90">
        <v>44658</v>
      </c>
      <c r="C244" s="113" t="s">
        <v>1718</v>
      </c>
      <c r="D244" s="114"/>
      <c r="E244" s="91">
        <v>11040</v>
      </c>
      <c r="F244" s="91"/>
      <c r="G244" s="92">
        <f t="shared" si="9"/>
        <v>-36359843.569999978</v>
      </c>
      <c r="H244" s="93"/>
      <c r="I244" s="94">
        <f t="shared" si="10"/>
        <v>-11040</v>
      </c>
      <c r="J244" s="115">
        <f t="shared" si="11"/>
        <v>44681</v>
      </c>
      <c r="K244" s="116" t="s">
        <v>9</v>
      </c>
    </row>
    <row r="245" spans="1:11" hidden="1" x14ac:dyDescent="0.2">
      <c r="A245" s="7" t="s">
        <v>1668</v>
      </c>
      <c r="B245" s="90">
        <v>44658</v>
      </c>
      <c r="C245" s="113" t="s">
        <v>1730</v>
      </c>
      <c r="D245" s="114"/>
      <c r="E245" s="91">
        <v>900</v>
      </c>
      <c r="F245" s="91"/>
      <c r="G245" s="92">
        <f t="shared" si="9"/>
        <v>-36348803.569999978</v>
      </c>
      <c r="H245" s="93"/>
      <c r="I245" s="94">
        <f t="shared" si="10"/>
        <v>-900</v>
      </c>
      <c r="J245" s="115">
        <f t="shared" si="11"/>
        <v>44681</v>
      </c>
      <c r="K245" s="116" t="s">
        <v>9</v>
      </c>
    </row>
    <row r="246" spans="1:11" hidden="1" x14ac:dyDescent="0.2">
      <c r="A246" s="7" t="s">
        <v>1668</v>
      </c>
      <c r="B246" s="90">
        <v>44658</v>
      </c>
      <c r="C246" s="113" t="s">
        <v>1742</v>
      </c>
      <c r="D246" s="114"/>
      <c r="E246" s="91">
        <v>1920</v>
      </c>
      <c r="F246" s="91"/>
      <c r="G246" s="92">
        <f t="shared" si="9"/>
        <v>-36347903.569999978</v>
      </c>
      <c r="H246" s="93"/>
      <c r="I246" s="94">
        <f t="shared" si="10"/>
        <v>-1920</v>
      </c>
      <c r="J246" s="115">
        <f t="shared" si="11"/>
        <v>44681</v>
      </c>
      <c r="K246" s="116" t="s">
        <v>9</v>
      </c>
    </row>
    <row r="247" spans="1:11" hidden="1" x14ac:dyDescent="0.2">
      <c r="A247" s="7" t="s">
        <v>1668</v>
      </c>
      <c r="B247" s="90">
        <v>44658</v>
      </c>
      <c r="C247" s="113" t="s">
        <v>1727</v>
      </c>
      <c r="D247" s="114"/>
      <c r="E247" s="91">
        <v>9000</v>
      </c>
      <c r="F247" s="91"/>
      <c r="G247" s="92">
        <f t="shared" si="9"/>
        <v>-36345983.569999978</v>
      </c>
      <c r="H247" s="93"/>
      <c r="I247" s="94">
        <f t="shared" si="10"/>
        <v>-9000</v>
      </c>
      <c r="J247" s="115">
        <f t="shared" si="11"/>
        <v>44681</v>
      </c>
      <c r="K247" s="116" t="s">
        <v>9</v>
      </c>
    </row>
    <row r="248" spans="1:11" hidden="1" x14ac:dyDescent="0.2">
      <c r="A248" s="7" t="s">
        <v>1668</v>
      </c>
      <c r="B248" s="90">
        <v>44658</v>
      </c>
      <c r="C248" s="113" t="s">
        <v>570</v>
      </c>
      <c r="D248" s="114"/>
      <c r="E248" s="91">
        <v>1669.79</v>
      </c>
      <c r="F248" s="91"/>
      <c r="G248" s="92">
        <f t="shared" si="9"/>
        <v>-36336983.569999978</v>
      </c>
      <c r="H248" s="93"/>
      <c r="I248" s="94">
        <f t="shared" si="10"/>
        <v>-1669.79</v>
      </c>
      <c r="J248" s="115">
        <f t="shared" si="11"/>
        <v>44681</v>
      </c>
      <c r="K248" s="116" t="s">
        <v>13</v>
      </c>
    </row>
    <row r="249" spans="1:11" hidden="1" x14ac:dyDescent="0.2">
      <c r="A249" s="7" t="s">
        <v>1668</v>
      </c>
      <c r="B249" s="90">
        <v>44658</v>
      </c>
      <c r="C249" s="113" t="s">
        <v>599</v>
      </c>
      <c r="D249" s="114"/>
      <c r="E249" s="91">
        <v>3600</v>
      </c>
      <c r="F249" s="91"/>
      <c r="G249" s="92">
        <f t="shared" si="9"/>
        <v>-36335313.779999979</v>
      </c>
      <c r="H249" s="93"/>
      <c r="I249" s="94">
        <f t="shared" si="10"/>
        <v>-3600</v>
      </c>
      <c r="J249" s="115">
        <f t="shared" si="11"/>
        <v>44681</v>
      </c>
      <c r="K249" s="116" t="s">
        <v>13</v>
      </c>
    </row>
    <row r="250" spans="1:11" hidden="1" x14ac:dyDescent="0.2">
      <c r="A250" s="7" t="s">
        <v>1668</v>
      </c>
      <c r="B250" s="90">
        <v>44658</v>
      </c>
      <c r="C250" s="113" t="s">
        <v>694</v>
      </c>
      <c r="D250" s="114"/>
      <c r="E250" s="91">
        <v>1389</v>
      </c>
      <c r="F250" s="91"/>
      <c r="G250" s="92">
        <f t="shared" si="9"/>
        <v>-36331713.779999979</v>
      </c>
      <c r="H250" s="93"/>
      <c r="I250" s="94">
        <f t="shared" si="10"/>
        <v>-1389</v>
      </c>
      <c r="J250" s="115">
        <f t="shared" si="11"/>
        <v>44681</v>
      </c>
      <c r="K250" s="116" t="s">
        <v>9</v>
      </c>
    </row>
    <row r="251" spans="1:11" hidden="1" x14ac:dyDescent="0.2">
      <c r="A251" s="7" t="s">
        <v>1668</v>
      </c>
      <c r="B251" s="90">
        <v>44658</v>
      </c>
      <c r="C251" s="113" t="s">
        <v>1662</v>
      </c>
      <c r="D251" s="114"/>
      <c r="E251" s="91">
        <v>1500</v>
      </c>
      <c r="F251" s="91"/>
      <c r="G251" s="92">
        <f t="shared" si="9"/>
        <v>-36330324.779999979</v>
      </c>
      <c r="H251" s="93"/>
      <c r="I251" s="94">
        <f t="shared" si="10"/>
        <v>-1500</v>
      </c>
      <c r="J251" s="115">
        <f t="shared" si="11"/>
        <v>44681</v>
      </c>
      <c r="K251" s="116" t="s">
        <v>9</v>
      </c>
    </row>
    <row r="252" spans="1:11" hidden="1" x14ac:dyDescent="0.2">
      <c r="A252" s="7" t="s">
        <v>1668</v>
      </c>
      <c r="B252" s="90">
        <v>44658</v>
      </c>
      <c r="C252" s="113" t="s">
        <v>1740</v>
      </c>
      <c r="D252" s="114"/>
      <c r="E252" s="91"/>
      <c r="F252" s="91">
        <v>367634.87</v>
      </c>
      <c r="G252" s="92">
        <f t="shared" si="9"/>
        <v>-36328824.779999979</v>
      </c>
      <c r="H252" s="93"/>
      <c r="I252" s="94">
        <f t="shared" si="10"/>
        <v>367634.87</v>
      </c>
      <c r="J252" s="115">
        <f t="shared" si="11"/>
        <v>44681</v>
      </c>
      <c r="K252" s="116" t="s">
        <v>737</v>
      </c>
    </row>
    <row r="253" spans="1:11" hidden="1" x14ac:dyDescent="0.2">
      <c r="A253" s="7" t="s">
        <v>1758</v>
      </c>
      <c r="B253" s="90">
        <v>44658</v>
      </c>
      <c r="C253" s="113" t="s">
        <v>1764</v>
      </c>
      <c r="D253" s="114"/>
      <c r="E253" s="91">
        <v>367634.87</v>
      </c>
      <c r="F253" s="91"/>
      <c r="G253" s="92">
        <f t="shared" si="9"/>
        <v>-36696459.649999976</v>
      </c>
      <c r="H253" s="93"/>
      <c r="I253" s="94">
        <f t="shared" si="10"/>
        <v>-367634.87</v>
      </c>
      <c r="J253" s="115">
        <f t="shared" si="11"/>
        <v>44681</v>
      </c>
      <c r="K253" s="116" t="s">
        <v>737</v>
      </c>
    </row>
    <row r="254" spans="1:11" x14ac:dyDescent="0.2">
      <c r="A254" s="7" t="s">
        <v>1829</v>
      </c>
      <c r="B254" s="90">
        <v>44676</v>
      </c>
      <c r="C254" s="113" t="s">
        <v>727</v>
      </c>
      <c r="D254" s="114" t="s">
        <v>1825</v>
      </c>
      <c r="E254" s="91">
        <v>15835.85</v>
      </c>
      <c r="F254" s="91"/>
      <c r="G254" s="92">
        <f t="shared" si="9"/>
        <v>-36328824.779999979</v>
      </c>
      <c r="H254" s="93"/>
      <c r="I254" s="94">
        <f t="shared" si="10"/>
        <v>-15835.85</v>
      </c>
      <c r="J254" s="115">
        <f t="shared" si="11"/>
        <v>44681</v>
      </c>
      <c r="K254" s="116"/>
    </row>
    <row r="255" spans="1:11" hidden="1" x14ac:dyDescent="0.2">
      <c r="A255" s="7" t="s">
        <v>1829</v>
      </c>
      <c r="B255" s="90">
        <v>44676</v>
      </c>
      <c r="C255" s="113" t="s">
        <v>730</v>
      </c>
      <c r="D255" s="114" t="s">
        <v>1826</v>
      </c>
      <c r="E255" s="91">
        <v>95502.71</v>
      </c>
      <c r="F255" s="91"/>
      <c r="G255" s="92">
        <f t="shared" si="9"/>
        <v>-36312988.929999977</v>
      </c>
      <c r="H255" s="93"/>
      <c r="I255" s="94">
        <f t="shared" si="10"/>
        <v>-95502.71</v>
      </c>
      <c r="J255" s="115">
        <f t="shared" si="11"/>
        <v>44681</v>
      </c>
      <c r="K255" s="116"/>
    </row>
    <row r="256" spans="1:11" hidden="1" x14ac:dyDescent="0.2">
      <c r="A256" s="7" t="s">
        <v>1668</v>
      </c>
      <c r="B256" s="90">
        <v>44680</v>
      </c>
      <c r="C256" s="113" t="s">
        <v>579</v>
      </c>
      <c r="D256" s="114"/>
      <c r="E256" s="91">
        <v>0.35</v>
      </c>
      <c r="F256" s="91"/>
      <c r="G256" s="92">
        <f t="shared" si="9"/>
        <v>-36217486.219999976</v>
      </c>
      <c r="H256" s="93"/>
      <c r="I256" s="94">
        <f t="shared" si="10"/>
        <v>-0.35</v>
      </c>
      <c r="J256" s="115">
        <f t="shared" si="11"/>
        <v>44681</v>
      </c>
      <c r="K256" s="116" t="s">
        <v>14</v>
      </c>
    </row>
    <row r="257" spans="1:11" hidden="1" x14ac:dyDescent="0.2">
      <c r="A257" s="7" t="s">
        <v>1668</v>
      </c>
      <c r="B257" s="90">
        <v>44680</v>
      </c>
      <c r="C257" s="113" t="s">
        <v>1689</v>
      </c>
      <c r="D257" s="114"/>
      <c r="E257" s="91"/>
      <c r="F257" s="91">
        <v>0.35</v>
      </c>
      <c r="G257" s="92">
        <f t="shared" si="9"/>
        <v>-36217485.869999975</v>
      </c>
      <c r="H257" s="93"/>
      <c r="I257" s="94">
        <f t="shared" si="10"/>
        <v>0.35</v>
      </c>
      <c r="J257" s="115">
        <f t="shared" si="11"/>
        <v>44681</v>
      </c>
      <c r="K257" s="116" t="s">
        <v>737</v>
      </c>
    </row>
    <row r="258" spans="1:11" hidden="1" x14ac:dyDescent="0.2">
      <c r="A258" s="7" t="s">
        <v>1758</v>
      </c>
      <c r="B258" s="90">
        <v>44680</v>
      </c>
      <c r="C258" s="113" t="s">
        <v>1761</v>
      </c>
      <c r="D258" s="114"/>
      <c r="E258" s="91">
        <v>0.35</v>
      </c>
      <c r="F258" s="91"/>
      <c r="G258" s="92">
        <f t="shared" ref="G258:G321" si="12">G259+F258-E258</f>
        <v>-36217486.219999976</v>
      </c>
      <c r="H258" s="93"/>
      <c r="I258" s="94">
        <f t="shared" ref="I258:I321" si="13">-E258+F258</f>
        <v>-0.35</v>
      </c>
      <c r="J258" s="115">
        <f t="shared" ref="J258:J321" si="14">EOMONTH(B258,0)</f>
        <v>44681</v>
      </c>
      <c r="K258" s="116" t="s">
        <v>737</v>
      </c>
    </row>
    <row r="259" spans="1:11" hidden="1" x14ac:dyDescent="0.2">
      <c r="A259" s="7" t="s">
        <v>1758</v>
      </c>
      <c r="B259" s="90">
        <v>44680</v>
      </c>
      <c r="C259" s="113" t="s">
        <v>823</v>
      </c>
      <c r="D259" s="114"/>
      <c r="E259" s="91"/>
      <c r="F259" s="91">
        <v>30.84</v>
      </c>
      <c r="G259" s="92">
        <f t="shared" si="12"/>
        <v>-36217485.869999975</v>
      </c>
      <c r="H259" s="93"/>
      <c r="I259" s="94">
        <f t="shared" si="13"/>
        <v>30.84</v>
      </c>
      <c r="J259" s="115">
        <f t="shared" si="14"/>
        <v>44681</v>
      </c>
      <c r="K259" s="116" t="s">
        <v>14</v>
      </c>
    </row>
    <row r="260" spans="1:11" hidden="1" x14ac:dyDescent="0.2">
      <c r="A260" s="7" t="s">
        <v>1668</v>
      </c>
      <c r="B260" s="90">
        <v>44693</v>
      </c>
      <c r="C260" s="113" t="s">
        <v>1652</v>
      </c>
      <c r="D260" s="114"/>
      <c r="E260" s="91">
        <v>39506.26</v>
      </c>
      <c r="F260" s="91"/>
      <c r="G260" s="92">
        <f t="shared" si="12"/>
        <v>-36217516.709999979</v>
      </c>
      <c r="H260" s="93"/>
      <c r="I260" s="94">
        <f t="shared" si="13"/>
        <v>-39506.26</v>
      </c>
      <c r="J260" s="115">
        <f t="shared" si="14"/>
        <v>44712</v>
      </c>
      <c r="K260" s="116" t="s">
        <v>731</v>
      </c>
    </row>
    <row r="261" spans="1:11" hidden="1" x14ac:dyDescent="0.2">
      <c r="A261" s="7" t="s">
        <v>1668</v>
      </c>
      <c r="B261" s="90">
        <v>44693</v>
      </c>
      <c r="C261" s="113" t="s">
        <v>1662</v>
      </c>
      <c r="D261" s="114"/>
      <c r="E261" s="91">
        <v>1200</v>
      </c>
      <c r="F261" s="91"/>
      <c r="G261" s="92">
        <f t="shared" si="12"/>
        <v>-36178010.449999981</v>
      </c>
      <c r="H261" s="93"/>
      <c r="I261" s="94">
        <f t="shared" si="13"/>
        <v>-1200</v>
      </c>
      <c r="J261" s="115">
        <f t="shared" si="14"/>
        <v>44712</v>
      </c>
      <c r="K261" s="116" t="s">
        <v>9</v>
      </c>
    </row>
    <row r="262" spans="1:11" hidden="1" x14ac:dyDescent="0.2">
      <c r="A262" s="7" t="s">
        <v>1668</v>
      </c>
      <c r="B262" s="90">
        <v>44693</v>
      </c>
      <c r="C262" s="113" t="s">
        <v>1739</v>
      </c>
      <c r="D262" s="114"/>
      <c r="E262" s="91">
        <v>3280</v>
      </c>
      <c r="F262" s="91"/>
      <c r="G262" s="92">
        <f t="shared" si="12"/>
        <v>-36176810.449999981</v>
      </c>
      <c r="H262" s="93"/>
      <c r="I262" s="94">
        <f t="shared" si="13"/>
        <v>-3280</v>
      </c>
      <c r="J262" s="115">
        <f t="shared" si="14"/>
        <v>44712</v>
      </c>
      <c r="K262" s="116" t="s">
        <v>13</v>
      </c>
    </row>
    <row r="263" spans="1:11" hidden="1" x14ac:dyDescent="0.2">
      <c r="A263" s="7" t="s">
        <v>1668</v>
      </c>
      <c r="B263" s="90">
        <v>44693</v>
      </c>
      <c r="C263" s="113" t="s">
        <v>615</v>
      </c>
      <c r="D263" s="114"/>
      <c r="E263" s="91">
        <v>1566</v>
      </c>
      <c r="F263" s="91"/>
      <c r="G263" s="92">
        <f t="shared" si="12"/>
        <v>-36173530.449999981</v>
      </c>
      <c r="H263" s="93"/>
      <c r="I263" s="94">
        <f t="shared" si="13"/>
        <v>-1566</v>
      </c>
      <c r="J263" s="115">
        <f t="shared" si="14"/>
        <v>44712</v>
      </c>
      <c r="K263" s="116" t="s">
        <v>12</v>
      </c>
    </row>
    <row r="264" spans="1:11" hidden="1" x14ac:dyDescent="0.2">
      <c r="A264" s="7" t="s">
        <v>1668</v>
      </c>
      <c r="B264" s="90">
        <v>44693</v>
      </c>
      <c r="C264" s="113" t="s">
        <v>1718</v>
      </c>
      <c r="D264" s="114"/>
      <c r="E264" s="91">
        <v>5520</v>
      </c>
      <c r="F264" s="91"/>
      <c r="G264" s="92">
        <f t="shared" si="12"/>
        <v>-36171964.449999981</v>
      </c>
      <c r="H264" s="93"/>
      <c r="I264" s="94">
        <f t="shared" si="13"/>
        <v>-5520</v>
      </c>
      <c r="J264" s="115">
        <f t="shared" si="14"/>
        <v>44712</v>
      </c>
      <c r="K264" s="116" t="s">
        <v>9</v>
      </c>
    </row>
    <row r="265" spans="1:11" hidden="1" x14ac:dyDescent="0.2">
      <c r="A265" s="7" t="s">
        <v>1668</v>
      </c>
      <c r="B265" s="90">
        <v>44693</v>
      </c>
      <c r="C265" s="113" t="s">
        <v>1729</v>
      </c>
      <c r="D265" s="114"/>
      <c r="E265" s="91">
        <v>163909.26</v>
      </c>
      <c r="F265" s="91"/>
      <c r="G265" s="92">
        <f t="shared" si="12"/>
        <v>-36166444.449999981</v>
      </c>
      <c r="H265" s="93"/>
      <c r="I265" s="94">
        <f t="shared" si="13"/>
        <v>-163909.26</v>
      </c>
      <c r="J265" s="115">
        <f t="shared" si="14"/>
        <v>44712</v>
      </c>
      <c r="K265" s="116" t="s">
        <v>9</v>
      </c>
    </row>
    <row r="266" spans="1:11" hidden="1" x14ac:dyDescent="0.2">
      <c r="A266" s="7" t="s">
        <v>1668</v>
      </c>
      <c r="B266" s="90">
        <v>44693</v>
      </c>
      <c r="C266" s="113" t="s">
        <v>1661</v>
      </c>
      <c r="D266" s="114"/>
      <c r="E266" s="91">
        <v>13024.98</v>
      </c>
      <c r="F266" s="91"/>
      <c r="G266" s="92">
        <f t="shared" si="12"/>
        <v>-36002535.189999983</v>
      </c>
      <c r="H266" s="93"/>
      <c r="I266" s="94">
        <f t="shared" si="13"/>
        <v>-13024.98</v>
      </c>
      <c r="J266" s="115">
        <f t="shared" si="14"/>
        <v>44712</v>
      </c>
      <c r="K266" s="116" t="s">
        <v>14</v>
      </c>
    </row>
    <row r="267" spans="1:11" hidden="1" x14ac:dyDescent="0.2">
      <c r="A267" s="7" t="s">
        <v>1668</v>
      </c>
      <c r="B267" s="90">
        <v>44693</v>
      </c>
      <c r="C267" s="113" t="s">
        <v>566</v>
      </c>
      <c r="D267" s="114"/>
      <c r="E267" s="91">
        <v>750</v>
      </c>
      <c r="F267" s="91"/>
      <c r="G267" s="92">
        <f t="shared" si="12"/>
        <v>-35989510.209999986</v>
      </c>
      <c r="H267" s="93"/>
      <c r="I267" s="94">
        <f t="shared" si="13"/>
        <v>-750</v>
      </c>
      <c r="J267" s="115">
        <f t="shared" si="14"/>
        <v>44712</v>
      </c>
      <c r="K267" s="116" t="s">
        <v>11</v>
      </c>
    </row>
    <row r="268" spans="1:11" hidden="1" x14ac:dyDescent="0.2">
      <c r="A268" s="7" t="s">
        <v>1668</v>
      </c>
      <c r="B268" s="90">
        <v>44693</v>
      </c>
      <c r="C268" s="113" t="s">
        <v>1492</v>
      </c>
      <c r="D268" s="114"/>
      <c r="E268" s="91">
        <v>2349.7399999999998</v>
      </c>
      <c r="F268" s="91"/>
      <c r="G268" s="92">
        <f t="shared" si="12"/>
        <v>-35988760.209999986</v>
      </c>
      <c r="H268" s="93"/>
      <c r="I268" s="94">
        <f t="shared" si="13"/>
        <v>-2349.7399999999998</v>
      </c>
      <c r="J268" s="115">
        <f t="shared" si="14"/>
        <v>44712</v>
      </c>
      <c r="K268" s="116" t="s">
        <v>13</v>
      </c>
    </row>
    <row r="269" spans="1:11" s="55" customFormat="1" hidden="1" x14ac:dyDescent="0.2">
      <c r="A269" s="7" t="s">
        <v>1668</v>
      </c>
      <c r="B269" s="90">
        <v>44693</v>
      </c>
      <c r="C269" s="113" t="s">
        <v>1689</v>
      </c>
      <c r="D269" s="114"/>
      <c r="E269" s="91"/>
      <c r="F269" s="91">
        <v>70402.179999999993</v>
      </c>
      <c r="G269" s="92">
        <f t="shared" si="12"/>
        <v>-35986410.469999984</v>
      </c>
      <c r="H269" s="93"/>
      <c r="I269" s="94">
        <f t="shared" si="13"/>
        <v>70402.179999999993</v>
      </c>
      <c r="J269" s="115">
        <f t="shared" si="14"/>
        <v>44712</v>
      </c>
      <c r="K269" s="116" t="s">
        <v>737</v>
      </c>
    </row>
    <row r="270" spans="1:11" hidden="1" x14ac:dyDescent="0.2">
      <c r="A270" s="7" t="s">
        <v>1668</v>
      </c>
      <c r="B270" s="90">
        <v>44693</v>
      </c>
      <c r="C270" s="113" t="s">
        <v>1705</v>
      </c>
      <c r="D270" s="114"/>
      <c r="E270" s="91"/>
      <c r="F270" s="91">
        <v>160704.06</v>
      </c>
      <c r="G270" s="92">
        <f t="shared" si="12"/>
        <v>-36056812.649999984</v>
      </c>
      <c r="H270" s="93"/>
      <c r="I270" s="94">
        <f t="shared" si="13"/>
        <v>160704.06</v>
      </c>
      <c r="J270" s="115">
        <f t="shared" si="14"/>
        <v>44712</v>
      </c>
      <c r="K270" s="116" t="s">
        <v>1736</v>
      </c>
    </row>
    <row r="271" spans="1:11" hidden="1" x14ac:dyDescent="0.2">
      <c r="A271" s="7" t="s">
        <v>1758</v>
      </c>
      <c r="B271" s="90">
        <v>44693</v>
      </c>
      <c r="C271" s="113" t="s">
        <v>1761</v>
      </c>
      <c r="D271" s="114"/>
      <c r="E271" s="91">
        <v>70402.179999999993</v>
      </c>
      <c r="F271" s="91"/>
      <c r="G271" s="92">
        <f t="shared" si="12"/>
        <v>-36217516.709999986</v>
      </c>
      <c r="H271" s="93"/>
      <c r="I271" s="94">
        <f t="shared" si="13"/>
        <v>-70402.179999999993</v>
      </c>
      <c r="J271" s="115">
        <f t="shared" si="14"/>
        <v>44712</v>
      </c>
      <c r="K271" s="116" t="s">
        <v>737</v>
      </c>
    </row>
    <row r="272" spans="1:11" hidden="1" x14ac:dyDescent="0.2">
      <c r="A272" s="7" t="s">
        <v>1829</v>
      </c>
      <c r="B272" s="90">
        <v>44693</v>
      </c>
      <c r="C272" s="113" t="s">
        <v>1816</v>
      </c>
      <c r="D272" s="114" t="s">
        <v>1827</v>
      </c>
      <c r="E272" s="91">
        <v>1380</v>
      </c>
      <c r="F272" s="91"/>
      <c r="G272" s="92">
        <f t="shared" si="12"/>
        <v>-36147114.529999986</v>
      </c>
      <c r="H272" s="93"/>
      <c r="I272" s="94">
        <f t="shared" si="13"/>
        <v>-1380</v>
      </c>
      <c r="J272" s="115">
        <f t="shared" si="14"/>
        <v>44712</v>
      </c>
      <c r="K272" s="116"/>
    </row>
    <row r="273" spans="1:11" hidden="1" x14ac:dyDescent="0.2">
      <c r="A273" s="7" t="s">
        <v>1829</v>
      </c>
      <c r="B273" s="90">
        <v>44693</v>
      </c>
      <c r="C273" s="113" t="s">
        <v>729</v>
      </c>
      <c r="D273" s="114" t="s">
        <v>1828</v>
      </c>
      <c r="E273" s="91">
        <v>160704.06</v>
      </c>
      <c r="F273" s="91"/>
      <c r="G273" s="92">
        <f t="shared" si="12"/>
        <v>-36145734.529999986</v>
      </c>
      <c r="H273" s="93"/>
      <c r="I273" s="94">
        <f t="shared" si="13"/>
        <v>-160704.06</v>
      </c>
      <c r="J273" s="115">
        <f t="shared" si="14"/>
        <v>44712</v>
      </c>
      <c r="K273" s="116"/>
    </row>
    <row r="274" spans="1:11" x14ac:dyDescent="0.2">
      <c r="A274" s="7" t="s">
        <v>1829</v>
      </c>
      <c r="B274" s="90">
        <v>44704</v>
      </c>
      <c r="C274" s="113" t="s">
        <v>727</v>
      </c>
      <c r="D274" s="114" t="s">
        <v>1825</v>
      </c>
      <c r="E274" s="91">
        <v>12940.96</v>
      </c>
      <c r="F274" s="91"/>
      <c r="G274" s="92">
        <f t="shared" si="12"/>
        <v>-35985030.469999984</v>
      </c>
      <c r="H274" s="93"/>
      <c r="I274" s="94">
        <f t="shared" si="13"/>
        <v>-12940.96</v>
      </c>
      <c r="J274" s="115">
        <f t="shared" si="14"/>
        <v>44712</v>
      </c>
      <c r="K274" s="116"/>
    </row>
    <row r="275" spans="1:11" hidden="1" x14ac:dyDescent="0.2">
      <c r="A275" s="7" t="s">
        <v>1829</v>
      </c>
      <c r="B275" s="90">
        <v>44704</v>
      </c>
      <c r="C275" s="113" t="s">
        <v>730</v>
      </c>
      <c r="D275" s="114" t="s">
        <v>1826</v>
      </c>
      <c r="E275" s="91">
        <v>84770.85</v>
      </c>
      <c r="F275" s="91"/>
      <c r="G275" s="92">
        <f t="shared" si="12"/>
        <v>-35972089.509999983</v>
      </c>
      <c r="H275" s="93"/>
      <c r="I275" s="94">
        <f t="shared" si="13"/>
        <v>-84770.85</v>
      </c>
      <c r="J275" s="115">
        <f t="shared" si="14"/>
        <v>44712</v>
      </c>
      <c r="K275" s="116"/>
    </row>
    <row r="276" spans="1:11" hidden="1" x14ac:dyDescent="0.2">
      <c r="A276" s="7" t="s">
        <v>1668</v>
      </c>
      <c r="B276" s="90">
        <v>44712</v>
      </c>
      <c r="C276" s="113" t="s">
        <v>579</v>
      </c>
      <c r="D276" s="114"/>
      <c r="E276" s="91">
        <v>0.35</v>
      </c>
      <c r="F276" s="91"/>
      <c r="G276" s="92">
        <f t="shared" si="12"/>
        <v>-35887318.659999982</v>
      </c>
      <c r="H276" s="93"/>
      <c r="I276" s="94">
        <f t="shared" si="13"/>
        <v>-0.35</v>
      </c>
      <c r="J276" s="115">
        <f t="shared" si="14"/>
        <v>44712</v>
      </c>
      <c r="K276" s="116" t="s">
        <v>14</v>
      </c>
    </row>
    <row r="277" spans="1:11" hidden="1" x14ac:dyDescent="0.2">
      <c r="A277" s="7" t="s">
        <v>1668</v>
      </c>
      <c r="B277" s="90">
        <v>44712</v>
      </c>
      <c r="C277" s="113" t="s">
        <v>1740</v>
      </c>
      <c r="D277" s="114"/>
      <c r="E277" s="91"/>
      <c r="F277" s="91">
        <v>0.35</v>
      </c>
      <c r="G277" s="92">
        <f t="shared" si="12"/>
        <v>-35887318.30999998</v>
      </c>
      <c r="H277" s="93"/>
      <c r="I277" s="94">
        <f t="shared" si="13"/>
        <v>0.35</v>
      </c>
      <c r="J277" s="115">
        <f t="shared" si="14"/>
        <v>44712</v>
      </c>
      <c r="K277" s="116" t="s">
        <v>14</v>
      </c>
    </row>
    <row r="278" spans="1:11" hidden="1" x14ac:dyDescent="0.2">
      <c r="A278" s="7" t="s">
        <v>1758</v>
      </c>
      <c r="B278" s="90">
        <v>44712</v>
      </c>
      <c r="C278" s="113" t="s">
        <v>823</v>
      </c>
      <c r="D278" s="114"/>
      <c r="E278" s="91"/>
      <c r="F278" s="91">
        <v>33.65</v>
      </c>
      <c r="G278" s="92">
        <f t="shared" si="12"/>
        <v>-35887318.659999982</v>
      </c>
      <c r="H278" s="93"/>
      <c r="I278" s="94">
        <f t="shared" si="13"/>
        <v>33.65</v>
      </c>
      <c r="J278" s="115">
        <f t="shared" si="14"/>
        <v>44712</v>
      </c>
      <c r="K278" s="116" t="s">
        <v>14</v>
      </c>
    </row>
    <row r="279" spans="1:11" hidden="1" x14ac:dyDescent="0.2">
      <c r="A279" s="7" t="s">
        <v>1771</v>
      </c>
      <c r="B279" s="90">
        <v>44712</v>
      </c>
      <c r="C279" s="113" t="s">
        <v>1792</v>
      </c>
      <c r="D279" s="114" t="s">
        <v>1793</v>
      </c>
      <c r="E279" s="91"/>
      <c r="F279" s="91">
        <v>1140</v>
      </c>
      <c r="G279" s="92">
        <f t="shared" si="12"/>
        <v>-35887352.30999998</v>
      </c>
      <c r="H279" s="93"/>
      <c r="I279" s="94">
        <f t="shared" si="13"/>
        <v>1140</v>
      </c>
      <c r="J279" s="115">
        <f t="shared" si="14"/>
        <v>44712</v>
      </c>
      <c r="K279" s="116" t="s">
        <v>11</v>
      </c>
    </row>
    <row r="280" spans="1:11" hidden="1" x14ac:dyDescent="0.2">
      <c r="A280" s="7" t="s">
        <v>1668</v>
      </c>
      <c r="B280" s="90">
        <v>44725</v>
      </c>
      <c r="C280" s="113" t="s">
        <v>1741</v>
      </c>
      <c r="D280" s="114"/>
      <c r="E280" s="91">
        <v>155841.5</v>
      </c>
      <c r="F280" s="91"/>
      <c r="G280" s="92">
        <f t="shared" si="12"/>
        <v>-35888492.30999998</v>
      </c>
      <c r="H280" s="93"/>
      <c r="I280" s="94">
        <f t="shared" si="13"/>
        <v>-155841.5</v>
      </c>
      <c r="J280" s="115">
        <f t="shared" si="14"/>
        <v>44742</v>
      </c>
      <c r="K280" s="116" t="s">
        <v>737</v>
      </c>
    </row>
    <row r="281" spans="1:11" hidden="1" x14ac:dyDescent="0.2">
      <c r="A281" s="7" t="s">
        <v>1668</v>
      </c>
      <c r="B281" s="90">
        <v>44725</v>
      </c>
      <c r="C281" s="113" t="s">
        <v>1705</v>
      </c>
      <c r="D281" s="114"/>
      <c r="E281" s="91"/>
      <c r="F281" s="91">
        <v>155841.5</v>
      </c>
      <c r="G281" s="92">
        <f t="shared" si="12"/>
        <v>-35732650.80999998</v>
      </c>
      <c r="H281" s="93"/>
      <c r="I281" s="94">
        <f t="shared" si="13"/>
        <v>155841.5</v>
      </c>
      <c r="J281" s="115">
        <f t="shared" si="14"/>
        <v>44742</v>
      </c>
      <c r="K281" s="116" t="s">
        <v>1736</v>
      </c>
    </row>
    <row r="282" spans="1:11" hidden="1" x14ac:dyDescent="0.2">
      <c r="A282" s="7" t="s">
        <v>1758</v>
      </c>
      <c r="B282" s="90">
        <v>44725</v>
      </c>
      <c r="C282" s="113" t="s">
        <v>1689</v>
      </c>
      <c r="D282" s="114"/>
      <c r="E282" s="91"/>
      <c r="F282" s="91">
        <v>155841.5</v>
      </c>
      <c r="G282" s="92">
        <f t="shared" si="12"/>
        <v>-35888492.30999998</v>
      </c>
      <c r="H282" s="93"/>
      <c r="I282" s="94">
        <f t="shared" si="13"/>
        <v>155841.5</v>
      </c>
      <c r="J282" s="115">
        <f t="shared" si="14"/>
        <v>44742</v>
      </c>
      <c r="K282" s="116" t="s">
        <v>737</v>
      </c>
    </row>
    <row r="283" spans="1:11" hidden="1" x14ac:dyDescent="0.2">
      <c r="A283" s="7" t="s">
        <v>1829</v>
      </c>
      <c r="B283" s="90">
        <v>44725</v>
      </c>
      <c r="C283" s="113" t="s">
        <v>1816</v>
      </c>
      <c r="D283" s="114" t="s">
        <v>1827</v>
      </c>
      <c r="E283" s="91">
        <v>1380</v>
      </c>
      <c r="F283" s="91"/>
      <c r="G283" s="92">
        <f t="shared" si="12"/>
        <v>-36044333.80999998</v>
      </c>
      <c r="H283" s="93"/>
      <c r="I283" s="94">
        <f t="shared" si="13"/>
        <v>-1380</v>
      </c>
      <c r="J283" s="115">
        <f t="shared" si="14"/>
        <v>44742</v>
      </c>
      <c r="K283" s="116"/>
    </row>
    <row r="284" spans="1:11" hidden="1" x14ac:dyDescent="0.2">
      <c r="A284" s="7" t="s">
        <v>1829</v>
      </c>
      <c r="B284" s="90">
        <v>44725</v>
      </c>
      <c r="C284" s="113" t="s">
        <v>729</v>
      </c>
      <c r="D284" s="114" t="s">
        <v>1828</v>
      </c>
      <c r="E284" s="91">
        <v>155841.5</v>
      </c>
      <c r="F284" s="91"/>
      <c r="G284" s="92">
        <f t="shared" si="12"/>
        <v>-36042953.80999998</v>
      </c>
      <c r="H284" s="93"/>
      <c r="I284" s="94">
        <f t="shared" si="13"/>
        <v>-155841.5</v>
      </c>
      <c r="J284" s="115">
        <f t="shared" si="14"/>
        <v>44742</v>
      </c>
      <c r="K284" s="116"/>
    </row>
    <row r="285" spans="1:11" hidden="1" x14ac:dyDescent="0.2">
      <c r="A285" s="7" t="s">
        <v>1668</v>
      </c>
      <c r="B285" s="90">
        <v>44729</v>
      </c>
      <c r="C285" s="113" t="s">
        <v>1734</v>
      </c>
      <c r="D285" s="114"/>
      <c r="E285" s="91">
        <v>9558.48</v>
      </c>
      <c r="F285" s="91"/>
      <c r="G285" s="92">
        <f t="shared" si="12"/>
        <v>-35887112.30999998</v>
      </c>
      <c r="H285" s="93"/>
      <c r="I285" s="94">
        <f t="shared" si="13"/>
        <v>-9558.48</v>
      </c>
      <c r="J285" s="115">
        <f t="shared" si="14"/>
        <v>44742</v>
      </c>
      <c r="K285" s="116" t="s">
        <v>9</v>
      </c>
    </row>
    <row r="286" spans="1:11" hidden="1" x14ac:dyDescent="0.2">
      <c r="A286" s="7" t="s">
        <v>1668</v>
      </c>
      <c r="B286" s="90">
        <v>44729</v>
      </c>
      <c r="C286" s="113" t="s">
        <v>1729</v>
      </c>
      <c r="D286" s="114"/>
      <c r="E286" s="91">
        <v>150489.03</v>
      </c>
      <c r="F286" s="91"/>
      <c r="G286" s="92">
        <f t="shared" si="12"/>
        <v>-35877553.829999983</v>
      </c>
      <c r="H286" s="93"/>
      <c r="I286" s="94">
        <f t="shared" si="13"/>
        <v>-150489.03</v>
      </c>
      <c r="J286" s="115">
        <f t="shared" si="14"/>
        <v>44742</v>
      </c>
      <c r="K286" s="116" t="s">
        <v>9</v>
      </c>
    </row>
    <row r="287" spans="1:11" hidden="1" x14ac:dyDescent="0.2">
      <c r="A287" s="7" t="s">
        <v>1668</v>
      </c>
      <c r="B287" s="90">
        <v>44729</v>
      </c>
      <c r="C287" s="113" t="s">
        <v>1661</v>
      </c>
      <c r="D287" s="114"/>
      <c r="E287" s="91">
        <v>65</v>
      </c>
      <c r="F287" s="91"/>
      <c r="G287" s="92">
        <f t="shared" si="12"/>
        <v>-35727064.799999982</v>
      </c>
      <c r="H287" s="93"/>
      <c r="I287" s="94">
        <f t="shared" si="13"/>
        <v>-65</v>
      </c>
      <c r="J287" s="115">
        <f t="shared" si="14"/>
        <v>44742</v>
      </c>
      <c r="K287" s="116" t="s">
        <v>14</v>
      </c>
    </row>
    <row r="288" spans="1:11" hidden="1" x14ac:dyDescent="0.2">
      <c r="A288" s="7" t="s">
        <v>1668</v>
      </c>
      <c r="B288" s="90">
        <v>44729</v>
      </c>
      <c r="C288" s="113" t="s">
        <v>1739</v>
      </c>
      <c r="D288" s="114"/>
      <c r="E288" s="91">
        <v>1640</v>
      </c>
      <c r="F288" s="91"/>
      <c r="G288" s="92">
        <f t="shared" si="12"/>
        <v>-35726999.799999982</v>
      </c>
      <c r="H288" s="93"/>
      <c r="I288" s="94">
        <f t="shared" si="13"/>
        <v>-1640</v>
      </c>
      <c r="J288" s="115">
        <f t="shared" si="14"/>
        <v>44742</v>
      </c>
      <c r="K288" s="116" t="s">
        <v>13</v>
      </c>
    </row>
    <row r="289" spans="1:11" hidden="1" x14ac:dyDescent="0.2">
      <c r="A289" s="7" t="s">
        <v>1668</v>
      </c>
      <c r="B289" s="90">
        <v>44729</v>
      </c>
      <c r="C289" s="113" t="s">
        <v>1661</v>
      </c>
      <c r="D289" s="114"/>
      <c r="E289" s="91">
        <v>4758.97</v>
      </c>
      <c r="F289" s="91"/>
      <c r="G289" s="92">
        <f t="shared" si="12"/>
        <v>-35725359.799999982</v>
      </c>
      <c r="H289" s="93"/>
      <c r="I289" s="94">
        <f t="shared" si="13"/>
        <v>-4758.97</v>
      </c>
      <c r="J289" s="115">
        <f t="shared" si="14"/>
        <v>44742</v>
      </c>
      <c r="K289" s="116" t="s">
        <v>14</v>
      </c>
    </row>
    <row r="290" spans="1:11" hidden="1" x14ac:dyDescent="0.2">
      <c r="A290" s="7" t="s">
        <v>1668</v>
      </c>
      <c r="B290" s="90">
        <v>44729</v>
      </c>
      <c r="C290" s="113" t="s">
        <v>599</v>
      </c>
      <c r="D290" s="114"/>
      <c r="E290" s="91">
        <v>6000</v>
      </c>
      <c r="F290" s="91"/>
      <c r="G290" s="92">
        <f t="shared" si="12"/>
        <v>-35720600.829999983</v>
      </c>
      <c r="H290" s="93"/>
      <c r="I290" s="94">
        <f t="shared" si="13"/>
        <v>-6000</v>
      </c>
      <c r="J290" s="115">
        <f t="shared" si="14"/>
        <v>44742</v>
      </c>
      <c r="K290" s="116" t="s">
        <v>13</v>
      </c>
    </row>
    <row r="291" spans="1:11" hidden="1" x14ac:dyDescent="0.2">
      <c r="A291" s="7" t="s">
        <v>1668</v>
      </c>
      <c r="B291" s="90">
        <v>44729</v>
      </c>
      <c r="C291" s="113" t="s">
        <v>1718</v>
      </c>
      <c r="D291" s="114"/>
      <c r="E291" s="91">
        <v>5520</v>
      </c>
      <c r="F291" s="91"/>
      <c r="G291" s="92">
        <f t="shared" si="12"/>
        <v>-35714600.829999983</v>
      </c>
      <c r="H291" s="93"/>
      <c r="I291" s="94">
        <f t="shared" si="13"/>
        <v>-5520</v>
      </c>
      <c r="J291" s="115">
        <f t="shared" si="14"/>
        <v>44742</v>
      </c>
      <c r="K291" s="116" t="s">
        <v>9</v>
      </c>
    </row>
    <row r="292" spans="1:11" hidden="1" x14ac:dyDescent="0.2">
      <c r="A292" s="7" t="s">
        <v>1668</v>
      </c>
      <c r="B292" s="90">
        <v>44729</v>
      </c>
      <c r="C292" s="113" t="s">
        <v>570</v>
      </c>
      <c r="D292" s="114"/>
      <c r="E292" s="91">
        <v>15319.8</v>
      </c>
      <c r="F292" s="91"/>
      <c r="G292" s="92">
        <f t="shared" si="12"/>
        <v>-35709080.829999983</v>
      </c>
      <c r="H292" s="93"/>
      <c r="I292" s="94">
        <f t="shared" si="13"/>
        <v>-15319.8</v>
      </c>
      <c r="J292" s="115">
        <f t="shared" si="14"/>
        <v>44742</v>
      </c>
      <c r="K292" s="116" t="s">
        <v>13</v>
      </c>
    </row>
    <row r="293" spans="1:11" hidden="1" x14ac:dyDescent="0.2">
      <c r="A293" s="7" t="s">
        <v>1668</v>
      </c>
      <c r="B293" s="90">
        <v>44729</v>
      </c>
      <c r="C293" s="113" t="s">
        <v>1733</v>
      </c>
      <c r="D293" s="114"/>
      <c r="E293" s="91">
        <v>7110</v>
      </c>
      <c r="F293" s="91"/>
      <c r="G293" s="92">
        <f t="shared" si="12"/>
        <v>-35693761.029999986</v>
      </c>
      <c r="H293" s="93"/>
      <c r="I293" s="94">
        <f t="shared" si="13"/>
        <v>-7110</v>
      </c>
      <c r="J293" s="115">
        <f t="shared" si="14"/>
        <v>44742</v>
      </c>
      <c r="K293" s="116" t="s">
        <v>9</v>
      </c>
    </row>
    <row r="294" spans="1:11" hidden="1" x14ac:dyDescent="0.2">
      <c r="A294" s="7" t="s">
        <v>1668</v>
      </c>
      <c r="B294" s="90">
        <v>44729</v>
      </c>
      <c r="C294" s="113" t="s">
        <v>1661</v>
      </c>
      <c r="D294" s="114"/>
      <c r="E294" s="91">
        <v>4198.53</v>
      </c>
      <c r="F294" s="91"/>
      <c r="G294" s="92">
        <f t="shared" si="12"/>
        <v>-35686651.029999986</v>
      </c>
      <c r="H294" s="93"/>
      <c r="I294" s="94">
        <f t="shared" si="13"/>
        <v>-4198.53</v>
      </c>
      <c r="J294" s="115">
        <f t="shared" si="14"/>
        <v>44742</v>
      </c>
      <c r="K294" s="116" t="s">
        <v>14</v>
      </c>
    </row>
    <row r="295" spans="1:11" hidden="1" x14ac:dyDescent="0.2">
      <c r="A295" s="7" t="s">
        <v>1668</v>
      </c>
      <c r="B295" s="90">
        <v>44729</v>
      </c>
      <c r="C295" s="113" t="s">
        <v>615</v>
      </c>
      <c r="D295" s="114"/>
      <c r="E295" s="91">
        <v>1155</v>
      </c>
      <c r="F295" s="91"/>
      <c r="G295" s="92">
        <f t="shared" si="12"/>
        <v>-35682452.499999985</v>
      </c>
      <c r="H295" s="93"/>
      <c r="I295" s="94">
        <f t="shared" si="13"/>
        <v>-1155</v>
      </c>
      <c r="J295" s="115">
        <f t="shared" si="14"/>
        <v>44742</v>
      </c>
      <c r="K295" s="116" t="s">
        <v>12</v>
      </c>
    </row>
    <row r="296" spans="1:11" hidden="1" x14ac:dyDescent="0.2">
      <c r="A296" s="7" t="s">
        <v>1668</v>
      </c>
      <c r="B296" s="90">
        <v>44729</v>
      </c>
      <c r="C296" s="113" t="s">
        <v>1730</v>
      </c>
      <c r="D296" s="114"/>
      <c r="E296" s="91">
        <v>5794.13</v>
      </c>
      <c r="F296" s="91"/>
      <c r="G296" s="92">
        <f t="shared" si="12"/>
        <v>-35681297.499999985</v>
      </c>
      <c r="H296" s="93"/>
      <c r="I296" s="94">
        <f t="shared" si="13"/>
        <v>-5794.13</v>
      </c>
      <c r="J296" s="115">
        <f t="shared" si="14"/>
        <v>44742</v>
      </c>
      <c r="K296" s="116" t="s">
        <v>12</v>
      </c>
    </row>
    <row r="297" spans="1:11" hidden="1" x14ac:dyDescent="0.2">
      <c r="A297" s="7" t="s">
        <v>1668</v>
      </c>
      <c r="B297" s="90">
        <v>44729</v>
      </c>
      <c r="C297" s="113" t="s">
        <v>1740</v>
      </c>
      <c r="D297" s="114"/>
      <c r="E297" s="91"/>
      <c r="F297" s="91">
        <v>211608.94</v>
      </c>
      <c r="G297" s="92">
        <f t="shared" si="12"/>
        <v>-35675503.369999982</v>
      </c>
      <c r="H297" s="93"/>
      <c r="I297" s="94">
        <f t="shared" si="13"/>
        <v>211608.94</v>
      </c>
      <c r="J297" s="115">
        <f t="shared" si="14"/>
        <v>44742</v>
      </c>
      <c r="K297" s="116" t="s">
        <v>737</v>
      </c>
    </row>
    <row r="298" spans="1:11" hidden="1" x14ac:dyDescent="0.2">
      <c r="A298" s="7" t="s">
        <v>1758</v>
      </c>
      <c r="B298" s="90">
        <v>44729</v>
      </c>
      <c r="C298" s="113" t="s">
        <v>1701</v>
      </c>
      <c r="D298" s="114"/>
      <c r="E298" s="91">
        <v>211608.94</v>
      </c>
      <c r="F298" s="91"/>
      <c r="G298" s="92">
        <f t="shared" si="12"/>
        <v>-35887112.30999998</v>
      </c>
      <c r="H298" s="93"/>
      <c r="I298" s="94">
        <f t="shared" si="13"/>
        <v>-211608.94</v>
      </c>
      <c r="J298" s="115">
        <f t="shared" si="14"/>
        <v>44742</v>
      </c>
      <c r="K298" s="116" t="s">
        <v>737</v>
      </c>
    </row>
    <row r="299" spans="1:11" x14ac:dyDescent="0.2">
      <c r="A299" s="7" t="s">
        <v>1829</v>
      </c>
      <c r="B299" s="90">
        <v>44735</v>
      </c>
      <c r="C299" s="113" t="s">
        <v>727</v>
      </c>
      <c r="D299" s="114" t="s">
        <v>1825</v>
      </c>
      <c r="E299" s="91">
        <v>13923.94</v>
      </c>
      <c r="F299" s="91"/>
      <c r="G299" s="92">
        <f t="shared" si="12"/>
        <v>-35675503.369999982</v>
      </c>
      <c r="H299" s="93"/>
      <c r="I299" s="94">
        <f t="shared" si="13"/>
        <v>-13923.94</v>
      </c>
      <c r="J299" s="115">
        <f t="shared" si="14"/>
        <v>44742</v>
      </c>
      <c r="K299" s="116"/>
    </row>
    <row r="300" spans="1:11" hidden="1" x14ac:dyDescent="0.2">
      <c r="A300" s="7" t="s">
        <v>1829</v>
      </c>
      <c r="B300" s="90">
        <v>44735</v>
      </c>
      <c r="C300" s="113" t="s">
        <v>730</v>
      </c>
      <c r="D300" s="114" t="s">
        <v>1826</v>
      </c>
      <c r="E300" s="91">
        <v>97361.73</v>
      </c>
      <c r="F300" s="91"/>
      <c r="G300" s="92">
        <f t="shared" si="12"/>
        <v>-35661579.429999985</v>
      </c>
      <c r="H300" s="93"/>
      <c r="I300" s="94">
        <f t="shared" si="13"/>
        <v>-97361.73</v>
      </c>
      <c r="J300" s="115">
        <f t="shared" si="14"/>
        <v>44742</v>
      </c>
      <c r="K300" s="116"/>
    </row>
    <row r="301" spans="1:11" hidden="1" x14ac:dyDescent="0.2">
      <c r="A301" s="7" t="s">
        <v>1758</v>
      </c>
      <c r="B301" s="90">
        <v>44742</v>
      </c>
      <c r="C301" s="113" t="s">
        <v>579</v>
      </c>
      <c r="D301" s="114"/>
      <c r="E301" s="91">
        <v>0.35</v>
      </c>
      <c r="F301" s="91"/>
      <c r="G301" s="92">
        <f t="shared" si="12"/>
        <v>-35564217.699999988</v>
      </c>
      <c r="H301" s="93"/>
      <c r="I301" s="94">
        <f t="shared" si="13"/>
        <v>-0.35</v>
      </c>
      <c r="J301" s="115">
        <f t="shared" si="14"/>
        <v>44742</v>
      </c>
      <c r="K301" s="116" t="s">
        <v>14</v>
      </c>
    </row>
    <row r="302" spans="1:11" hidden="1" x14ac:dyDescent="0.2">
      <c r="A302" s="7" t="s">
        <v>1758</v>
      </c>
      <c r="B302" s="90">
        <v>44742</v>
      </c>
      <c r="C302" s="113" t="s">
        <v>823</v>
      </c>
      <c r="D302" s="114"/>
      <c r="E302" s="91"/>
      <c r="F302" s="91">
        <v>29.25</v>
      </c>
      <c r="G302" s="92">
        <f t="shared" si="12"/>
        <v>-35564217.349999987</v>
      </c>
      <c r="H302" s="93"/>
      <c r="I302" s="94">
        <f t="shared" si="13"/>
        <v>29.25</v>
      </c>
      <c r="J302" s="115">
        <f t="shared" si="14"/>
        <v>44742</v>
      </c>
      <c r="K302" s="116" t="s">
        <v>14</v>
      </c>
    </row>
    <row r="303" spans="1:11" hidden="1" x14ac:dyDescent="0.2">
      <c r="A303" s="7" t="s">
        <v>1771</v>
      </c>
      <c r="B303" s="90">
        <v>44742</v>
      </c>
      <c r="C303" s="113" t="s">
        <v>1697</v>
      </c>
      <c r="D303" s="114" t="s">
        <v>1794</v>
      </c>
      <c r="E303" s="91">
        <v>296.39999999999998</v>
      </c>
      <c r="F303" s="91"/>
      <c r="G303" s="92">
        <f t="shared" si="12"/>
        <v>-35564246.599999987</v>
      </c>
      <c r="H303" s="93"/>
      <c r="I303" s="94">
        <f t="shared" si="13"/>
        <v>-296.39999999999998</v>
      </c>
      <c r="J303" s="115">
        <f t="shared" si="14"/>
        <v>44742</v>
      </c>
      <c r="K303" s="116" t="s">
        <v>12</v>
      </c>
    </row>
    <row r="304" spans="1:11" hidden="1" x14ac:dyDescent="0.2">
      <c r="A304" s="7" t="s">
        <v>1668</v>
      </c>
      <c r="B304" s="90">
        <v>44754</v>
      </c>
      <c r="C304" s="113" t="s">
        <v>1705</v>
      </c>
      <c r="D304" s="114"/>
      <c r="E304" s="91"/>
      <c r="F304" s="91">
        <v>289960.71999999997</v>
      </c>
      <c r="G304" s="92">
        <f t="shared" si="12"/>
        <v>-35563950.199999988</v>
      </c>
      <c r="H304" s="93"/>
      <c r="I304" s="94">
        <f t="shared" si="13"/>
        <v>289960.71999999997</v>
      </c>
      <c r="J304" s="115">
        <f t="shared" si="14"/>
        <v>44773</v>
      </c>
      <c r="K304" s="116" t="s">
        <v>1736</v>
      </c>
    </row>
    <row r="305" spans="1:11" hidden="1" x14ac:dyDescent="0.2">
      <c r="A305" s="7" t="s">
        <v>1668</v>
      </c>
      <c r="B305" s="90">
        <v>44754</v>
      </c>
      <c r="C305" s="113" t="s">
        <v>1701</v>
      </c>
      <c r="D305" s="114"/>
      <c r="E305" s="91">
        <v>289960.71999999997</v>
      </c>
      <c r="F305" s="91"/>
      <c r="G305" s="92">
        <f t="shared" si="12"/>
        <v>-35853910.919999987</v>
      </c>
      <c r="H305" s="93"/>
      <c r="I305" s="94">
        <f t="shared" si="13"/>
        <v>-289960.71999999997</v>
      </c>
      <c r="J305" s="115">
        <f t="shared" si="14"/>
        <v>44773</v>
      </c>
      <c r="K305" s="116" t="s">
        <v>737</v>
      </c>
    </row>
    <row r="306" spans="1:11" hidden="1" x14ac:dyDescent="0.2">
      <c r="A306" s="7" t="s">
        <v>1758</v>
      </c>
      <c r="B306" s="90">
        <v>44754</v>
      </c>
      <c r="C306" s="113" t="s">
        <v>1689</v>
      </c>
      <c r="D306" s="114"/>
      <c r="E306" s="91"/>
      <c r="F306" s="91">
        <v>289960.71999999997</v>
      </c>
      <c r="G306" s="92">
        <f t="shared" si="12"/>
        <v>-35563950.199999988</v>
      </c>
      <c r="H306" s="93"/>
      <c r="I306" s="94">
        <f t="shared" si="13"/>
        <v>289960.71999999997</v>
      </c>
      <c r="J306" s="115">
        <f t="shared" si="14"/>
        <v>44773</v>
      </c>
      <c r="K306" s="116" t="s">
        <v>737</v>
      </c>
    </row>
    <row r="307" spans="1:11" hidden="1" x14ac:dyDescent="0.2">
      <c r="A307" s="7" t="s">
        <v>1829</v>
      </c>
      <c r="B307" s="90">
        <v>44754</v>
      </c>
      <c r="C307" s="113" t="s">
        <v>1816</v>
      </c>
      <c r="D307" s="114" t="s">
        <v>1827</v>
      </c>
      <c r="E307" s="91">
        <v>1380</v>
      </c>
      <c r="F307" s="91"/>
      <c r="G307" s="92">
        <f t="shared" si="12"/>
        <v>-35853910.919999987</v>
      </c>
      <c r="H307" s="93"/>
      <c r="I307" s="94">
        <f t="shared" si="13"/>
        <v>-1380</v>
      </c>
      <c r="J307" s="115">
        <f t="shared" si="14"/>
        <v>44773</v>
      </c>
      <c r="K307" s="116"/>
    </row>
    <row r="308" spans="1:11" hidden="1" x14ac:dyDescent="0.2">
      <c r="A308" s="7" t="s">
        <v>1829</v>
      </c>
      <c r="B308" s="90">
        <v>44754</v>
      </c>
      <c r="C308" s="113" t="s">
        <v>729</v>
      </c>
      <c r="D308" s="114" t="s">
        <v>1828</v>
      </c>
      <c r="E308" s="91">
        <v>289960.71999999997</v>
      </c>
      <c r="F308" s="91"/>
      <c r="G308" s="92">
        <f t="shared" si="12"/>
        <v>-35852530.919999987</v>
      </c>
      <c r="H308" s="93"/>
      <c r="I308" s="94">
        <f t="shared" si="13"/>
        <v>-289960.71999999997</v>
      </c>
      <c r="J308" s="115">
        <f t="shared" si="14"/>
        <v>44773</v>
      </c>
      <c r="K308" s="116"/>
    </row>
    <row r="309" spans="1:11" hidden="1" x14ac:dyDescent="0.2">
      <c r="A309" s="7" t="s">
        <v>1668</v>
      </c>
      <c r="B309" s="90">
        <v>44757</v>
      </c>
      <c r="C309" s="113" t="s">
        <v>1689</v>
      </c>
      <c r="D309" s="114"/>
      <c r="E309" s="91"/>
      <c r="F309" s="91">
        <v>315851.26</v>
      </c>
      <c r="G309" s="92">
        <f t="shared" si="12"/>
        <v>-35562570.199999988</v>
      </c>
      <c r="H309" s="93"/>
      <c r="I309" s="94">
        <f t="shared" si="13"/>
        <v>315851.26</v>
      </c>
      <c r="J309" s="115">
        <f t="shared" si="14"/>
        <v>44773</v>
      </c>
      <c r="K309" s="116" t="s">
        <v>737</v>
      </c>
    </row>
    <row r="310" spans="1:11" hidden="1" x14ac:dyDescent="0.2">
      <c r="A310" s="7" t="s">
        <v>1668</v>
      </c>
      <c r="B310" s="90">
        <v>44757</v>
      </c>
      <c r="C310" s="113" t="s">
        <v>1718</v>
      </c>
      <c r="D310" s="114"/>
      <c r="E310" s="91">
        <v>5520</v>
      </c>
      <c r="F310" s="91"/>
      <c r="G310" s="92">
        <f t="shared" si="12"/>
        <v>-35878421.459999986</v>
      </c>
      <c r="H310" s="93"/>
      <c r="I310" s="94">
        <f t="shared" si="13"/>
        <v>-5520</v>
      </c>
      <c r="J310" s="115">
        <f t="shared" si="14"/>
        <v>44773</v>
      </c>
      <c r="K310" s="116" t="s">
        <v>9</v>
      </c>
    </row>
    <row r="311" spans="1:11" hidden="1" x14ac:dyDescent="0.2">
      <c r="A311" s="7" t="s">
        <v>1668</v>
      </c>
      <c r="B311" s="90">
        <v>44757</v>
      </c>
      <c r="C311" s="113" t="s">
        <v>566</v>
      </c>
      <c r="D311" s="114"/>
      <c r="E311" s="91">
        <v>3594</v>
      </c>
      <c r="F311" s="91"/>
      <c r="G311" s="92">
        <f t="shared" si="12"/>
        <v>-35872901.459999986</v>
      </c>
      <c r="H311" s="93"/>
      <c r="I311" s="94">
        <f t="shared" si="13"/>
        <v>-3594</v>
      </c>
      <c r="J311" s="115">
        <f t="shared" si="14"/>
        <v>44773</v>
      </c>
      <c r="K311" s="116" t="s">
        <v>11</v>
      </c>
    </row>
    <row r="312" spans="1:11" hidden="1" x14ac:dyDescent="0.2">
      <c r="A312" s="7" t="s">
        <v>1668</v>
      </c>
      <c r="B312" s="90">
        <v>44757</v>
      </c>
      <c r="C312" s="113" t="s">
        <v>1729</v>
      </c>
      <c r="D312" s="114"/>
      <c r="E312" s="91">
        <v>299627.94</v>
      </c>
      <c r="F312" s="91"/>
      <c r="G312" s="92">
        <f t="shared" si="12"/>
        <v>-35869307.459999986</v>
      </c>
      <c r="H312" s="93"/>
      <c r="I312" s="94">
        <f t="shared" si="13"/>
        <v>-299627.94</v>
      </c>
      <c r="J312" s="115">
        <f t="shared" si="14"/>
        <v>44773</v>
      </c>
      <c r="K312" s="116" t="s">
        <v>9</v>
      </c>
    </row>
    <row r="313" spans="1:11" hidden="1" x14ac:dyDescent="0.2">
      <c r="A313" s="7" t="s">
        <v>1668</v>
      </c>
      <c r="B313" s="90">
        <v>44757</v>
      </c>
      <c r="C313" s="113" t="s">
        <v>615</v>
      </c>
      <c r="D313" s="114"/>
      <c r="E313" s="91">
        <v>1920</v>
      </c>
      <c r="F313" s="91"/>
      <c r="G313" s="92">
        <f t="shared" si="12"/>
        <v>-35569679.519999988</v>
      </c>
      <c r="H313" s="93"/>
      <c r="I313" s="94">
        <f t="shared" si="13"/>
        <v>-1920</v>
      </c>
      <c r="J313" s="115">
        <f t="shared" si="14"/>
        <v>44773</v>
      </c>
      <c r="K313" s="116" t="s">
        <v>12</v>
      </c>
    </row>
    <row r="314" spans="1:11" hidden="1" x14ac:dyDescent="0.2">
      <c r="A314" s="7" t="s">
        <v>1668</v>
      </c>
      <c r="B314" s="90">
        <v>44757</v>
      </c>
      <c r="C314" s="113" t="s">
        <v>1661</v>
      </c>
      <c r="D314" s="114"/>
      <c r="E314" s="91">
        <v>3549.32</v>
      </c>
      <c r="F314" s="91"/>
      <c r="G314" s="92">
        <f t="shared" si="12"/>
        <v>-35567759.519999988</v>
      </c>
      <c r="H314" s="93"/>
      <c r="I314" s="94">
        <f t="shared" si="13"/>
        <v>-3549.32</v>
      </c>
      <c r="J314" s="115">
        <f t="shared" si="14"/>
        <v>44773</v>
      </c>
      <c r="K314" s="116" t="s">
        <v>14</v>
      </c>
    </row>
    <row r="315" spans="1:11" hidden="1" x14ac:dyDescent="0.2">
      <c r="A315" s="7" t="s">
        <v>1668</v>
      </c>
      <c r="B315" s="90">
        <v>44757</v>
      </c>
      <c r="C315" s="113" t="s">
        <v>1739</v>
      </c>
      <c r="D315" s="114"/>
      <c r="E315" s="91">
        <v>1640</v>
      </c>
      <c r="F315" s="91"/>
      <c r="G315" s="92">
        <f t="shared" si="12"/>
        <v>-35564210.199999988</v>
      </c>
      <c r="H315" s="93"/>
      <c r="I315" s="94">
        <f t="shared" si="13"/>
        <v>-1640</v>
      </c>
      <c r="J315" s="115">
        <f t="shared" si="14"/>
        <v>44773</v>
      </c>
      <c r="K315" s="116" t="s">
        <v>13</v>
      </c>
    </row>
    <row r="316" spans="1:11" hidden="1" x14ac:dyDescent="0.2">
      <c r="A316" s="7" t="s">
        <v>1758</v>
      </c>
      <c r="B316" s="90">
        <v>44757</v>
      </c>
      <c r="C316" s="113" t="s">
        <v>1701</v>
      </c>
      <c r="D316" s="114"/>
      <c r="E316" s="91">
        <v>315851.26</v>
      </c>
      <c r="F316" s="91"/>
      <c r="G316" s="92">
        <f t="shared" si="12"/>
        <v>-35562570.199999988</v>
      </c>
      <c r="H316" s="93"/>
      <c r="I316" s="94">
        <f t="shared" si="13"/>
        <v>-315851.26</v>
      </c>
      <c r="J316" s="115">
        <f t="shared" si="14"/>
        <v>44773</v>
      </c>
      <c r="K316" s="116" t="s">
        <v>737</v>
      </c>
    </row>
    <row r="317" spans="1:11" x14ac:dyDescent="0.2">
      <c r="A317" s="7" t="s">
        <v>1829</v>
      </c>
      <c r="B317" s="90">
        <v>44767</v>
      </c>
      <c r="C317" s="113" t="s">
        <v>727</v>
      </c>
      <c r="D317" s="114" t="s">
        <v>1825</v>
      </c>
      <c r="E317" s="91">
        <v>13805.78</v>
      </c>
      <c r="F317" s="91"/>
      <c r="G317" s="92">
        <f t="shared" si="12"/>
        <v>-35246718.93999999</v>
      </c>
      <c r="H317" s="93"/>
      <c r="I317" s="94">
        <f t="shared" si="13"/>
        <v>-13805.78</v>
      </c>
      <c r="J317" s="115">
        <f t="shared" si="14"/>
        <v>44773</v>
      </c>
      <c r="K317" s="116"/>
    </row>
    <row r="318" spans="1:11" hidden="1" x14ac:dyDescent="0.2">
      <c r="A318" s="7" t="s">
        <v>1829</v>
      </c>
      <c r="B318" s="90">
        <v>44767</v>
      </c>
      <c r="C318" s="113" t="s">
        <v>730</v>
      </c>
      <c r="D318" s="114" t="s">
        <v>1826</v>
      </c>
      <c r="E318" s="91">
        <v>105453.12</v>
      </c>
      <c r="F318" s="91"/>
      <c r="G318" s="92">
        <f t="shared" si="12"/>
        <v>-35232913.159999989</v>
      </c>
      <c r="H318" s="93"/>
      <c r="I318" s="94">
        <f t="shared" si="13"/>
        <v>-105453.12</v>
      </c>
      <c r="J318" s="115">
        <f t="shared" si="14"/>
        <v>44773</v>
      </c>
      <c r="K318" s="116"/>
    </row>
    <row r="319" spans="1:11" hidden="1" x14ac:dyDescent="0.2">
      <c r="A319" s="7" t="s">
        <v>1758</v>
      </c>
      <c r="B319" s="90">
        <v>44771</v>
      </c>
      <c r="C319" s="113" t="s">
        <v>579</v>
      </c>
      <c r="D319" s="114"/>
      <c r="E319" s="91">
        <v>0.35</v>
      </c>
      <c r="F319" s="91"/>
      <c r="G319" s="92">
        <f t="shared" si="12"/>
        <v>-35127460.039999992</v>
      </c>
      <c r="H319" s="93"/>
      <c r="I319" s="94">
        <f t="shared" si="13"/>
        <v>-0.35</v>
      </c>
      <c r="J319" s="115">
        <f t="shared" si="14"/>
        <v>44773</v>
      </c>
      <c r="K319" s="116" t="s">
        <v>14</v>
      </c>
    </row>
    <row r="320" spans="1:11" hidden="1" x14ac:dyDescent="0.2">
      <c r="A320" s="7" t="s">
        <v>1758</v>
      </c>
      <c r="B320" s="90">
        <v>44771</v>
      </c>
      <c r="C320" s="113" t="s">
        <v>823</v>
      </c>
      <c r="D320" s="114"/>
      <c r="E320" s="91"/>
      <c r="F320" s="91">
        <v>25.51</v>
      </c>
      <c r="G320" s="92">
        <f t="shared" si="12"/>
        <v>-35127459.68999999</v>
      </c>
      <c r="H320" s="93"/>
      <c r="I320" s="94">
        <f t="shared" si="13"/>
        <v>25.51</v>
      </c>
      <c r="J320" s="115">
        <f t="shared" si="14"/>
        <v>44773</v>
      </c>
      <c r="K320" s="116" t="s">
        <v>14</v>
      </c>
    </row>
    <row r="321" spans="1:11" hidden="1" x14ac:dyDescent="0.2">
      <c r="A321" s="7" t="s">
        <v>1771</v>
      </c>
      <c r="B321" s="90">
        <v>44773</v>
      </c>
      <c r="C321" s="113" t="s">
        <v>1697</v>
      </c>
      <c r="D321" s="114" t="s">
        <v>1795</v>
      </c>
      <c r="E321" s="91">
        <v>1020</v>
      </c>
      <c r="F321" s="91"/>
      <c r="G321" s="92">
        <f t="shared" si="12"/>
        <v>-35127485.199999988</v>
      </c>
      <c r="H321" s="93"/>
      <c r="I321" s="94">
        <f t="shared" si="13"/>
        <v>-1020</v>
      </c>
      <c r="J321" s="115">
        <f t="shared" si="14"/>
        <v>44773</v>
      </c>
      <c r="K321" s="116" t="s">
        <v>13</v>
      </c>
    </row>
    <row r="322" spans="1:11" hidden="1" x14ac:dyDescent="0.2">
      <c r="A322" s="7" t="s">
        <v>1771</v>
      </c>
      <c r="B322" s="90">
        <v>44773</v>
      </c>
      <c r="C322" s="113" t="s">
        <v>1697</v>
      </c>
      <c r="D322" s="114" t="s">
        <v>1795</v>
      </c>
      <c r="E322" s="91">
        <v>1056</v>
      </c>
      <c r="F322" s="91"/>
      <c r="G322" s="92">
        <f t="shared" ref="G322:G385" si="15">G323+F322-E322</f>
        <v>-35126465.199999988</v>
      </c>
      <c r="H322" s="93"/>
      <c r="I322" s="94">
        <f t="shared" ref="I322:I385" si="16">-E322+F322</f>
        <v>-1056</v>
      </c>
      <c r="J322" s="115">
        <f t="shared" ref="J322:J385" si="17">EOMONTH(B322,0)</f>
        <v>44773</v>
      </c>
      <c r="K322" s="116" t="s">
        <v>12</v>
      </c>
    </row>
    <row r="323" spans="1:11" hidden="1" x14ac:dyDescent="0.2">
      <c r="A323" s="7" t="s">
        <v>1668</v>
      </c>
      <c r="B323" s="90">
        <v>44782</v>
      </c>
      <c r="C323" s="113" t="s">
        <v>1701</v>
      </c>
      <c r="D323" s="114"/>
      <c r="E323" s="91">
        <v>133002.76</v>
      </c>
      <c r="F323" s="91"/>
      <c r="G323" s="92">
        <f t="shared" si="15"/>
        <v>-35125409.199999988</v>
      </c>
      <c r="H323" s="93"/>
      <c r="I323" s="94">
        <f t="shared" si="16"/>
        <v>-133002.76</v>
      </c>
      <c r="J323" s="115">
        <f t="shared" si="17"/>
        <v>44804</v>
      </c>
      <c r="K323" s="116" t="s">
        <v>737</v>
      </c>
    </row>
    <row r="324" spans="1:11" hidden="1" x14ac:dyDescent="0.2">
      <c r="A324" s="7" t="s">
        <v>1668</v>
      </c>
      <c r="B324" s="90">
        <v>44782</v>
      </c>
      <c r="C324" s="113" t="s">
        <v>1705</v>
      </c>
      <c r="D324" s="114"/>
      <c r="E324" s="91"/>
      <c r="F324" s="91">
        <v>133002.76</v>
      </c>
      <c r="G324" s="92">
        <f t="shared" si="15"/>
        <v>-34992406.43999999</v>
      </c>
      <c r="H324" s="93"/>
      <c r="I324" s="94">
        <f t="shared" si="16"/>
        <v>133002.76</v>
      </c>
      <c r="J324" s="115">
        <f t="shared" si="17"/>
        <v>44804</v>
      </c>
      <c r="K324" s="116" t="s">
        <v>1736</v>
      </c>
    </row>
    <row r="325" spans="1:11" hidden="1" x14ac:dyDescent="0.2">
      <c r="A325" s="7" t="s">
        <v>1758</v>
      </c>
      <c r="B325" s="90">
        <v>44782</v>
      </c>
      <c r="C325" s="113" t="s">
        <v>1762</v>
      </c>
      <c r="D325" s="114"/>
      <c r="E325" s="91"/>
      <c r="F325" s="91">
        <v>133002.76</v>
      </c>
      <c r="G325" s="92">
        <f t="shared" si="15"/>
        <v>-35125409.199999988</v>
      </c>
      <c r="H325" s="93"/>
      <c r="I325" s="94">
        <f t="shared" si="16"/>
        <v>133002.76</v>
      </c>
      <c r="J325" s="115">
        <f t="shared" si="17"/>
        <v>44804</v>
      </c>
      <c r="K325" s="116" t="s">
        <v>737</v>
      </c>
    </row>
    <row r="326" spans="1:11" hidden="1" x14ac:dyDescent="0.2">
      <c r="A326" s="7" t="s">
        <v>1829</v>
      </c>
      <c r="B326" s="90">
        <v>44782</v>
      </c>
      <c r="C326" s="113" t="s">
        <v>729</v>
      </c>
      <c r="D326" s="114" t="s">
        <v>1828</v>
      </c>
      <c r="E326" s="91">
        <v>133002.76</v>
      </c>
      <c r="F326" s="91"/>
      <c r="G326" s="92">
        <f t="shared" si="15"/>
        <v>-35258411.959999986</v>
      </c>
      <c r="H326" s="93"/>
      <c r="I326" s="94">
        <f t="shared" si="16"/>
        <v>-133002.76</v>
      </c>
      <c r="J326" s="115">
        <f t="shared" si="17"/>
        <v>44804</v>
      </c>
      <c r="K326" s="116"/>
    </row>
    <row r="327" spans="1:11" hidden="1" x14ac:dyDescent="0.2">
      <c r="A327" s="7" t="s">
        <v>1829</v>
      </c>
      <c r="B327" s="90">
        <v>44782</v>
      </c>
      <c r="C327" s="113" t="s">
        <v>1816</v>
      </c>
      <c r="D327" s="114" t="s">
        <v>1827</v>
      </c>
      <c r="E327" s="91">
        <v>1380</v>
      </c>
      <c r="F327" s="91"/>
      <c r="G327" s="92">
        <f t="shared" si="15"/>
        <v>-35125409.199999988</v>
      </c>
      <c r="H327" s="93"/>
      <c r="I327" s="94">
        <f t="shared" si="16"/>
        <v>-1380</v>
      </c>
      <c r="J327" s="115">
        <f t="shared" si="17"/>
        <v>44804</v>
      </c>
      <c r="K327" s="116"/>
    </row>
    <row r="328" spans="1:11" hidden="1" x14ac:dyDescent="0.2">
      <c r="A328" s="7" t="s">
        <v>1668</v>
      </c>
      <c r="B328" s="90">
        <v>44789</v>
      </c>
      <c r="C328" s="113" t="s">
        <v>1730</v>
      </c>
      <c r="D328" s="114"/>
      <c r="E328" s="91">
        <v>3162</v>
      </c>
      <c r="F328" s="91"/>
      <c r="G328" s="92">
        <f t="shared" si="15"/>
        <v>-35124029.199999988</v>
      </c>
      <c r="H328" s="93"/>
      <c r="I328" s="94">
        <f t="shared" si="16"/>
        <v>-3162</v>
      </c>
      <c r="J328" s="115">
        <f t="shared" si="17"/>
        <v>44804</v>
      </c>
      <c r="K328" s="116" t="s">
        <v>12</v>
      </c>
    </row>
    <row r="329" spans="1:11" hidden="1" x14ac:dyDescent="0.2">
      <c r="A329" s="7" t="s">
        <v>1668</v>
      </c>
      <c r="B329" s="90">
        <v>44789</v>
      </c>
      <c r="C329" s="113" t="s">
        <v>1661</v>
      </c>
      <c r="D329" s="114"/>
      <c r="E329" s="91">
        <v>3316.21</v>
      </c>
      <c r="F329" s="91"/>
      <c r="G329" s="92">
        <f t="shared" si="15"/>
        <v>-35120867.199999988</v>
      </c>
      <c r="H329" s="93"/>
      <c r="I329" s="94">
        <f t="shared" si="16"/>
        <v>-3316.21</v>
      </c>
      <c r="J329" s="115">
        <f t="shared" si="17"/>
        <v>44804</v>
      </c>
      <c r="K329" s="116" t="s">
        <v>14</v>
      </c>
    </row>
    <row r="330" spans="1:11" hidden="1" x14ac:dyDescent="0.2">
      <c r="A330" s="7" t="s">
        <v>1668</v>
      </c>
      <c r="B330" s="90">
        <v>44789</v>
      </c>
      <c r="C330" s="113" t="s">
        <v>1661</v>
      </c>
      <c r="D330" s="114"/>
      <c r="E330" s="91">
        <v>744.74</v>
      </c>
      <c r="F330" s="91"/>
      <c r="G330" s="92">
        <f t="shared" si="15"/>
        <v>-35117550.989999987</v>
      </c>
      <c r="H330" s="93"/>
      <c r="I330" s="94">
        <f t="shared" si="16"/>
        <v>-744.74</v>
      </c>
      <c r="J330" s="115">
        <f t="shared" si="17"/>
        <v>44804</v>
      </c>
      <c r="K330" s="116" t="s">
        <v>14</v>
      </c>
    </row>
    <row r="331" spans="1:11" hidden="1" x14ac:dyDescent="0.2">
      <c r="A331" s="7" t="s">
        <v>1668</v>
      </c>
      <c r="B331" s="90">
        <v>44789</v>
      </c>
      <c r="C331" s="113" t="s">
        <v>1729</v>
      </c>
      <c r="D331" s="114"/>
      <c r="E331" s="91">
        <v>131882.9</v>
      </c>
      <c r="F331" s="91"/>
      <c r="G331" s="92">
        <f t="shared" si="15"/>
        <v>-35116806.249999985</v>
      </c>
      <c r="H331" s="93"/>
      <c r="I331" s="94">
        <f t="shared" si="16"/>
        <v>-131882.9</v>
      </c>
      <c r="J331" s="115">
        <f t="shared" si="17"/>
        <v>44804</v>
      </c>
      <c r="K331" s="116" t="s">
        <v>9</v>
      </c>
    </row>
    <row r="332" spans="1:11" hidden="1" x14ac:dyDescent="0.2">
      <c r="A332" s="7" t="s">
        <v>1668</v>
      </c>
      <c r="B332" s="90">
        <v>44789</v>
      </c>
      <c r="C332" s="113" t="s">
        <v>1707</v>
      </c>
      <c r="D332" s="114"/>
      <c r="E332" s="91">
        <v>2340</v>
      </c>
      <c r="F332" s="91"/>
      <c r="G332" s="92">
        <f t="shared" si="15"/>
        <v>-34984923.349999987</v>
      </c>
      <c r="H332" s="93"/>
      <c r="I332" s="94">
        <f t="shared" si="16"/>
        <v>-2340</v>
      </c>
      <c r="J332" s="115">
        <f t="shared" si="17"/>
        <v>44804</v>
      </c>
      <c r="K332" s="116" t="s">
        <v>9</v>
      </c>
    </row>
    <row r="333" spans="1:11" hidden="1" x14ac:dyDescent="0.2">
      <c r="A333" s="7" t="s">
        <v>1668</v>
      </c>
      <c r="B333" s="90">
        <v>44789</v>
      </c>
      <c r="C333" s="113" t="s">
        <v>1652</v>
      </c>
      <c r="D333" s="114"/>
      <c r="E333" s="91">
        <v>39506.26</v>
      </c>
      <c r="F333" s="91"/>
      <c r="G333" s="92">
        <f t="shared" si="15"/>
        <v>-34982583.349999987</v>
      </c>
      <c r="H333" s="93"/>
      <c r="I333" s="94">
        <f t="shared" si="16"/>
        <v>-39506.26</v>
      </c>
      <c r="J333" s="115">
        <f t="shared" si="17"/>
        <v>44804</v>
      </c>
      <c r="K333" s="116" t="s">
        <v>731</v>
      </c>
    </row>
    <row r="334" spans="1:11" hidden="1" x14ac:dyDescent="0.2">
      <c r="A334" s="7" t="s">
        <v>1668</v>
      </c>
      <c r="B334" s="90">
        <v>44789</v>
      </c>
      <c r="C334" s="113" t="s">
        <v>1718</v>
      </c>
      <c r="D334" s="114"/>
      <c r="E334" s="91">
        <v>5520</v>
      </c>
      <c r="F334" s="91"/>
      <c r="G334" s="92">
        <f t="shared" si="15"/>
        <v>-34943077.089999989</v>
      </c>
      <c r="H334" s="93"/>
      <c r="I334" s="94">
        <f t="shared" si="16"/>
        <v>-5520</v>
      </c>
      <c r="J334" s="115">
        <f t="shared" si="17"/>
        <v>44804</v>
      </c>
      <c r="K334" s="116" t="s">
        <v>9</v>
      </c>
    </row>
    <row r="335" spans="1:11" hidden="1" x14ac:dyDescent="0.2">
      <c r="A335" s="7" t="s">
        <v>1668</v>
      </c>
      <c r="B335" s="90">
        <v>44789</v>
      </c>
      <c r="C335" s="113" t="s">
        <v>1689</v>
      </c>
      <c r="D335" s="114"/>
      <c r="E335" s="91"/>
      <c r="F335" s="91">
        <v>186472.11</v>
      </c>
      <c r="G335" s="92">
        <f t="shared" si="15"/>
        <v>-34937557.089999989</v>
      </c>
      <c r="H335" s="93"/>
      <c r="I335" s="94">
        <f t="shared" si="16"/>
        <v>186472.11</v>
      </c>
      <c r="J335" s="115">
        <f t="shared" si="17"/>
        <v>44804</v>
      </c>
      <c r="K335" s="116" t="s">
        <v>737</v>
      </c>
    </row>
    <row r="336" spans="1:11" hidden="1" x14ac:dyDescent="0.2">
      <c r="A336" s="7" t="s">
        <v>1758</v>
      </c>
      <c r="B336" s="90">
        <v>44789</v>
      </c>
      <c r="C336" s="113" t="s">
        <v>1701</v>
      </c>
      <c r="D336" s="114"/>
      <c r="E336" s="91">
        <v>186472.11</v>
      </c>
      <c r="F336" s="91"/>
      <c r="G336" s="92">
        <f t="shared" si="15"/>
        <v>-35124029.199999988</v>
      </c>
      <c r="H336" s="93"/>
      <c r="I336" s="94">
        <f t="shared" si="16"/>
        <v>-186472.11</v>
      </c>
      <c r="J336" s="115">
        <f t="shared" si="17"/>
        <v>44804</v>
      </c>
      <c r="K336" s="116" t="s">
        <v>737</v>
      </c>
    </row>
    <row r="337" spans="1:11" x14ac:dyDescent="0.2">
      <c r="A337" s="7" t="s">
        <v>1829</v>
      </c>
      <c r="B337" s="90">
        <v>44796</v>
      </c>
      <c r="C337" s="113" t="s">
        <v>727</v>
      </c>
      <c r="D337" s="114" t="s">
        <v>1825</v>
      </c>
      <c r="E337" s="91">
        <v>11965.3</v>
      </c>
      <c r="F337" s="91"/>
      <c r="G337" s="92">
        <f t="shared" si="15"/>
        <v>-34937557.089999989</v>
      </c>
      <c r="H337" s="93"/>
      <c r="I337" s="94">
        <f t="shared" si="16"/>
        <v>-11965.3</v>
      </c>
      <c r="J337" s="115">
        <f t="shared" si="17"/>
        <v>44804</v>
      </c>
      <c r="K337" s="116"/>
    </row>
    <row r="338" spans="1:11" hidden="1" x14ac:dyDescent="0.2">
      <c r="A338" s="7" t="s">
        <v>1829</v>
      </c>
      <c r="B338" s="90">
        <v>44796</v>
      </c>
      <c r="C338" s="113" t="s">
        <v>730</v>
      </c>
      <c r="D338" s="114" t="s">
        <v>1826</v>
      </c>
      <c r="E338" s="91">
        <v>102221.93</v>
      </c>
      <c r="F338" s="91"/>
      <c r="G338" s="92">
        <f t="shared" si="15"/>
        <v>-34925591.789999992</v>
      </c>
      <c r="H338" s="93"/>
      <c r="I338" s="94">
        <f t="shared" si="16"/>
        <v>-102221.93</v>
      </c>
      <c r="J338" s="115">
        <f t="shared" si="17"/>
        <v>44804</v>
      </c>
      <c r="K338" s="116"/>
    </row>
    <row r="339" spans="1:11" hidden="1" x14ac:dyDescent="0.2">
      <c r="A339" s="7" t="s">
        <v>1668</v>
      </c>
      <c r="B339" s="90">
        <v>44797</v>
      </c>
      <c r="C339" s="113" t="s">
        <v>1737</v>
      </c>
      <c r="D339" s="114"/>
      <c r="E339" s="91">
        <v>8500</v>
      </c>
      <c r="F339" s="91"/>
      <c r="G339" s="92">
        <f t="shared" si="15"/>
        <v>-34823369.859999992</v>
      </c>
      <c r="H339" s="93"/>
      <c r="I339" s="94">
        <f t="shared" si="16"/>
        <v>-8500</v>
      </c>
      <c r="J339" s="115">
        <f t="shared" si="17"/>
        <v>44804</v>
      </c>
      <c r="K339" s="116" t="s">
        <v>12</v>
      </c>
    </row>
    <row r="340" spans="1:11" hidden="1" x14ac:dyDescent="0.2">
      <c r="A340" s="7" t="s">
        <v>1668</v>
      </c>
      <c r="B340" s="90">
        <v>44797</v>
      </c>
      <c r="C340" s="113" t="s">
        <v>1689</v>
      </c>
      <c r="D340" s="114"/>
      <c r="E340" s="91"/>
      <c r="F340" s="91">
        <v>8500</v>
      </c>
      <c r="G340" s="92">
        <f t="shared" si="15"/>
        <v>-34814869.859999992</v>
      </c>
      <c r="H340" s="93"/>
      <c r="I340" s="94">
        <f t="shared" si="16"/>
        <v>8500</v>
      </c>
      <c r="J340" s="115">
        <f t="shared" si="17"/>
        <v>44804</v>
      </c>
      <c r="K340" s="116" t="s">
        <v>737</v>
      </c>
    </row>
    <row r="341" spans="1:11" hidden="1" x14ac:dyDescent="0.2">
      <c r="A341" s="7" t="s">
        <v>1758</v>
      </c>
      <c r="B341" s="90">
        <v>44797</v>
      </c>
      <c r="C341" s="113" t="s">
        <v>1701</v>
      </c>
      <c r="D341" s="114"/>
      <c r="E341" s="91">
        <v>8500</v>
      </c>
      <c r="F341" s="91"/>
      <c r="G341" s="92">
        <f t="shared" si="15"/>
        <v>-34823369.859999992</v>
      </c>
      <c r="H341" s="93"/>
      <c r="I341" s="94">
        <f t="shared" si="16"/>
        <v>-8500</v>
      </c>
      <c r="J341" s="115">
        <f t="shared" si="17"/>
        <v>44804</v>
      </c>
      <c r="K341" s="116" t="s">
        <v>737</v>
      </c>
    </row>
    <row r="342" spans="1:11" hidden="1" x14ac:dyDescent="0.2">
      <c r="A342" s="7" t="s">
        <v>1771</v>
      </c>
      <c r="B342" s="90">
        <v>44798</v>
      </c>
      <c r="C342" s="113" t="s">
        <v>1796</v>
      </c>
      <c r="D342" s="114" t="s">
        <v>1797</v>
      </c>
      <c r="E342" s="91">
        <v>148.19999999999999</v>
      </c>
      <c r="F342" s="91"/>
      <c r="G342" s="92">
        <f t="shared" si="15"/>
        <v>-34814869.859999992</v>
      </c>
      <c r="H342" s="93"/>
      <c r="I342" s="94">
        <f t="shared" si="16"/>
        <v>-148.19999999999999</v>
      </c>
      <c r="J342" s="115">
        <f t="shared" si="17"/>
        <v>44804</v>
      </c>
      <c r="K342" s="116" t="s">
        <v>12</v>
      </c>
    </row>
    <row r="343" spans="1:11" hidden="1" x14ac:dyDescent="0.2">
      <c r="A343" s="7" t="s">
        <v>1668</v>
      </c>
      <c r="B343" s="90">
        <v>44804</v>
      </c>
      <c r="C343" s="113" t="s">
        <v>579</v>
      </c>
      <c r="D343" s="114"/>
      <c r="E343" s="91">
        <v>0.35</v>
      </c>
      <c r="F343" s="91"/>
      <c r="G343" s="92">
        <f t="shared" si="15"/>
        <v>-34814721.659999989</v>
      </c>
      <c r="H343" s="93"/>
      <c r="I343" s="94">
        <f t="shared" si="16"/>
        <v>-0.35</v>
      </c>
      <c r="J343" s="115">
        <f t="shared" si="17"/>
        <v>44804</v>
      </c>
      <c r="K343" s="116" t="s">
        <v>737</v>
      </c>
    </row>
    <row r="344" spans="1:11" hidden="1" x14ac:dyDescent="0.2">
      <c r="A344" s="7" t="s">
        <v>1668</v>
      </c>
      <c r="B344" s="90">
        <v>44804</v>
      </c>
      <c r="C344" s="113" t="s">
        <v>1689</v>
      </c>
      <c r="D344" s="114"/>
      <c r="E344" s="91"/>
      <c r="F344" s="91">
        <v>0.35</v>
      </c>
      <c r="G344" s="92">
        <f t="shared" si="15"/>
        <v>-34814721.309999987</v>
      </c>
      <c r="H344" s="93"/>
      <c r="I344" s="94">
        <f t="shared" si="16"/>
        <v>0.35</v>
      </c>
      <c r="J344" s="115">
        <f t="shared" si="17"/>
        <v>44804</v>
      </c>
      <c r="K344" s="116" t="s">
        <v>14</v>
      </c>
    </row>
    <row r="345" spans="1:11" hidden="1" x14ac:dyDescent="0.2">
      <c r="A345" s="7" t="s">
        <v>1758</v>
      </c>
      <c r="B345" s="90">
        <v>44804</v>
      </c>
      <c r="C345" s="113" t="s">
        <v>1701</v>
      </c>
      <c r="D345" s="114"/>
      <c r="E345" s="91">
        <v>0.35</v>
      </c>
      <c r="F345" s="91"/>
      <c r="G345" s="92">
        <f t="shared" si="15"/>
        <v>-34814721.659999989</v>
      </c>
      <c r="H345" s="93"/>
      <c r="I345" s="94">
        <f t="shared" si="16"/>
        <v>-0.35</v>
      </c>
      <c r="J345" s="115">
        <f t="shared" si="17"/>
        <v>44804</v>
      </c>
      <c r="K345" s="116" t="s">
        <v>737</v>
      </c>
    </row>
    <row r="346" spans="1:11" hidden="1" x14ac:dyDescent="0.2">
      <c r="A346" s="7" t="s">
        <v>1758</v>
      </c>
      <c r="B346" s="90">
        <v>44804</v>
      </c>
      <c r="C346" s="113" t="s">
        <v>823</v>
      </c>
      <c r="D346" s="114"/>
      <c r="E346" s="91"/>
      <c r="F346" s="91">
        <v>25.3</v>
      </c>
      <c r="G346" s="92">
        <f t="shared" si="15"/>
        <v>-34814721.309999987</v>
      </c>
      <c r="H346" s="93"/>
      <c r="I346" s="94">
        <f t="shared" si="16"/>
        <v>25.3</v>
      </c>
      <c r="J346" s="115">
        <f t="shared" si="17"/>
        <v>44804</v>
      </c>
      <c r="K346" s="116" t="s">
        <v>14</v>
      </c>
    </row>
    <row r="347" spans="1:11" hidden="1" x14ac:dyDescent="0.2">
      <c r="A347" s="7" t="s">
        <v>1668</v>
      </c>
      <c r="B347" s="90">
        <v>44816</v>
      </c>
      <c r="C347" s="113" t="s">
        <v>1701</v>
      </c>
      <c r="D347" s="114"/>
      <c r="E347" s="91">
        <v>3333.6</v>
      </c>
      <c r="F347" s="91"/>
      <c r="G347" s="92">
        <f t="shared" si="15"/>
        <v>-34814746.609999985</v>
      </c>
      <c r="H347" s="93"/>
      <c r="I347" s="94">
        <f t="shared" si="16"/>
        <v>-3333.6</v>
      </c>
      <c r="J347" s="115">
        <f t="shared" si="17"/>
        <v>44834</v>
      </c>
      <c r="K347" s="116" t="s">
        <v>737</v>
      </c>
    </row>
    <row r="348" spans="1:11" hidden="1" x14ac:dyDescent="0.2">
      <c r="A348" s="7" t="s">
        <v>1668</v>
      </c>
      <c r="B348" s="90">
        <v>44816</v>
      </c>
      <c r="C348" s="113" t="s">
        <v>1738</v>
      </c>
      <c r="D348" s="114"/>
      <c r="E348" s="91"/>
      <c r="F348" s="91">
        <v>3333.6</v>
      </c>
      <c r="G348" s="92">
        <f t="shared" si="15"/>
        <v>-34811413.009999983</v>
      </c>
      <c r="H348" s="93"/>
      <c r="I348" s="94">
        <f t="shared" si="16"/>
        <v>3333.6</v>
      </c>
      <c r="J348" s="115">
        <f t="shared" si="17"/>
        <v>44834</v>
      </c>
      <c r="K348" s="116" t="s">
        <v>9</v>
      </c>
    </row>
    <row r="349" spans="1:11" hidden="1" x14ac:dyDescent="0.2">
      <c r="A349" s="7" t="s">
        <v>1758</v>
      </c>
      <c r="B349" s="90">
        <v>44816</v>
      </c>
      <c r="C349" s="113" t="s">
        <v>1689</v>
      </c>
      <c r="D349" s="114"/>
      <c r="E349" s="91"/>
      <c r="F349" s="91">
        <v>3333.6</v>
      </c>
      <c r="G349" s="92">
        <f t="shared" si="15"/>
        <v>-34814746.609999985</v>
      </c>
      <c r="H349" s="93"/>
      <c r="I349" s="94">
        <f t="shared" si="16"/>
        <v>3333.6</v>
      </c>
      <c r="J349" s="115">
        <f t="shared" si="17"/>
        <v>44834</v>
      </c>
      <c r="K349" s="116" t="s">
        <v>737</v>
      </c>
    </row>
    <row r="350" spans="1:11" hidden="1" x14ac:dyDescent="0.2">
      <c r="A350" s="7" t="s">
        <v>1668</v>
      </c>
      <c r="B350" s="90">
        <v>44820</v>
      </c>
      <c r="C350" s="113" t="s">
        <v>1701</v>
      </c>
      <c r="D350" s="114"/>
      <c r="E350" s="91">
        <v>229459.59</v>
      </c>
      <c r="F350" s="91"/>
      <c r="G350" s="92">
        <f t="shared" si="15"/>
        <v>-34818080.209999986</v>
      </c>
      <c r="H350" s="93"/>
      <c r="I350" s="94">
        <f t="shared" si="16"/>
        <v>-229459.59</v>
      </c>
      <c r="J350" s="115">
        <f t="shared" si="17"/>
        <v>44834</v>
      </c>
      <c r="K350" s="116" t="s">
        <v>737</v>
      </c>
    </row>
    <row r="351" spans="1:11" hidden="1" x14ac:dyDescent="0.2">
      <c r="A351" s="7" t="s">
        <v>1668</v>
      </c>
      <c r="B351" s="90">
        <v>44820</v>
      </c>
      <c r="C351" s="113" t="s">
        <v>1705</v>
      </c>
      <c r="D351" s="114"/>
      <c r="E351" s="91"/>
      <c r="F351" s="91">
        <v>229459.59</v>
      </c>
      <c r="G351" s="92">
        <f t="shared" si="15"/>
        <v>-34588620.619999982</v>
      </c>
      <c r="H351" s="93"/>
      <c r="I351" s="94">
        <f t="shared" si="16"/>
        <v>229459.59</v>
      </c>
      <c r="J351" s="115">
        <f t="shared" si="17"/>
        <v>44834</v>
      </c>
      <c r="K351" s="116" t="s">
        <v>1736</v>
      </c>
    </row>
    <row r="352" spans="1:11" hidden="1" x14ac:dyDescent="0.2">
      <c r="A352" s="7" t="s">
        <v>1758</v>
      </c>
      <c r="B352" s="90">
        <v>44820</v>
      </c>
      <c r="C352" s="113" t="s">
        <v>1689</v>
      </c>
      <c r="D352" s="114"/>
      <c r="E352" s="91"/>
      <c r="F352" s="91">
        <v>229459.59</v>
      </c>
      <c r="G352" s="92">
        <f t="shared" si="15"/>
        <v>-34818080.209999986</v>
      </c>
      <c r="H352" s="93"/>
      <c r="I352" s="94">
        <f t="shared" si="16"/>
        <v>229459.59</v>
      </c>
      <c r="J352" s="115">
        <f t="shared" si="17"/>
        <v>44834</v>
      </c>
      <c r="K352" s="116" t="s">
        <v>737</v>
      </c>
    </row>
    <row r="353" spans="1:11" hidden="1" x14ac:dyDescent="0.2">
      <c r="A353" s="7" t="s">
        <v>1829</v>
      </c>
      <c r="B353" s="90">
        <v>44820</v>
      </c>
      <c r="C353" s="113" t="s">
        <v>729</v>
      </c>
      <c r="D353" s="114" t="s">
        <v>1828</v>
      </c>
      <c r="E353" s="91">
        <v>229459.59</v>
      </c>
      <c r="F353" s="91"/>
      <c r="G353" s="92">
        <f t="shared" si="15"/>
        <v>-35047539.79999999</v>
      </c>
      <c r="H353" s="93"/>
      <c r="I353" s="94">
        <f t="shared" si="16"/>
        <v>-229459.59</v>
      </c>
      <c r="J353" s="115">
        <f t="shared" si="17"/>
        <v>44834</v>
      </c>
      <c r="K353" s="116"/>
    </row>
    <row r="354" spans="1:11" hidden="1" x14ac:dyDescent="0.2">
      <c r="A354" s="7" t="s">
        <v>1829</v>
      </c>
      <c r="B354" s="90">
        <v>44820</v>
      </c>
      <c r="C354" s="113" t="s">
        <v>1816</v>
      </c>
      <c r="D354" s="114" t="s">
        <v>1827</v>
      </c>
      <c r="E354" s="91">
        <v>1380</v>
      </c>
      <c r="F354" s="91"/>
      <c r="G354" s="92">
        <f t="shared" si="15"/>
        <v>-34818080.209999986</v>
      </c>
      <c r="H354" s="93"/>
      <c r="I354" s="94">
        <f t="shared" si="16"/>
        <v>-1380</v>
      </c>
      <c r="J354" s="115">
        <f t="shared" si="17"/>
        <v>44834</v>
      </c>
      <c r="K354" s="116"/>
    </row>
    <row r="355" spans="1:11" hidden="1" x14ac:dyDescent="0.2">
      <c r="A355" s="7" t="s">
        <v>1668</v>
      </c>
      <c r="B355" s="90">
        <v>44824</v>
      </c>
      <c r="C355" s="113" t="s">
        <v>1737</v>
      </c>
      <c r="D355" s="114"/>
      <c r="E355" s="91">
        <v>24926.16</v>
      </c>
      <c r="F355" s="91"/>
      <c r="G355" s="92">
        <f t="shared" si="15"/>
        <v>-34816700.209999986</v>
      </c>
      <c r="H355" s="93"/>
      <c r="I355" s="94">
        <f t="shared" si="16"/>
        <v>-24926.16</v>
      </c>
      <c r="J355" s="115">
        <f t="shared" si="17"/>
        <v>44834</v>
      </c>
      <c r="K355" s="116" t="s">
        <v>12</v>
      </c>
    </row>
    <row r="356" spans="1:11" hidden="1" x14ac:dyDescent="0.2">
      <c r="A356" s="7" t="s">
        <v>1668</v>
      </c>
      <c r="B356" s="90">
        <v>44824</v>
      </c>
      <c r="C356" s="113" t="s">
        <v>1718</v>
      </c>
      <c r="D356" s="114"/>
      <c r="E356" s="91">
        <v>5520</v>
      </c>
      <c r="F356" s="91"/>
      <c r="G356" s="92">
        <f t="shared" si="15"/>
        <v>-34791774.04999999</v>
      </c>
      <c r="H356" s="93"/>
      <c r="I356" s="94">
        <f t="shared" si="16"/>
        <v>-5520</v>
      </c>
      <c r="J356" s="115">
        <f t="shared" si="17"/>
        <v>44834</v>
      </c>
      <c r="K356" s="116" t="s">
        <v>9</v>
      </c>
    </row>
    <row r="357" spans="1:11" hidden="1" x14ac:dyDescent="0.2">
      <c r="A357" s="7" t="s">
        <v>1668</v>
      </c>
      <c r="B357" s="90">
        <v>44824</v>
      </c>
      <c r="C357" s="113" t="s">
        <v>1661</v>
      </c>
      <c r="D357" s="114"/>
      <c r="E357" s="91">
        <v>5793.45</v>
      </c>
      <c r="F357" s="91"/>
      <c r="G357" s="92">
        <f t="shared" si="15"/>
        <v>-34786254.04999999</v>
      </c>
      <c r="H357" s="93"/>
      <c r="I357" s="94">
        <f t="shared" si="16"/>
        <v>-5793.45</v>
      </c>
      <c r="J357" s="115">
        <f t="shared" si="17"/>
        <v>44834</v>
      </c>
      <c r="K357" s="116" t="s">
        <v>14</v>
      </c>
    </row>
    <row r="358" spans="1:11" hidden="1" x14ac:dyDescent="0.2">
      <c r="A358" s="7" t="s">
        <v>1668</v>
      </c>
      <c r="B358" s="90">
        <v>44824</v>
      </c>
      <c r="C358" s="113" t="s">
        <v>1707</v>
      </c>
      <c r="D358" s="114"/>
      <c r="E358" s="91">
        <v>1590</v>
      </c>
      <c r="F358" s="91"/>
      <c r="G358" s="92">
        <f t="shared" si="15"/>
        <v>-34780460.599999987</v>
      </c>
      <c r="H358" s="93"/>
      <c r="I358" s="94">
        <f t="shared" si="16"/>
        <v>-1590</v>
      </c>
      <c r="J358" s="115">
        <f t="shared" si="17"/>
        <v>44834</v>
      </c>
      <c r="K358" s="116" t="s">
        <v>9</v>
      </c>
    </row>
    <row r="359" spans="1:11" hidden="1" x14ac:dyDescent="0.2">
      <c r="A359" s="7" t="s">
        <v>1668</v>
      </c>
      <c r="B359" s="90">
        <v>44824</v>
      </c>
      <c r="C359" s="113" t="s">
        <v>1729</v>
      </c>
      <c r="D359" s="114"/>
      <c r="E359" s="91">
        <v>234711.33</v>
      </c>
      <c r="F359" s="91"/>
      <c r="G359" s="92">
        <f t="shared" si="15"/>
        <v>-34778870.599999987</v>
      </c>
      <c r="H359" s="93"/>
      <c r="I359" s="94">
        <f t="shared" si="16"/>
        <v>-234711.33</v>
      </c>
      <c r="J359" s="115">
        <f t="shared" si="17"/>
        <v>44834</v>
      </c>
      <c r="K359" s="116" t="s">
        <v>9</v>
      </c>
    </row>
    <row r="360" spans="1:11" hidden="1" x14ac:dyDescent="0.2">
      <c r="A360" s="7" t="s">
        <v>1668</v>
      </c>
      <c r="B360" s="90">
        <v>44824</v>
      </c>
      <c r="C360" s="113" t="s">
        <v>1689</v>
      </c>
      <c r="D360" s="114"/>
      <c r="E360" s="91"/>
      <c r="F360" s="91">
        <v>272540.94</v>
      </c>
      <c r="G360" s="92">
        <f t="shared" si="15"/>
        <v>-34544159.269999988</v>
      </c>
      <c r="H360" s="93"/>
      <c r="I360" s="94">
        <f t="shared" si="16"/>
        <v>272540.94</v>
      </c>
      <c r="J360" s="115">
        <f t="shared" si="17"/>
        <v>44834</v>
      </c>
      <c r="K360" s="116" t="s">
        <v>737</v>
      </c>
    </row>
    <row r="361" spans="1:11" hidden="1" x14ac:dyDescent="0.2">
      <c r="A361" s="7" t="s">
        <v>1758</v>
      </c>
      <c r="B361" s="90">
        <v>44824</v>
      </c>
      <c r="C361" s="113" t="s">
        <v>1701</v>
      </c>
      <c r="D361" s="114"/>
      <c r="E361" s="91">
        <v>272540.94</v>
      </c>
      <c r="F361" s="91"/>
      <c r="G361" s="92">
        <f t="shared" si="15"/>
        <v>-34816700.209999986</v>
      </c>
      <c r="H361" s="93"/>
      <c r="I361" s="94">
        <f t="shared" si="16"/>
        <v>-272540.94</v>
      </c>
      <c r="J361" s="115">
        <f t="shared" si="17"/>
        <v>44834</v>
      </c>
      <c r="K361" s="116" t="s">
        <v>737</v>
      </c>
    </row>
    <row r="362" spans="1:11" x14ac:dyDescent="0.2">
      <c r="A362" s="7" t="s">
        <v>1829</v>
      </c>
      <c r="B362" s="90">
        <v>44827</v>
      </c>
      <c r="C362" s="113" t="s">
        <v>727</v>
      </c>
      <c r="D362" s="114" t="s">
        <v>1825</v>
      </c>
      <c r="E362" s="91">
        <v>12404.94</v>
      </c>
      <c r="F362" s="91"/>
      <c r="G362" s="92">
        <f t="shared" si="15"/>
        <v>-34544159.269999988</v>
      </c>
      <c r="H362" s="93"/>
      <c r="I362" s="94">
        <f t="shared" si="16"/>
        <v>-12404.94</v>
      </c>
      <c r="J362" s="115">
        <f t="shared" si="17"/>
        <v>44834</v>
      </c>
      <c r="K362" s="116"/>
    </row>
    <row r="363" spans="1:11" hidden="1" x14ac:dyDescent="0.2">
      <c r="A363" s="7" t="s">
        <v>1829</v>
      </c>
      <c r="B363" s="90">
        <v>44827</v>
      </c>
      <c r="C363" s="113" t="s">
        <v>730</v>
      </c>
      <c r="D363" s="114" t="s">
        <v>1826</v>
      </c>
      <c r="E363" s="91">
        <v>113630.65</v>
      </c>
      <c r="F363" s="91"/>
      <c r="G363" s="92">
        <f t="shared" si="15"/>
        <v>-34531754.329999991</v>
      </c>
      <c r="H363" s="93"/>
      <c r="I363" s="94">
        <f t="shared" si="16"/>
        <v>-113630.65</v>
      </c>
      <c r="J363" s="115">
        <f t="shared" si="17"/>
        <v>44834</v>
      </c>
      <c r="K363" s="116"/>
    </row>
    <row r="364" spans="1:11" hidden="1" x14ac:dyDescent="0.2">
      <c r="A364" s="7" t="s">
        <v>1668</v>
      </c>
      <c r="B364" s="90">
        <v>44834</v>
      </c>
      <c r="C364" s="113" t="s">
        <v>579</v>
      </c>
      <c r="D364" s="114"/>
      <c r="E364" s="91">
        <v>0.35</v>
      </c>
      <c r="F364" s="91"/>
      <c r="G364" s="92">
        <f t="shared" si="15"/>
        <v>-34418123.679999992</v>
      </c>
      <c r="H364" s="93"/>
      <c r="I364" s="94">
        <f t="shared" si="16"/>
        <v>-0.35</v>
      </c>
      <c r="J364" s="115">
        <f t="shared" si="17"/>
        <v>44834</v>
      </c>
      <c r="K364" s="116" t="s">
        <v>14</v>
      </c>
    </row>
    <row r="365" spans="1:11" hidden="1" x14ac:dyDescent="0.2">
      <c r="A365" s="7" t="s">
        <v>1668</v>
      </c>
      <c r="B365" s="90">
        <v>44834</v>
      </c>
      <c r="C365" s="113" t="s">
        <v>1689</v>
      </c>
      <c r="D365" s="114"/>
      <c r="E365" s="91"/>
      <c r="F365" s="91">
        <v>0.35</v>
      </c>
      <c r="G365" s="92">
        <f t="shared" si="15"/>
        <v>-34418123.329999991</v>
      </c>
      <c r="H365" s="93"/>
      <c r="I365" s="94">
        <f t="shared" si="16"/>
        <v>0.35</v>
      </c>
      <c r="J365" s="115">
        <f t="shared" si="17"/>
        <v>44834</v>
      </c>
      <c r="K365" s="116" t="s">
        <v>737</v>
      </c>
    </row>
    <row r="366" spans="1:11" hidden="1" x14ac:dyDescent="0.2">
      <c r="A366" s="7" t="s">
        <v>1758</v>
      </c>
      <c r="B366" s="90">
        <v>44834</v>
      </c>
      <c r="C366" s="113" t="s">
        <v>1701</v>
      </c>
      <c r="D366" s="114"/>
      <c r="E366" s="91">
        <v>0.35</v>
      </c>
      <c r="F366" s="91"/>
      <c r="G366" s="92">
        <f t="shared" si="15"/>
        <v>-34418123.679999992</v>
      </c>
      <c r="H366" s="93"/>
      <c r="I366" s="94">
        <f t="shared" si="16"/>
        <v>-0.35</v>
      </c>
      <c r="J366" s="115">
        <f t="shared" si="17"/>
        <v>44834</v>
      </c>
      <c r="K366" s="116" t="s">
        <v>737</v>
      </c>
    </row>
    <row r="367" spans="1:11" hidden="1" x14ac:dyDescent="0.2">
      <c r="A367" s="7" t="s">
        <v>1758</v>
      </c>
      <c r="B367" s="90">
        <v>44834</v>
      </c>
      <c r="C367" s="113" t="s">
        <v>823</v>
      </c>
      <c r="D367" s="114"/>
      <c r="E367" s="91"/>
      <c r="F367" s="91">
        <v>43.51</v>
      </c>
      <c r="G367" s="92">
        <f t="shared" si="15"/>
        <v>-34418123.329999991</v>
      </c>
      <c r="H367" s="93"/>
      <c r="I367" s="94">
        <f t="shared" si="16"/>
        <v>43.51</v>
      </c>
      <c r="J367" s="115">
        <f t="shared" si="17"/>
        <v>44834</v>
      </c>
      <c r="K367" s="116" t="s">
        <v>14</v>
      </c>
    </row>
    <row r="368" spans="1:11" hidden="1" x14ac:dyDescent="0.2">
      <c r="A368" s="7" t="s">
        <v>1771</v>
      </c>
      <c r="B368" s="90">
        <v>44834</v>
      </c>
      <c r="C368" s="113" t="s">
        <v>1792</v>
      </c>
      <c r="D368" s="114" t="s">
        <v>1798</v>
      </c>
      <c r="E368" s="91"/>
      <c r="F368" s="91">
        <v>600</v>
      </c>
      <c r="G368" s="92">
        <f t="shared" si="15"/>
        <v>-34418166.839999989</v>
      </c>
      <c r="H368" s="93"/>
      <c r="I368" s="94">
        <f t="shared" si="16"/>
        <v>600</v>
      </c>
      <c r="J368" s="115">
        <f t="shared" si="17"/>
        <v>44834</v>
      </c>
      <c r="K368" s="116" t="s">
        <v>11</v>
      </c>
    </row>
    <row r="369" spans="1:11" hidden="1" x14ac:dyDescent="0.2">
      <c r="A369" s="7" t="s">
        <v>1771</v>
      </c>
      <c r="B369" s="90">
        <v>44852</v>
      </c>
      <c r="C369" s="113" t="s">
        <v>1799</v>
      </c>
      <c r="D369" s="114" t="s">
        <v>1800</v>
      </c>
      <c r="E369" s="91">
        <v>9480</v>
      </c>
      <c r="F369" s="91"/>
      <c r="G369" s="92">
        <f t="shared" si="15"/>
        <v>-34418766.839999989</v>
      </c>
      <c r="H369" s="93"/>
      <c r="I369" s="94">
        <f t="shared" si="16"/>
        <v>-9480</v>
      </c>
      <c r="J369" s="115">
        <f t="shared" si="17"/>
        <v>44865</v>
      </c>
      <c r="K369" s="116" t="s">
        <v>14</v>
      </c>
    </row>
    <row r="370" spans="1:11" hidden="1" x14ac:dyDescent="0.2">
      <c r="A370" s="7" t="s">
        <v>1668</v>
      </c>
      <c r="B370" s="90">
        <v>44854</v>
      </c>
      <c r="C370" s="113" t="s">
        <v>599</v>
      </c>
      <c r="D370" s="114"/>
      <c r="E370" s="91">
        <v>13833.98</v>
      </c>
      <c r="F370" s="91"/>
      <c r="G370" s="92">
        <f t="shared" si="15"/>
        <v>-34409286.839999989</v>
      </c>
      <c r="H370" s="93"/>
      <c r="I370" s="94">
        <f t="shared" si="16"/>
        <v>-13833.98</v>
      </c>
      <c r="J370" s="115">
        <f t="shared" si="17"/>
        <v>44865</v>
      </c>
      <c r="K370" s="116" t="s">
        <v>8</v>
      </c>
    </row>
    <row r="371" spans="1:11" hidden="1" x14ac:dyDescent="0.2">
      <c r="A371" s="7" t="s">
        <v>1668</v>
      </c>
      <c r="B371" s="90">
        <v>44854</v>
      </c>
      <c r="C371" s="113" t="s">
        <v>1689</v>
      </c>
      <c r="D371" s="114"/>
      <c r="E371" s="91"/>
      <c r="F371" s="91">
        <v>13833.98</v>
      </c>
      <c r="G371" s="92">
        <f t="shared" si="15"/>
        <v>-34395452.859999992</v>
      </c>
      <c r="H371" s="93"/>
      <c r="I371" s="94">
        <f t="shared" si="16"/>
        <v>13833.98</v>
      </c>
      <c r="J371" s="115">
        <f t="shared" si="17"/>
        <v>44865</v>
      </c>
      <c r="K371" s="116" t="s">
        <v>737</v>
      </c>
    </row>
    <row r="372" spans="1:11" hidden="1" x14ac:dyDescent="0.2">
      <c r="A372" s="7" t="s">
        <v>1758</v>
      </c>
      <c r="B372" s="90">
        <v>44854</v>
      </c>
      <c r="C372" s="113" t="s">
        <v>1701</v>
      </c>
      <c r="D372" s="114"/>
      <c r="E372" s="91">
        <v>13833.98</v>
      </c>
      <c r="F372" s="91"/>
      <c r="G372" s="92">
        <f t="shared" si="15"/>
        <v>-34409286.839999989</v>
      </c>
      <c r="H372" s="93"/>
      <c r="I372" s="94">
        <f t="shared" si="16"/>
        <v>-13833.98</v>
      </c>
      <c r="J372" s="115">
        <f t="shared" si="17"/>
        <v>44865</v>
      </c>
      <c r="K372" s="116" t="s">
        <v>737</v>
      </c>
    </row>
    <row r="373" spans="1:11" x14ac:dyDescent="0.2">
      <c r="A373" s="7" t="s">
        <v>1829</v>
      </c>
      <c r="B373" s="90">
        <v>44858</v>
      </c>
      <c r="C373" s="113" t="s">
        <v>727</v>
      </c>
      <c r="D373" s="114" t="s">
        <v>1825</v>
      </c>
      <c r="E373" s="91">
        <v>11906.7</v>
      </c>
      <c r="F373" s="91"/>
      <c r="G373" s="92">
        <f t="shared" si="15"/>
        <v>-34395452.859999992</v>
      </c>
      <c r="H373" s="93"/>
      <c r="I373" s="94">
        <f t="shared" si="16"/>
        <v>-11906.7</v>
      </c>
      <c r="J373" s="115">
        <f t="shared" si="17"/>
        <v>44865</v>
      </c>
      <c r="K373" s="116"/>
    </row>
    <row r="374" spans="1:11" hidden="1" x14ac:dyDescent="0.2">
      <c r="A374" s="7" t="s">
        <v>1829</v>
      </c>
      <c r="B374" s="90">
        <v>44858</v>
      </c>
      <c r="C374" s="113" t="s">
        <v>730</v>
      </c>
      <c r="D374" s="114" t="s">
        <v>1826</v>
      </c>
      <c r="E374" s="91">
        <v>123200.94</v>
      </c>
      <c r="F374" s="91"/>
      <c r="G374" s="92">
        <f t="shared" si="15"/>
        <v>-34383546.159999989</v>
      </c>
      <c r="H374" s="93"/>
      <c r="I374" s="94">
        <f t="shared" si="16"/>
        <v>-123200.94</v>
      </c>
      <c r="J374" s="115">
        <f t="shared" si="17"/>
        <v>44865</v>
      </c>
      <c r="K374" s="116"/>
    </row>
    <row r="375" spans="1:11" hidden="1" x14ac:dyDescent="0.2">
      <c r="A375" s="7" t="s">
        <v>1668</v>
      </c>
      <c r="B375" s="90">
        <v>44865</v>
      </c>
      <c r="C375" s="113" t="s">
        <v>1730</v>
      </c>
      <c r="D375" s="114"/>
      <c r="E375" s="91">
        <v>913.5</v>
      </c>
      <c r="F375" s="91"/>
      <c r="G375" s="92">
        <f t="shared" si="15"/>
        <v>-34260345.219999991</v>
      </c>
      <c r="H375" s="93"/>
      <c r="I375" s="94">
        <f t="shared" si="16"/>
        <v>-913.5</v>
      </c>
      <c r="J375" s="115">
        <f t="shared" si="17"/>
        <v>44865</v>
      </c>
      <c r="K375" s="116" t="s">
        <v>12</v>
      </c>
    </row>
    <row r="376" spans="1:11" hidden="1" x14ac:dyDescent="0.2">
      <c r="A376" s="7" t="s">
        <v>1668</v>
      </c>
      <c r="B376" s="90">
        <v>44865</v>
      </c>
      <c r="C376" s="113" t="s">
        <v>1661</v>
      </c>
      <c r="D376" s="114"/>
      <c r="E376" s="91">
        <v>132.15</v>
      </c>
      <c r="F376" s="91"/>
      <c r="G376" s="92">
        <f t="shared" si="15"/>
        <v>-34259431.719999991</v>
      </c>
      <c r="H376" s="93"/>
      <c r="I376" s="94">
        <f t="shared" si="16"/>
        <v>-132.15</v>
      </c>
      <c r="J376" s="115">
        <f t="shared" si="17"/>
        <v>44865</v>
      </c>
      <c r="K376" s="116" t="s">
        <v>14</v>
      </c>
    </row>
    <row r="377" spans="1:11" hidden="1" x14ac:dyDescent="0.2">
      <c r="A377" s="7" t="s">
        <v>1668</v>
      </c>
      <c r="B377" s="90">
        <v>44865</v>
      </c>
      <c r="C377" s="113" t="s">
        <v>1661</v>
      </c>
      <c r="D377" s="114"/>
      <c r="E377" s="91">
        <v>9398.26</v>
      </c>
      <c r="F377" s="91"/>
      <c r="G377" s="92">
        <f t="shared" si="15"/>
        <v>-34259299.569999993</v>
      </c>
      <c r="H377" s="93"/>
      <c r="I377" s="94">
        <f t="shared" si="16"/>
        <v>-9398.26</v>
      </c>
      <c r="J377" s="115">
        <f t="shared" si="17"/>
        <v>44865</v>
      </c>
      <c r="K377" s="116" t="s">
        <v>14</v>
      </c>
    </row>
    <row r="378" spans="1:11" hidden="1" x14ac:dyDescent="0.2">
      <c r="A378" s="7" t="s">
        <v>1668</v>
      </c>
      <c r="B378" s="90">
        <v>44865</v>
      </c>
      <c r="C378" s="113" t="s">
        <v>1652</v>
      </c>
      <c r="D378" s="114"/>
      <c r="E378" s="91">
        <v>39506.26</v>
      </c>
      <c r="F378" s="91"/>
      <c r="G378" s="92">
        <f t="shared" si="15"/>
        <v>-34249901.309999995</v>
      </c>
      <c r="H378" s="93"/>
      <c r="I378" s="94">
        <f t="shared" si="16"/>
        <v>-39506.26</v>
      </c>
      <c r="J378" s="115">
        <f t="shared" si="17"/>
        <v>44865</v>
      </c>
      <c r="K378" s="116" t="s">
        <v>731</v>
      </c>
    </row>
    <row r="379" spans="1:11" hidden="1" x14ac:dyDescent="0.2">
      <c r="A379" s="7" t="s">
        <v>1668</v>
      </c>
      <c r="B379" s="90">
        <v>44865</v>
      </c>
      <c r="C379" s="113" t="s">
        <v>1707</v>
      </c>
      <c r="D379" s="114"/>
      <c r="E379" s="91">
        <v>1794</v>
      </c>
      <c r="F379" s="91"/>
      <c r="G379" s="92">
        <f t="shared" si="15"/>
        <v>-34210395.049999997</v>
      </c>
      <c r="H379" s="93"/>
      <c r="I379" s="94">
        <f t="shared" si="16"/>
        <v>-1794</v>
      </c>
      <c r="J379" s="115">
        <f t="shared" si="17"/>
        <v>44865</v>
      </c>
      <c r="K379" s="116" t="s">
        <v>9</v>
      </c>
    </row>
    <row r="380" spans="1:11" hidden="1" x14ac:dyDescent="0.2">
      <c r="A380" s="7" t="s">
        <v>1668</v>
      </c>
      <c r="B380" s="90">
        <v>44865</v>
      </c>
      <c r="C380" s="113" t="s">
        <v>1729</v>
      </c>
      <c r="D380" s="114"/>
      <c r="E380" s="91">
        <v>156839.6</v>
      </c>
      <c r="F380" s="91"/>
      <c r="G380" s="92">
        <f t="shared" si="15"/>
        <v>-34208601.049999997</v>
      </c>
      <c r="H380" s="93"/>
      <c r="I380" s="94">
        <f t="shared" si="16"/>
        <v>-156839.6</v>
      </c>
      <c r="J380" s="115">
        <f t="shared" si="17"/>
        <v>44865</v>
      </c>
      <c r="K380" s="116" t="s">
        <v>9</v>
      </c>
    </row>
    <row r="381" spans="1:11" hidden="1" x14ac:dyDescent="0.2">
      <c r="A381" s="7" t="s">
        <v>1668</v>
      </c>
      <c r="B381" s="90">
        <v>44865</v>
      </c>
      <c r="C381" s="113" t="s">
        <v>566</v>
      </c>
      <c r="D381" s="114"/>
      <c r="E381" s="91">
        <v>2886</v>
      </c>
      <c r="F381" s="91"/>
      <c r="G381" s="92">
        <f t="shared" si="15"/>
        <v>-34051761.449999996</v>
      </c>
      <c r="H381" s="93"/>
      <c r="I381" s="94">
        <f t="shared" si="16"/>
        <v>-2886</v>
      </c>
      <c r="J381" s="115">
        <f t="shared" si="17"/>
        <v>44865</v>
      </c>
      <c r="K381" s="116" t="s">
        <v>14</v>
      </c>
    </row>
    <row r="382" spans="1:11" hidden="1" x14ac:dyDescent="0.2">
      <c r="A382" s="7" t="s">
        <v>1668</v>
      </c>
      <c r="B382" s="90">
        <v>44865</v>
      </c>
      <c r="C382" s="113" t="s">
        <v>1712</v>
      </c>
      <c r="D382" s="114"/>
      <c r="E382" s="91">
        <v>261</v>
      </c>
      <c r="F382" s="91"/>
      <c r="G382" s="92">
        <f t="shared" si="15"/>
        <v>-34048875.449999996</v>
      </c>
      <c r="H382" s="93"/>
      <c r="I382" s="94">
        <f t="shared" si="16"/>
        <v>-261</v>
      </c>
      <c r="J382" s="115">
        <f t="shared" si="17"/>
        <v>44865</v>
      </c>
      <c r="K382" s="116" t="s">
        <v>12</v>
      </c>
    </row>
    <row r="383" spans="1:11" hidden="1" x14ac:dyDescent="0.2">
      <c r="A383" s="7" t="s">
        <v>1668</v>
      </c>
      <c r="B383" s="90">
        <v>44865</v>
      </c>
      <c r="C383" s="113" t="s">
        <v>1735</v>
      </c>
      <c r="D383" s="114"/>
      <c r="E383" s="91">
        <v>1140</v>
      </c>
      <c r="F383" s="91"/>
      <c r="G383" s="92">
        <f t="shared" si="15"/>
        <v>-34048614.449999996</v>
      </c>
      <c r="H383" s="93"/>
      <c r="I383" s="94">
        <f t="shared" si="16"/>
        <v>-1140</v>
      </c>
      <c r="J383" s="115">
        <f t="shared" si="17"/>
        <v>44865</v>
      </c>
      <c r="K383" s="116" t="s">
        <v>12</v>
      </c>
    </row>
    <row r="384" spans="1:11" hidden="1" x14ac:dyDescent="0.2">
      <c r="A384" s="7" t="s">
        <v>1668</v>
      </c>
      <c r="B384" s="90">
        <v>44865</v>
      </c>
      <c r="C384" s="113" t="s">
        <v>601</v>
      </c>
      <c r="D384" s="114"/>
      <c r="E384" s="91">
        <v>8559.34</v>
      </c>
      <c r="F384" s="91"/>
      <c r="G384" s="92">
        <f t="shared" si="15"/>
        <v>-34047474.449999996</v>
      </c>
      <c r="H384" s="93"/>
      <c r="I384" s="94">
        <f t="shared" si="16"/>
        <v>-8559.34</v>
      </c>
      <c r="J384" s="115">
        <f t="shared" si="17"/>
        <v>44865</v>
      </c>
      <c r="K384" s="116" t="s">
        <v>14</v>
      </c>
    </row>
    <row r="385" spans="1:11" hidden="1" x14ac:dyDescent="0.2">
      <c r="A385" s="7" t="s">
        <v>1668</v>
      </c>
      <c r="B385" s="90">
        <v>44865</v>
      </c>
      <c r="C385" s="113" t="s">
        <v>1718</v>
      </c>
      <c r="D385" s="114"/>
      <c r="E385" s="91">
        <v>5520</v>
      </c>
      <c r="F385" s="91"/>
      <c r="G385" s="92">
        <f t="shared" si="15"/>
        <v>-34038915.109999992</v>
      </c>
      <c r="H385" s="93"/>
      <c r="I385" s="94">
        <f t="shared" si="16"/>
        <v>-5520</v>
      </c>
      <c r="J385" s="115">
        <f t="shared" si="17"/>
        <v>44865</v>
      </c>
      <c r="K385" s="116" t="s">
        <v>9</v>
      </c>
    </row>
    <row r="386" spans="1:11" hidden="1" x14ac:dyDescent="0.2">
      <c r="A386" s="7" t="s">
        <v>1668</v>
      </c>
      <c r="B386" s="90">
        <v>44865</v>
      </c>
      <c r="C386" s="113" t="s">
        <v>1701</v>
      </c>
      <c r="D386" s="114"/>
      <c r="E386" s="91">
        <v>153970.35</v>
      </c>
      <c r="F386" s="91"/>
      <c r="G386" s="92">
        <f t="shared" ref="G386:G449" si="18">G387+F386-E386</f>
        <v>-34033395.109999992</v>
      </c>
      <c r="H386" s="93"/>
      <c r="I386" s="94">
        <f t="shared" ref="I386:I449" si="19">-E386+F386</f>
        <v>-153970.35</v>
      </c>
      <c r="J386" s="115">
        <f t="shared" ref="J386:J449" si="20">EOMONTH(B386,0)</f>
        <v>44865</v>
      </c>
      <c r="K386" s="116" t="s">
        <v>737</v>
      </c>
    </row>
    <row r="387" spans="1:11" hidden="1" x14ac:dyDescent="0.2">
      <c r="A387" s="7" t="s">
        <v>1668</v>
      </c>
      <c r="B387" s="90">
        <v>44865</v>
      </c>
      <c r="C387" s="113" t="s">
        <v>579</v>
      </c>
      <c r="D387" s="114"/>
      <c r="E387" s="91">
        <v>0.7</v>
      </c>
      <c r="F387" s="91"/>
      <c r="G387" s="92">
        <f t="shared" si="18"/>
        <v>-33879424.75999999</v>
      </c>
      <c r="H387" s="93"/>
      <c r="I387" s="94">
        <f t="shared" si="19"/>
        <v>-0.7</v>
      </c>
      <c r="J387" s="115">
        <f t="shared" si="20"/>
        <v>44865</v>
      </c>
      <c r="K387" s="116" t="s">
        <v>14</v>
      </c>
    </row>
    <row r="388" spans="1:11" hidden="1" x14ac:dyDescent="0.2">
      <c r="A388" s="7" t="s">
        <v>1668</v>
      </c>
      <c r="B388" s="90">
        <v>44865</v>
      </c>
      <c r="C388" s="113" t="s">
        <v>1705</v>
      </c>
      <c r="D388" s="114"/>
      <c r="E388" s="91"/>
      <c r="F388" s="91">
        <v>153971.04999999999</v>
      </c>
      <c r="G388" s="92">
        <f t="shared" si="18"/>
        <v>-33879424.059999987</v>
      </c>
      <c r="H388" s="93"/>
      <c r="I388" s="94">
        <f t="shared" si="19"/>
        <v>153971.04999999999</v>
      </c>
      <c r="J388" s="115">
        <f t="shared" si="20"/>
        <v>44865</v>
      </c>
      <c r="K388" s="116" t="s">
        <v>1736</v>
      </c>
    </row>
    <row r="389" spans="1:11" hidden="1" x14ac:dyDescent="0.2">
      <c r="A389" s="7" t="s">
        <v>1758</v>
      </c>
      <c r="B389" s="90">
        <v>44865</v>
      </c>
      <c r="C389" s="113" t="s">
        <v>1689</v>
      </c>
      <c r="D389" s="114"/>
      <c r="E389" s="91"/>
      <c r="F389" s="91">
        <v>153970.35</v>
      </c>
      <c r="G389" s="92">
        <f t="shared" si="18"/>
        <v>-34033395.109999985</v>
      </c>
      <c r="H389" s="93"/>
      <c r="I389" s="94">
        <f t="shared" si="19"/>
        <v>153970.35</v>
      </c>
      <c r="J389" s="115">
        <f t="shared" si="20"/>
        <v>44865</v>
      </c>
      <c r="K389" s="116" t="s">
        <v>737</v>
      </c>
    </row>
    <row r="390" spans="1:11" hidden="1" x14ac:dyDescent="0.2">
      <c r="A390" s="7" t="s">
        <v>1758</v>
      </c>
      <c r="B390" s="90">
        <v>44865</v>
      </c>
      <c r="C390" s="113" t="s">
        <v>823</v>
      </c>
      <c r="D390" s="114"/>
      <c r="E390" s="91"/>
      <c r="F390" s="91">
        <v>55.31</v>
      </c>
      <c r="G390" s="92">
        <f t="shared" si="18"/>
        <v>-34187365.459999986</v>
      </c>
      <c r="H390" s="93"/>
      <c r="I390" s="94">
        <f t="shared" si="19"/>
        <v>55.31</v>
      </c>
      <c r="J390" s="115">
        <f t="shared" si="20"/>
        <v>44865</v>
      </c>
      <c r="K390" s="116" t="s">
        <v>14</v>
      </c>
    </row>
    <row r="391" spans="1:11" hidden="1" x14ac:dyDescent="0.2">
      <c r="A391" s="7" t="s">
        <v>1829</v>
      </c>
      <c r="B391" s="90">
        <v>44865</v>
      </c>
      <c r="C391" s="113" t="s">
        <v>729</v>
      </c>
      <c r="D391" s="114" t="s">
        <v>1828</v>
      </c>
      <c r="E391" s="91">
        <v>153971.04999999999</v>
      </c>
      <c r="F391" s="91"/>
      <c r="G391" s="92">
        <f t="shared" si="18"/>
        <v>-34187420.769999988</v>
      </c>
      <c r="H391" s="93"/>
      <c r="I391" s="94">
        <f t="shared" si="19"/>
        <v>-153971.04999999999</v>
      </c>
      <c r="J391" s="115">
        <f t="shared" si="20"/>
        <v>44865</v>
      </c>
      <c r="K391" s="116"/>
    </row>
    <row r="392" spans="1:11" hidden="1" x14ac:dyDescent="0.2">
      <c r="A392" s="7" t="s">
        <v>1829</v>
      </c>
      <c r="B392" s="90">
        <v>44865</v>
      </c>
      <c r="C392" s="113" t="s">
        <v>1816</v>
      </c>
      <c r="D392" s="114" t="s">
        <v>1827</v>
      </c>
      <c r="E392" s="91">
        <v>1380</v>
      </c>
      <c r="F392" s="91"/>
      <c r="G392" s="92">
        <f t="shared" si="18"/>
        <v>-34033449.719999991</v>
      </c>
      <c r="H392" s="93"/>
      <c r="I392" s="94">
        <f t="shared" si="19"/>
        <v>-1380</v>
      </c>
      <c r="J392" s="115">
        <f t="shared" si="20"/>
        <v>44865</v>
      </c>
      <c r="K392" s="116"/>
    </row>
    <row r="393" spans="1:11" hidden="1" x14ac:dyDescent="0.2">
      <c r="A393" s="7" t="s">
        <v>1668</v>
      </c>
      <c r="B393" s="90">
        <v>44869</v>
      </c>
      <c r="C393" s="113" t="s">
        <v>1689</v>
      </c>
      <c r="D393" s="114"/>
      <c r="E393" s="91"/>
      <c r="F393" s="91">
        <v>226950.11</v>
      </c>
      <c r="G393" s="92">
        <f t="shared" si="18"/>
        <v>-34032069.719999991</v>
      </c>
      <c r="H393" s="93"/>
      <c r="I393" s="94">
        <f t="shared" si="19"/>
        <v>226950.11</v>
      </c>
      <c r="J393" s="115">
        <f t="shared" si="20"/>
        <v>44895</v>
      </c>
      <c r="K393" s="116" t="s">
        <v>737</v>
      </c>
    </row>
    <row r="394" spans="1:11" hidden="1" x14ac:dyDescent="0.2">
      <c r="A394" s="7" t="s">
        <v>1758</v>
      </c>
      <c r="B394" s="90">
        <v>44869</v>
      </c>
      <c r="C394" s="113" t="s">
        <v>1701</v>
      </c>
      <c r="D394" s="114"/>
      <c r="E394" s="91">
        <v>226950.11</v>
      </c>
      <c r="F394" s="91"/>
      <c r="G394" s="92">
        <f t="shared" si="18"/>
        <v>-34259019.829999991</v>
      </c>
      <c r="H394" s="93"/>
      <c r="I394" s="94">
        <f t="shared" si="19"/>
        <v>-226950.11</v>
      </c>
      <c r="J394" s="115">
        <f t="shared" si="20"/>
        <v>44895</v>
      </c>
      <c r="K394" s="116" t="s">
        <v>737</v>
      </c>
    </row>
    <row r="395" spans="1:11" hidden="1" x14ac:dyDescent="0.2">
      <c r="A395" s="7" t="s">
        <v>1668</v>
      </c>
      <c r="B395" s="90">
        <v>44881</v>
      </c>
      <c r="C395" s="113" t="s">
        <v>599</v>
      </c>
      <c r="D395" s="114"/>
      <c r="E395" s="91">
        <v>13833.98</v>
      </c>
      <c r="F395" s="91"/>
      <c r="G395" s="92">
        <f t="shared" si="18"/>
        <v>-34032069.719999991</v>
      </c>
      <c r="H395" s="93"/>
      <c r="I395" s="94">
        <f t="shared" si="19"/>
        <v>-13833.98</v>
      </c>
      <c r="J395" s="115">
        <f t="shared" si="20"/>
        <v>44895</v>
      </c>
      <c r="K395" s="116" t="s">
        <v>8</v>
      </c>
    </row>
    <row r="396" spans="1:11" hidden="1" x14ac:dyDescent="0.2">
      <c r="A396" s="7" t="s">
        <v>1668</v>
      </c>
      <c r="B396" s="90">
        <v>44881</v>
      </c>
      <c r="C396" s="113" t="s">
        <v>1689</v>
      </c>
      <c r="D396" s="114"/>
      <c r="E396" s="91"/>
      <c r="F396" s="91">
        <v>13833.98</v>
      </c>
      <c r="G396" s="92">
        <f t="shared" si="18"/>
        <v>-34018235.739999995</v>
      </c>
      <c r="H396" s="93"/>
      <c r="I396" s="94">
        <f t="shared" si="19"/>
        <v>13833.98</v>
      </c>
      <c r="J396" s="115">
        <f t="shared" si="20"/>
        <v>44895</v>
      </c>
      <c r="K396" s="116" t="s">
        <v>737</v>
      </c>
    </row>
    <row r="397" spans="1:11" hidden="1" x14ac:dyDescent="0.2">
      <c r="A397" s="7" t="s">
        <v>1758</v>
      </c>
      <c r="B397" s="90">
        <v>44881</v>
      </c>
      <c r="C397" s="113" t="s">
        <v>1701</v>
      </c>
      <c r="D397" s="114"/>
      <c r="E397" s="91">
        <v>13833.98</v>
      </c>
      <c r="F397" s="91"/>
      <c r="G397" s="92">
        <f t="shared" si="18"/>
        <v>-34032069.719999991</v>
      </c>
      <c r="H397" s="93"/>
      <c r="I397" s="94">
        <f t="shared" si="19"/>
        <v>-13833.98</v>
      </c>
      <c r="J397" s="115">
        <f t="shared" si="20"/>
        <v>44895</v>
      </c>
      <c r="K397" s="116" t="s">
        <v>737</v>
      </c>
    </row>
    <row r="398" spans="1:11" hidden="1" x14ac:dyDescent="0.2">
      <c r="A398" s="7" t="s">
        <v>1829</v>
      </c>
      <c r="B398" s="90">
        <v>44888</v>
      </c>
      <c r="C398" s="113" t="s">
        <v>729</v>
      </c>
      <c r="D398" s="114" t="s">
        <v>1828</v>
      </c>
      <c r="E398" s="91">
        <v>0</v>
      </c>
      <c r="F398" s="91"/>
      <c r="G398" s="92">
        <f t="shared" si="18"/>
        <v>-34018235.739999995</v>
      </c>
      <c r="H398" s="93"/>
      <c r="I398" s="94">
        <f t="shared" si="19"/>
        <v>0</v>
      </c>
      <c r="J398" s="115">
        <f t="shared" si="20"/>
        <v>44895</v>
      </c>
      <c r="K398" s="116"/>
    </row>
    <row r="399" spans="1:11" x14ac:dyDescent="0.2">
      <c r="A399" s="7" t="s">
        <v>1829</v>
      </c>
      <c r="B399" s="90">
        <v>44888</v>
      </c>
      <c r="C399" s="113" t="s">
        <v>727</v>
      </c>
      <c r="D399" s="114" t="s">
        <v>1825</v>
      </c>
      <c r="E399" s="91">
        <v>11120.4</v>
      </c>
      <c r="F399" s="91"/>
      <c r="G399" s="92">
        <f t="shared" si="18"/>
        <v>-34018235.739999995</v>
      </c>
      <c r="H399" s="93"/>
      <c r="I399" s="94">
        <f t="shared" si="19"/>
        <v>-11120.4</v>
      </c>
      <c r="J399" s="115">
        <f t="shared" si="20"/>
        <v>44895</v>
      </c>
      <c r="K399" s="116"/>
    </row>
    <row r="400" spans="1:11" hidden="1" x14ac:dyDescent="0.2">
      <c r="A400" s="7" t="s">
        <v>1829</v>
      </c>
      <c r="B400" s="90">
        <v>44888</v>
      </c>
      <c r="C400" s="113" t="s">
        <v>730</v>
      </c>
      <c r="D400" s="114" t="s">
        <v>1826</v>
      </c>
      <c r="E400" s="91">
        <v>128657.43</v>
      </c>
      <c r="F400" s="91"/>
      <c r="G400" s="92">
        <f t="shared" si="18"/>
        <v>-34007115.339999996</v>
      </c>
      <c r="H400" s="93"/>
      <c r="I400" s="94">
        <f t="shared" si="19"/>
        <v>-128657.43</v>
      </c>
      <c r="J400" s="115">
        <f t="shared" si="20"/>
        <v>44895</v>
      </c>
      <c r="K400" s="116"/>
    </row>
    <row r="401" spans="1:11" hidden="1" x14ac:dyDescent="0.2">
      <c r="A401" s="7" t="s">
        <v>1829</v>
      </c>
      <c r="B401" s="90">
        <v>44888</v>
      </c>
      <c r="C401" s="113" t="s">
        <v>1816</v>
      </c>
      <c r="D401" s="114" t="s">
        <v>1827</v>
      </c>
      <c r="E401" s="91">
        <v>0</v>
      </c>
      <c r="F401" s="91"/>
      <c r="G401" s="92">
        <f t="shared" si="18"/>
        <v>-33878457.909999996</v>
      </c>
      <c r="H401" s="93"/>
      <c r="I401" s="94">
        <f t="shared" si="19"/>
        <v>0</v>
      </c>
      <c r="J401" s="115">
        <f t="shared" si="20"/>
        <v>44895</v>
      </c>
      <c r="K401" s="116"/>
    </row>
    <row r="402" spans="1:11" hidden="1" x14ac:dyDescent="0.2">
      <c r="A402" s="7" t="s">
        <v>1771</v>
      </c>
      <c r="B402" s="90">
        <v>44890</v>
      </c>
      <c r="C402" s="113" t="s">
        <v>1801</v>
      </c>
      <c r="D402" s="114"/>
      <c r="E402" s="91">
        <v>2479.73</v>
      </c>
      <c r="F402" s="91"/>
      <c r="G402" s="92">
        <f t="shared" si="18"/>
        <v>-33878457.909999996</v>
      </c>
      <c r="H402" s="93"/>
      <c r="I402" s="94">
        <f t="shared" si="19"/>
        <v>-2479.73</v>
      </c>
      <c r="J402" s="115">
        <f t="shared" si="20"/>
        <v>44895</v>
      </c>
      <c r="K402" s="116" t="s">
        <v>14</v>
      </c>
    </row>
    <row r="403" spans="1:11" hidden="1" x14ac:dyDescent="0.2">
      <c r="A403" s="7" t="s">
        <v>1668</v>
      </c>
      <c r="B403" s="90">
        <v>44895</v>
      </c>
      <c r="C403" s="113" t="s">
        <v>1734</v>
      </c>
      <c r="D403" s="114"/>
      <c r="E403" s="91">
        <v>8568.2900000000009</v>
      </c>
      <c r="F403" s="91"/>
      <c r="G403" s="92">
        <f t="shared" si="18"/>
        <v>-33875978.18</v>
      </c>
      <c r="H403" s="93"/>
      <c r="I403" s="94">
        <f t="shared" si="19"/>
        <v>-8568.2900000000009</v>
      </c>
      <c r="J403" s="115">
        <f t="shared" si="20"/>
        <v>44895</v>
      </c>
      <c r="K403" s="116" t="s">
        <v>9</v>
      </c>
    </row>
    <row r="404" spans="1:11" hidden="1" x14ac:dyDescent="0.2">
      <c r="A404" s="7" t="s">
        <v>1668</v>
      </c>
      <c r="B404" s="90">
        <v>44895</v>
      </c>
      <c r="C404" s="113" t="s">
        <v>1689</v>
      </c>
      <c r="D404" s="114"/>
      <c r="E404" s="91"/>
      <c r="F404" s="91">
        <v>8568.2900000000009</v>
      </c>
      <c r="G404" s="92">
        <f t="shared" si="18"/>
        <v>-33867409.890000001</v>
      </c>
      <c r="H404" s="93"/>
      <c r="I404" s="94">
        <f t="shared" si="19"/>
        <v>8568.2900000000009</v>
      </c>
      <c r="J404" s="115">
        <f t="shared" si="20"/>
        <v>44895</v>
      </c>
      <c r="K404" s="116" t="s">
        <v>737</v>
      </c>
    </row>
    <row r="405" spans="1:11" hidden="1" x14ac:dyDescent="0.2">
      <c r="A405" s="7" t="s">
        <v>1668</v>
      </c>
      <c r="B405" s="90">
        <v>44895</v>
      </c>
      <c r="C405" s="113" t="s">
        <v>1661</v>
      </c>
      <c r="D405" s="114"/>
      <c r="E405" s="91">
        <v>7285.47</v>
      </c>
      <c r="F405" s="91"/>
      <c r="G405" s="92">
        <f t="shared" si="18"/>
        <v>-33875978.18</v>
      </c>
      <c r="H405" s="93"/>
      <c r="I405" s="94">
        <f t="shared" si="19"/>
        <v>-7285.47</v>
      </c>
      <c r="J405" s="115">
        <f t="shared" si="20"/>
        <v>44895</v>
      </c>
      <c r="K405" s="116" t="s">
        <v>14</v>
      </c>
    </row>
    <row r="406" spans="1:11" hidden="1" x14ac:dyDescent="0.2">
      <c r="A406" s="7" t="s">
        <v>1668</v>
      </c>
      <c r="B406" s="90">
        <v>44895</v>
      </c>
      <c r="C406" s="113" t="s">
        <v>1732</v>
      </c>
      <c r="D406" s="114"/>
      <c r="E406" s="91">
        <v>1872</v>
      </c>
      <c r="F406" s="91"/>
      <c r="G406" s="92">
        <f t="shared" si="18"/>
        <v>-33868692.710000001</v>
      </c>
      <c r="H406" s="93"/>
      <c r="I406" s="94">
        <f t="shared" si="19"/>
        <v>-1872</v>
      </c>
      <c r="J406" s="115">
        <f t="shared" si="20"/>
        <v>44895</v>
      </c>
      <c r="K406" s="116" t="s">
        <v>12</v>
      </c>
    </row>
    <row r="407" spans="1:11" hidden="1" x14ac:dyDescent="0.2">
      <c r="A407" s="7" t="s">
        <v>1668</v>
      </c>
      <c r="B407" s="90">
        <v>44895</v>
      </c>
      <c r="C407" s="113" t="s">
        <v>568</v>
      </c>
      <c r="D407" s="114"/>
      <c r="E407" s="91">
        <v>2040</v>
      </c>
      <c r="F407" s="91"/>
      <c r="G407" s="92">
        <f t="shared" si="18"/>
        <v>-33866820.710000001</v>
      </c>
      <c r="H407" s="93"/>
      <c r="I407" s="94">
        <f t="shared" si="19"/>
        <v>-2040</v>
      </c>
      <c r="J407" s="115">
        <f t="shared" si="20"/>
        <v>44895</v>
      </c>
      <c r="K407" s="116" t="s">
        <v>12</v>
      </c>
    </row>
    <row r="408" spans="1:11" hidden="1" x14ac:dyDescent="0.2">
      <c r="A408" s="7" t="s">
        <v>1668</v>
      </c>
      <c r="B408" s="90">
        <v>44895</v>
      </c>
      <c r="C408" s="113" t="s">
        <v>566</v>
      </c>
      <c r="D408" s="114"/>
      <c r="E408" s="91">
        <v>600</v>
      </c>
      <c r="F408" s="91"/>
      <c r="G408" s="92">
        <f t="shared" si="18"/>
        <v>-33864780.710000001</v>
      </c>
      <c r="H408" s="93"/>
      <c r="I408" s="94">
        <f t="shared" si="19"/>
        <v>-600</v>
      </c>
      <c r="J408" s="115">
        <f t="shared" si="20"/>
        <v>44895</v>
      </c>
      <c r="K408" s="116" t="s">
        <v>11</v>
      </c>
    </row>
    <row r="409" spans="1:11" hidden="1" x14ac:dyDescent="0.2">
      <c r="A409" s="7" t="s">
        <v>1668</v>
      </c>
      <c r="B409" s="90">
        <v>44895</v>
      </c>
      <c r="C409" s="113" t="s">
        <v>579</v>
      </c>
      <c r="D409" s="114"/>
      <c r="E409" s="91">
        <v>0.35</v>
      </c>
      <c r="F409" s="91"/>
      <c r="G409" s="92">
        <f t="shared" si="18"/>
        <v>-33864180.710000001</v>
      </c>
      <c r="H409" s="93"/>
      <c r="I409" s="94">
        <f t="shared" si="19"/>
        <v>-0.35</v>
      </c>
      <c r="J409" s="115">
        <f t="shared" si="20"/>
        <v>44895</v>
      </c>
      <c r="K409" s="116" t="s">
        <v>14</v>
      </c>
    </row>
    <row r="410" spans="1:11" hidden="1" x14ac:dyDescent="0.2">
      <c r="A410" s="7" t="s">
        <v>1668</v>
      </c>
      <c r="B410" s="90">
        <v>44895</v>
      </c>
      <c r="C410" s="113" t="s">
        <v>1689</v>
      </c>
      <c r="D410" s="114"/>
      <c r="E410" s="91"/>
      <c r="F410" s="91">
        <v>11797.82</v>
      </c>
      <c r="G410" s="92">
        <f t="shared" si="18"/>
        <v>-33864180.359999999</v>
      </c>
      <c r="H410" s="93"/>
      <c r="I410" s="94">
        <f t="shared" si="19"/>
        <v>11797.82</v>
      </c>
      <c r="J410" s="115">
        <f t="shared" si="20"/>
        <v>44895</v>
      </c>
      <c r="K410" s="116" t="s">
        <v>737</v>
      </c>
    </row>
    <row r="411" spans="1:11" hidden="1" x14ac:dyDescent="0.2">
      <c r="A411" s="7" t="s">
        <v>1758</v>
      </c>
      <c r="B411" s="90">
        <v>44895</v>
      </c>
      <c r="C411" s="113" t="s">
        <v>1701</v>
      </c>
      <c r="D411" s="114"/>
      <c r="E411" s="91">
        <v>8568.2900000000009</v>
      </c>
      <c r="F411" s="91"/>
      <c r="G411" s="92">
        <f t="shared" si="18"/>
        <v>-33875978.18</v>
      </c>
      <c r="H411" s="93"/>
      <c r="I411" s="94">
        <f t="shared" si="19"/>
        <v>-8568.2900000000009</v>
      </c>
      <c r="J411" s="115">
        <f t="shared" si="20"/>
        <v>44895</v>
      </c>
      <c r="K411" s="116" t="s">
        <v>737</v>
      </c>
    </row>
    <row r="412" spans="1:11" hidden="1" x14ac:dyDescent="0.2">
      <c r="A412" s="7" t="s">
        <v>1758</v>
      </c>
      <c r="B412" s="90">
        <v>44895</v>
      </c>
      <c r="C412" s="113" t="s">
        <v>1701</v>
      </c>
      <c r="D412" s="114"/>
      <c r="E412" s="91">
        <v>11797.82</v>
      </c>
      <c r="F412" s="91"/>
      <c r="G412" s="92">
        <f t="shared" si="18"/>
        <v>-33867409.890000001</v>
      </c>
      <c r="H412" s="93"/>
      <c r="I412" s="94">
        <f t="shared" si="19"/>
        <v>-11797.82</v>
      </c>
      <c r="J412" s="115">
        <f t="shared" si="20"/>
        <v>44895</v>
      </c>
      <c r="K412" s="116" t="s">
        <v>737</v>
      </c>
    </row>
    <row r="413" spans="1:11" hidden="1" x14ac:dyDescent="0.2">
      <c r="A413" s="7" t="s">
        <v>1758</v>
      </c>
      <c r="B413" s="90">
        <v>44895</v>
      </c>
      <c r="C413" s="113" t="s">
        <v>823</v>
      </c>
      <c r="D413" s="114"/>
      <c r="E413" s="91"/>
      <c r="F413" s="91">
        <v>59.56</v>
      </c>
      <c r="G413" s="92">
        <f t="shared" si="18"/>
        <v>-33855612.07</v>
      </c>
      <c r="H413" s="93"/>
      <c r="I413" s="94">
        <f t="shared" si="19"/>
        <v>59.56</v>
      </c>
      <c r="J413" s="115">
        <f t="shared" si="20"/>
        <v>44895</v>
      </c>
      <c r="K413" s="116" t="s">
        <v>14</v>
      </c>
    </row>
    <row r="414" spans="1:11" hidden="1" x14ac:dyDescent="0.2">
      <c r="A414" s="7" t="s">
        <v>1668</v>
      </c>
      <c r="B414" s="90">
        <v>44902</v>
      </c>
      <c r="C414" s="113" t="s">
        <v>1729</v>
      </c>
      <c r="D414" s="114"/>
      <c r="E414" s="91">
        <v>50000</v>
      </c>
      <c r="F414" s="91"/>
      <c r="G414" s="92">
        <f t="shared" si="18"/>
        <v>-33855671.630000003</v>
      </c>
      <c r="H414" s="93"/>
      <c r="I414" s="94">
        <f t="shared" si="19"/>
        <v>-50000</v>
      </c>
      <c r="J414" s="115">
        <f t="shared" si="20"/>
        <v>44926</v>
      </c>
      <c r="K414" s="116" t="s">
        <v>9</v>
      </c>
    </row>
    <row r="415" spans="1:11" hidden="1" x14ac:dyDescent="0.2">
      <c r="A415" s="7" t="s">
        <v>1668</v>
      </c>
      <c r="B415" s="90">
        <v>44902</v>
      </c>
      <c r="C415" s="113" t="s">
        <v>1689</v>
      </c>
      <c r="D415" s="114"/>
      <c r="E415" s="91"/>
      <c r="F415" s="91">
        <v>50000</v>
      </c>
      <c r="G415" s="92">
        <f t="shared" si="18"/>
        <v>-33805671.630000003</v>
      </c>
      <c r="H415" s="93"/>
      <c r="I415" s="94">
        <f t="shared" si="19"/>
        <v>50000</v>
      </c>
      <c r="J415" s="115">
        <f t="shared" si="20"/>
        <v>44926</v>
      </c>
      <c r="K415" s="116" t="s">
        <v>737</v>
      </c>
    </row>
    <row r="416" spans="1:11" hidden="1" x14ac:dyDescent="0.2">
      <c r="A416" s="7" t="s">
        <v>1758</v>
      </c>
      <c r="B416" s="90">
        <v>44902</v>
      </c>
      <c r="C416" s="113" t="s">
        <v>1701</v>
      </c>
      <c r="D416" s="114"/>
      <c r="E416" s="91">
        <v>50000</v>
      </c>
      <c r="F416" s="91"/>
      <c r="G416" s="92">
        <f t="shared" si="18"/>
        <v>-33855671.630000003</v>
      </c>
      <c r="H416" s="93"/>
      <c r="I416" s="94">
        <f t="shared" si="19"/>
        <v>-50000</v>
      </c>
      <c r="J416" s="115">
        <f t="shared" si="20"/>
        <v>44926</v>
      </c>
      <c r="K416" s="116" t="s">
        <v>737</v>
      </c>
    </row>
    <row r="417" spans="1:11" hidden="1" x14ac:dyDescent="0.2">
      <c r="A417" s="7" t="s">
        <v>1668</v>
      </c>
      <c r="B417" s="90">
        <v>44914</v>
      </c>
      <c r="C417" s="113" t="s">
        <v>599</v>
      </c>
      <c r="D417" s="114"/>
      <c r="E417" s="91">
        <v>13833.98</v>
      </c>
      <c r="F417" s="91"/>
      <c r="G417" s="92">
        <f t="shared" si="18"/>
        <v>-33805671.630000003</v>
      </c>
      <c r="H417" s="93"/>
      <c r="I417" s="94">
        <f t="shared" si="19"/>
        <v>-13833.98</v>
      </c>
      <c r="J417" s="115">
        <f t="shared" si="20"/>
        <v>44926</v>
      </c>
      <c r="K417" s="116" t="s">
        <v>8</v>
      </c>
    </row>
    <row r="418" spans="1:11" hidden="1" x14ac:dyDescent="0.2">
      <c r="A418" s="7" t="s">
        <v>1668</v>
      </c>
      <c r="B418" s="90">
        <v>44914</v>
      </c>
      <c r="C418" s="113" t="s">
        <v>1689</v>
      </c>
      <c r="D418" s="114"/>
      <c r="E418" s="91"/>
      <c r="F418" s="91">
        <v>5138.7299999999996</v>
      </c>
      <c r="G418" s="92">
        <f t="shared" si="18"/>
        <v>-33791837.650000006</v>
      </c>
      <c r="H418" s="93"/>
      <c r="I418" s="94">
        <f t="shared" si="19"/>
        <v>5138.7299999999996</v>
      </c>
      <c r="J418" s="115">
        <f t="shared" si="20"/>
        <v>44926</v>
      </c>
      <c r="K418" s="116" t="s">
        <v>737</v>
      </c>
    </row>
    <row r="419" spans="1:11" hidden="1" x14ac:dyDescent="0.2">
      <c r="A419" s="7" t="s">
        <v>1758</v>
      </c>
      <c r="B419" s="90">
        <v>44914</v>
      </c>
      <c r="C419" s="113" t="s">
        <v>1701</v>
      </c>
      <c r="D419" s="114"/>
      <c r="E419" s="91">
        <v>5138.7299999999996</v>
      </c>
      <c r="F419" s="91"/>
      <c r="G419" s="92">
        <f t="shared" si="18"/>
        <v>-33796976.380000003</v>
      </c>
      <c r="H419" s="93"/>
      <c r="I419" s="94">
        <f t="shared" si="19"/>
        <v>-5138.7299999999996</v>
      </c>
      <c r="J419" s="115">
        <f t="shared" si="20"/>
        <v>44926</v>
      </c>
      <c r="K419" s="116" t="s">
        <v>737</v>
      </c>
    </row>
    <row r="420" spans="1:11" hidden="1" x14ac:dyDescent="0.2">
      <c r="A420" s="7" t="s">
        <v>1668</v>
      </c>
      <c r="B420" s="90">
        <v>44915</v>
      </c>
      <c r="C420" s="113" t="s">
        <v>1701</v>
      </c>
      <c r="D420" s="114"/>
      <c r="E420" s="91">
        <v>21304.75</v>
      </c>
      <c r="F420" s="91"/>
      <c r="G420" s="92">
        <f t="shared" si="18"/>
        <v>-33791837.650000006</v>
      </c>
      <c r="H420" s="93"/>
      <c r="I420" s="94">
        <f t="shared" si="19"/>
        <v>-21304.75</v>
      </c>
      <c r="J420" s="115">
        <f t="shared" si="20"/>
        <v>44926</v>
      </c>
      <c r="K420" s="116" t="s">
        <v>737</v>
      </c>
    </row>
    <row r="421" spans="1:11" hidden="1" x14ac:dyDescent="0.2">
      <c r="A421" s="7" t="s">
        <v>1668</v>
      </c>
      <c r="B421" s="90">
        <v>44915</v>
      </c>
      <c r="C421" s="113" t="s">
        <v>1721</v>
      </c>
      <c r="D421" s="114"/>
      <c r="E421" s="91"/>
      <c r="F421" s="91">
        <v>30000</v>
      </c>
      <c r="G421" s="92">
        <f t="shared" si="18"/>
        <v>-33770532.900000006</v>
      </c>
      <c r="H421" s="93"/>
      <c r="I421" s="94">
        <f t="shared" si="19"/>
        <v>30000</v>
      </c>
      <c r="J421" s="115">
        <f t="shared" si="20"/>
        <v>44926</v>
      </c>
      <c r="K421" s="116" t="s">
        <v>1530</v>
      </c>
    </row>
    <row r="422" spans="1:11" hidden="1" x14ac:dyDescent="0.2">
      <c r="A422" s="7" t="s">
        <v>1758</v>
      </c>
      <c r="B422" s="90">
        <v>44915</v>
      </c>
      <c r="C422" s="113" t="s">
        <v>1689</v>
      </c>
      <c r="D422" s="114"/>
      <c r="E422" s="91"/>
      <c r="F422" s="91">
        <v>21304.75</v>
      </c>
      <c r="G422" s="92">
        <f t="shared" si="18"/>
        <v>-33800532.900000006</v>
      </c>
      <c r="H422" s="93"/>
      <c r="I422" s="94">
        <f t="shared" si="19"/>
        <v>21304.75</v>
      </c>
      <c r="J422" s="115">
        <f t="shared" si="20"/>
        <v>44926</v>
      </c>
      <c r="K422" s="116" t="s">
        <v>737</v>
      </c>
    </row>
    <row r="423" spans="1:11" hidden="1" x14ac:dyDescent="0.2">
      <c r="A423" s="7" t="s">
        <v>1668</v>
      </c>
      <c r="B423" s="90">
        <v>44916</v>
      </c>
      <c r="C423" s="113" t="s">
        <v>1701</v>
      </c>
      <c r="D423" s="114"/>
      <c r="E423" s="91">
        <v>91684.97</v>
      </c>
      <c r="F423" s="91"/>
      <c r="G423" s="92">
        <f t="shared" si="18"/>
        <v>-33821837.650000006</v>
      </c>
      <c r="H423" s="93"/>
      <c r="I423" s="94">
        <f t="shared" si="19"/>
        <v>-91684.97</v>
      </c>
      <c r="J423" s="115">
        <f t="shared" si="20"/>
        <v>44926</v>
      </c>
      <c r="K423" s="116" t="s">
        <v>737</v>
      </c>
    </row>
    <row r="424" spans="1:11" hidden="1" x14ac:dyDescent="0.2">
      <c r="A424" s="7" t="s">
        <v>1668</v>
      </c>
      <c r="B424" s="90">
        <v>44916</v>
      </c>
      <c r="C424" s="113" t="s">
        <v>1729</v>
      </c>
      <c r="D424" s="114"/>
      <c r="E424" s="91">
        <v>155813.01999999999</v>
      </c>
      <c r="F424" s="91"/>
      <c r="G424" s="92">
        <f t="shared" si="18"/>
        <v>-33730152.680000007</v>
      </c>
      <c r="H424" s="93"/>
      <c r="I424" s="94">
        <f t="shared" si="19"/>
        <v>-155813.01999999999</v>
      </c>
      <c r="J424" s="115">
        <f t="shared" si="20"/>
        <v>44926</v>
      </c>
      <c r="K424" s="116" t="s">
        <v>9</v>
      </c>
    </row>
    <row r="425" spans="1:11" hidden="1" x14ac:dyDescent="0.2">
      <c r="A425" s="7" t="s">
        <v>1668</v>
      </c>
      <c r="B425" s="90">
        <v>44916</v>
      </c>
      <c r="C425" s="113" t="s">
        <v>1662</v>
      </c>
      <c r="D425" s="114"/>
      <c r="E425" s="91">
        <v>6900</v>
      </c>
      <c r="F425" s="91"/>
      <c r="G425" s="92">
        <f t="shared" si="18"/>
        <v>-33574339.660000004</v>
      </c>
      <c r="H425" s="93"/>
      <c r="I425" s="94">
        <f t="shared" si="19"/>
        <v>-6900</v>
      </c>
      <c r="J425" s="115">
        <f t="shared" si="20"/>
        <v>44926</v>
      </c>
      <c r="K425" s="116" t="s">
        <v>9</v>
      </c>
    </row>
    <row r="426" spans="1:11" hidden="1" x14ac:dyDescent="0.2">
      <c r="A426" s="7" t="s">
        <v>1668</v>
      </c>
      <c r="B426" s="90">
        <v>44916</v>
      </c>
      <c r="C426" s="113" t="s">
        <v>570</v>
      </c>
      <c r="D426" s="114"/>
      <c r="E426" s="91">
        <v>3953.94</v>
      </c>
      <c r="F426" s="91"/>
      <c r="G426" s="92">
        <f t="shared" si="18"/>
        <v>-33567439.660000004</v>
      </c>
      <c r="H426" s="93"/>
      <c r="I426" s="94">
        <f t="shared" si="19"/>
        <v>-3953.94</v>
      </c>
      <c r="J426" s="115">
        <f t="shared" si="20"/>
        <v>44926</v>
      </c>
      <c r="K426" s="116" t="s">
        <v>13</v>
      </c>
    </row>
    <row r="427" spans="1:11" hidden="1" x14ac:dyDescent="0.2">
      <c r="A427" s="7" t="s">
        <v>1668</v>
      </c>
      <c r="B427" s="90">
        <v>44916</v>
      </c>
      <c r="C427" s="113" t="s">
        <v>601</v>
      </c>
      <c r="D427" s="114"/>
      <c r="E427" s="91">
        <v>608.07000000000005</v>
      </c>
      <c r="F427" s="91"/>
      <c r="G427" s="92">
        <f t="shared" si="18"/>
        <v>-33563485.720000006</v>
      </c>
      <c r="H427" s="93"/>
      <c r="I427" s="94">
        <f t="shared" si="19"/>
        <v>-608.07000000000005</v>
      </c>
      <c r="J427" s="115">
        <f t="shared" si="20"/>
        <v>44926</v>
      </c>
      <c r="K427" s="116" t="s">
        <v>14</v>
      </c>
    </row>
    <row r="428" spans="1:11" hidden="1" x14ac:dyDescent="0.2">
      <c r="A428" s="7" t="s">
        <v>1668</v>
      </c>
      <c r="B428" s="90">
        <v>44916</v>
      </c>
      <c r="C428" s="113" t="s">
        <v>1718</v>
      </c>
      <c r="D428" s="114"/>
      <c r="E428" s="91">
        <v>11040</v>
      </c>
      <c r="F428" s="91"/>
      <c r="G428" s="92">
        <f t="shared" si="18"/>
        <v>-33562877.650000006</v>
      </c>
      <c r="H428" s="93"/>
      <c r="I428" s="94">
        <f t="shared" si="19"/>
        <v>-11040</v>
      </c>
      <c r="J428" s="115">
        <f t="shared" si="20"/>
        <v>44926</v>
      </c>
      <c r="K428" s="116" t="s">
        <v>9</v>
      </c>
    </row>
    <row r="429" spans="1:11" hidden="1" x14ac:dyDescent="0.2">
      <c r="A429" s="7" t="s">
        <v>1668</v>
      </c>
      <c r="B429" s="90">
        <v>44916</v>
      </c>
      <c r="C429" s="113" t="s">
        <v>1703</v>
      </c>
      <c r="D429" s="114"/>
      <c r="E429" s="91"/>
      <c r="F429" s="91">
        <v>270000</v>
      </c>
      <c r="G429" s="92">
        <f t="shared" si="18"/>
        <v>-33551837.650000006</v>
      </c>
      <c r="H429" s="93"/>
      <c r="I429" s="94">
        <f t="shared" si="19"/>
        <v>270000</v>
      </c>
      <c r="J429" s="115">
        <f t="shared" si="20"/>
        <v>44926</v>
      </c>
      <c r="K429" s="116" t="s">
        <v>1673</v>
      </c>
    </row>
    <row r="430" spans="1:11" hidden="1" x14ac:dyDescent="0.2">
      <c r="A430" s="7" t="s">
        <v>1758</v>
      </c>
      <c r="B430" s="90">
        <v>44916</v>
      </c>
      <c r="C430" s="113" t="s">
        <v>1689</v>
      </c>
      <c r="D430" s="114"/>
      <c r="E430" s="91"/>
      <c r="F430" s="91">
        <v>91684.97</v>
      </c>
      <c r="G430" s="92">
        <f t="shared" si="18"/>
        <v>-33821837.650000006</v>
      </c>
      <c r="H430" s="93"/>
      <c r="I430" s="94">
        <f t="shared" si="19"/>
        <v>91684.97</v>
      </c>
      <c r="J430" s="115">
        <f t="shared" si="20"/>
        <v>44926</v>
      </c>
      <c r="K430" s="116" t="s">
        <v>737</v>
      </c>
    </row>
    <row r="431" spans="1:11" hidden="1" x14ac:dyDescent="0.2">
      <c r="A431" s="7" t="s">
        <v>1758</v>
      </c>
      <c r="B431" s="90">
        <v>44925</v>
      </c>
      <c r="C431" s="113" t="s">
        <v>823</v>
      </c>
      <c r="D431" s="114"/>
      <c r="E431" s="91"/>
      <c r="F431" s="91">
        <v>32.75</v>
      </c>
      <c r="G431" s="92">
        <f t="shared" si="18"/>
        <v>-33913522.620000005</v>
      </c>
      <c r="H431" s="93"/>
      <c r="I431" s="94">
        <f t="shared" si="19"/>
        <v>32.75</v>
      </c>
      <c r="J431" s="115">
        <f t="shared" si="20"/>
        <v>44926</v>
      </c>
      <c r="K431" s="116" t="s">
        <v>14</v>
      </c>
    </row>
    <row r="432" spans="1:11" hidden="1" x14ac:dyDescent="0.2">
      <c r="A432" s="7" t="s">
        <v>1829</v>
      </c>
      <c r="B432" s="90">
        <v>44926</v>
      </c>
      <c r="C432" s="113" t="s">
        <v>729</v>
      </c>
      <c r="D432" s="114" t="s">
        <v>1828</v>
      </c>
      <c r="E432" s="91">
        <v>0</v>
      </c>
      <c r="F432" s="91"/>
      <c r="G432" s="92">
        <f t="shared" si="18"/>
        <v>-33913555.370000005</v>
      </c>
      <c r="H432" s="93"/>
      <c r="I432" s="94">
        <f t="shared" si="19"/>
        <v>0</v>
      </c>
      <c r="J432" s="115">
        <f t="shared" si="20"/>
        <v>44926</v>
      </c>
      <c r="K432" s="116"/>
    </row>
    <row r="433" spans="1:11" x14ac:dyDescent="0.2">
      <c r="A433" s="7" t="s">
        <v>1829</v>
      </c>
      <c r="B433" s="90">
        <v>44926</v>
      </c>
      <c r="C433" s="113" t="s">
        <v>727</v>
      </c>
      <c r="D433" s="114" t="s">
        <v>1825</v>
      </c>
      <c r="E433" s="91">
        <v>10841.89</v>
      </c>
      <c r="F433" s="91"/>
      <c r="G433" s="92">
        <f t="shared" si="18"/>
        <v>-33913555.370000005</v>
      </c>
      <c r="H433" s="93"/>
      <c r="I433" s="94">
        <f t="shared" si="19"/>
        <v>-10841.89</v>
      </c>
      <c r="J433" s="115">
        <f t="shared" si="20"/>
        <v>44926</v>
      </c>
      <c r="K433" s="116"/>
    </row>
    <row r="434" spans="1:11" hidden="1" x14ac:dyDescent="0.2">
      <c r="A434" s="7" t="s">
        <v>1829</v>
      </c>
      <c r="B434" s="90">
        <v>44926</v>
      </c>
      <c r="C434" s="113" t="s">
        <v>730</v>
      </c>
      <c r="D434" s="114" t="s">
        <v>1826</v>
      </c>
      <c r="E434" s="91">
        <v>135868.9</v>
      </c>
      <c r="F434" s="91"/>
      <c r="G434" s="92">
        <f t="shared" si="18"/>
        <v>-33902713.480000004</v>
      </c>
      <c r="H434" s="93"/>
      <c r="I434" s="94">
        <f t="shared" si="19"/>
        <v>-135868.9</v>
      </c>
      <c r="J434" s="115">
        <f t="shared" si="20"/>
        <v>44926</v>
      </c>
      <c r="K434" s="116"/>
    </row>
    <row r="435" spans="1:11" hidden="1" x14ac:dyDescent="0.2">
      <c r="A435" s="7" t="s">
        <v>1829</v>
      </c>
      <c r="B435" s="90">
        <v>44926</v>
      </c>
      <c r="C435" s="113" t="s">
        <v>1816</v>
      </c>
      <c r="D435" s="114" t="s">
        <v>1827</v>
      </c>
      <c r="E435" s="91">
        <v>0</v>
      </c>
      <c r="F435" s="91"/>
      <c r="G435" s="92">
        <f t="shared" si="18"/>
        <v>-33766844.580000006</v>
      </c>
      <c r="H435" s="93"/>
      <c r="I435" s="94">
        <f t="shared" si="19"/>
        <v>0</v>
      </c>
      <c r="J435" s="115">
        <f t="shared" si="20"/>
        <v>44926</v>
      </c>
      <c r="K435" s="116"/>
    </row>
    <row r="436" spans="1:11" hidden="1" x14ac:dyDescent="0.2">
      <c r="A436" s="7" t="s">
        <v>1668</v>
      </c>
      <c r="B436" s="90">
        <v>44942</v>
      </c>
      <c r="C436" s="113" t="s">
        <v>1733</v>
      </c>
      <c r="D436" s="114"/>
      <c r="E436" s="91">
        <v>6000</v>
      </c>
      <c r="F436" s="91"/>
      <c r="G436" s="92">
        <f t="shared" si="18"/>
        <v>-33766844.580000006</v>
      </c>
      <c r="H436" s="93"/>
      <c r="I436" s="94">
        <f t="shared" si="19"/>
        <v>-6000</v>
      </c>
      <c r="J436" s="115">
        <f t="shared" si="20"/>
        <v>44957</v>
      </c>
      <c r="K436" s="116" t="s">
        <v>12</v>
      </c>
    </row>
    <row r="437" spans="1:11" hidden="1" x14ac:dyDescent="0.2">
      <c r="A437" s="7" t="s">
        <v>1668</v>
      </c>
      <c r="B437" s="90">
        <v>44942</v>
      </c>
      <c r="C437" s="113" t="s">
        <v>599</v>
      </c>
      <c r="D437" s="114"/>
      <c r="E437" s="91">
        <v>3000</v>
      </c>
      <c r="F437" s="91"/>
      <c r="G437" s="92">
        <f t="shared" si="18"/>
        <v>-33760844.580000006</v>
      </c>
      <c r="H437" s="93"/>
      <c r="I437" s="94">
        <f t="shared" si="19"/>
        <v>-3000</v>
      </c>
      <c r="J437" s="115">
        <f t="shared" si="20"/>
        <v>44957</v>
      </c>
      <c r="K437" s="116" t="s">
        <v>12</v>
      </c>
    </row>
    <row r="438" spans="1:11" hidden="1" x14ac:dyDescent="0.2">
      <c r="A438" s="7" t="s">
        <v>1668</v>
      </c>
      <c r="B438" s="90">
        <v>44942</v>
      </c>
      <c r="C438" s="113" t="s">
        <v>599</v>
      </c>
      <c r="D438" s="114"/>
      <c r="E438" s="91">
        <v>13833.98</v>
      </c>
      <c r="F438" s="91"/>
      <c r="G438" s="92">
        <f t="shared" si="18"/>
        <v>-33757844.580000006</v>
      </c>
      <c r="H438" s="93"/>
      <c r="I438" s="94">
        <f t="shared" si="19"/>
        <v>-13833.98</v>
      </c>
      <c r="J438" s="115">
        <f t="shared" si="20"/>
        <v>44957</v>
      </c>
      <c r="K438" s="116" t="s">
        <v>8</v>
      </c>
    </row>
    <row r="439" spans="1:11" hidden="1" x14ac:dyDescent="0.2">
      <c r="A439" s="7" t="s">
        <v>1668</v>
      </c>
      <c r="B439" s="90">
        <v>44942</v>
      </c>
      <c r="C439" s="113" t="s">
        <v>568</v>
      </c>
      <c r="D439" s="114"/>
      <c r="E439" s="91">
        <v>1800</v>
      </c>
      <c r="F439" s="91"/>
      <c r="G439" s="92">
        <f t="shared" si="18"/>
        <v>-33744010.600000009</v>
      </c>
      <c r="H439" s="93"/>
      <c r="I439" s="94">
        <f t="shared" si="19"/>
        <v>-1800</v>
      </c>
      <c r="J439" s="115">
        <f t="shared" si="20"/>
        <v>44957</v>
      </c>
      <c r="K439" s="116" t="s">
        <v>12</v>
      </c>
    </row>
    <row r="440" spans="1:11" hidden="1" x14ac:dyDescent="0.2">
      <c r="A440" s="7" t="s">
        <v>1668</v>
      </c>
      <c r="B440" s="90">
        <v>44942</v>
      </c>
      <c r="C440" s="113" t="s">
        <v>1689</v>
      </c>
      <c r="D440" s="114"/>
      <c r="E440" s="91"/>
      <c r="F440" s="91">
        <v>24633.98</v>
      </c>
      <c r="G440" s="92">
        <f t="shared" si="18"/>
        <v>-33742210.600000009</v>
      </c>
      <c r="H440" s="93"/>
      <c r="I440" s="94">
        <f t="shared" si="19"/>
        <v>24633.98</v>
      </c>
      <c r="J440" s="115">
        <f t="shared" si="20"/>
        <v>44957</v>
      </c>
      <c r="K440" s="116" t="s">
        <v>737</v>
      </c>
    </row>
    <row r="441" spans="1:11" hidden="1" x14ac:dyDescent="0.2">
      <c r="A441" s="7" t="s">
        <v>1758</v>
      </c>
      <c r="B441" s="90">
        <v>44942</v>
      </c>
      <c r="C441" s="113" t="s">
        <v>1701</v>
      </c>
      <c r="D441" s="114"/>
      <c r="E441" s="91">
        <v>24633.98</v>
      </c>
      <c r="F441" s="91"/>
      <c r="G441" s="92">
        <f t="shared" si="18"/>
        <v>-33766844.580000006</v>
      </c>
      <c r="H441" s="93"/>
      <c r="I441" s="94">
        <f t="shared" si="19"/>
        <v>-24633.98</v>
      </c>
      <c r="J441" s="115">
        <f t="shared" si="20"/>
        <v>44957</v>
      </c>
      <c r="K441" s="116" t="s">
        <v>737</v>
      </c>
    </row>
    <row r="442" spans="1:11" hidden="1" x14ac:dyDescent="0.2">
      <c r="A442" s="7" t="s">
        <v>1829</v>
      </c>
      <c r="B442" s="90">
        <v>44949</v>
      </c>
      <c r="C442" s="113" t="s">
        <v>729</v>
      </c>
      <c r="D442" s="114" t="s">
        <v>1828</v>
      </c>
      <c r="E442" s="91">
        <v>0</v>
      </c>
      <c r="F442" s="91"/>
      <c r="G442" s="92">
        <f t="shared" si="18"/>
        <v>-33742210.600000009</v>
      </c>
      <c r="H442" s="93"/>
      <c r="I442" s="94">
        <f t="shared" si="19"/>
        <v>0</v>
      </c>
      <c r="J442" s="115">
        <f t="shared" si="20"/>
        <v>44957</v>
      </c>
      <c r="K442" s="116"/>
    </row>
    <row r="443" spans="1:11" x14ac:dyDescent="0.2">
      <c r="A443" s="7" t="s">
        <v>1829</v>
      </c>
      <c r="B443" s="90">
        <v>44949</v>
      </c>
      <c r="C443" s="113" t="s">
        <v>727</v>
      </c>
      <c r="D443" s="114" t="s">
        <v>1825</v>
      </c>
      <c r="E443" s="91">
        <v>10963.43</v>
      </c>
      <c r="F443" s="91"/>
      <c r="G443" s="92">
        <f t="shared" si="18"/>
        <v>-33742210.600000009</v>
      </c>
      <c r="H443" s="93"/>
      <c r="I443" s="94">
        <f t="shared" si="19"/>
        <v>-10963.43</v>
      </c>
      <c r="J443" s="115">
        <f t="shared" si="20"/>
        <v>44957</v>
      </c>
      <c r="K443" s="116"/>
    </row>
    <row r="444" spans="1:11" hidden="1" x14ac:dyDescent="0.2">
      <c r="A444" s="7" t="s">
        <v>1829</v>
      </c>
      <c r="B444" s="90">
        <v>44949</v>
      </c>
      <c r="C444" s="113" t="s">
        <v>730</v>
      </c>
      <c r="D444" s="114" t="s">
        <v>1826</v>
      </c>
      <c r="E444" s="91">
        <v>147482.14000000001</v>
      </c>
      <c r="F444" s="91"/>
      <c r="G444" s="92">
        <f t="shared" si="18"/>
        <v>-33731247.170000009</v>
      </c>
      <c r="H444" s="93"/>
      <c r="I444" s="94">
        <f t="shared" si="19"/>
        <v>-147482.14000000001</v>
      </c>
      <c r="J444" s="115">
        <f t="shared" si="20"/>
        <v>44957</v>
      </c>
      <c r="K444" s="116"/>
    </row>
    <row r="445" spans="1:11" hidden="1" x14ac:dyDescent="0.2">
      <c r="A445" s="7" t="s">
        <v>1829</v>
      </c>
      <c r="B445" s="90">
        <v>44949</v>
      </c>
      <c r="C445" s="113" t="s">
        <v>1816</v>
      </c>
      <c r="D445" s="114" t="s">
        <v>1827</v>
      </c>
      <c r="E445" s="91">
        <v>0</v>
      </c>
      <c r="F445" s="91"/>
      <c r="G445" s="92">
        <f t="shared" si="18"/>
        <v>-33583765.030000009</v>
      </c>
      <c r="H445" s="93"/>
      <c r="I445" s="94">
        <f t="shared" si="19"/>
        <v>0</v>
      </c>
      <c r="J445" s="115">
        <f t="shared" si="20"/>
        <v>44957</v>
      </c>
      <c r="K445" s="116"/>
    </row>
    <row r="446" spans="1:11" hidden="1" x14ac:dyDescent="0.2">
      <c r="A446" s="7" t="s">
        <v>1668</v>
      </c>
      <c r="B446" s="90">
        <v>44957</v>
      </c>
      <c r="C446" s="113" t="s">
        <v>1731</v>
      </c>
      <c r="D446" s="114"/>
      <c r="E446" s="91">
        <v>4080</v>
      </c>
      <c r="F446" s="91"/>
      <c r="G446" s="92">
        <f t="shared" si="18"/>
        <v>-33583765.030000009</v>
      </c>
      <c r="H446" s="93"/>
      <c r="I446" s="94">
        <f t="shared" si="19"/>
        <v>-4080</v>
      </c>
      <c r="J446" s="115">
        <f t="shared" si="20"/>
        <v>44957</v>
      </c>
      <c r="K446" s="116" t="s">
        <v>9</v>
      </c>
    </row>
    <row r="447" spans="1:11" hidden="1" x14ac:dyDescent="0.2">
      <c r="A447" s="7" t="s">
        <v>1668</v>
      </c>
      <c r="B447" s="90">
        <v>44957</v>
      </c>
      <c r="C447" s="113" t="s">
        <v>1732</v>
      </c>
      <c r="D447" s="114"/>
      <c r="E447" s="91">
        <v>4920</v>
      </c>
      <c r="F447" s="91"/>
      <c r="G447" s="92">
        <f t="shared" si="18"/>
        <v>-33579685.030000009</v>
      </c>
      <c r="H447" s="93"/>
      <c r="I447" s="94">
        <f t="shared" si="19"/>
        <v>-4920</v>
      </c>
      <c r="J447" s="115">
        <f t="shared" si="20"/>
        <v>44957</v>
      </c>
      <c r="K447" s="116" t="s">
        <v>9</v>
      </c>
    </row>
    <row r="448" spans="1:11" hidden="1" x14ac:dyDescent="0.2">
      <c r="A448" s="7" t="s">
        <v>1668</v>
      </c>
      <c r="B448" s="90">
        <v>44957</v>
      </c>
      <c r="C448" s="113" t="s">
        <v>566</v>
      </c>
      <c r="D448" s="114"/>
      <c r="E448" s="91">
        <v>966</v>
      </c>
      <c r="F448" s="91"/>
      <c r="G448" s="92">
        <f t="shared" si="18"/>
        <v>-33574765.030000009</v>
      </c>
      <c r="H448" s="93"/>
      <c r="I448" s="94">
        <f t="shared" si="19"/>
        <v>-966</v>
      </c>
      <c r="J448" s="115">
        <f t="shared" si="20"/>
        <v>44957</v>
      </c>
      <c r="K448" s="116" t="s">
        <v>11</v>
      </c>
    </row>
    <row r="449" spans="1:11" hidden="1" x14ac:dyDescent="0.2">
      <c r="A449" s="7" t="s">
        <v>1668</v>
      </c>
      <c r="B449" s="90">
        <v>44957</v>
      </c>
      <c r="C449" s="113" t="s">
        <v>568</v>
      </c>
      <c r="D449" s="114"/>
      <c r="E449" s="91">
        <v>1440</v>
      </c>
      <c r="F449" s="91"/>
      <c r="G449" s="92">
        <f t="shared" si="18"/>
        <v>-33573799.030000009</v>
      </c>
      <c r="H449" s="93"/>
      <c r="I449" s="94">
        <f t="shared" si="19"/>
        <v>-1440</v>
      </c>
      <c r="J449" s="115">
        <f t="shared" si="20"/>
        <v>44957</v>
      </c>
      <c r="K449" s="116" t="s">
        <v>12</v>
      </c>
    </row>
    <row r="450" spans="1:11" hidden="1" x14ac:dyDescent="0.2">
      <c r="A450" s="7" t="s">
        <v>1668</v>
      </c>
      <c r="B450" s="90">
        <v>44957</v>
      </c>
      <c r="C450" s="113" t="s">
        <v>1712</v>
      </c>
      <c r="D450" s="114"/>
      <c r="E450" s="91">
        <v>4620</v>
      </c>
      <c r="F450" s="91"/>
      <c r="G450" s="92">
        <f t="shared" ref="G450:G513" si="21">G451+F450-E450</f>
        <v>-33572359.030000009</v>
      </c>
      <c r="H450" s="93"/>
      <c r="I450" s="94">
        <f t="shared" ref="I450:I513" si="22">-E450+F450</f>
        <v>-4620</v>
      </c>
      <c r="J450" s="115">
        <f t="shared" ref="J450:J513" si="23">EOMONTH(B450,0)</f>
        <v>44957</v>
      </c>
      <c r="K450" s="116" t="s">
        <v>12</v>
      </c>
    </row>
    <row r="451" spans="1:11" hidden="1" x14ac:dyDescent="0.2">
      <c r="A451" s="7" t="s">
        <v>1668</v>
      </c>
      <c r="B451" s="90">
        <v>44957</v>
      </c>
      <c r="C451" s="113" t="s">
        <v>579</v>
      </c>
      <c r="D451" s="114"/>
      <c r="E451" s="91">
        <v>0.7</v>
      </c>
      <c r="F451" s="91"/>
      <c r="G451" s="92">
        <f t="shared" si="21"/>
        <v>-33567739.030000009</v>
      </c>
      <c r="H451" s="93"/>
      <c r="I451" s="94">
        <f t="shared" si="22"/>
        <v>-0.7</v>
      </c>
      <c r="J451" s="115">
        <f t="shared" si="23"/>
        <v>44957</v>
      </c>
      <c r="K451" s="116" t="s">
        <v>14</v>
      </c>
    </row>
    <row r="452" spans="1:11" hidden="1" x14ac:dyDescent="0.2">
      <c r="A452" s="7" t="s">
        <v>1668</v>
      </c>
      <c r="B452" s="90">
        <v>44957</v>
      </c>
      <c r="C452" s="113" t="s">
        <v>1689</v>
      </c>
      <c r="D452" s="114"/>
      <c r="E452" s="91"/>
      <c r="F452" s="91">
        <v>16026.7</v>
      </c>
      <c r="G452" s="92">
        <f t="shared" si="21"/>
        <v>-33567738.330000006</v>
      </c>
      <c r="H452" s="93"/>
      <c r="I452" s="94">
        <f t="shared" si="22"/>
        <v>16026.7</v>
      </c>
      <c r="J452" s="115">
        <f t="shared" si="23"/>
        <v>44957</v>
      </c>
      <c r="K452" s="116" t="s">
        <v>737</v>
      </c>
    </row>
    <row r="453" spans="1:11" hidden="1" x14ac:dyDescent="0.2">
      <c r="A453" s="7" t="s">
        <v>1758</v>
      </c>
      <c r="B453" s="90">
        <v>44957</v>
      </c>
      <c r="C453" s="113" t="s">
        <v>1701</v>
      </c>
      <c r="D453" s="114"/>
      <c r="E453" s="91">
        <v>16026.7</v>
      </c>
      <c r="F453" s="91"/>
      <c r="G453" s="92">
        <f t="shared" si="21"/>
        <v>-33583765.030000009</v>
      </c>
      <c r="H453" s="93"/>
      <c r="I453" s="94">
        <f t="shared" si="22"/>
        <v>-16026.7</v>
      </c>
      <c r="J453" s="115">
        <f t="shared" si="23"/>
        <v>44957</v>
      </c>
      <c r="K453" s="116" t="s">
        <v>737</v>
      </c>
    </row>
    <row r="454" spans="1:11" hidden="1" x14ac:dyDescent="0.2">
      <c r="A454" s="7" t="s">
        <v>1758</v>
      </c>
      <c r="B454" s="90">
        <v>44957</v>
      </c>
      <c r="C454" s="113" t="s">
        <v>823</v>
      </c>
      <c r="D454" s="114"/>
      <c r="E454" s="91"/>
      <c r="F454" s="91">
        <v>71.17</v>
      </c>
      <c r="G454" s="92">
        <f t="shared" si="21"/>
        <v>-33567738.330000006</v>
      </c>
      <c r="H454" s="93"/>
      <c r="I454" s="94">
        <f t="shared" si="22"/>
        <v>71.17</v>
      </c>
      <c r="J454" s="115">
        <f t="shared" si="23"/>
        <v>44957</v>
      </c>
      <c r="K454" s="116" t="s">
        <v>14</v>
      </c>
    </row>
    <row r="455" spans="1:11" hidden="1" x14ac:dyDescent="0.2">
      <c r="A455" s="7" t="s">
        <v>1668</v>
      </c>
      <c r="B455" s="90">
        <v>44974</v>
      </c>
      <c r="C455" s="113" t="s">
        <v>599</v>
      </c>
      <c r="D455" s="114"/>
      <c r="E455" s="91">
        <v>13833.98</v>
      </c>
      <c r="F455" s="91"/>
      <c r="G455" s="92">
        <f t="shared" si="21"/>
        <v>-33567809.500000007</v>
      </c>
      <c r="H455" s="93"/>
      <c r="I455" s="94">
        <f t="shared" si="22"/>
        <v>-13833.98</v>
      </c>
      <c r="J455" s="115">
        <f t="shared" si="23"/>
        <v>44985</v>
      </c>
      <c r="K455" s="116" t="s">
        <v>8</v>
      </c>
    </row>
    <row r="456" spans="1:11" hidden="1" x14ac:dyDescent="0.2">
      <c r="A456" s="7" t="s">
        <v>1668</v>
      </c>
      <c r="B456" s="90">
        <v>44974</v>
      </c>
      <c r="C456" s="113" t="s">
        <v>1689</v>
      </c>
      <c r="D456" s="114"/>
      <c r="E456" s="91"/>
      <c r="F456" s="91">
        <v>13833.98</v>
      </c>
      <c r="G456" s="92">
        <f t="shared" si="21"/>
        <v>-33553975.520000007</v>
      </c>
      <c r="H456" s="93"/>
      <c r="I456" s="94">
        <f t="shared" si="22"/>
        <v>13833.98</v>
      </c>
      <c r="J456" s="115">
        <f t="shared" si="23"/>
        <v>44985</v>
      </c>
      <c r="K456" s="116" t="s">
        <v>737</v>
      </c>
    </row>
    <row r="457" spans="1:11" hidden="1" x14ac:dyDescent="0.2">
      <c r="A457" s="7" t="s">
        <v>1758</v>
      </c>
      <c r="B457" s="90">
        <v>44974</v>
      </c>
      <c r="C457" s="113" t="s">
        <v>1761</v>
      </c>
      <c r="D457" s="114"/>
      <c r="E457" s="91">
        <v>13833.98</v>
      </c>
      <c r="F457" s="91"/>
      <c r="G457" s="92">
        <f t="shared" si="21"/>
        <v>-33567809.500000007</v>
      </c>
      <c r="H457" s="93"/>
      <c r="I457" s="94">
        <f t="shared" si="22"/>
        <v>-13833.98</v>
      </c>
      <c r="J457" s="115">
        <f t="shared" si="23"/>
        <v>44985</v>
      </c>
      <c r="K457" s="116" t="s">
        <v>737</v>
      </c>
    </row>
    <row r="458" spans="1:11" hidden="1" x14ac:dyDescent="0.2">
      <c r="A458" s="7" t="s">
        <v>1829</v>
      </c>
      <c r="B458" s="90">
        <v>44980</v>
      </c>
      <c r="C458" s="113" t="s">
        <v>729</v>
      </c>
      <c r="D458" s="114" t="s">
        <v>1828</v>
      </c>
      <c r="E458" s="91">
        <v>0</v>
      </c>
      <c r="F458" s="91"/>
      <c r="G458" s="92">
        <f t="shared" si="21"/>
        <v>-33553975.520000007</v>
      </c>
      <c r="H458" s="93"/>
      <c r="I458" s="94">
        <f t="shared" si="22"/>
        <v>0</v>
      </c>
      <c r="J458" s="115">
        <f t="shared" si="23"/>
        <v>44985</v>
      </c>
      <c r="K458" s="116"/>
    </row>
    <row r="459" spans="1:11" x14ac:dyDescent="0.2">
      <c r="A459" s="7" t="s">
        <v>1829</v>
      </c>
      <c r="B459" s="90">
        <v>44980</v>
      </c>
      <c r="C459" s="113" t="s">
        <v>727</v>
      </c>
      <c r="D459" s="114" t="s">
        <v>1825</v>
      </c>
      <c r="E459" s="91">
        <v>10704.37</v>
      </c>
      <c r="F459" s="91"/>
      <c r="G459" s="92">
        <f t="shared" si="21"/>
        <v>-33553975.520000007</v>
      </c>
      <c r="H459" s="93"/>
      <c r="I459" s="94">
        <f t="shared" si="22"/>
        <v>-10704.37</v>
      </c>
      <c r="J459" s="115">
        <f t="shared" si="23"/>
        <v>44985</v>
      </c>
      <c r="K459" s="116"/>
    </row>
    <row r="460" spans="1:11" hidden="1" x14ac:dyDescent="0.2">
      <c r="A460" s="7" t="s">
        <v>1829</v>
      </c>
      <c r="B460" s="90">
        <v>44980</v>
      </c>
      <c r="C460" s="113" t="s">
        <v>730</v>
      </c>
      <c r="D460" s="114" t="s">
        <v>1826</v>
      </c>
      <c r="E460" s="91">
        <v>154289.25</v>
      </c>
      <c r="F460" s="91"/>
      <c r="G460" s="92">
        <f t="shared" si="21"/>
        <v>-33543271.150000006</v>
      </c>
      <c r="H460" s="93"/>
      <c r="I460" s="94">
        <f t="shared" si="22"/>
        <v>-154289.25</v>
      </c>
      <c r="J460" s="115">
        <f t="shared" si="23"/>
        <v>44985</v>
      </c>
      <c r="K460" s="116"/>
    </row>
    <row r="461" spans="1:11" hidden="1" x14ac:dyDescent="0.2">
      <c r="A461" s="7" t="s">
        <v>1829</v>
      </c>
      <c r="B461" s="90">
        <v>44980</v>
      </c>
      <c r="C461" s="113" t="s">
        <v>1816</v>
      </c>
      <c r="D461" s="114" t="s">
        <v>1827</v>
      </c>
      <c r="E461" s="91">
        <v>0</v>
      </c>
      <c r="F461" s="91"/>
      <c r="G461" s="92">
        <f t="shared" si="21"/>
        <v>-33388981.900000006</v>
      </c>
      <c r="H461" s="93"/>
      <c r="I461" s="94">
        <f t="shared" si="22"/>
        <v>0</v>
      </c>
      <c r="J461" s="115">
        <f t="shared" si="23"/>
        <v>44985</v>
      </c>
      <c r="K461" s="116"/>
    </row>
    <row r="462" spans="1:11" hidden="1" x14ac:dyDescent="0.2">
      <c r="A462" s="7" t="s">
        <v>1668</v>
      </c>
      <c r="B462" s="90">
        <v>44985</v>
      </c>
      <c r="C462" s="113" t="s">
        <v>570</v>
      </c>
      <c r="D462" s="114"/>
      <c r="E462" s="91">
        <v>1614</v>
      </c>
      <c r="F462" s="91"/>
      <c r="G462" s="92">
        <f t="shared" si="21"/>
        <v>-33388981.900000006</v>
      </c>
      <c r="H462" s="93"/>
      <c r="I462" s="94">
        <f t="shared" si="22"/>
        <v>-1614</v>
      </c>
      <c r="J462" s="115">
        <f t="shared" si="23"/>
        <v>44985</v>
      </c>
      <c r="K462" s="116" t="s">
        <v>13</v>
      </c>
    </row>
    <row r="463" spans="1:11" hidden="1" x14ac:dyDescent="0.2">
      <c r="A463" s="7" t="s">
        <v>1668</v>
      </c>
      <c r="B463" s="90">
        <v>44985</v>
      </c>
      <c r="C463" s="113" t="s">
        <v>1712</v>
      </c>
      <c r="D463" s="114"/>
      <c r="E463" s="91">
        <v>1296</v>
      </c>
      <c r="F463" s="91"/>
      <c r="G463" s="92">
        <f t="shared" si="21"/>
        <v>-33387367.900000006</v>
      </c>
      <c r="H463" s="93"/>
      <c r="I463" s="94">
        <f t="shared" si="22"/>
        <v>-1296</v>
      </c>
      <c r="J463" s="115">
        <f t="shared" si="23"/>
        <v>44985</v>
      </c>
      <c r="K463" s="116" t="s">
        <v>12</v>
      </c>
    </row>
    <row r="464" spans="1:11" hidden="1" x14ac:dyDescent="0.2">
      <c r="A464" s="7" t="s">
        <v>1668</v>
      </c>
      <c r="B464" s="90">
        <v>44985</v>
      </c>
      <c r="C464" s="113" t="s">
        <v>1658</v>
      </c>
      <c r="D464" s="114"/>
      <c r="E464" s="91">
        <v>18000</v>
      </c>
      <c r="F464" s="91"/>
      <c r="G464" s="92">
        <f t="shared" si="21"/>
        <v>-33386071.900000006</v>
      </c>
      <c r="H464" s="93"/>
      <c r="I464" s="94">
        <f t="shared" si="22"/>
        <v>-18000</v>
      </c>
      <c r="J464" s="115">
        <f t="shared" si="23"/>
        <v>44985</v>
      </c>
      <c r="K464" s="116" t="s">
        <v>9</v>
      </c>
    </row>
    <row r="465" spans="1:11" hidden="1" x14ac:dyDescent="0.2">
      <c r="A465" s="7" t="s">
        <v>1668</v>
      </c>
      <c r="B465" s="90">
        <v>44985</v>
      </c>
      <c r="C465" s="113" t="s">
        <v>1727</v>
      </c>
      <c r="D465" s="114"/>
      <c r="E465" s="91">
        <v>24493.200000000001</v>
      </c>
      <c r="F465" s="91"/>
      <c r="G465" s="92">
        <f t="shared" si="21"/>
        <v>-33368071.900000006</v>
      </c>
      <c r="H465" s="93"/>
      <c r="I465" s="94">
        <f t="shared" si="22"/>
        <v>-24493.200000000001</v>
      </c>
      <c r="J465" s="115">
        <f t="shared" si="23"/>
        <v>44985</v>
      </c>
      <c r="K465" s="116" t="s">
        <v>9</v>
      </c>
    </row>
    <row r="466" spans="1:11" hidden="1" x14ac:dyDescent="0.2">
      <c r="A466" s="7" t="s">
        <v>1668</v>
      </c>
      <c r="B466" s="90">
        <v>44985</v>
      </c>
      <c r="C466" s="113" t="s">
        <v>601</v>
      </c>
      <c r="D466" s="114"/>
      <c r="E466" s="91">
        <v>1894.38</v>
      </c>
      <c r="F466" s="91"/>
      <c r="G466" s="92">
        <f t="shared" si="21"/>
        <v>-33343578.700000007</v>
      </c>
      <c r="H466" s="93"/>
      <c r="I466" s="94">
        <f t="shared" si="22"/>
        <v>-1894.38</v>
      </c>
      <c r="J466" s="115">
        <f t="shared" si="23"/>
        <v>44985</v>
      </c>
      <c r="K466" s="116" t="s">
        <v>14</v>
      </c>
    </row>
    <row r="467" spans="1:11" hidden="1" x14ac:dyDescent="0.2">
      <c r="A467" s="7" t="s">
        <v>1668</v>
      </c>
      <c r="B467" s="90">
        <v>44985</v>
      </c>
      <c r="C467" s="113" t="s">
        <v>647</v>
      </c>
      <c r="D467" s="114"/>
      <c r="E467" s="91">
        <v>15600</v>
      </c>
      <c r="F467" s="91"/>
      <c r="G467" s="92">
        <f t="shared" si="21"/>
        <v>-33341684.320000008</v>
      </c>
      <c r="H467" s="93"/>
      <c r="I467" s="94">
        <f t="shared" si="22"/>
        <v>-15600</v>
      </c>
      <c r="J467" s="115">
        <f t="shared" si="23"/>
        <v>44985</v>
      </c>
      <c r="K467" s="116" t="s">
        <v>9</v>
      </c>
    </row>
    <row r="468" spans="1:11" hidden="1" x14ac:dyDescent="0.2">
      <c r="A468" s="7" t="s">
        <v>1668</v>
      </c>
      <c r="B468" s="90">
        <v>44985</v>
      </c>
      <c r="C468" s="113" t="s">
        <v>1661</v>
      </c>
      <c r="D468" s="114"/>
      <c r="E468" s="91">
        <v>12296.34</v>
      </c>
      <c r="F468" s="91"/>
      <c r="G468" s="92">
        <f t="shared" si="21"/>
        <v>-33326084.320000008</v>
      </c>
      <c r="H468" s="93"/>
      <c r="I468" s="94">
        <f t="shared" si="22"/>
        <v>-12296.34</v>
      </c>
      <c r="J468" s="115">
        <f t="shared" si="23"/>
        <v>44985</v>
      </c>
      <c r="K468" s="116" t="s">
        <v>14</v>
      </c>
    </row>
    <row r="469" spans="1:11" hidden="1" x14ac:dyDescent="0.2">
      <c r="A469" s="7" t="s">
        <v>1668</v>
      </c>
      <c r="B469" s="90">
        <v>44985</v>
      </c>
      <c r="C469" s="113" t="s">
        <v>1689</v>
      </c>
      <c r="D469" s="114"/>
      <c r="E469" s="91"/>
      <c r="F469" s="91">
        <v>58644.82</v>
      </c>
      <c r="G469" s="92">
        <f t="shared" si="21"/>
        <v>-33313787.980000008</v>
      </c>
      <c r="H469" s="93"/>
      <c r="I469" s="94">
        <f t="shared" si="22"/>
        <v>58644.82</v>
      </c>
      <c r="J469" s="115">
        <f t="shared" si="23"/>
        <v>44985</v>
      </c>
      <c r="K469" s="116" t="s">
        <v>737</v>
      </c>
    </row>
    <row r="470" spans="1:11" hidden="1" x14ac:dyDescent="0.2">
      <c r="A470" s="7" t="s">
        <v>1758</v>
      </c>
      <c r="B470" s="90">
        <v>44985</v>
      </c>
      <c r="C470" s="113" t="s">
        <v>823</v>
      </c>
      <c r="D470" s="114"/>
      <c r="E470" s="91"/>
      <c r="F470" s="91">
        <v>45.84</v>
      </c>
      <c r="G470" s="92">
        <f t="shared" si="21"/>
        <v>-33372432.800000008</v>
      </c>
      <c r="H470" s="93"/>
      <c r="I470" s="94">
        <f t="shared" si="22"/>
        <v>45.84</v>
      </c>
      <c r="J470" s="115">
        <f t="shared" si="23"/>
        <v>44985</v>
      </c>
      <c r="K470" s="116" t="s">
        <v>14</v>
      </c>
    </row>
    <row r="471" spans="1:11" hidden="1" x14ac:dyDescent="0.2">
      <c r="A471" s="7" t="s">
        <v>1758</v>
      </c>
      <c r="B471" s="90">
        <v>44987</v>
      </c>
      <c r="C471" s="113" t="s">
        <v>1761</v>
      </c>
      <c r="D471" s="114"/>
      <c r="E471" s="91">
        <v>58644.82</v>
      </c>
      <c r="F471" s="91"/>
      <c r="G471" s="92">
        <f t="shared" si="21"/>
        <v>-33372478.640000008</v>
      </c>
      <c r="H471" s="93"/>
      <c r="I471" s="94">
        <f t="shared" si="22"/>
        <v>-58644.82</v>
      </c>
      <c r="J471" s="115">
        <f t="shared" si="23"/>
        <v>45016</v>
      </c>
      <c r="K471" s="116" t="s">
        <v>737</v>
      </c>
    </row>
    <row r="472" spans="1:11" hidden="1" x14ac:dyDescent="0.2">
      <c r="A472" s="7" t="s">
        <v>1668</v>
      </c>
      <c r="B472" s="90">
        <v>45006</v>
      </c>
      <c r="C472" s="113" t="s">
        <v>599</v>
      </c>
      <c r="D472" s="114"/>
      <c r="E472" s="91">
        <v>13833.98</v>
      </c>
      <c r="F472" s="91"/>
      <c r="G472" s="92">
        <f t="shared" si="21"/>
        <v>-33313833.820000008</v>
      </c>
      <c r="H472" s="93"/>
      <c r="I472" s="94">
        <f t="shared" si="22"/>
        <v>-13833.98</v>
      </c>
      <c r="J472" s="115">
        <f t="shared" si="23"/>
        <v>45016</v>
      </c>
      <c r="K472" s="116" t="s">
        <v>8</v>
      </c>
    </row>
    <row r="473" spans="1:11" hidden="1" x14ac:dyDescent="0.2">
      <c r="A473" s="7" t="s">
        <v>1668</v>
      </c>
      <c r="B473" s="90">
        <v>45006</v>
      </c>
      <c r="C473" s="113" t="s">
        <v>1703</v>
      </c>
      <c r="D473" s="114"/>
      <c r="E473" s="91"/>
      <c r="F473" s="91">
        <v>25000</v>
      </c>
      <c r="G473" s="92">
        <f t="shared" si="21"/>
        <v>-33299999.840000007</v>
      </c>
      <c r="H473" s="93"/>
      <c r="I473" s="94">
        <f t="shared" si="22"/>
        <v>25000</v>
      </c>
      <c r="J473" s="115">
        <f t="shared" si="23"/>
        <v>45016</v>
      </c>
      <c r="K473" s="116" t="s">
        <v>1673</v>
      </c>
    </row>
    <row r="474" spans="1:11" hidden="1" x14ac:dyDescent="0.2">
      <c r="A474" s="7" t="s">
        <v>1829</v>
      </c>
      <c r="B474" s="90">
        <v>45008</v>
      </c>
      <c r="C474" s="113" t="s">
        <v>729</v>
      </c>
      <c r="D474" s="114" t="s">
        <v>1828</v>
      </c>
      <c r="E474" s="91">
        <v>0</v>
      </c>
      <c r="F474" s="91"/>
      <c r="G474" s="92">
        <f t="shared" si="21"/>
        <v>-33324999.840000007</v>
      </c>
      <c r="H474" s="93"/>
      <c r="I474" s="94">
        <f t="shared" si="22"/>
        <v>0</v>
      </c>
      <c r="J474" s="115">
        <f t="shared" si="23"/>
        <v>45016</v>
      </c>
      <c r="K474" s="116"/>
    </row>
    <row r="475" spans="1:11" x14ac:dyDescent="0.2">
      <c r="A475" s="7" t="s">
        <v>1829</v>
      </c>
      <c r="B475" s="90">
        <v>45008</v>
      </c>
      <c r="C475" s="113" t="s">
        <v>727</v>
      </c>
      <c r="D475" s="114" t="s">
        <v>1825</v>
      </c>
      <c r="E475" s="91">
        <v>9424.83</v>
      </c>
      <c r="F475" s="91"/>
      <c r="G475" s="92">
        <f t="shared" si="21"/>
        <v>-33324999.840000007</v>
      </c>
      <c r="H475" s="93"/>
      <c r="I475" s="94">
        <f t="shared" si="22"/>
        <v>-9424.83</v>
      </c>
      <c r="J475" s="115">
        <f t="shared" si="23"/>
        <v>45016</v>
      </c>
      <c r="K475" s="116"/>
    </row>
    <row r="476" spans="1:11" hidden="1" x14ac:dyDescent="0.2">
      <c r="A476" s="7" t="s">
        <v>1829</v>
      </c>
      <c r="B476" s="90">
        <v>45008</v>
      </c>
      <c r="C476" s="113" t="s">
        <v>730</v>
      </c>
      <c r="D476" s="114" t="s">
        <v>1826</v>
      </c>
      <c r="E476" s="91">
        <v>142967.34</v>
      </c>
      <c r="F476" s="91"/>
      <c r="G476" s="92">
        <f t="shared" si="21"/>
        <v>-33315575.010000009</v>
      </c>
      <c r="H476" s="93"/>
      <c r="I476" s="94">
        <f t="shared" si="22"/>
        <v>-142967.34</v>
      </c>
      <c r="J476" s="115">
        <f t="shared" si="23"/>
        <v>45016</v>
      </c>
      <c r="K476" s="116"/>
    </row>
    <row r="477" spans="1:11" hidden="1" x14ac:dyDescent="0.2">
      <c r="A477" s="7" t="s">
        <v>1829</v>
      </c>
      <c r="B477" s="90">
        <v>45008</v>
      </c>
      <c r="C477" s="113" t="s">
        <v>1816</v>
      </c>
      <c r="D477" s="114" t="s">
        <v>1827</v>
      </c>
      <c r="E477" s="91">
        <v>0</v>
      </c>
      <c r="F477" s="91"/>
      <c r="G477" s="92">
        <f t="shared" si="21"/>
        <v>-33172607.670000009</v>
      </c>
      <c r="H477" s="93"/>
      <c r="I477" s="94">
        <f t="shared" si="22"/>
        <v>0</v>
      </c>
      <c r="J477" s="115">
        <f t="shared" si="23"/>
        <v>45016</v>
      </c>
      <c r="K477" s="116"/>
    </row>
    <row r="478" spans="1:11" hidden="1" x14ac:dyDescent="0.2">
      <c r="A478" s="7" t="s">
        <v>1668</v>
      </c>
      <c r="B478" s="90">
        <v>45016</v>
      </c>
      <c r="C478" s="113" t="s">
        <v>1701</v>
      </c>
      <c r="D478" s="114"/>
      <c r="E478" s="91">
        <v>69616.92</v>
      </c>
      <c r="F478" s="91"/>
      <c r="G478" s="92">
        <f t="shared" si="21"/>
        <v>-33172607.670000009</v>
      </c>
      <c r="H478" s="93"/>
      <c r="I478" s="94">
        <f t="shared" si="22"/>
        <v>-69616.92</v>
      </c>
      <c r="J478" s="115">
        <f t="shared" si="23"/>
        <v>45016</v>
      </c>
      <c r="K478" s="116" t="s">
        <v>737</v>
      </c>
    </row>
    <row r="479" spans="1:11" hidden="1" x14ac:dyDescent="0.2">
      <c r="A479" s="7" t="s">
        <v>1668</v>
      </c>
      <c r="B479" s="90">
        <v>45016</v>
      </c>
      <c r="C479" s="113" t="s">
        <v>1721</v>
      </c>
      <c r="D479" s="114"/>
      <c r="E479" s="91"/>
      <c r="F479" s="91">
        <v>75000</v>
      </c>
      <c r="G479" s="92">
        <f t="shared" si="21"/>
        <v>-33102990.750000007</v>
      </c>
      <c r="H479" s="93"/>
      <c r="I479" s="94">
        <f t="shared" si="22"/>
        <v>75000</v>
      </c>
      <c r="J479" s="115">
        <f t="shared" si="23"/>
        <v>45016</v>
      </c>
      <c r="K479" s="116" t="s">
        <v>1530</v>
      </c>
    </row>
    <row r="480" spans="1:11" hidden="1" x14ac:dyDescent="0.2">
      <c r="A480" s="7" t="s">
        <v>1758</v>
      </c>
      <c r="B480" s="90">
        <v>45016</v>
      </c>
      <c r="C480" s="113" t="s">
        <v>1689</v>
      </c>
      <c r="D480" s="114"/>
      <c r="E480" s="91"/>
      <c r="F480" s="91">
        <v>69616.92</v>
      </c>
      <c r="G480" s="92">
        <f t="shared" si="21"/>
        <v>-33177990.750000007</v>
      </c>
      <c r="H480" s="93"/>
      <c r="I480" s="94">
        <f t="shared" si="22"/>
        <v>69616.92</v>
      </c>
      <c r="J480" s="115">
        <f t="shared" si="23"/>
        <v>45016</v>
      </c>
      <c r="K480" s="116" t="s">
        <v>737</v>
      </c>
    </row>
    <row r="481" spans="1:11" hidden="1" x14ac:dyDescent="0.2">
      <c r="A481" s="7" t="s">
        <v>1758</v>
      </c>
      <c r="B481" s="90">
        <v>45016</v>
      </c>
      <c r="C481" s="113" t="s">
        <v>823</v>
      </c>
      <c r="D481" s="114"/>
      <c r="E481" s="91"/>
      <c r="F481" s="91">
        <v>3.21</v>
      </c>
      <c r="G481" s="92">
        <f t="shared" si="21"/>
        <v>-33247607.670000009</v>
      </c>
      <c r="H481" s="93"/>
      <c r="I481" s="94">
        <f t="shared" si="22"/>
        <v>3.21</v>
      </c>
      <c r="J481" s="115">
        <f t="shared" si="23"/>
        <v>45016</v>
      </c>
      <c r="K481" s="116" t="s">
        <v>14</v>
      </c>
    </row>
    <row r="482" spans="1:11" hidden="1" x14ac:dyDescent="0.2">
      <c r="A482" s="7" t="s">
        <v>1771</v>
      </c>
      <c r="B482" s="90">
        <v>45016</v>
      </c>
      <c r="C482" s="113" t="s">
        <v>1802</v>
      </c>
      <c r="D482" s="114"/>
      <c r="E482" s="91"/>
      <c r="F482" s="91">
        <v>12740.33</v>
      </c>
      <c r="G482" s="92">
        <f t="shared" si="21"/>
        <v>-33247610.88000001</v>
      </c>
      <c r="H482" s="93"/>
      <c r="I482" s="94">
        <f t="shared" si="22"/>
        <v>12740.33</v>
      </c>
      <c r="J482" s="115">
        <f t="shared" si="23"/>
        <v>45016</v>
      </c>
      <c r="K482" s="116" t="s">
        <v>1530</v>
      </c>
    </row>
    <row r="483" spans="1:11" hidden="1" x14ac:dyDescent="0.2">
      <c r="A483" s="7" t="s">
        <v>1668</v>
      </c>
      <c r="B483" s="90">
        <v>45022</v>
      </c>
      <c r="C483" s="113" t="s">
        <v>1661</v>
      </c>
      <c r="D483" s="114"/>
      <c r="E483" s="91">
        <v>326.14</v>
      </c>
      <c r="F483" s="91"/>
      <c r="G483" s="92">
        <f t="shared" si="21"/>
        <v>-33260351.210000008</v>
      </c>
      <c r="H483" s="93"/>
      <c r="I483" s="94">
        <f t="shared" si="22"/>
        <v>-326.14</v>
      </c>
      <c r="J483" s="115">
        <f t="shared" si="23"/>
        <v>45046</v>
      </c>
      <c r="K483" s="116" t="s">
        <v>14</v>
      </c>
    </row>
    <row r="484" spans="1:11" hidden="1" x14ac:dyDescent="0.2">
      <c r="A484" s="7" t="s">
        <v>1668</v>
      </c>
      <c r="B484" s="90">
        <v>45022</v>
      </c>
      <c r="C484" s="113" t="s">
        <v>570</v>
      </c>
      <c r="D484" s="114"/>
      <c r="E484" s="91">
        <v>7579.2</v>
      </c>
      <c r="F484" s="91"/>
      <c r="G484" s="92">
        <f t="shared" si="21"/>
        <v>-33260025.070000008</v>
      </c>
      <c r="H484" s="93"/>
      <c r="I484" s="94">
        <f t="shared" si="22"/>
        <v>-7579.2</v>
      </c>
      <c r="J484" s="115">
        <f t="shared" si="23"/>
        <v>45046</v>
      </c>
      <c r="K484" s="116" t="s">
        <v>13</v>
      </c>
    </row>
    <row r="485" spans="1:11" hidden="1" x14ac:dyDescent="0.2">
      <c r="A485" s="7" t="s">
        <v>1668</v>
      </c>
      <c r="B485" s="90">
        <v>45022</v>
      </c>
      <c r="C485" s="113" t="s">
        <v>1661</v>
      </c>
      <c r="D485" s="114"/>
      <c r="E485" s="91">
        <v>2554</v>
      </c>
      <c r="F485" s="91"/>
      <c r="G485" s="92">
        <f t="shared" si="21"/>
        <v>-33252445.870000008</v>
      </c>
      <c r="H485" s="93"/>
      <c r="I485" s="94">
        <f t="shared" si="22"/>
        <v>-2554</v>
      </c>
      <c r="J485" s="115">
        <f t="shared" si="23"/>
        <v>45046</v>
      </c>
      <c r="K485" s="116" t="s">
        <v>14</v>
      </c>
    </row>
    <row r="486" spans="1:11" hidden="1" x14ac:dyDescent="0.2">
      <c r="A486" s="7" t="s">
        <v>1668</v>
      </c>
      <c r="B486" s="90">
        <v>45022</v>
      </c>
      <c r="C486" s="113" t="s">
        <v>1720</v>
      </c>
      <c r="D486" s="114"/>
      <c r="E486" s="91">
        <v>4158</v>
      </c>
      <c r="F486" s="91"/>
      <c r="G486" s="92">
        <f t="shared" si="21"/>
        <v>-33249891.870000008</v>
      </c>
      <c r="H486" s="93"/>
      <c r="I486" s="94">
        <f t="shared" si="22"/>
        <v>-4158</v>
      </c>
      <c r="J486" s="115">
        <f t="shared" si="23"/>
        <v>45046</v>
      </c>
      <c r="K486" s="116" t="s">
        <v>12</v>
      </c>
    </row>
    <row r="487" spans="1:11" hidden="1" x14ac:dyDescent="0.2">
      <c r="A487" s="7" t="s">
        <v>1668</v>
      </c>
      <c r="B487" s="90">
        <v>45022</v>
      </c>
      <c r="C487" s="113" t="s">
        <v>1729</v>
      </c>
      <c r="D487" s="114"/>
      <c r="E487" s="91">
        <v>100000</v>
      </c>
      <c r="F487" s="91"/>
      <c r="G487" s="92">
        <f t="shared" si="21"/>
        <v>-33245733.870000008</v>
      </c>
      <c r="H487" s="93"/>
      <c r="I487" s="94">
        <f t="shared" si="22"/>
        <v>-100000</v>
      </c>
      <c r="J487" s="115">
        <f t="shared" si="23"/>
        <v>45046</v>
      </c>
      <c r="K487" s="116" t="s">
        <v>9</v>
      </c>
    </row>
    <row r="488" spans="1:11" hidden="1" x14ac:dyDescent="0.2">
      <c r="A488" s="7" t="s">
        <v>1668</v>
      </c>
      <c r="B488" s="90">
        <v>45022</v>
      </c>
      <c r="C488" s="113" t="s">
        <v>599</v>
      </c>
      <c r="D488" s="114"/>
      <c r="E488" s="91">
        <v>13833.98</v>
      </c>
      <c r="F488" s="91"/>
      <c r="G488" s="92">
        <f t="shared" si="21"/>
        <v>-33145733.870000008</v>
      </c>
      <c r="H488" s="93"/>
      <c r="I488" s="94">
        <f t="shared" si="22"/>
        <v>-13833.98</v>
      </c>
      <c r="J488" s="115">
        <f t="shared" si="23"/>
        <v>45046</v>
      </c>
      <c r="K488" s="116" t="s">
        <v>8</v>
      </c>
    </row>
    <row r="489" spans="1:11" hidden="1" x14ac:dyDescent="0.2">
      <c r="A489" s="7" t="s">
        <v>1668</v>
      </c>
      <c r="B489" s="90">
        <v>45022</v>
      </c>
      <c r="C489" s="113" t="s">
        <v>1707</v>
      </c>
      <c r="D489" s="114"/>
      <c r="E489" s="91">
        <v>780</v>
      </c>
      <c r="F489" s="91"/>
      <c r="G489" s="92">
        <f t="shared" si="21"/>
        <v>-33131899.890000008</v>
      </c>
      <c r="H489" s="93"/>
      <c r="I489" s="94">
        <f t="shared" si="22"/>
        <v>-780</v>
      </c>
      <c r="J489" s="115">
        <f t="shared" si="23"/>
        <v>45046</v>
      </c>
      <c r="K489" s="116" t="s">
        <v>9</v>
      </c>
    </row>
    <row r="490" spans="1:11" hidden="1" x14ac:dyDescent="0.2">
      <c r="A490" s="7" t="s">
        <v>1668</v>
      </c>
      <c r="B490" s="90">
        <v>45022</v>
      </c>
      <c r="C490" s="113" t="s">
        <v>568</v>
      </c>
      <c r="D490" s="114"/>
      <c r="E490" s="91">
        <v>4200</v>
      </c>
      <c r="F490" s="91"/>
      <c r="G490" s="92">
        <f t="shared" si="21"/>
        <v>-33131119.890000008</v>
      </c>
      <c r="H490" s="93"/>
      <c r="I490" s="94">
        <f t="shared" si="22"/>
        <v>-4200</v>
      </c>
      <c r="J490" s="115">
        <f t="shared" si="23"/>
        <v>45046</v>
      </c>
      <c r="K490" s="116" t="s">
        <v>12</v>
      </c>
    </row>
    <row r="491" spans="1:11" hidden="1" x14ac:dyDescent="0.2">
      <c r="A491" s="7" t="s">
        <v>1668</v>
      </c>
      <c r="B491" s="90">
        <v>45022</v>
      </c>
      <c r="C491" s="113" t="s">
        <v>1655</v>
      </c>
      <c r="D491" s="114"/>
      <c r="E491" s="91">
        <v>39600</v>
      </c>
      <c r="F491" s="91"/>
      <c r="G491" s="92">
        <f t="shared" si="21"/>
        <v>-33126919.890000008</v>
      </c>
      <c r="H491" s="93"/>
      <c r="I491" s="94">
        <f t="shared" si="22"/>
        <v>-39600</v>
      </c>
      <c r="J491" s="115">
        <f t="shared" si="23"/>
        <v>45046</v>
      </c>
      <c r="K491" s="116" t="s">
        <v>9</v>
      </c>
    </row>
    <row r="492" spans="1:11" hidden="1" x14ac:dyDescent="0.2">
      <c r="A492" s="7" t="s">
        <v>1668</v>
      </c>
      <c r="B492" s="90">
        <v>45022</v>
      </c>
      <c r="C492" s="113" t="s">
        <v>1730</v>
      </c>
      <c r="D492" s="114"/>
      <c r="E492" s="91">
        <v>630</v>
      </c>
      <c r="F492" s="91"/>
      <c r="G492" s="92">
        <f t="shared" si="21"/>
        <v>-33087319.890000008</v>
      </c>
      <c r="H492" s="93"/>
      <c r="I492" s="94">
        <f t="shared" si="22"/>
        <v>-630</v>
      </c>
      <c r="J492" s="115">
        <f t="shared" si="23"/>
        <v>45046</v>
      </c>
      <c r="K492" s="116" t="s">
        <v>12</v>
      </c>
    </row>
    <row r="493" spans="1:11" hidden="1" x14ac:dyDescent="0.2">
      <c r="A493" s="7" t="s">
        <v>1668</v>
      </c>
      <c r="B493" s="90">
        <v>45022</v>
      </c>
      <c r="C493" s="113" t="s">
        <v>1658</v>
      </c>
      <c r="D493" s="114"/>
      <c r="E493" s="91">
        <v>2400</v>
      </c>
      <c r="F493" s="91"/>
      <c r="G493" s="92">
        <f t="shared" si="21"/>
        <v>-33086689.890000008</v>
      </c>
      <c r="H493" s="93"/>
      <c r="I493" s="94">
        <f t="shared" si="22"/>
        <v>-2400</v>
      </c>
      <c r="J493" s="115">
        <f t="shared" si="23"/>
        <v>45046</v>
      </c>
      <c r="K493" s="116" t="s">
        <v>9</v>
      </c>
    </row>
    <row r="494" spans="1:11" hidden="1" x14ac:dyDescent="0.2">
      <c r="A494" s="7" t="s">
        <v>1668</v>
      </c>
      <c r="B494" s="90">
        <v>45022</v>
      </c>
      <c r="C494" s="113" t="s">
        <v>1689</v>
      </c>
      <c r="D494" s="114"/>
      <c r="E494" s="91"/>
      <c r="F494" s="91">
        <v>69620.13</v>
      </c>
      <c r="G494" s="92">
        <f t="shared" si="21"/>
        <v>-33084289.890000008</v>
      </c>
      <c r="H494" s="93"/>
      <c r="I494" s="94">
        <f t="shared" si="22"/>
        <v>69620.13</v>
      </c>
      <c r="J494" s="115">
        <f t="shared" si="23"/>
        <v>45046</v>
      </c>
      <c r="K494" s="116" t="s">
        <v>737</v>
      </c>
    </row>
    <row r="495" spans="1:11" hidden="1" x14ac:dyDescent="0.2">
      <c r="A495" s="7" t="s">
        <v>1668</v>
      </c>
      <c r="B495" s="90">
        <v>45022</v>
      </c>
      <c r="C495" s="113" t="s">
        <v>1703</v>
      </c>
      <c r="D495" s="114"/>
      <c r="E495" s="91"/>
      <c r="F495" s="91">
        <v>100000</v>
      </c>
      <c r="G495" s="92">
        <f t="shared" si="21"/>
        <v>-33153910.020000007</v>
      </c>
      <c r="H495" s="93"/>
      <c r="I495" s="94">
        <f t="shared" si="22"/>
        <v>100000</v>
      </c>
      <c r="J495" s="115">
        <f t="shared" si="23"/>
        <v>45046</v>
      </c>
      <c r="K495" s="116" t="s">
        <v>1673</v>
      </c>
    </row>
    <row r="496" spans="1:11" hidden="1" x14ac:dyDescent="0.2">
      <c r="A496" s="7" t="s">
        <v>1758</v>
      </c>
      <c r="B496" s="90">
        <v>45022</v>
      </c>
      <c r="C496" s="113" t="s">
        <v>1701</v>
      </c>
      <c r="D496" s="114"/>
      <c r="E496" s="91">
        <v>69620.13</v>
      </c>
      <c r="F496" s="91"/>
      <c r="G496" s="92">
        <f t="shared" si="21"/>
        <v>-33253910.020000007</v>
      </c>
      <c r="H496" s="93"/>
      <c r="I496" s="94">
        <f t="shared" si="22"/>
        <v>-69620.13</v>
      </c>
      <c r="J496" s="115">
        <f t="shared" si="23"/>
        <v>45046</v>
      </c>
      <c r="K496" s="116" t="s">
        <v>737</v>
      </c>
    </row>
    <row r="497" spans="1:11" hidden="1" x14ac:dyDescent="0.2">
      <c r="A497" s="7" t="s">
        <v>1771</v>
      </c>
      <c r="B497" s="90">
        <v>45029</v>
      </c>
      <c r="C497" s="113" t="s">
        <v>1617</v>
      </c>
      <c r="D497" s="114" t="s">
        <v>1803</v>
      </c>
      <c r="E497" s="91">
        <v>500</v>
      </c>
      <c r="F497" s="91"/>
      <c r="G497" s="92">
        <f t="shared" si="21"/>
        <v>-33184289.890000008</v>
      </c>
      <c r="H497" s="93"/>
      <c r="I497" s="94">
        <f t="shared" si="22"/>
        <v>-500</v>
      </c>
      <c r="J497" s="115">
        <f t="shared" si="23"/>
        <v>45046</v>
      </c>
      <c r="K497" s="116" t="s">
        <v>11</v>
      </c>
    </row>
    <row r="498" spans="1:11" hidden="1" x14ac:dyDescent="0.2">
      <c r="A498" s="7" t="s">
        <v>1668</v>
      </c>
      <c r="B498" s="90">
        <v>45030</v>
      </c>
      <c r="C498" s="113" t="s">
        <v>1701</v>
      </c>
      <c r="D498" s="114"/>
      <c r="E498" s="91">
        <v>543558.81000000006</v>
      </c>
      <c r="F498" s="91"/>
      <c r="G498" s="92">
        <f t="shared" si="21"/>
        <v>-33183789.890000008</v>
      </c>
      <c r="H498" s="93"/>
      <c r="I498" s="94">
        <f t="shared" si="22"/>
        <v>-543558.81000000006</v>
      </c>
      <c r="J498" s="115">
        <f t="shared" si="23"/>
        <v>45046</v>
      </c>
      <c r="K498" s="116" t="s">
        <v>737</v>
      </c>
    </row>
    <row r="499" spans="1:11" hidden="1" x14ac:dyDescent="0.2">
      <c r="A499" s="7" t="s">
        <v>1668</v>
      </c>
      <c r="B499" s="90">
        <v>45030</v>
      </c>
      <c r="C499" s="113" t="s">
        <v>1703</v>
      </c>
      <c r="D499" s="114"/>
      <c r="E499" s="91"/>
      <c r="F499" s="91">
        <v>550000</v>
      </c>
      <c r="G499" s="92">
        <f t="shared" si="21"/>
        <v>-32640231.080000009</v>
      </c>
      <c r="H499" s="93"/>
      <c r="I499" s="94">
        <f t="shared" si="22"/>
        <v>550000</v>
      </c>
      <c r="J499" s="115">
        <f t="shared" si="23"/>
        <v>45046</v>
      </c>
      <c r="K499" s="116" t="s">
        <v>1673</v>
      </c>
    </row>
    <row r="500" spans="1:11" hidden="1" x14ac:dyDescent="0.2">
      <c r="A500" s="7" t="s">
        <v>1758</v>
      </c>
      <c r="B500" s="90">
        <v>45030</v>
      </c>
      <c r="C500" s="113" t="s">
        <v>1689</v>
      </c>
      <c r="D500" s="114"/>
      <c r="E500" s="91"/>
      <c r="F500" s="91">
        <v>543558.81000000006</v>
      </c>
      <c r="G500" s="92">
        <f t="shared" si="21"/>
        <v>-33190231.080000009</v>
      </c>
      <c r="H500" s="93"/>
      <c r="I500" s="94">
        <f t="shared" si="22"/>
        <v>543558.81000000006</v>
      </c>
      <c r="J500" s="115">
        <f t="shared" si="23"/>
        <v>45046</v>
      </c>
      <c r="K500" s="116" t="s">
        <v>737</v>
      </c>
    </row>
    <row r="501" spans="1:11" hidden="1" x14ac:dyDescent="0.2">
      <c r="A501" s="7" t="s">
        <v>1668</v>
      </c>
      <c r="B501" s="90">
        <v>45035</v>
      </c>
      <c r="C501" s="113" t="s">
        <v>1655</v>
      </c>
      <c r="D501" s="114"/>
      <c r="E501" s="91">
        <v>32520</v>
      </c>
      <c r="F501" s="91"/>
      <c r="G501" s="92">
        <f t="shared" si="21"/>
        <v>-33733789.890000008</v>
      </c>
      <c r="H501" s="93"/>
      <c r="I501" s="94">
        <f t="shared" si="22"/>
        <v>-32520</v>
      </c>
      <c r="J501" s="115">
        <f t="shared" si="23"/>
        <v>45046</v>
      </c>
      <c r="K501" s="116" t="s">
        <v>9</v>
      </c>
    </row>
    <row r="502" spans="1:11" hidden="1" x14ac:dyDescent="0.2">
      <c r="A502" s="7" t="s">
        <v>1668</v>
      </c>
      <c r="B502" s="90">
        <v>45035</v>
      </c>
      <c r="C502" s="113" t="s">
        <v>1727</v>
      </c>
      <c r="D502" s="114"/>
      <c r="E502" s="91">
        <v>16837.2</v>
      </c>
      <c r="F502" s="91"/>
      <c r="G502" s="92">
        <f t="shared" si="21"/>
        <v>-33701269.890000008</v>
      </c>
      <c r="H502" s="93"/>
      <c r="I502" s="94">
        <f t="shared" si="22"/>
        <v>-16837.2</v>
      </c>
      <c r="J502" s="115">
        <f t="shared" si="23"/>
        <v>45046</v>
      </c>
      <c r="K502" s="116" t="s">
        <v>9</v>
      </c>
    </row>
    <row r="503" spans="1:11" hidden="1" x14ac:dyDescent="0.2">
      <c r="A503" s="7" t="s">
        <v>1668</v>
      </c>
      <c r="B503" s="90">
        <v>45035</v>
      </c>
      <c r="C503" s="113" t="s">
        <v>1661</v>
      </c>
      <c r="D503" s="114"/>
      <c r="E503" s="91">
        <v>2562.92</v>
      </c>
      <c r="F503" s="91"/>
      <c r="G503" s="92">
        <f t="shared" si="21"/>
        <v>-33684432.690000005</v>
      </c>
      <c r="H503" s="93"/>
      <c r="I503" s="94">
        <f t="shared" si="22"/>
        <v>-2562.92</v>
      </c>
      <c r="J503" s="115">
        <f t="shared" si="23"/>
        <v>45046</v>
      </c>
      <c r="K503" s="116" t="s">
        <v>14</v>
      </c>
    </row>
    <row r="504" spans="1:11" hidden="1" x14ac:dyDescent="0.2">
      <c r="A504" s="7" t="s">
        <v>1668</v>
      </c>
      <c r="B504" s="90">
        <v>45035</v>
      </c>
      <c r="C504" s="113" t="s">
        <v>1652</v>
      </c>
      <c r="D504" s="114"/>
      <c r="E504" s="91">
        <v>39506.26</v>
      </c>
      <c r="F504" s="91"/>
      <c r="G504" s="92">
        <f t="shared" si="21"/>
        <v>-33681869.770000003</v>
      </c>
      <c r="H504" s="93"/>
      <c r="I504" s="94">
        <f t="shared" si="22"/>
        <v>-39506.26</v>
      </c>
      <c r="J504" s="115">
        <f t="shared" si="23"/>
        <v>45046</v>
      </c>
      <c r="K504" s="116" t="s">
        <v>731</v>
      </c>
    </row>
    <row r="505" spans="1:11" hidden="1" x14ac:dyDescent="0.2">
      <c r="A505" s="7" t="s">
        <v>1668</v>
      </c>
      <c r="B505" s="90">
        <v>45035</v>
      </c>
      <c r="C505" s="113" t="s">
        <v>1729</v>
      </c>
      <c r="D505" s="114"/>
      <c r="E505" s="91">
        <v>57500</v>
      </c>
      <c r="F505" s="91"/>
      <c r="G505" s="92">
        <f t="shared" si="21"/>
        <v>-33642363.510000005</v>
      </c>
      <c r="H505" s="93"/>
      <c r="I505" s="94">
        <f t="shared" si="22"/>
        <v>-57500</v>
      </c>
      <c r="J505" s="115">
        <f t="shared" si="23"/>
        <v>45046</v>
      </c>
      <c r="K505" s="116" t="s">
        <v>9</v>
      </c>
    </row>
    <row r="506" spans="1:11" hidden="1" x14ac:dyDescent="0.2">
      <c r="A506" s="7" t="s">
        <v>1668</v>
      </c>
      <c r="B506" s="90">
        <v>45035</v>
      </c>
      <c r="C506" s="113" t="s">
        <v>615</v>
      </c>
      <c r="D506" s="114"/>
      <c r="E506" s="91">
        <v>900</v>
      </c>
      <c r="F506" s="91"/>
      <c r="G506" s="92">
        <f t="shared" si="21"/>
        <v>-33584863.510000005</v>
      </c>
      <c r="H506" s="93"/>
      <c r="I506" s="94">
        <f t="shared" si="22"/>
        <v>-900</v>
      </c>
      <c r="J506" s="115">
        <f t="shared" si="23"/>
        <v>45046</v>
      </c>
      <c r="K506" s="116" t="s">
        <v>12</v>
      </c>
    </row>
    <row r="507" spans="1:11" hidden="1" x14ac:dyDescent="0.2">
      <c r="A507" s="7" t="s">
        <v>1668</v>
      </c>
      <c r="B507" s="90">
        <v>45035</v>
      </c>
      <c r="C507" s="113" t="s">
        <v>647</v>
      </c>
      <c r="D507" s="114"/>
      <c r="E507" s="91">
        <v>36378</v>
      </c>
      <c r="F507" s="91"/>
      <c r="G507" s="92">
        <f t="shared" si="21"/>
        <v>-33583963.510000005</v>
      </c>
      <c r="H507" s="93"/>
      <c r="I507" s="94">
        <f t="shared" si="22"/>
        <v>-36378</v>
      </c>
      <c r="J507" s="115">
        <f t="shared" si="23"/>
        <v>45046</v>
      </c>
      <c r="K507" s="116" t="s">
        <v>9</v>
      </c>
    </row>
    <row r="508" spans="1:11" hidden="1" x14ac:dyDescent="0.2">
      <c r="A508" s="7" t="s">
        <v>1668</v>
      </c>
      <c r="B508" s="90">
        <v>45035</v>
      </c>
      <c r="C508" s="113" t="s">
        <v>1720</v>
      </c>
      <c r="D508" s="114"/>
      <c r="E508" s="91">
        <v>14022</v>
      </c>
      <c r="F508" s="91"/>
      <c r="G508" s="92">
        <f t="shared" si="21"/>
        <v>-33547585.510000002</v>
      </c>
      <c r="H508" s="93"/>
      <c r="I508" s="94">
        <f t="shared" si="22"/>
        <v>-14022</v>
      </c>
      <c r="J508" s="115">
        <f t="shared" si="23"/>
        <v>45046</v>
      </c>
      <c r="K508" s="116" t="s">
        <v>12</v>
      </c>
    </row>
    <row r="509" spans="1:11" hidden="1" x14ac:dyDescent="0.2">
      <c r="A509" s="7" t="s">
        <v>1668</v>
      </c>
      <c r="B509" s="90">
        <v>45035</v>
      </c>
      <c r="C509" s="113" t="s">
        <v>1712</v>
      </c>
      <c r="D509" s="114"/>
      <c r="E509" s="91">
        <v>342</v>
      </c>
      <c r="F509" s="91"/>
      <c r="G509" s="92">
        <f t="shared" si="21"/>
        <v>-33533563.510000002</v>
      </c>
      <c r="H509" s="93"/>
      <c r="I509" s="94">
        <f t="shared" si="22"/>
        <v>-342</v>
      </c>
      <c r="J509" s="115">
        <f t="shared" si="23"/>
        <v>45046</v>
      </c>
      <c r="K509" s="116" t="s">
        <v>12</v>
      </c>
    </row>
    <row r="510" spans="1:11" hidden="1" x14ac:dyDescent="0.2">
      <c r="A510" s="7" t="s">
        <v>1668</v>
      </c>
      <c r="B510" s="90">
        <v>45035</v>
      </c>
      <c r="C510" s="113" t="s">
        <v>1689</v>
      </c>
      <c r="D510" s="114"/>
      <c r="E510" s="91"/>
      <c r="F510" s="91">
        <v>200568.38</v>
      </c>
      <c r="G510" s="92">
        <f t="shared" si="21"/>
        <v>-33533221.510000002</v>
      </c>
      <c r="H510" s="93"/>
      <c r="I510" s="94">
        <f t="shared" si="22"/>
        <v>200568.38</v>
      </c>
      <c r="J510" s="115">
        <f t="shared" si="23"/>
        <v>45046</v>
      </c>
      <c r="K510" s="116" t="s">
        <v>737</v>
      </c>
    </row>
    <row r="511" spans="1:11" hidden="1" x14ac:dyDescent="0.2">
      <c r="A511" s="7" t="s">
        <v>1758</v>
      </c>
      <c r="B511" s="90">
        <v>45035</v>
      </c>
      <c r="C511" s="113" t="s">
        <v>1761</v>
      </c>
      <c r="D511" s="114"/>
      <c r="E511" s="91">
        <v>200568.38</v>
      </c>
      <c r="F511" s="91"/>
      <c r="G511" s="92">
        <f t="shared" si="21"/>
        <v>-33733789.890000001</v>
      </c>
      <c r="H511" s="93"/>
      <c r="I511" s="94">
        <f t="shared" si="22"/>
        <v>-200568.38</v>
      </c>
      <c r="J511" s="115">
        <f t="shared" si="23"/>
        <v>45046</v>
      </c>
      <c r="K511" s="116" t="s">
        <v>737</v>
      </c>
    </row>
    <row r="512" spans="1:11" hidden="1" x14ac:dyDescent="0.2">
      <c r="A512" s="7" t="s">
        <v>1829</v>
      </c>
      <c r="B512" s="90">
        <v>45039</v>
      </c>
      <c r="C512" s="113" t="s">
        <v>729</v>
      </c>
      <c r="D512" s="114" t="s">
        <v>1828</v>
      </c>
      <c r="E512" s="91">
        <v>0</v>
      </c>
      <c r="F512" s="91"/>
      <c r="G512" s="92">
        <f t="shared" si="21"/>
        <v>-33533221.509999998</v>
      </c>
      <c r="H512" s="93"/>
      <c r="I512" s="94">
        <f t="shared" si="22"/>
        <v>0</v>
      </c>
      <c r="J512" s="115">
        <f t="shared" si="23"/>
        <v>45046</v>
      </c>
      <c r="K512" s="116"/>
    </row>
    <row r="513" spans="1:11" x14ac:dyDescent="0.2">
      <c r="A513" s="7" t="s">
        <v>1829</v>
      </c>
      <c r="B513" s="90">
        <v>45039</v>
      </c>
      <c r="C513" s="113" t="s">
        <v>727</v>
      </c>
      <c r="D513" s="114" t="s">
        <v>1825</v>
      </c>
      <c r="E513" s="91">
        <v>10514.04</v>
      </c>
      <c r="F513" s="91"/>
      <c r="G513" s="92">
        <f t="shared" si="21"/>
        <v>-33533221.509999998</v>
      </c>
      <c r="H513" s="93"/>
      <c r="I513" s="94">
        <f t="shared" si="22"/>
        <v>-10514.04</v>
      </c>
      <c r="J513" s="115">
        <f t="shared" si="23"/>
        <v>45046</v>
      </c>
      <c r="K513" s="116"/>
    </row>
    <row r="514" spans="1:11" hidden="1" x14ac:dyDescent="0.2">
      <c r="A514" s="7" t="s">
        <v>1829</v>
      </c>
      <c r="B514" s="90">
        <v>45039</v>
      </c>
      <c r="C514" s="113" t="s">
        <v>730</v>
      </c>
      <c r="D514" s="114" t="s">
        <v>1826</v>
      </c>
      <c r="E514" s="91">
        <v>168993.65</v>
      </c>
      <c r="F514" s="91"/>
      <c r="G514" s="92">
        <f t="shared" ref="G514:G577" si="24">G515+F514-E514</f>
        <v>-33522707.469999999</v>
      </c>
      <c r="H514" s="93"/>
      <c r="I514" s="94">
        <f t="shared" ref="I514:I577" si="25">-E514+F514</f>
        <v>-168993.65</v>
      </c>
      <c r="J514" s="115">
        <f t="shared" ref="J514:J577" si="26">EOMONTH(B514,0)</f>
        <v>45046</v>
      </c>
      <c r="K514" s="116"/>
    </row>
    <row r="515" spans="1:11" hidden="1" x14ac:dyDescent="0.2">
      <c r="A515" s="7" t="s">
        <v>1829</v>
      </c>
      <c r="B515" s="90">
        <v>45039</v>
      </c>
      <c r="C515" s="113" t="s">
        <v>1816</v>
      </c>
      <c r="D515" s="114" t="s">
        <v>1827</v>
      </c>
      <c r="E515" s="91">
        <v>0</v>
      </c>
      <c r="F515" s="91"/>
      <c r="G515" s="92">
        <f t="shared" si="24"/>
        <v>-33353713.82</v>
      </c>
      <c r="H515" s="93"/>
      <c r="I515" s="94">
        <f t="shared" si="25"/>
        <v>0</v>
      </c>
      <c r="J515" s="115">
        <f t="shared" si="26"/>
        <v>45046</v>
      </c>
      <c r="K515" s="116"/>
    </row>
    <row r="516" spans="1:11" hidden="1" x14ac:dyDescent="0.2">
      <c r="A516" s="7" t="s">
        <v>1668</v>
      </c>
      <c r="B516" s="90">
        <v>45044</v>
      </c>
      <c r="C516" s="113" t="s">
        <v>579</v>
      </c>
      <c r="D516" s="114"/>
      <c r="E516" s="91">
        <v>0.7</v>
      </c>
      <c r="F516" s="91"/>
      <c r="G516" s="92">
        <f t="shared" si="24"/>
        <v>-33353713.82</v>
      </c>
      <c r="H516" s="93"/>
      <c r="I516" s="94">
        <f t="shared" si="25"/>
        <v>-0.7</v>
      </c>
      <c r="J516" s="115">
        <f t="shared" si="26"/>
        <v>45046</v>
      </c>
      <c r="K516" s="116" t="s">
        <v>14</v>
      </c>
    </row>
    <row r="517" spans="1:11" hidden="1" x14ac:dyDescent="0.2">
      <c r="A517" s="7" t="s">
        <v>1668</v>
      </c>
      <c r="B517" s="90">
        <v>45044</v>
      </c>
      <c r="C517" s="113" t="s">
        <v>1689</v>
      </c>
      <c r="D517" s="114"/>
      <c r="E517" s="91"/>
      <c r="F517" s="91">
        <v>0.7</v>
      </c>
      <c r="G517" s="92">
        <f t="shared" si="24"/>
        <v>-33353713.120000001</v>
      </c>
      <c r="H517" s="93"/>
      <c r="I517" s="94">
        <f t="shared" si="25"/>
        <v>0.7</v>
      </c>
      <c r="J517" s="115">
        <f t="shared" si="26"/>
        <v>45046</v>
      </c>
      <c r="K517" s="116" t="s">
        <v>737</v>
      </c>
    </row>
    <row r="518" spans="1:11" hidden="1" x14ac:dyDescent="0.2">
      <c r="A518" s="7" t="s">
        <v>1758</v>
      </c>
      <c r="B518" s="90">
        <v>45044</v>
      </c>
      <c r="C518" s="113" t="s">
        <v>1761</v>
      </c>
      <c r="D518" s="114"/>
      <c r="E518" s="91">
        <v>0.7</v>
      </c>
      <c r="F518" s="91"/>
      <c r="G518" s="92">
        <f t="shared" si="24"/>
        <v>-33353713.82</v>
      </c>
      <c r="H518" s="93"/>
      <c r="I518" s="94">
        <f t="shared" si="25"/>
        <v>-0.7</v>
      </c>
      <c r="J518" s="115">
        <f t="shared" si="26"/>
        <v>45046</v>
      </c>
      <c r="K518" s="116" t="s">
        <v>737</v>
      </c>
    </row>
    <row r="519" spans="1:11" hidden="1" x14ac:dyDescent="0.2">
      <c r="A519" s="7" t="s">
        <v>1758</v>
      </c>
      <c r="B519" s="90">
        <v>45044</v>
      </c>
      <c r="C519" s="113" t="s">
        <v>823</v>
      </c>
      <c r="D519" s="114"/>
      <c r="E519" s="91"/>
      <c r="F519" s="91">
        <v>175.45</v>
      </c>
      <c r="G519" s="92">
        <f t="shared" si="24"/>
        <v>-33353713.120000001</v>
      </c>
      <c r="H519" s="93"/>
      <c r="I519" s="94">
        <f t="shared" si="25"/>
        <v>175.45</v>
      </c>
      <c r="J519" s="115">
        <f t="shared" si="26"/>
        <v>45046</v>
      </c>
      <c r="K519" s="116" t="s">
        <v>14</v>
      </c>
    </row>
    <row r="520" spans="1:11" hidden="1" x14ac:dyDescent="0.2">
      <c r="A520" s="7" t="s">
        <v>1668</v>
      </c>
      <c r="B520" s="90">
        <v>45061</v>
      </c>
      <c r="C520" s="113" t="s">
        <v>1727</v>
      </c>
      <c r="D520" s="114"/>
      <c r="E520" s="91">
        <v>18675</v>
      </c>
      <c r="F520" s="91"/>
      <c r="G520" s="92">
        <f t="shared" si="24"/>
        <v>-33353888.57</v>
      </c>
      <c r="H520" s="93"/>
      <c r="I520" s="94">
        <f t="shared" si="25"/>
        <v>-18675</v>
      </c>
      <c r="J520" s="115">
        <f t="shared" si="26"/>
        <v>45077</v>
      </c>
      <c r="K520" s="116" t="s">
        <v>9</v>
      </c>
    </row>
    <row r="521" spans="1:11" hidden="1" x14ac:dyDescent="0.2">
      <c r="A521" s="7" t="s">
        <v>1668</v>
      </c>
      <c r="B521" s="90">
        <v>45061</v>
      </c>
      <c r="C521" s="113" t="s">
        <v>599</v>
      </c>
      <c r="D521" s="114"/>
      <c r="E521" s="91">
        <v>13833.98</v>
      </c>
      <c r="F521" s="91"/>
      <c r="G521" s="92">
        <f t="shared" si="24"/>
        <v>-33335213.57</v>
      </c>
      <c r="H521" s="93"/>
      <c r="I521" s="94">
        <f t="shared" si="25"/>
        <v>-13833.98</v>
      </c>
      <c r="J521" s="115">
        <f t="shared" si="26"/>
        <v>45077</v>
      </c>
      <c r="K521" s="116" t="s">
        <v>8</v>
      </c>
    </row>
    <row r="522" spans="1:11" hidden="1" x14ac:dyDescent="0.2">
      <c r="A522" s="7" t="s">
        <v>1668</v>
      </c>
      <c r="B522" s="90">
        <v>45061</v>
      </c>
      <c r="C522" s="113" t="s">
        <v>647</v>
      </c>
      <c r="D522" s="114"/>
      <c r="E522" s="91">
        <v>20520</v>
      </c>
      <c r="F522" s="91"/>
      <c r="G522" s="92">
        <f t="shared" si="24"/>
        <v>-33321379.59</v>
      </c>
      <c r="H522" s="93"/>
      <c r="I522" s="94">
        <f t="shared" si="25"/>
        <v>-20520</v>
      </c>
      <c r="J522" s="115">
        <f t="shared" si="26"/>
        <v>45077</v>
      </c>
      <c r="K522" s="116" t="s">
        <v>9</v>
      </c>
    </row>
    <row r="523" spans="1:11" hidden="1" x14ac:dyDescent="0.2">
      <c r="A523" s="7" t="s">
        <v>1668</v>
      </c>
      <c r="B523" s="90">
        <v>45061</v>
      </c>
      <c r="C523" s="113" t="s">
        <v>1707</v>
      </c>
      <c r="D523" s="114"/>
      <c r="E523" s="91">
        <v>3042.72</v>
      </c>
      <c r="F523" s="91"/>
      <c r="G523" s="92">
        <f t="shared" si="24"/>
        <v>-33300859.59</v>
      </c>
      <c r="H523" s="93"/>
      <c r="I523" s="94">
        <f t="shared" si="25"/>
        <v>-3042.72</v>
      </c>
      <c r="J523" s="115">
        <f t="shared" si="26"/>
        <v>45077</v>
      </c>
      <c r="K523" s="116" t="s">
        <v>9</v>
      </c>
    </row>
    <row r="524" spans="1:11" hidden="1" x14ac:dyDescent="0.2">
      <c r="A524" s="7" t="s">
        <v>1668</v>
      </c>
      <c r="B524" s="90">
        <v>45061</v>
      </c>
      <c r="C524" s="113" t="s">
        <v>1658</v>
      </c>
      <c r="D524" s="114"/>
      <c r="E524" s="91">
        <v>93000</v>
      </c>
      <c r="F524" s="91"/>
      <c r="G524" s="92">
        <f t="shared" si="24"/>
        <v>-33297816.870000001</v>
      </c>
      <c r="H524" s="93"/>
      <c r="I524" s="94">
        <f t="shared" si="25"/>
        <v>-93000</v>
      </c>
      <c r="J524" s="115">
        <f t="shared" si="26"/>
        <v>45077</v>
      </c>
      <c r="K524" s="116" t="s">
        <v>9</v>
      </c>
    </row>
    <row r="525" spans="1:11" hidden="1" x14ac:dyDescent="0.2">
      <c r="A525" s="7" t="s">
        <v>1668</v>
      </c>
      <c r="B525" s="90">
        <v>45061</v>
      </c>
      <c r="C525" s="113" t="s">
        <v>601</v>
      </c>
      <c r="D525" s="114"/>
      <c r="E525" s="91">
        <v>2158.89</v>
      </c>
      <c r="F525" s="91"/>
      <c r="G525" s="92">
        <f t="shared" si="24"/>
        <v>-33204816.870000001</v>
      </c>
      <c r="H525" s="93"/>
      <c r="I525" s="94">
        <f t="shared" si="25"/>
        <v>-2158.89</v>
      </c>
      <c r="J525" s="115">
        <f t="shared" si="26"/>
        <v>45077</v>
      </c>
      <c r="K525" s="116" t="s">
        <v>14</v>
      </c>
    </row>
    <row r="526" spans="1:11" hidden="1" x14ac:dyDescent="0.2">
      <c r="A526" s="7" t="s">
        <v>1668</v>
      </c>
      <c r="B526" s="90">
        <v>45061</v>
      </c>
      <c r="C526" s="113" t="s">
        <v>1689</v>
      </c>
      <c r="D526" s="114"/>
      <c r="E526" s="91"/>
      <c r="F526" s="91">
        <v>151230.59</v>
      </c>
      <c r="G526" s="92">
        <f t="shared" si="24"/>
        <v>-33202657.98</v>
      </c>
      <c r="H526" s="93"/>
      <c r="I526" s="94">
        <f t="shared" si="25"/>
        <v>151230.59</v>
      </c>
      <c r="J526" s="115">
        <f t="shared" si="26"/>
        <v>45077</v>
      </c>
      <c r="K526" s="116" t="s">
        <v>737</v>
      </c>
    </row>
    <row r="527" spans="1:11" hidden="1" x14ac:dyDescent="0.2">
      <c r="A527" s="7" t="s">
        <v>1758</v>
      </c>
      <c r="B527" s="90">
        <v>45061</v>
      </c>
      <c r="C527" s="113" t="s">
        <v>1761</v>
      </c>
      <c r="D527" s="114"/>
      <c r="E527" s="91">
        <v>151230.59</v>
      </c>
      <c r="F527" s="91"/>
      <c r="G527" s="92">
        <f t="shared" si="24"/>
        <v>-33353888.57</v>
      </c>
      <c r="H527" s="93"/>
      <c r="I527" s="94">
        <f t="shared" si="25"/>
        <v>-151230.59</v>
      </c>
      <c r="J527" s="115">
        <f t="shared" si="26"/>
        <v>45077</v>
      </c>
      <c r="K527" s="116" t="s">
        <v>737</v>
      </c>
    </row>
    <row r="528" spans="1:11" hidden="1" x14ac:dyDescent="0.2">
      <c r="A528" s="7" t="s">
        <v>1829</v>
      </c>
      <c r="B528" s="90">
        <v>45069</v>
      </c>
      <c r="C528" s="113" t="s">
        <v>729</v>
      </c>
      <c r="D528" s="114" t="s">
        <v>1828</v>
      </c>
      <c r="E528" s="91">
        <v>0</v>
      </c>
      <c r="F528" s="91"/>
      <c r="G528" s="92">
        <f t="shared" si="24"/>
        <v>-33202657.98</v>
      </c>
      <c r="H528" s="93"/>
      <c r="I528" s="94">
        <f t="shared" si="25"/>
        <v>0</v>
      </c>
      <c r="J528" s="115">
        <f t="shared" si="26"/>
        <v>45077</v>
      </c>
      <c r="K528" s="116"/>
    </row>
    <row r="529" spans="1:11" x14ac:dyDescent="0.2">
      <c r="A529" s="7" t="s">
        <v>1829</v>
      </c>
      <c r="B529" s="90">
        <v>45069</v>
      </c>
      <c r="C529" s="113" t="s">
        <v>727</v>
      </c>
      <c r="D529" s="114" t="s">
        <v>1825</v>
      </c>
      <c r="E529" s="91">
        <v>9528.35</v>
      </c>
      <c r="F529" s="91"/>
      <c r="G529" s="92">
        <f t="shared" si="24"/>
        <v>-33202657.98</v>
      </c>
      <c r="H529" s="93"/>
      <c r="I529" s="94">
        <f t="shared" si="25"/>
        <v>-9528.35</v>
      </c>
      <c r="J529" s="115">
        <f t="shared" si="26"/>
        <v>45077</v>
      </c>
      <c r="K529" s="116"/>
    </row>
    <row r="530" spans="1:11" hidden="1" x14ac:dyDescent="0.2">
      <c r="A530" s="7" t="s">
        <v>1829</v>
      </c>
      <c r="B530" s="90">
        <v>45069</v>
      </c>
      <c r="C530" s="113" t="s">
        <v>730</v>
      </c>
      <c r="D530" s="114" t="s">
        <v>1826</v>
      </c>
      <c r="E530" s="91">
        <v>154775.43</v>
      </c>
      <c r="F530" s="91"/>
      <c r="G530" s="92">
        <f t="shared" si="24"/>
        <v>-33193129.629999999</v>
      </c>
      <c r="H530" s="93"/>
      <c r="I530" s="94">
        <f t="shared" si="25"/>
        <v>-154775.43</v>
      </c>
      <c r="J530" s="115">
        <f t="shared" si="26"/>
        <v>45077</v>
      </c>
      <c r="K530" s="116"/>
    </row>
    <row r="531" spans="1:11" hidden="1" x14ac:dyDescent="0.2">
      <c r="A531" s="7" t="s">
        <v>1829</v>
      </c>
      <c r="B531" s="90">
        <v>45069</v>
      </c>
      <c r="C531" s="113" t="s">
        <v>1816</v>
      </c>
      <c r="D531" s="114" t="s">
        <v>1827</v>
      </c>
      <c r="E531" s="91">
        <v>0</v>
      </c>
      <c r="F531" s="91"/>
      <c r="G531" s="92">
        <f t="shared" si="24"/>
        <v>-33038354.199999999</v>
      </c>
      <c r="H531" s="93"/>
      <c r="I531" s="94">
        <f t="shared" si="25"/>
        <v>0</v>
      </c>
      <c r="J531" s="115">
        <f t="shared" si="26"/>
        <v>45077</v>
      </c>
      <c r="K531" s="116"/>
    </row>
    <row r="532" spans="1:11" hidden="1" x14ac:dyDescent="0.2">
      <c r="A532" s="7" t="s">
        <v>1668</v>
      </c>
      <c r="B532" s="90">
        <v>45077</v>
      </c>
      <c r="C532" s="113" t="s">
        <v>579</v>
      </c>
      <c r="D532" s="114"/>
      <c r="E532" s="91">
        <v>0.7</v>
      </c>
      <c r="F532" s="91"/>
      <c r="G532" s="92">
        <f t="shared" si="24"/>
        <v>-33038354.199999999</v>
      </c>
      <c r="H532" s="93"/>
      <c r="I532" s="94">
        <f t="shared" si="25"/>
        <v>-0.7</v>
      </c>
      <c r="J532" s="115">
        <f t="shared" si="26"/>
        <v>45077</v>
      </c>
      <c r="K532" s="116" t="s">
        <v>14</v>
      </c>
    </row>
    <row r="533" spans="1:11" hidden="1" x14ac:dyDescent="0.2">
      <c r="A533" s="7" t="s">
        <v>1668</v>
      </c>
      <c r="B533" s="90">
        <v>45077</v>
      </c>
      <c r="C533" s="113" t="s">
        <v>1689</v>
      </c>
      <c r="D533" s="114"/>
      <c r="E533" s="91"/>
      <c r="F533" s="91">
        <v>0.7</v>
      </c>
      <c r="G533" s="92">
        <f t="shared" si="24"/>
        <v>-33038353.5</v>
      </c>
      <c r="H533" s="93"/>
      <c r="I533" s="94">
        <f t="shared" si="25"/>
        <v>0.7</v>
      </c>
      <c r="J533" s="115">
        <f t="shared" si="26"/>
        <v>45077</v>
      </c>
      <c r="K533" s="116" t="s">
        <v>737</v>
      </c>
    </row>
    <row r="534" spans="1:11" hidden="1" x14ac:dyDescent="0.2">
      <c r="A534" s="7" t="s">
        <v>1758</v>
      </c>
      <c r="B534" s="90">
        <v>45077</v>
      </c>
      <c r="C534" s="113" t="s">
        <v>1761</v>
      </c>
      <c r="D534" s="114"/>
      <c r="E534" s="91">
        <v>0.7</v>
      </c>
      <c r="F534" s="91"/>
      <c r="G534" s="92">
        <f t="shared" si="24"/>
        <v>-33038354.199999999</v>
      </c>
      <c r="H534" s="93"/>
      <c r="I534" s="94">
        <f t="shared" si="25"/>
        <v>-0.7</v>
      </c>
      <c r="J534" s="115">
        <f t="shared" si="26"/>
        <v>45077</v>
      </c>
      <c r="K534" s="116" t="s">
        <v>737</v>
      </c>
    </row>
    <row r="535" spans="1:11" hidden="1" x14ac:dyDescent="0.2">
      <c r="A535" s="7" t="s">
        <v>1758</v>
      </c>
      <c r="B535" s="90">
        <v>45077</v>
      </c>
      <c r="C535" s="113" t="s">
        <v>823</v>
      </c>
      <c r="D535" s="114"/>
      <c r="E535" s="91"/>
      <c r="F535" s="91">
        <v>260.37</v>
      </c>
      <c r="G535" s="92">
        <f t="shared" si="24"/>
        <v>-33038353.5</v>
      </c>
      <c r="H535" s="93"/>
      <c r="I535" s="94">
        <f t="shared" si="25"/>
        <v>260.37</v>
      </c>
      <c r="J535" s="115">
        <f t="shared" si="26"/>
        <v>45077</v>
      </c>
      <c r="K535" s="116" t="s">
        <v>14</v>
      </c>
    </row>
    <row r="536" spans="1:11" hidden="1" x14ac:dyDescent="0.2">
      <c r="A536" s="7" t="s">
        <v>1668</v>
      </c>
      <c r="B536" s="90">
        <v>45078</v>
      </c>
      <c r="C536" s="113" t="s">
        <v>1701</v>
      </c>
      <c r="D536" s="114"/>
      <c r="E536" s="91">
        <v>14451</v>
      </c>
      <c r="F536" s="91"/>
      <c r="G536" s="92">
        <f t="shared" si="24"/>
        <v>-33038613.870000001</v>
      </c>
      <c r="H536" s="93"/>
      <c r="I536" s="94">
        <f t="shared" si="25"/>
        <v>-14451</v>
      </c>
      <c r="J536" s="115">
        <f t="shared" si="26"/>
        <v>45107</v>
      </c>
      <c r="K536" s="116" t="s">
        <v>737</v>
      </c>
    </row>
    <row r="537" spans="1:11" hidden="1" x14ac:dyDescent="0.2">
      <c r="A537" s="7" t="s">
        <v>1668</v>
      </c>
      <c r="B537" s="90">
        <v>45078</v>
      </c>
      <c r="C537" s="113" t="s">
        <v>1704</v>
      </c>
      <c r="D537" s="114"/>
      <c r="E537" s="91"/>
      <c r="F537" s="91">
        <v>14451</v>
      </c>
      <c r="G537" s="92">
        <f t="shared" si="24"/>
        <v>-33024162.870000001</v>
      </c>
      <c r="H537" s="93"/>
      <c r="I537" s="94">
        <f t="shared" si="25"/>
        <v>14451</v>
      </c>
      <c r="J537" s="115">
        <f t="shared" si="26"/>
        <v>45107</v>
      </c>
      <c r="K537" s="116" t="s">
        <v>14</v>
      </c>
    </row>
    <row r="538" spans="1:11" hidden="1" x14ac:dyDescent="0.2">
      <c r="A538" s="7" t="s">
        <v>1758</v>
      </c>
      <c r="B538" s="90">
        <v>45078</v>
      </c>
      <c r="C538" s="113" t="s">
        <v>1762</v>
      </c>
      <c r="D538" s="114"/>
      <c r="E538" s="91"/>
      <c r="F538" s="91">
        <v>14451</v>
      </c>
      <c r="G538" s="92">
        <f t="shared" si="24"/>
        <v>-33038613.870000001</v>
      </c>
      <c r="H538" s="93"/>
      <c r="I538" s="94">
        <f t="shared" si="25"/>
        <v>14451</v>
      </c>
      <c r="J538" s="115">
        <f t="shared" si="26"/>
        <v>45107</v>
      </c>
      <c r="K538" s="116" t="s">
        <v>737</v>
      </c>
    </row>
    <row r="539" spans="1:11" hidden="1" x14ac:dyDescent="0.2">
      <c r="A539" s="7" t="s">
        <v>1668</v>
      </c>
      <c r="B539" s="90">
        <v>45085</v>
      </c>
      <c r="C539" s="113" t="s">
        <v>1701</v>
      </c>
      <c r="D539" s="114"/>
      <c r="E539" s="91">
        <v>18000</v>
      </c>
      <c r="F539" s="91"/>
      <c r="G539" s="92">
        <f t="shared" si="24"/>
        <v>-33053064.870000001</v>
      </c>
      <c r="H539" s="93"/>
      <c r="I539" s="94">
        <f t="shared" si="25"/>
        <v>-18000</v>
      </c>
      <c r="J539" s="115">
        <f t="shared" si="26"/>
        <v>45107</v>
      </c>
      <c r="K539" s="116" t="s">
        <v>737</v>
      </c>
    </row>
    <row r="540" spans="1:11" hidden="1" x14ac:dyDescent="0.2">
      <c r="A540" s="7" t="s">
        <v>1668</v>
      </c>
      <c r="B540" s="90">
        <v>45085</v>
      </c>
      <c r="C540" s="113" t="s">
        <v>1721</v>
      </c>
      <c r="D540" s="114"/>
      <c r="E540" s="91"/>
      <c r="F540" s="91">
        <v>18000</v>
      </c>
      <c r="G540" s="92">
        <f t="shared" si="24"/>
        <v>-33035064.870000001</v>
      </c>
      <c r="H540" s="93"/>
      <c r="I540" s="94">
        <f t="shared" si="25"/>
        <v>18000</v>
      </c>
      <c r="J540" s="115">
        <f t="shared" si="26"/>
        <v>45107</v>
      </c>
      <c r="K540" s="116" t="s">
        <v>1530</v>
      </c>
    </row>
    <row r="541" spans="1:11" hidden="1" x14ac:dyDescent="0.2">
      <c r="A541" s="7" t="s">
        <v>1758</v>
      </c>
      <c r="B541" s="90">
        <v>45085</v>
      </c>
      <c r="C541" s="113" t="s">
        <v>1762</v>
      </c>
      <c r="D541" s="114"/>
      <c r="E541" s="91"/>
      <c r="F541" s="91">
        <v>18000</v>
      </c>
      <c r="G541" s="92">
        <f t="shared" si="24"/>
        <v>-33053064.870000001</v>
      </c>
      <c r="H541" s="93"/>
      <c r="I541" s="94">
        <f t="shared" si="25"/>
        <v>18000</v>
      </c>
      <c r="J541" s="115">
        <f t="shared" si="26"/>
        <v>45107</v>
      </c>
      <c r="K541" s="116" t="s">
        <v>737</v>
      </c>
    </row>
    <row r="542" spans="1:11" hidden="1" x14ac:dyDescent="0.2">
      <c r="A542" s="7" t="s">
        <v>1668</v>
      </c>
      <c r="B542" s="90">
        <v>45086</v>
      </c>
      <c r="C542" s="113" t="s">
        <v>568</v>
      </c>
      <c r="D542" s="114"/>
      <c r="E542" s="91">
        <v>3000</v>
      </c>
      <c r="F542" s="91"/>
      <c r="G542" s="92">
        <f t="shared" si="24"/>
        <v>-33071064.870000001</v>
      </c>
      <c r="H542" s="93"/>
      <c r="I542" s="94">
        <f t="shared" si="25"/>
        <v>-3000</v>
      </c>
      <c r="J542" s="115">
        <f t="shared" si="26"/>
        <v>45107</v>
      </c>
      <c r="K542" s="116" t="s">
        <v>12</v>
      </c>
    </row>
    <row r="543" spans="1:11" hidden="1" x14ac:dyDescent="0.2">
      <c r="A543" s="7" t="s">
        <v>1668</v>
      </c>
      <c r="B543" s="90">
        <v>45086</v>
      </c>
      <c r="C543" s="113" t="s">
        <v>1716</v>
      </c>
      <c r="D543" s="114"/>
      <c r="E543" s="91">
        <v>13881.22</v>
      </c>
      <c r="F543" s="91"/>
      <c r="G543" s="92">
        <f t="shared" si="24"/>
        <v>-33068064.870000001</v>
      </c>
      <c r="H543" s="93"/>
      <c r="I543" s="94">
        <f t="shared" si="25"/>
        <v>-13881.22</v>
      </c>
      <c r="J543" s="115">
        <f t="shared" si="26"/>
        <v>45107</v>
      </c>
      <c r="K543" s="116" t="s">
        <v>9</v>
      </c>
    </row>
    <row r="544" spans="1:11" hidden="1" x14ac:dyDescent="0.2">
      <c r="A544" s="7" t="s">
        <v>1668</v>
      </c>
      <c r="B544" s="90">
        <v>45086</v>
      </c>
      <c r="C544" s="113" t="s">
        <v>1658</v>
      </c>
      <c r="D544" s="114"/>
      <c r="E544" s="91">
        <v>24696</v>
      </c>
      <c r="F544" s="91"/>
      <c r="G544" s="92">
        <f t="shared" si="24"/>
        <v>-33054183.650000002</v>
      </c>
      <c r="H544" s="93"/>
      <c r="I544" s="94">
        <f t="shared" si="25"/>
        <v>-24696</v>
      </c>
      <c r="J544" s="115">
        <f t="shared" si="26"/>
        <v>45107</v>
      </c>
      <c r="K544" s="116" t="s">
        <v>9</v>
      </c>
    </row>
    <row r="545" spans="1:11" hidden="1" x14ac:dyDescent="0.2">
      <c r="A545" s="7" t="s">
        <v>1668</v>
      </c>
      <c r="B545" s="90">
        <v>45086</v>
      </c>
      <c r="C545" s="113" t="s">
        <v>647</v>
      </c>
      <c r="D545" s="114"/>
      <c r="E545" s="91">
        <v>45186</v>
      </c>
      <c r="F545" s="91"/>
      <c r="G545" s="92">
        <f t="shared" si="24"/>
        <v>-33029487.650000002</v>
      </c>
      <c r="H545" s="93"/>
      <c r="I545" s="94">
        <f t="shared" si="25"/>
        <v>-45186</v>
      </c>
      <c r="J545" s="115">
        <f t="shared" si="26"/>
        <v>45107</v>
      </c>
      <c r="K545" s="116" t="s">
        <v>9</v>
      </c>
    </row>
    <row r="546" spans="1:11" hidden="1" x14ac:dyDescent="0.2">
      <c r="A546" s="7" t="s">
        <v>1668</v>
      </c>
      <c r="B546" s="90">
        <v>45086</v>
      </c>
      <c r="C546" s="113" t="s">
        <v>1661</v>
      </c>
      <c r="D546" s="114"/>
      <c r="E546" s="91">
        <v>2859.03</v>
      </c>
      <c r="F546" s="91"/>
      <c r="G546" s="92">
        <f t="shared" si="24"/>
        <v>-32984301.650000002</v>
      </c>
      <c r="H546" s="93"/>
      <c r="I546" s="94">
        <f t="shared" si="25"/>
        <v>-2859.03</v>
      </c>
      <c r="J546" s="115">
        <f t="shared" si="26"/>
        <v>45107</v>
      </c>
      <c r="K546" s="116" t="s">
        <v>14</v>
      </c>
    </row>
    <row r="547" spans="1:11" hidden="1" x14ac:dyDescent="0.2">
      <c r="A547" s="7" t="s">
        <v>1668</v>
      </c>
      <c r="B547" s="90">
        <v>45086</v>
      </c>
      <c r="C547" s="113" t="s">
        <v>599</v>
      </c>
      <c r="D547" s="114"/>
      <c r="E547" s="91">
        <v>13833.98</v>
      </c>
      <c r="F547" s="91"/>
      <c r="G547" s="92">
        <f t="shared" si="24"/>
        <v>-32981442.620000001</v>
      </c>
      <c r="H547" s="93"/>
      <c r="I547" s="94">
        <f t="shared" si="25"/>
        <v>-13833.98</v>
      </c>
      <c r="J547" s="115">
        <f t="shared" si="26"/>
        <v>45107</v>
      </c>
      <c r="K547" s="116" t="s">
        <v>8</v>
      </c>
    </row>
    <row r="548" spans="1:11" hidden="1" x14ac:dyDescent="0.2">
      <c r="A548" s="7" t="s">
        <v>1668</v>
      </c>
      <c r="B548" s="90">
        <v>45086</v>
      </c>
      <c r="C548" s="113" t="s">
        <v>1720</v>
      </c>
      <c r="D548" s="114"/>
      <c r="E548" s="91">
        <v>960</v>
      </c>
      <c r="F548" s="91"/>
      <c r="G548" s="92">
        <f t="shared" si="24"/>
        <v>-32967608.640000001</v>
      </c>
      <c r="H548" s="93"/>
      <c r="I548" s="94">
        <f t="shared" si="25"/>
        <v>-960</v>
      </c>
      <c r="J548" s="115">
        <f t="shared" si="26"/>
        <v>45107</v>
      </c>
      <c r="K548" s="116" t="s">
        <v>12</v>
      </c>
    </row>
    <row r="549" spans="1:11" hidden="1" x14ac:dyDescent="0.2">
      <c r="A549" s="7" t="s">
        <v>1668</v>
      </c>
      <c r="B549" s="90">
        <v>45086</v>
      </c>
      <c r="C549" s="113" t="s">
        <v>1727</v>
      </c>
      <c r="D549" s="114"/>
      <c r="E549" s="91">
        <v>8077.2</v>
      </c>
      <c r="F549" s="91"/>
      <c r="G549" s="92">
        <f t="shared" si="24"/>
        <v>-32966648.640000001</v>
      </c>
      <c r="H549" s="93"/>
      <c r="I549" s="94">
        <f t="shared" si="25"/>
        <v>-8077.2</v>
      </c>
      <c r="J549" s="115">
        <f t="shared" si="26"/>
        <v>45107</v>
      </c>
      <c r="K549" s="116" t="s">
        <v>9</v>
      </c>
    </row>
    <row r="550" spans="1:11" hidden="1" x14ac:dyDescent="0.2">
      <c r="A550" s="7" t="s">
        <v>1668</v>
      </c>
      <c r="B550" s="90">
        <v>45086</v>
      </c>
      <c r="C550" s="113" t="s">
        <v>1728</v>
      </c>
      <c r="D550" s="114"/>
      <c r="E550" s="91">
        <v>15480</v>
      </c>
      <c r="F550" s="91"/>
      <c r="G550" s="92">
        <f t="shared" si="24"/>
        <v>-32958571.440000001</v>
      </c>
      <c r="H550" s="93"/>
      <c r="I550" s="94">
        <f t="shared" si="25"/>
        <v>-15480</v>
      </c>
      <c r="J550" s="115">
        <f t="shared" si="26"/>
        <v>45107</v>
      </c>
      <c r="K550" s="116" t="s">
        <v>9</v>
      </c>
    </row>
    <row r="551" spans="1:11" hidden="1" x14ac:dyDescent="0.2">
      <c r="A551" s="7" t="s">
        <v>1668</v>
      </c>
      <c r="B551" s="90">
        <v>45086</v>
      </c>
      <c r="C551" s="113" t="s">
        <v>1033</v>
      </c>
      <c r="D551" s="114"/>
      <c r="E551" s="91">
        <v>10230</v>
      </c>
      <c r="F551" s="91"/>
      <c r="G551" s="92">
        <f t="shared" si="24"/>
        <v>-32943091.440000001</v>
      </c>
      <c r="H551" s="93"/>
      <c r="I551" s="94">
        <f t="shared" si="25"/>
        <v>-10230</v>
      </c>
      <c r="J551" s="115">
        <f t="shared" si="26"/>
        <v>45107</v>
      </c>
      <c r="K551" s="116" t="s">
        <v>12</v>
      </c>
    </row>
    <row r="552" spans="1:11" hidden="1" x14ac:dyDescent="0.2">
      <c r="A552" s="7" t="s">
        <v>1668</v>
      </c>
      <c r="B552" s="90">
        <v>45086</v>
      </c>
      <c r="C552" s="113" t="s">
        <v>1705</v>
      </c>
      <c r="D552" s="114"/>
      <c r="E552" s="91">
        <v>179507.69</v>
      </c>
      <c r="F552" s="91"/>
      <c r="G552" s="92">
        <f t="shared" si="24"/>
        <v>-32932861.440000001</v>
      </c>
      <c r="H552" s="93"/>
      <c r="I552" s="94">
        <f t="shared" si="25"/>
        <v>-179507.69</v>
      </c>
      <c r="J552" s="115">
        <f t="shared" si="26"/>
        <v>45107</v>
      </c>
      <c r="K552" s="116" t="s">
        <v>15</v>
      </c>
    </row>
    <row r="553" spans="1:11" hidden="1" x14ac:dyDescent="0.2">
      <c r="A553" s="7" t="s">
        <v>1668</v>
      </c>
      <c r="B553" s="90">
        <v>45086</v>
      </c>
      <c r="C553" s="113" t="s">
        <v>1655</v>
      </c>
      <c r="D553" s="114"/>
      <c r="E553" s="91">
        <v>20040</v>
      </c>
      <c r="F553" s="91"/>
      <c r="G553" s="92">
        <f t="shared" si="24"/>
        <v>-32753353.75</v>
      </c>
      <c r="H553" s="93"/>
      <c r="I553" s="94">
        <f t="shared" si="25"/>
        <v>-20040</v>
      </c>
      <c r="J553" s="115">
        <f t="shared" si="26"/>
        <v>45107</v>
      </c>
      <c r="K553" s="116" t="s">
        <v>9</v>
      </c>
    </row>
    <row r="554" spans="1:11" hidden="1" x14ac:dyDescent="0.2">
      <c r="A554" s="7" t="s">
        <v>1668</v>
      </c>
      <c r="B554" s="90">
        <v>45086</v>
      </c>
      <c r="C554" s="113" t="s">
        <v>1713</v>
      </c>
      <c r="D554" s="114"/>
      <c r="E554" s="91">
        <v>3120</v>
      </c>
      <c r="F554" s="91"/>
      <c r="G554" s="92">
        <f t="shared" si="24"/>
        <v>-32733313.75</v>
      </c>
      <c r="H554" s="93"/>
      <c r="I554" s="94">
        <f t="shared" si="25"/>
        <v>-3120</v>
      </c>
      <c r="J554" s="115">
        <f t="shared" si="26"/>
        <v>45107</v>
      </c>
      <c r="K554" s="116" t="s">
        <v>9</v>
      </c>
    </row>
    <row r="555" spans="1:11" hidden="1" x14ac:dyDescent="0.2">
      <c r="A555" s="7" t="s">
        <v>1668</v>
      </c>
      <c r="B555" s="90">
        <v>45086</v>
      </c>
      <c r="C555" s="113" t="s">
        <v>1714</v>
      </c>
      <c r="D555" s="114"/>
      <c r="E555" s="91">
        <v>2860.18</v>
      </c>
      <c r="F555" s="91"/>
      <c r="G555" s="92">
        <f t="shared" si="24"/>
        <v>-32730193.75</v>
      </c>
      <c r="H555" s="93"/>
      <c r="I555" s="94">
        <f t="shared" si="25"/>
        <v>-2860.18</v>
      </c>
      <c r="J555" s="115">
        <f t="shared" si="26"/>
        <v>45107</v>
      </c>
      <c r="K555" s="116" t="s">
        <v>9</v>
      </c>
    </row>
    <row r="556" spans="1:11" hidden="1" x14ac:dyDescent="0.2">
      <c r="A556" s="7" t="s">
        <v>1668</v>
      </c>
      <c r="B556" s="90">
        <v>45086</v>
      </c>
      <c r="C556" s="113" t="s">
        <v>1689</v>
      </c>
      <c r="D556" s="114"/>
      <c r="E556" s="91"/>
      <c r="F556" s="91">
        <v>181731.3</v>
      </c>
      <c r="G556" s="92">
        <f t="shared" si="24"/>
        <v>-32727333.57</v>
      </c>
      <c r="H556" s="93"/>
      <c r="I556" s="94">
        <f t="shared" si="25"/>
        <v>181731.3</v>
      </c>
      <c r="J556" s="115">
        <f t="shared" si="26"/>
        <v>45107</v>
      </c>
      <c r="K556" s="116" t="s">
        <v>737</v>
      </c>
    </row>
    <row r="557" spans="1:11" hidden="1" x14ac:dyDescent="0.2">
      <c r="A557" s="7" t="s">
        <v>1668</v>
      </c>
      <c r="B557" s="90">
        <v>45086</v>
      </c>
      <c r="C557" s="113" t="s">
        <v>1703</v>
      </c>
      <c r="D557" s="114"/>
      <c r="E557" s="91"/>
      <c r="F557" s="91">
        <v>162000</v>
      </c>
      <c r="G557" s="92">
        <f t="shared" si="24"/>
        <v>-32909064.870000001</v>
      </c>
      <c r="H557" s="93"/>
      <c r="I557" s="94">
        <f t="shared" si="25"/>
        <v>162000</v>
      </c>
      <c r="J557" s="115">
        <f t="shared" si="26"/>
        <v>45107</v>
      </c>
      <c r="K557" s="116" t="s">
        <v>1673</v>
      </c>
    </row>
    <row r="558" spans="1:11" hidden="1" x14ac:dyDescent="0.2">
      <c r="A558" s="7" t="s">
        <v>1758</v>
      </c>
      <c r="B558" s="90">
        <v>45086</v>
      </c>
      <c r="C558" s="113" t="s">
        <v>1761</v>
      </c>
      <c r="D558" s="114"/>
      <c r="E558" s="91">
        <v>181731.3</v>
      </c>
      <c r="F558" s="91"/>
      <c r="G558" s="92">
        <f t="shared" si="24"/>
        <v>-33071064.870000001</v>
      </c>
      <c r="H558" s="93"/>
      <c r="I558" s="94">
        <f t="shared" si="25"/>
        <v>-181731.3</v>
      </c>
      <c r="J558" s="115">
        <f t="shared" si="26"/>
        <v>45107</v>
      </c>
      <c r="K558" s="116" t="s">
        <v>737</v>
      </c>
    </row>
    <row r="559" spans="1:11" x14ac:dyDescent="0.2">
      <c r="A559" s="7" t="s">
        <v>1829</v>
      </c>
      <c r="B559" s="90">
        <v>45086</v>
      </c>
      <c r="C559" s="113" t="s">
        <v>1817</v>
      </c>
      <c r="D559" s="114" t="s">
        <v>1825</v>
      </c>
      <c r="E559" s="91"/>
      <c r="F559" s="91">
        <v>10514.04</v>
      </c>
      <c r="G559" s="92">
        <f t="shared" si="24"/>
        <v>-32889333.57</v>
      </c>
      <c r="H559" s="93"/>
      <c r="I559" s="94">
        <f t="shared" si="25"/>
        <v>10514.04</v>
      </c>
      <c r="J559" s="115">
        <f t="shared" si="26"/>
        <v>45107</v>
      </c>
      <c r="K559" s="116"/>
    </row>
    <row r="560" spans="1:11" hidden="1" x14ac:dyDescent="0.2">
      <c r="A560" s="7" t="s">
        <v>1829</v>
      </c>
      <c r="B560" s="90">
        <v>45086</v>
      </c>
      <c r="C560" s="113" t="s">
        <v>1818</v>
      </c>
      <c r="D560" s="114" t="s">
        <v>1826</v>
      </c>
      <c r="E560" s="91"/>
      <c r="F560" s="91">
        <v>168993.65</v>
      </c>
      <c r="G560" s="92">
        <f t="shared" si="24"/>
        <v>-32899847.609999999</v>
      </c>
      <c r="H560" s="93"/>
      <c r="I560" s="94">
        <f t="shared" si="25"/>
        <v>168993.65</v>
      </c>
      <c r="J560" s="115">
        <f t="shared" si="26"/>
        <v>45107</v>
      </c>
      <c r="K560" s="116"/>
    </row>
    <row r="561" spans="1:11" hidden="1" x14ac:dyDescent="0.2">
      <c r="A561" s="7" t="s">
        <v>1668</v>
      </c>
      <c r="B561" s="90">
        <v>45097</v>
      </c>
      <c r="C561" s="113" t="s">
        <v>1701</v>
      </c>
      <c r="D561" s="114"/>
      <c r="E561" s="91">
        <v>34239.96</v>
      </c>
      <c r="F561" s="91"/>
      <c r="G561" s="92">
        <f t="shared" si="24"/>
        <v>-33068841.259999998</v>
      </c>
      <c r="H561" s="93"/>
      <c r="I561" s="94">
        <f t="shared" si="25"/>
        <v>-34239.96</v>
      </c>
      <c r="J561" s="115">
        <f t="shared" si="26"/>
        <v>45107</v>
      </c>
      <c r="K561" s="116" t="s">
        <v>737</v>
      </c>
    </row>
    <row r="562" spans="1:11" hidden="1" x14ac:dyDescent="0.2">
      <c r="A562" s="7" t="s">
        <v>1668</v>
      </c>
      <c r="B562" s="90">
        <v>45097</v>
      </c>
      <c r="C562" s="113" t="s">
        <v>1721</v>
      </c>
      <c r="D562" s="114"/>
      <c r="E562" s="91"/>
      <c r="F562" s="91">
        <v>34239.96</v>
      </c>
      <c r="G562" s="92">
        <f t="shared" si="24"/>
        <v>-33034601.299999997</v>
      </c>
      <c r="H562" s="93"/>
      <c r="I562" s="94">
        <f t="shared" si="25"/>
        <v>34239.96</v>
      </c>
      <c r="J562" s="115">
        <f t="shared" si="26"/>
        <v>45107</v>
      </c>
      <c r="K562" s="116" t="s">
        <v>1530</v>
      </c>
    </row>
    <row r="563" spans="1:11" hidden="1" x14ac:dyDescent="0.2">
      <c r="A563" s="7" t="s">
        <v>1758</v>
      </c>
      <c r="B563" s="90">
        <v>45097</v>
      </c>
      <c r="C563" s="113" t="s">
        <v>1762</v>
      </c>
      <c r="D563" s="114"/>
      <c r="E563" s="91"/>
      <c r="F563" s="91">
        <v>34239.96</v>
      </c>
      <c r="G563" s="92">
        <f t="shared" si="24"/>
        <v>-33068841.259999998</v>
      </c>
      <c r="H563" s="93"/>
      <c r="I563" s="94">
        <f t="shared" si="25"/>
        <v>34239.96</v>
      </c>
      <c r="J563" s="115">
        <f t="shared" si="26"/>
        <v>45107</v>
      </c>
      <c r="K563" s="116" t="s">
        <v>737</v>
      </c>
    </row>
    <row r="564" spans="1:11" hidden="1" x14ac:dyDescent="0.2">
      <c r="A564" s="7" t="s">
        <v>1668</v>
      </c>
      <c r="B564" s="90">
        <v>45100</v>
      </c>
      <c r="C564" s="113" t="s">
        <v>1705</v>
      </c>
      <c r="D564" s="114"/>
      <c r="E564" s="91">
        <v>342670.44</v>
      </c>
      <c r="F564" s="91"/>
      <c r="G564" s="92">
        <f t="shared" si="24"/>
        <v>-33103081.219999999</v>
      </c>
      <c r="H564" s="93"/>
      <c r="I564" s="94">
        <f t="shared" si="25"/>
        <v>-342670.44</v>
      </c>
      <c r="J564" s="115">
        <f t="shared" si="26"/>
        <v>45107</v>
      </c>
      <c r="K564" s="116" t="s">
        <v>15</v>
      </c>
    </row>
    <row r="565" spans="1:11" hidden="1" x14ac:dyDescent="0.2">
      <c r="A565" s="7" t="s">
        <v>1668</v>
      </c>
      <c r="B565" s="90">
        <v>45100</v>
      </c>
      <c r="C565" s="113" t="s">
        <v>1689</v>
      </c>
      <c r="D565" s="114"/>
      <c r="E565" s="91"/>
      <c r="F565" s="91">
        <v>34239.96</v>
      </c>
      <c r="G565" s="92">
        <f t="shared" si="24"/>
        <v>-32760410.779999997</v>
      </c>
      <c r="H565" s="93"/>
      <c r="I565" s="94">
        <f t="shared" si="25"/>
        <v>34239.96</v>
      </c>
      <c r="J565" s="115">
        <f t="shared" si="26"/>
        <v>45107</v>
      </c>
      <c r="K565" s="116" t="s">
        <v>737</v>
      </c>
    </row>
    <row r="566" spans="1:11" hidden="1" x14ac:dyDescent="0.2">
      <c r="A566" s="7" t="s">
        <v>1668</v>
      </c>
      <c r="B566" s="90">
        <v>45100</v>
      </c>
      <c r="C566" s="113" t="s">
        <v>1703</v>
      </c>
      <c r="D566" s="114"/>
      <c r="E566" s="91"/>
      <c r="F566" s="91">
        <v>308430.48</v>
      </c>
      <c r="G566" s="92">
        <f t="shared" si="24"/>
        <v>-32794650.739999998</v>
      </c>
      <c r="H566" s="93"/>
      <c r="I566" s="94">
        <f t="shared" si="25"/>
        <v>308430.48</v>
      </c>
      <c r="J566" s="115">
        <f t="shared" si="26"/>
        <v>45107</v>
      </c>
      <c r="K566" s="116" t="s">
        <v>1673</v>
      </c>
    </row>
    <row r="567" spans="1:11" hidden="1" x14ac:dyDescent="0.2">
      <c r="A567" s="7" t="s">
        <v>1758</v>
      </c>
      <c r="B567" s="90">
        <v>45100</v>
      </c>
      <c r="C567" s="113" t="s">
        <v>1761</v>
      </c>
      <c r="D567" s="114"/>
      <c r="E567" s="91">
        <v>34239.96</v>
      </c>
      <c r="F567" s="91"/>
      <c r="G567" s="92">
        <f t="shared" si="24"/>
        <v>-33103081.219999999</v>
      </c>
      <c r="H567" s="93"/>
      <c r="I567" s="94">
        <f t="shared" si="25"/>
        <v>-34239.96</v>
      </c>
      <c r="J567" s="115">
        <f t="shared" si="26"/>
        <v>45107</v>
      </c>
      <c r="K567" s="116" t="s">
        <v>737</v>
      </c>
    </row>
    <row r="568" spans="1:11" hidden="1" x14ac:dyDescent="0.2">
      <c r="A568" s="7" t="s">
        <v>1829</v>
      </c>
      <c r="B568" s="90">
        <v>45100</v>
      </c>
      <c r="C568" s="113" t="s">
        <v>729</v>
      </c>
      <c r="D568" s="114" t="s">
        <v>1828</v>
      </c>
      <c r="E568" s="91">
        <v>0</v>
      </c>
      <c r="F568" s="91"/>
      <c r="G568" s="92">
        <f t="shared" si="24"/>
        <v>-33068841.259999998</v>
      </c>
      <c r="H568" s="93"/>
      <c r="I568" s="94">
        <f t="shared" si="25"/>
        <v>0</v>
      </c>
      <c r="J568" s="115">
        <f t="shared" si="26"/>
        <v>45107</v>
      </c>
      <c r="K568" s="116"/>
    </row>
    <row r="569" spans="1:11" x14ac:dyDescent="0.2">
      <c r="A569" s="7" t="s">
        <v>1829</v>
      </c>
      <c r="B569" s="90">
        <v>45100</v>
      </c>
      <c r="C569" s="113" t="s">
        <v>727</v>
      </c>
      <c r="D569" s="114" t="s">
        <v>1825</v>
      </c>
      <c r="E569" s="91">
        <v>10185.469999999999</v>
      </c>
      <c r="F569" s="91"/>
      <c r="G569" s="92">
        <f t="shared" si="24"/>
        <v>-33068841.259999998</v>
      </c>
      <c r="H569" s="93"/>
      <c r="I569" s="94">
        <f t="shared" si="25"/>
        <v>-10185.469999999999</v>
      </c>
      <c r="J569" s="115">
        <f t="shared" si="26"/>
        <v>45107</v>
      </c>
      <c r="K569" s="116"/>
    </row>
    <row r="570" spans="1:11" hidden="1" x14ac:dyDescent="0.2">
      <c r="A570" s="7" t="s">
        <v>1829</v>
      </c>
      <c r="B570" s="90">
        <v>45100</v>
      </c>
      <c r="C570" s="113" t="s">
        <v>730</v>
      </c>
      <c r="D570" s="114" t="s">
        <v>1826</v>
      </c>
      <c r="E570" s="91">
        <v>168181.19</v>
      </c>
      <c r="F570" s="91"/>
      <c r="G570" s="92">
        <f t="shared" si="24"/>
        <v>-33058655.789999999</v>
      </c>
      <c r="H570" s="93"/>
      <c r="I570" s="94">
        <f t="shared" si="25"/>
        <v>-168181.19</v>
      </c>
      <c r="J570" s="115">
        <f t="shared" si="26"/>
        <v>45107</v>
      </c>
      <c r="K570" s="116"/>
    </row>
    <row r="571" spans="1:11" hidden="1" x14ac:dyDescent="0.2">
      <c r="A571" s="7" t="s">
        <v>1829</v>
      </c>
      <c r="B571" s="90">
        <v>45100</v>
      </c>
      <c r="C571" s="113" t="s">
        <v>1816</v>
      </c>
      <c r="D571" s="114" t="s">
        <v>1827</v>
      </c>
      <c r="E571" s="91">
        <v>0</v>
      </c>
      <c r="F571" s="91"/>
      <c r="G571" s="92">
        <f t="shared" si="24"/>
        <v>-32890474.599999998</v>
      </c>
      <c r="H571" s="93"/>
      <c r="I571" s="94">
        <f t="shared" si="25"/>
        <v>0</v>
      </c>
      <c r="J571" s="115">
        <f t="shared" si="26"/>
        <v>45107</v>
      </c>
      <c r="K571" s="116"/>
    </row>
    <row r="572" spans="1:11" x14ac:dyDescent="0.2">
      <c r="A572" s="7" t="s">
        <v>1829</v>
      </c>
      <c r="B572" s="90">
        <v>45100</v>
      </c>
      <c r="C572" s="113" t="s">
        <v>1817</v>
      </c>
      <c r="D572" s="114" t="s">
        <v>1825</v>
      </c>
      <c r="E572" s="91"/>
      <c r="F572" s="91">
        <v>9528.35</v>
      </c>
      <c r="G572" s="92">
        <f t="shared" si="24"/>
        <v>-32890474.599999998</v>
      </c>
      <c r="H572" s="93"/>
      <c r="I572" s="94">
        <f t="shared" si="25"/>
        <v>9528.35</v>
      </c>
      <c r="J572" s="115">
        <f t="shared" si="26"/>
        <v>45107</v>
      </c>
      <c r="K572" s="116"/>
    </row>
    <row r="573" spans="1:11" x14ac:dyDescent="0.2">
      <c r="A573" s="7" t="s">
        <v>1829</v>
      </c>
      <c r="B573" s="90">
        <v>45100</v>
      </c>
      <c r="C573" s="113" t="s">
        <v>1817</v>
      </c>
      <c r="D573" s="114" t="s">
        <v>1825</v>
      </c>
      <c r="E573" s="91"/>
      <c r="F573" s="91">
        <v>10185.469999999999</v>
      </c>
      <c r="G573" s="92">
        <f t="shared" si="24"/>
        <v>-32900002.949999999</v>
      </c>
      <c r="H573" s="93"/>
      <c r="I573" s="94">
        <f t="shared" si="25"/>
        <v>10185.469999999999</v>
      </c>
      <c r="J573" s="115">
        <f t="shared" si="26"/>
        <v>45107</v>
      </c>
      <c r="K573" s="116"/>
    </row>
    <row r="574" spans="1:11" hidden="1" x14ac:dyDescent="0.2">
      <c r="A574" s="7" t="s">
        <v>1829</v>
      </c>
      <c r="B574" s="90">
        <v>45100</v>
      </c>
      <c r="C574" s="113" t="s">
        <v>1818</v>
      </c>
      <c r="D574" s="114" t="s">
        <v>1826</v>
      </c>
      <c r="E574" s="91"/>
      <c r="F574" s="91">
        <v>322956.62</v>
      </c>
      <c r="G574" s="92">
        <f t="shared" si="24"/>
        <v>-32910188.419999998</v>
      </c>
      <c r="H574" s="93"/>
      <c r="I574" s="94">
        <f t="shared" si="25"/>
        <v>322956.62</v>
      </c>
      <c r="J574" s="115">
        <f t="shared" si="26"/>
        <v>45107</v>
      </c>
      <c r="K574" s="116"/>
    </row>
    <row r="575" spans="1:11" hidden="1" x14ac:dyDescent="0.2">
      <c r="A575" s="7" t="s">
        <v>1668</v>
      </c>
      <c r="B575" s="90">
        <v>45107</v>
      </c>
      <c r="C575" s="113" t="s">
        <v>579</v>
      </c>
      <c r="D575" s="114"/>
      <c r="E575" s="91">
        <v>0.35</v>
      </c>
      <c r="F575" s="91"/>
      <c r="G575" s="92">
        <f t="shared" si="24"/>
        <v>-33233145.039999999</v>
      </c>
      <c r="H575" s="93"/>
      <c r="I575" s="94">
        <f t="shared" si="25"/>
        <v>-0.35</v>
      </c>
      <c r="J575" s="115">
        <f t="shared" si="26"/>
        <v>45107</v>
      </c>
      <c r="K575" s="116" t="s">
        <v>14</v>
      </c>
    </row>
    <row r="576" spans="1:11" hidden="1" x14ac:dyDescent="0.2">
      <c r="A576" s="7" t="s">
        <v>1668</v>
      </c>
      <c r="B576" s="90">
        <v>45107</v>
      </c>
      <c r="C576" s="113" t="s">
        <v>1689</v>
      </c>
      <c r="D576" s="114"/>
      <c r="E576" s="91"/>
      <c r="F576" s="91">
        <v>0.35</v>
      </c>
      <c r="G576" s="92">
        <f t="shared" si="24"/>
        <v>-33233144.689999998</v>
      </c>
      <c r="H576" s="93"/>
      <c r="I576" s="94">
        <f t="shared" si="25"/>
        <v>0.35</v>
      </c>
      <c r="J576" s="115">
        <f t="shared" si="26"/>
        <v>45107</v>
      </c>
      <c r="K576" s="116" t="s">
        <v>737</v>
      </c>
    </row>
    <row r="577" spans="1:11" hidden="1" x14ac:dyDescent="0.2">
      <c r="A577" s="7" t="s">
        <v>1758</v>
      </c>
      <c r="B577" s="90">
        <v>45107</v>
      </c>
      <c r="C577" s="113" t="s">
        <v>1761</v>
      </c>
      <c r="D577" s="114"/>
      <c r="E577" s="91">
        <v>0.35</v>
      </c>
      <c r="F577" s="91"/>
      <c r="G577" s="92">
        <f t="shared" si="24"/>
        <v>-33233145.039999999</v>
      </c>
      <c r="H577" s="93"/>
      <c r="I577" s="94">
        <f t="shared" si="25"/>
        <v>-0.35</v>
      </c>
      <c r="J577" s="115">
        <f t="shared" si="26"/>
        <v>45107</v>
      </c>
      <c r="K577" s="116" t="s">
        <v>737</v>
      </c>
    </row>
    <row r="578" spans="1:11" hidden="1" x14ac:dyDescent="0.2">
      <c r="A578" s="7" t="s">
        <v>1758</v>
      </c>
      <c r="B578" s="90">
        <v>45107</v>
      </c>
      <c r="C578" s="113" t="s">
        <v>823</v>
      </c>
      <c r="D578" s="114"/>
      <c r="E578" s="91"/>
      <c r="F578" s="91">
        <v>90.34</v>
      </c>
      <c r="G578" s="92">
        <f t="shared" ref="G578:G641" si="27">G579+F578-E578</f>
        <v>-33233144.689999998</v>
      </c>
      <c r="H578" s="93"/>
      <c r="I578" s="94">
        <f t="shared" ref="I578:I641" si="28">-E578+F578</f>
        <v>90.34</v>
      </c>
      <c r="J578" s="115">
        <f t="shared" ref="J578:J641" si="29">EOMONTH(B578,0)</f>
        <v>45107</v>
      </c>
      <c r="K578" s="116" t="s">
        <v>14</v>
      </c>
    </row>
    <row r="579" spans="1:11" hidden="1" x14ac:dyDescent="0.2">
      <c r="A579" s="7" t="s">
        <v>1668</v>
      </c>
      <c r="B579" s="90">
        <v>45121</v>
      </c>
      <c r="C579" s="113" t="s">
        <v>599</v>
      </c>
      <c r="D579" s="114"/>
      <c r="E579" s="91">
        <v>13833.98</v>
      </c>
      <c r="F579" s="91"/>
      <c r="G579" s="92">
        <f t="shared" si="27"/>
        <v>-33233235.029999997</v>
      </c>
      <c r="H579" s="93"/>
      <c r="I579" s="94">
        <f t="shared" si="28"/>
        <v>-13833.98</v>
      </c>
      <c r="J579" s="115">
        <f t="shared" si="29"/>
        <v>45138</v>
      </c>
      <c r="K579" s="116" t="s">
        <v>8</v>
      </c>
    </row>
    <row r="580" spans="1:11" hidden="1" x14ac:dyDescent="0.2">
      <c r="A580" s="7" t="s">
        <v>1668</v>
      </c>
      <c r="B580" s="90">
        <v>45121</v>
      </c>
      <c r="C580" s="113" t="s">
        <v>1689</v>
      </c>
      <c r="D580" s="114"/>
      <c r="E580" s="91"/>
      <c r="F580" s="91">
        <v>13833.98</v>
      </c>
      <c r="G580" s="92">
        <f t="shared" si="27"/>
        <v>-33219401.049999997</v>
      </c>
      <c r="H580" s="93"/>
      <c r="I580" s="94">
        <f t="shared" si="28"/>
        <v>13833.98</v>
      </c>
      <c r="J580" s="115">
        <f t="shared" si="29"/>
        <v>45138</v>
      </c>
      <c r="K580" s="116" t="s">
        <v>737</v>
      </c>
    </row>
    <row r="581" spans="1:11" hidden="1" x14ac:dyDescent="0.2">
      <c r="A581" s="7" t="s">
        <v>1758</v>
      </c>
      <c r="B581" s="90">
        <v>45121</v>
      </c>
      <c r="C581" s="113" t="s">
        <v>1761</v>
      </c>
      <c r="D581" s="114"/>
      <c r="E581" s="91">
        <v>13833.98</v>
      </c>
      <c r="F581" s="91"/>
      <c r="G581" s="92">
        <f t="shared" si="27"/>
        <v>-33233235.029999997</v>
      </c>
      <c r="H581" s="93"/>
      <c r="I581" s="94">
        <f t="shared" si="28"/>
        <v>-13833.98</v>
      </c>
      <c r="J581" s="115">
        <f t="shared" si="29"/>
        <v>45138</v>
      </c>
      <c r="K581" s="116" t="s">
        <v>737</v>
      </c>
    </row>
    <row r="582" spans="1:11" hidden="1" x14ac:dyDescent="0.2">
      <c r="A582" s="7" t="s">
        <v>1668</v>
      </c>
      <c r="B582" s="90">
        <v>45126</v>
      </c>
      <c r="C582" s="113" t="s">
        <v>1701</v>
      </c>
      <c r="D582" s="114"/>
      <c r="E582" s="91">
        <v>35118.769999999997</v>
      </c>
      <c r="F582" s="91"/>
      <c r="G582" s="92">
        <f t="shared" si="27"/>
        <v>-33219401.049999997</v>
      </c>
      <c r="H582" s="93"/>
      <c r="I582" s="94">
        <f t="shared" si="28"/>
        <v>-35118.769999999997</v>
      </c>
      <c r="J582" s="115">
        <f t="shared" si="29"/>
        <v>45138</v>
      </c>
      <c r="K582" s="116" t="s">
        <v>737</v>
      </c>
    </row>
    <row r="583" spans="1:11" hidden="1" x14ac:dyDescent="0.2">
      <c r="A583" s="7" t="s">
        <v>1668</v>
      </c>
      <c r="B583" s="90">
        <v>45126</v>
      </c>
      <c r="C583" s="113" t="s">
        <v>1721</v>
      </c>
      <c r="D583" s="114"/>
      <c r="E583" s="91"/>
      <c r="F583" s="91">
        <v>35118.769999999997</v>
      </c>
      <c r="G583" s="92">
        <f t="shared" si="27"/>
        <v>-33184282.279999997</v>
      </c>
      <c r="H583" s="93"/>
      <c r="I583" s="94">
        <f t="shared" si="28"/>
        <v>35118.769999999997</v>
      </c>
      <c r="J583" s="115">
        <f t="shared" si="29"/>
        <v>45138</v>
      </c>
      <c r="K583" s="116" t="s">
        <v>1530</v>
      </c>
    </row>
    <row r="584" spans="1:11" hidden="1" x14ac:dyDescent="0.2">
      <c r="A584" s="7" t="s">
        <v>1758</v>
      </c>
      <c r="B584" s="90">
        <v>45126</v>
      </c>
      <c r="C584" s="113" t="s">
        <v>1762</v>
      </c>
      <c r="D584" s="114"/>
      <c r="E584" s="91"/>
      <c r="F584" s="91">
        <v>35118.769999999997</v>
      </c>
      <c r="G584" s="92">
        <f t="shared" si="27"/>
        <v>-33219401.049999997</v>
      </c>
      <c r="H584" s="93"/>
      <c r="I584" s="94">
        <f t="shared" si="28"/>
        <v>35118.769999999997</v>
      </c>
      <c r="J584" s="115">
        <f t="shared" si="29"/>
        <v>45138</v>
      </c>
      <c r="K584" s="116" t="s">
        <v>737</v>
      </c>
    </row>
    <row r="585" spans="1:11" hidden="1" x14ac:dyDescent="0.2">
      <c r="A585" s="7" t="s">
        <v>1668</v>
      </c>
      <c r="B585" s="90">
        <v>45127</v>
      </c>
      <c r="C585" s="113" t="s">
        <v>1701</v>
      </c>
      <c r="D585" s="114"/>
      <c r="E585" s="91">
        <v>316068.94</v>
      </c>
      <c r="F585" s="91"/>
      <c r="G585" s="92">
        <f t="shared" si="27"/>
        <v>-33254519.819999997</v>
      </c>
      <c r="H585" s="93"/>
      <c r="I585" s="94">
        <f t="shared" si="28"/>
        <v>-316068.94</v>
      </c>
      <c r="J585" s="115">
        <f t="shared" si="29"/>
        <v>45138</v>
      </c>
      <c r="K585" s="116" t="s">
        <v>737</v>
      </c>
    </row>
    <row r="586" spans="1:11" hidden="1" x14ac:dyDescent="0.2">
      <c r="A586" s="7" t="s">
        <v>1668</v>
      </c>
      <c r="B586" s="90">
        <v>45127</v>
      </c>
      <c r="C586" s="113" t="s">
        <v>1703</v>
      </c>
      <c r="D586" s="114"/>
      <c r="E586" s="91"/>
      <c r="F586" s="91">
        <v>316068.94</v>
      </c>
      <c r="G586" s="92">
        <f t="shared" si="27"/>
        <v>-32938450.879999995</v>
      </c>
      <c r="H586" s="93"/>
      <c r="I586" s="94">
        <f t="shared" si="28"/>
        <v>316068.94</v>
      </c>
      <c r="J586" s="115">
        <f t="shared" si="29"/>
        <v>45138</v>
      </c>
      <c r="K586" s="116" t="s">
        <v>1673</v>
      </c>
    </row>
    <row r="587" spans="1:11" hidden="1" x14ac:dyDescent="0.2">
      <c r="A587" s="7" t="s">
        <v>1758</v>
      </c>
      <c r="B587" s="90">
        <v>45127</v>
      </c>
      <c r="C587" s="113" t="s">
        <v>1762</v>
      </c>
      <c r="D587" s="114"/>
      <c r="E587" s="91"/>
      <c r="F587" s="91">
        <v>316068.94</v>
      </c>
      <c r="G587" s="92">
        <f t="shared" si="27"/>
        <v>-33254519.819999997</v>
      </c>
      <c r="H587" s="93"/>
      <c r="I587" s="94">
        <f t="shared" si="28"/>
        <v>316068.94</v>
      </c>
      <c r="J587" s="115">
        <f t="shared" si="29"/>
        <v>45138</v>
      </c>
      <c r="K587" s="116" t="s">
        <v>737</v>
      </c>
    </row>
    <row r="588" spans="1:11" hidden="1" x14ac:dyDescent="0.2">
      <c r="A588" s="7" t="s">
        <v>1668</v>
      </c>
      <c r="B588" s="90">
        <v>45128</v>
      </c>
      <c r="C588" s="113" t="s">
        <v>1724</v>
      </c>
      <c r="D588" s="114"/>
      <c r="E588" s="91">
        <v>8498.56</v>
      </c>
      <c r="F588" s="91"/>
      <c r="G588" s="92">
        <f t="shared" si="27"/>
        <v>-33570588.759999998</v>
      </c>
      <c r="H588" s="93"/>
      <c r="I588" s="94">
        <f t="shared" si="28"/>
        <v>-8498.56</v>
      </c>
      <c r="J588" s="115">
        <f t="shared" si="29"/>
        <v>45138</v>
      </c>
      <c r="K588" s="116" t="s">
        <v>9</v>
      </c>
    </row>
    <row r="589" spans="1:11" hidden="1" x14ac:dyDescent="0.2">
      <c r="A589" s="7" t="s">
        <v>1668</v>
      </c>
      <c r="B589" s="90">
        <v>45128</v>
      </c>
      <c r="C589" s="113" t="s">
        <v>1652</v>
      </c>
      <c r="D589" s="114"/>
      <c r="E589" s="91">
        <v>79012.52</v>
      </c>
      <c r="F589" s="91"/>
      <c r="G589" s="92">
        <f t="shared" si="27"/>
        <v>-33562090.199999996</v>
      </c>
      <c r="H589" s="93"/>
      <c r="I589" s="94">
        <f t="shared" si="28"/>
        <v>-79012.52</v>
      </c>
      <c r="J589" s="115">
        <f t="shared" si="29"/>
        <v>45138</v>
      </c>
      <c r="K589" s="116" t="s">
        <v>13</v>
      </c>
    </row>
    <row r="590" spans="1:11" hidden="1" x14ac:dyDescent="0.2">
      <c r="A590" s="7" t="s">
        <v>1668</v>
      </c>
      <c r="B590" s="90">
        <v>45128</v>
      </c>
      <c r="C590" s="113" t="s">
        <v>1716</v>
      </c>
      <c r="D590" s="114"/>
      <c r="E590" s="91">
        <v>6170.3</v>
      </c>
      <c r="F590" s="91"/>
      <c r="G590" s="92">
        <f t="shared" si="27"/>
        <v>-33483077.679999996</v>
      </c>
      <c r="H590" s="93"/>
      <c r="I590" s="94">
        <f t="shared" si="28"/>
        <v>-6170.3</v>
      </c>
      <c r="J590" s="115">
        <f t="shared" si="29"/>
        <v>45138</v>
      </c>
      <c r="K590" s="116" t="s">
        <v>9</v>
      </c>
    </row>
    <row r="591" spans="1:11" hidden="1" x14ac:dyDescent="0.2">
      <c r="A591" s="7" t="s">
        <v>1668</v>
      </c>
      <c r="B591" s="90">
        <v>45128</v>
      </c>
      <c r="C591" s="113" t="s">
        <v>1661</v>
      </c>
      <c r="D591" s="114"/>
      <c r="E591" s="91">
        <v>4923.09</v>
      </c>
      <c r="F591" s="91"/>
      <c r="G591" s="92">
        <f t="shared" si="27"/>
        <v>-33476907.379999995</v>
      </c>
      <c r="H591" s="93"/>
      <c r="I591" s="94">
        <f t="shared" si="28"/>
        <v>-4923.09</v>
      </c>
      <c r="J591" s="115">
        <f t="shared" si="29"/>
        <v>45138</v>
      </c>
      <c r="K591" s="116" t="s">
        <v>14</v>
      </c>
    </row>
    <row r="592" spans="1:11" hidden="1" x14ac:dyDescent="0.2">
      <c r="A592" s="7" t="s">
        <v>1668</v>
      </c>
      <c r="B592" s="90">
        <v>45128</v>
      </c>
      <c r="C592" s="113" t="s">
        <v>566</v>
      </c>
      <c r="D592" s="114"/>
      <c r="E592" s="91">
        <v>3432</v>
      </c>
      <c r="F592" s="91"/>
      <c r="G592" s="92">
        <f t="shared" si="27"/>
        <v>-33471984.289999995</v>
      </c>
      <c r="H592" s="93"/>
      <c r="I592" s="94">
        <f t="shared" si="28"/>
        <v>-3432</v>
      </c>
      <c r="J592" s="115">
        <f t="shared" si="29"/>
        <v>45138</v>
      </c>
      <c r="K592" s="116" t="s">
        <v>11</v>
      </c>
    </row>
    <row r="593" spans="1:11" hidden="1" x14ac:dyDescent="0.2">
      <c r="A593" s="7" t="s">
        <v>1668</v>
      </c>
      <c r="B593" s="90">
        <v>45128</v>
      </c>
      <c r="C593" s="113" t="s">
        <v>647</v>
      </c>
      <c r="D593" s="114"/>
      <c r="E593" s="91">
        <v>3660</v>
      </c>
      <c r="F593" s="91"/>
      <c r="G593" s="92">
        <f t="shared" si="27"/>
        <v>-33468552.289999995</v>
      </c>
      <c r="H593" s="93"/>
      <c r="I593" s="94">
        <f t="shared" si="28"/>
        <v>-3660</v>
      </c>
      <c r="J593" s="115">
        <f t="shared" si="29"/>
        <v>45138</v>
      </c>
      <c r="K593" s="116" t="s">
        <v>9</v>
      </c>
    </row>
    <row r="594" spans="1:11" hidden="1" x14ac:dyDescent="0.2">
      <c r="A594" s="7" t="s">
        <v>1668</v>
      </c>
      <c r="B594" s="90">
        <v>45128</v>
      </c>
      <c r="C594" s="113" t="s">
        <v>677</v>
      </c>
      <c r="D594" s="114"/>
      <c r="E594" s="91">
        <v>1000</v>
      </c>
      <c r="F594" s="91"/>
      <c r="G594" s="92">
        <f t="shared" si="27"/>
        <v>-33464892.289999995</v>
      </c>
      <c r="H594" s="93"/>
      <c r="I594" s="94">
        <f t="shared" si="28"/>
        <v>-1000</v>
      </c>
      <c r="J594" s="115">
        <f t="shared" si="29"/>
        <v>45138</v>
      </c>
      <c r="K594" s="116" t="s">
        <v>9</v>
      </c>
    </row>
    <row r="595" spans="1:11" hidden="1" x14ac:dyDescent="0.2">
      <c r="A595" s="7" t="s">
        <v>1668</v>
      </c>
      <c r="B595" s="90">
        <v>45128</v>
      </c>
      <c r="C595" s="113" t="s">
        <v>568</v>
      </c>
      <c r="D595" s="114"/>
      <c r="E595" s="91">
        <v>5400</v>
      </c>
      <c r="F595" s="91"/>
      <c r="G595" s="92">
        <f t="shared" si="27"/>
        <v>-33463892.289999995</v>
      </c>
      <c r="H595" s="93"/>
      <c r="I595" s="94">
        <f t="shared" si="28"/>
        <v>-5400</v>
      </c>
      <c r="J595" s="115">
        <f t="shared" si="29"/>
        <v>45138</v>
      </c>
      <c r="K595" s="116" t="s">
        <v>12</v>
      </c>
    </row>
    <row r="596" spans="1:11" hidden="1" x14ac:dyDescent="0.2">
      <c r="A596" s="7" t="s">
        <v>1668</v>
      </c>
      <c r="B596" s="90">
        <v>45128</v>
      </c>
      <c r="C596" s="113" t="s">
        <v>1658</v>
      </c>
      <c r="D596" s="114"/>
      <c r="E596" s="91">
        <v>12720</v>
      </c>
      <c r="F596" s="91"/>
      <c r="G596" s="92">
        <f t="shared" si="27"/>
        <v>-33458492.289999995</v>
      </c>
      <c r="H596" s="93"/>
      <c r="I596" s="94">
        <f t="shared" si="28"/>
        <v>-12720</v>
      </c>
      <c r="J596" s="115">
        <f t="shared" si="29"/>
        <v>45138</v>
      </c>
      <c r="K596" s="116" t="s">
        <v>9</v>
      </c>
    </row>
    <row r="597" spans="1:11" hidden="1" x14ac:dyDescent="0.2">
      <c r="A597" s="7" t="s">
        <v>1668</v>
      </c>
      <c r="B597" s="90">
        <v>45128</v>
      </c>
      <c r="C597" s="113" t="s">
        <v>1033</v>
      </c>
      <c r="D597" s="114"/>
      <c r="E597" s="91">
        <v>2310</v>
      </c>
      <c r="F597" s="91"/>
      <c r="G597" s="92">
        <f t="shared" si="27"/>
        <v>-33445772.289999995</v>
      </c>
      <c r="H597" s="93"/>
      <c r="I597" s="94">
        <f t="shared" si="28"/>
        <v>-2310</v>
      </c>
      <c r="J597" s="115">
        <f t="shared" si="29"/>
        <v>45138</v>
      </c>
      <c r="K597" s="116" t="s">
        <v>12</v>
      </c>
    </row>
    <row r="598" spans="1:11" hidden="1" x14ac:dyDescent="0.2">
      <c r="A598" s="7" t="s">
        <v>1668</v>
      </c>
      <c r="B598" s="90">
        <v>45128</v>
      </c>
      <c r="C598" s="113" t="s">
        <v>1705</v>
      </c>
      <c r="D598" s="114"/>
      <c r="E598" s="91">
        <v>186491.37</v>
      </c>
      <c r="F598" s="91"/>
      <c r="G598" s="92">
        <f t="shared" si="27"/>
        <v>-33443462.289999995</v>
      </c>
      <c r="H598" s="93"/>
      <c r="I598" s="94">
        <f t="shared" si="28"/>
        <v>-186491.37</v>
      </c>
      <c r="J598" s="115">
        <f t="shared" si="29"/>
        <v>45138</v>
      </c>
      <c r="K598" s="116" t="s">
        <v>15</v>
      </c>
    </row>
    <row r="599" spans="1:11" hidden="1" x14ac:dyDescent="0.2">
      <c r="A599" s="7" t="s">
        <v>1668</v>
      </c>
      <c r="B599" s="90">
        <v>45128</v>
      </c>
      <c r="C599" s="113" t="s">
        <v>599</v>
      </c>
      <c r="D599" s="114"/>
      <c r="E599" s="91">
        <v>30660</v>
      </c>
      <c r="F599" s="91"/>
      <c r="G599" s="92">
        <f t="shared" si="27"/>
        <v>-33256970.919999994</v>
      </c>
      <c r="H599" s="93"/>
      <c r="I599" s="94">
        <f t="shared" si="28"/>
        <v>-30660</v>
      </c>
      <c r="J599" s="115">
        <f t="shared" si="29"/>
        <v>45138</v>
      </c>
      <c r="K599" s="116" t="s">
        <v>13</v>
      </c>
    </row>
    <row r="600" spans="1:11" hidden="1" x14ac:dyDescent="0.2">
      <c r="A600" s="7" t="s">
        <v>1668</v>
      </c>
      <c r="B600" s="90">
        <v>45128</v>
      </c>
      <c r="C600" s="113" t="s">
        <v>1714</v>
      </c>
      <c r="D600" s="114"/>
      <c r="E600" s="91">
        <v>2860.18</v>
      </c>
      <c r="F600" s="91"/>
      <c r="G600" s="92">
        <f t="shared" si="27"/>
        <v>-33226310.919999994</v>
      </c>
      <c r="H600" s="93"/>
      <c r="I600" s="94">
        <f t="shared" si="28"/>
        <v>-2860.18</v>
      </c>
      <c r="J600" s="115">
        <f t="shared" si="29"/>
        <v>45138</v>
      </c>
      <c r="K600" s="116" t="s">
        <v>9</v>
      </c>
    </row>
    <row r="601" spans="1:11" hidden="1" x14ac:dyDescent="0.2">
      <c r="A601" s="7" t="s">
        <v>1668</v>
      </c>
      <c r="B601" s="90">
        <v>45128</v>
      </c>
      <c r="C601" s="113" t="s">
        <v>1725</v>
      </c>
      <c r="D601" s="114"/>
      <c r="E601" s="91">
        <v>480</v>
      </c>
      <c r="F601" s="91"/>
      <c r="G601" s="92">
        <f t="shared" si="27"/>
        <v>-33223450.739999995</v>
      </c>
      <c r="H601" s="93"/>
      <c r="I601" s="94">
        <f t="shared" si="28"/>
        <v>-480</v>
      </c>
      <c r="J601" s="115">
        <f t="shared" si="29"/>
        <v>45138</v>
      </c>
      <c r="K601" s="116" t="s">
        <v>9</v>
      </c>
    </row>
    <row r="602" spans="1:11" hidden="1" x14ac:dyDescent="0.2">
      <c r="A602" s="7" t="s">
        <v>1668</v>
      </c>
      <c r="B602" s="90">
        <v>45128</v>
      </c>
      <c r="C602" s="113" t="s">
        <v>570</v>
      </c>
      <c r="D602" s="114"/>
      <c r="E602" s="91">
        <v>1207.2</v>
      </c>
      <c r="F602" s="91"/>
      <c r="G602" s="92">
        <f t="shared" si="27"/>
        <v>-33222970.739999995</v>
      </c>
      <c r="H602" s="93"/>
      <c r="I602" s="94">
        <f t="shared" si="28"/>
        <v>-1207.2</v>
      </c>
      <c r="J602" s="115">
        <f t="shared" si="29"/>
        <v>45138</v>
      </c>
      <c r="K602" s="116" t="s">
        <v>13</v>
      </c>
    </row>
    <row r="603" spans="1:11" hidden="1" x14ac:dyDescent="0.2">
      <c r="A603" s="7" t="s">
        <v>1668</v>
      </c>
      <c r="B603" s="90">
        <v>45128</v>
      </c>
      <c r="C603" s="113" t="s">
        <v>1726</v>
      </c>
      <c r="D603" s="114"/>
      <c r="E603" s="91">
        <v>11016</v>
      </c>
      <c r="F603" s="91"/>
      <c r="G603" s="92">
        <f t="shared" si="27"/>
        <v>-33221763.539999995</v>
      </c>
      <c r="H603" s="93"/>
      <c r="I603" s="94">
        <f t="shared" si="28"/>
        <v>-11016</v>
      </c>
      <c r="J603" s="115">
        <f t="shared" si="29"/>
        <v>45138</v>
      </c>
      <c r="K603" s="116" t="s">
        <v>9</v>
      </c>
    </row>
    <row r="604" spans="1:11" hidden="1" x14ac:dyDescent="0.2">
      <c r="A604" s="7" t="s">
        <v>1668</v>
      </c>
      <c r="B604" s="90">
        <v>45128</v>
      </c>
      <c r="C604" s="113" t="s">
        <v>1655</v>
      </c>
      <c r="D604" s="114"/>
      <c r="E604" s="91">
        <v>45840</v>
      </c>
      <c r="F604" s="91"/>
      <c r="G604" s="92">
        <f t="shared" si="27"/>
        <v>-33210747.539999995</v>
      </c>
      <c r="H604" s="93"/>
      <c r="I604" s="94">
        <f t="shared" si="28"/>
        <v>-45840</v>
      </c>
      <c r="J604" s="115">
        <f t="shared" si="29"/>
        <v>45138</v>
      </c>
      <c r="K604" s="116" t="s">
        <v>9</v>
      </c>
    </row>
    <row r="605" spans="1:11" hidden="1" x14ac:dyDescent="0.2">
      <c r="A605" s="7" t="s">
        <v>1668</v>
      </c>
      <c r="B605" s="90">
        <v>45128</v>
      </c>
      <c r="C605" s="113" t="s">
        <v>1689</v>
      </c>
      <c r="D605" s="114"/>
      <c r="E605" s="91"/>
      <c r="F605" s="91">
        <v>380357.68</v>
      </c>
      <c r="G605" s="92">
        <f t="shared" si="27"/>
        <v>-33164907.539999995</v>
      </c>
      <c r="H605" s="93"/>
      <c r="I605" s="94">
        <f t="shared" si="28"/>
        <v>380357.68</v>
      </c>
      <c r="J605" s="115">
        <f t="shared" si="29"/>
        <v>45138</v>
      </c>
      <c r="K605" s="116" t="s">
        <v>737</v>
      </c>
    </row>
    <row r="606" spans="1:11" hidden="1" x14ac:dyDescent="0.2">
      <c r="A606" s="7" t="s">
        <v>1758</v>
      </c>
      <c r="B606" s="90">
        <v>45128</v>
      </c>
      <c r="C606" s="113" t="s">
        <v>1761</v>
      </c>
      <c r="D606" s="114"/>
      <c r="E606" s="91">
        <v>380357.68</v>
      </c>
      <c r="F606" s="91"/>
      <c r="G606" s="92">
        <f t="shared" si="27"/>
        <v>-33545265.219999995</v>
      </c>
      <c r="H606" s="93"/>
      <c r="I606" s="94">
        <f t="shared" si="28"/>
        <v>-380357.68</v>
      </c>
      <c r="J606" s="115">
        <f t="shared" si="29"/>
        <v>45138</v>
      </c>
      <c r="K606" s="116" t="s">
        <v>737</v>
      </c>
    </row>
    <row r="607" spans="1:11" hidden="1" x14ac:dyDescent="0.2">
      <c r="A607" s="7" t="s">
        <v>1829</v>
      </c>
      <c r="B607" s="90">
        <v>45131</v>
      </c>
      <c r="C607" s="113" t="s">
        <v>729</v>
      </c>
      <c r="D607" s="114" t="s">
        <v>1828</v>
      </c>
      <c r="E607" s="91"/>
      <c r="F607" s="91"/>
      <c r="G607" s="92">
        <f t="shared" si="27"/>
        <v>-33164907.539999995</v>
      </c>
      <c r="H607" s="93"/>
      <c r="I607" s="94">
        <f t="shared" si="28"/>
        <v>0</v>
      </c>
      <c r="J607" s="115">
        <f t="shared" si="29"/>
        <v>45138</v>
      </c>
      <c r="K607" s="116"/>
    </row>
    <row r="608" spans="1:11" x14ac:dyDescent="0.2">
      <c r="A608" s="7" t="s">
        <v>1829</v>
      </c>
      <c r="B608" s="90">
        <v>45131</v>
      </c>
      <c r="C608" s="113" t="s">
        <v>727</v>
      </c>
      <c r="D608" s="114" t="s">
        <v>1825</v>
      </c>
      <c r="E608" s="91">
        <v>10185.48</v>
      </c>
      <c r="F608" s="91"/>
      <c r="G608" s="92">
        <f t="shared" si="27"/>
        <v>-33164907.539999995</v>
      </c>
      <c r="H608" s="93"/>
      <c r="I608" s="94">
        <f t="shared" si="28"/>
        <v>-10185.48</v>
      </c>
      <c r="J608" s="115">
        <f t="shared" si="29"/>
        <v>45138</v>
      </c>
      <c r="K608" s="116"/>
    </row>
    <row r="609" spans="1:11" hidden="1" x14ac:dyDescent="0.2">
      <c r="A609" s="7" t="s">
        <v>1829</v>
      </c>
      <c r="B609" s="90">
        <v>45131</v>
      </c>
      <c r="C609" s="113" t="s">
        <v>730</v>
      </c>
      <c r="D609" s="114" t="s">
        <v>1826</v>
      </c>
      <c r="E609" s="91">
        <v>176305.89</v>
      </c>
      <c r="F609" s="91"/>
      <c r="G609" s="92">
        <f t="shared" si="27"/>
        <v>-33154722.059999995</v>
      </c>
      <c r="H609" s="93"/>
      <c r="I609" s="94">
        <f t="shared" si="28"/>
        <v>-176305.89</v>
      </c>
      <c r="J609" s="115">
        <f t="shared" si="29"/>
        <v>45138</v>
      </c>
      <c r="K609" s="116"/>
    </row>
    <row r="610" spans="1:11" hidden="1" x14ac:dyDescent="0.2">
      <c r="A610" s="7" t="s">
        <v>1829</v>
      </c>
      <c r="B610" s="90">
        <v>45131</v>
      </c>
      <c r="C610" s="113" t="s">
        <v>1816</v>
      </c>
      <c r="D610" s="114" t="s">
        <v>1827</v>
      </c>
      <c r="E610" s="91"/>
      <c r="F610" s="91"/>
      <c r="G610" s="92">
        <f t="shared" si="27"/>
        <v>-32978416.169999994</v>
      </c>
      <c r="H610" s="93"/>
      <c r="I610" s="94">
        <f t="shared" si="28"/>
        <v>0</v>
      </c>
      <c r="J610" s="115">
        <f t="shared" si="29"/>
        <v>45138</v>
      </c>
      <c r="K610" s="116"/>
    </row>
    <row r="611" spans="1:11" x14ac:dyDescent="0.2">
      <c r="A611" s="7" t="s">
        <v>1829</v>
      </c>
      <c r="B611" s="90">
        <v>45131</v>
      </c>
      <c r="C611" s="113" t="s">
        <v>1817</v>
      </c>
      <c r="D611" s="114" t="s">
        <v>1825</v>
      </c>
      <c r="E611" s="91"/>
      <c r="F611" s="91">
        <v>10185.48</v>
      </c>
      <c r="G611" s="92">
        <f t="shared" si="27"/>
        <v>-32978416.169999994</v>
      </c>
      <c r="H611" s="93"/>
      <c r="I611" s="94">
        <f t="shared" si="28"/>
        <v>10185.48</v>
      </c>
      <c r="J611" s="115">
        <f t="shared" si="29"/>
        <v>45138</v>
      </c>
      <c r="K611" s="116"/>
    </row>
    <row r="612" spans="1:11" hidden="1" x14ac:dyDescent="0.2">
      <c r="A612" s="7" t="s">
        <v>1829</v>
      </c>
      <c r="B612" s="90">
        <v>45131</v>
      </c>
      <c r="C612" s="113" t="s">
        <v>1818</v>
      </c>
      <c r="D612" s="114" t="s">
        <v>1826</v>
      </c>
      <c r="E612" s="91"/>
      <c r="F612" s="91">
        <v>176305.89</v>
      </c>
      <c r="G612" s="92">
        <f t="shared" si="27"/>
        <v>-32988601.649999995</v>
      </c>
      <c r="H612" s="93"/>
      <c r="I612" s="94">
        <f t="shared" si="28"/>
        <v>176305.89</v>
      </c>
      <c r="J612" s="115">
        <f t="shared" si="29"/>
        <v>45138</v>
      </c>
      <c r="K612" s="116"/>
    </row>
    <row r="613" spans="1:11" hidden="1" x14ac:dyDescent="0.2">
      <c r="A613" s="7" t="s">
        <v>1668</v>
      </c>
      <c r="B613" s="90">
        <v>45134</v>
      </c>
      <c r="C613" s="113" t="s">
        <v>1703</v>
      </c>
      <c r="D613" s="114"/>
      <c r="E613" s="91"/>
      <c r="F613" s="91">
        <v>1000</v>
      </c>
      <c r="G613" s="92">
        <f t="shared" si="27"/>
        <v>-33164907.539999995</v>
      </c>
      <c r="H613" s="93"/>
      <c r="I613" s="94">
        <f t="shared" si="28"/>
        <v>1000</v>
      </c>
      <c r="J613" s="115">
        <f t="shared" si="29"/>
        <v>45138</v>
      </c>
      <c r="K613" s="116" t="s">
        <v>1673</v>
      </c>
    </row>
    <row r="614" spans="1:11" hidden="1" x14ac:dyDescent="0.2">
      <c r="A614" s="7" t="s">
        <v>1668</v>
      </c>
      <c r="B614" s="90">
        <v>45139</v>
      </c>
      <c r="C614" s="113" t="s">
        <v>823</v>
      </c>
      <c r="D614" s="114"/>
      <c r="E614" s="91"/>
      <c r="F614" s="91">
        <v>41.769999999999982</v>
      </c>
      <c r="G614" s="92">
        <f t="shared" si="27"/>
        <v>-33165907.539999995</v>
      </c>
      <c r="H614" s="93"/>
      <c r="I614" s="94">
        <f t="shared" si="28"/>
        <v>41.769999999999982</v>
      </c>
      <c r="J614" s="115">
        <f t="shared" si="29"/>
        <v>45169</v>
      </c>
      <c r="K614" s="116" t="s">
        <v>14</v>
      </c>
    </row>
    <row r="615" spans="1:11" hidden="1" x14ac:dyDescent="0.2">
      <c r="A615" s="7" t="s">
        <v>1668</v>
      </c>
      <c r="B615" s="90">
        <v>45153</v>
      </c>
      <c r="C615" s="113" t="s">
        <v>1705</v>
      </c>
      <c r="D615" s="114"/>
      <c r="E615" s="91">
        <v>189123.73</v>
      </c>
      <c r="F615" s="91"/>
      <c r="G615" s="92">
        <f t="shared" si="27"/>
        <v>-33165949.309999995</v>
      </c>
      <c r="H615" s="93"/>
      <c r="I615" s="94">
        <f t="shared" si="28"/>
        <v>-189123.73</v>
      </c>
      <c r="J615" s="115">
        <f t="shared" si="29"/>
        <v>45169</v>
      </c>
      <c r="K615" s="116" t="s">
        <v>15</v>
      </c>
    </row>
    <row r="616" spans="1:11" hidden="1" x14ac:dyDescent="0.2">
      <c r="A616" s="7" t="s">
        <v>1668</v>
      </c>
      <c r="B616" s="90">
        <v>45153</v>
      </c>
      <c r="C616" s="113" t="s">
        <v>584</v>
      </c>
      <c r="D616" s="114"/>
      <c r="E616" s="91">
        <v>4200</v>
      </c>
      <c r="F616" s="91"/>
      <c r="G616" s="92">
        <f t="shared" si="27"/>
        <v>-32976825.579999994</v>
      </c>
      <c r="H616" s="93"/>
      <c r="I616" s="94">
        <f t="shared" si="28"/>
        <v>-4200</v>
      </c>
      <c r="J616" s="115">
        <f t="shared" si="29"/>
        <v>45169</v>
      </c>
      <c r="K616" s="116" t="s">
        <v>9</v>
      </c>
    </row>
    <row r="617" spans="1:11" hidden="1" x14ac:dyDescent="0.2">
      <c r="A617" s="7" t="s">
        <v>1668</v>
      </c>
      <c r="B617" s="90">
        <v>45153</v>
      </c>
      <c r="C617" s="113" t="s">
        <v>1661</v>
      </c>
      <c r="D617" s="114"/>
      <c r="E617" s="91">
        <v>3258.96</v>
      </c>
      <c r="F617" s="91"/>
      <c r="G617" s="92">
        <f t="shared" si="27"/>
        <v>-32972625.579999994</v>
      </c>
      <c r="H617" s="93"/>
      <c r="I617" s="94">
        <f t="shared" si="28"/>
        <v>-3258.96</v>
      </c>
      <c r="J617" s="115">
        <f t="shared" si="29"/>
        <v>45169</v>
      </c>
      <c r="K617" s="116" t="s">
        <v>14</v>
      </c>
    </row>
    <row r="618" spans="1:11" hidden="1" x14ac:dyDescent="0.2">
      <c r="A618" s="7" t="s">
        <v>1668</v>
      </c>
      <c r="B618" s="90">
        <v>45153</v>
      </c>
      <c r="C618" s="113" t="s">
        <v>1658</v>
      </c>
      <c r="D618" s="114"/>
      <c r="E618" s="91">
        <v>4992</v>
      </c>
      <c r="F618" s="91"/>
      <c r="G618" s="92">
        <f t="shared" si="27"/>
        <v>-32969366.619999994</v>
      </c>
      <c r="H618" s="93"/>
      <c r="I618" s="94">
        <f t="shared" si="28"/>
        <v>-4992</v>
      </c>
      <c r="J618" s="115">
        <f t="shared" si="29"/>
        <v>45169</v>
      </c>
      <c r="K618" s="116" t="s">
        <v>9</v>
      </c>
    </row>
    <row r="619" spans="1:11" hidden="1" x14ac:dyDescent="0.2">
      <c r="A619" s="7" t="s">
        <v>1668</v>
      </c>
      <c r="B619" s="90">
        <v>45153</v>
      </c>
      <c r="C619" s="113" t="s">
        <v>1655</v>
      </c>
      <c r="D619" s="114"/>
      <c r="E619" s="91">
        <v>21480</v>
      </c>
      <c r="F619" s="91"/>
      <c r="G619" s="92">
        <f t="shared" si="27"/>
        <v>-32964374.619999994</v>
      </c>
      <c r="H619" s="93"/>
      <c r="I619" s="94">
        <f t="shared" si="28"/>
        <v>-21480</v>
      </c>
      <c r="J619" s="115">
        <f t="shared" si="29"/>
        <v>45169</v>
      </c>
      <c r="K619" s="116" t="s">
        <v>9</v>
      </c>
    </row>
    <row r="620" spans="1:11" hidden="1" x14ac:dyDescent="0.2">
      <c r="A620" s="7" t="s">
        <v>1668</v>
      </c>
      <c r="B620" s="90">
        <v>45153</v>
      </c>
      <c r="C620" s="113" t="s">
        <v>1716</v>
      </c>
      <c r="D620" s="114"/>
      <c r="E620" s="91">
        <v>6375.46</v>
      </c>
      <c r="F620" s="91"/>
      <c r="G620" s="92">
        <f t="shared" si="27"/>
        <v>-32942894.619999994</v>
      </c>
      <c r="H620" s="93"/>
      <c r="I620" s="94">
        <f t="shared" si="28"/>
        <v>-6375.46</v>
      </c>
      <c r="J620" s="115">
        <f t="shared" si="29"/>
        <v>45169</v>
      </c>
      <c r="K620" s="116" t="s">
        <v>9</v>
      </c>
    </row>
    <row r="621" spans="1:11" hidden="1" x14ac:dyDescent="0.2">
      <c r="A621" s="7" t="s">
        <v>1668</v>
      </c>
      <c r="B621" s="90">
        <v>45153</v>
      </c>
      <c r="C621" s="113" t="s">
        <v>647</v>
      </c>
      <c r="D621" s="114"/>
      <c r="E621" s="91">
        <v>2160</v>
      </c>
      <c r="F621" s="91"/>
      <c r="G621" s="92">
        <f t="shared" si="27"/>
        <v>-32936519.159999993</v>
      </c>
      <c r="H621" s="93"/>
      <c r="I621" s="94">
        <f t="shared" si="28"/>
        <v>-2160</v>
      </c>
      <c r="J621" s="115">
        <f t="shared" si="29"/>
        <v>45169</v>
      </c>
      <c r="K621" s="116" t="s">
        <v>9</v>
      </c>
    </row>
    <row r="622" spans="1:11" hidden="1" x14ac:dyDescent="0.2">
      <c r="A622" s="7" t="s">
        <v>1668</v>
      </c>
      <c r="B622" s="90">
        <v>45153</v>
      </c>
      <c r="C622" s="113" t="s">
        <v>1712</v>
      </c>
      <c r="D622" s="114"/>
      <c r="E622" s="91">
        <v>216</v>
      </c>
      <c r="F622" s="91"/>
      <c r="G622" s="92">
        <f t="shared" si="27"/>
        <v>-32934359.159999993</v>
      </c>
      <c r="H622" s="93"/>
      <c r="I622" s="94">
        <f t="shared" si="28"/>
        <v>-216</v>
      </c>
      <c r="J622" s="115">
        <f t="shared" si="29"/>
        <v>45169</v>
      </c>
      <c r="K622" s="116" t="s">
        <v>9</v>
      </c>
    </row>
    <row r="623" spans="1:11" hidden="1" x14ac:dyDescent="0.2">
      <c r="A623" s="7" t="s">
        <v>1668</v>
      </c>
      <c r="B623" s="90">
        <v>45153</v>
      </c>
      <c r="C623" s="113" t="s">
        <v>550</v>
      </c>
      <c r="D623" s="114"/>
      <c r="E623" s="91">
        <v>1500</v>
      </c>
      <c r="F623" s="91"/>
      <c r="G623" s="92">
        <f t="shared" si="27"/>
        <v>-32934143.159999993</v>
      </c>
      <c r="H623" s="93"/>
      <c r="I623" s="94">
        <f t="shared" si="28"/>
        <v>-1500</v>
      </c>
      <c r="J623" s="115">
        <f t="shared" si="29"/>
        <v>45169</v>
      </c>
      <c r="K623" s="116" t="s">
        <v>13</v>
      </c>
    </row>
    <row r="624" spans="1:11" hidden="1" x14ac:dyDescent="0.2">
      <c r="A624" s="7" t="s">
        <v>1668</v>
      </c>
      <c r="B624" s="90">
        <v>45153</v>
      </c>
      <c r="C624" s="113" t="s">
        <v>570</v>
      </c>
      <c r="D624" s="114"/>
      <c r="E624" s="91">
        <v>8433.6</v>
      </c>
      <c r="F624" s="91"/>
      <c r="G624" s="92">
        <f t="shared" si="27"/>
        <v>-32932643.159999993</v>
      </c>
      <c r="H624" s="93"/>
      <c r="I624" s="94">
        <f t="shared" si="28"/>
        <v>-8433.6</v>
      </c>
      <c r="J624" s="115">
        <f t="shared" si="29"/>
        <v>45169</v>
      </c>
      <c r="K624" s="116" t="s">
        <v>13</v>
      </c>
    </row>
    <row r="625" spans="1:11" hidden="1" x14ac:dyDescent="0.2">
      <c r="A625" s="7" t="s">
        <v>1668</v>
      </c>
      <c r="B625" s="90">
        <v>45153</v>
      </c>
      <c r="C625" s="113" t="s">
        <v>1723</v>
      </c>
      <c r="D625" s="114"/>
      <c r="E625" s="91">
        <v>3000</v>
      </c>
      <c r="F625" s="91"/>
      <c r="G625" s="92">
        <f t="shared" si="27"/>
        <v>-32924209.559999991</v>
      </c>
      <c r="H625" s="93"/>
      <c r="I625" s="94">
        <f t="shared" si="28"/>
        <v>-3000</v>
      </c>
      <c r="J625" s="115">
        <f t="shared" si="29"/>
        <v>45169</v>
      </c>
      <c r="K625" s="116" t="s">
        <v>12</v>
      </c>
    </row>
    <row r="626" spans="1:11" hidden="1" x14ac:dyDescent="0.2">
      <c r="A626" s="7" t="s">
        <v>1668</v>
      </c>
      <c r="B626" s="90">
        <v>45153</v>
      </c>
      <c r="C626" s="113" t="s">
        <v>601</v>
      </c>
      <c r="D626" s="114"/>
      <c r="E626" s="91">
        <v>2061.87</v>
      </c>
      <c r="F626" s="91"/>
      <c r="G626" s="92">
        <f t="shared" si="27"/>
        <v>-32921209.559999991</v>
      </c>
      <c r="H626" s="93"/>
      <c r="I626" s="94">
        <f t="shared" si="28"/>
        <v>-2061.87</v>
      </c>
      <c r="J626" s="115">
        <f t="shared" si="29"/>
        <v>45169</v>
      </c>
      <c r="K626" s="116" t="s">
        <v>14</v>
      </c>
    </row>
    <row r="627" spans="1:11" hidden="1" x14ac:dyDescent="0.2">
      <c r="A627" s="7" t="s">
        <v>1668</v>
      </c>
      <c r="B627" s="90">
        <v>45153</v>
      </c>
      <c r="C627" s="113" t="s">
        <v>1689</v>
      </c>
      <c r="D627" s="114"/>
      <c r="E627" s="91"/>
      <c r="F627" s="91">
        <v>236718.23</v>
      </c>
      <c r="G627" s="92">
        <f t="shared" si="27"/>
        <v>-32919147.68999999</v>
      </c>
      <c r="H627" s="93"/>
      <c r="I627" s="94">
        <f t="shared" si="28"/>
        <v>236718.23</v>
      </c>
      <c r="J627" s="115">
        <f t="shared" si="29"/>
        <v>45169</v>
      </c>
      <c r="K627" s="116" t="s">
        <v>737</v>
      </c>
    </row>
    <row r="628" spans="1:11" hidden="1" x14ac:dyDescent="0.2">
      <c r="A628" s="7" t="s">
        <v>1668</v>
      </c>
      <c r="B628" s="90">
        <v>45153</v>
      </c>
      <c r="C628" s="113" t="s">
        <v>1701</v>
      </c>
      <c r="D628" s="114"/>
      <c r="E628" s="91">
        <v>234800</v>
      </c>
      <c r="F628" s="91"/>
      <c r="G628" s="92">
        <f t="shared" si="27"/>
        <v>-33155865.919999991</v>
      </c>
      <c r="H628" s="93"/>
      <c r="I628" s="94">
        <f t="shared" si="28"/>
        <v>-234800</v>
      </c>
      <c r="J628" s="115">
        <f t="shared" si="29"/>
        <v>45169</v>
      </c>
      <c r="K628" s="116" t="s">
        <v>737</v>
      </c>
    </row>
    <row r="629" spans="1:11" hidden="1" x14ac:dyDescent="0.2">
      <c r="A629" s="7" t="s">
        <v>1668</v>
      </c>
      <c r="B629" s="90">
        <v>45153</v>
      </c>
      <c r="C629" s="113" t="s">
        <v>1703</v>
      </c>
      <c r="D629" s="114"/>
      <c r="E629" s="91"/>
      <c r="F629" s="91">
        <v>234800</v>
      </c>
      <c r="G629" s="92">
        <f t="shared" si="27"/>
        <v>-32921065.919999991</v>
      </c>
      <c r="H629" s="93"/>
      <c r="I629" s="94">
        <f t="shared" si="28"/>
        <v>234800</v>
      </c>
      <c r="J629" s="115">
        <f t="shared" si="29"/>
        <v>45169</v>
      </c>
      <c r="K629" s="116" t="s">
        <v>1673</v>
      </c>
    </row>
    <row r="630" spans="1:11" hidden="1" x14ac:dyDescent="0.2">
      <c r="A630" s="7" t="s">
        <v>1668</v>
      </c>
      <c r="B630" s="90">
        <v>45153</v>
      </c>
      <c r="C630" s="113" t="s">
        <v>1701</v>
      </c>
      <c r="D630" s="114"/>
      <c r="E630" s="91">
        <v>1918.23</v>
      </c>
      <c r="F630" s="91"/>
      <c r="G630" s="92">
        <f t="shared" si="27"/>
        <v>-33155865.919999991</v>
      </c>
      <c r="H630" s="93"/>
      <c r="I630" s="94">
        <f t="shared" si="28"/>
        <v>-1918.23</v>
      </c>
      <c r="J630" s="115">
        <f t="shared" si="29"/>
        <v>45169</v>
      </c>
      <c r="K630" s="116" t="s">
        <v>737</v>
      </c>
    </row>
    <row r="631" spans="1:11" hidden="1" x14ac:dyDescent="0.2">
      <c r="A631" s="7" t="s">
        <v>1668</v>
      </c>
      <c r="B631" s="90">
        <v>45153</v>
      </c>
      <c r="C631" s="113" t="s">
        <v>1721</v>
      </c>
      <c r="D631" s="114"/>
      <c r="E631" s="91"/>
      <c r="F631" s="91">
        <v>26200</v>
      </c>
      <c r="G631" s="92">
        <f t="shared" si="27"/>
        <v>-33153947.68999999</v>
      </c>
      <c r="H631" s="93"/>
      <c r="I631" s="94">
        <f t="shared" si="28"/>
        <v>26200</v>
      </c>
      <c r="J631" s="115">
        <f t="shared" si="29"/>
        <v>45169</v>
      </c>
      <c r="K631" s="116" t="s">
        <v>1530</v>
      </c>
    </row>
    <row r="632" spans="1:11" hidden="1" x14ac:dyDescent="0.2">
      <c r="A632" s="7" t="s">
        <v>1758</v>
      </c>
      <c r="B632" s="90">
        <v>45154</v>
      </c>
      <c r="C632" s="113" t="s">
        <v>1762</v>
      </c>
      <c r="D632" s="114"/>
      <c r="E632" s="91"/>
      <c r="F632" s="91">
        <v>1918.23</v>
      </c>
      <c r="G632" s="92">
        <f t="shared" si="27"/>
        <v>-33180147.68999999</v>
      </c>
      <c r="H632" s="93"/>
      <c r="I632" s="94">
        <f t="shared" si="28"/>
        <v>1918.23</v>
      </c>
      <c r="J632" s="115">
        <f t="shared" si="29"/>
        <v>45169</v>
      </c>
      <c r="K632" s="116" t="s">
        <v>737</v>
      </c>
    </row>
    <row r="633" spans="1:11" hidden="1" x14ac:dyDescent="0.2">
      <c r="A633" s="7" t="s">
        <v>1758</v>
      </c>
      <c r="B633" s="90">
        <v>45156</v>
      </c>
      <c r="C633" s="113" t="s">
        <v>1762</v>
      </c>
      <c r="D633" s="114"/>
      <c r="E633" s="91"/>
      <c r="F633" s="91">
        <v>234800</v>
      </c>
      <c r="G633" s="92">
        <f t="shared" si="27"/>
        <v>-33182065.919999991</v>
      </c>
      <c r="H633" s="93"/>
      <c r="I633" s="94">
        <f t="shared" si="28"/>
        <v>234800</v>
      </c>
      <c r="J633" s="115">
        <f t="shared" si="29"/>
        <v>45169</v>
      </c>
      <c r="K633" s="116" t="s">
        <v>737</v>
      </c>
    </row>
    <row r="634" spans="1:11" hidden="1" x14ac:dyDescent="0.2">
      <c r="A634" s="7" t="s">
        <v>1771</v>
      </c>
      <c r="B634" s="90">
        <v>45156</v>
      </c>
      <c r="C634" s="113" t="s">
        <v>1804</v>
      </c>
      <c r="D634" s="114" t="s">
        <v>1805</v>
      </c>
      <c r="E634" s="91">
        <v>9600</v>
      </c>
      <c r="F634" s="91"/>
      <c r="G634" s="92">
        <f t="shared" si="27"/>
        <v>-33416865.919999991</v>
      </c>
      <c r="H634" s="93"/>
      <c r="I634" s="94">
        <f t="shared" si="28"/>
        <v>-9600</v>
      </c>
      <c r="J634" s="115">
        <f t="shared" si="29"/>
        <v>45169</v>
      </c>
      <c r="K634" s="116" t="s">
        <v>12</v>
      </c>
    </row>
    <row r="635" spans="1:11" hidden="1" x14ac:dyDescent="0.2">
      <c r="A635" s="7" t="s">
        <v>1758</v>
      </c>
      <c r="B635" s="90">
        <v>45160</v>
      </c>
      <c r="C635" s="113" t="s">
        <v>1763</v>
      </c>
      <c r="D635" s="114"/>
      <c r="E635" s="91">
        <v>236718.23</v>
      </c>
      <c r="F635" s="91"/>
      <c r="G635" s="92">
        <f t="shared" si="27"/>
        <v>-33407265.919999991</v>
      </c>
      <c r="H635" s="93"/>
      <c r="I635" s="94">
        <f t="shared" si="28"/>
        <v>-236718.23</v>
      </c>
      <c r="J635" s="115">
        <f t="shared" si="29"/>
        <v>45169</v>
      </c>
      <c r="K635" s="116" t="s">
        <v>737</v>
      </c>
    </row>
    <row r="636" spans="1:11" hidden="1" x14ac:dyDescent="0.2">
      <c r="A636" s="7" t="s">
        <v>1829</v>
      </c>
      <c r="B636" s="90">
        <v>45160</v>
      </c>
      <c r="C636" s="113" t="s">
        <v>729</v>
      </c>
      <c r="D636" s="114" t="s">
        <v>1828</v>
      </c>
      <c r="E636" s="91"/>
      <c r="F636" s="91"/>
      <c r="G636" s="92">
        <f t="shared" si="27"/>
        <v>-33170547.68999999</v>
      </c>
      <c r="H636" s="93"/>
      <c r="I636" s="94">
        <f t="shared" si="28"/>
        <v>0</v>
      </c>
      <c r="J636" s="115">
        <f t="shared" si="29"/>
        <v>45169</v>
      </c>
      <c r="K636" s="116"/>
    </row>
    <row r="637" spans="1:11" x14ac:dyDescent="0.2">
      <c r="A637" s="7" t="s">
        <v>1829</v>
      </c>
      <c r="B637" s="90">
        <v>45160</v>
      </c>
      <c r="C637" s="113" t="s">
        <v>727</v>
      </c>
      <c r="D637" s="114" t="s">
        <v>1825</v>
      </c>
      <c r="E637" s="91">
        <v>9856.91</v>
      </c>
      <c r="F637" s="91"/>
      <c r="G637" s="92">
        <f t="shared" si="27"/>
        <v>-33170547.68999999</v>
      </c>
      <c r="H637" s="93"/>
      <c r="I637" s="94">
        <f t="shared" si="28"/>
        <v>-9856.91</v>
      </c>
      <c r="J637" s="115">
        <f t="shared" si="29"/>
        <v>45169</v>
      </c>
      <c r="K637" s="116"/>
    </row>
    <row r="638" spans="1:11" hidden="1" x14ac:dyDescent="0.2">
      <c r="A638" s="7" t="s">
        <v>1829</v>
      </c>
      <c r="B638" s="90">
        <v>45160</v>
      </c>
      <c r="C638" s="113" t="s">
        <v>730</v>
      </c>
      <c r="D638" s="114" t="s">
        <v>1826</v>
      </c>
      <c r="E638" s="91">
        <v>173326.82</v>
      </c>
      <c r="F638" s="91"/>
      <c r="G638" s="92">
        <f t="shared" si="27"/>
        <v>-33160690.77999999</v>
      </c>
      <c r="H638" s="93"/>
      <c r="I638" s="94">
        <f t="shared" si="28"/>
        <v>-173326.82</v>
      </c>
      <c r="J638" s="115">
        <f t="shared" si="29"/>
        <v>45169</v>
      </c>
      <c r="K638" s="116"/>
    </row>
    <row r="639" spans="1:11" hidden="1" x14ac:dyDescent="0.2">
      <c r="A639" s="7" t="s">
        <v>1829</v>
      </c>
      <c r="B639" s="90">
        <v>45160</v>
      </c>
      <c r="C639" s="113" t="s">
        <v>1816</v>
      </c>
      <c r="D639" s="114" t="s">
        <v>1827</v>
      </c>
      <c r="E639" s="91">
        <v>4140</v>
      </c>
      <c r="F639" s="91"/>
      <c r="G639" s="92">
        <f t="shared" si="27"/>
        <v>-32987363.95999999</v>
      </c>
      <c r="H639" s="93"/>
      <c r="I639" s="94">
        <f t="shared" si="28"/>
        <v>-4140</v>
      </c>
      <c r="J639" s="115">
        <f t="shared" si="29"/>
        <v>45169</v>
      </c>
      <c r="K639" s="116"/>
    </row>
    <row r="640" spans="1:11" hidden="1" x14ac:dyDescent="0.2">
      <c r="A640" s="7" t="s">
        <v>1829</v>
      </c>
      <c r="B640" s="90">
        <v>45160</v>
      </c>
      <c r="C640" s="113" t="s">
        <v>1819</v>
      </c>
      <c r="D640" s="114" t="s">
        <v>1826</v>
      </c>
      <c r="E640" s="91">
        <v>1800</v>
      </c>
      <c r="F640" s="91"/>
      <c r="G640" s="92">
        <f t="shared" si="27"/>
        <v>-32983223.95999999</v>
      </c>
      <c r="H640" s="93"/>
      <c r="I640" s="94">
        <f t="shared" si="28"/>
        <v>-1800</v>
      </c>
      <c r="J640" s="115">
        <f t="shared" si="29"/>
        <v>45169</v>
      </c>
      <c r="K640" s="116"/>
    </row>
    <row r="641" spans="1:11" hidden="1" x14ac:dyDescent="0.2">
      <c r="A641" s="7" t="s">
        <v>1829</v>
      </c>
      <c r="B641" s="90">
        <v>45160</v>
      </c>
      <c r="C641" s="113" t="s">
        <v>1820</v>
      </c>
      <c r="D641" s="114" t="s">
        <v>1827</v>
      </c>
      <c r="E641" s="91"/>
      <c r="F641" s="91">
        <v>4140</v>
      </c>
      <c r="G641" s="92">
        <f t="shared" si="27"/>
        <v>-32981423.95999999</v>
      </c>
      <c r="H641" s="93"/>
      <c r="I641" s="94">
        <f t="shared" si="28"/>
        <v>4140</v>
      </c>
      <c r="J641" s="115">
        <f t="shared" si="29"/>
        <v>45169</v>
      </c>
      <c r="K641" s="116"/>
    </row>
    <row r="642" spans="1:11" hidden="1" x14ac:dyDescent="0.2">
      <c r="A642" s="7" t="s">
        <v>1829</v>
      </c>
      <c r="B642" s="90">
        <v>45160</v>
      </c>
      <c r="C642" s="113" t="s">
        <v>1821</v>
      </c>
      <c r="D642" s="114" t="s">
        <v>1826</v>
      </c>
      <c r="E642" s="91"/>
      <c r="F642" s="91">
        <v>1800</v>
      </c>
      <c r="G642" s="92">
        <f t="shared" ref="G642:G705" si="30">G643+F642-E642</f>
        <v>-32985563.95999999</v>
      </c>
      <c r="H642" s="93"/>
      <c r="I642" s="94">
        <f t="shared" ref="I642:I705" si="31">-E642+F642</f>
        <v>1800</v>
      </c>
      <c r="J642" s="115">
        <f t="shared" ref="J642:J705" si="32">EOMONTH(B642,0)</f>
        <v>45169</v>
      </c>
      <c r="K642" s="116"/>
    </row>
    <row r="643" spans="1:11" x14ac:dyDescent="0.2">
      <c r="A643" s="7" t="s">
        <v>1829</v>
      </c>
      <c r="B643" s="90">
        <v>45160</v>
      </c>
      <c r="C643" s="113" t="s">
        <v>1817</v>
      </c>
      <c r="D643" s="114" t="s">
        <v>1825</v>
      </c>
      <c r="E643" s="91"/>
      <c r="F643" s="91">
        <v>9856.91</v>
      </c>
      <c r="G643" s="92">
        <f t="shared" si="30"/>
        <v>-32987363.95999999</v>
      </c>
      <c r="H643" s="93"/>
      <c r="I643" s="94">
        <f t="shared" si="31"/>
        <v>9856.91</v>
      </c>
      <c r="J643" s="115">
        <f t="shared" si="32"/>
        <v>45169</v>
      </c>
      <c r="K643" s="116"/>
    </row>
    <row r="644" spans="1:11" hidden="1" x14ac:dyDescent="0.2">
      <c r="A644" s="7" t="s">
        <v>1829</v>
      </c>
      <c r="B644" s="90">
        <v>45160</v>
      </c>
      <c r="C644" s="113" t="s">
        <v>1818</v>
      </c>
      <c r="D644" s="114" t="s">
        <v>1826</v>
      </c>
      <c r="E644" s="91"/>
      <c r="F644" s="91">
        <v>173326.82</v>
      </c>
      <c r="G644" s="92">
        <f t="shared" si="30"/>
        <v>-32997220.86999999</v>
      </c>
      <c r="H644" s="93"/>
      <c r="I644" s="94">
        <f t="shared" si="31"/>
        <v>173326.82</v>
      </c>
      <c r="J644" s="115">
        <f t="shared" si="32"/>
        <v>45169</v>
      </c>
      <c r="K644" s="116"/>
    </row>
    <row r="645" spans="1:11" hidden="1" x14ac:dyDescent="0.2">
      <c r="A645" s="7" t="s">
        <v>1668</v>
      </c>
      <c r="B645" s="90">
        <v>45162</v>
      </c>
      <c r="C645" s="113" t="s">
        <v>1722</v>
      </c>
      <c r="D645" s="114"/>
      <c r="E645" s="91">
        <v>20</v>
      </c>
      <c r="F645" s="91"/>
      <c r="G645" s="92">
        <f t="shared" si="30"/>
        <v>-33170547.68999999</v>
      </c>
      <c r="H645" s="93"/>
      <c r="I645" s="94">
        <f t="shared" si="31"/>
        <v>-20</v>
      </c>
      <c r="J645" s="115">
        <f t="shared" si="32"/>
        <v>45169</v>
      </c>
      <c r="K645" s="116" t="s">
        <v>14</v>
      </c>
    </row>
    <row r="646" spans="1:11" hidden="1" x14ac:dyDescent="0.2">
      <c r="A646" s="7" t="s">
        <v>1668</v>
      </c>
      <c r="B646" s="90">
        <v>45162</v>
      </c>
      <c r="C646" s="113" t="s">
        <v>579</v>
      </c>
      <c r="D646" s="114"/>
      <c r="E646" s="91">
        <v>1.05</v>
      </c>
      <c r="F646" s="91"/>
      <c r="G646" s="92">
        <f t="shared" si="30"/>
        <v>-33170527.68999999</v>
      </c>
      <c r="H646" s="93"/>
      <c r="I646" s="94">
        <f t="shared" si="31"/>
        <v>-1.05</v>
      </c>
      <c r="J646" s="115">
        <f t="shared" si="32"/>
        <v>45169</v>
      </c>
      <c r="K646" s="116" t="s">
        <v>14</v>
      </c>
    </row>
    <row r="647" spans="1:11" hidden="1" x14ac:dyDescent="0.2">
      <c r="A647" s="7" t="s">
        <v>1668</v>
      </c>
      <c r="B647" s="90">
        <v>45162</v>
      </c>
      <c r="C647" s="113" t="s">
        <v>1689</v>
      </c>
      <c r="D647" s="114"/>
      <c r="E647" s="91"/>
      <c r="F647" s="91">
        <v>21.05</v>
      </c>
      <c r="G647" s="92">
        <f t="shared" si="30"/>
        <v>-33170526.639999989</v>
      </c>
      <c r="H647" s="93"/>
      <c r="I647" s="94">
        <f t="shared" si="31"/>
        <v>21.05</v>
      </c>
      <c r="J647" s="115">
        <f t="shared" si="32"/>
        <v>45169</v>
      </c>
      <c r="K647" s="116" t="s">
        <v>737</v>
      </c>
    </row>
    <row r="648" spans="1:11" hidden="1" x14ac:dyDescent="0.2">
      <c r="A648" s="7" t="s">
        <v>1668</v>
      </c>
      <c r="B648" s="90">
        <v>45162</v>
      </c>
      <c r="C648" s="113" t="s">
        <v>1701</v>
      </c>
      <c r="D648" s="114"/>
      <c r="E648" s="91">
        <v>1759.61</v>
      </c>
      <c r="F648" s="91"/>
      <c r="G648" s="92">
        <f t="shared" si="30"/>
        <v>-33170547.68999999</v>
      </c>
      <c r="H648" s="93"/>
      <c r="I648" s="94">
        <f t="shared" si="31"/>
        <v>-1759.61</v>
      </c>
      <c r="J648" s="115">
        <f t="shared" si="32"/>
        <v>45169</v>
      </c>
      <c r="K648" s="116" t="s">
        <v>737</v>
      </c>
    </row>
    <row r="649" spans="1:11" hidden="1" x14ac:dyDescent="0.2">
      <c r="A649" s="7" t="s">
        <v>1668</v>
      </c>
      <c r="B649" s="90">
        <v>45162</v>
      </c>
      <c r="C649" s="113" t="s">
        <v>1704</v>
      </c>
      <c r="D649" s="114"/>
      <c r="E649" s="91"/>
      <c r="F649" s="91">
        <v>11843</v>
      </c>
      <c r="G649" s="92">
        <f t="shared" si="30"/>
        <v>-33168788.079999991</v>
      </c>
      <c r="H649" s="93"/>
      <c r="I649" s="94">
        <f t="shared" si="31"/>
        <v>11843</v>
      </c>
      <c r="J649" s="115">
        <f t="shared" si="32"/>
        <v>45169</v>
      </c>
      <c r="K649" s="116" t="s">
        <v>14</v>
      </c>
    </row>
    <row r="650" spans="1:11" hidden="1" x14ac:dyDescent="0.2">
      <c r="A650" s="7" t="s">
        <v>1758</v>
      </c>
      <c r="B650" s="90">
        <v>45162</v>
      </c>
      <c r="C650" s="113" t="s">
        <v>1762</v>
      </c>
      <c r="D650" s="114"/>
      <c r="E650" s="91"/>
      <c r="F650" s="91">
        <v>1759.61</v>
      </c>
      <c r="G650" s="92">
        <f t="shared" si="30"/>
        <v>-33180631.079999991</v>
      </c>
      <c r="H650" s="93"/>
      <c r="I650" s="94">
        <f t="shared" si="31"/>
        <v>1759.61</v>
      </c>
      <c r="J650" s="115">
        <f t="shared" si="32"/>
        <v>45169</v>
      </c>
      <c r="K650" s="116" t="s">
        <v>737</v>
      </c>
    </row>
    <row r="651" spans="1:11" hidden="1" x14ac:dyDescent="0.2">
      <c r="A651" s="7" t="s">
        <v>1771</v>
      </c>
      <c r="B651" s="90">
        <v>45163</v>
      </c>
      <c r="C651" s="113" t="s">
        <v>1806</v>
      </c>
      <c r="D651" s="114" t="s">
        <v>1807</v>
      </c>
      <c r="E651" s="91">
        <v>3060</v>
      </c>
      <c r="F651" s="91"/>
      <c r="G651" s="92">
        <f t="shared" si="30"/>
        <v>-33182390.68999999</v>
      </c>
      <c r="H651" s="93"/>
      <c r="I651" s="94">
        <f t="shared" si="31"/>
        <v>-3060</v>
      </c>
      <c r="J651" s="115">
        <f t="shared" si="32"/>
        <v>45169</v>
      </c>
      <c r="K651" s="116" t="s">
        <v>12</v>
      </c>
    </row>
    <row r="652" spans="1:11" hidden="1" x14ac:dyDescent="0.2">
      <c r="A652" s="7" t="s">
        <v>1758</v>
      </c>
      <c r="B652" s="90">
        <v>45169</v>
      </c>
      <c r="C652" s="113" t="s">
        <v>1763</v>
      </c>
      <c r="D652" s="114"/>
      <c r="E652" s="91">
        <v>21.05</v>
      </c>
      <c r="F652" s="91"/>
      <c r="G652" s="92">
        <f t="shared" si="30"/>
        <v>-33179330.68999999</v>
      </c>
      <c r="H652" s="93"/>
      <c r="I652" s="94">
        <f t="shared" si="31"/>
        <v>-21.05</v>
      </c>
      <c r="J652" s="115">
        <f t="shared" si="32"/>
        <v>45169</v>
      </c>
      <c r="K652" s="116" t="s">
        <v>737</v>
      </c>
    </row>
    <row r="653" spans="1:11" hidden="1" x14ac:dyDescent="0.2">
      <c r="A653" s="7" t="s">
        <v>1758</v>
      </c>
      <c r="B653" s="90">
        <v>45169</v>
      </c>
      <c r="C653" s="113" t="s">
        <v>823</v>
      </c>
      <c r="D653" s="114"/>
      <c r="E653" s="91"/>
      <c r="F653" s="91">
        <v>38.26</v>
      </c>
      <c r="G653" s="92">
        <f t="shared" si="30"/>
        <v>-33179309.639999989</v>
      </c>
      <c r="H653" s="93"/>
      <c r="I653" s="94">
        <f t="shared" si="31"/>
        <v>38.26</v>
      </c>
      <c r="J653" s="115">
        <f t="shared" si="32"/>
        <v>45169</v>
      </c>
      <c r="K653" s="116" t="s">
        <v>14</v>
      </c>
    </row>
    <row r="654" spans="1:11" hidden="1" x14ac:dyDescent="0.2">
      <c r="A654" s="7" t="s">
        <v>1771</v>
      </c>
      <c r="B654" s="90">
        <v>45169</v>
      </c>
      <c r="C654" s="113" t="s">
        <v>1802</v>
      </c>
      <c r="D654" s="114"/>
      <c r="E654" s="91"/>
      <c r="F654" s="91">
        <v>12660</v>
      </c>
      <c r="G654" s="92">
        <f t="shared" si="30"/>
        <v>-33179347.899999991</v>
      </c>
      <c r="H654" s="93"/>
      <c r="I654" s="94">
        <f t="shared" si="31"/>
        <v>12660</v>
      </c>
      <c r="J654" s="115">
        <f t="shared" si="32"/>
        <v>45169</v>
      </c>
      <c r="K654" s="116" t="s">
        <v>1530</v>
      </c>
    </row>
    <row r="655" spans="1:11" hidden="1" x14ac:dyDescent="0.2">
      <c r="A655" s="7" t="s">
        <v>1771</v>
      </c>
      <c r="B655" s="90">
        <f>EOMONTH(B654,0)</f>
        <v>45169</v>
      </c>
      <c r="C655" s="113" t="s">
        <v>1802</v>
      </c>
      <c r="D655" s="114"/>
      <c r="E655" s="91"/>
      <c r="F655" s="91">
        <v>500</v>
      </c>
      <c r="G655" s="92">
        <f t="shared" si="30"/>
        <v>-33192007.899999991</v>
      </c>
      <c r="H655" s="93"/>
      <c r="I655" s="94">
        <f t="shared" si="31"/>
        <v>500</v>
      </c>
      <c r="J655" s="115">
        <f t="shared" si="32"/>
        <v>45169</v>
      </c>
      <c r="K655" s="116" t="s">
        <v>1530</v>
      </c>
    </row>
    <row r="656" spans="1:11" hidden="1" x14ac:dyDescent="0.2">
      <c r="A656" s="7" t="s">
        <v>1668</v>
      </c>
      <c r="B656" s="90">
        <v>45194</v>
      </c>
      <c r="C656" s="113" t="s">
        <v>1701</v>
      </c>
      <c r="D656" s="114"/>
      <c r="E656" s="91">
        <v>17508.37</v>
      </c>
      <c r="F656" s="91"/>
      <c r="G656" s="92">
        <f t="shared" si="30"/>
        <v>-33192507.899999991</v>
      </c>
      <c r="H656" s="93"/>
      <c r="I656" s="94">
        <f t="shared" si="31"/>
        <v>-17508.37</v>
      </c>
      <c r="J656" s="115">
        <f t="shared" si="32"/>
        <v>45199</v>
      </c>
      <c r="K656" s="116" t="s">
        <v>737</v>
      </c>
    </row>
    <row r="657" spans="1:11" hidden="1" x14ac:dyDescent="0.2">
      <c r="A657" s="7" t="s">
        <v>1668</v>
      </c>
      <c r="B657" s="90">
        <v>45194</v>
      </c>
      <c r="C657" s="113" t="s">
        <v>1705</v>
      </c>
      <c r="D657" s="114"/>
      <c r="E657" s="91">
        <v>202991.63</v>
      </c>
      <c r="F657" s="91"/>
      <c r="G657" s="92">
        <f t="shared" si="30"/>
        <v>-33174999.52999999</v>
      </c>
      <c r="H657" s="93"/>
      <c r="I657" s="94">
        <f t="shared" si="31"/>
        <v>-202991.63</v>
      </c>
      <c r="J657" s="115">
        <f t="shared" si="32"/>
        <v>45199</v>
      </c>
      <c r="K657" s="116" t="s">
        <v>15</v>
      </c>
    </row>
    <row r="658" spans="1:11" hidden="1" x14ac:dyDescent="0.2">
      <c r="A658" s="7" t="s">
        <v>1668</v>
      </c>
      <c r="B658" s="90">
        <v>45194</v>
      </c>
      <c r="C658" s="113" t="s">
        <v>1703</v>
      </c>
      <c r="D658" s="114"/>
      <c r="E658" s="91"/>
      <c r="F658" s="91">
        <v>20500</v>
      </c>
      <c r="G658" s="92">
        <f t="shared" si="30"/>
        <v>-32972007.899999991</v>
      </c>
      <c r="H658" s="93"/>
      <c r="I658" s="94">
        <f t="shared" si="31"/>
        <v>20500</v>
      </c>
      <c r="J658" s="115">
        <f t="shared" si="32"/>
        <v>45199</v>
      </c>
      <c r="K658" s="116" t="s">
        <v>1673</v>
      </c>
    </row>
    <row r="659" spans="1:11" hidden="1" x14ac:dyDescent="0.2">
      <c r="A659" s="7" t="s">
        <v>1668</v>
      </c>
      <c r="B659" s="90">
        <v>45194</v>
      </c>
      <c r="C659" s="113" t="s">
        <v>1703</v>
      </c>
      <c r="D659" s="114"/>
      <c r="E659" s="91"/>
      <c r="F659" s="91">
        <v>200000</v>
      </c>
      <c r="G659" s="92">
        <f t="shared" si="30"/>
        <v>-32992507.899999991</v>
      </c>
      <c r="H659" s="93"/>
      <c r="I659" s="94">
        <f t="shared" si="31"/>
        <v>200000</v>
      </c>
      <c r="J659" s="115">
        <f t="shared" si="32"/>
        <v>45199</v>
      </c>
      <c r="K659" s="116" t="s">
        <v>1673</v>
      </c>
    </row>
    <row r="660" spans="1:11" hidden="1" x14ac:dyDescent="0.2">
      <c r="A660" s="7" t="s">
        <v>1758</v>
      </c>
      <c r="B660" s="90">
        <v>45194</v>
      </c>
      <c r="C660" s="113" t="s">
        <v>1762</v>
      </c>
      <c r="D660" s="114"/>
      <c r="E660" s="91"/>
      <c r="F660" s="91">
        <v>17508.37</v>
      </c>
      <c r="G660" s="92">
        <f t="shared" si="30"/>
        <v>-33192507.899999991</v>
      </c>
      <c r="H660" s="93"/>
      <c r="I660" s="94">
        <f t="shared" si="31"/>
        <v>17508.37</v>
      </c>
      <c r="J660" s="115">
        <f t="shared" si="32"/>
        <v>45199</v>
      </c>
      <c r="K660" s="116" t="s">
        <v>737</v>
      </c>
    </row>
    <row r="661" spans="1:11" hidden="1" x14ac:dyDescent="0.2">
      <c r="A661" s="7" t="s">
        <v>1829</v>
      </c>
      <c r="B661" s="90">
        <v>45194</v>
      </c>
      <c r="C661" s="113" t="s">
        <v>729</v>
      </c>
      <c r="D661" s="114" t="s">
        <v>1828</v>
      </c>
      <c r="E661" s="91">
        <v>0</v>
      </c>
      <c r="F661" s="91"/>
      <c r="G661" s="92">
        <f t="shared" si="30"/>
        <v>-33210016.269999992</v>
      </c>
      <c r="H661" s="93"/>
      <c r="I661" s="94">
        <f t="shared" si="31"/>
        <v>0</v>
      </c>
      <c r="J661" s="115">
        <f t="shared" si="32"/>
        <v>45199</v>
      </c>
      <c r="K661" s="116"/>
    </row>
    <row r="662" spans="1:11" x14ac:dyDescent="0.2">
      <c r="A662" s="7" t="s">
        <v>1829</v>
      </c>
      <c r="B662" s="90">
        <v>45194</v>
      </c>
      <c r="C662" s="113" t="s">
        <v>727</v>
      </c>
      <c r="D662" s="114" t="s">
        <v>1825</v>
      </c>
      <c r="E662" s="91">
        <v>10842.6</v>
      </c>
      <c r="F662" s="91"/>
      <c r="G662" s="92">
        <f t="shared" si="30"/>
        <v>-33210016.269999992</v>
      </c>
      <c r="H662" s="93"/>
      <c r="I662" s="94">
        <f t="shared" si="31"/>
        <v>-10842.6</v>
      </c>
      <c r="J662" s="115">
        <f t="shared" si="32"/>
        <v>45199</v>
      </c>
      <c r="K662" s="116"/>
    </row>
    <row r="663" spans="1:11" hidden="1" x14ac:dyDescent="0.2">
      <c r="A663" s="7" t="s">
        <v>1829</v>
      </c>
      <c r="B663" s="90">
        <v>45194</v>
      </c>
      <c r="C663" s="113" t="s">
        <v>730</v>
      </c>
      <c r="D663" s="114" t="s">
        <v>1826</v>
      </c>
      <c r="E663" s="91">
        <v>192149.03</v>
      </c>
      <c r="F663" s="91"/>
      <c r="G663" s="92">
        <f t="shared" si="30"/>
        <v>-33199173.669999991</v>
      </c>
      <c r="H663" s="93"/>
      <c r="I663" s="94">
        <f t="shared" si="31"/>
        <v>-192149.03</v>
      </c>
      <c r="J663" s="115">
        <f t="shared" si="32"/>
        <v>45199</v>
      </c>
      <c r="K663" s="116"/>
    </row>
    <row r="664" spans="1:11" hidden="1" x14ac:dyDescent="0.2">
      <c r="A664" s="7" t="s">
        <v>1829</v>
      </c>
      <c r="B664" s="90">
        <v>45194</v>
      </c>
      <c r="C664" s="113" t="s">
        <v>1816</v>
      </c>
      <c r="D664" s="114" t="s">
        <v>1827</v>
      </c>
      <c r="E664" s="91">
        <v>0</v>
      </c>
      <c r="F664" s="91"/>
      <c r="G664" s="92">
        <f t="shared" si="30"/>
        <v>-33007024.639999989</v>
      </c>
      <c r="H664" s="93"/>
      <c r="I664" s="94">
        <f t="shared" si="31"/>
        <v>0</v>
      </c>
      <c r="J664" s="115">
        <f t="shared" si="32"/>
        <v>45199</v>
      </c>
      <c r="K664" s="116"/>
    </row>
    <row r="665" spans="1:11" x14ac:dyDescent="0.2">
      <c r="A665" s="7" t="s">
        <v>1829</v>
      </c>
      <c r="B665" s="90">
        <v>45194</v>
      </c>
      <c r="C665" s="113" t="s">
        <v>1817</v>
      </c>
      <c r="D665" s="114" t="s">
        <v>1825</v>
      </c>
      <c r="E665" s="91"/>
      <c r="F665" s="91">
        <v>10842.6</v>
      </c>
      <c r="G665" s="92">
        <f t="shared" si="30"/>
        <v>-33007024.639999989</v>
      </c>
      <c r="H665" s="93"/>
      <c r="I665" s="94">
        <f t="shared" si="31"/>
        <v>10842.6</v>
      </c>
      <c r="J665" s="115">
        <f t="shared" si="32"/>
        <v>45199</v>
      </c>
      <c r="K665" s="116"/>
    </row>
    <row r="666" spans="1:11" hidden="1" x14ac:dyDescent="0.2">
      <c r="A666" s="7" t="s">
        <v>1829</v>
      </c>
      <c r="B666" s="90">
        <v>45194</v>
      </c>
      <c r="C666" s="113" t="s">
        <v>1818</v>
      </c>
      <c r="D666" s="114" t="s">
        <v>1826</v>
      </c>
      <c r="E666" s="91"/>
      <c r="F666" s="91">
        <v>192149.03</v>
      </c>
      <c r="G666" s="92">
        <f t="shared" si="30"/>
        <v>-33017867.239999991</v>
      </c>
      <c r="H666" s="93"/>
      <c r="I666" s="94">
        <f t="shared" si="31"/>
        <v>192149.03</v>
      </c>
      <c r="J666" s="115">
        <f t="shared" si="32"/>
        <v>45199</v>
      </c>
      <c r="K666" s="116"/>
    </row>
    <row r="667" spans="1:11" hidden="1" x14ac:dyDescent="0.2">
      <c r="A667" s="7" t="s">
        <v>1668</v>
      </c>
      <c r="B667" s="90">
        <v>45197</v>
      </c>
      <c r="C667" s="113" t="s">
        <v>1701</v>
      </c>
      <c r="D667" s="114"/>
      <c r="E667" s="91">
        <v>24500</v>
      </c>
      <c r="F667" s="91"/>
      <c r="G667" s="92">
        <f t="shared" si="30"/>
        <v>-33210016.269999992</v>
      </c>
      <c r="H667" s="93"/>
      <c r="I667" s="94">
        <f t="shared" si="31"/>
        <v>-24500</v>
      </c>
      <c r="J667" s="115">
        <f t="shared" si="32"/>
        <v>45199</v>
      </c>
      <c r="K667" s="116" t="s">
        <v>737</v>
      </c>
    </row>
    <row r="668" spans="1:11" hidden="1" x14ac:dyDescent="0.2">
      <c r="A668" s="7" t="s">
        <v>1668</v>
      </c>
      <c r="B668" s="90">
        <v>45197</v>
      </c>
      <c r="C668" s="113" t="s">
        <v>1721</v>
      </c>
      <c r="D668" s="114"/>
      <c r="E668" s="91"/>
      <c r="F668" s="91">
        <v>24500</v>
      </c>
      <c r="G668" s="92">
        <f t="shared" si="30"/>
        <v>-33185516.269999992</v>
      </c>
      <c r="H668" s="93"/>
      <c r="I668" s="94">
        <f t="shared" si="31"/>
        <v>24500</v>
      </c>
      <c r="J668" s="115">
        <f t="shared" si="32"/>
        <v>45199</v>
      </c>
      <c r="K668" s="116" t="s">
        <v>1530</v>
      </c>
    </row>
    <row r="669" spans="1:11" hidden="1" x14ac:dyDescent="0.2">
      <c r="A669" s="7" t="s">
        <v>1758</v>
      </c>
      <c r="B669" s="90">
        <v>45197</v>
      </c>
      <c r="C669" s="113" t="s">
        <v>1762</v>
      </c>
      <c r="D669" s="114"/>
      <c r="E669" s="91"/>
      <c r="F669" s="91">
        <v>24500</v>
      </c>
      <c r="G669" s="92">
        <f t="shared" si="30"/>
        <v>-33210016.269999992</v>
      </c>
      <c r="H669" s="93"/>
      <c r="I669" s="94">
        <f t="shared" si="31"/>
        <v>24500</v>
      </c>
      <c r="J669" s="115">
        <f t="shared" si="32"/>
        <v>45199</v>
      </c>
      <c r="K669" s="116" t="s">
        <v>737</v>
      </c>
    </row>
    <row r="670" spans="1:11" hidden="1" x14ac:dyDescent="0.2">
      <c r="A670" s="7" t="s">
        <v>1668</v>
      </c>
      <c r="B670" s="90">
        <v>45198</v>
      </c>
      <c r="C670" s="113" t="s">
        <v>1716</v>
      </c>
      <c r="D670" s="114"/>
      <c r="E670" s="91">
        <v>6375.46</v>
      </c>
      <c r="F670" s="91"/>
      <c r="G670" s="92">
        <f t="shared" si="30"/>
        <v>-33234516.269999992</v>
      </c>
      <c r="H670" s="93"/>
      <c r="I670" s="94">
        <f t="shared" si="31"/>
        <v>-6375.46</v>
      </c>
      <c r="J670" s="115">
        <f t="shared" si="32"/>
        <v>45199</v>
      </c>
      <c r="K670" s="116" t="s">
        <v>9</v>
      </c>
    </row>
    <row r="671" spans="1:11" hidden="1" x14ac:dyDescent="0.2">
      <c r="A671" s="7" t="s">
        <v>1668</v>
      </c>
      <c r="B671" s="90">
        <v>45198</v>
      </c>
      <c r="C671" s="113" t="s">
        <v>570</v>
      </c>
      <c r="D671" s="114"/>
      <c r="E671" s="91">
        <v>6688.8</v>
      </c>
      <c r="F671" s="91"/>
      <c r="G671" s="92">
        <f t="shared" si="30"/>
        <v>-33228140.809999991</v>
      </c>
      <c r="H671" s="93"/>
      <c r="I671" s="94">
        <f t="shared" si="31"/>
        <v>-6688.8</v>
      </c>
      <c r="J671" s="115">
        <f t="shared" si="32"/>
        <v>45199</v>
      </c>
      <c r="K671" s="116" t="s">
        <v>13</v>
      </c>
    </row>
    <row r="672" spans="1:11" hidden="1" x14ac:dyDescent="0.2">
      <c r="A672" s="7" t="s">
        <v>1668</v>
      </c>
      <c r="B672" s="90">
        <v>45198</v>
      </c>
      <c r="C672" s="113" t="s">
        <v>647</v>
      </c>
      <c r="D672" s="114"/>
      <c r="E672" s="91">
        <v>2400</v>
      </c>
      <c r="F672" s="91"/>
      <c r="G672" s="92">
        <f t="shared" si="30"/>
        <v>-33221452.00999999</v>
      </c>
      <c r="H672" s="93"/>
      <c r="I672" s="94">
        <f t="shared" si="31"/>
        <v>-2400</v>
      </c>
      <c r="J672" s="115">
        <f t="shared" si="32"/>
        <v>45199</v>
      </c>
      <c r="K672" s="116" t="s">
        <v>9</v>
      </c>
    </row>
    <row r="673" spans="1:11" hidden="1" x14ac:dyDescent="0.2">
      <c r="A673" s="7" t="s">
        <v>1668</v>
      </c>
      <c r="B673" s="90">
        <v>45198</v>
      </c>
      <c r="C673" s="113" t="s">
        <v>1661</v>
      </c>
      <c r="D673" s="114"/>
      <c r="E673" s="91">
        <v>3451.33</v>
      </c>
      <c r="F673" s="91"/>
      <c r="G673" s="92">
        <f t="shared" si="30"/>
        <v>-33219052.00999999</v>
      </c>
      <c r="H673" s="93"/>
      <c r="I673" s="94">
        <f t="shared" si="31"/>
        <v>-3451.33</v>
      </c>
      <c r="J673" s="115">
        <f t="shared" si="32"/>
        <v>45199</v>
      </c>
      <c r="K673" s="116" t="s">
        <v>14</v>
      </c>
    </row>
    <row r="674" spans="1:11" hidden="1" x14ac:dyDescent="0.2">
      <c r="A674" s="7" t="s">
        <v>1668</v>
      </c>
      <c r="B674" s="90">
        <v>45198</v>
      </c>
      <c r="C674" s="113" t="s">
        <v>1720</v>
      </c>
      <c r="D674" s="114"/>
      <c r="E674" s="91">
        <v>1080</v>
      </c>
      <c r="F674" s="91"/>
      <c r="G674" s="92">
        <f t="shared" si="30"/>
        <v>-33215600.679999992</v>
      </c>
      <c r="H674" s="93"/>
      <c r="I674" s="94">
        <f t="shared" si="31"/>
        <v>-1080</v>
      </c>
      <c r="J674" s="115">
        <f t="shared" si="32"/>
        <v>45199</v>
      </c>
      <c r="K674" s="116" t="s">
        <v>9</v>
      </c>
    </row>
    <row r="675" spans="1:11" hidden="1" x14ac:dyDescent="0.2">
      <c r="A675" s="7" t="s">
        <v>1668</v>
      </c>
      <c r="B675" s="90">
        <v>45198</v>
      </c>
      <c r="C675" s="113" t="s">
        <v>1655</v>
      </c>
      <c r="D675" s="114"/>
      <c r="E675" s="91">
        <v>21480</v>
      </c>
      <c r="F675" s="91"/>
      <c r="G675" s="92">
        <f t="shared" si="30"/>
        <v>-33214520.679999992</v>
      </c>
      <c r="H675" s="93"/>
      <c r="I675" s="94">
        <f t="shared" si="31"/>
        <v>-21480</v>
      </c>
      <c r="J675" s="115">
        <f t="shared" si="32"/>
        <v>45199</v>
      </c>
      <c r="K675" s="116" t="s">
        <v>9</v>
      </c>
    </row>
    <row r="676" spans="1:11" hidden="1" x14ac:dyDescent="0.2">
      <c r="A676" s="7" t="s">
        <v>1668</v>
      </c>
      <c r="B676" s="90">
        <v>45198</v>
      </c>
      <c r="C676" s="113" t="s">
        <v>1659</v>
      </c>
      <c r="D676" s="114"/>
      <c r="E676" s="91">
        <v>4763.54</v>
      </c>
      <c r="F676" s="91"/>
      <c r="G676" s="92">
        <f t="shared" si="30"/>
        <v>-33193040.679999992</v>
      </c>
      <c r="H676" s="93"/>
      <c r="I676" s="94">
        <f t="shared" si="31"/>
        <v>-4763.54</v>
      </c>
      <c r="J676" s="115">
        <f t="shared" si="32"/>
        <v>45199</v>
      </c>
      <c r="K676" s="116" t="s">
        <v>9</v>
      </c>
    </row>
    <row r="677" spans="1:11" hidden="1" x14ac:dyDescent="0.2">
      <c r="A677" s="7" t="s">
        <v>1668</v>
      </c>
      <c r="B677" s="90">
        <v>45198</v>
      </c>
      <c r="C677" s="113" t="s">
        <v>601</v>
      </c>
      <c r="D677" s="114"/>
      <c r="E677" s="91">
        <v>693.36</v>
      </c>
      <c r="F677" s="91"/>
      <c r="G677" s="92">
        <f t="shared" si="30"/>
        <v>-33188277.139999993</v>
      </c>
      <c r="H677" s="93"/>
      <c r="I677" s="94">
        <f t="shared" si="31"/>
        <v>-693.36</v>
      </c>
      <c r="J677" s="115">
        <f t="shared" si="32"/>
        <v>45199</v>
      </c>
      <c r="K677" s="116" t="s">
        <v>14</v>
      </c>
    </row>
    <row r="678" spans="1:11" hidden="1" x14ac:dyDescent="0.2">
      <c r="A678" s="7" t="s">
        <v>1668</v>
      </c>
      <c r="B678" s="90">
        <v>45198</v>
      </c>
      <c r="C678" s="113" t="s">
        <v>1712</v>
      </c>
      <c r="D678" s="114"/>
      <c r="E678" s="91">
        <v>816</v>
      </c>
      <c r="F678" s="91"/>
      <c r="G678" s="92">
        <f t="shared" si="30"/>
        <v>-33187583.779999994</v>
      </c>
      <c r="H678" s="93"/>
      <c r="I678" s="94">
        <f t="shared" si="31"/>
        <v>-816</v>
      </c>
      <c r="J678" s="115">
        <f t="shared" si="32"/>
        <v>45199</v>
      </c>
      <c r="K678" s="116" t="s">
        <v>9</v>
      </c>
    </row>
    <row r="679" spans="1:11" hidden="1" x14ac:dyDescent="0.2">
      <c r="A679" s="7" t="s">
        <v>1668</v>
      </c>
      <c r="B679" s="90">
        <v>45198</v>
      </c>
      <c r="C679" s="113" t="s">
        <v>1658</v>
      </c>
      <c r="D679" s="114"/>
      <c r="E679" s="91">
        <v>4992</v>
      </c>
      <c r="F679" s="91"/>
      <c r="G679" s="92">
        <f t="shared" si="30"/>
        <v>-33186767.779999994</v>
      </c>
      <c r="H679" s="93"/>
      <c r="I679" s="94">
        <f t="shared" si="31"/>
        <v>-4992</v>
      </c>
      <c r="J679" s="115">
        <f t="shared" si="32"/>
        <v>45199</v>
      </c>
      <c r="K679" s="116" t="s">
        <v>9</v>
      </c>
    </row>
    <row r="680" spans="1:11" hidden="1" x14ac:dyDescent="0.2">
      <c r="A680" s="7" t="s">
        <v>1668</v>
      </c>
      <c r="B680" s="90">
        <v>45198</v>
      </c>
      <c r="C680" s="113" t="s">
        <v>579</v>
      </c>
      <c r="D680" s="114"/>
      <c r="E680" s="91">
        <v>1.05</v>
      </c>
      <c r="F680" s="91"/>
      <c r="G680" s="92">
        <f t="shared" si="30"/>
        <v>-33181775.779999994</v>
      </c>
      <c r="H680" s="93"/>
      <c r="I680" s="94">
        <f t="shared" si="31"/>
        <v>-1.05</v>
      </c>
      <c r="J680" s="115">
        <f t="shared" si="32"/>
        <v>45199</v>
      </c>
      <c r="K680" s="116" t="s">
        <v>14</v>
      </c>
    </row>
    <row r="681" spans="1:11" hidden="1" x14ac:dyDescent="0.2">
      <c r="A681" s="7" t="s">
        <v>1668</v>
      </c>
      <c r="B681" s="90">
        <v>45198</v>
      </c>
      <c r="C681" s="113" t="s">
        <v>579</v>
      </c>
      <c r="D681" s="114"/>
      <c r="E681" s="91">
        <v>0.8</v>
      </c>
      <c r="F681" s="91"/>
      <c r="G681" s="92">
        <f t="shared" si="30"/>
        <v>-33181774.729999993</v>
      </c>
      <c r="H681" s="93"/>
      <c r="I681" s="94">
        <f t="shared" si="31"/>
        <v>-0.8</v>
      </c>
      <c r="J681" s="115">
        <f t="shared" si="32"/>
        <v>45199</v>
      </c>
      <c r="K681" s="116" t="s">
        <v>14</v>
      </c>
    </row>
    <row r="682" spans="1:11" hidden="1" x14ac:dyDescent="0.2">
      <c r="A682" s="7" t="s">
        <v>1668</v>
      </c>
      <c r="B682" s="90">
        <v>45198</v>
      </c>
      <c r="C682" s="113" t="s">
        <v>1689</v>
      </c>
      <c r="D682" s="114"/>
      <c r="E682" s="91"/>
      <c r="F682" s="91">
        <v>43800.99</v>
      </c>
      <c r="G682" s="92">
        <f t="shared" si="30"/>
        <v>-33181773.929999992</v>
      </c>
      <c r="H682" s="93"/>
      <c r="I682" s="94">
        <f t="shared" si="31"/>
        <v>43800.99</v>
      </c>
      <c r="J682" s="115">
        <f t="shared" si="32"/>
        <v>45199</v>
      </c>
      <c r="K682" s="116" t="s">
        <v>737</v>
      </c>
    </row>
    <row r="683" spans="1:11" hidden="1" x14ac:dyDescent="0.2">
      <c r="A683" s="7" t="s">
        <v>1758</v>
      </c>
      <c r="B683" s="90">
        <v>45198</v>
      </c>
      <c r="C683" s="113" t="s">
        <v>1763</v>
      </c>
      <c r="D683" s="114"/>
      <c r="E683" s="91">
        <v>43800.99</v>
      </c>
      <c r="F683" s="91"/>
      <c r="G683" s="92">
        <f t="shared" si="30"/>
        <v>-33225574.919999991</v>
      </c>
      <c r="H683" s="93"/>
      <c r="I683" s="94">
        <f t="shared" si="31"/>
        <v>-43800.99</v>
      </c>
      <c r="J683" s="115">
        <f t="shared" si="32"/>
        <v>45199</v>
      </c>
      <c r="K683" s="116" t="s">
        <v>737</v>
      </c>
    </row>
    <row r="684" spans="1:11" hidden="1" x14ac:dyDescent="0.2">
      <c r="A684" s="7" t="s">
        <v>1758</v>
      </c>
      <c r="B684" s="90">
        <v>45198</v>
      </c>
      <c r="C684" s="113" t="s">
        <v>823</v>
      </c>
      <c r="D684" s="114"/>
      <c r="E684" s="91"/>
      <c r="F684" s="91">
        <v>15.8</v>
      </c>
      <c r="G684" s="92">
        <f t="shared" si="30"/>
        <v>-33181773.929999992</v>
      </c>
      <c r="H684" s="93"/>
      <c r="I684" s="94">
        <f t="shared" si="31"/>
        <v>15.8</v>
      </c>
      <c r="J684" s="115">
        <f t="shared" si="32"/>
        <v>45199</v>
      </c>
      <c r="K684" s="116" t="s">
        <v>14</v>
      </c>
    </row>
    <row r="685" spans="1:11" hidden="1" x14ac:dyDescent="0.2">
      <c r="A685" s="7" t="s">
        <v>1668</v>
      </c>
      <c r="B685" s="90">
        <v>45202</v>
      </c>
      <c r="C685" s="113" t="s">
        <v>1719</v>
      </c>
      <c r="D685" s="114"/>
      <c r="E685" s="91">
        <v>15012</v>
      </c>
      <c r="F685" s="91"/>
      <c r="G685" s="92">
        <f t="shared" si="30"/>
        <v>-33181789.729999993</v>
      </c>
      <c r="H685" s="93"/>
      <c r="I685" s="94">
        <f t="shared" si="31"/>
        <v>-15012</v>
      </c>
      <c r="J685" s="115">
        <f t="shared" si="32"/>
        <v>45230</v>
      </c>
      <c r="K685" s="116" t="s">
        <v>9</v>
      </c>
    </row>
    <row r="686" spans="1:11" hidden="1" x14ac:dyDescent="0.2">
      <c r="A686" s="7" t="s">
        <v>1829</v>
      </c>
      <c r="B686" s="90">
        <v>45222</v>
      </c>
      <c r="C686" s="113" t="s">
        <v>729</v>
      </c>
      <c r="D686" s="114" t="s">
        <v>1828</v>
      </c>
      <c r="E686" s="91">
        <v>0</v>
      </c>
      <c r="F686" s="91"/>
      <c r="G686" s="92">
        <f t="shared" si="30"/>
        <v>-33166777.729999993</v>
      </c>
      <c r="H686" s="93"/>
      <c r="I686" s="94">
        <f t="shared" si="31"/>
        <v>0</v>
      </c>
      <c r="J686" s="115">
        <f t="shared" si="32"/>
        <v>45230</v>
      </c>
      <c r="K686" s="116"/>
    </row>
    <row r="687" spans="1:11" x14ac:dyDescent="0.2">
      <c r="A687" s="7" t="s">
        <v>1829</v>
      </c>
      <c r="B687" s="90">
        <v>45222</v>
      </c>
      <c r="C687" s="113" t="s">
        <v>727</v>
      </c>
      <c r="D687" s="114" t="s">
        <v>1825</v>
      </c>
      <c r="E687" s="91">
        <v>9199.7800000000007</v>
      </c>
      <c r="F687" s="91"/>
      <c r="G687" s="92">
        <f t="shared" si="30"/>
        <v>-33166777.729999993</v>
      </c>
      <c r="H687" s="93"/>
      <c r="I687" s="94">
        <f t="shared" si="31"/>
        <v>-9199.7800000000007</v>
      </c>
      <c r="J687" s="115">
        <f t="shared" si="32"/>
        <v>45230</v>
      </c>
      <c r="K687" s="116"/>
    </row>
    <row r="688" spans="1:11" hidden="1" x14ac:dyDescent="0.2">
      <c r="A688" s="7" t="s">
        <v>1829</v>
      </c>
      <c r="B688" s="90">
        <v>45222</v>
      </c>
      <c r="C688" s="113" t="s">
        <v>730</v>
      </c>
      <c r="D688" s="114" t="s">
        <v>1826</v>
      </c>
      <c r="E688" s="91">
        <v>163035.53</v>
      </c>
      <c r="F688" s="91"/>
      <c r="G688" s="92">
        <f t="shared" si="30"/>
        <v>-33157577.949999992</v>
      </c>
      <c r="H688" s="93"/>
      <c r="I688" s="94">
        <f t="shared" si="31"/>
        <v>-163035.53</v>
      </c>
      <c r="J688" s="115">
        <f t="shared" si="32"/>
        <v>45230</v>
      </c>
      <c r="K688" s="116"/>
    </row>
    <row r="689" spans="1:11" hidden="1" x14ac:dyDescent="0.2">
      <c r="A689" s="7" t="s">
        <v>1829</v>
      </c>
      <c r="B689" s="90">
        <v>45222</v>
      </c>
      <c r="C689" s="113" t="s">
        <v>1816</v>
      </c>
      <c r="D689" s="114" t="s">
        <v>1827</v>
      </c>
      <c r="E689" s="91">
        <v>0</v>
      </c>
      <c r="F689" s="91"/>
      <c r="G689" s="92">
        <f t="shared" si="30"/>
        <v>-32994542.419999991</v>
      </c>
      <c r="H689" s="93"/>
      <c r="I689" s="94">
        <f t="shared" si="31"/>
        <v>0</v>
      </c>
      <c r="J689" s="115">
        <f t="shared" si="32"/>
        <v>45230</v>
      </c>
      <c r="K689" s="116"/>
    </row>
    <row r="690" spans="1:11" x14ac:dyDescent="0.2">
      <c r="A690" s="7" t="s">
        <v>1829</v>
      </c>
      <c r="B690" s="90">
        <v>45222</v>
      </c>
      <c r="C690" s="113" t="s">
        <v>1817</v>
      </c>
      <c r="D690" s="114" t="s">
        <v>1825</v>
      </c>
      <c r="E690" s="91"/>
      <c r="F690" s="91">
        <v>9199.7800000000007</v>
      </c>
      <c r="G690" s="92">
        <f t="shared" si="30"/>
        <v>-32994542.419999991</v>
      </c>
      <c r="H690" s="93"/>
      <c r="I690" s="94">
        <f t="shared" si="31"/>
        <v>9199.7800000000007</v>
      </c>
      <c r="J690" s="115">
        <f t="shared" si="32"/>
        <v>45230</v>
      </c>
      <c r="K690" s="116"/>
    </row>
    <row r="691" spans="1:11" hidden="1" x14ac:dyDescent="0.2">
      <c r="A691" s="7" t="s">
        <v>1829</v>
      </c>
      <c r="B691" s="90">
        <v>45222</v>
      </c>
      <c r="C691" s="113" t="s">
        <v>1818</v>
      </c>
      <c r="D691" s="114" t="s">
        <v>1826</v>
      </c>
      <c r="E691" s="91"/>
      <c r="F691" s="91">
        <v>163035.53</v>
      </c>
      <c r="G691" s="92">
        <f t="shared" si="30"/>
        <v>-33003742.199999992</v>
      </c>
      <c r="H691" s="93"/>
      <c r="I691" s="94">
        <f t="shared" si="31"/>
        <v>163035.53</v>
      </c>
      <c r="J691" s="115">
        <f t="shared" si="32"/>
        <v>45230</v>
      </c>
      <c r="K691" s="116"/>
    </row>
    <row r="692" spans="1:11" hidden="1" x14ac:dyDescent="0.2">
      <c r="A692" s="7" t="s">
        <v>1668</v>
      </c>
      <c r="B692" s="90">
        <v>45223</v>
      </c>
      <c r="C692" s="113" t="s">
        <v>579</v>
      </c>
      <c r="D692" s="114"/>
      <c r="E692" s="91">
        <v>1.05</v>
      </c>
      <c r="F692" s="91"/>
      <c r="G692" s="92">
        <f t="shared" si="30"/>
        <v>-33166777.729999993</v>
      </c>
      <c r="H692" s="93"/>
      <c r="I692" s="94">
        <f t="shared" si="31"/>
        <v>-1.05</v>
      </c>
      <c r="J692" s="115">
        <f t="shared" si="32"/>
        <v>45230</v>
      </c>
      <c r="K692" s="116" t="s">
        <v>14</v>
      </c>
    </row>
    <row r="693" spans="1:11" hidden="1" x14ac:dyDescent="0.2">
      <c r="A693" s="7" t="s">
        <v>1668</v>
      </c>
      <c r="B693" s="90">
        <v>45223</v>
      </c>
      <c r="C693" s="113" t="s">
        <v>1713</v>
      </c>
      <c r="D693" s="114"/>
      <c r="E693" s="91">
        <v>3156</v>
      </c>
      <c r="F693" s="91"/>
      <c r="G693" s="92">
        <f t="shared" si="30"/>
        <v>-33166776.679999992</v>
      </c>
      <c r="H693" s="93"/>
      <c r="I693" s="94">
        <f t="shared" si="31"/>
        <v>-3156</v>
      </c>
      <c r="J693" s="115">
        <f t="shared" si="32"/>
        <v>45230</v>
      </c>
      <c r="K693" s="116" t="s">
        <v>9</v>
      </c>
    </row>
    <row r="694" spans="1:11" hidden="1" x14ac:dyDescent="0.2">
      <c r="A694" s="7" t="s">
        <v>1668</v>
      </c>
      <c r="B694" s="90">
        <v>45223</v>
      </c>
      <c r="C694" s="113" t="s">
        <v>1716</v>
      </c>
      <c r="D694" s="114"/>
      <c r="E694" s="91">
        <v>2256.66</v>
      </c>
      <c r="F694" s="91"/>
      <c r="G694" s="92">
        <f t="shared" si="30"/>
        <v>-33163620.679999992</v>
      </c>
      <c r="H694" s="93"/>
      <c r="I694" s="94">
        <f t="shared" si="31"/>
        <v>-2256.66</v>
      </c>
      <c r="J694" s="115">
        <f t="shared" si="32"/>
        <v>45230</v>
      </c>
      <c r="K694" s="116" t="s">
        <v>9</v>
      </c>
    </row>
    <row r="695" spans="1:11" hidden="1" x14ac:dyDescent="0.2">
      <c r="A695" s="7" t="s">
        <v>1668</v>
      </c>
      <c r="B695" s="90">
        <v>45223</v>
      </c>
      <c r="C695" s="113" t="s">
        <v>1655</v>
      </c>
      <c r="D695" s="114"/>
      <c r="E695" s="91">
        <v>21480</v>
      </c>
      <c r="F695" s="91"/>
      <c r="G695" s="92">
        <f t="shared" si="30"/>
        <v>-33161364.019999992</v>
      </c>
      <c r="H695" s="93"/>
      <c r="I695" s="94">
        <f t="shared" si="31"/>
        <v>-21480</v>
      </c>
      <c r="J695" s="115">
        <f t="shared" si="32"/>
        <v>45230</v>
      </c>
      <c r="K695" s="116" t="s">
        <v>9</v>
      </c>
    </row>
    <row r="696" spans="1:11" hidden="1" x14ac:dyDescent="0.2">
      <c r="A696" s="7" t="s">
        <v>1668</v>
      </c>
      <c r="B696" s="90">
        <v>45223</v>
      </c>
      <c r="C696" s="113" t="s">
        <v>1652</v>
      </c>
      <c r="D696" s="114"/>
      <c r="E696" s="91">
        <v>39506.26</v>
      </c>
      <c r="F696" s="91"/>
      <c r="G696" s="92">
        <f t="shared" si="30"/>
        <v>-33139884.019999992</v>
      </c>
      <c r="H696" s="93"/>
      <c r="I696" s="94">
        <f t="shared" si="31"/>
        <v>-39506.26</v>
      </c>
      <c r="J696" s="115">
        <f t="shared" si="32"/>
        <v>45230</v>
      </c>
      <c r="K696" s="116" t="s">
        <v>731</v>
      </c>
    </row>
    <row r="697" spans="1:11" hidden="1" x14ac:dyDescent="0.2">
      <c r="A697" s="7" t="s">
        <v>1668</v>
      </c>
      <c r="B697" s="90">
        <v>45223</v>
      </c>
      <c r="C697" s="113" t="s">
        <v>601</v>
      </c>
      <c r="D697" s="114"/>
      <c r="E697" s="91">
        <v>671.1</v>
      </c>
      <c r="F697" s="91"/>
      <c r="G697" s="92">
        <f t="shared" si="30"/>
        <v>-33100377.75999999</v>
      </c>
      <c r="H697" s="93"/>
      <c r="I697" s="94">
        <f t="shared" si="31"/>
        <v>-671.1</v>
      </c>
      <c r="J697" s="115">
        <f t="shared" si="32"/>
        <v>45230</v>
      </c>
      <c r="K697" s="116" t="s">
        <v>14</v>
      </c>
    </row>
    <row r="698" spans="1:11" hidden="1" x14ac:dyDescent="0.2">
      <c r="A698" s="7" t="s">
        <v>1668</v>
      </c>
      <c r="B698" s="90">
        <v>45223</v>
      </c>
      <c r="C698" s="113" t="s">
        <v>1717</v>
      </c>
      <c r="D698" s="114"/>
      <c r="E698" s="91">
        <v>18000</v>
      </c>
      <c r="F698" s="91"/>
      <c r="G698" s="92">
        <f t="shared" si="30"/>
        <v>-33099706.659999989</v>
      </c>
      <c r="H698" s="93"/>
      <c r="I698" s="94">
        <f t="shared" si="31"/>
        <v>-18000</v>
      </c>
      <c r="J698" s="115">
        <f t="shared" si="32"/>
        <v>45230</v>
      </c>
      <c r="K698" s="116" t="s">
        <v>13</v>
      </c>
    </row>
    <row r="699" spans="1:11" hidden="1" x14ac:dyDescent="0.2">
      <c r="A699" s="7" t="s">
        <v>1668</v>
      </c>
      <c r="B699" s="90">
        <v>45223</v>
      </c>
      <c r="C699" s="113" t="s">
        <v>615</v>
      </c>
      <c r="D699" s="114"/>
      <c r="E699" s="91">
        <v>3000</v>
      </c>
      <c r="F699" s="91"/>
      <c r="G699" s="92">
        <f t="shared" si="30"/>
        <v>-33081706.659999989</v>
      </c>
      <c r="H699" s="93"/>
      <c r="I699" s="94">
        <f t="shared" si="31"/>
        <v>-3000</v>
      </c>
      <c r="J699" s="115">
        <f t="shared" si="32"/>
        <v>45230</v>
      </c>
      <c r="K699" s="116" t="s">
        <v>9</v>
      </c>
    </row>
    <row r="700" spans="1:11" hidden="1" x14ac:dyDescent="0.2">
      <c r="A700" s="7" t="s">
        <v>1668</v>
      </c>
      <c r="B700" s="90">
        <v>45223</v>
      </c>
      <c r="C700" s="113" t="s">
        <v>1705</v>
      </c>
      <c r="D700" s="114"/>
      <c r="E700" s="91">
        <v>172235.31</v>
      </c>
      <c r="F700" s="91"/>
      <c r="G700" s="92">
        <f t="shared" si="30"/>
        <v>-33078706.659999989</v>
      </c>
      <c r="H700" s="93"/>
      <c r="I700" s="94">
        <f t="shared" si="31"/>
        <v>-172235.31</v>
      </c>
      <c r="J700" s="115">
        <f t="shared" si="32"/>
        <v>45230</v>
      </c>
      <c r="K700" s="116" t="s">
        <v>15</v>
      </c>
    </row>
    <row r="701" spans="1:11" hidden="1" x14ac:dyDescent="0.2">
      <c r="A701" s="7" t="s">
        <v>1668</v>
      </c>
      <c r="B701" s="90">
        <v>45223</v>
      </c>
      <c r="C701" s="113" t="s">
        <v>1708</v>
      </c>
      <c r="D701" s="114"/>
      <c r="E701" s="91">
        <v>3018</v>
      </c>
      <c r="F701" s="91"/>
      <c r="G701" s="92">
        <f t="shared" si="30"/>
        <v>-32906471.34999999</v>
      </c>
      <c r="H701" s="93"/>
      <c r="I701" s="94">
        <f t="shared" si="31"/>
        <v>-3018</v>
      </c>
      <c r="J701" s="115">
        <f t="shared" si="32"/>
        <v>45230</v>
      </c>
      <c r="K701" s="116" t="s">
        <v>13</v>
      </c>
    </row>
    <row r="702" spans="1:11" hidden="1" x14ac:dyDescent="0.2">
      <c r="A702" s="7" t="s">
        <v>1668</v>
      </c>
      <c r="B702" s="90">
        <v>45223</v>
      </c>
      <c r="C702" s="113" t="s">
        <v>1658</v>
      </c>
      <c r="D702" s="114"/>
      <c r="E702" s="91">
        <v>65328</v>
      </c>
      <c r="F702" s="91"/>
      <c r="G702" s="92">
        <f t="shared" si="30"/>
        <v>-32903453.34999999</v>
      </c>
      <c r="H702" s="93"/>
      <c r="I702" s="94">
        <f t="shared" si="31"/>
        <v>-65328</v>
      </c>
      <c r="J702" s="115">
        <f t="shared" si="32"/>
        <v>45230</v>
      </c>
      <c r="K702" s="116" t="s">
        <v>9</v>
      </c>
    </row>
    <row r="703" spans="1:11" hidden="1" x14ac:dyDescent="0.2">
      <c r="A703" s="7" t="s">
        <v>1668</v>
      </c>
      <c r="B703" s="90">
        <v>45223</v>
      </c>
      <c r="C703" s="113" t="s">
        <v>1718</v>
      </c>
      <c r="D703" s="114"/>
      <c r="E703" s="91">
        <v>13082.4</v>
      </c>
      <c r="F703" s="91"/>
      <c r="G703" s="92">
        <f t="shared" si="30"/>
        <v>-32838125.34999999</v>
      </c>
      <c r="H703" s="93"/>
      <c r="I703" s="94">
        <f t="shared" si="31"/>
        <v>-13082.4</v>
      </c>
      <c r="J703" s="115">
        <f t="shared" si="32"/>
        <v>45230</v>
      </c>
      <c r="K703" s="116" t="s">
        <v>9</v>
      </c>
    </row>
    <row r="704" spans="1:11" hidden="1" x14ac:dyDescent="0.2">
      <c r="A704" s="7" t="s">
        <v>1668</v>
      </c>
      <c r="B704" s="90">
        <v>45223</v>
      </c>
      <c r="C704" s="113" t="s">
        <v>1661</v>
      </c>
      <c r="D704" s="114"/>
      <c r="E704" s="91">
        <v>3071.78</v>
      </c>
      <c r="F704" s="91"/>
      <c r="G704" s="92">
        <f t="shared" si="30"/>
        <v>-32825042.949999992</v>
      </c>
      <c r="H704" s="93"/>
      <c r="I704" s="94">
        <f t="shared" si="31"/>
        <v>-3071.78</v>
      </c>
      <c r="J704" s="115">
        <f t="shared" si="32"/>
        <v>45230</v>
      </c>
      <c r="K704" s="116" t="s">
        <v>14</v>
      </c>
    </row>
    <row r="705" spans="1:11" hidden="1" x14ac:dyDescent="0.2">
      <c r="A705" s="7" t="s">
        <v>1668</v>
      </c>
      <c r="B705" s="90">
        <v>45223</v>
      </c>
      <c r="C705" s="113" t="s">
        <v>568</v>
      </c>
      <c r="D705" s="114"/>
      <c r="E705" s="91">
        <v>4800</v>
      </c>
      <c r="F705" s="91"/>
      <c r="G705" s="92">
        <f t="shared" si="30"/>
        <v>-32821971.169999991</v>
      </c>
      <c r="H705" s="93"/>
      <c r="I705" s="94">
        <f t="shared" si="31"/>
        <v>-4800</v>
      </c>
      <c r="J705" s="115">
        <f t="shared" si="32"/>
        <v>45230</v>
      </c>
      <c r="K705" s="116" t="s">
        <v>12</v>
      </c>
    </row>
    <row r="706" spans="1:11" hidden="1" x14ac:dyDescent="0.2">
      <c r="A706" s="7" t="s">
        <v>1668</v>
      </c>
      <c r="B706" s="90">
        <v>45223</v>
      </c>
      <c r="C706" s="113" t="s">
        <v>1703</v>
      </c>
      <c r="D706" s="114"/>
      <c r="E706" s="91"/>
      <c r="F706" s="91">
        <v>350000</v>
      </c>
      <c r="G706" s="92">
        <f t="shared" ref="G706:G769" si="33">G707+F706-E706</f>
        <v>-32817171.169999991</v>
      </c>
      <c r="H706" s="93"/>
      <c r="I706" s="94">
        <f t="shared" ref="I706:I769" si="34">-E706+F706</f>
        <v>350000</v>
      </c>
      <c r="J706" s="115">
        <f t="shared" ref="J706:J769" si="35">EOMONTH(B706,0)</f>
        <v>45230</v>
      </c>
      <c r="K706" s="116" t="s">
        <v>1688</v>
      </c>
    </row>
    <row r="707" spans="1:11" hidden="1" x14ac:dyDescent="0.2">
      <c r="A707" s="7" t="s">
        <v>1668</v>
      </c>
      <c r="B707" s="90">
        <v>45229</v>
      </c>
      <c r="C707" s="113" t="s">
        <v>1701</v>
      </c>
      <c r="D707" s="114"/>
      <c r="E707" s="91">
        <v>6031.09</v>
      </c>
      <c r="F707" s="91"/>
      <c r="G707" s="92">
        <f t="shared" si="33"/>
        <v>-33167171.169999991</v>
      </c>
      <c r="H707" s="93"/>
      <c r="I707" s="94">
        <f t="shared" si="34"/>
        <v>-6031.09</v>
      </c>
      <c r="J707" s="115">
        <f t="shared" si="35"/>
        <v>45230</v>
      </c>
      <c r="K707" s="116" t="s">
        <v>737</v>
      </c>
    </row>
    <row r="708" spans="1:11" hidden="1" x14ac:dyDescent="0.2">
      <c r="A708" s="7" t="s">
        <v>1668</v>
      </c>
      <c r="B708" s="90">
        <v>45229</v>
      </c>
      <c r="C708" s="113" t="s">
        <v>1704</v>
      </c>
      <c r="D708" s="114"/>
      <c r="E708" s="91"/>
      <c r="F708" s="91">
        <v>29591</v>
      </c>
      <c r="G708" s="92">
        <f t="shared" si="33"/>
        <v>-33161140.079999991</v>
      </c>
      <c r="H708" s="93"/>
      <c r="I708" s="94">
        <f t="shared" si="34"/>
        <v>29591</v>
      </c>
      <c r="J708" s="115">
        <f t="shared" si="35"/>
        <v>45230</v>
      </c>
      <c r="K708" s="116" t="s">
        <v>14</v>
      </c>
    </row>
    <row r="709" spans="1:11" hidden="1" x14ac:dyDescent="0.2">
      <c r="A709" s="7" t="s">
        <v>1758</v>
      </c>
      <c r="B709" s="90">
        <v>45229</v>
      </c>
      <c r="C709" s="113" t="s">
        <v>1762</v>
      </c>
      <c r="D709" s="114"/>
      <c r="E709" s="91"/>
      <c r="F709" s="91">
        <v>6031.09</v>
      </c>
      <c r="G709" s="92">
        <f t="shared" si="33"/>
        <v>-33190731.079999991</v>
      </c>
      <c r="H709" s="93"/>
      <c r="I709" s="94">
        <f t="shared" si="34"/>
        <v>6031.09</v>
      </c>
      <c r="J709" s="115">
        <f t="shared" si="35"/>
        <v>45230</v>
      </c>
      <c r="K709" s="116" t="s">
        <v>737</v>
      </c>
    </row>
    <row r="710" spans="1:11" hidden="1" x14ac:dyDescent="0.2">
      <c r="A710" s="7" t="s">
        <v>1668</v>
      </c>
      <c r="B710" s="90">
        <v>45236</v>
      </c>
      <c r="C710" s="113" t="s">
        <v>1715</v>
      </c>
      <c r="D710" s="114"/>
      <c r="E710" s="91">
        <v>19200</v>
      </c>
      <c r="F710" s="91"/>
      <c r="G710" s="92">
        <f t="shared" si="33"/>
        <v>-33196762.169999991</v>
      </c>
      <c r="H710" s="93"/>
      <c r="I710" s="94">
        <f t="shared" si="34"/>
        <v>-19200</v>
      </c>
      <c r="J710" s="115">
        <f t="shared" si="35"/>
        <v>45260</v>
      </c>
      <c r="K710" s="116" t="s">
        <v>13</v>
      </c>
    </row>
    <row r="711" spans="1:11" hidden="1" x14ac:dyDescent="0.2">
      <c r="A711" s="7" t="s">
        <v>1668</v>
      </c>
      <c r="B711" s="90">
        <v>45236</v>
      </c>
      <c r="C711" s="113" t="s">
        <v>1689</v>
      </c>
      <c r="D711" s="114"/>
      <c r="E711" s="91"/>
      <c r="F711" s="91">
        <v>6031.09</v>
      </c>
      <c r="G711" s="92">
        <f t="shared" si="33"/>
        <v>-33177562.169999991</v>
      </c>
      <c r="H711" s="93"/>
      <c r="I711" s="94">
        <f t="shared" si="34"/>
        <v>6031.09</v>
      </c>
      <c r="J711" s="115">
        <f t="shared" si="35"/>
        <v>45260</v>
      </c>
      <c r="K711" s="116" t="s">
        <v>737</v>
      </c>
    </row>
    <row r="712" spans="1:11" hidden="1" x14ac:dyDescent="0.2">
      <c r="A712" s="7" t="s">
        <v>1758</v>
      </c>
      <c r="B712" s="90">
        <v>45236</v>
      </c>
      <c r="C712" s="113" t="s">
        <v>1763</v>
      </c>
      <c r="D712" s="114"/>
      <c r="E712" s="91">
        <v>6031.09</v>
      </c>
      <c r="F712" s="91"/>
      <c r="G712" s="92">
        <f t="shared" si="33"/>
        <v>-33183593.25999999</v>
      </c>
      <c r="H712" s="93"/>
      <c r="I712" s="94">
        <f t="shared" si="34"/>
        <v>-6031.09</v>
      </c>
      <c r="J712" s="115">
        <f t="shared" si="35"/>
        <v>45260</v>
      </c>
      <c r="K712" s="116" t="s">
        <v>737</v>
      </c>
    </row>
    <row r="713" spans="1:11" hidden="1" x14ac:dyDescent="0.2">
      <c r="A713" s="7" t="s">
        <v>1668</v>
      </c>
      <c r="B713" s="90">
        <v>45240</v>
      </c>
      <c r="C713" s="113" t="s">
        <v>1701</v>
      </c>
      <c r="D713" s="114"/>
      <c r="E713" s="91">
        <v>248831.09</v>
      </c>
      <c r="F713" s="91"/>
      <c r="G713" s="92">
        <f t="shared" si="33"/>
        <v>-33177562.169999991</v>
      </c>
      <c r="H713" s="93"/>
      <c r="I713" s="94">
        <f t="shared" si="34"/>
        <v>-248831.09</v>
      </c>
      <c r="J713" s="115">
        <f t="shared" si="35"/>
        <v>45260</v>
      </c>
      <c r="K713" s="116" t="s">
        <v>737</v>
      </c>
    </row>
    <row r="714" spans="1:11" hidden="1" x14ac:dyDescent="0.2">
      <c r="A714" s="7" t="s">
        <v>1668</v>
      </c>
      <c r="B714" s="90">
        <v>45240</v>
      </c>
      <c r="C714" s="113" t="s">
        <v>1715</v>
      </c>
      <c r="D714" s="114"/>
      <c r="E714" s="91">
        <v>18000</v>
      </c>
      <c r="F714" s="91"/>
      <c r="G714" s="92">
        <f t="shared" si="33"/>
        <v>-32928731.079999991</v>
      </c>
      <c r="H714" s="93"/>
      <c r="I714" s="94">
        <f t="shared" si="34"/>
        <v>-18000</v>
      </c>
      <c r="J714" s="115">
        <f t="shared" si="35"/>
        <v>45260</v>
      </c>
      <c r="K714" s="116" t="s">
        <v>13</v>
      </c>
    </row>
    <row r="715" spans="1:11" hidden="1" x14ac:dyDescent="0.2">
      <c r="A715" s="7" t="s">
        <v>1668</v>
      </c>
      <c r="B715" s="90">
        <v>45240</v>
      </c>
      <c r="C715" s="113" t="s">
        <v>1703</v>
      </c>
      <c r="D715" s="114"/>
      <c r="E715" s="91"/>
      <c r="F715" s="91">
        <v>280000</v>
      </c>
      <c r="G715" s="92">
        <f t="shared" si="33"/>
        <v>-32910731.079999991</v>
      </c>
      <c r="H715" s="93"/>
      <c r="I715" s="94">
        <f t="shared" si="34"/>
        <v>280000</v>
      </c>
      <c r="J715" s="115">
        <f t="shared" si="35"/>
        <v>45260</v>
      </c>
      <c r="K715" s="116" t="s">
        <v>1688</v>
      </c>
    </row>
    <row r="716" spans="1:11" hidden="1" x14ac:dyDescent="0.2">
      <c r="A716" s="7" t="s">
        <v>1758</v>
      </c>
      <c r="B716" s="90">
        <v>45240</v>
      </c>
      <c r="C716" s="113" t="s">
        <v>1762</v>
      </c>
      <c r="D716" s="114"/>
      <c r="E716" s="91"/>
      <c r="F716" s="91">
        <v>248831.09</v>
      </c>
      <c r="G716" s="92">
        <f t="shared" si="33"/>
        <v>-33190731.079999991</v>
      </c>
      <c r="H716" s="93"/>
      <c r="I716" s="94">
        <f t="shared" si="34"/>
        <v>248831.09</v>
      </c>
      <c r="J716" s="115">
        <f t="shared" si="35"/>
        <v>45260</v>
      </c>
      <c r="K716" s="116" t="s">
        <v>737</v>
      </c>
    </row>
    <row r="717" spans="1:11" hidden="1" x14ac:dyDescent="0.2">
      <c r="A717" s="7" t="s">
        <v>1668</v>
      </c>
      <c r="B717" s="90">
        <v>45243</v>
      </c>
      <c r="C717" s="113" t="s">
        <v>1706</v>
      </c>
      <c r="D717" s="114"/>
      <c r="E717" s="91">
        <v>3180</v>
      </c>
      <c r="F717" s="91"/>
      <c r="G717" s="92">
        <f t="shared" si="33"/>
        <v>-33439562.169999991</v>
      </c>
      <c r="H717" s="93"/>
      <c r="I717" s="94">
        <f t="shared" si="34"/>
        <v>-3180</v>
      </c>
      <c r="J717" s="115">
        <f t="shared" si="35"/>
        <v>45260</v>
      </c>
      <c r="K717" s="116" t="s">
        <v>9</v>
      </c>
    </row>
    <row r="718" spans="1:11" hidden="1" x14ac:dyDescent="0.2">
      <c r="A718" s="7" t="s">
        <v>1668</v>
      </c>
      <c r="B718" s="90">
        <v>45243</v>
      </c>
      <c r="C718" s="113" t="s">
        <v>1658</v>
      </c>
      <c r="D718" s="114"/>
      <c r="E718" s="91">
        <v>46020</v>
      </c>
      <c r="F718" s="91"/>
      <c r="G718" s="92">
        <f t="shared" si="33"/>
        <v>-33436382.169999991</v>
      </c>
      <c r="H718" s="93"/>
      <c r="I718" s="94">
        <f t="shared" si="34"/>
        <v>-46020</v>
      </c>
      <c r="J718" s="115">
        <f t="shared" si="35"/>
        <v>45260</v>
      </c>
      <c r="K718" s="116" t="s">
        <v>9</v>
      </c>
    </row>
    <row r="719" spans="1:11" hidden="1" x14ac:dyDescent="0.2">
      <c r="A719" s="7" t="s">
        <v>1668</v>
      </c>
      <c r="B719" s="90">
        <v>45243</v>
      </c>
      <c r="C719" s="113" t="s">
        <v>1655</v>
      </c>
      <c r="D719" s="114"/>
      <c r="E719" s="91">
        <v>21480</v>
      </c>
      <c r="F719" s="91"/>
      <c r="G719" s="92">
        <f t="shared" si="33"/>
        <v>-33390362.169999991</v>
      </c>
      <c r="H719" s="93"/>
      <c r="I719" s="94">
        <f t="shared" si="34"/>
        <v>-21480</v>
      </c>
      <c r="J719" s="115">
        <f t="shared" si="35"/>
        <v>45260</v>
      </c>
      <c r="K719" s="116" t="s">
        <v>9</v>
      </c>
    </row>
    <row r="720" spans="1:11" hidden="1" x14ac:dyDescent="0.2">
      <c r="A720" s="7" t="s">
        <v>1668</v>
      </c>
      <c r="B720" s="90">
        <v>45243</v>
      </c>
      <c r="C720" s="113" t="s">
        <v>1713</v>
      </c>
      <c r="D720" s="114"/>
      <c r="E720" s="91">
        <v>4608</v>
      </c>
      <c r="F720" s="91"/>
      <c r="G720" s="92">
        <f t="shared" si="33"/>
        <v>-33368882.169999991</v>
      </c>
      <c r="H720" s="93"/>
      <c r="I720" s="94">
        <f t="shared" si="34"/>
        <v>-4608</v>
      </c>
      <c r="J720" s="115">
        <f t="shared" si="35"/>
        <v>45260</v>
      </c>
      <c r="K720" s="116" t="s">
        <v>9</v>
      </c>
    </row>
    <row r="721" spans="1:11" hidden="1" x14ac:dyDescent="0.2">
      <c r="A721" s="7" t="s">
        <v>1668</v>
      </c>
      <c r="B721" s="90">
        <v>45243</v>
      </c>
      <c r="C721" s="113" t="s">
        <v>1707</v>
      </c>
      <c r="D721" s="114"/>
      <c r="E721" s="91">
        <v>1092</v>
      </c>
      <c r="F721" s="91"/>
      <c r="G721" s="92">
        <f t="shared" si="33"/>
        <v>-33364274.169999991</v>
      </c>
      <c r="H721" s="93"/>
      <c r="I721" s="94">
        <f t="shared" si="34"/>
        <v>-1092</v>
      </c>
      <c r="J721" s="115">
        <f t="shared" si="35"/>
        <v>45260</v>
      </c>
      <c r="K721" s="116" t="s">
        <v>9</v>
      </c>
    </row>
    <row r="722" spans="1:11" hidden="1" x14ac:dyDescent="0.2">
      <c r="A722" s="7" t="s">
        <v>1668</v>
      </c>
      <c r="B722" s="90">
        <v>45243</v>
      </c>
      <c r="C722" s="113" t="s">
        <v>1656</v>
      </c>
      <c r="D722" s="114"/>
      <c r="E722" s="91">
        <v>3600</v>
      </c>
      <c r="F722" s="91"/>
      <c r="G722" s="92">
        <f t="shared" si="33"/>
        <v>-33363182.169999991</v>
      </c>
      <c r="H722" s="93"/>
      <c r="I722" s="94">
        <f t="shared" si="34"/>
        <v>-3600</v>
      </c>
      <c r="J722" s="115">
        <f t="shared" si="35"/>
        <v>45260</v>
      </c>
      <c r="K722" s="116" t="s">
        <v>12</v>
      </c>
    </row>
    <row r="723" spans="1:11" hidden="1" x14ac:dyDescent="0.2">
      <c r="A723" s="7" t="s">
        <v>1668</v>
      </c>
      <c r="B723" s="90">
        <v>45243</v>
      </c>
      <c r="C723" s="113" t="s">
        <v>1033</v>
      </c>
      <c r="D723" s="114"/>
      <c r="E723" s="91">
        <v>3600</v>
      </c>
      <c r="F723" s="91"/>
      <c r="G723" s="92">
        <f t="shared" si="33"/>
        <v>-33359582.169999991</v>
      </c>
      <c r="H723" s="93"/>
      <c r="I723" s="94">
        <f t="shared" si="34"/>
        <v>-3600</v>
      </c>
      <c r="J723" s="115">
        <f t="shared" si="35"/>
        <v>45260</v>
      </c>
      <c r="K723" s="116" t="s">
        <v>12</v>
      </c>
    </row>
    <row r="724" spans="1:11" hidden="1" x14ac:dyDescent="0.2">
      <c r="A724" s="7" t="s">
        <v>1668</v>
      </c>
      <c r="B724" s="90">
        <v>45243</v>
      </c>
      <c r="C724" s="113" t="s">
        <v>1714</v>
      </c>
      <c r="D724" s="114"/>
      <c r="E724" s="91">
        <v>3876.13</v>
      </c>
      <c r="F724" s="91"/>
      <c r="G724" s="92">
        <f t="shared" si="33"/>
        <v>-33355982.169999991</v>
      </c>
      <c r="H724" s="93"/>
      <c r="I724" s="94">
        <f t="shared" si="34"/>
        <v>-3876.13</v>
      </c>
      <c r="J724" s="115">
        <f t="shared" si="35"/>
        <v>45260</v>
      </c>
      <c r="K724" s="116" t="s">
        <v>9</v>
      </c>
    </row>
    <row r="725" spans="1:11" hidden="1" x14ac:dyDescent="0.2">
      <c r="A725" s="7" t="s">
        <v>1668</v>
      </c>
      <c r="B725" s="90">
        <v>45243</v>
      </c>
      <c r="C725" s="113" t="s">
        <v>647</v>
      </c>
      <c r="D725" s="114"/>
      <c r="E725" s="91">
        <v>19329</v>
      </c>
      <c r="F725" s="91"/>
      <c r="G725" s="92">
        <f t="shared" si="33"/>
        <v>-33352106.039999992</v>
      </c>
      <c r="H725" s="93"/>
      <c r="I725" s="94">
        <f t="shared" si="34"/>
        <v>-19329</v>
      </c>
      <c r="J725" s="115">
        <f t="shared" si="35"/>
        <v>45260</v>
      </c>
      <c r="K725" s="116" t="s">
        <v>9</v>
      </c>
    </row>
    <row r="726" spans="1:11" hidden="1" x14ac:dyDescent="0.2">
      <c r="A726" s="7" t="s">
        <v>1668</v>
      </c>
      <c r="B726" s="90">
        <v>45243</v>
      </c>
      <c r="C726" s="113" t="s">
        <v>550</v>
      </c>
      <c r="D726" s="114"/>
      <c r="E726" s="91">
        <v>1175.28</v>
      </c>
      <c r="F726" s="91"/>
      <c r="G726" s="92">
        <f t="shared" si="33"/>
        <v>-33332777.039999992</v>
      </c>
      <c r="H726" s="93"/>
      <c r="I726" s="94">
        <f t="shared" si="34"/>
        <v>-1175.28</v>
      </c>
      <c r="J726" s="115">
        <f t="shared" si="35"/>
        <v>45260</v>
      </c>
      <c r="K726" s="116" t="s">
        <v>9</v>
      </c>
    </row>
    <row r="727" spans="1:11" hidden="1" x14ac:dyDescent="0.2">
      <c r="A727" s="7" t="s">
        <v>1668</v>
      </c>
      <c r="B727" s="90">
        <v>45243</v>
      </c>
      <c r="C727" s="113" t="s">
        <v>570</v>
      </c>
      <c r="D727" s="114"/>
      <c r="E727" s="91">
        <v>374.4</v>
      </c>
      <c r="F727" s="91"/>
      <c r="G727" s="92">
        <f t="shared" si="33"/>
        <v>-33331601.75999999</v>
      </c>
      <c r="H727" s="93"/>
      <c r="I727" s="94">
        <f t="shared" si="34"/>
        <v>-374.4</v>
      </c>
      <c r="J727" s="115">
        <f t="shared" si="35"/>
        <v>45260</v>
      </c>
      <c r="K727" s="116" t="s">
        <v>13</v>
      </c>
    </row>
    <row r="728" spans="1:11" hidden="1" x14ac:dyDescent="0.2">
      <c r="A728" s="7" t="s">
        <v>1668</v>
      </c>
      <c r="B728" s="90">
        <v>45243</v>
      </c>
      <c r="C728" s="113" t="s">
        <v>601</v>
      </c>
      <c r="D728" s="114"/>
      <c r="E728" s="91">
        <v>693.36</v>
      </c>
      <c r="F728" s="91"/>
      <c r="G728" s="92">
        <f t="shared" si="33"/>
        <v>-33331227.359999992</v>
      </c>
      <c r="H728" s="93"/>
      <c r="I728" s="94">
        <f t="shared" si="34"/>
        <v>-693.36</v>
      </c>
      <c r="J728" s="115">
        <f t="shared" si="35"/>
        <v>45260</v>
      </c>
      <c r="K728" s="116" t="s">
        <v>14</v>
      </c>
    </row>
    <row r="729" spans="1:11" hidden="1" x14ac:dyDescent="0.2">
      <c r="A729" s="7" t="s">
        <v>1668</v>
      </c>
      <c r="B729" s="90">
        <v>45243</v>
      </c>
      <c r="C729" s="113" t="s">
        <v>1648</v>
      </c>
      <c r="D729" s="114"/>
      <c r="E729" s="91">
        <v>2400</v>
      </c>
      <c r="F729" s="91"/>
      <c r="G729" s="92">
        <f t="shared" si="33"/>
        <v>-33330533.999999993</v>
      </c>
      <c r="H729" s="93"/>
      <c r="I729" s="94">
        <f t="shared" si="34"/>
        <v>-2400</v>
      </c>
      <c r="J729" s="115">
        <f t="shared" si="35"/>
        <v>45260</v>
      </c>
      <c r="K729" s="116" t="s">
        <v>9</v>
      </c>
    </row>
    <row r="730" spans="1:11" hidden="1" x14ac:dyDescent="0.2">
      <c r="A730" s="7" t="s">
        <v>1668</v>
      </c>
      <c r="B730" s="90">
        <v>45243</v>
      </c>
      <c r="C730" s="113" t="s">
        <v>1650</v>
      </c>
      <c r="D730" s="114"/>
      <c r="E730" s="91">
        <v>144848.97</v>
      </c>
      <c r="F730" s="91"/>
      <c r="G730" s="92">
        <f t="shared" si="33"/>
        <v>-33328133.999999993</v>
      </c>
      <c r="H730" s="93"/>
      <c r="I730" s="94">
        <f t="shared" si="34"/>
        <v>-144848.97</v>
      </c>
      <c r="J730" s="115">
        <f t="shared" si="35"/>
        <v>45260</v>
      </c>
      <c r="K730" s="116" t="s">
        <v>9</v>
      </c>
    </row>
    <row r="731" spans="1:11" hidden="1" x14ac:dyDescent="0.2">
      <c r="A731" s="7" t="s">
        <v>1668</v>
      </c>
      <c r="B731" s="90">
        <v>45243</v>
      </c>
      <c r="C731" s="113" t="s">
        <v>1689</v>
      </c>
      <c r="D731" s="114"/>
      <c r="E731" s="91"/>
      <c r="F731" s="91">
        <v>248831.09</v>
      </c>
      <c r="G731" s="92">
        <f t="shared" si="33"/>
        <v>-33183285.029999994</v>
      </c>
      <c r="H731" s="93"/>
      <c r="I731" s="94">
        <f t="shared" si="34"/>
        <v>248831.09</v>
      </c>
      <c r="J731" s="115">
        <f t="shared" si="35"/>
        <v>45260</v>
      </c>
      <c r="K731" s="116" t="s">
        <v>737</v>
      </c>
    </row>
    <row r="732" spans="1:11" hidden="1" x14ac:dyDescent="0.2">
      <c r="A732" s="7" t="s">
        <v>1758</v>
      </c>
      <c r="B732" s="90">
        <v>45243</v>
      </c>
      <c r="C732" s="113" t="s">
        <v>1763</v>
      </c>
      <c r="D732" s="114"/>
      <c r="E732" s="91">
        <v>248831.09</v>
      </c>
      <c r="F732" s="91"/>
      <c r="G732" s="92">
        <f t="shared" si="33"/>
        <v>-33432116.119999994</v>
      </c>
      <c r="H732" s="93"/>
      <c r="I732" s="94">
        <f t="shared" si="34"/>
        <v>-248831.09</v>
      </c>
      <c r="J732" s="115">
        <f t="shared" si="35"/>
        <v>45260</v>
      </c>
      <c r="K732" s="116" t="s">
        <v>737</v>
      </c>
    </row>
    <row r="733" spans="1:11" hidden="1" x14ac:dyDescent="0.2">
      <c r="A733" s="7" t="s">
        <v>1668</v>
      </c>
      <c r="B733" s="90">
        <v>45246</v>
      </c>
      <c r="C733" s="113" t="s">
        <v>1701</v>
      </c>
      <c r="D733" s="114"/>
      <c r="E733" s="91">
        <v>21627.95</v>
      </c>
      <c r="F733" s="91"/>
      <c r="G733" s="92">
        <f t="shared" si="33"/>
        <v>-33183285.029999994</v>
      </c>
      <c r="H733" s="93"/>
      <c r="I733" s="94">
        <f t="shared" si="34"/>
        <v>-21627.95</v>
      </c>
      <c r="J733" s="115">
        <f t="shared" si="35"/>
        <v>45260</v>
      </c>
      <c r="K733" s="116" t="s">
        <v>737</v>
      </c>
    </row>
    <row r="734" spans="1:11" hidden="1" x14ac:dyDescent="0.2">
      <c r="A734" s="7" t="s">
        <v>1668</v>
      </c>
      <c r="B734" s="90">
        <v>45246</v>
      </c>
      <c r="C734" s="113" t="s">
        <v>1704</v>
      </c>
      <c r="D734" s="114"/>
      <c r="E734" s="91"/>
      <c r="F734" s="91">
        <v>29074</v>
      </c>
      <c r="G734" s="92">
        <f t="shared" si="33"/>
        <v>-33161657.079999994</v>
      </c>
      <c r="H734" s="93"/>
      <c r="I734" s="94">
        <f t="shared" si="34"/>
        <v>29074</v>
      </c>
      <c r="J734" s="115">
        <f t="shared" si="35"/>
        <v>45260</v>
      </c>
      <c r="K734" s="116" t="s">
        <v>14</v>
      </c>
    </row>
    <row r="735" spans="1:11" hidden="1" x14ac:dyDescent="0.2">
      <c r="A735" s="7" t="s">
        <v>1758</v>
      </c>
      <c r="B735" s="90">
        <v>45246</v>
      </c>
      <c r="C735" s="113" t="s">
        <v>1762</v>
      </c>
      <c r="D735" s="114"/>
      <c r="E735" s="91"/>
      <c r="F735" s="91">
        <v>21627.95</v>
      </c>
      <c r="G735" s="92">
        <f t="shared" si="33"/>
        <v>-33190731.079999994</v>
      </c>
      <c r="H735" s="93"/>
      <c r="I735" s="94">
        <f t="shared" si="34"/>
        <v>21627.95</v>
      </c>
      <c r="J735" s="115">
        <f t="shared" si="35"/>
        <v>45260</v>
      </c>
      <c r="K735" s="116" t="s">
        <v>737</v>
      </c>
    </row>
    <row r="736" spans="1:11" hidden="1" x14ac:dyDescent="0.2">
      <c r="A736" s="7" t="s">
        <v>1668</v>
      </c>
      <c r="B736" s="90">
        <v>45253</v>
      </c>
      <c r="C736" s="113" t="s">
        <v>1705</v>
      </c>
      <c r="D736" s="114"/>
      <c r="E736" s="91">
        <v>190689.13</v>
      </c>
      <c r="F736" s="91"/>
      <c r="G736" s="92">
        <f t="shared" si="33"/>
        <v>-33212359.029999994</v>
      </c>
      <c r="H736" s="93"/>
      <c r="I736" s="94">
        <f t="shared" si="34"/>
        <v>-190689.13</v>
      </c>
      <c r="J736" s="115">
        <f t="shared" si="35"/>
        <v>45260</v>
      </c>
      <c r="K736" s="116" t="s">
        <v>15</v>
      </c>
    </row>
    <row r="737" spans="1:11" hidden="1" x14ac:dyDescent="0.2">
      <c r="A737" s="7" t="s">
        <v>1668</v>
      </c>
      <c r="B737" s="90">
        <v>45253</v>
      </c>
      <c r="C737" s="113" t="s">
        <v>1689</v>
      </c>
      <c r="D737" s="114"/>
      <c r="E737" s="91"/>
      <c r="F737" s="91">
        <v>21627.95</v>
      </c>
      <c r="G737" s="92">
        <f t="shared" si="33"/>
        <v>-33021669.899999995</v>
      </c>
      <c r="H737" s="93"/>
      <c r="I737" s="94">
        <f t="shared" si="34"/>
        <v>21627.95</v>
      </c>
      <c r="J737" s="115">
        <f t="shared" si="35"/>
        <v>45260</v>
      </c>
      <c r="K737" s="116" t="s">
        <v>737</v>
      </c>
    </row>
    <row r="738" spans="1:11" hidden="1" x14ac:dyDescent="0.2">
      <c r="A738" s="7" t="s">
        <v>1668</v>
      </c>
      <c r="B738" s="90">
        <v>45253</v>
      </c>
      <c r="C738" s="113" t="s">
        <v>1703</v>
      </c>
      <c r="D738" s="114"/>
      <c r="E738" s="91"/>
      <c r="F738" s="91">
        <v>150000</v>
      </c>
      <c r="G738" s="92">
        <f t="shared" si="33"/>
        <v>-33043297.849999994</v>
      </c>
      <c r="H738" s="93"/>
      <c r="I738" s="94">
        <f t="shared" si="34"/>
        <v>150000</v>
      </c>
      <c r="J738" s="115">
        <f t="shared" si="35"/>
        <v>45260</v>
      </c>
      <c r="K738" s="116" t="s">
        <v>1688</v>
      </c>
    </row>
    <row r="739" spans="1:11" hidden="1" x14ac:dyDescent="0.2">
      <c r="A739" s="7" t="s">
        <v>1758</v>
      </c>
      <c r="B739" s="90">
        <v>45253</v>
      </c>
      <c r="C739" s="113" t="s">
        <v>1763</v>
      </c>
      <c r="D739" s="114"/>
      <c r="E739" s="91">
        <v>21627.95</v>
      </c>
      <c r="F739" s="91"/>
      <c r="G739" s="92">
        <f t="shared" si="33"/>
        <v>-33193297.849999994</v>
      </c>
      <c r="H739" s="93"/>
      <c r="I739" s="94">
        <f t="shared" si="34"/>
        <v>-21627.95</v>
      </c>
      <c r="J739" s="115">
        <f t="shared" si="35"/>
        <v>45260</v>
      </c>
      <c r="K739" s="116" t="s">
        <v>737</v>
      </c>
    </row>
    <row r="740" spans="1:11" hidden="1" x14ac:dyDescent="0.2">
      <c r="A740" s="7" t="s">
        <v>1829</v>
      </c>
      <c r="B740" s="90">
        <v>45253</v>
      </c>
      <c r="C740" s="113" t="s">
        <v>729</v>
      </c>
      <c r="D740" s="114" t="s">
        <v>1828</v>
      </c>
      <c r="E740" s="91">
        <v>0</v>
      </c>
      <c r="F740" s="91"/>
      <c r="G740" s="92">
        <f t="shared" si="33"/>
        <v>-33171669.899999995</v>
      </c>
      <c r="H740" s="93"/>
      <c r="I740" s="94">
        <f t="shared" si="34"/>
        <v>0</v>
      </c>
      <c r="J740" s="115">
        <f t="shared" si="35"/>
        <v>45260</v>
      </c>
      <c r="K740" s="116"/>
    </row>
    <row r="741" spans="1:11" x14ac:dyDescent="0.2">
      <c r="A741" s="7" t="s">
        <v>1829</v>
      </c>
      <c r="B741" s="90">
        <v>45253</v>
      </c>
      <c r="C741" s="113" t="s">
        <v>727</v>
      </c>
      <c r="D741" s="114" t="s">
        <v>1825</v>
      </c>
      <c r="E741" s="91">
        <v>10185.48</v>
      </c>
      <c r="F741" s="91"/>
      <c r="G741" s="92">
        <f t="shared" si="33"/>
        <v>-33171669.899999995</v>
      </c>
      <c r="H741" s="93"/>
      <c r="I741" s="94">
        <f t="shared" si="34"/>
        <v>-10185.48</v>
      </c>
      <c r="J741" s="115">
        <f t="shared" si="35"/>
        <v>45260</v>
      </c>
      <c r="K741" s="116"/>
    </row>
    <row r="742" spans="1:11" hidden="1" x14ac:dyDescent="0.2">
      <c r="A742" s="7" t="s">
        <v>1829</v>
      </c>
      <c r="B742" s="90">
        <v>45253</v>
      </c>
      <c r="C742" s="113" t="s">
        <v>730</v>
      </c>
      <c r="D742" s="114" t="s">
        <v>1826</v>
      </c>
      <c r="E742" s="91">
        <v>180503.65</v>
      </c>
      <c r="F742" s="91"/>
      <c r="G742" s="92">
        <f t="shared" si="33"/>
        <v>-33161484.419999994</v>
      </c>
      <c r="H742" s="93"/>
      <c r="I742" s="94">
        <f t="shared" si="34"/>
        <v>-180503.65</v>
      </c>
      <c r="J742" s="115">
        <f t="shared" si="35"/>
        <v>45260</v>
      </c>
      <c r="K742" s="116"/>
    </row>
    <row r="743" spans="1:11" hidden="1" x14ac:dyDescent="0.2">
      <c r="A743" s="7" t="s">
        <v>1829</v>
      </c>
      <c r="B743" s="90">
        <v>45253</v>
      </c>
      <c r="C743" s="113" t="s">
        <v>1816</v>
      </c>
      <c r="D743" s="114" t="s">
        <v>1827</v>
      </c>
      <c r="E743" s="91">
        <v>0</v>
      </c>
      <c r="F743" s="91"/>
      <c r="G743" s="92">
        <f t="shared" si="33"/>
        <v>-32980980.769999996</v>
      </c>
      <c r="H743" s="93"/>
      <c r="I743" s="94">
        <f t="shared" si="34"/>
        <v>0</v>
      </c>
      <c r="J743" s="115">
        <f t="shared" si="35"/>
        <v>45260</v>
      </c>
      <c r="K743" s="116"/>
    </row>
    <row r="744" spans="1:11" x14ac:dyDescent="0.2">
      <c r="A744" s="7" t="s">
        <v>1829</v>
      </c>
      <c r="B744" s="90">
        <v>45253</v>
      </c>
      <c r="C744" s="113" t="s">
        <v>1817</v>
      </c>
      <c r="D744" s="114" t="s">
        <v>1825</v>
      </c>
      <c r="E744" s="91"/>
      <c r="F744" s="91">
        <v>10185.48</v>
      </c>
      <c r="G744" s="92">
        <f t="shared" si="33"/>
        <v>-32980980.769999996</v>
      </c>
      <c r="H744" s="93"/>
      <c r="I744" s="94">
        <f t="shared" si="34"/>
        <v>10185.48</v>
      </c>
      <c r="J744" s="115">
        <f t="shared" si="35"/>
        <v>45260</v>
      </c>
      <c r="K744" s="116"/>
    </row>
    <row r="745" spans="1:11" hidden="1" x14ac:dyDescent="0.2">
      <c r="A745" s="7" t="s">
        <v>1829</v>
      </c>
      <c r="B745" s="90">
        <v>45253</v>
      </c>
      <c r="C745" s="113" t="s">
        <v>1818</v>
      </c>
      <c r="D745" s="114" t="s">
        <v>1826</v>
      </c>
      <c r="E745" s="91"/>
      <c r="F745" s="91">
        <v>180503.65</v>
      </c>
      <c r="G745" s="92">
        <f t="shared" si="33"/>
        <v>-32991166.249999996</v>
      </c>
      <c r="H745" s="93"/>
      <c r="I745" s="94">
        <f t="shared" si="34"/>
        <v>180503.65</v>
      </c>
      <c r="J745" s="115">
        <f t="shared" si="35"/>
        <v>45260</v>
      </c>
      <c r="K745" s="116"/>
    </row>
    <row r="746" spans="1:11" hidden="1" x14ac:dyDescent="0.2">
      <c r="A746" s="7" t="s">
        <v>1668</v>
      </c>
      <c r="B746" s="90">
        <v>45258</v>
      </c>
      <c r="C746" s="113" t="s">
        <v>599</v>
      </c>
      <c r="D746" s="114"/>
      <c r="E746" s="91">
        <v>16268.02</v>
      </c>
      <c r="F746" s="91"/>
      <c r="G746" s="92">
        <f t="shared" si="33"/>
        <v>-33171669.899999995</v>
      </c>
      <c r="H746" s="93"/>
      <c r="I746" s="94">
        <f t="shared" si="34"/>
        <v>-16268.02</v>
      </c>
      <c r="J746" s="115">
        <f t="shared" si="35"/>
        <v>45260</v>
      </c>
      <c r="K746" s="116" t="s">
        <v>8</v>
      </c>
    </row>
    <row r="747" spans="1:11" hidden="1" x14ac:dyDescent="0.2">
      <c r="A747" s="7" t="s">
        <v>1668</v>
      </c>
      <c r="B747" s="90">
        <v>45258</v>
      </c>
      <c r="C747" s="113" t="s">
        <v>599</v>
      </c>
      <c r="D747" s="114"/>
      <c r="E747" s="91">
        <v>16313.02</v>
      </c>
      <c r="F747" s="91"/>
      <c r="G747" s="92">
        <f t="shared" si="33"/>
        <v>-33155401.879999995</v>
      </c>
      <c r="H747" s="93"/>
      <c r="I747" s="94">
        <f t="shared" si="34"/>
        <v>-16313.02</v>
      </c>
      <c r="J747" s="115">
        <f t="shared" si="35"/>
        <v>45260</v>
      </c>
      <c r="K747" s="116" t="s">
        <v>8</v>
      </c>
    </row>
    <row r="748" spans="1:11" hidden="1" x14ac:dyDescent="0.2">
      <c r="A748" s="7" t="s">
        <v>1668</v>
      </c>
      <c r="B748" s="90">
        <v>45260</v>
      </c>
      <c r="C748" s="113" t="s">
        <v>579</v>
      </c>
      <c r="D748" s="114"/>
      <c r="E748" s="91">
        <v>0.35</v>
      </c>
      <c r="F748" s="91"/>
      <c r="G748" s="92">
        <f t="shared" si="33"/>
        <v>-33139088.859999996</v>
      </c>
      <c r="H748" s="93"/>
      <c r="I748" s="94">
        <f t="shared" si="34"/>
        <v>-0.35</v>
      </c>
      <c r="J748" s="115">
        <f t="shared" si="35"/>
        <v>45260</v>
      </c>
      <c r="K748" s="116" t="s">
        <v>14</v>
      </c>
    </row>
    <row r="749" spans="1:11" hidden="1" x14ac:dyDescent="0.2">
      <c r="A749" s="7" t="s">
        <v>1668</v>
      </c>
      <c r="B749" s="90">
        <v>45260</v>
      </c>
      <c r="C749" s="113" t="s">
        <v>1689</v>
      </c>
      <c r="D749" s="114"/>
      <c r="E749" s="91"/>
      <c r="F749" s="91">
        <v>118.23</v>
      </c>
      <c r="G749" s="92">
        <f t="shared" si="33"/>
        <v>-33139088.509999994</v>
      </c>
      <c r="H749" s="93"/>
      <c r="I749" s="94">
        <f t="shared" si="34"/>
        <v>118.23</v>
      </c>
      <c r="J749" s="115">
        <f t="shared" si="35"/>
        <v>45260</v>
      </c>
      <c r="K749" s="116" t="s">
        <v>737</v>
      </c>
    </row>
    <row r="750" spans="1:11" hidden="1" x14ac:dyDescent="0.2">
      <c r="A750" s="7" t="s">
        <v>1758</v>
      </c>
      <c r="B750" s="90">
        <v>45260</v>
      </c>
      <c r="C750" s="113" t="s">
        <v>1763</v>
      </c>
      <c r="D750" s="114"/>
      <c r="E750" s="91">
        <v>118.23</v>
      </c>
      <c r="F750" s="91"/>
      <c r="G750" s="92">
        <f t="shared" si="33"/>
        <v>-33139206.739999995</v>
      </c>
      <c r="H750" s="93"/>
      <c r="I750" s="94">
        <f t="shared" si="34"/>
        <v>-118.23</v>
      </c>
      <c r="J750" s="115">
        <f t="shared" si="35"/>
        <v>45260</v>
      </c>
      <c r="K750" s="116" t="s">
        <v>737</v>
      </c>
    </row>
    <row r="751" spans="1:11" hidden="1" x14ac:dyDescent="0.2">
      <c r="A751" s="7" t="s">
        <v>1758</v>
      </c>
      <c r="B751" s="90">
        <v>45260</v>
      </c>
      <c r="C751" s="113" t="s">
        <v>823</v>
      </c>
      <c r="D751" s="114"/>
      <c r="E751" s="91"/>
      <c r="F751" s="91">
        <v>118.23</v>
      </c>
      <c r="G751" s="92">
        <f t="shared" si="33"/>
        <v>-33139088.509999994</v>
      </c>
      <c r="H751" s="93"/>
      <c r="I751" s="94">
        <f t="shared" si="34"/>
        <v>118.23</v>
      </c>
      <c r="J751" s="115">
        <f t="shared" si="35"/>
        <v>45260</v>
      </c>
      <c r="K751" s="116" t="s">
        <v>14</v>
      </c>
    </row>
    <row r="752" spans="1:11" hidden="1" x14ac:dyDescent="0.2">
      <c r="A752" s="7" t="s">
        <v>1668</v>
      </c>
      <c r="B752" s="90">
        <v>45264</v>
      </c>
      <c r="C752" s="113" t="s">
        <v>1703</v>
      </c>
      <c r="D752" s="114"/>
      <c r="E752" s="91"/>
      <c r="F752" s="91">
        <v>40000</v>
      </c>
      <c r="G752" s="92">
        <f t="shared" si="33"/>
        <v>-33139206.739999995</v>
      </c>
      <c r="H752" s="93"/>
      <c r="I752" s="94">
        <f t="shared" si="34"/>
        <v>40000</v>
      </c>
      <c r="J752" s="115">
        <f t="shared" si="35"/>
        <v>45291</v>
      </c>
      <c r="K752" s="116" t="s">
        <v>1688</v>
      </c>
    </row>
    <row r="753" spans="1:11" hidden="1" x14ac:dyDescent="0.2">
      <c r="A753" s="7" t="s">
        <v>1668</v>
      </c>
      <c r="B753" s="90">
        <v>45274</v>
      </c>
      <c r="C753" s="113" t="s">
        <v>1701</v>
      </c>
      <c r="D753" s="114"/>
      <c r="E753" s="91">
        <v>648475.66</v>
      </c>
      <c r="F753" s="91"/>
      <c r="G753" s="92">
        <f t="shared" si="33"/>
        <v>-33179206.739999995</v>
      </c>
      <c r="H753" s="93"/>
      <c r="I753" s="94">
        <f t="shared" si="34"/>
        <v>-648475.66</v>
      </c>
      <c r="J753" s="115">
        <f t="shared" si="35"/>
        <v>45291</v>
      </c>
      <c r="K753" s="116" t="s">
        <v>737</v>
      </c>
    </row>
    <row r="754" spans="1:11" hidden="1" x14ac:dyDescent="0.2">
      <c r="A754" s="7" t="s">
        <v>1668</v>
      </c>
      <c r="B754" s="90">
        <v>45274</v>
      </c>
      <c r="C754" s="113" t="s">
        <v>1703</v>
      </c>
      <c r="D754" s="114"/>
      <c r="E754" s="91"/>
      <c r="F754" s="91">
        <v>660000</v>
      </c>
      <c r="G754" s="92">
        <f t="shared" si="33"/>
        <v>-32530731.079999994</v>
      </c>
      <c r="H754" s="93"/>
      <c r="I754" s="94">
        <f t="shared" si="34"/>
        <v>660000</v>
      </c>
      <c r="J754" s="115">
        <f t="shared" si="35"/>
        <v>45291</v>
      </c>
      <c r="K754" s="116" t="s">
        <v>1688</v>
      </c>
    </row>
    <row r="755" spans="1:11" hidden="1" x14ac:dyDescent="0.2">
      <c r="A755" s="7" t="s">
        <v>1758</v>
      </c>
      <c r="B755" s="90">
        <v>45274</v>
      </c>
      <c r="C755" s="113" t="s">
        <v>1762</v>
      </c>
      <c r="D755" s="114"/>
      <c r="E755" s="91"/>
      <c r="F755" s="91">
        <v>648475.66</v>
      </c>
      <c r="G755" s="92">
        <f t="shared" si="33"/>
        <v>-33190731.079999994</v>
      </c>
      <c r="H755" s="93"/>
      <c r="I755" s="94">
        <f t="shared" si="34"/>
        <v>648475.66</v>
      </c>
      <c r="J755" s="115">
        <f t="shared" si="35"/>
        <v>45291</v>
      </c>
      <c r="K755" s="116" t="s">
        <v>737</v>
      </c>
    </row>
    <row r="756" spans="1:11" hidden="1" x14ac:dyDescent="0.2">
      <c r="A756" s="7" t="s">
        <v>1668</v>
      </c>
      <c r="B756" s="90">
        <v>45275</v>
      </c>
      <c r="C756" s="113" t="s">
        <v>1707</v>
      </c>
      <c r="D756" s="114"/>
      <c r="E756" s="91">
        <v>10848</v>
      </c>
      <c r="F756" s="91"/>
      <c r="G756" s="92">
        <f t="shared" si="33"/>
        <v>-33839206.739999995</v>
      </c>
      <c r="H756" s="93"/>
      <c r="I756" s="94">
        <f t="shared" si="34"/>
        <v>-10848</v>
      </c>
      <c r="J756" s="115">
        <f t="shared" si="35"/>
        <v>45291</v>
      </c>
      <c r="K756" s="116" t="s">
        <v>9</v>
      </c>
    </row>
    <row r="757" spans="1:11" hidden="1" x14ac:dyDescent="0.2">
      <c r="A757" s="7" t="s">
        <v>1668</v>
      </c>
      <c r="B757" s="90">
        <v>45275</v>
      </c>
      <c r="C757" s="113" t="s">
        <v>647</v>
      </c>
      <c r="D757" s="114"/>
      <c r="E757" s="91">
        <v>5250</v>
      </c>
      <c r="F757" s="91"/>
      <c r="G757" s="92">
        <f t="shared" si="33"/>
        <v>-33828358.739999995</v>
      </c>
      <c r="H757" s="93"/>
      <c r="I757" s="94">
        <f t="shared" si="34"/>
        <v>-5250</v>
      </c>
      <c r="J757" s="115">
        <f t="shared" si="35"/>
        <v>45291</v>
      </c>
      <c r="K757" s="116" t="s">
        <v>9</v>
      </c>
    </row>
    <row r="758" spans="1:11" hidden="1" x14ac:dyDescent="0.2">
      <c r="A758" s="7" t="s">
        <v>1668</v>
      </c>
      <c r="B758" s="90">
        <v>45275</v>
      </c>
      <c r="C758" s="113" t="s">
        <v>601</v>
      </c>
      <c r="D758" s="114"/>
      <c r="E758" s="91">
        <v>667.66</v>
      </c>
      <c r="F758" s="91"/>
      <c r="G758" s="92">
        <f t="shared" si="33"/>
        <v>-33823108.739999995</v>
      </c>
      <c r="H758" s="93"/>
      <c r="I758" s="94">
        <f t="shared" si="34"/>
        <v>-667.66</v>
      </c>
      <c r="J758" s="115">
        <f t="shared" si="35"/>
        <v>45291</v>
      </c>
      <c r="K758" s="116" t="s">
        <v>14</v>
      </c>
    </row>
    <row r="759" spans="1:11" hidden="1" x14ac:dyDescent="0.2">
      <c r="A759" s="7" t="s">
        <v>1668</v>
      </c>
      <c r="B759" s="90">
        <v>45275</v>
      </c>
      <c r="C759" s="113" t="s">
        <v>1705</v>
      </c>
      <c r="D759" s="114"/>
      <c r="E759" s="91">
        <v>209142.89</v>
      </c>
      <c r="F759" s="91"/>
      <c r="G759" s="92">
        <f t="shared" si="33"/>
        <v>-33822441.079999998</v>
      </c>
      <c r="H759" s="93"/>
      <c r="I759" s="94">
        <f t="shared" si="34"/>
        <v>-209142.89</v>
      </c>
      <c r="J759" s="115">
        <f t="shared" si="35"/>
        <v>45291</v>
      </c>
      <c r="K759" s="116" t="s">
        <v>15</v>
      </c>
    </row>
    <row r="760" spans="1:11" hidden="1" x14ac:dyDescent="0.2">
      <c r="A760" s="7" t="s">
        <v>1668</v>
      </c>
      <c r="B760" s="90">
        <v>45275</v>
      </c>
      <c r="C760" s="113" t="s">
        <v>1658</v>
      </c>
      <c r="D760" s="114"/>
      <c r="E760" s="91">
        <v>7830</v>
      </c>
      <c r="F760" s="91"/>
      <c r="G760" s="92">
        <f t="shared" si="33"/>
        <v>-33613298.189999998</v>
      </c>
      <c r="H760" s="93"/>
      <c r="I760" s="94">
        <f t="shared" si="34"/>
        <v>-7830</v>
      </c>
      <c r="J760" s="115">
        <f t="shared" si="35"/>
        <v>45291</v>
      </c>
      <c r="K760" s="116" t="s">
        <v>9</v>
      </c>
    </row>
    <row r="761" spans="1:11" hidden="1" x14ac:dyDescent="0.2">
      <c r="A761" s="7" t="s">
        <v>1668</v>
      </c>
      <c r="B761" s="90">
        <v>45275</v>
      </c>
      <c r="C761" s="113" t="s">
        <v>1711</v>
      </c>
      <c r="D761" s="114"/>
      <c r="E761" s="91">
        <v>1800</v>
      </c>
      <c r="F761" s="91"/>
      <c r="G761" s="92">
        <f t="shared" si="33"/>
        <v>-33605468.189999998</v>
      </c>
      <c r="H761" s="93"/>
      <c r="I761" s="94">
        <f t="shared" si="34"/>
        <v>-1800</v>
      </c>
      <c r="J761" s="115">
        <f t="shared" si="35"/>
        <v>45291</v>
      </c>
      <c r="K761" s="116" t="s">
        <v>9</v>
      </c>
    </row>
    <row r="762" spans="1:11" hidden="1" x14ac:dyDescent="0.2">
      <c r="A762" s="7" t="s">
        <v>1668</v>
      </c>
      <c r="B762" s="90">
        <v>45275</v>
      </c>
      <c r="C762" s="113" t="s">
        <v>568</v>
      </c>
      <c r="D762" s="114"/>
      <c r="E762" s="91">
        <v>3900</v>
      </c>
      <c r="F762" s="91"/>
      <c r="G762" s="92">
        <f t="shared" si="33"/>
        <v>-33603668.189999998</v>
      </c>
      <c r="H762" s="93"/>
      <c r="I762" s="94">
        <f t="shared" si="34"/>
        <v>-3900</v>
      </c>
      <c r="J762" s="115">
        <f t="shared" si="35"/>
        <v>45291</v>
      </c>
      <c r="K762" s="116" t="s">
        <v>12</v>
      </c>
    </row>
    <row r="763" spans="1:11" hidden="1" x14ac:dyDescent="0.2">
      <c r="A763" s="7" t="s">
        <v>1668</v>
      </c>
      <c r="B763" s="90">
        <v>45275</v>
      </c>
      <c r="C763" s="113" t="s">
        <v>1712</v>
      </c>
      <c r="D763" s="114"/>
      <c r="E763" s="91">
        <v>780</v>
      </c>
      <c r="F763" s="91"/>
      <c r="G763" s="92">
        <f t="shared" si="33"/>
        <v>-33599768.189999998</v>
      </c>
      <c r="H763" s="93"/>
      <c r="I763" s="94">
        <f t="shared" si="34"/>
        <v>-780</v>
      </c>
      <c r="J763" s="115">
        <f t="shared" si="35"/>
        <v>45291</v>
      </c>
      <c r="K763" s="116" t="s">
        <v>12</v>
      </c>
    </row>
    <row r="764" spans="1:11" hidden="1" x14ac:dyDescent="0.2">
      <c r="A764" s="7" t="s">
        <v>1668</v>
      </c>
      <c r="B764" s="90">
        <v>45275</v>
      </c>
      <c r="C764" s="113" t="s">
        <v>1706</v>
      </c>
      <c r="D764" s="114"/>
      <c r="E764" s="91">
        <v>11940</v>
      </c>
      <c r="F764" s="91"/>
      <c r="G764" s="92">
        <f t="shared" si="33"/>
        <v>-33598988.189999998</v>
      </c>
      <c r="H764" s="93"/>
      <c r="I764" s="94">
        <f t="shared" si="34"/>
        <v>-11940</v>
      </c>
      <c r="J764" s="115">
        <f t="shared" si="35"/>
        <v>45291</v>
      </c>
      <c r="K764" s="116" t="s">
        <v>9</v>
      </c>
    </row>
    <row r="765" spans="1:11" hidden="1" x14ac:dyDescent="0.2">
      <c r="A765" s="7" t="s">
        <v>1668</v>
      </c>
      <c r="B765" s="90">
        <v>45275</v>
      </c>
      <c r="C765" s="113" t="s">
        <v>1648</v>
      </c>
      <c r="D765" s="114"/>
      <c r="E765" s="91">
        <v>3300</v>
      </c>
      <c r="F765" s="91"/>
      <c r="G765" s="92">
        <f t="shared" si="33"/>
        <v>-33587048.189999998</v>
      </c>
      <c r="H765" s="93"/>
      <c r="I765" s="94">
        <f t="shared" si="34"/>
        <v>-3300</v>
      </c>
      <c r="J765" s="115">
        <f t="shared" si="35"/>
        <v>45291</v>
      </c>
      <c r="K765" s="116" t="s">
        <v>9</v>
      </c>
    </row>
    <row r="766" spans="1:11" hidden="1" x14ac:dyDescent="0.2">
      <c r="A766" s="7" t="s">
        <v>1668</v>
      </c>
      <c r="B766" s="90">
        <v>45275</v>
      </c>
      <c r="C766" s="113" t="s">
        <v>1661</v>
      </c>
      <c r="D766" s="114"/>
      <c r="E766" s="91">
        <v>8473.7199999999993</v>
      </c>
      <c r="F766" s="91"/>
      <c r="G766" s="92">
        <f t="shared" si="33"/>
        <v>-33583748.189999998</v>
      </c>
      <c r="H766" s="93"/>
      <c r="I766" s="94">
        <f t="shared" si="34"/>
        <v>-8473.7199999999993</v>
      </c>
      <c r="J766" s="115">
        <f t="shared" si="35"/>
        <v>45291</v>
      </c>
      <c r="K766" s="116" t="s">
        <v>14</v>
      </c>
    </row>
    <row r="767" spans="1:11" hidden="1" x14ac:dyDescent="0.2">
      <c r="A767" s="7" t="s">
        <v>1668</v>
      </c>
      <c r="B767" s="90">
        <v>45275</v>
      </c>
      <c r="C767" s="113" t="s">
        <v>1652</v>
      </c>
      <c r="D767" s="114"/>
      <c r="E767" s="91">
        <v>39506.26</v>
      </c>
      <c r="F767" s="91"/>
      <c r="G767" s="92">
        <f t="shared" si="33"/>
        <v>-33575274.469999999</v>
      </c>
      <c r="H767" s="93"/>
      <c r="I767" s="94">
        <f t="shared" si="34"/>
        <v>-39506.26</v>
      </c>
      <c r="J767" s="115">
        <f t="shared" si="35"/>
        <v>45291</v>
      </c>
      <c r="K767" s="116" t="s">
        <v>731</v>
      </c>
    </row>
    <row r="768" spans="1:11" hidden="1" x14ac:dyDescent="0.2">
      <c r="A768" s="7" t="s">
        <v>1668</v>
      </c>
      <c r="B768" s="90">
        <v>45275</v>
      </c>
      <c r="C768" s="113" t="s">
        <v>1650</v>
      </c>
      <c r="D768" s="114"/>
      <c r="E768" s="91">
        <v>329990.13</v>
      </c>
      <c r="F768" s="91"/>
      <c r="G768" s="92">
        <f t="shared" si="33"/>
        <v>-33535768.210000001</v>
      </c>
      <c r="H768" s="93"/>
      <c r="I768" s="94">
        <f t="shared" si="34"/>
        <v>-329990.13</v>
      </c>
      <c r="J768" s="115">
        <f t="shared" si="35"/>
        <v>45291</v>
      </c>
      <c r="K768" s="116" t="s">
        <v>9</v>
      </c>
    </row>
    <row r="769" spans="1:11" hidden="1" x14ac:dyDescent="0.2">
      <c r="A769" s="7" t="s">
        <v>1668</v>
      </c>
      <c r="B769" s="90">
        <v>45275</v>
      </c>
      <c r="C769" s="113" t="s">
        <v>1655</v>
      </c>
      <c r="D769" s="114"/>
      <c r="E769" s="91">
        <v>21480</v>
      </c>
      <c r="F769" s="91"/>
      <c r="G769" s="92">
        <f t="shared" si="33"/>
        <v>-33205778.080000002</v>
      </c>
      <c r="H769" s="93"/>
      <c r="I769" s="94">
        <f t="shared" si="34"/>
        <v>-21480</v>
      </c>
      <c r="J769" s="115">
        <f t="shared" si="35"/>
        <v>45291</v>
      </c>
      <c r="K769" s="116" t="s">
        <v>9</v>
      </c>
    </row>
    <row r="770" spans="1:11" hidden="1" x14ac:dyDescent="0.2">
      <c r="A770" s="7" t="s">
        <v>1668</v>
      </c>
      <c r="B770" s="90">
        <v>45275</v>
      </c>
      <c r="C770" s="113" t="s">
        <v>1689</v>
      </c>
      <c r="D770" s="114"/>
      <c r="E770" s="91"/>
      <c r="F770" s="91">
        <v>648475.66</v>
      </c>
      <c r="G770" s="92">
        <f t="shared" ref="G770:G833" si="36">G771+F770-E770</f>
        <v>-33184298.080000002</v>
      </c>
      <c r="H770" s="93"/>
      <c r="I770" s="94">
        <f t="shared" ref="I770:I833" si="37">-E770+F770</f>
        <v>648475.66</v>
      </c>
      <c r="J770" s="115">
        <f t="shared" ref="J770:J833" si="38">EOMONTH(B770,0)</f>
        <v>45291</v>
      </c>
      <c r="K770" s="116" t="s">
        <v>737</v>
      </c>
    </row>
    <row r="771" spans="1:11" hidden="1" x14ac:dyDescent="0.2">
      <c r="A771" s="7" t="s">
        <v>1758</v>
      </c>
      <c r="B771" s="90">
        <v>45275</v>
      </c>
      <c r="C771" s="113" t="s">
        <v>1763</v>
      </c>
      <c r="D771" s="114"/>
      <c r="E771" s="91">
        <v>648475.66</v>
      </c>
      <c r="F771" s="91"/>
      <c r="G771" s="92">
        <f t="shared" si="36"/>
        <v>-33832773.740000002</v>
      </c>
      <c r="H771" s="93"/>
      <c r="I771" s="94">
        <f t="shared" si="37"/>
        <v>-648475.66</v>
      </c>
      <c r="J771" s="115">
        <f t="shared" si="38"/>
        <v>45291</v>
      </c>
      <c r="K771" s="116" t="s">
        <v>737</v>
      </c>
    </row>
    <row r="772" spans="1:11" hidden="1" x14ac:dyDescent="0.2">
      <c r="A772" s="7" t="s">
        <v>1668</v>
      </c>
      <c r="B772" s="90">
        <v>45280</v>
      </c>
      <c r="C772" s="113" t="s">
        <v>599</v>
      </c>
      <c r="D772" s="114"/>
      <c r="E772" s="91">
        <v>16268.02</v>
      </c>
      <c r="F772" s="91"/>
      <c r="G772" s="92">
        <f t="shared" si="36"/>
        <v>-33184298.080000002</v>
      </c>
      <c r="H772" s="93"/>
      <c r="I772" s="94">
        <f t="shared" si="37"/>
        <v>-16268.02</v>
      </c>
      <c r="J772" s="115">
        <f t="shared" si="38"/>
        <v>45291</v>
      </c>
      <c r="K772" s="116" t="s">
        <v>8</v>
      </c>
    </row>
    <row r="773" spans="1:11" hidden="1" x14ac:dyDescent="0.2">
      <c r="A773" s="7" t="s">
        <v>1829</v>
      </c>
      <c r="B773" s="90">
        <v>45287</v>
      </c>
      <c r="C773" s="113" t="s">
        <v>729</v>
      </c>
      <c r="D773" s="114" t="s">
        <v>1828</v>
      </c>
      <c r="E773" s="91">
        <v>0</v>
      </c>
      <c r="F773" s="91"/>
      <c r="G773" s="92">
        <f t="shared" si="36"/>
        <v>-33168030.060000002</v>
      </c>
      <c r="H773" s="93"/>
      <c r="I773" s="94">
        <f t="shared" si="37"/>
        <v>0</v>
      </c>
      <c r="J773" s="115">
        <f t="shared" si="38"/>
        <v>45291</v>
      </c>
      <c r="K773" s="116"/>
    </row>
    <row r="774" spans="1:11" x14ac:dyDescent="0.2">
      <c r="A774" s="7" t="s">
        <v>1829</v>
      </c>
      <c r="B774" s="90">
        <v>45287</v>
      </c>
      <c r="C774" s="113" t="s">
        <v>727</v>
      </c>
      <c r="D774" s="114" t="s">
        <v>1825</v>
      </c>
      <c r="E774" s="91">
        <v>11171.16</v>
      </c>
      <c r="F774" s="91"/>
      <c r="G774" s="92">
        <f t="shared" si="36"/>
        <v>-33168030.060000002</v>
      </c>
      <c r="H774" s="93"/>
      <c r="I774" s="94">
        <f t="shared" si="37"/>
        <v>-11171.16</v>
      </c>
      <c r="J774" s="115">
        <f t="shared" si="38"/>
        <v>45291</v>
      </c>
      <c r="K774" s="116"/>
    </row>
    <row r="775" spans="1:11" hidden="1" x14ac:dyDescent="0.2">
      <c r="A775" s="7" t="s">
        <v>1829</v>
      </c>
      <c r="B775" s="90">
        <v>45287</v>
      </c>
      <c r="C775" s="113" t="s">
        <v>730</v>
      </c>
      <c r="D775" s="114" t="s">
        <v>1826</v>
      </c>
      <c r="E775" s="91">
        <v>197971.73</v>
      </c>
      <c r="F775" s="91"/>
      <c r="G775" s="92">
        <f t="shared" si="36"/>
        <v>-33156858.900000002</v>
      </c>
      <c r="H775" s="93"/>
      <c r="I775" s="94">
        <f t="shared" si="37"/>
        <v>-197971.73</v>
      </c>
      <c r="J775" s="115">
        <f t="shared" si="38"/>
        <v>45291</v>
      </c>
      <c r="K775" s="116"/>
    </row>
    <row r="776" spans="1:11" hidden="1" x14ac:dyDescent="0.2">
      <c r="A776" s="7" t="s">
        <v>1829</v>
      </c>
      <c r="B776" s="90">
        <v>45287</v>
      </c>
      <c r="C776" s="113" t="s">
        <v>1816</v>
      </c>
      <c r="D776" s="114" t="s">
        <v>1827</v>
      </c>
      <c r="E776" s="91">
        <v>0</v>
      </c>
      <c r="F776" s="91"/>
      <c r="G776" s="92">
        <f t="shared" si="36"/>
        <v>-32958887.170000002</v>
      </c>
      <c r="H776" s="93"/>
      <c r="I776" s="94">
        <f t="shared" si="37"/>
        <v>0</v>
      </c>
      <c r="J776" s="115">
        <f t="shared" si="38"/>
        <v>45291</v>
      </c>
      <c r="K776" s="116"/>
    </row>
    <row r="777" spans="1:11" x14ac:dyDescent="0.2">
      <c r="A777" s="7" t="s">
        <v>1829</v>
      </c>
      <c r="B777" s="90">
        <v>45287</v>
      </c>
      <c r="C777" s="113" t="s">
        <v>1817</v>
      </c>
      <c r="D777" s="114" t="s">
        <v>1825</v>
      </c>
      <c r="E777" s="91"/>
      <c r="F777" s="91">
        <v>11171.16</v>
      </c>
      <c r="G777" s="92">
        <f t="shared" si="36"/>
        <v>-32958887.170000002</v>
      </c>
      <c r="H777" s="93"/>
      <c r="I777" s="94">
        <f t="shared" si="37"/>
        <v>11171.16</v>
      </c>
      <c r="J777" s="115">
        <f t="shared" si="38"/>
        <v>45291</v>
      </c>
      <c r="K777" s="116"/>
    </row>
    <row r="778" spans="1:11" hidden="1" x14ac:dyDescent="0.2">
      <c r="A778" s="7" t="s">
        <v>1829</v>
      </c>
      <c r="B778" s="90">
        <v>45287</v>
      </c>
      <c r="C778" s="113" t="s">
        <v>1818</v>
      </c>
      <c r="D778" s="114" t="s">
        <v>1826</v>
      </c>
      <c r="E778" s="91"/>
      <c r="F778" s="91">
        <v>197971.73</v>
      </c>
      <c r="G778" s="92">
        <f t="shared" si="36"/>
        <v>-32970058.330000002</v>
      </c>
      <c r="H778" s="93"/>
      <c r="I778" s="94">
        <f t="shared" si="37"/>
        <v>197971.73</v>
      </c>
      <c r="J778" s="115">
        <f t="shared" si="38"/>
        <v>45291</v>
      </c>
      <c r="K778" s="116"/>
    </row>
    <row r="779" spans="1:11" hidden="1" x14ac:dyDescent="0.2">
      <c r="A779" s="7" t="s">
        <v>1668</v>
      </c>
      <c r="B779" s="90">
        <v>45289</v>
      </c>
      <c r="C779" s="113" t="s">
        <v>1710</v>
      </c>
      <c r="D779" s="114"/>
      <c r="E779" s="91">
        <v>20</v>
      </c>
      <c r="F779" s="91"/>
      <c r="G779" s="92">
        <f t="shared" si="36"/>
        <v>-33168030.060000002</v>
      </c>
      <c r="H779" s="93"/>
      <c r="I779" s="94">
        <f t="shared" si="37"/>
        <v>-20</v>
      </c>
      <c r="J779" s="115">
        <f t="shared" si="38"/>
        <v>45291</v>
      </c>
      <c r="K779" s="116" t="s">
        <v>14</v>
      </c>
    </row>
    <row r="780" spans="1:11" hidden="1" x14ac:dyDescent="0.2">
      <c r="A780" s="7" t="s">
        <v>1668</v>
      </c>
      <c r="B780" s="90">
        <v>45289</v>
      </c>
      <c r="C780" s="113" t="s">
        <v>579</v>
      </c>
      <c r="D780" s="114"/>
      <c r="E780" s="91">
        <v>1.05</v>
      </c>
      <c r="F780" s="91"/>
      <c r="G780" s="92">
        <f t="shared" si="36"/>
        <v>-33168010.060000002</v>
      </c>
      <c r="H780" s="93"/>
      <c r="I780" s="94">
        <f t="shared" si="37"/>
        <v>-1.05</v>
      </c>
      <c r="J780" s="115">
        <f t="shared" si="38"/>
        <v>45291</v>
      </c>
      <c r="K780" s="116" t="s">
        <v>14</v>
      </c>
    </row>
    <row r="781" spans="1:11" hidden="1" x14ac:dyDescent="0.2">
      <c r="A781" s="7" t="s">
        <v>1668</v>
      </c>
      <c r="B781" s="90">
        <v>45289</v>
      </c>
      <c r="C781" s="113" t="s">
        <v>579</v>
      </c>
      <c r="D781" s="114"/>
      <c r="E781" s="91">
        <v>65.5</v>
      </c>
      <c r="F781" s="91"/>
      <c r="G781" s="92">
        <f t="shared" si="36"/>
        <v>-33168009.010000002</v>
      </c>
      <c r="H781" s="93"/>
      <c r="I781" s="94">
        <f t="shared" si="37"/>
        <v>-65.5</v>
      </c>
      <c r="J781" s="115">
        <f t="shared" si="38"/>
        <v>45291</v>
      </c>
      <c r="K781" s="116" t="s">
        <v>14</v>
      </c>
    </row>
    <row r="782" spans="1:11" hidden="1" x14ac:dyDescent="0.2">
      <c r="A782" s="7" t="s">
        <v>1668</v>
      </c>
      <c r="B782" s="90">
        <v>45289</v>
      </c>
      <c r="C782" s="113" t="s">
        <v>1689</v>
      </c>
      <c r="D782" s="114"/>
      <c r="E782" s="91"/>
      <c r="F782" s="91">
        <v>82.61</v>
      </c>
      <c r="G782" s="92">
        <f t="shared" si="36"/>
        <v>-33167943.510000002</v>
      </c>
      <c r="H782" s="93"/>
      <c r="I782" s="94">
        <f t="shared" si="37"/>
        <v>82.61</v>
      </c>
      <c r="J782" s="115">
        <f t="shared" si="38"/>
        <v>45291</v>
      </c>
      <c r="K782" s="116" t="s">
        <v>737</v>
      </c>
    </row>
    <row r="783" spans="1:11" hidden="1" x14ac:dyDescent="0.2">
      <c r="A783" s="7" t="s">
        <v>1758</v>
      </c>
      <c r="B783" s="90">
        <v>45289</v>
      </c>
      <c r="C783" s="113" t="s">
        <v>1763</v>
      </c>
      <c r="D783" s="114"/>
      <c r="E783" s="91">
        <v>82.61</v>
      </c>
      <c r="F783" s="91"/>
      <c r="G783" s="92">
        <f t="shared" si="36"/>
        <v>-33168026.120000001</v>
      </c>
      <c r="H783" s="93"/>
      <c r="I783" s="94">
        <f t="shared" si="37"/>
        <v>-82.61</v>
      </c>
      <c r="J783" s="115">
        <f t="shared" si="38"/>
        <v>45291</v>
      </c>
      <c r="K783" s="116" t="s">
        <v>737</v>
      </c>
    </row>
    <row r="784" spans="1:11" hidden="1" x14ac:dyDescent="0.2">
      <c r="A784" s="7" t="s">
        <v>1758</v>
      </c>
      <c r="B784" s="90">
        <v>45289</v>
      </c>
      <c r="C784" s="113" t="s">
        <v>823</v>
      </c>
      <c r="D784" s="114"/>
      <c r="E784" s="91"/>
      <c r="F784" s="91">
        <v>82.61</v>
      </c>
      <c r="G784" s="92">
        <f t="shared" si="36"/>
        <v>-33167943.510000002</v>
      </c>
      <c r="H784" s="93"/>
      <c r="I784" s="94">
        <f t="shared" si="37"/>
        <v>82.61</v>
      </c>
      <c r="J784" s="115">
        <f t="shared" si="38"/>
        <v>45291</v>
      </c>
      <c r="K784" s="116" t="s">
        <v>14</v>
      </c>
    </row>
    <row r="785" spans="1:11" hidden="1" x14ac:dyDescent="0.2">
      <c r="A785" s="7" t="s">
        <v>1668</v>
      </c>
      <c r="B785" s="90">
        <v>45306</v>
      </c>
      <c r="C785" s="113" t="s">
        <v>1655</v>
      </c>
      <c r="D785" s="114"/>
      <c r="E785" s="91">
        <v>21480</v>
      </c>
      <c r="F785" s="91"/>
      <c r="G785" s="92">
        <f t="shared" si="36"/>
        <v>-33168026.120000001</v>
      </c>
      <c r="H785" s="93"/>
      <c r="I785" s="94">
        <f t="shared" si="37"/>
        <v>-21480</v>
      </c>
      <c r="J785" s="115">
        <f t="shared" si="38"/>
        <v>45322</v>
      </c>
      <c r="K785" s="116" t="s">
        <v>9</v>
      </c>
    </row>
    <row r="786" spans="1:11" hidden="1" x14ac:dyDescent="0.2">
      <c r="A786" s="7" t="s">
        <v>1668</v>
      </c>
      <c r="B786" s="90">
        <v>45306</v>
      </c>
      <c r="C786" s="113" t="s">
        <v>550</v>
      </c>
      <c r="D786" s="114"/>
      <c r="E786" s="91">
        <v>2127.12</v>
      </c>
      <c r="F786" s="91"/>
      <c r="G786" s="92">
        <f t="shared" si="36"/>
        <v>-33146546.120000001</v>
      </c>
      <c r="H786" s="93"/>
      <c r="I786" s="94">
        <f t="shared" si="37"/>
        <v>-2127.12</v>
      </c>
      <c r="J786" s="115">
        <f t="shared" si="38"/>
        <v>45322</v>
      </c>
      <c r="K786" s="116" t="s">
        <v>12</v>
      </c>
    </row>
    <row r="787" spans="1:11" hidden="1" x14ac:dyDescent="0.2">
      <c r="A787" s="7" t="s">
        <v>1668</v>
      </c>
      <c r="B787" s="90">
        <v>45306</v>
      </c>
      <c r="C787" s="113" t="s">
        <v>1706</v>
      </c>
      <c r="D787" s="114"/>
      <c r="E787" s="91">
        <v>9120</v>
      </c>
      <c r="F787" s="91"/>
      <c r="G787" s="92">
        <f t="shared" si="36"/>
        <v>-33144419</v>
      </c>
      <c r="H787" s="93"/>
      <c r="I787" s="94">
        <f t="shared" si="37"/>
        <v>-9120</v>
      </c>
      <c r="J787" s="115">
        <f t="shared" si="38"/>
        <v>45322</v>
      </c>
      <c r="K787" s="116" t="s">
        <v>9</v>
      </c>
    </row>
    <row r="788" spans="1:11" hidden="1" x14ac:dyDescent="0.2">
      <c r="A788" s="7" t="s">
        <v>1668</v>
      </c>
      <c r="B788" s="90">
        <v>45306</v>
      </c>
      <c r="C788" s="113" t="s">
        <v>1658</v>
      </c>
      <c r="D788" s="114"/>
      <c r="E788" s="91">
        <v>42012</v>
      </c>
      <c r="F788" s="91"/>
      <c r="G788" s="92">
        <f t="shared" si="36"/>
        <v>-33135299</v>
      </c>
      <c r="H788" s="93"/>
      <c r="I788" s="94">
        <f t="shared" si="37"/>
        <v>-42012</v>
      </c>
      <c r="J788" s="115">
        <f t="shared" si="38"/>
        <v>45322</v>
      </c>
      <c r="K788" s="116" t="s">
        <v>9</v>
      </c>
    </row>
    <row r="789" spans="1:11" hidden="1" x14ac:dyDescent="0.2">
      <c r="A789" s="7" t="s">
        <v>1668</v>
      </c>
      <c r="B789" s="90">
        <v>45306</v>
      </c>
      <c r="C789" s="113" t="s">
        <v>1708</v>
      </c>
      <c r="D789" s="114"/>
      <c r="E789" s="91">
        <v>12000</v>
      </c>
      <c r="F789" s="91"/>
      <c r="G789" s="92">
        <f t="shared" si="36"/>
        <v>-33093287</v>
      </c>
      <c r="H789" s="93"/>
      <c r="I789" s="94">
        <f t="shared" si="37"/>
        <v>-12000</v>
      </c>
      <c r="J789" s="115">
        <f t="shared" si="38"/>
        <v>45322</v>
      </c>
      <c r="K789" s="116" t="s">
        <v>13</v>
      </c>
    </row>
    <row r="790" spans="1:11" hidden="1" x14ac:dyDescent="0.2">
      <c r="A790" s="7" t="s">
        <v>1668</v>
      </c>
      <c r="B790" s="90">
        <v>45306</v>
      </c>
      <c r="C790" s="113" t="s">
        <v>566</v>
      </c>
      <c r="D790" s="114"/>
      <c r="E790" s="91">
        <v>4152</v>
      </c>
      <c r="F790" s="91"/>
      <c r="G790" s="92">
        <f t="shared" si="36"/>
        <v>-33081287</v>
      </c>
      <c r="H790" s="93"/>
      <c r="I790" s="94">
        <f t="shared" si="37"/>
        <v>-4152</v>
      </c>
      <c r="J790" s="115">
        <f t="shared" si="38"/>
        <v>45322</v>
      </c>
      <c r="K790" s="116" t="s">
        <v>11</v>
      </c>
    </row>
    <row r="791" spans="1:11" hidden="1" x14ac:dyDescent="0.2">
      <c r="A791" s="7" t="s">
        <v>1668</v>
      </c>
      <c r="B791" s="90">
        <v>45306</v>
      </c>
      <c r="C791" s="113" t="s">
        <v>601</v>
      </c>
      <c r="D791" s="114"/>
      <c r="E791" s="91">
        <v>693.36</v>
      </c>
      <c r="F791" s="91"/>
      <c r="G791" s="92">
        <f t="shared" si="36"/>
        <v>-33077135</v>
      </c>
      <c r="H791" s="93"/>
      <c r="I791" s="94">
        <f t="shared" si="37"/>
        <v>-693.36</v>
      </c>
      <c r="J791" s="115">
        <f t="shared" si="38"/>
        <v>45322</v>
      </c>
      <c r="K791" s="116" t="s">
        <v>14</v>
      </c>
    </row>
    <row r="792" spans="1:11" hidden="1" x14ac:dyDescent="0.2">
      <c r="A792" s="7" t="s">
        <v>1668</v>
      </c>
      <c r="B792" s="90">
        <v>45306</v>
      </c>
      <c r="C792" s="113" t="s">
        <v>568</v>
      </c>
      <c r="D792" s="114"/>
      <c r="E792" s="91">
        <v>1350</v>
      </c>
      <c r="F792" s="91"/>
      <c r="G792" s="92">
        <f t="shared" si="36"/>
        <v>-33076441.640000001</v>
      </c>
      <c r="H792" s="93"/>
      <c r="I792" s="94">
        <f t="shared" si="37"/>
        <v>-1350</v>
      </c>
      <c r="J792" s="115">
        <f t="shared" si="38"/>
        <v>45322</v>
      </c>
      <c r="K792" s="116" t="s">
        <v>12</v>
      </c>
    </row>
    <row r="793" spans="1:11" hidden="1" x14ac:dyDescent="0.2">
      <c r="A793" s="7" t="s">
        <v>1668</v>
      </c>
      <c r="B793" s="90">
        <v>45306</v>
      </c>
      <c r="C793" s="113" t="s">
        <v>1650</v>
      </c>
      <c r="D793" s="114"/>
      <c r="E793" s="91">
        <v>588415.6</v>
      </c>
      <c r="F793" s="91"/>
      <c r="G793" s="92">
        <f t="shared" si="36"/>
        <v>-33075091.640000001</v>
      </c>
      <c r="H793" s="93"/>
      <c r="I793" s="94">
        <f t="shared" si="37"/>
        <v>-588415.6</v>
      </c>
      <c r="J793" s="115">
        <f t="shared" si="38"/>
        <v>45322</v>
      </c>
      <c r="K793" s="116" t="s">
        <v>9</v>
      </c>
    </row>
    <row r="794" spans="1:11" hidden="1" x14ac:dyDescent="0.2">
      <c r="A794" s="7" t="s">
        <v>1668</v>
      </c>
      <c r="B794" s="90">
        <v>45306</v>
      </c>
      <c r="C794" s="113" t="s">
        <v>647</v>
      </c>
      <c r="D794" s="114"/>
      <c r="E794" s="91">
        <v>5250</v>
      </c>
      <c r="F794" s="91"/>
      <c r="G794" s="92">
        <f t="shared" si="36"/>
        <v>-32486676.039999999</v>
      </c>
      <c r="H794" s="93"/>
      <c r="I794" s="94">
        <f t="shared" si="37"/>
        <v>-5250</v>
      </c>
      <c r="J794" s="115">
        <f t="shared" si="38"/>
        <v>45322</v>
      </c>
      <c r="K794" s="116" t="s">
        <v>9</v>
      </c>
    </row>
    <row r="795" spans="1:11" hidden="1" x14ac:dyDescent="0.2">
      <c r="A795" s="7" t="s">
        <v>1668</v>
      </c>
      <c r="B795" s="90">
        <v>45306</v>
      </c>
      <c r="C795" s="113" t="s">
        <v>1709</v>
      </c>
      <c r="D795" s="114"/>
      <c r="E795" s="91">
        <v>1137</v>
      </c>
      <c r="F795" s="91"/>
      <c r="G795" s="92">
        <f t="shared" si="36"/>
        <v>-32481426.039999999</v>
      </c>
      <c r="H795" s="93"/>
      <c r="I795" s="94">
        <f t="shared" si="37"/>
        <v>-1137</v>
      </c>
      <c r="J795" s="115">
        <f t="shared" si="38"/>
        <v>45322</v>
      </c>
      <c r="K795" s="116" t="s">
        <v>9</v>
      </c>
    </row>
    <row r="796" spans="1:11" hidden="1" x14ac:dyDescent="0.2">
      <c r="A796" s="7" t="s">
        <v>1668</v>
      </c>
      <c r="B796" s="90">
        <v>45306</v>
      </c>
      <c r="C796" s="113" t="s">
        <v>1703</v>
      </c>
      <c r="D796" s="114"/>
      <c r="E796" s="91"/>
      <c r="F796" s="91">
        <v>690000</v>
      </c>
      <c r="G796" s="92">
        <f t="shared" si="36"/>
        <v>-32480289.039999999</v>
      </c>
      <c r="H796" s="93"/>
      <c r="I796" s="94">
        <f t="shared" si="37"/>
        <v>690000</v>
      </c>
      <c r="J796" s="115">
        <f t="shared" si="38"/>
        <v>45322</v>
      </c>
      <c r="K796" s="116" t="s">
        <v>1688</v>
      </c>
    </row>
    <row r="797" spans="1:11" hidden="1" x14ac:dyDescent="0.2">
      <c r="A797" s="7" t="s">
        <v>1668</v>
      </c>
      <c r="B797" s="90">
        <v>45313</v>
      </c>
      <c r="C797" s="113" t="s">
        <v>1701</v>
      </c>
      <c r="D797" s="114"/>
      <c r="E797" s="91">
        <v>27205.86</v>
      </c>
      <c r="F797" s="91"/>
      <c r="G797" s="92">
        <f t="shared" si="36"/>
        <v>-33170289.039999999</v>
      </c>
      <c r="H797" s="93"/>
      <c r="I797" s="94">
        <f t="shared" si="37"/>
        <v>-27205.86</v>
      </c>
      <c r="J797" s="115">
        <f t="shared" si="38"/>
        <v>45322</v>
      </c>
      <c r="K797" s="116" t="s">
        <v>737</v>
      </c>
    </row>
    <row r="798" spans="1:11" hidden="1" x14ac:dyDescent="0.2">
      <c r="A798" s="7" t="s">
        <v>1668</v>
      </c>
      <c r="B798" s="90">
        <v>45313</v>
      </c>
      <c r="C798" s="113" t="s">
        <v>599</v>
      </c>
      <c r="D798" s="114"/>
      <c r="E798" s="91">
        <v>16268.02</v>
      </c>
      <c r="F798" s="91"/>
      <c r="G798" s="92">
        <f t="shared" si="36"/>
        <v>-33143083.18</v>
      </c>
      <c r="H798" s="93"/>
      <c r="I798" s="94">
        <f t="shared" si="37"/>
        <v>-16268.02</v>
      </c>
      <c r="J798" s="115">
        <f t="shared" si="38"/>
        <v>45322</v>
      </c>
      <c r="K798" s="116" t="s">
        <v>8</v>
      </c>
    </row>
    <row r="799" spans="1:11" hidden="1" x14ac:dyDescent="0.2">
      <c r="A799" s="7" t="s">
        <v>1668</v>
      </c>
      <c r="B799" s="90">
        <v>45313</v>
      </c>
      <c r="C799" s="113" t="s">
        <v>1703</v>
      </c>
      <c r="D799" s="114"/>
      <c r="E799" s="91"/>
      <c r="F799" s="91">
        <v>230000</v>
      </c>
      <c r="G799" s="92">
        <f t="shared" si="36"/>
        <v>-33126815.16</v>
      </c>
      <c r="H799" s="93"/>
      <c r="I799" s="94">
        <f t="shared" si="37"/>
        <v>230000</v>
      </c>
      <c r="J799" s="115">
        <f t="shared" si="38"/>
        <v>45322</v>
      </c>
      <c r="K799" s="116" t="s">
        <v>1688</v>
      </c>
    </row>
    <row r="800" spans="1:11" hidden="1" x14ac:dyDescent="0.2">
      <c r="A800" s="7" t="s">
        <v>1668</v>
      </c>
      <c r="B800" s="90">
        <v>45313</v>
      </c>
      <c r="C800" s="113" t="s">
        <v>1705</v>
      </c>
      <c r="D800" s="114"/>
      <c r="E800" s="91">
        <v>166084.07999999999</v>
      </c>
      <c r="F800" s="91"/>
      <c r="G800" s="92">
        <f t="shared" si="36"/>
        <v>-33356815.16</v>
      </c>
      <c r="H800" s="93"/>
      <c r="I800" s="94">
        <f t="shared" si="37"/>
        <v>-166084.07999999999</v>
      </c>
      <c r="J800" s="115">
        <f t="shared" si="38"/>
        <v>45322</v>
      </c>
      <c r="K800" s="116" t="s">
        <v>15</v>
      </c>
    </row>
    <row r="801" spans="1:11" hidden="1" x14ac:dyDescent="0.2">
      <c r="A801" s="7" t="s">
        <v>1758</v>
      </c>
      <c r="B801" s="90">
        <v>45313</v>
      </c>
      <c r="C801" s="113" t="s">
        <v>1762</v>
      </c>
      <c r="D801" s="114"/>
      <c r="E801" s="91"/>
      <c r="F801" s="91">
        <v>27205.86</v>
      </c>
      <c r="G801" s="92">
        <f t="shared" si="36"/>
        <v>-33190731.080000002</v>
      </c>
      <c r="H801" s="93"/>
      <c r="I801" s="94">
        <f t="shared" si="37"/>
        <v>27205.86</v>
      </c>
      <c r="J801" s="115">
        <f t="shared" si="38"/>
        <v>45322</v>
      </c>
      <c r="K801" s="116" t="s">
        <v>737</v>
      </c>
    </row>
    <row r="802" spans="1:11" hidden="1" x14ac:dyDescent="0.2">
      <c r="A802" s="7" t="s">
        <v>1829</v>
      </c>
      <c r="B802" s="90">
        <v>45314</v>
      </c>
      <c r="C802" s="113" t="s">
        <v>729</v>
      </c>
      <c r="D802" s="114" t="s">
        <v>1828</v>
      </c>
      <c r="E802" s="91">
        <v>0</v>
      </c>
      <c r="F802" s="91"/>
      <c r="G802" s="92">
        <f t="shared" si="36"/>
        <v>-33217936.940000001</v>
      </c>
      <c r="H802" s="93"/>
      <c r="I802" s="94">
        <f t="shared" si="37"/>
        <v>0</v>
      </c>
      <c r="J802" s="115">
        <f t="shared" si="38"/>
        <v>45322</v>
      </c>
      <c r="K802" s="116"/>
    </row>
    <row r="803" spans="1:11" x14ac:dyDescent="0.2">
      <c r="A803" s="7" t="s">
        <v>1829</v>
      </c>
      <c r="B803" s="90">
        <v>45314</v>
      </c>
      <c r="C803" s="113" t="s">
        <v>727</v>
      </c>
      <c r="D803" s="114" t="s">
        <v>1825</v>
      </c>
      <c r="E803" s="91">
        <v>8871.23</v>
      </c>
      <c r="F803" s="91"/>
      <c r="G803" s="92">
        <f t="shared" si="36"/>
        <v>-33217936.940000001</v>
      </c>
      <c r="H803" s="93"/>
      <c r="I803" s="94">
        <f t="shared" si="37"/>
        <v>-8871.23</v>
      </c>
      <c r="J803" s="115">
        <f t="shared" si="38"/>
        <v>45322</v>
      </c>
      <c r="K803" s="116"/>
    </row>
    <row r="804" spans="1:11" hidden="1" x14ac:dyDescent="0.2">
      <c r="A804" s="7" t="s">
        <v>1829</v>
      </c>
      <c r="B804" s="90">
        <v>45314</v>
      </c>
      <c r="C804" s="113" t="s">
        <v>730</v>
      </c>
      <c r="D804" s="114" t="s">
        <v>1826</v>
      </c>
      <c r="E804" s="91">
        <v>157212.85</v>
      </c>
      <c r="F804" s="91"/>
      <c r="G804" s="92">
        <f t="shared" si="36"/>
        <v>-33209065.710000001</v>
      </c>
      <c r="H804" s="93"/>
      <c r="I804" s="94">
        <f t="shared" si="37"/>
        <v>-157212.85</v>
      </c>
      <c r="J804" s="115">
        <f t="shared" si="38"/>
        <v>45322</v>
      </c>
      <c r="K804" s="116"/>
    </row>
    <row r="805" spans="1:11" hidden="1" x14ac:dyDescent="0.2">
      <c r="A805" s="7" t="s">
        <v>1829</v>
      </c>
      <c r="B805" s="90">
        <v>45314</v>
      </c>
      <c r="C805" s="113" t="s">
        <v>1816</v>
      </c>
      <c r="D805" s="114" t="s">
        <v>1827</v>
      </c>
      <c r="E805" s="91">
        <v>0</v>
      </c>
      <c r="F805" s="91"/>
      <c r="G805" s="92">
        <f t="shared" si="36"/>
        <v>-33051852.859999999</v>
      </c>
      <c r="H805" s="93"/>
      <c r="I805" s="94">
        <f t="shared" si="37"/>
        <v>0</v>
      </c>
      <c r="J805" s="115">
        <f t="shared" si="38"/>
        <v>45322</v>
      </c>
      <c r="K805" s="116"/>
    </row>
    <row r="806" spans="1:11" x14ac:dyDescent="0.2">
      <c r="A806" s="7" t="s">
        <v>1829</v>
      </c>
      <c r="B806" s="90">
        <v>45314</v>
      </c>
      <c r="C806" s="113" t="s">
        <v>1817</v>
      </c>
      <c r="D806" s="114" t="s">
        <v>1825</v>
      </c>
      <c r="E806" s="91"/>
      <c r="F806" s="91">
        <v>8871.23</v>
      </c>
      <c r="G806" s="92">
        <f t="shared" si="36"/>
        <v>-33051852.859999999</v>
      </c>
      <c r="H806" s="93"/>
      <c r="I806" s="94">
        <f t="shared" si="37"/>
        <v>8871.23</v>
      </c>
      <c r="J806" s="115">
        <f t="shared" si="38"/>
        <v>45322</v>
      </c>
      <c r="K806" s="116"/>
    </row>
    <row r="807" spans="1:11" hidden="1" x14ac:dyDescent="0.2">
      <c r="A807" s="7" t="s">
        <v>1829</v>
      </c>
      <c r="B807" s="90">
        <v>45314</v>
      </c>
      <c r="C807" s="113" t="s">
        <v>1818</v>
      </c>
      <c r="D807" s="114" t="s">
        <v>1826</v>
      </c>
      <c r="E807" s="91"/>
      <c r="F807" s="91">
        <v>157212.85</v>
      </c>
      <c r="G807" s="92">
        <f t="shared" si="36"/>
        <v>-33060724.09</v>
      </c>
      <c r="H807" s="93"/>
      <c r="I807" s="94">
        <f t="shared" si="37"/>
        <v>157212.85</v>
      </c>
      <c r="J807" s="115">
        <f t="shared" si="38"/>
        <v>45322</v>
      </c>
      <c r="K807" s="116"/>
    </row>
    <row r="808" spans="1:11" hidden="1" x14ac:dyDescent="0.2">
      <c r="A808" s="7" t="s">
        <v>1668</v>
      </c>
      <c r="B808" s="90">
        <v>45322</v>
      </c>
      <c r="C808" s="113" t="s">
        <v>579</v>
      </c>
      <c r="D808" s="114"/>
      <c r="E808" s="91">
        <v>0.35</v>
      </c>
      <c r="F808" s="91"/>
      <c r="G808" s="92">
        <f t="shared" si="36"/>
        <v>-33217936.940000001</v>
      </c>
      <c r="H808" s="93"/>
      <c r="I808" s="94">
        <f t="shared" si="37"/>
        <v>-0.35</v>
      </c>
      <c r="J808" s="115">
        <f t="shared" si="38"/>
        <v>45322</v>
      </c>
      <c r="K808" s="116" t="s">
        <v>14</v>
      </c>
    </row>
    <row r="809" spans="1:11" hidden="1" x14ac:dyDescent="0.2">
      <c r="A809" s="7" t="s">
        <v>1668</v>
      </c>
      <c r="B809" s="90">
        <v>45322</v>
      </c>
      <c r="C809" s="113" t="s">
        <v>1689</v>
      </c>
      <c r="D809" s="114"/>
      <c r="E809" s="91"/>
      <c r="F809" s="91">
        <v>0.35</v>
      </c>
      <c r="G809" s="92">
        <f t="shared" si="36"/>
        <v>-33217936.59</v>
      </c>
      <c r="H809" s="93"/>
      <c r="I809" s="94">
        <f t="shared" si="37"/>
        <v>0.35</v>
      </c>
      <c r="J809" s="115">
        <f t="shared" si="38"/>
        <v>45322</v>
      </c>
      <c r="K809" s="116" t="s">
        <v>737</v>
      </c>
    </row>
    <row r="810" spans="1:11" hidden="1" x14ac:dyDescent="0.2">
      <c r="A810" s="7" t="s">
        <v>1758</v>
      </c>
      <c r="B810" s="90">
        <v>45322</v>
      </c>
      <c r="C810" s="113" t="s">
        <v>1761</v>
      </c>
      <c r="D810" s="114"/>
      <c r="E810" s="91">
        <v>0.35</v>
      </c>
      <c r="F810" s="91"/>
      <c r="G810" s="92">
        <f t="shared" si="36"/>
        <v>-33217936.940000001</v>
      </c>
      <c r="H810" s="93"/>
      <c r="I810" s="94">
        <f t="shared" si="37"/>
        <v>-0.35</v>
      </c>
      <c r="J810" s="115">
        <f t="shared" si="38"/>
        <v>45322</v>
      </c>
      <c r="K810" s="116" t="s">
        <v>737</v>
      </c>
    </row>
    <row r="811" spans="1:11" hidden="1" x14ac:dyDescent="0.2">
      <c r="A811" s="7" t="s">
        <v>1758</v>
      </c>
      <c r="B811" s="90">
        <v>45322</v>
      </c>
      <c r="C811" s="113" t="s">
        <v>823</v>
      </c>
      <c r="D811" s="114"/>
      <c r="E811" s="91"/>
      <c r="F811" s="91">
        <v>31.19</v>
      </c>
      <c r="G811" s="92">
        <f t="shared" si="36"/>
        <v>-33217936.59</v>
      </c>
      <c r="H811" s="93"/>
      <c r="I811" s="94">
        <f t="shared" si="37"/>
        <v>31.19</v>
      </c>
      <c r="J811" s="115">
        <f t="shared" si="38"/>
        <v>45322</v>
      </c>
      <c r="K811" s="116" t="s">
        <v>14</v>
      </c>
    </row>
    <row r="812" spans="1:11" hidden="1" x14ac:dyDescent="0.2">
      <c r="A812" s="7" t="s">
        <v>1668</v>
      </c>
      <c r="B812" s="90">
        <v>45324</v>
      </c>
      <c r="C812" s="113" t="s">
        <v>1700</v>
      </c>
      <c r="D812" s="114"/>
      <c r="E812" s="91">
        <v>60000</v>
      </c>
      <c r="F812" s="91"/>
      <c r="G812" s="92">
        <f t="shared" si="36"/>
        <v>-33217967.780000001</v>
      </c>
      <c r="H812" s="93"/>
      <c r="I812" s="94">
        <f t="shared" si="37"/>
        <v>-60000</v>
      </c>
      <c r="J812" s="115">
        <f t="shared" si="38"/>
        <v>45351</v>
      </c>
      <c r="K812" s="116" t="s">
        <v>737</v>
      </c>
    </row>
    <row r="813" spans="1:11" hidden="1" x14ac:dyDescent="0.2">
      <c r="A813" s="7" t="s">
        <v>1668</v>
      </c>
      <c r="B813" s="90">
        <v>45324</v>
      </c>
      <c r="C813" s="113" t="s">
        <v>1703</v>
      </c>
      <c r="D813" s="114"/>
      <c r="E813" s="91"/>
      <c r="F813" s="91">
        <v>60000</v>
      </c>
      <c r="G813" s="92">
        <f t="shared" si="36"/>
        <v>-33157967.780000001</v>
      </c>
      <c r="H813" s="93"/>
      <c r="I813" s="94">
        <f t="shared" si="37"/>
        <v>60000</v>
      </c>
      <c r="J813" s="115">
        <f t="shared" si="38"/>
        <v>45351</v>
      </c>
      <c r="K813" s="116" t="s">
        <v>1688</v>
      </c>
    </row>
    <row r="814" spans="1:11" hidden="1" x14ac:dyDescent="0.2">
      <c r="A814" s="7" t="s">
        <v>1668</v>
      </c>
      <c r="B814" s="90">
        <v>45337</v>
      </c>
      <c r="C814" s="113" t="s">
        <v>1701</v>
      </c>
      <c r="D814" s="114"/>
      <c r="E814" s="91">
        <v>570000</v>
      </c>
      <c r="F814" s="91"/>
      <c r="G814" s="92">
        <f t="shared" si="36"/>
        <v>-33217967.780000001</v>
      </c>
      <c r="H814" s="93"/>
      <c r="I814" s="94">
        <f t="shared" si="37"/>
        <v>-570000</v>
      </c>
      <c r="J814" s="115">
        <f t="shared" si="38"/>
        <v>45351</v>
      </c>
      <c r="K814" s="116" t="s">
        <v>737</v>
      </c>
    </row>
    <row r="815" spans="1:11" hidden="1" x14ac:dyDescent="0.2">
      <c r="A815" s="7" t="s">
        <v>1668</v>
      </c>
      <c r="B815" s="90">
        <v>45337</v>
      </c>
      <c r="C815" s="113" t="s">
        <v>1703</v>
      </c>
      <c r="D815" s="114"/>
      <c r="E815" s="91"/>
      <c r="F815" s="91">
        <v>570000</v>
      </c>
      <c r="G815" s="92">
        <f t="shared" si="36"/>
        <v>-32647967.780000001</v>
      </c>
      <c r="H815" s="93"/>
      <c r="I815" s="94">
        <f t="shared" si="37"/>
        <v>570000</v>
      </c>
      <c r="J815" s="115">
        <f t="shared" si="38"/>
        <v>45351</v>
      </c>
      <c r="K815" s="116" t="s">
        <v>1688</v>
      </c>
    </row>
    <row r="816" spans="1:11" hidden="1" x14ac:dyDescent="0.2">
      <c r="A816" s="7" t="s">
        <v>1758</v>
      </c>
      <c r="B816" s="90">
        <v>45337</v>
      </c>
      <c r="C816" s="113" t="s">
        <v>1762</v>
      </c>
      <c r="D816" s="114"/>
      <c r="E816" s="91"/>
      <c r="F816" s="91">
        <v>570000</v>
      </c>
      <c r="G816" s="92">
        <f t="shared" si="36"/>
        <v>-33217967.780000001</v>
      </c>
      <c r="H816" s="93"/>
      <c r="I816" s="94">
        <f t="shared" si="37"/>
        <v>570000</v>
      </c>
      <c r="J816" s="115">
        <f t="shared" si="38"/>
        <v>45351</v>
      </c>
      <c r="K816" s="116" t="s">
        <v>737</v>
      </c>
    </row>
    <row r="817" spans="1:11" hidden="1" x14ac:dyDescent="0.2">
      <c r="A817" s="7" t="s">
        <v>1668</v>
      </c>
      <c r="B817" s="90">
        <v>45338</v>
      </c>
      <c r="C817" s="113" t="s">
        <v>1648</v>
      </c>
      <c r="D817" s="114"/>
      <c r="E817" s="91">
        <v>20100</v>
      </c>
      <c r="F817" s="91"/>
      <c r="G817" s="92">
        <f t="shared" si="36"/>
        <v>-33787967.780000001</v>
      </c>
      <c r="H817" s="93"/>
      <c r="I817" s="94">
        <f t="shared" si="37"/>
        <v>-20100</v>
      </c>
      <c r="J817" s="115">
        <f t="shared" si="38"/>
        <v>45351</v>
      </c>
      <c r="K817" s="116" t="s">
        <v>9</v>
      </c>
    </row>
    <row r="818" spans="1:11" hidden="1" x14ac:dyDescent="0.2">
      <c r="A818" s="7" t="s">
        <v>1668</v>
      </c>
      <c r="B818" s="90">
        <v>45338</v>
      </c>
      <c r="C818" s="113" t="s">
        <v>647</v>
      </c>
      <c r="D818" s="114"/>
      <c r="E818" s="91">
        <v>5250</v>
      </c>
      <c r="F818" s="91"/>
      <c r="G818" s="92">
        <f t="shared" si="36"/>
        <v>-33767867.780000001</v>
      </c>
      <c r="H818" s="93"/>
      <c r="I818" s="94">
        <f t="shared" si="37"/>
        <v>-5250</v>
      </c>
      <c r="J818" s="115">
        <f t="shared" si="38"/>
        <v>45351</v>
      </c>
      <c r="K818" s="116" t="s">
        <v>9</v>
      </c>
    </row>
    <row r="819" spans="1:11" hidden="1" x14ac:dyDescent="0.2">
      <c r="A819" s="7" t="s">
        <v>1668</v>
      </c>
      <c r="B819" s="90">
        <v>45338</v>
      </c>
      <c r="C819" s="113" t="s">
        <v>1658</v>
      </c>
      <c r="D819" s="114"/>
      <c r="E819" s="91">
        <v>35712</v>
      </c>
      <c r="F819" s="91"/>
      <c r="G819" s="92">
        <f t="shared" si="36"/>
        <v>-33762617.780000001</v>
      </c>
      <c r="H819" s="93"/>
      <c r="I819" s="94">
        <f t="shared" si="37"/>
        <v>-35712</v>
      </c>
      <c r="J819" s="115">
        <f t="shared" si="38"/>
        <v>45351</v>
      </c>
      <c r="K819" s="116" t="s">
        <v>9</v>
      </c>
    </row>
    <row r="820" spans="1:11" hidden="1" x14ac:dyDescent="0.2">
      <c r="A820" s="7" t="s">
        <v>1668</v>
      </c>
      <c r="B820" s="90">
        <v>45338</v>
      </c>
      <c r="C820" s="113" t="s">
        <v>1706</v>
      </c>
      <c r="D820" s="114"/>
      <c r="E820" s="91">
        <v>1740</v>
      </c>
      <c r="F820" s="91"/>
      <c r="G820" s="92">
        <f t="shared" si="36"/>
        <v>-33726905.780000001</v>
      </c>
      <c r="H820" s="93"/>
      <c r="I820" s="94">
        <f t="shared" si="37"/>
        <v>-1740</v>
      </c>
      <c r="J820" s="115">
        <f t="shared" si="38"/>
        <v>45351</v>
      </c>
      <c r="K820" s="116" t="s">
        <v>9</v>
      </c>
    </row>
    <row r="821" spans="1:11" hidden="1" x14ac:dyDescent="0.2">
      <c r="A821" s="7" t="s">
        <v>1668</v>
      </c>
      <c r="B821" s="90">
        <v>45338</v>
      </c>
      <c r="C821" s="113" t="s">
        <v>681</v>
      </c>
      <c r="D821" s="114"/>
      <c r="E821" s="91">
        <v>5460</v>
      </c>
      <c r="F821" s="91"/>
      <c r="G821" s="92">
        <f t="shared" si="36"/>
        <v>-33725165.780000001</v>
      </c>
      <c r="H821" s="93"/>
      <c r="I821" s="94">
        <f t="shared" si="37"/>
        <v>-5460</v>
      </c>
      <c r="J821" s="115">
        <f t="shared" si="38"/>
        <v>45351</v>
      </c>
      <c r="K821" s="116" t="s">
        <v>9</v>
      </c>
    </row>
    <row r="822" spans="1:11" hidden="1" x14ac:dyDescent="0.2">
      <c r="A822" s="7" t="s">
        <v>1668</v>
      </c>
      <c r="B822" s="90">
        <v>45338</v>
      </c>
      <c r="C822" s="113" t="s">
        <v>1655</v>
      </c>
      <c r="D822" s="114"/>
      <c r="E822" s="91">
        <v>21480</v>
      </c>
      <c r="F822" s="91"/>
      <c r="G822" s="92">
        <f t="shared" si="36"/>
        <v>-33719705.780000001</v>
      </c>
      <c r="H822" s="93"/>
      <c r="I822" s="94">
        <f t="shared" si="37"/>
        <v>-21480</v>
      </c>
      <c r="J822" s="115">
        <f t="shared" si="38"/>
        <v>45351</v>
      </c>
      <c r="K822" s="116" t="s">
        <v>9</v>
      </c>
    </row>
    <row r="823" spans="1:11" hidden="1" x14ac:dyDescent="0.2">
      <c r="A823" s="7" t="s">
        <v>1668</v>
      </c>
      <c r="B823" s="90">
        <v>45338</v>
      </c>
      <c r="C823" s="113" t="s">
        <v>1707</v>
      </c>
      <c r="D823" s="114"/>
      <c r="E823" s="91">
        <v>3112.5</v>
      </c>
      <c r="F823" s="91"/>
      <c r="G823" s="92">
        <f t="shared" si="36"/>
        <v>-33698225.780000001</v>
      </c>
      <c r="H823" s="93"/>
      <c r="I823" s="94">
        <f t="shared" si="37"/>
        <v>-3112.5</v>
      </c>
      <c r="J823" s="115">
        <f t="shared" si="38"/>
        <v>45351</v>
      </c>
      <c r="K823" s="116" t="s">
        <v>9</v>
      </c>
    </row>
    <row r="824" spans="1:11" hidden="1" x14ac:dyDescent="0.2">
      <c r="A824" s="7" t="s">
        <v>1668</v>
      </c>
      <c r="B824" s="90">
        <v>45338</v>
      </c>
      <c r="C824" s="113" t="s">
        <v>1650</v>
      </c>
      <c r="D824" s="114"/>
      <c r="E824" s="91">
        <v>471358.82</v>
      </c>
      <c r="F824" s="91"/>
      <c r="G824" s="92">
        <f t="shared" si="36"/>
        <v>-33695113.280000001</v>
      </c>
      <c r="H824" s="93"/>
      <c r="I824" s="94">
        <f t="shared" si="37"/>
        <v>-471358.82</v>
      </c>
      <c r="J824" s="115">
        <f t="shared" si="38"/>
        <v>45351</v>
      </c>
      <c r="K824" s="116" t="s">
        <v>9</v>
      </c>
    </row>
    <row r="825" spans="1:11" hidden="1" x14ac:dyDescent="0.2">
      <c r="A825" s="7" t="s">
        <v>1668</v>
      </c>
      <c r="B825" s="90">
        <v>45338</v>
      </c>
      <c r="C825" s="113" t="s">
        <v>694</v>
      </c>
      <c r="D825" s="114"/>
      <c r="E825" s="91">
        <v>1345.2</v>
      </c>
      <c r="F825" s="91"/>
      <c r="G825" s="92">
        <f t="shared" si="36"/>
        <v>-33223754.460000001</v>
      </c>
      <c r="H825" s="93"/>
      <c r="I825" s="94">
        <f t="shared" si="37"/>
        <v>-1345.2</v>
      </c>
      <c r="J825" s="115">
        <f t="shared" si="38"/>
        <v>45351</v>
      </c>
      <c r="K825" s="116" t="s">
        <v>9</v>
      </c>
    </row>
    <row r="826" spans="1:11" hidden="1" x14ac:dyDescent="0.2">
      <c r="A826" s="7" t="s">
        <v>1668</v>
      </c>
      <c r="B826" s="90">
        <v>45338</v>
      </c>
      <c r="C826" s="113" t="s">
        <v>568</v>
      </c>
      <c r="D826" s="114"/>
      <c r="E826" s="91">
        <v>1350</v>
      </c>
      <c r="F826" s="91"/>
      <c r="G826" s="92">
        <f t="shared" si="36"/>
        <v>-33222409.260000002</v>
      </c>
      <c r="H826" s="93"/>
      <c r="I826" s="94">
        <f t="shared" si="37"/>
        <v>-1350</v>
      </c>
      <c r="J826" s="115">
        <f t="shared" si="38"/>
        <v>45351</v>
      </c>
      <c r="K826" s="116" t="s">
        <v>12</v>
      </c>
    </row>
    <row r="827" spans="1:11" hidden="1" x14ac:dyDescent="0.2">
      <c r="A827" s="7" t="s">
        <v>1668</v>
      </c>
      <c r="B827" s="90">
        <v>45338</v>
      </c>
      <c r="C827" s="113" t="s">
        <v>1689</v>
      </c>
      <c r="D827" s="114"/>
      <c r="E827" s="91"/>
      <c r="F827" s="91">
        <v>566908.52</v>
      </c>
      <c r="G827" s="92">
        <f t="shared" si="36"/>
        <v>-33221059.260000002</v>
      </c>
      <c r="H827" s="93"/>
      <c r="I827" s="94">
        <f t="shared" si="37"/>
        <v>566908.52</v>
      </c>
      <c r="J827" s="115">
        <f t="shared" si="38"/>
        <v>45351</v>
      </c>
      <c r="K827" s="116" t="s">
        <v>737</v>
      </c>
    </row>
    <row r="828" spans="1:11" hidden="1" x14ac:dyDescent="0.2">
      <c r="A828" s="7" t="s">
        <v>1758</v>
      </c>
      <c r="B828" s="90">
        <v>45338</v>
      </c>
      <c r="C828" s="113" t="s">
        <v>1761</v>
      </c>
      <c r="D828" s="114"/>
      <c r="E828" s="91">
        <v>566908.52</v>
      </c>
      <c r="F828" s="91"/>
      <c r="G828" s="92">
        <f t="shared" si="36"/>
        <v>-33787967.780000001</v>
      </c>
      <c r="H828" s="93"/>
      <c r="I828" s="94">
        <f t="shared" si="37"/>
        <v>-566908.52</v>
      </c>
      <c r="J828" s="115">
        <f t="shared" si="38"/>
        <v>45351</v>
      </c>
      <c r="K828" s="116" t="s">
        <v>737</v>
      </c>
    </row>
    <row r="829" spans="1:11" hidden="1" x14ac:dyDescent="0.2">
      <c r="A829" s="7" t="s">
        <v>1668</v>
      </c>
      <c r="B829" s="90">
        <v>45342</v>
      </c>
      <c r="C829" s="113" t="s">
        <v>599</v>
      </c>
      <c r="D829" s="114"/>
      <c r="E829" s="91">
        <v>16268.02</v>
      </c>
      <c r="F829" s="91"/>
      <c r="G829" s="92">
        <f t="shared" si="36"/>
        <v>-33221059.259999998</v>
      </c>
      <c r="H829" s="93"/>
      <c r="I829" s="94">
        <f t="shared" si="37"/>
        <v>-16268.02</v>
      </c>
      <c r="J829" s="115">
        <f t="shared" si="38"/>
        <v>45351</v>
      </c>
      <c r="K829" s="116" t="s">
        <v>8</v>
      </c>
    </row>
    <row r="830" spans="1:11" hidden="1" x14ac:dyDescent="0.2">
      <c r="A830" s="7" t="s">
        <v>1668</v>
      </c>
      <c r="B830" s="90">
        <v>45342</v>
      </c>
      <c r="C830" s="113" t="s">
        <v>1689</v>
      </c>
      <c r="D830" s="114"/>
      <c r="E830" s="91"/>
      <c r="F830" s="91">
        <v>16268.02</v>
      </c>
      <c r="G830" s="92">
        <f t="shared" si="36"/>
        <v>-33204791.239999998</v>
      </c>
      <c r="H830" s="93"/>
      <c r="I830" s="94">
        <f t="shared" si="37"/>
        <v>16268.02</v>
      </c>
      <c r="J830" s="115">
        <f t="shared" si="38"/>
        <v>45351</v>
      </c>
      <c r="K830" s="116" t="s">
        <v>737</v>
      </c>
    </row>
    <row r="831" spans="1:11" hidden="1" x14ac:dyDescent="0.2">
      <c r="A831" s="7" t="s">
        <v>1758</v>
      </c>
      <c r="B831" s="90">
        <v>45342</v>
      </c>
      <c r="C831" s="113" t="s">
        <v>1761</v>
      </c>
      <c r="D831" s="114"/>
      <c r="E831" s="91">
        <v>16268.02</v>
      </c>
      <c r="F831" s="91"/>
      <c r="G831" s="92">
        <f t="shared" si="36"/>
        <v>-33221059.259999998</v>
      </c>
      <c r="H831" s="93"/>
      <c r="I831" s="94">
        <f t="shared" si="37"/>
        <v>-16268.02</v>
      </c>
      <c r="J831" s="115">
        <f t="shared" si="38"/>
        <v>45351</v>
      </c>
      <c r="K831" s="116" t="s">
        <v>737</v>
      </c>
    </row>
    <row r="832" spans="1:11" hidden="1" x14ac:dyDescent="0.2">
      <c r="A832" s="7" t="s">
        <v>1668</v>
      </c>
      <c r="B832" s="90">
        <v>45344</v>
      </c>
      <c r="C832" s="113" t="s">
        <v>1701</v>
      </c>
      <c r="D832" s="114"/>
      <c r="E832" s="91">
        <v>200000</v>
      </c>
      <c r="F832" s="91"/>
      <c r="G832" s="92">
        <f t="shared" si="36"/>
        <v>-33204791.239999998</v>
      </c>
      <c r="H832" s="93"/>
      <c r="I832" s="94">
        <f t="shared" si="37"/>
        <v>-200000</v>
      </c>
      <c r="J832" s="115">
        <f t="shared" si="38"/>
        <v>45351</v>
      </c>
      <c r="K832" s="116" t="s">
        <v>737</v>
      </c>
    </row>
    <row r="833" spans="1:11" hidden="1" x14ac:dyDescent="0.2">
      <c r="A833" s="7" t="s">
        <v>1668</v>
      </c>
      <c r="B833" s="90">
        <v>45344</v>
      </c>
      <c r="C833" s="113" t="s">
        <v>1703</v>
      </c>
      <c r="D833" s="114"/>
      <c r="E833" s="91"/>
      <c r="F833" s="91">
        <v>200000</v>
      </c>
      <c r="G833" s="92">
        <f t="shared" si="36"/>
        <v>-33004791.239999998</v>
      </c>
      <c r="H833" s="93"/>
      <c r="I833" s="94">
        <f t="shared" si="37"/>
        <v>200000</v>
      </c>
      <c r="J833" s="115">
        <f t="shared" si="38"/>
        <v>45351</v>
      </c>
      <c r="K833" s="116" t="s">
        <v>1688</v>
      </c>
    </row>
    <row r="834" spans="1:11" hidden="1" x14ac:dyDescent="0.2">
      <c r="A834" s="7" t="s">
        <v>1758</v>
      </c>
      <c r="B834" s="90">
        <v>45344</v>
      </c>
      <c r="C834" s="113" t="s">
        <v>1762</v>
      </c>
      <c r="D834" s="114"/>
      <c r="E834" s="91"/>
      <c r="F834" s="91">
        <v>200000</v>
      </c>
      <c r="G834" s="92">
        <f t="shared" ref="G834:G897" si="39">G835+F834-E834</f>
        <v>-33204791.239999998</v>
      </c>
      <c r="H834" s="93"/>
      <c r="I834" s="94">
        <f t="shared" ref="I834:I897" si="40">-E834+F834</f>
        <v>200000</v>
      </c>
      <c r="J834" s="115">
        <f t="shared" ref="J834:J897" si="41">EOMONTH(B834,0)</f>
        <v>45351</v>
      </c>
      <c r="K834" s="116" t="s">
        <v>737</v>
      </c>
    </row>
    <row r="835" spans="1:11" hidden="1" x14ac:dyDescent="0.2">
      <c r="A835" s="7" t="s">
        <v>1668</v>
      </c>
      <c r="B835" s="90">
        <v>45345</v>
      </c>
      <c r="C835" s="113" t="s">
        <v>1705</v>
      </c>
      <c r="D835" s="114"/>
      <c r="E835" s="91">
        <v>190689.09</v>
      </c>
      <c r="F835" s="91"/>
      <c r="G835" s="92">
        <f t="shared" si="39"/>
        <v>-33404791.239999998</v>
      </c>
      <c r="H835" s="93"/>
      <c r="I835" s="94">
        <f t="shared" si="40"/>
        <v>-190689.09</v>
      </c>
      <c r="J835" s="115">
        <f t="shared" si="41"/>
        <v>45351</v>
      </c>
      <c r="K835" s="116" t="s">
        <v>15</v>
      </c>
    </row>
    <row r="836" spans="1:11" hidden="1" x14ac:dyDescent="0.2">
      <c r="A836" s="7" t="s">
        <v>1668</v>
      </c>
      <c r="B836" s="90">
        <v>45345</v>
      </c>
      <c r="C836" s="113" t="s">
        <v>1689</v>
      </c>
      <c r="D836" s="114"/>
      <c r="E836" s="91"/>
      <c r="F836" s="91">
        <v>190689.09</v>
      </c>
      <c r="G836" s="92">
        <f t="shared" si="39"/>
        <v>-33214102.149999999</v>
      </c>
      <c r="H836" s="93"/>
      <c r="I836" s="94">
        <f t="shared" si="40"/>
        <v>190689.09</v>
      </c>
      <c r="J836" s="115">
        <f t="shared" si="41"/>
        <v>45351</v>
      </c>
      <c r="K836" s="116" t="s">
        <v>737</v>
      </c>
    </row>
    <row r="837" spans="1:11" hidden="1" x14ac:dyDescent="0.2">
      <c r="A837" s="7" t="s">
        <v>1758</v>
      </c>
      <c r="B837" s="90">
        <v>45345</v>
      </c>
      <c r="C837" s="113" t="s">
        <v>1761</v>
      </c>
      <c r="D837" s="114"/>
      <c r="E837" s="91">
        <v>190689.09</v>
      </c>
      <c r="F837" s="91"/>
      <c r="G837" s="92">
        <f t="shared" si="39"/>
        <v>-33404791.239999998</v>
      </c>
      <c r="H837" s="93"/>
      <c r="I837" s="94">
        <f t="shared" si="40"/>
        <v>-190689.09</v>
      </c>
      <c r="J837" s="115">
        <f t="shared" si="41"/>
        <v>45351</v>
      </c>
      <c r="K837" s="116" t="s">
        <v>737</v>
      </c>
    </row>
    <row r="838" spans="1:11" hidden="1" x14ac:dyDescent="0.2">
      <c r="A838" s="7" t="s">
        <v>1829</v>
      </c>
      <c r="B838" s="90">
        <v>45345</v>
      </c>
      <c r="C838" s="113" t="s">
        <v>729</v>
      </c>
      <c r="D838" s="114" t="s">
        <v>1828</v>
      </c>
      <c r="E838" s="91">
        <v>0</v>
      </c>
      <c r="F838" s="91"/>
      <c r="G838" s="92">
        <f t="shared" si="39"/>
        <v>-33214102.149999999</v>
      </c>
      <c r="H838" s="93"/>
      <c r="I838" s="94">
        <f t="shared" si="40"/>
        <v>0</v>
      </c>
      <c r="J838" s="115">
        <f t="shared" si="41"/>
        <v>45351</v>
      </c>
      <c r="K838" s="116"/>
    </row>
    <row r="839" spans="1:11" x14ac:dyDescent="0.2">
      <c r="A839" s="7" t="s">
        <v>1829</v>
      </c>
      <c r="B839" s="90">
        <v>45345</v>
      </c>
      <c r="C839" s="113" t="s">
        <v>727</v>
      </c>
      <c r="D839" s="114" t="s">
        <v>1825</v>
      </c>
      <c r="E839" s="91">
        <v>10185.469999999999</v>
      </c>
      <c r="F839" s="91"/>
      <c r="G839" s="92">
        <f t="shared" si="39"/>
        <v>-33214102.149999999</v>
      </c>
      <c r="H839" s="93"/>
      <c r="I839" s="94">
        <f t="shared" si="40"/>
        <v>-10185.469999999999</v>
      </c>
      <c r="J839" s="115">
        <f t="shared" si="41"/>
        <v>45351</v>
      </c>
      <c r="K839" s="116"/>
    </row>
    <row r="840" spans="1:11" hidden="1" x14ac:dyDescent="0.2">
      <c r="A840" s="7" t="s">
        <v>1829</v>
      </c>
      <c r="B840" s="90">
        <v>45345</v>
      </c>
      <c r="C840" s="113" t="s">
        <v>730</v>
      </c>
      <c r="D840" s="114" t="s">
        <v>1826</v>
      </c>
      <c r="E840" s="91">
        <v>180503.62</v>
      </c>
      <c r="F840" s="91"/>
      <c r="G840" s="92">
        <f t="shared" si="39"/>
        <v>-33203916.68</v>
      </c>
      <c r="H840" s="93"/>
      <c r="I840" s="94">
        <f t="shared" si="40"/>
        <v>-180503.62</v>
      </c>
      <c r="J840" s="115">
        <f t="shared" si="41"/>
        <v>45351</v>
      </c>
      <c r="K840" s="116"/>
    </row>
    <row r="841" spans="1:11" hidden="1" x14ac:dyDescent="0.2">
      <c r="A841" s="7" t="s">
        <v>1829</v>
      </c>
      <c r="B841" s="90">
        <v>45345</v>
      </c>
      <c r="C841" s="113" t="s">
        <v>1816</v>
      </c>
      <c r="D841" s="114" t="s">
        <v>1827</v>
      </c>
      <c r="E841" s="91">
        <v>0</v>
      </c>
      <c r="F841" s="91"/>
      <c r="G841" s="92">
        <f t="shared" si="39"/>
        <v>-33023413.059999999</v>
      </c>
      <c r="H841" s="93"/>
      <c r="I841" s="94">
        <f t="shared" si="40"/>
        <v>0</v>
      </c>
      <c r="J841" s="115">
        <f t="shared" si="41"/>
        <v>45351</v>
      </c>
      <c r="K841" s="116"/>
    </row>
    <row r="842" spans="1:11" x14ac:dyDescent="0.2">
      <c r="A842" s="7" t="s">
        <v>1829</v>
      </c>
      <c r="B842" s="90">
        <v>45345</v>
      </c>
      <c r="C842" s="113" t="s">
        <v>1817</v>
      </c>
      <c r="D842" s="114" t="s">
        <v>1825</v>
      </c>
      <c r="E842" s="91"/>
      <c r="F842" s="91">
        <v>10185.469999999999</v>
      </c>
      <c r="G842" s="92">
        <f t="shared" si="39"/>
        <v>-33023413.059999999</v>
      </c>
      <c r="H842" s="93"/>
      <c r="I842" s="94">
        <f t="shared" si="40"/>
        <v>10185.469999999999</v>
      </c>
      <c r="J842" s="115">
        <f t="shared" si="41"/>
        <v>45351</v>
      </c>
      <c r="K842" s="116"/>
    </row>
    <row r="843" spans="1:11" hidden="1" x14ac:dyDescent="0.2">
      <c r="A843" s="7" t="s">
        <v>1829</v>
      </c>
      <c r="B843" s="90">
        <v>45345</v>
      </c>
      <c r="C843" s="113" t="s">
        <v>1818</v>
      </c>
      <c r="D843" s="114" t="s">
        <v>1826</v>
      </c>
      <c r="E843" s="91"/>
      <c r="F843" s="91">
        <v>180503.62</v>
      </c>
      <c r="G843" s="92">
        <f t="shared" si="39"/>
        <v>-33033598.529999997</v>
      </c>
      <c r="H843" s="93"/>
      <c r="I843" s="94">
        <f t="shared" si="40"/>
        <v>180503.62</v>
      </c>
      <c r="J843" s="115">
        <f t="shared" si="41"/>
        <v>45351</v>
      </c>
      <c r="K843" s="116"/>
    </row>
    <row r="844" spans="1:11" hidden="1" x14ac:dyDescent="0.2">
      <c r="A844" s="7" t="s">
        <v>1668</v>
      </c>
      <c r="B844" s="90">
        <v>45348</v>
      </c>
      <c r="C844" s="113" t="s">
        <v>1701</v>
      </c>
      <c r="D844" s="114"/>
      <c r="E844" s="91">
        <v>625</v>
      </c>
      <c r="F844" s="91"/>
      <c r="G844" s="92">
        <f t="shared" si="39"/>
        <v>-33214102.149999999</v>
      </c>
      <c r="H844" s="93"/>
      <c r="I844" s="94">
        <f t="shared" si="40"/>
        <v>-625</v>
      </c>
      <c r="J844" s="115">
        <f t="shared" si="41"/>
        <v>45351</v>
      </c>
      <c r="K844" s="116" t="s">
        <v>737</v>
      </c>
    </row>
    <row r="845" spans="1:11" hidden="1" x14ac:dyDescent="0.2">
      <c r="A845" s="7" t="s">
        <v>1668</v>
      </c>
      <c r="B845" s="90">
        <v>45348</v>
      </c>
      <c r="C845" s="113" t="s">
        <v>550</v>
      </c>
      <c r="D845" s="114"/>
      <c r="E845" s="91"/>
      <c r="F845" s="91">
        <v>625</v>
      </c>
      <c r="G845" s="92">
        <f t="shared" si="39"/>
        <v>-33213477.149999999</v>
      </c>
      <c r="H845" s="93"/>
      <c r="I845" s="94">
        <f t="shared" si="40"/>
        <v>625</v>
      </c>
      <c r="J845" s="115">
        <f t="shared" si="41"/>
        <v>45351</v>
      </c>
      <c r="K845" s="116" t="s">
        <v>13</v>
      </c>
    </row>
    <row r="846" spans="1:11" hidden="1" x14ac:dyDescent="0.2">
      <c r="A846" s="7" t="s">
        <v>1758</v>
      </c>
      <c r="B846" s="90">
        <v>45348</v>
      </c>
      <c r="C846" s="113" t="s">
        <v>1762</v>
      </c>
      <c r="D846" s="114"/>
      <c r="E846" s="91"/>
      <c r="F846" s="91">
        <v>625</v>
      </c>
      <c r="G846" s="92">
        <f t="shared" si="39"/>
        <v>-33214102.149999999</v>
      </c>
      <c r="H846" s="93"/>
      <c r="I846" s="94">
        <f t="shared" si="40"/>
        <v>625</v>
      </c>
      <c r="J846" s="115">
        <f t="shared" si="41"/>
        <v>45351</v>
      </c>
      <c r="K846" s="116" t="s">
        <v>737</v>
      </c>
    </row>
    <row r="847" spans="1:11" hidden="1" x14ac:dyDescent="0.2">
      <c r="A847" s="7" t="s">
        <v>1668</v>
      </c>
      <c r="B847" s="90">
        <v>45351</v>
      </c>
      <c r="C847" s="113" t="s">
        <v>579</v>
      </c>
      <c r="D847" s="114"/>
      <c r="E847" s="91">
        <v>0.35</v>
      </c>
      <c r="F847" s="91"/>
      <c r="G847" s="92">
        <f t="shared" si="39"/>
        <v>-33214727.149999999</v>
      </c>
      <c r="H847" s="93"/>
      <c r="I847" s="94">
        <f t="shared" si="40"/>
        <v>-0.35</v>
      </c>
      <c r="J847" s="115">
        <f t="shared" si="41"/>
        <v>45351</v>
      </c>
      <c r="K847" s="116" t="s">
        <v>14</v>
      </c>
    </row>
    <row r="848" spans="1:11" hidden="1" x14ac:dyDescent="0.2">
      <c r="A848" s="7" t="s">
        <v>1668</v>
      </c>
      <c r="B848" s="90">
        <v>45351</v>
      </c>
      <c r="C848" s="113" t="s">
        <v>1689</v>
      </c>
      <c r="D848" s="114"/>
      <c r="E848" s="91"/>
      <c r="F848" s="91">
        <v>0.35</v>
      </c>
      <c r="G848" s="92">
        <f t="shared" si="39"/>
        <v>-33214726.799999997</v>
      </c>
      <c r="H848" s="93"/>
      <c r="I848" s="94">
        <f t="shared" si="40"/>
        <v>0.35</v>
      </c>
      <c r="J848" s="115">
        <f t="shared" si="41"/>
        <v>45351</v>
      </c>
      <c r="K848" s="116" t="s">
        <v>737</v>
      </c>
    </row>
    <row r="849" spans="1:11" hidden="1" x14ac:dyDescent="0.2">
      <c r="A849" s="7" t="s">
        <v>1758</v>
      </c>
      <c r="B849" s="90">
        <v>45351</v>
      </c>
      <c r="C849" s="113" t="s">
        <v>1761</v>
      </c>
      <c r="D849" s="114"/>
      <c r="E849" s="91">
        <v>0.35</v>
      </c>
      <c r="F849" s="91"/>
      <c r="G849" s="92">
        <f t="shared" si="39"/>
        <v>-33214727.149999999</v>
      </c>
      <c r="H849" s="93"/>
      <c r="I849" s="94">
        <f t="shared" si="40"/>
        <v>-0.35</v>
      </c>
      <c r="J849" s="115">
        <f t="shared" si="41"/>
        <v>45351</v>
      </c>
      <c r="K849" s="116" t="s">
        <v>737</v>
      </c>
    </row>
    <row r="850" spans="1:11" hidden="1" x14ac:dyDescent="0.2">
      <c r="A850" s="7" t="s">
        <v>1758</v>
      </c>
      <c r="B850" s="90">
        <v>45351</v>
      </c>
      <c r="C850" s="113" t="s">
        <v>823</v>
      </c>
      <c r="D850" s="114"/>
      <c r="E850" s="91"/>
      <c r="F850" s="91">
        <v>192.55</v>
      </c>
      <c r="G850" s="92">
        <f t="shared" si="39"/>
        <v>-33214726.799999997</v>
      </c>
      <c r="H850" s="93"/>
      <c r="I850" s="94">
        <f t="shared" si="40"/>
        <v>192.55</v>
      </c>
      <c r="J850" s="115">
        <f t="shared" si="41"/>
        <v>45351</v>
      </c>
      <c r="K850" s="116" t="s">
        <v>14</v>
      </c>
    </row>
    <row r="851" spans="1:11" hidden="1" x14ac:dyDescent="0.2">
      <c r="A851" s="7" t="s">
        <v>1767</v>
      </c>
      <c r="B851" s="90">
        <v>45352</v>
      </c>
      <c r="C851" s="113" t="s">
        <v>1769</v>
      </c>
      <c r="D851" s="114"/>
      <c r="E851" s="91"/>
      <c r="F851" s="91">
        <v>60000</v>
      </c>
      <c r="G851" s="92">
        <f t="shared" si="39"/>
        <v>-33214919.349999998</v>
      </c>
      <c r="H851" s="93"/>
      <c r="I851" s="94">
        <f t="shared" si="40"/>
        <v>60000</v>
      </c>
      <c r="J851" s="115">
        <f t="shared" si="41"/>
        <v>45382</v>
      </c>
      <c r="K851" s="116" t="s">
        <v>737</v>
      </c>
    </row>
    <row r="852" spans="1:11" hidden="1" x14ac:dyDescent="0.2">
      <c r="A852" s="7" t="s">
        <v>1767</v>
      </c>
      <c r="B852" s="90">
        <v>45352</v>
      </c>
      <c r="C852" s="113" t="s">
        <v>1770</v>
      </c>
      <c r="D852" s="114"/>
      <c r="E852" s="91"/>
      <c r="F852" s="91">
        <v>1526.68</v>
      </c>
      <c r="G852" s="92">
        <f t="shared" si="39"/>
        <v>-33274919.349999998</v>
      </c>
      <c r="H852" s="93"/>
      <c r="I852" s="94">
        <f t="shared" si="40"/>
        <v>1526.68</v>
      </c>
      <c r="J852" s="115">
        <f t="shared" si="41"/>
        <v>45382</v>
      </c>
      <c r="K852" s="116" t="s">
        <v>1530</v>
      </c>
    </row>
    <row r="853" spans="1:11" hidden="1" x14ac:dyDescent="0.2">
      <c r="A853" s="7" t="s">
        <v>1771</v>
      </c>
      <c r="B853" s="90">
        <v>45362</v>
      </c>
      <c r="C853" s="113" t="s">
        <v>1806</v>
      </c>
      <c r="D853" s="114" t="s">
        <v>1808</v>
      </c>
      <c r="E853" s="91">
        <v>276</v>
      </c>
      <c r="F853" s="91"/>
      <c r="G853" s="92">
        <f t="shared" si="39"/>
        <v>-33276446.029999997</v>
      </c>
      <c r="H853" s="93"/>
      <c r="I853" s="94">
        <f t="shared" si="40"/>
        <v>-276</v>
      </c>
      <c r="J853" s="115">
        <f t="shared" si="41"/>
        <v>45382</v>
      </c>
      <c r="K853" s="116" t="s">
        <v>12</v>
      </c>
    </row>
    <row r="854" spans="1:11" hidden="1" x14ac:dyDescent="0.2">
      <c r="A854" s="7" t="s">
        <v>1668</v>
      </c>
      <c r="B854" s="90">
        <v>45365</v>
      </c>
      <c r="C854" s="113" t="s">
        <v>1701</v>
      </c>
      <c r="D854" s="114"/>
      <c r="E854" s="91">
        <v>29281.71</v>
      </c>
      <c r="F854" s="91"/>
      <c r="G854" s="92">
        <f t="shared" si="39"/>
        <v>-33276170.029999997</v>
      </c>
      <c r="H854" s="93"/>
      <c r="I854" s="94">
        <f t="shared" si="40"/>
        <v>-29281.71</v>
      </c>
      <c r="J854" s="115">
        <f t="shared" si="41"/>
        <v>45382</v>
      </c>
      <c r="K854" s="116" t="s">
        <v>737</v>
      </c>
    </row>
    <row r="855" spans="1:11" hidden="1" x14ac:dyDescent="0.2">
      <c r="A855" s="7" t="s">
        <v>1668</v>
      </c>
      <c r="B855" s="90">
        <v>45365</v>
      </c>
      <c r="C855" s="113" t="s">
        <v>1704</v>
      </c>
      <c r="D855" s="114"/>
      <c r="E855" s="91"/>
      <c r="F855" s="91">
        <v>29281.71</v>
      </c>
      <c r="G855" s="92">
        <f t="shared" si="39"/>
        <v>-33246888.319999997</v>
      </c>
      <c r="H855" s="93"/>
      <c r="I855" s="94">
        <f t="shared" si="40"/>
        <v>29281.71</v>
      </c>
      <c r="J855" s="115">
        <f t="shared" si="41"/>
        <v>45382</v>
      </c>
      <c r="K855" s="116" t="s">
        <v>14</v>
      </c>
    </row>
    <row r="856" spans="1:11" hidden="1" x14ac:dyDescent="0.2">
      <c r="A856" s="7" t="s">
        <v>1758</v>
      </c>
      <c r="B856" s="90">
        <v>45365</v>
      </c>
      <c r="C856" s="113" t="s">
        <v>1762</v>
      </c>
      <c r="D856" s="114"/>
      <c r="E856" s="91"/>
      <c r="F856" s="91">
        <v>29281.71</v>
      </c>
      <c r="G856" s="92">
        <f t="shared" si="39"/>
        <v>-33276170.029999997</v>
      </c>
      <c r="H856" s="93"/>
      <c r="I856" s="94">
        <f t="shared" si="40"/>
        <v>29281.71</v>
      </c>
      <c r="J856" s="115">
        <f t="shared" si="41"/>
        <v>45382</v>
      </c>
      <c r="K856" s="116" t="s">
        <v>737</v>
      </c>
    </row>
    <row r="857" spans="1:11" hidden="1" x14ac:dyDescent="0.2">
      <c r="A857" s="7" t="s">
        <v>1668</v>
      </c>
      <c r="B857" s="90">
        <v>45369</v>
      </c>
      <c r="C857" s="113" t="s">
        <v>1701</v>
      </c>
      <c r="D857" s="114"/>
      <c r="E857" s="91">
        <v>19538.169999999998</v>
      </c>
      <c r="F857" s="91"/>
      <c r="G857" s="92">
        <f t="shared" si="39"/>
        <v>-33305451.739999998</v>
      </c>
      <c r="H857" s="93"/>
      <c r="I857" s="94">
        <f t="shared" si="40"/>
        <v>-19538.169999999998</v>
      </c>
      <c r="J857" s="115">
        <f t="shared" si="41"/>
        <v>45382</v>
      </c>
      <c r="K857" s="116" t="s">
        <v>737</v>
      </c>
    </row>
    <row r="858" spans="1:11" hidden="1" x14ac:dyDescent="0.2">
      <c r="A858" s="7" t="s">
        <v>1668</v>
      </c>
      <c r="B858" s="90">
        <v>45369</v>
      </c>
      <c r="C858" s="113" t="s">
        <v>1656</v>
      </c>
      <c r="D858" s="114"/>
      <c r="E858" s="91">
        <v>1800</v>
      </c>
      <c r="F858" s="91"/>
      <c r="G858" s="92">
        <f t="shared" si="39"/>
        <v>-33285913.569999997</v>
      </c>
      <c r="H858" s="93"/>
      <c r="I858" s="94">
        <f t="shared" si="40"/>
        <v>-1800</v>
      </c>
      <c r="J858" s="115">
        <f t="shared" si="41"/>
        <v>45382</v>
      </c>
      <c r="K858" s="116" t="s">
        <v>12</v>
      </c>
    </row>
    <row r="859" spans="1:11" hidden="1" x14ac:dyDescent="0.2">
      <c r="A859" s="7" t="s">
        <v>1668</v>
      </c>
      <c r="B859" s="90">
        <v>45369</v>
      </c>
      <c r="C859" s="113" t="s">
        <v>1033</v>
      </c>
      <c r="D859" s="114"/>
      <c r="E859" s="91">
        <v>1650</v>
      </c>
      <c r="F859" s="91"/>
      <c r="G859" s="92">
        <f t="shared" si="39"/>
        <v>-33284113.569999997</v>
      </c>
      <c r="H859" s="93"/>
      <c r="I859" s="94">
        <f t="shared" si="40"/>
        <v>-1650</v>
      </c>
      <c r="J859" s="115">
        <f t="shared" si="41"/>
        <v>45382</v>
      </c>
      <c r="K859" s="116" t="s">
        <v>12</v>
      </c>
    </row>
    <row r="860" spans="1:11" hidden="1" x14ac:dyDescent="0.2">
      <c r="A860" s="7" t="s">
        <v>1668</v>
      </c>
      <c r="B860" s="90">
        <v>45369</v>
      </c>
      <c r="C860" s="113" t="s">
        <v>1648</v>
      </c>
      <c r="D860" s="114"/>
      <c r="E860" s="91">
        <v>3300</v>
      </c>
      <c r="F860" s="91"/>
      <c r="G860" s="92">
        <f t="shared" si="39"/>
        <v>-33282463.569999997</v>
      </c>
      <c r="H860" s="93"/>
      <c r="I860" s="94">
        <f t="shared" si="40"/>
        <v>-3300</v>
      </c>
      <c r="J860" s="115">
        <f t="shared" si="41"/>
        <v>45382</v>
      </c>
      <c r="K860" s="116" t="s">
        <v>9</v>
      </c>
    </row>
    <row r="861" spans="1:11" hidden="1" x14ac:dyDescent="0.2">
      <c r="A861" s="7" t="s">
        <v>1668</v>
      </c>
      <c r="B861" s="90">
        <v>45369</v>
      </c>
      <c r="C861" s="113" t="s">
        <v>1661</v>
      </c>
      <c r="D861" s="114"/>
      <c r="E861" s="91">
        <v>9725.9</v>
      </c>
      <c r="F861" s="91"/>
      <c r="G861" s="92">
        <f t="shared" si="39"/>
        <v>-33279163.569999997</v>
      </c>
      <c r="H861" s="93"/>
      <c r="I861" s="94">
        <f t="shared" si="40"/>
        <v>-9725.9</v>
      </c>
      <c r="J861" s="115">
        <f t="shared" si="41"/>
        <v>45382</v>
      </c>
      <c r="K861" s="116" t="s">
        <v>14</v>
      </c>
    </row>
    <row r="862" spans="1:11" hidden="1" x14ac:dyDescent="0.2">
      <c r="A862" s="7" t="s">
        <v>1668</v>
      </c>
      <c r="B862" s="90">
        <v>45369</v>
      </c>
      <c r="C862" s="113" t="s">
        <v>647</v>
      </c>
      <c r="D862" s="114"/>
      <c r="E862" s="91">
        <v>5250</v>
      </c>
      <c r="F862" s="91"/>
      <c r="G862" s="92">
        <f t="shared" si="39"/>
        <v>-33269437.669999998</v>
      </c>
      <c r="H862" s="93"/>
      <c r="I862" s="94">
        <f t="shared" si="40"/>
        <v>-5250</v>
      </c>
      <c r="J862" s="115">
        <f t="shared" si="41"/>
        <v>45382</v>
      </c>
      <c r="K862" s="116" t="s">
        <v>9</v>
      </c>
    </row>
    <row r="863" spans="1:11" hidden="1" x14ac:dyDescent="0.2">
      <c r="A863" s="7" t="s">
        <v>1668</v>
      </c>
      <c r="B863" s="90">
        <v>45369</v>
      </c>
      <c r="C863" s="113" t="s">
        <v>1655</v>
      </c>
      <c r="D863" s="114"/>
      <c r="E863" s="91">
        <v>21480</v>
      </c>
      <c r="F863" s="91"/>
      <c r="G863" s="92">
        <f t="shared" si="39"/>
        <v>-33264187.669999998</v>
      </c>
      <c r="H863" s="93"/>
      <c r="I863" s="94">
        <f t="shared" si="40"/>
        <v>-21480</v>
      </c>
      <c r="J863" s="115">
        <f t="shared" si="41"/>
        <v>45382</v>
      </c>
      <c r="K863" s="116" t="s">
        <v>9</v>
      </c>
    </row>
    <row r="864" spans="1:11" hidden="1" x14ac:dyDescent="0.2">
      <c r="A864" s="7" t="s">
        <v>1668</v>
      </c>
      <c r="B864" s="90">
        <v>45369</v>
      </c>
      <c r="C864" s="113" t="s">
        <v>1658</v>
      </c>
      <c r="D864" s="114"/>
      <c r="E864" s="91">
        <v>49308</v>
      </c>
      <c r="F864" s="91"/>
      <c r="G864" s="92">
        <f t="shared" si="39"/>
        <v>-33242707.669999998</v>
      </c>
      <c r="H864" s="93"/>
      <c r="I864" s="94">
        <f t="shared" si="40"/>
        <v>-49308</v>
      </c>
      <c r="J864" s="115">
        <f t="shared" si="41"/>
        <v>45382</v>
      </c>
      <c r="K864" s="116" t="s">
        <v>9</v>
      </c>
    </row>
    <row r="865" spans="1:11" hidden="1" x14ac:dyDescent="0.2">
      <c r="A865" s="7" t="s">
        <v>1668</v>
      </c>
      <c r="B865" s="90">
        <v>45369</v>
      </c>
      <c r="C865" s="113" t="s">
        <v>1650</v>
      </c>
      <c r="D865" s="114"/>
      <c r="E865" s="91">
        <v>704880.53</v>
      </c>
      <c r="F865" s="91"/>
      <c r="G865" s="92">
        <f t="shared" si="39"/>
        <v>-33193399.669999998</v>
      </c>
      <c r="H865" s="93"/>
      <c r="I865" s="94">
        <f t="shared" si="40"/>
        <v>-704880.53</v>
      </c>
      <c r="J865" s="115">
        <f t="shared" si="41"/>
        <v>45382</v>
      </c>
      <c r="K865" s="116" t="s">
        <v>9</v>
      </c>
    </row>
    <row r="866" spans="1:11" hidden="1" x14ac:dyDescent="0.2">
      <c r="A866" s="7" t="s">
        <v>1668</v>
      </c>
      <c r="B866" s="90">
        <v>45369</v>
      </c>
      <c r="C866" s="113" t="s">
        <v>1702</v>
      </c>
      <c r="D866" s="114"/>
      <c r="E866" s="91">
        <v>5700</v>
      </c>
      <c r="F866" s="91"/>
      <c r="G866" s="92">
        <f t="shared" si="39"/>
        <v>-32488519.139999997</v>
      </c>
      <c r="H866" s="93"/>
      <c r="I866" s="94">
        <f t="shared" si="40"/>
        <v>-5700</v>
      </c>
      <c r="J866" s="115">
        <f t="shared" si="41"/>
        <v>45382</v>
      </c>
      <c r="K866" s="116" t="s">
        <v>9</v>
      </c>
    </row>
    <row r="867" spans="1:11" hidden="1" x14ac:dyDescent="0.2">
      <c r="A867" s="7" t="s">
        <v>1668</v>
      </c>
      <c r="B867" s="90">
        <v>45369</v>
      </c>
      <c r="C867" s="113" t="s">
        <v>566</v>
      </c>
      <c r="D867" s="114"/>
      <c r="E867" s="91">
        <v>1722</v>
      </c>
      <c r="F867" s="91"/>
      <c r="G867" s="92">
        <f t="shared" si="39"/>
        <v>-32482819.139999997</v>
      </c>
      <c r="H867" s="93"/>
      <c r="I867" s="94">
        <f t="shared" si="40"/>
        <v>-1722</v>
      </c>
      <c r="J867" s="115">
        <f t="shared" si="41"/>
        <v>45382</v>
      </c>
      <c r="K867" s="116" t="s">
        <v>11</v>
      </c>
    </row>
    <row r="868" spans="1:11" hidden="1" x14ac:dyDescent="0.2">
      <c r="A868" s="7" t="s">
        <v>1668</v>
      </c>
      <c r="B868" s="90">
        <v>45369</v>
      </c>
      <c r="C868" s="113" t="s">
        <v>601</v>
      </c>
      <c r="D868" s="114"/>
      <c r="E868" s="91">
        <v>645.4</v>
      </c>
      <c r="F868" s="91"/>
      <c r="G868" s="92">
        <f t="shared" si="39"/>
        <v>-32481097.139999997</v>
      </c>
      <c r="H868" s="93"/>
      <c r="I868" s="94">
        <f t="shared" si="40"/>
        <v>-645.4</v>
      </c>
      <c r="J868" s="115">
        <f t="shared" si="41"/>
        <v>45382</v>
      </c>
      <c r="K868" s="116" t="s">
        <v>14</v>
      </c>
    </row>
    <row r="869" spans="1:11" hidden="1" x14ac:dyDescent="0.2">
      <c r="A869" s="7" t="s">
        <v>1668</v>
      </c>
      <c r="B869" s="90">
        <v>45369</v>
      </c>
      <c r="C869" s="113" t="s">
        <v>1703</v>
      </c>
      <c r="D869" s="114"/>
      <c r="E869" s="91"/>
      <c r="F869" s="91">
        <v>825000</v>
      </c>
      <c r="G869" s="92">
        <f t="shared" si="39"/>
        <v>-32480451.739999998</v>
      </c>
      <c r="H869" s="93"/>
      <c r="I869" s="94">
        <f t="shared" si="40"/>
        <v>825000</v>
      </c>
      <c r="J869" s="115">
        <f t="shared" si="41"/>
        <v>45382</v>
      </c>
      <c r="K869" s="116" t="s">
        <v>1688</v>
      </c>
    </row>
    <row r="870" spans="1:11" hidden="1" x14ac:dyDescent="0.2">
      <c r="A870" s="7" t="s">
        <v>1758</v>
      </c>
      <c r="B870" s="90">
        <v>45369</v>
      </c>
      <c r="C870" s="113" t="s">
        <v>1762</v>
      </c>
      <c r="D870" s="114"/>
      <c r="E870" s="91"/>
      <c r="F870" s="91">
        <v>19538.169999999998</v>
      </c>
      <c r="G870" s="92">
        <f t="shared" si="39"/>
        <v>-33305451.739999998</v>
      </c>
      <c r="H870" s="93"/>
      <c r="I870" s="94">
        <f t="shared" si="40"/>
        <v>19538.169999999998</v>
      </c>
      <c r="J870" s="115">
        <f t="shared" si="41"/>
        <v>45382</v>
      </c>
      <c r="K870" s="116" t="s">
        <v>737</v>
      </c>
    </row>
    <row r="871" spans="1:11" hidden="1" x14ac:dyDescent="0.2">
      <c r="A871" s="7" t="s">
        <v>1771</v>
      </c>
      <c r="B871" s="90">
        <v>45369</v>
      </c>
      <c r="C871" s="113" t="s">
        <v>1619</v>
      </c>
      <c r="D871" s="114"/>
      <c r="E871" s="91">
        <v>600</v>
      </c>
      <c r="F871" s="91"/>
      <c r="G871" s="92">
        <f t="shared" si="39"/>
        <v>-33324989.91</v>
      </c>
      <c r="H871" s="93"/>
      <c r="I871" s="94">
        <f t="shared" si="40"/>
        <v>-600</v>
      </c>
      <c r="J871" s="115">
        <f t="shared" si="41"/>
        <v>45382</v>
      </c>
      <c r="K871" s="116" t="s">
        <v>9</v>
      </c>
    </row>
    <row r="872" spans="1:11" s="55" customFormat="1" hidden="1" x14ac:dyDescent="0.2">
      <c r="A872" s="7" t="s">
        <v>1668</v>
      </c>
      <c r="B872" s="90">
        <v>45371</v>
      </c>
      <c r="C872" s="113" t="s">
        <v>599</v>
      </c>
      <c r="D872" s="114"/>
      <c r="E872" s="91">
        <v>16268.02</v>
      </c>
      <c r="F872" s="91"/>
      <c r="G872" s="92">
        <f t="shared" si="39"/>
        <v>-33324389.91</v>
      </c>
      <c r="H872" s="93"/>
      <c r="I872" s="94">
        <f t="shared" si="40"/>
        <v>-16268.02</v>
      </c>
      <c r="J872" s="115">
        <f t="shared" si="41"/>
        <v>45382</v>
      </c>
      <c r="K872" s="116" t="s">
        <v>8</v>
      </c>
    </row>
    <row r="873" spans="1:11" hidden="1" x14ac:dyDescent="0.2">
      <c r="A873" s="7" t="s">
        <v>1668</v>
      </c>
      <c r="B873" s="90">
        <v>45371</v>
      </c>
      <c r="C873" s="113" t="s">
        <v>1689</v>
      </c>
      <c r="D873" s="114"/>
      <c r="E873" s="91"/>
      <c r="F873" s="91">
        <v>16268.02</v>
      </c>
      <c r="G873" s="92">
        <f t="shared" si="39"/>
        <v>-33308121.890000001</v>
      </c>
      <c r="H873" s="93"/>
      <c r="I873" s="94">
        <f t="shared" si="40"/>
        <v>16268.02</v>
      </c>
      <c r="J873" s="115">
        <f t="shared" si="41"/>
        <v>45382</v>
      </c>
      <c r="K873" s="116" t="s">
        <v>737</v>
      </c>
    </row>
    <row r="874" spans="1:11" hidden="1" x14ac:dyDescent="0.2">
      <c r="A874" s="7" t="s">
        <v>1758</v>
      </c>
      <c r="B874" s="90">
        <v>45371</v>
      </c>
      <c r="C874" s="113" t="s">
        <v>1761</v>
      </c>
      <c r="D874" s="114"/>
      <c r="E874" s="91">
        <v>16268.02</v>
      </c>
      <c r="F874" s="91"/>
      <c r="G874" s="92">
        <f t="shared" si="39"/>
        <v>-33324389.91</v>
      </c>
      <c r="H874" s="93"/>
      <c r="I874" s="94">
        <f t="shared" si="40"/>
        <v>-16268.02</v>
      </c>
      <c r="J874" s="115">
        <f t="shared" si="41"/>
        <v>45382</v>
      </c>
      <c r="K874" s="116" t="s">
        <v>737</v>
      </c>
    </row>
    <row r="875" spans="1:11" hidden="1" x14ac:dyDescent="0.2">
      <c r="A875" s="7" t="s">
        <v>1668</v>
      </c>
      <c r="B875" s="90">
        <v>45373</v>
      </c>
      <c r="C875" s="113" t="s">
        <v>1661</v>
      </c>
      <c r="D875" s="114"/>
      <c r="E875" s="91">
        <v>1676.35</v>
      </c>
      <c r="F875" s="91"/>
      <c r="G875" s="92">
        <f t="shared" si="39"/>
        <v>-33308121.890000001</v>
      </c>
      <c r="H875" s="93"/>
      <c r="I875" s="94">
        <f t="shared" si="40"/>
        <v>-1676.35</v>
      </c>
      <c r="J875" s="115">
        <f t="shared" si="41"/>
        <v>45382</v>
      </c>
      <c r="K875" s="116" t="s">
        <v>14</v>
      </c>
    </row>
    <row r="876" spans="1:11" hidden="1" x14ac:dyDescent="0.2">
      <c r="A876" s="7" t="s">
        <v>1668</v>
      </c>
      <c r="B876" s="90">
        <v>45373</v>
      </c>
      <c r="C876" s="113" t="s">
        <v>1689</v>
      </c>
      <c r="D876" s="114"/>
      <c r="E876" s="91"/>
      <c r="F876" s="91">
        <v>1676.35</v>
      </c>
      <c r="G876" s="92">
        <f t="shared" si="39"/>
        <v>-33306445.539999999</v>
      </c>
      <c r="H876" s="93"/>
      <c r="I876" s="94">
        <f t="shared" si="40"/>
        <v>1676.35</v>
      </c>
      <c r="J876" s="115">
        <f t="shared" si="41"/>
        <v>45382</v>
      </c>
      <c r="K876" s="116" t="s">
        <v>737</v>
      </c>
    </row>
    <row r="877" spans="1:11" hidden="1" x14ac:dyDescent="0.2">
      <c r="A877" s="7" t="s">
        <v>1758</v>
      </c>
      <c r="B877" s="90">
        <v>45373</v>
      </c>
      <c r="C877" s="113" t="s">
        <v>1761</v>
      </c>
      <c r="D877" s="114"/>
      <c r="E877" s="91">
        <v>1676.35</v>
      </c>
      <c r="F877" s="91"/>
      <c r="G877" s="92">
        <f t="shared" si="39"/>
        <v>-33308121.890000001</v>
      </c>
      <c r="H877" s="93"/>
      <c r="I877" s="94">
        <f t="shared" si="40"/>
        <v>-1676.35</v>
      </c>
      <c r="J877" s="115">
        <f t="shared" si="41"/>
        <v>45382</v>
      </c>
      <c r="K877" s="116" t="s">
        <v>737</v>
      </c>
    </row>
    <row r="878" spans="1:11" hidden="1" x14ac:dyDescent="0.2">
      <c r="A878" s="7" t="s">
        <v>1767</v>
      </c>
      <c r="B878" s="90">
        <v>45373</v>
      </c>
      <c r="C878" s="113" t="s">
        <v>1768</v>
      </c>
      <c r="D878" s="114"/>
      <c r="E878" s="91"/>
      <c r="F878" s="91">
        <v>6350000</v>
      </c>
      <c r="G878" s="92">
        <f t="shared" si="39"/>
        <v>-33306445.539999999</v>
      </c>
      <c r="H878" s="93"/>
      <c r="I878" s="94">
        <f t="shared" si="40"/>
        <v>6350000</v>
      </c>
      <c r="J878" s="115">
        <f t="shared" si="41"/>
        <v>45382</v>
      </c>
      <c r="K878" s="116" t="s">
        <v>1688</v>
      </c>
    </row>
    <row r="879" spans="1:11" hidden="1" x14ac:dyDescent="0.2">
      <c r="A879" s="7" t="s">
        <v>1830</v>
      </c>
      <c r="B879" s="90">
        <v>45376</v>
      </c>
      <c r="C879" s="113" t="s">
        <v>725</v>
      </c>
      <c r="D879" s="114" t="s">
        <v>1824</v>
      </c>
      <c r="E879" s="91">
        <v>370000</v>
      </c>
      <c r="F879" s="91"/>
      <c r="G879" s="92">
        <f t="shared" si="39"/>
        <v>-39656445.539999999</v>
      </c>
      <c r="H879" s="93"/>
      <c r="I879" s="94">
        <f t="shared" si="40"/>
        <v>-370000</v>
      </c>
      <c r="J879" s="115">
        <f t="shared" si="41"/>
        <v>45382</v>
      </c>
      <c r="K879" s="116"/>
    </row>
    <row r="880" spans="1:11" hidden="1" x14ac:dyDescent="0.2">
      <c r="A880" s="7" t="s">
        <v>1830</v>
      </c>
      <c r="B880" s="90">
        <v>45376</v>
      </c>
      <c r="C880" s="113" t="s">
        <v>729</v>
      </c>
      <c r="D880" s="114" t="s">
        <v>1831</v>
      </c>
      <c r="E880" s="91">
        <v>11500000</v>
      </c>
      <c r="F880" s="91"/>
      <c r="G880" s="92">
        <f t="shared" si="39"/>
        <v>-39286445.539999999</v>
      </c>
      <c r="H880" s="93"/>
      <c r="I880" s="94">
        <f t="shared" si="40"/>
        <v>-11500000</v>
      </c>
      <c r="J880" s="115">
        <f t="shared" si="41"/>
        <v>45382</v>
      </c>
      <c r="K880" s="116"/>
    </row>
    <row r="881" spans="1:11" hidden="1" x14ac:dyDescent="0.2">
      <c r="A881" s="7" t="s">
        <v>1830</v>
      </c>
      <c r="B881" s="90">
        <v>45376</v>
      </c>
      <c r="C881" s="113" t="s">
        <v>729</v>
      </c>
      <c r="D881" s="114" t="s">
        <v>1831</v>
      </c>
      <c r="E881" s="91">
        <v>2459384</v>
      </c>
      <c r="F881" s="91"/>
      <c r="G881" s="92">
        <f t="shared" si="39"/>
        <v>-27786445.539999999</v>
      </c>
      <c r="H881" s="93"/>
      <c r="I881" s="94">
        <f t="shared" si="40"/>
        <v>-2459384</v>
      </c>
      <c r="J881" s="115">
        <f t="shared" si="41"/>
        <v>45382</v>
      </c>
      <c r="K881" s="116"/>
    </row>
    <row r="882" spans="1:11" hidden="1" x14ac:dyDescent="0.2">
      <c r="A882" s="7" t="s">
        <v>1528</v>
      </c>
      <c r="B882" s="90">
        <v>45376</v>
      </c>
      <c r="C882" s="113" t="s">
        <v>1664</v>
      </c>
      <c r="D882" s="114"/>
      <c r="E882" s="91">
        <v>60114.9</v>
      </c>
      <c r="F882" s="91"/>
      <c r="G882" s="92">
        <f t="shared" si="39"/>
        <v>-25327061.539999999</v>
      </c>
      <c r="H882" s="93"/>
      <c r="I882" s="94">
        <f t="shared" si="40"/>
        <v>-60114.9</v>
      </c>
      <c r="J882" s="115">
        <f t="shared" si="41"/>
        <v>45382</v>
      </c>
      <c r="K882" s="116" t="s">
        <v>13</v>
      </c>
    </row>
    <row r="883" spans="1:11" hidden="1" x14ac:dyDescent="0.2">
      <c r="A883" s="7" t="s">
        <v>1528</v>
      </c>
      <c r="B883" s="90">
        <v>45376</v>
      </c>
      <c r="C883" s="113" t="s">
        <v>1665</v>
      </c>
      <c r="D883" s="114"/>
      <c r="E883" s="91">
        <v>5292</v>
      </c>
      <c r="F883" s="91"/>
      <c r="G883" s="92">
        <f t="shared" si="39"/>
        <v>-25266946.640000001</v>
      </c>
      <c r="H883" s="93"/>
      <c r="I883" s="94">
        <f t="shared" si="40"/>
        <v>-5292</v>
      </c>
      <c r="J883" s="115">
        <f t="shared" si="41"/>
        <v>45382</v>
      </c>
      <c r="K883" s="116" t="s">
        <v>13</v>
      </c>
    </row>
    <row r="884" spans="1:11" hidden="1" x14ac:dyDescent="0.2">
      <c r="A884" s="7" t="s">
        <v>1528</v>
      </c>
      <c r="B884" s="90">
        <v>45376</v>
      </c>
      <c r="C884" s="113" t="s">
        <v>1666</v>
      </c>
      <c r="D884" s="114"/>
      <c r="E884" s="91">
        <v>13893977.1</v>
      </c>
      <c r="F884" s="91"/>
      <c r="G884" s="92">
        <f t="shared" si="39"/>
        <v>-25261654.640000001</v>
      </c>
      <c r="H884" s="93"/>
      <c r="I884" s="94">
        <f t="shared" si="40"/>
        <v>-13893977.1</v>
      </c>
      <c r="J884" s="115">
        <f t="shared" si="41"/>
        <v>45382</v>
      </c>
      <c r="K884" s="116" t="s">
        <v>737</v>
      </c>
    </row>
    <row r="885" spans="1:11" hidden="1" x14ac:dyDescent="0.2">
      <c r="A885" s="7" t="s">
        <v>1528</v>
      </c>
      <c r="B885" s="90">
        <v>45376</v>
      </c>
      <c r="C885" s="113" t="s">
        <v>1651</v>
      </c>
      <c r="D885" s="114"/>
      <c r="E885" s="91"/>
      <c r="F885" s="91">
        <v>2459384</v>
      </c>
      <c r="G885" s="92">
        <f t="shared" si="39"/>
        <v>-11367677.539999999</v>
      </c>
      <c r="H885" s="93"/>
      <c r="I885" s="94">
        <f t="shared" si="40"/>
        <v>2459384</v>
      </c>
      <c r="J885" s="115">
        <f t="shared" si="41"/>
        <v>45382</v>
      </c>
      <c r="K885" s="116" t="s">
        <v>717</v>
      </c>
    </row>
    <row r="886" spans="1:11" hidden="1" x14ac:dyDescent="0.2">
      <c r="A886" s="7" t="s">
        <v>1528</v>
      </c>
      <c r="B886" s="90">
        <v>45376</v>
      </c>
      <c r="C886" s="113" t="s">
        <v>1651</v>
      </c>
      <c r="D886" s="114"/>
      <c r="E886" s="91"/>
      <c r="F886" s="91">
        <v>11870000</v>
      </c>
      <c r="G886" s="92">
        <f t="shared" si="39"/>
        <v>-13827061.539999999</v>
      </c>
      <c r="H886" s="93"/>
      <c r="I886" s="94">
        <f t="shared" si="40"/>
        <v>11870000</v>
      </c>
      <c r="J886" s="115">
        <f t="shared" si="41"/>
        <v>45382</v>
      </c>
      <c r="K886" s="116" t="s">
        <v>717</v>
      </c>
    </row>
    <row r="887" spans="1:11" hidden="1" x14ac:dyDescent="0.2">
      <c r="A887" s="7" t="s">
        <v>1528</v>
      </c>
      <c r="B887" s="90">
        <v>45376</v>
      </c>
      <c r="C887" s="113" t="s">
        <v>1667</v>
      </c>
      <c r="D887" s="114"/>
      <c r="E887" s="91">
        <v>370000</v>
      </c>
      <c r="F887" s="91"/>
      <c r="G887" s="92">
        <f t="shared" si="39"/>
        <v>-25697061.539999999</v>
      </c>
      <c r="H887" s="93"/>
      <c r="I887" s="94">
        <f t="shared" si="40"/>
        <v>-370000</v>
      </c>
      <c r="J887" s="115">
        <f t="shared" si="41"/>
        <v>45382</v>
      </c>
      <c r="K887" s="116" t="s">
        <v>717</v>
      </c>
    </row>
    <row r="888" spans="1:11" s="55" customFormat="1" hidden="1" x14ac:dyDescent="0.2">
      <c r="A888" s="7" t="s">
        <v>1767</v>
      </c>
      <c r="B888" s="90">
        <v>45376</v>
      </c>
      <c r="C888" s="113" t="s">
        <v>1705</v>
      </c>
      <c r="D888" s="114"/>
      <c r="E888" s="91">
        <v>20227681.079999998</v>
      </c>
      <c r="F888" s="91"/>
      <c r="G888" s="92">
        <f t="shared" si="39"/>
        <v>-25327061.539999999</v>
      </c>
      <c r="H888" s="93"/>
      <c r="I888" s="94">
        <f t="shared" si="40"/>
        <v>-20227681.079999998</v>
      </c>
      <c r="J888" s="115">
        <f t="shared" si="41"/>
        <v>45382</v>
      </c>
      <c r="K888" s="116" t="s">
        <v>1736</v>
      </c>
    </row>
    <row r="889" spans="1:11" hidden="1" x14ac:dyDescent="0.2">
      <c r="A889" s="7" t="s">
        <v>1767</v>
      </c>
      <c r="B889" s="90">
        <v>45376</v>
      </c>
      <c r="C889" s="113" t="s">
        <v>596</v>
      </c>
      <c r="D889" s="114"/>
      <c r="E889" s="91"/>
      <c r="F889" s="91">
        <v>13893977.1</v>
      </c>
      <c r="G889" s="92">
        <f t="shared" si="39"/>
        <v>-5099380.459999999</v>
      </c>
      <c r="H889" s="93"/>
      <c r="I889" s="94">
        <f t="shared" si="40"/>
        <v>13893977.1</v>
      </c>
      <c r="J889" s="115">
        <f t="shared" si="41"/>
        <v>45382</v>
      </c>
      <c r="K889" s="116" t="s">
        <v>737</v>
      </c>
    </row>
    <row r="890" spans="1:11" hidden="1" x14ac:dyDescent="0.2">
      <c r="A890" s="7" t="s">
        <v>1829</v>
      </c>
      <c r="B890" s="90">
        <v>45376</v>
      </c>
      <c r="C890" s="113" t="s">
        <v>729</v>
      </c>
      <c r="D890" s="114" t="s">
        <v>1828</v>
      </c>
      <c r="E890" s="91">
        <v>0</v>
      </c>
      <c r="F890" s="91"/>
      <c r="G890" s="92">
        <f t="shared" si="39"/>
        <v>-18993357.559999999</v>
      </c>
      <c r="H890" s="93"/>
      <c r="I890" s="94">
        <f t="shared" si="40"/>
        <v>0</v>
      </c>
      <c r="J890" s="115">
        <f t="shared" si="41"/>
        <v>45382</v>
      </c>
      <c r="K890" s="116"/>
    </row>
    <row r="891" spans="1:11" x14ac:dyDescent="0.2">
      <c r="A891" s="7" t="s">
        <v>1829</v>
      </c>
      <c r="B891" s="90">
        <v>45376</v>
      </c>
      <c r="C891" s="113" t="s">
        <v>727</v>
      </c>
      <c r="D891" s="114" t="s">
        <v>1825</v>
      </c>
      <c r="E891" s="91">
        <v>10514.038709041097</v>
      </c>
      <c r="F891" s="91"/>
      <c r="G891" s="92">
        <f t="shared" si="39"/>
        <v>-18993357.559999999</v>
      </c>
      <c r="H891" s="93"/>
      <c r="I891" s="94">
        <f t="shared" si="40"/>
        <v>-10514.038709041097</v>
      </c>
      <c r="J891" s="115">
        <f t="shared" si="41"/>
        <v>45382</v>
      </c>
      <c r="K891" s="116"/>
    </row>
    <row r="892" spans="1:11" hidden="1" x14ac:dyDescent="0.2">
      <c r="A892" s="7" t="s">
        <v>1829</v>
      </c>
      <c r="B892" s="90">
        <v>45376</v>
      </c>
      <c r="C892" s="113" t="s">
        <v>730</v>
      </c>
      <c r="D892" s="114" t="s">
        <v>1826</v>
      </c>
      <c r="E892" s="91">
        <v>186326.33426849314</v>
      </c>
      <c r="F892" s="91"/>
      <c r="G892" s="92">
        <f t="shared" si="39"/>
        <v>-18982843.521290958</v>
      </c>
      <c r="H892" s="93"/>
      <c r="I892" s="94">
        <f t="shared" si="40"/>
        <v>-186326.33426849314</v>
      </c>
      <c r="J892" s="115">
        <f t="shared" si="41"/>
        <v>45382</v>
      </c>
      <c r="K892" s="116"/>
    </row>
    <row r="893" spans="1:11" hidden="1" x14ac:dyDescent="0.2">
      <c r="A893" s="7" t="s">
        <v>1829</v>
      </c>
      <c r="B893" s="90">
        <v>45376</v>
      </c>
      <c r="C893" s="113" t="s">
        <v>1816</v>
      </c>
      <c r="D893" s="114" t="s">
        <v>1827</v>
      </c>
      <c r="E893" s="91">
        <v>0</v>
      </c>
      <c r="F893" s="91"/>
      <c r="G893" s="92">
        <f t="shared" si="39"/>
        <v>-18796517.187022466</v>
      </c>
      <c r="H893" s="93"/>
      <c r="I893" s="94">
        <f t="shared" si="40"/>
        <v>0</v>
      </c>
      <c r="J893" s="115">
        <f t="shared" si="41"/>
        <v>45382</v>
      </c>
      <c r="K893" s="116"/>
    </row>
    <row r="894" spans="1:11" x14ac:dyDescent="0.2">
      <c r="A894" s="7" t="s">
        <v>1829</v>
      </c>
      <c r="B894" s="90">
        <v>45377</v>
      </c>
      <c r="C894" s="113" t="s">
        <v>1817</v>
      </c>
      <c r="D894" s="114" t="s">
        <v>1825</v>
      </c>
      <c r="E894" s="91"/>
      <c r="F894" s="91">
        <v>10514.038709041097</v>
      </c>
      <c r="G894" s="92">
        <f t="shared" si="39"/>
        <v>-18796517.187022466</v>
      </c>
      <c r="H894" s="93"/>
      <c r="I894" s="94">
        <f t="shared" si="40"/>
        <v>10514.038709041097</v>
      </c>
      <c r="J894" s="115">
        <f t="shared" si="41"/>
        <v>45382</v>
      </c>
      <c r="K894" s="116"/>
    </row>
    <row r="895" spans="1:11" hidden="1" x14ac:dyDescent="0.2">
      <c r="A895" s="7" t="s">
        <v>1829</v>
      </c>
      <c r="B895" s="90">
        <v>45377</v>
      </c>
      <c r="C895" s="113" t="s">
        <v>1818</v>
      </c>
      <c r="D895" s="114" t="s">
        <v>1826</v>
      </c>
      <c r="E895" s="91"/>
      <c r="F895" s="91">
        <v>186326.33426849314</v>
      </c>
      <c r="G895" s="92">
        <f t="shared" si="39"/>
        <v>-18807031.225731507</v>
      </c>
      <c r="H895" s="93"/>
      <c r="I895" s="94">
        <f t="shared" si="40"/>
        <v>186326.33426849314</v>
      </c>
      <c r="J895" s="115">
        <f t="shared" si="41"/>
        <v>45382</v>
      </c>
      <c r="K895" s="116"/>
    </row>
    <row r="896" spans="1:11" hidden="1" x14ac:dyDescent="0.2">
      <c r="A896" s="7" t="s">
        <v>1668</v>
      </c>
      <c r="B896" s="90">
        <v>45379</v>
      </c>
      <c r="C896" s="113" t="s">
        <v>579</v>
      </c>
      <c r="D896" s="114"/>
      <c r="E896" s="91">
        <v>0.7</v>
      </c>
      <c r="F896" s="91"/>
      <c r="G896" s="92">
        <f t="shared" si="39"/>
        <v>-18993357.559999999</v>
      </c>
      <c r="H896" s="93"/>
      <c r="I896" s="94">
        <f t="shared" si="40"/>
        <v>-0.7</v>
      </c>
      <c r="J896" s="115">
        <f t="shared" si="41"/>
        <v>45382</v>
      </c>
      <c r="K896" s="116" t="s">
        <v>14</v>
      </c>
    </row>
    <row r="897" spans="1:11" hidden="1" x14ac:dyDescent="0.2">
      <c r="A897" s="7" t="s">
        <v>1668</v>
      </c>
      <c r="B897" s="90">
        <v>45379</v>
      </c>
      <c r="C897" s="113" t="s">
        <v>1689</v>
      </c>
      <c r="D897" s="114"/>
      <c r="E897" s="91"/>
      <c r="F897" s="91">
        <v>0.7</v>
      </c>
      <c r="G897" s="92">
        <f t="shared" si="39"/>
        <v>-18993356.859999999</v>
      </c>
      <c r="H897" s="93"/>
      <c r="I897" s="94">
        <f t="shared" si="40"/>
        <v>0.7</v>
      </c>
      <c r="J897" s="115">
        <f t="shared" si="41"/>
        <v>45382</v>
      </c>
      <c r="K897" s="116" t="s">
        <v>737</v>
      </c>
    </row>
    <row r="898" spans="1:11" hidden="1" x14ac:dyDescent="0.2">
      <c r="A898" s="7" t="s">
        <v>1758</v>
      </c>
      <c r="B898" s="90">
        <v>45379</v>
      </c>
      <c r="C898" s="113" t="s">
        <v>1761</v>
      </c>
      <c r="D898" s="114"/>
      <c r="E898" s="91">
        <v>0.7</v>
      </c>
      <c r="F898" s="91"/>
      <c r="G898" s="92">
        <f t="shared" ref="G898:G961" si="42">G899+F898-E898</f>
        <v>-18993357.559999999</v>
      </c>
      <c r="H898" s="93"/>
      <c r="I898" s="94">
        <f t="shared" ref="I898:I961" si="43">-E898+F898</f>
        <v>-0.7</v>
      </c>
      <c r="J898" s="115">
        <f t="shared" ref="J898:J961" si="44">EOMONTH(B898,0)</f>
        <v>45382</v>
      </c>
      <c r="K898" s="116" t="s">
        <v>737</v>
      </c>
    </row>
    <row r="899" spans="1:11" hidden="1" x14ac:dyDescent="0.2">
      <c r="A899" s="7" t="s">
        <v>1758</v>
      </c>
      <c r="B899" s="90">
        <v>45379</v>
      </c>
      <c r="C899" s="113" t="s">
        <v>823</v>
      </c>
      <c r="D899" s="114"/>
      <c r="E899" s="91"/>
      <c r="F899" s="91">
        <v>145.54</v>
      </c>
      <c r="G899" s="92">
        <f t="shared" si="42"/>
        <v>-18993356.859999999</v>
      </c>
      <c r="H899" s="93"/>
      <c r="I899" s="94">
        <f t="shared" si="43"/>
        <v>145.54</v>
      </c>
      <c r="J899" s="115">
        <f t="shared" si="44"/>
        <v>45382</v>
      </c>
      <c r="K899" s="116" t="s">
        <v>14</v>
      </c>
    </row>
    <row r="900" spans="1:11" hidden="1" x14ac:dyDescent="0.2">
      <c r="A900" s="7" t="s">
        <v>1771</v>
      </c>
      <c r="B900" s="90">
        <v>45382</v>
      </c>
      <c r="C900" s="113" t="s">
        <v>1802</v>
      </c>
      <c r="D900" s="114"/>
      <c r="E900" s="91"/>
      <c r="F900" s="91">
        <v>276</v>
      </c>
      <c r="G900" s="92">
        <f t="shared" si="42"/>
        <v>-18993502.399999999</v>
      </c>
      <c r="H900" s="93"/>
      <c r="I900" s="94">
        <f t="shared" si="43"/>
        <v>276</v>
      </c>
      <c r="J900" s="115">
        <f t="shared" si="44"/>
        <v>45382</v>
      </c>
      <c r="K900" s="116" t="s">
        <v>1530</v>
      </c>
    </row>
    <row r="901" spans="1:11" hidden="1" x14ac:dyDescent="0.2">
      <c r="A901" s="7" t="s">
        <v>1771</v>
      </c>
      <c r="B901" s="90">
        <f>EOMONTH(B900,0)</f>
        <v>45382</v>
      </c>
      <c r="C901" s="113" t="s">
        <v>1802</v>
      </c>
      <c r="D901" s="114"/>
      <c r="E901" s="91"/>
      <c r="F901" s="91">
        <v>600</v>
      </c>
      <c r="G901" s="92">
        <f t="shared" si="42"/>
        <v>-18993778.399999999</v>
      </c>
      <c r="H901" s="93"/>
      <c r="I901" s="94">
        <f t="shared" si="43"/>
        <v>600</v>
      </c>
      <c r="J901" s="115">
        <f t="shared" si="44"/>
        <v>45382</v>
      </c>
      <c r="K901" s="116" t="s">
        <v>1530</v>
      </c>
    </row>
    <row r="902" spans="1:11" hidden="1" x14ac:dyDescent="0.2">
      <c r="A902" s="7" t="s">
        <v>1829</v>
      </c>
      <c r="B902" s="90">
        <v>45382</v>
      </c>
      <c r="C902" s="113" t="s">
        <v>1822</v>
      </c>
      <c r="D902" s="114" t="s">
        <v>1824</v>
      </c>
      <c r="E902" s="91">
        <v>260750</v>
      </c>
      <c r="F902" s="91"/>
      <c r="G902" s="92">
        <f t="shared" si="42"/>
        <v>-18994378.399999999</v>
      </c>
      <c r="H902" s="93"/>
      <c r="I902" s="94">
        <f t="shared" si="43"/>
        <v>-260750</v>
      </c>
      <c r="J902" s="115">
        <f t="shared" si="44"/>
        <v>45382</v>
      </c>
      <c r="K902" s="116"/>
    </row>
    <row r="903" spans="1:11" hidden="1" x14ac:dyDescent="0.2">
      <c r="A903" s="7" t="s">
        <v>1829</v>
      </c>
      <c r="B903" s="90">
        <v>45382</v>
      </c>
      <c r="C903" s="113" t="s">
        <v>1823</v>
      </c>
      <c r="D903" s="114" t="s">
        <v>1824</v>
      </c>
      <c r="E903" s="91"/>
      <c r="F903" s="91">
        <v>260750</v>
      </c>
      <c r="G903" s="92">
        <f t="shared" si="42"/>
        <v>-18733628.399999999</v>
      </c>
      <c r="H903" s="93"/>
      <c r="I903" s="94">
        <f t="shared" si="43"/>
        <v>260750</v>
      </c>
      <c r="J903" s="115">
        <f t="shared" si="44"/>
        <v>45382</v>
      </c>
      <c r="K903" s="116"/>
    </row>
    <row r="904" spans="1:11" hidden="1" x14ac:dyDescent="0.2">
      <c r="A904" s="7" t="s">
        <v>1830</v>
      </c>
      <c r="B904" s="90">
        <v>45400</v>
      </c>
      <c r="C904" s="113" t="s">
        <v>729</v>
      </c>
      <c r="D904" s="114" t="s">
        <v>1828</v>
      </c>
      <c r="E904" s="91">
        <v>990449</v>
      </c>
      <c r="F904" s="91"/>
      <c r="G904" s="92">
        <f t="shared" si="42"/>
        <v>-18994378.399999999</v>
      </c>
      <c r="H904" s="93"/>
      <c r="I904" s="94">
        <f t="shared" si="43"/>
        <v>-990449</v>
      </c>
      <c r="J904" s="115">
        <f t="shared" si="44"/>
        <v>45412</v>
      </c>
      <c r="K904" s="116"/>
    </row>
    <row r="905" spans="1:11" hidden="1" x14ac:dyDescent="0.2">
      <c r="A905" s="7" t="s">
        <v>1528</v>
      </c>
      <c r="B905" s="90">
        <v>45400</v>
      </c>
      <c r="C905" s="113" t="s">
        <v>1655</v>
      </c>
      <c r="D905" s="114"/>
      <c r="E905" s="91">
        <v>21480</v>
      </c>
      <c r="F905" s="91"/>
      <c r="G905" s="92">
        <f t="shared" si="42"/>
        <v>-18003929.399999999</v>
      </c>
      <c r="H905" s="93"/>
      <c r="I905" s="94">
        <f t="shared" si="43"/>
        <v>-21480</v>
      </c>
      <c r="J905" s="115">
        <f t="shared" si="44"/>
        <v>45412</v>
      </c>
      <c r="K905" s="116" t="s">
        <v>9</v>
      </c>
    </row>
    <row r="906" spans="1:11" hidden="1" x14ac:dyDescent="0.2">
      <c r="A906" s="7" t="s">
        <v>1528</v>
      </c>
      <c r="B906" s="90">
        <v>45400</v>
      </c>
      <c r="C906" s="113" t="s">
        <v>570</v>
      </c>
      <c r="D906" s="114"/>
      <c r="E906" s="91">
        <v>37200</v>
      </c>
      <c r="F906" s="91"/>
      <c r="G906" s="92">
        <f t="shared" si="42"/>
        <v>-17982449.399999999</v>
      </c>
      <c r="H906" s="93"/>
      <c r="I906" s="94">
        <f t="shared" si="43"/>
        <v>-37200</v>
      </c>
      <c r="J906" s="115">
        <f t="shared" si="44"/>
        <v>45412</v>
      </c>
      <c r="K906" s="116" t="s">
        <v>13</v>
      </c>
    </row>
    <row r="907" spans="1:11" hidden="1" x14ac:dyDescent="0.2">
      <c r="A907" s="7" t="s">
        <v>1528</v>
      </c>
      <c r="B907" s="90">
        <v>45400</v>
      </c>
      <c r="C907" s="113" t="s">
        <v>566</v>
      </c>
      <c r="D907" s="114"/>
      <c r="E907" s="91">
        <v>480</v>
      </c>
      <c r="F907" s="91"/>
      <c r="G907" s="92">
        <f t="shared" si="42"/>
        <v>-17945249.399999999</v>
      </c>
      <c r="H907" s="93"/>
      <c r="I907" s="94">
        <f t="shared" si="43"/>
        <v>-480</v>
      </c>
      <c r="J907" s="115">
        <f t="shared" si="44"/>
        <v>45412</v>
      </c>
      <c r="K907" s="116" t="s">
        <v>11</v>
      </c>
    </row>
    <row r="908" spans="1:11" hidden="1" x14ac:dyDescent="0.2">
      <c r="A908" s="7" t="s">
        <v>1528</v>
      </c>
      <c r="B908" s="90">
        <v>45400</v>
      </c>
      <c r="C908" s="113" t="s">
        <v>601</v>
      </c>
      <c r="D908" s="114"/>
      <c r="E908" s="91">
        <v>693.36</v>
      </c>
      <c r="F908" s="91"/>
      <c r="G908" s="92">
        <f t="shared" si="42"/>
        <v>-17944769.399999999</v>
      </c>
      <c r="H908" s="93"/>
      <c r="I908" s="94">
        <f t="shared" si="43"/>
        <v>-693.36</v>
      </c>
      <c r="J908" s="115">
        <f t="shared" si="44"/>
        <v>45412</v>
      </c>
      <c r="K908" s="116" t="s">
        <v>14</v>
      </c>
    </row>
    <row r="909" spans="1:11" hidden="1" x14ac:dyDescent="0.2">
      <c r="A909" s="7" t="s">
        <v>1528</v>
      </c>
      <c r="B909" s="90">
        <v>45400</v>
      </c>
      <c r="C909" s="113" t="s">
        <v>647</v>
      </c>
      <c r="D909" s="114"/>
      <c r="E909" s="91">
        <v>5250</v>
      </c>
      <c r="F909" s="91"/>
      <c r="G909" s="92">
        <f t="shared" si="42"/>
        <v>-17944076.039999999</v>
      </c>
      <c r="H909" s="93"/>
      <c r="I909" s="94">
        <f t="shared" si="43"/>
        <v>-5250</v>
      </c>
      <c r="J909" s="115">
        <f t="shared" si="44"/>
        <v>45412</v>
      </c>
      <c r="K909" s="116" t="s">
        <v>9</v>
      </c>
    </row>
    <row r="910" spans="1:11" hidden="1" x14ac:dyDescent="0.2">
      <c r="A910" s="7" t="s">
        <v>1528</v>
      </c>
      <c r="B910" s="90">
        <v>45400</v>
      </c>
      <c r="C910" s="113" t="s">
        <v>1662</v>
      </c>
      <c r="D910" s="114"/>
      <c r="E910" s="91">
        <v>2700</v>
      </c>
      <c r="F910" s="91"/>
      <c r="G910" s="92">
        <f t="shared" si="42"/>
        <v>-17938826.039999999</v>
      </c>
      <c r="H910" s="93"/>
      <c r="I910" s="94">
        <f t="shared" si="43"/>
        <v>-2700</v>
      </c>
      <c r="J910" s="115">
        <f t="shared" si="44"/>
        <v>45412</v>
      </c>
      <c r="K910" s="116" t="s">
        <v>9</v>
      </c>
    </row>
    <row r="911" spans="1:11" hidden="1" x14ac:dyDescent="0.2">
      <c r="A911" s="7" t="s">
        <v>1528</v>
      </c>
      <c r="B911" s="90">
        <v>45400</v>
      </c>
      <c r="C911" s="113" t="s">
        <v>1663</v>
      </c>
      <c r="D911" s="114"/>
      <c r="E911" s="91">
        <v>14388</v>
      </c>
      <c r="F911" s="91"/>
      <c r="G911" s="92">
        <f t="shared" si="42"/>
        <v>-17936126.039999999</v>
      </c>
      <c r="H911" s="93"/>
      <c r="I911" s="94">
        <f t="shared" si="43"/>
        <v>-14388</v>
      </c>
      <c r="J911" s="115">
        <f t="shared" si="44"/>
        <v>45412</v>
      </c>
      <c r="K911" s="116" t="s">
        <v>9</v>
      </c>
    </row>
    <row r="912" spans="1:11" hidden="1" x14ac:dyDescent="0.2">
      <c r="A912" s="7" t="s">
        <v>1528</v>
      </c>
      <c r="B912" s="90">
        <v>45400</v>
      </c>
      <c r="C912" s="113" t="s">
        <v>1658</v>
      </c>
      <c r="D912" s="114"/>
      <c r="E912" s="91">
        <v>3840</v>
      </c>
      <c r="F912" s="91"/>
      <c r="G912" s="92">
        <f t="shared" si="42"/>
        <v>-17921738.039999999</v>
      </c>
      <c r="H912" s="93"/>
      <c r="I912" s="94">
        <f t="shared" si="43"/>
        <v>-3840</v>
      </c>
      <c r="J912" s="115">
        <f t="shared" si="44"/>
        <v>45412</v>
      </c>
      <c r="K912" s="116" t="s">
        <v>9</v>
      </c>
    </row>
    <row r="913" spans="1:11" hidden="1" x14ac:dyDescent="0.2">
      <c r="A913" s="7" t="s">
        <v>1528</v>
      </c>
      <c r="B913" s="90">
        <v>45400</v>
      </c>
      <c r="C913" s="113" t="s">
        <v>1650</v>
      </c>
      <c r="D913" s="114"/>
      <c r="E913" s="91">
        <v>878921.31</v>
      </c>
      <c r="F913" s="91"/>
      <c r="G913" s="92">
        <f t="shared" si="42"/>
        <v>-17917898.039999999</v>
      </c>
      <c r="H913" s="93"/>
      <c r="I913" s="94">
        <f t="shared" si="43"/>
        <v>-878921.31</v>
      </c>
      <c r="J913" s="115">
        <f t="shared" si="44"/>
        <v>45412</v>
      </c>
      <c r="K913" s="116" t="s">
        <v>9</v>
      </c>
    </row>
    <row r="914" spans="1:11" hidden="1" x14ac:dyDescent="0.2">
      <c r="A914" s="7" t="s">
        <v>1528</v>
      </c>
      <c r="B914" s="90">
        <v>45400</v>
      </c>
      <c r="C914" s="113" t="s">
        <v>1648</v>
      </c>
      <c r="D914" s="114"/>
      <c r="E914" s="91">
        <v>720</v>
      </c>
      <c r="F914" s="91"/>
      <c r="G914" s="92">
        <f t="shared" si="42"/>
        <v>-17038976.73</v>
      </c>
      <c r="H914" s="93"/>
      <c r="I914" s="94">
        <f t="shared" si="43"/>
        <v>-720</v>
      </c>
      <c r="J914" s="115">
        <f t="shared" si="44"/>
        <v>45412</v>
      </c>
      <c r="K914" s="116" t="s">
        <v>9</v>
      </c>
    </row>
    <row r="915" spans="1:11" hidden="1" x14ac:dyDescent="0.2">
      <c r="A915" s="7" t="s">
        <v>1528</v>
      </c>
      <c r="B915" s="90">
        <v>45400</v>
      </c>
      <c r="C915" s="113" t="s">
        <v>1651</v>
      </c>
      <c r="D915" s="114"/>
      <c r="E915" s="91"/>
      <c r="F915" s="91">
        <v>990449</v>
      </c>
      <c r="G915" s="92">
        <f t="shared" si="42"/>
        <v>-17038256.73</v>
      </c>
      <c r="H915" s="93"/>
      <c r="I915" s="94">
        <f t="shared" si="43"/>
        <v>990449</v>
      </c>
      <c r="J915" s="115">
        <f t="shared" si="44"/>
        <v>45412</v>
      </c>
      <c r="K915" s="116" t="s">
        <v>717</v>
      </c>
    </row>
    <row r="916" spans="1:11" hidden="1" x14ac:dyDescent="0.2">
      <c r="A916" s="7" t="s">
        <v>1528</v>
      </c>
      <c r="B916" s="90">
        <v>45401</v>
      </c>
      <c r="C916" s="113" t="s">
        <v>581</v>
      </c>
      <c r="D916" s="114"/>
      <c r="E916" s="91"/>
      <c r="F916" s="91">
        <v>23100</v>
      </c>
      <c r="G916" s="92">
        <f t="shared" si="42"/>
        <v>-18028705.73</v>
      </c>
      <c r="H916" s="93"/>
      <c r="I916" s="94">
        <f t="shared" si="43"/>
        <v>23100</v>
      </c>
      <c r="J916" s="115">
        <f t="shared" si="44"/>
        <v>45412</v>
      </c>
      <c r="K916" s="116" t="s">
        <v>9</v>
      </c>
    </row>
    <row r="917" spans="1:11" hidden="1" x14ac:dyDescent="0.2">
      <c r="A917" s="7" t="s">
        <v>1528</v>
      </c>
      <c r="B917" s="90">
        <v>45401</v>
      </c>
      <c r="C917" s="113" t="s">
        <v>581</v>
      </c>
      <c r="D917" s="114"/>
      <c r="E917" s="91">
        <v>23100</v>
      </c>
      <c r="F917" s="91"/>
      <c r="G917" s="92">
        <f t="shared" si="42"/>
        <v>-18051805.73</v>
      </c>
      <c r="H917" s="93"/>
      <c r="I917" s="94">
        <f t="shared" si="43"/>
        <v>-23100</v>
      </c>
      <c r="J917" s="115">
        <f t="shared" si="44"/>
        <v>45412</v>
      </c>
      <c r="K917" s="116" t="s">
        <v>9</v>
      </c>
    </row>
    <row r="918" spans="1:11" hidden="1" x14ac:dyDescent="0.2">
      <c r="A918" s="7" t="s">
        <v>1668</v>
      </c>
      <c r="B918" s="90">
        <v>45404</v>
      </c>
      <c r="C918" s="113" t="s">
        <v>599</v>
      </c>
      <c r="D918" s="114"/>
      <c r="E918" s="91">
        <v>16268.02</v>
      </c>
      <c r="F918" s="91"/>
      <c r="G918" s="92">
        <f t="shared" si="42"/>
        <v>-18028705.73</v>
      </c>
      <c r="H918" s="93"/>
      <c r="I918" s="94">
        <f t="shared" si="43"/>
        <v>-16268.02</v>
      </c>
      <c r="J918" s="115">
        <f t="shared" si="44"/>
        <v>45412</v>
      </c>
      <c r="K918" s="116" t="s">
        <v>8</v>
      </c>
    </row>
    <row r="919" spans="1:11" hidden="1" x14ac:dyDescent="0.2">
      <c r="A919" s="7" t="s">
        <v>1668</v>
      </c>
      <c r="B919" s="90">
        <v>45404</v>
      </c>
      <c r="C919" s="113" t="s">
        <v>1689</v>
      </c>
      <c r="D919" s="114"/>
      <c r="E919" s="91"/>
      <c r="F919" s="91">
        <v>16268.02</v>
      </c>
      <c r="G919" s="92">
        <f t="shared" si="42"/>
        <v>-18012437.710000001</v>
      </c>
      <c r="H919" s="93"/>
      <c r="I919" s="94">
        <f t="shared" si="43"/>
        <v>16268.02</v>
      </c>
      <c r="J919" s="115">
        <f t="shared" si="44"/>
        <v>45412</v>
      </c>
      <c r="K919" s="116" t="s">
        <v>737</v>
      </c>
    </row>
    <row r="920" spans="1:11" hidden="1" x14ac:dyDescent="0.2">
      <c r="A920" s="7" t="s">
        <v>1758</v>
      </c>
      <c r="B920" s="90">
        <v>45404</v>
      </c>
      <c r="C920" s="113" t="s">
        <v>1761</v>
      </c>
      <c r="D920" s="114"/>
      <c r="E920" s="91">
        <v>16268.02</v>
      </c>
      <c r="F920" s="91"/>
      <c r="G920" s="92">
        <f t="shared" si="42"/>
        <v>-18028705.73</v>
      </c>
      <c r="H920" s="93"/>
      <c r="I920" s="94">
        <f t="shared" si="43"/>
        <v>-16268.02</v>
      </c>
      <c r="J920" s="115">
        <f t="shared" si="44"/>
        <v>45412</v>
      </c>
      <c r="K920" s="116" t="s">
        <v>737</v>
      </c>
    </row>
    <row r="921" spans="1:11" hidden="1" x14ac:dyDescent="0.2">
      <c r="A921" s="7" t="s">
        <v>1528</v>
      </c>
      <c r="B921" s="90">
        <v>45408</v>
      </c>
      <c r="C921" s="113" t="s">
        <v>581</v>
      </c>
      <c r="D921" s="114"/>
      <c r="E921" s="91">
        <v>23100</v>
      </c>
      <c r="F921" s="91"/>
      <c r="G921" s="92">
        <f t="shared" si="42"/>
        <v>-18012437.710000001</v>
      </c>
      <c r="H921" s="93"/>
      <c r="I921" s="94">
        <f t="shared" si="43"/>
        <v>-23100</v>
      </c>
      <c r="J921" s="115">
        <f t="shared" si="44"/>
        <v>45412</v>
      </c>
      <c r="K921" s="116" t="s">
        <v>9</v>
      </c>
    </row>
    <row r="922" spans="1:11" hidden="1" x14ac:dyDescent="0.2">
      <c r="A922" s="7" t="s">
        <v>1528</v>
      </c>
      <c r="B922" s="90">
        <v>45411</v>
      </c>
      <c r="C922" s="113" t="s">
        <v>581</v>
      </c>
      <c r="D922" s="114"/>
      <c r="E922" s="91"/>
      <c r="F922" s="91">
        <v>23100</v>
      </c>
      <c r="G922" s="92">
        <f t="shared" si="42"/>
        <v>-17989337.710000001</v>
      </c>
      <c r="H922" s="93"/>
      <c r="I922" s="94">
        <f t="shared" si="43"/>
        <v>23100</v>
      </c>
      <c r="J922" s="115">
        <f t="shared" si="44"/>
        <v>45412</v>
      </c>
      <c r="K922" s="116" t="s">
        <v>9</v>
      </c>
    </row>
    <row r="923" spans="1:11" hidden="1" x14ac:dyDescent="0.2">
      <c r="A923" s="7" t="s">
        <v>1830</v>
      </c>
      <c r="B923" s="90">
        <v>45412</v>
      </c>
      <c r="C923" s="113" t="s">
        <v>730</v>
      </c>
      <c r="D923" s="114" t="s">
        <v>1826</v>
      </c>
      <c r="E923" s="91">
        <v>0</v>
      </c>
      <c r="F923" s="91"/>
      <c r="G923" s="92">
        <f t="shared" si="42"/>
        <v>-18012437.710000001</v>
      </c>
      <c r="H923" s="93"/>
      <c r="I923" s="94">
        <f t="shared" si="43"/>
        <v>0</v>
      </c>
      <c r="J923" s="115">
        <f t="shared" si="44"/>
        <v>45412</v>
      </c>
      <c r="K923" s="116"/>
    </row>
    <row r="924" spans="1:11" hidden="1" x14ac:dyDescent="0.2">
      <c r="A924" s="7" t="s">
        <v>1668</v>
      </c>
      <c r="B924" s="90">
        <v>45412</v>
      </c>
      <c r="C924" s="113" t="s">
        <v>579</v>
      </c>
      <c r="D924" s="114"/>
      <c r="E924" s="91">
        <v>1.05</v>
      </c>
      <c r="F924" s="91"/>
      <c r="G924" s="92">
        <f t="shared" si="42"/>
        <v>-18012437.710000001</v>
      </c>
      <c r="H924" s="93"/>
      <c r="I924" s="94">
        <f t="shared" si="43"/>
        <v>-1.05</v>
      </c>
      <c r="J924" s="115">
        <f t="shared" si="44"/>
        <v>45412</v>
      </c>
      <c r="K924" s="116" t="s">
        <v>14</v>
      </c>
    </row>
    <row r="925" spans="1:11" hidden="1" x14ac:dyDescent="0.2">
      <c r="A925" s="7" t="s">
        <v>1668</v>
      </c>
      <c r="B925" s="90">
        <v>45412</v>
      </c>
      <c r="C925" s="113" t="s">
        <v>1689</v>
      </c>
      <c r="D925" s="114"/>
      <c r="E925" s="91"/>
      <c r="F925" s="91">
        <v>1.05</v>
      </c>
      <c r="G925" s="92">
        <f t="shared" si="42"/>
        <v>-18012436.66</v>
      </c>
      <c r="H925" s="93"/>
      <c r="I925" s="94">
        <f t="shared" si="43"/>
        <v>1.05</v>
      </c>
      <c r="J925" s="115">
        <f t="shared" si="44"/>
        <v>45412</v>
      </c>
      <c r="K925" s="116" t="s">
        <v>737</v>
      </c>
    </row>
    <row r="926" spans="1:11" hidden="1" x14ac:dyDescent="0.2">
      <c r="A926" s="7" t="s">
        <v>1758</v>
      </c>
      <c r="B926" s="90">
        <v>45412</v>
      </c>
      <c r="C926" s="113" t="s">
        <v>1761</v>
      </c>
      <c r="D926" s="114"/>
      <c r="E926" s="91">
        <v>1.05</v>
      </c>
      <c r="F926" s="91"/>
      <c r="G926" s="92">
        <f t="shared" si="42"/>
        <v>-18012437.710000001</v>
      </c>
      <c r="H926" s="93"/>
      <c r="I926" s="94">
        <f t="shared" si="43"/>
        <v>-1.05</v>
      </c>
      <c r="J926" s="115">
        <f t="shared" si="44"/>
        <v>45412</v>
      </c>
      <c r="K926" s="116" t="s">
        <v>737</v>
      </c>
    </row>
    <row r="927" spans="1:11" hidden="1" x14ac:dyDescent="0.2">
      <c r="A927" s="7" t="s">
        <v>1758</v>
      </c>
      <c r="B927" s="90">
        <v>45412</v>
      </c>
      <c r="C927" s="113" t="s">
        <v>823</v>
      </c>
      <c r="D927" s="114"/>
      <c r="E927" s="91"/>
      <c r="F927" s="91">
        <v>215.52</v>
      </c>
      <c r="G927" s="92">
        <f t="shared" si="42"/>
        <v>-18012436.66</v>
      </c>
      <c r="H927" s="93"/>
      <c r="I927" s="94">
        <f t="shared" si="43"/>
        <v>215.52</v>
      </c>
      <c r="J927" s="115">
        <f t="shared" si="44"/>
        <v>45412</v>
      </c>
      <c r="K927" s="116" t="s">
        <v>14</v>
      </c>
    </row>
    <row r="928" spans="1:11" hidden="1" x14ac:dyDescent="0.2">
      <c r="A928" s="7" t="s">
        <v>1668</v>
      </c>
      <c r="B928" s="90">
        <v>45414</v>
      </c>
      <c r="C928" s="113" t="s">
        <v>1652</v>
      </c>
      <c r="D928" s="114"/>
      <c r="E928" s="91">
        <v>39506.26</v>
      </c>
      <c r="F928" s="91"/>
      <c r="G928" s="92">
        <f t="shared" si="42"/>
        <v>-18012652.18</v>
      </c>
      <c r="H928" s="93"/>
      <c r="I928" s="94">
        <f t="shared" si="43"/>
        <v>-39506.26</v>
      </c>
      <c r="J928" s="115">
        <f t="shared" si="44"/>
        <v>45443</v>
      </c>
      <c r="K928" s="116" t="s">
        <v>731</v>
      </c>
    </row>
    <row r="929" spans="1:11" hidden="1" x14ac:dyDescent="0.2">
      <c r="A929" s="7" t="s">
        <v>1668</v>
      </c>
      <c r="B929" s="90">
        <v>45414</v>
      </c>
      <c r="C929" s="113" t="s">
        <v>1689</v>
      </c>
      <c r="D929" s="114"/>
      <c r="E929" s="91"/>
      <c r="F929" s="91">
        <v>39155.07</v>
      </c>
      <c r="G929" s="92">
        <f t="shared" si="42"/>
        <v>-17973145.919999998</v>
      </c>
      <c r="H929" s="93"/>
      <c r="I929" s="94">
        <f t="shared" si="43"/>
        <v>39155.07</v>
      </c>
      <c r="J929" s="115">
        <f t="shared" si="44"/>
        <v>45443</v>
      </c>
      <c r="K929" s="116" t="s">
        <v>737</v>
      </c>
    </row>
    <row r="930" spans="1:11" hidden="1" x14ac:dyDescent="0.2">
      <c r="A930" s="7" t="s">
        <v>1758</v>
      </c>
      <c r="B930" s="90">
        <v>45414</v>
      </c>
      <c r="C930" s="113" t="s">
        <v>1761</v>
      </c>
      <c r="D930" s="114"/>
      <c r="E930" s="91">
        <v>39155.07</v>
      </c>
      <c r="F930" s="91"/>
      <c r="G930" s="92">
        <f t="shared" si="42"/>
        <v>-18012300.989999998</v>
      </c>
      <c r="H930" s="93"/>
      <c r="I930" s="94">
        <f t="shared" si="43"/>
        <v>-39155.07</v>
      </c>
      <c r="J930" s="115">
        <f t="shared" si="44"/>
        <v>45443</v>
      </c>
      <c r="K930" s="116" t="s">
        <v>737</v>
      </c>
    </row>
    <row r="931" spans="1:11" hidden="1" x14ac:dyDescent="0.2">
      <c r="A931" s="7" t="s">
        <v>1528</v>
      </c>
      <c r="B931" s="90">
        <v>45421</v>
      </c>
      <c r="C931" s="113" t="s">
        <v>581</v>
      </c>
      <c r="D931" s="114"/>
      <c r="E931" s="91">
        <v>23100</v>
      </c>
      <c r="F931" s="91"/>
      <c r="G931" s="92">
        <f t="shared" si="42"/>
        <v>-17973145.919999998</v>
      </c>
      <c r="H931" s="93"/>
      <c r="I931" s="94">
        <f t="shared" si="43"/>
        <v>-23100</v>
      </c>
      <c r="J931" s="115">
        <f t="shared" si="44"/>
        <v>45443</v>
      </c>
      <c r="K931" s="116" t="s">
        <v>9</v>
      </c>
    </row>
    <row r="932" spans="1:11" hidden="1" x14ac:dyDescent="0.2">
      <c r="A932" s="7" t="s">
        <v>1528</v>
      </c>
      <c r="B932" s="90">
        <v>45428</v>
      </c>
      <c r="C932" s="113" t="s">
        <v>1661</v>
      </c>
      <c r="D932" s="114"/>
      <c r="E932" s="91">
        <v>1676</v>
      </c>
      <c r="F932" s="91"/>
      <c r="G932" s="92">
        <f t="shared" si="42"/>
        <v>-17950045.919999998</v>
      </c>
      <c r="H932" s="93"/>
      <c r="I932" s="94">
        <f t="shared" si="43"/>
        <v>-1676</v>
      </c>
      <c r="J932" s="115">
        <f t="shared" si="44"/>
        <v>45443</v>
      </c>
      <c r="K932" s="116" t="s">
        <v>14</v>
      </c>
    </row>
    <row r="933" spans="1:11" hidden="1" x14ac:dyDescent="0.2">
      <c r="A933" s="7" t="s">
        <v>1830</v>
      </c>
      <c r="B933" s="90">
        <v>45429</v>
      </c>
      <c r="C933" s="113" t="s">
        <v>729</v>
      </c>
      <c r="D933" s="114" t="s">
        <v>1828</v>
      </c>
      <c r="E933" s="91">
        <v>1182286</v>
      </c>
      <c r="F933" s="91"/>
      <c r="G933" s="92">
        <f t="shared" si="42"/>
        <v>-17948369.919999998</v>
      </c>
      <c r="H933" s="93"/>
      <c r="I933" s="94">
        <f t="shared" si="43"/>
        <v>-1182286</v>
      </c>
      <c r="J933" s="115">
        <f t="shared" si="44"/>
        <v>45443</v>
      </c>
      <c r="K933" s="116"/>
    </row>
    <row r="934" spans="1:11" hidden="1" x14ac:dyDescent="0.2">
      <c r="A934" s="7" t="s">
        <v>1830</v>
      </c>
      <c r="B934" s="90">
        <v>45429</v>
      </c>
      <c r="C934" s="113" t="s">
        <v>1816</v>
      </c>
      <c r="D934" s="114" t="s">
        <v>1827</v>
      </c>
      <c r="E934" s="91">
        <v>3000</v>
      </c>
      <c r="F934" s="91"/>
      <c r="G934" s="92">
        <f t="shared" si="42"/>
        <v>-16766083.919999998</v>
      </c>
      <c r="H934" s="93"/>
      <c r="I934" s="94">
        <f t="shared" si="43"/>
        <v>-3000</v>
      </c>
      <c r="J934" s="115">
        <f t="shared" si="44"/>
        <v>45443</v>
      </c>
      <c r="K934" s="116"/>
    </row>
    <row r="935" spans="1:11" hidden="1" x14ac:dyDescent="0.2">
      <c r="A935" s="7" t="s">
        <v>1528</v>
      </c>
      <c r="B935" s="90">
        <v>45429</v>
      </c>
      <c r="C935" s="113" t="s">
        <v>1654</v>
      </c>
      <c r="D935" s="114"/>
      <c r="E935" s="91">
        <v>3000</v>
      </c>
      <c r="F935" s="91"/>
      <c r="G935" s="92">
        <f t="shared" si="42"/>
        <v>-16763083.919999998</v>
      </c>
      <c r="H935" s="93"/>
      <c r="I935" s="94">
        <f t="shared" si="43"/>
        <v>-3000</v>
      </c>
      <c r="J935" s="115">
        <f t="shared" si="44"/>
        <v>45443</v>
      </c>
      <c r="K935" s="116" t="s">
        <v>15</v>
      </c>
    </row>
    <row r="936" spans="1:11" hidden="1" x14ac:dyDescent="0.2">
      <c r="A936" s="7" t="s">
        <v>1528</v>
      </c>
      <c r="B936" s="90">
        <v>45429</v>
      </c>
      <c r="C936" s="113" t="s">
        <v>1651</v>
      </c>
      <c r="D936" s="114"/>
      <c r="E936" s="91"/>
      <c r="F936" s="91">
        <v>1182286</v>
      </c>
      <c r="G936" s="92">
        <f t="shared" si="42"/>
        <v>-16760083.919999998</v>
      </c>
      <c r="H936" s="93"/>
      <c r="I936" s="94">
        <f t="shared" si="43"/>
        <v>1182286</v>
      </c>
      <c r="J936" s="115">
        <f t="shared" si="44"/>
        <v>45443</v>
      </c>
      <c r="K936" s="116" t="s">
        <v>717</v>
      </c>
    </row>
    <row r="937" spans="1:11" hidden="1" x14ac:dyDescent="0.2">
      <c r="A937" s="7" t="s">
        <v>1528</v>
      </c>
      <c r="B937" s="90">
        <v>45432</v>
      </c>
      <c r="C937" s="113" t="s">
        <v>1656</v>
      </c>
      <c r="D937" s="114"/>
      <c r="E937" s="91">
        <v>1800</v>
      </c>
      <c r="F937" s="91"/>
      <c r="G937" s="92">
        <f t="shared" si="42"/>
        <v>-17942369.919999998</v>
      </c>
      <c r="H937" s="93"/>
      <c r="I937" s="94">
        <f t="shared" si="43"/>
        <v>-1800</v>
      </c>
      <c r="J937" s="115">
        <f t="shared" si="44"/>
        <v>45443</v>
      </c>
      <c r="K937" s="116" t="s">
        <v>12</v>
      </c>
    </row>
    <row r="938" spans="1:11" hidden="1" x14ac:dyDescent="0.2">
      <c r="A938" s="7" t="s">
        <v>1528</v>
      </c>
      <c r="B938" s="90">
        <v>45432</v>
      </c>
      <c r="C938" s="113" t="s">
        <v>1657</v>
      </c>
      <c r="D938" s="114"/>
      <c r="E938" s="91">
        <v>9999</v>
      </c>
      <c r="F938" s="91"/>
      <c r="G938" s="92">
        <f t="shared" si="42"/>
        <v>-17940569.919999998</v>
      </c>
      <c r="H938" s="93"/>
      <c r="I938" s="94">
        <f t="shared" si="43"/>
        <v>-9999</v>
      </c>
      <c r="J938" s="115">
        <f t="shared" si="44"/>
        <v>45443</v>
      </c>
      <c r="K938" s="116" t="s">
        <v>12</v>
      </c>
    </row>
    <row r="939" spans="1:11" hidden="1" x14ac:dyDescent="0.2">
      <c r="A939" s="7" t="s">
        <v>1528</v>
      </c>
      <c r="B939" s="90">
        <v>45432</v>
      </c>
      <c r="C939" s="113" t="s">
        <v>1658</v>
      </c>
      <c r="D939" s="114"/>
      <c r="E939" s="91">
        <v>13824</v>
      </c>
      <c r="F939" s="91"/>
      <c r="G939" s="92">
        <f t="shared" si="42"/>
        <v>-17930570.919999998</v>
      </c>
      <c r="H939" s="93"/>
      <c r="I939" s="94">
        <f t="shared" si="43"/>
        <v>-13824</v>
      </c>
      <c r="J939" s="115">
        <f t="shared" si="44"/>
        <v>45443</v>
      </c>
      <c r="K939" s="116" t="s">
        <v>9</v>
      </c>
    </row>
    <row r="940" spans="1:11" hidden="1" x14ac:dyDescent="0.2">
      <c r="A940" s="7" t="s">
        <v>1528</v>
      </c>
      <c r="B940" s="90">
        <v>45432</v>
      </c>
      <c r="C940" s="113" t="s">
        <v>1659</v>
      </c>
      <c r="D940" s="114"/>
      <c r="E940" s="91">
        <v>1920</v>
      </c>
      <c r="F940" s="91"/>
      <c r="G940" s="92">
        <f t="shared" si="42"/>
        <v>-17916746.919999998</v>
      </c>
      <c r="H940" s="93"/>
      <c r="I940" s="94">
        <f t="shared" si="43"/>
        <v>-1920</v>
      </c>
      <c r="J940" s="115">
        <f t="shared" si="44"/>
        <v>45443</v>
      </c>
      <c r="K940" s="116" t="s">
        <v>9</v>
      </c>
    </row>
    <row r="941" spans="1:11" hidden="1" x14ac:dyDescent="0.2">
      <c r="A941" s="7" t="s">
        <v>1528</v>
      </c>
      <c r="B941" s="90">
        <v>45432</v>
      </c>
      <c r="C941" s="113" t="s">
        <v>647</v>
      </c>
      <c r="D941" s="114"/>
      <c r="E941" s="91">
        <v>5250</v>
      </c>
      <c r="F941" s="91"/>
      <c r="G941" s="92">
        <f t="shared" si="42"/>
        <v>-17914826.919999998</v>
      </c>
      <c r="H941" s="93"/>
      <c r="I941" s="94">
        <f t="shared" si="43"/>
        <v>-5250</v>
      </c>
      <c r="J941" s="115">
        <f t="shared" si="44"/>
        <v>45443</v>
      </c>
      <c r="K941" s="116" t="s">
        <v>9</v>
      </c>
    </row>
    <row r="942" spans="1:11" hidden="1" x14ac:dyDescent="0.2">
      <c r="A942" s="7" t="s">
        <v>1528</v>
      </c>
      <c r="B942" s="90">
        <v>45432</v>
      </c>
      <c r="C942" s="113" t="s">
        <v>1660</v>
      </c>
      <c r="D942" s="114"/>
      <c r="E942" s="91">
        <v>3361.56</v>
      </c>
      <c r="F942" s="91"/>
      <c r="G942" s="92">
        <f t="shared" si="42"/>
        <v>-17909576.919999998</v>
      </c>
      <c r="H942" s="93"/>
      <c r="I942" s="94">
        <f t="shared" si="43"/>
        <v>-3361.56</v>
      </c>
      <c r="J942" s="115">
        <f t="shared" si="44"/>
        <v>45443</v>
      </c>
      <c r="K942" s="116" t="s">
        <v>9</v>
      </c>
    </row>
    <row r="943" spans="1:11" hidden="1" x14ac:dyDescent="0.2">
      <c r="A943" s="7" t="s">
        <v>1528</v>
      </c>
      <c r="B943" s="90">
        <v>45432</v>
      </c>
      <c r="C943" s="113" t="s">
        <v>1648</v>
      </c>
      <c r="D943" s="114"/>
      <c r="E943" s="91">
        <v>3300</v>
      </c>
      <c r="F943" s="91"/>
      <c r="G943" s="92">
        <f t="shared" si="42"/>
        <v>-17906215.359999999</v>
      </c>
      <c r="H943" s="93"/>
      <c r="I943" s="94">
        <f t="shared" si="43"/>
        <v>-3300</v>
      </c>
      <c r="J943" s="115">
        <f t="shared" si="44"/>
        <v>45443</v>
      </c>
      <c r="K943" s="116" t="s">
        <v>9</v>
      </c>
    </row>
    <row r="944" spans="1:11" hidden="1" x14ac:dyDescent="0.2">
      <c r="A944" s="7" t="s">
        <v>1668</v>
      </c>
      <c r="B944" s="90">
        <v>45432</v>
      </c>
      <c r="C944" s="113" t="s">
        <v>599</v>
      </c>
      <c r="D944" s="114"/>
      <c r="E944" s="91">
        <v>16268.02</v>
      </c>
      <c r="F944" s="91"/>
      <c r="G944" s="92">
        <f t="shared" si="42"/>
        <v>-17902915.359999999</v>
      </c>
      <c r="H944" s="93"/>
      <c r="I944" s="94">
        <f t="shared" si="43"/>
        <v>-16268.02</v>
      </c>
      <c r="J944" s="115">
        <f t="shared" si="44"/>
        <v>45443</v>
      </c>
      <c r="K944" s="116" t="s">
        <v>8</v>
      </c>
    </row>
    <row r="945" spans="1:11" hidden="1" x14ac:dyDescent="0.2">
      <c r="A945" s="7" t="s">
        <v>1767</v>
      </c>
      <c r="B945" s="90">
        <v>45432</v>
      </c>
      <c r="C945" s="113" t="s">
        <v>1700</v>
      </c>
      <c r="D945" s="114"/>
      <c r="E945" s="91">
        <v>67344.84</v>
      </c>
      <c r="F945" s="91"/>
      <c r="G945" s="92">
        <f t="shared" si="42"/>
        <v>-17886647.34</v>
      </c>
      <c r="H945" s="117"/>
      <c r="I945" s="94">
        <f t="shared" si="43"/>
        <v>-67344.84</v>
      </c>
      <c r="J945" s="115">
        <f t="shared" si="44"/>
        <v>45443</v>
      </c>
      <c r="K945" s="116" t="s">
        <v>13</v>
      </c>
    </row>
    <row r="946" spans="1:11" hidden="1" x14ac:dyDescent="0.2">
      <c r="A946" s="7" t="s">
        <v>1528</v>
      </c>
      <c r="B946" s="90">
        <v>45434</v>
      </c>
      <c r="C946" s="113" t="s">
        <v>1650</v>
      </c>
      <c r="D946" s="114"/>
      <c r="E946" s="91">
        <v>217618.99</v>
      </c>
      <c r="F946" s="91"/>
      <c r="G946" s="92">
        <f t="shared" si="42"/>
        <v>-17819302.5</v>
      </c>
      <c r="H946" s="93"/>
      <c r="I946" s="94">
        <f t="shared" si="43"/>
        <v>-217618.99</v>
      </c>
      <c r="J946" s="115">
        <f t="shared" si="44"/>
        <v>45443</v>
      </c>
      <c r="K946" s="116" t="s">
        <v>9</v>
      </c>
    </row>
    <row r="947" spans="1:11" hidden="1" x14ac:dyDescent="0.2">
      <c r="A947" s="7" t="s">
        <v>1528</v>
      </c>
      <c r="B947" s="90">
        <v>45434</v>
      </c>
      <c r="C947" s="113" t="s">
        <v>1650</v>
      </c>
      <c r="D947" s="114"/>
      <c r="E947" s="91">
        <v>900000</v>
      </c>
      <c r="F947" s="91"/>
      <c r="G947" s="92">
        <f t="shared" si="42"/>
        <v>-17601683.510000002</v>
      </c>
      <c r="H947" s="93"/>
      <c r="I947" s="94">
        <f t="shared" si="43"/>
        <v>-900000</v>
      </c>
      <c r="J947" s="115">
        <f t="shared" si="44"/>
        <v>45443</v>
      </c>
      <c r="K947" s="116" t="s">
        <v>9</v>
      </c>
    </row>
    <row r="948" spans="1:11" hidden="1" x14ac:dyDescent="0.2">
      <c r="A948" s="7" t="s">
        <v>1528</v>
      </c>
      <c r="B948" s="90">
        <v>45435</v>
      </c>
      <c r="C948" s="113" t="s">
        <v>549</v>
      </c>
      <c r="D948" s="114"/>
      <c r="E948" s="91">
        <v>21480</v>
      </c>
      <c r="F948" s="91"/>
      <c r="G948" s="92">
        <f t="shared" si="42"/>
        <v>-16701683.510000002</v>
      </c>
      <c r="H948" s="93"/>
      <c r="I948" s="94">
        <f t="shared" si="43"/>
        <v>-21480</v>
      </c>
      <c r="J948" s="115">
        <f t="shared" si="44"/>
        <v>45443</v>
      </c>
      <c r="K948" s="116" t="s">
        <v>9</v>
      </c>
    </row>
    <row r="949" spans="1:11" hidden="1" x14ac:dyDescent="0.2">
      <c r="A949" s="7" t="s">
        <v>1528</v>
      </c>
      <c r="B949" s="90">
        <v>45441</v>
      </c>
      <c r="C949" s="113" t="s">
        <v>601</v>
      </c>
      <c r="D949" s="114"/>
      <c r="E949" s="91">
        <v>732.42</v>
      </c>
      <c r="F949" s="91"/>
      <c r="G949" s="92">
        <f t="shared" si="42"/>
        <v>-16680203.510000002</v>
      </c>
      <c r="H949" s="93"/>
      <c r="I949" s="94">
        <f t="shared" si="43"/>
        <v>-732.42</v>
      </c>
      <c r="J949" s="115">
        <f t="shared" si="44"/>
        <v>45443</v>
      </c>
      <c r="K949" s="116" t="s">
        <v>14</v>
      </c>
    </row>
    <row r="950" spans="1:11" hidden="1" x14ac:dyDescent="0.2">
      <c r="A950" s="7" t="s">
        <v>1830</v>
      </c>
      <c r="B950" s="90">
        <v>45443</v>
      </c>
      <c r="C950" s="113" t="s">
        <v>730</v>
      </c>
      <c r="D950" s="114" t="s">
        <v>1826</v>
      </c>
      <c r="E950" s="91">
        <v>0</v>
      </c>
      <c r="F950" s="91"/>
      <c r="G950" s="92">
        <f t="shared" si="42"/>
        <v>-16679471.090000002</v>
      </c>
      <c r="H950" s="93"/>
      <c r="I950" s="94">
        <f t="shared" si="43"/>
        <v>0</v>
      </c>
      <c r="J950" s="115">
        <f t="shared" si="44"/>
        <v>45443</v>
      </c>
      <c r="K950" s="116"/>
    </row>
    <row r="951" spans="1:11" hidden="1" x14ac:dyDescent="0.2">
      <c r="A951" s="7" t="s">
        <v>1668</v>
      </c>
      <c r="B951" s="90">
        <v>45443</v>
      </c>
      <c r="C951" s="113" t="s">
        <v>579</v>
      </c>
      <c r="D951" s="114"/>
      <c r="E951" s="91">
        <v>0.35</v>
      </c>
      <c r="F951" s="91"/>
      <c r="G951" s="92">
        <f t="shared" si="42"/>
        <v>-16679471.090000002</v>
      </c>
      <c r="H951" s="93"/>
      <c r="I951" s="94">
        <f t="shared" si="43"/>
        <v>-0.35</v>
      </c>
      <c r="J951" s="115">
        <f t="shared" si="44"/>
        <v>45443</v>
      </c>
      <c r="K951" s="116" t="s">
        <v>14</v>
      </c>
    </row>
    <row r="952" spans="1:11" hidden="1" x14ac:dyDescent="0.2">
      <c r="A952" s="7" t="s">
        <v>1668</v>
      </c>
      <c r="B952" s="90">
        <v>45443</v>
      </c>
      <c r="C952" s="113" t="s">
        <v>1689</v>
      </c>
      <c r="D952" s="114"/>
      <c r="E952" s="91"/>
      <c r="F952" s="91">
        <v>9.98</v>
      </c>
      <c r="G952" s="92">
        <f t="shared" si="42"/>
        <v>-16679470.740000002</v>
      </c>
      <c r="H952" s="93"/>
      <c r="I952" s="94">
        <f t="shared" si="43"/>
        <v>9.98</v>
      </c>
      <c r="J952" s="115">
        <f t="shared" si="44"/>
        <v>45443</v>
      </c>
      <c r="K952" s="116" t="s">
        <v>737</v>
      </c>
    </row>
    <row r="953" spans="1:11" hidden="1" x14ac:dyDescent="0.2">
      <c r="A953" s="7" t="s">
        <v>1758</v>
      </c>
      <c r="B953" s="90">
        <v>45443</v>
      </c>
      <c r="C953" s="113" t="s">
        <v>1761</v>
      </c>
      <c r="D953" s="114"/>
      <c r="E953" s="91">
        <v>9.98</v>
      </c>
      <c r="F953" s="91"/>
      <c r="G953" s="92">
        <f t="shared" si="42"/>
        <v>-16679480.720000003</v>
      </c>
      <c r="H953" s="93"/>
      <c r="I953" s="94">
        <f t="shared" si="43"/>
        <v>-9.98</v>
      </c>
      <c r="J953" s="115">
        <f t="shared" si="44"/>
        <v>45443</v>
      </c>
      <c r="K953" s="116" t="s">
        <v>737</v>
      </c>
    </row>
    <row r="954" spans="1:11" hidden="1" x14ac:dyDescent="0.2">
      <c r="A954" s="7" t="s">
        <v>1758</v>
      </c>
      <c r="B954" s="90">
        <v>45443</v>
      </c>
      <c r="C954" s="113" t="s">
        <v>823</v>
      </c>
      <c r="D954" s="114"/>
      <c r="E954" s="91"/>
      <c r="F954" s="91">
        <v>9.98</v>
      </c>
      <c r="G954" s="92">
        <f t="shared" si="42"/>
        <v>-16679470.740000002</v>
      </c>
      <c r="H954" s="93"/>
      <c r="I954" s="94">
        <f t="shared" si="43"/>
        <v>9.98</v>
      </c>
      <c r="J954" s="115">
        <f t="shared" si="44"/>
        <v>45443</v>
      </c>
      <c r="K954" s="116" t="s">
        <v>14</v>
      </c>
    </row>
    <row r="955" spans="1:11" hidden="1" x14ac:dyDescent="0.2">
      <c r="A955" s="7" t="s">
        <v>1830</v>
      </c>
      <c r="B955" s="90">
        <v>45454</v>
      </c>
      <c r="C955" s="113" t="s">
        <v>729</v>
      </c>
      <c r="D955" s="114" t="s">
        <v>1828</v>
      </c>
      <c r="E955" s="91">
        <v>931007</v>
      </c>
      <c r="F955" s="91"/>
      <c r="G955" s="92">
        <f t="shared" si="42"/>
        <v>-16679480.720000003</v>
      </c>
      <c r="H955" s="93"/>
      <c r="I955" s="94">
        <f t="shared" si="43"/>
        <v>-931007</v>
      </c>
      <c r="J955" s="115">
        <f t="shared" si="44"/>
        <v>45473</v>
      </c>
      <c r="K955" s="116"/>
    </row>
    <row r="956" spans="1:11" hidden="1" x14ac:dyDescent="0.2">
      <c r="A956" s="7" t="s">
        <v>1528</v>
      </c>
      <c r="B956" s="90">
        <v>45454</v>
      </c>
      <c r="C956" s="113" t="s">
        <v>1651</v>
      </c>
      <c r="D956" s="114"/>
      <c r="E956" s="91"/>
      <c r="F956" s="91">
        <v>931007</v>
      </c>
      <c r="G956" s="92">
        <f t="shared" si="42"/>
        <v>-15748473.720000003</v>
      </c>
      <c r="H956" s="93"/>
      <c r="I956" s="94">
        <f t="shared" si="43"/>
        <v>931007</v>
      </c>
      <c r="J956" s="115">
        <f t="shared" si="44"/>
        <v>45473</v>
      </c>
      <c r="K956" s="116" t="s">
        <v>717</v>
      </c>
    </row>
    <row r="957" spans="1:11" hidden="1" x14ac:dyDescent="0.2">
      <c r="A957" s="7" t="s">
        <v>1528</v>
      </c>
      <c r="B957" s="90">
        <v>45455</v>
      </c>
      <c r="C957" s="113" t="s">
        <v>566</v>
      </c>
      <c r="D957" s="114"/>
      <c r="E957" s="91">
        <v>477</v>
      </c>
      <c r="F957" s="91"/>
      <c r="G957" s="92">
        <f t="shared" si="42"/>
        <v>-16679480.720000003</v>
      </c>
      <c r="H957" s="93"/>
      <c r="I957" s="94">
        <f t="shared" si="43"/>
        <v>-477</v>
      </c>
      <c r="J957" s="115">
        <f t="shared" si="44"/>
        <v>45473</v>
      </c>
      <c r="K957" s="116" t="s">
        <v>11</v>
      </c>
    </row>
    <row r="958" spans="1:11" hidden="1" x14ac:dyDescent="0.2">
      <c r="A958" s="7" t="s">
        <v>1528</v>
      </c>
      <c r="B958" s="90">
        <v>45455</v>
      </c>
      <c r="C958" s="113" t="s">
        <v>566</v>
      </c>
      <c r="D958" s="114"/>
      <c r="E958" s="91">
        <v>6186</v>
      </c>
      <c r="F958" s="91"/>
      <c r="G958" s="92">
        <f t="shared" si="42"/>
        <v>-16679003.720000003</v>
      </c>
      <c r="H958" s="93"/>
      <c r="I958" s="94">
        <f t="shared" si="43"/>
        <v>-6186</v>
      </c>
      <c r="J958" s="115">
        <f t="shared" si="44"/>
        <v>45473</v>
      </c>
      <c r="K958" s="116" t="s">
        <v>11</v>
      </c>
    </row>
    <row r="959" spans="1:11" hidden="1" x14ac:dyDescent="0.2">
      <c r="A959" s="7" t="s">
        <v>1528</v>
      </c>
      <c r="B959" s="90">
        <v>45455</v>
      </c>
      <c r="C959" s="113" t="s">
        <v>615</v>
      </c>
      <c r="D959" s="114"/>
      <c r="E959" s="91">
        <v>1440</v>
      </c>
      <c r="F959" s="91"/>
      <c r="G959" s="92">
        <f t="shared" si="42"/>
        <v>-16672817.720000003</v>
      </c>
      <c r="H959" s="93"/>
      <c r="I959" s="94">
        <f t="shared" si="43"/>
        <v>-1440</v>
      </c>
      <c r="J959" s="115">
        <f t="shared" si="44"/>
        <v>45473</v>
      </c>
      <c r="K959" s="116" t="s">
        <v>9</v>
      </c>
    </row>
    <row r="960" spans="1:11" hidden="1" x14ac:dyDescent="0.2">
      <c r="A960" s="7" t="s">
        <v>1528</v>
      </c>
      <c r="B960" s="90">
        <v>45455</v>
      </c>
      <c r="C960" s="113" t="s">
        <v>647</v>
      </c>
      <c r="D960" s="114"/>
      <c r="E960" s="91">
        <v>5250</v>
      </c>
      <c r="F960" s="91"/>
      <c r="G960" s="92">
        <f t="shared" si="42"/>
        <v>-16671377.720000003</v>
      </c>
      <c r="H960" s="93"/>
      <c r="I960" s="94">
        <f t="shared" si="43"/>
        <v>-5250</v>
      </c>
      <c r="J960" s="115">
        <f t="shared" si="44"/>
        <v>45473</v>
      </c>
      <c r="K960" s="116" t="s">
        <v>9</v>
      </c>
    </row>
    <row r="961" spans="1:11" hidden="1" x14ac:dyDescent="0.2">
      <c r="A961" s="7" t="s">
        <v>1528</v>
      </c>
      <c r="B961" s="90">
        <v>45455</v>
      </c>
      <c r="C961" s="113" t="s">
        <v>1648</v>
      </c>
      <c r="D961" s="114"/>
      <c r="E961" s="91">
        <v>2760</v>
      </c>
      <c r="F961" s="91"/>
      <c r="G961" s="92">
        <f t="shared" si="42"/>
        <v>-16666127.720000003</v>
      </c>
      <c r="H961" s="93"/>
      <c r="I961" s="94">
        <f t="shared" si="43"/>
        <v>-2760</v>
      </c>
      <c r="J961" s="115">
        <f t="shared" si="44"/>
        <v>45473</v>
      </c>
      <c r="K961" s="116" t="s">
        <v>9</v>
      </c>
    </row>
    <row r="962" spans="1:11" hidden="1" x14ac:dyDescent="0.2">
      <c r="A962" s="7" t="s">
        <v>1528</v>
      </c>
      <c r="B962" s="90">
        <v>45455</v>
      </c>
      <c r="C962" s="113" t="s">
        <v>1650</v>
      </c>
      <c r="D962" s="114"/>
      <c r="E962" s="91">
        <v>866053.87</v>
      </c>
      <c r="F962" s="91"/>
      <c r="G962" s="92">
        <f t="shared" ref="G962:G1025" si="45">G963+F962-E962</f>
        <v>-16663367.720000003</v>
      </c>
      <c r="H962" s="93"/>
      <c r="I962" s="94">
        <f t="shared" ref="I962:I1025" si="46">-E962+F962</f>
        <v>-866053.87</v>
      </c>
      <c r="J962" s="115">
        <f t="shared" ref="J962:J1025" si="47">EOMONTH(B962,0)</f>
        <v>45473</v>
      </c>
      <c r="K962" s="116" t="s">
        <v>9</v>
      </c>
    </row>
    <row r="963" spans="1:11" hidden="1" x14ac:dyDescent="0.2">
      <c r="A963" s="7" t="s">
        <v>1668</v>
      </c>
      <c r="B963" s="90">
        <v>45456</v>
      </c>
      <c r="C963" s="113" t="s">
        <v>1700</v>
      </c>
      <c r="D963" s="114"/>
      <c r="E963" s="91"/>
      <c r="F963" s="91">
        <v>13119.63</v>
      </c>
      <c r="G963" s="92">
        <f t="shared" si="45"/>
        <v>-15797313.850000003</v>
      </c>
      <c r="H963" s="93"/>
      <c r="I963" s="94">
        <f t="shared" si="46"/>
        <v>13119.63</v>
      </c>
      <c r="J963" s="115">
        <f t="shared" si="47"/>
        <v>45473</v>
      </c>
      <c r="K963" s="116" t="s">
        <v>737</v>
      </c>
    </row>
    <row r="964" spans="1:11" hidden="1" x14ac:dyDescent="0.2">
      <c r="A964" s="7" t="s">
        <v>1767</v>
      </c>
      <c r="B964" s="90">
        <v>45456</v>
      </c>
      <c r="C964" s="113" t="s">
        <v>823</v>
      </c>
      <c r="D964" s="114"/>
      <c r="E964" s="91">
        <v>13119.63</v>
      </c>
      <c r="F964" s="91"/>
      <c r="G964" s="92">
        <f t="shared" si="45"/>
        <v>-15810433.480000004</v>
      </c>
      <c r="H964" s="93"/>
      <c r="I964" s="94">
        <f t="shared" si="46"/>
        <v>-13119.63</v>
      </c>
      <c r="J964" s="115">
        <f t="shared" si="47"/>
        <v>45473</v>
      </c>
      <c r="K964" s="116" t="s">
        <v>737</v>
      </c>
    </row>
    <row r="965" spans="1:11" hidden="1" x14ac:dyDescent="0.2">
      <c r="A965" s="7" t="s">
        <v>1767</v>
      </c>
      <c r="B965" s="90">
        <v>45456</v>
      </c>
      <c r="C965" s="113" t="s">
        <v>823</v>
      </c>
      <c r="D965" s="114"/>
      <c r="E965" s="91"/>
      <c r="F965" s="91">
        <v>2641.77</v>
      </c>
      <c r="G965" s="92">
        <f t="shared" si="45"/>
        <v>-15797313.850000003</v>
      </c>
      <c r="H965" s="93"/>
      <c r="I965" s="94">
        <f t="shared" si="46"/>
        <v>2641.77</v>
      </c>
      <c r="J965" s="115">
        <f t="shared" si="47"/>
        <v>45473</v>
      </c>
      <c r="K965" s="116" t="s">
        <v>14</v>
      </c>
    </row>
    <row r="966" spans="1:11" hidden="1" x14ac:dyDescent="0.2">
      <c r="A966" s="7" t="s">
        <v>1528</v>
      </c>
      <c r="B966" s="90">
        <v>45461</v>
      </c>
      <c r="C966" s="113" t="s">
        <v>1655</v>
      </c>
      <c r="D966" s="114"/>
      <c r="E966" s="91">
        <v>21480</v>
      </c>
      <c r="F966" s="91"/>
      <c r="G966" s="92">
        <f t="shared" si="45"/>
        <v>-15799955.620000003</v>
      </c>
      <c r="H966" s="93"/>
      <c r="I966" s="94">
        <f t="shared" si="46"/>
        <v>-21480</v>
      </c>
      <c r="J966" s="115">
        <f t="shared" si="47"/>
        <v>45473</v>
      </c>
      <c r="K966" s="116" t="s">
        <v>9</v>
      </c>
    </row>
    <row r="967" spans="1:11" hidden="1" x14ac:dyDescent="0.2">
      <c r="A967" s="7" t="s">
        <v>1528</v>
      </c>
      <c r="B967" s="90">
        <v>45461</v>
      </c>
      <c r="C967" s="113" t="s">
        <v>630</v>
      </c>
      <c r="D967" s="114"/>
      <c r="E967" s="91">
        <v>24360</v>
      </c>
      <c r="F967" s="91"/>
      <c r="G967" s="92">
        <f t="shared" si="45"/>
        <v>-15778475.620000003</v>
      </c>
      <c r="H967" s="93"/>
      <c r="I967" s="94">
        <f t="shared" si="46"/>
        <v>-24360</v>
      </c>
      <c r="J967" s="115">
        <f t="shared" si="47"/>
        <v>45473</v>
      </c>
      <c r="K967" s="116" t="s">
        <v>9</v>
      </c>
    </row>
    <row r="968" spans="1:11" hidden="1" x14ac:dyDescent="0.2">
      <c r="A968" s="7" t="s">
        <v>1668</v>
      </c>
      <c r="B968" s="90">
        <v>45463</v>
      </c>
      <c r="C968" s="113" t="s">
        <v>1699</v>
      </c>
      <c r="D968" s="114"/>
      <c r="E968" s="91">
        <v>16268.02</v>
      </c>
      <c r="F968" s="91"/>
      <c r="G968" s="92">
        <f t="shared" si="45"/>
        <v>-15754115.620000003</v>
      </c>
      <c r="H968" s="93"/>
      <c r="I968" s="94">
        <f t="shared" si="46"/>
        <v>-16268.02</v>
      </c>
      <c r="J968" s="115">
        <f t="shared" si="47"/>
        <v>45473</v>
      </c>
      <c r="K968" s="116" t="s">
        <v>8</v>
      </c>
    </row>
    <row r="969" spans="1:11" hidden="1" x14ac:dyDescent="0.2">
      <c r="A969" s="7" t="s">
        <v>1830</v>
      </c>
      <c r="B969" s="90">
        <v>45467</v>
      </c>
      <c r="C969" s="113" t="s">
        <v>1816</v>
      </c>
      <c r="D969" s="114" t="s">
        <v>1827</v>
      </c>
      <c r="E969" s="91">
        <v>3000</v>
      </c>
      <c r="F969" s="91"/>
      <c r="G969" s="92">
        <f t="shared" si="45"/>
        <v>-15737847.600000003</v>
      </c>
      <c r="H969" s="93"/>
      <c r="I969" s="94">
        <f t="shared" si="46"/>
        <v>-3000</v>
      </c>
      <c r="J969" s="115">
        <f t="shared" si="47"/>
        <v>45473</v>
      </c>
      <c r="K969" s="116"/>
    </row>
    <row r="970" spans="1:11" hidden="1" x14ac:dyDescent="0.2">
      <c r="A970" s="7" t="s">
        <v>1528</v>
      </c>
      <c r="B970" s="90">
        <v>45467</v>
      </c>
      <c r="C970" s="113" t="s">
        <v>1654</v>
      </c>
      <c r="D970" s="114"/>
      <c r="E970" s="91">
        <v>3000</v>
      </c>
      <c r="F970" s="91"/>
      <c r="G970" s="92">
        <f t="shared" si="45"/>
        <v>-15734847.600000003</v>
      </c>
      <c r="H970" s="93"/>
      <c r="I970" s="94">
        <f t="shared" si="46"/>
        <v>-3000</v>
      </c>
      <c r="J970" s="115">
        <f t="shared" si="47"/>
        <v>45473</v>
      </c>
      <c r="K970" s="116" t="s">
        <v>15</v>
      </c>
    </row>
    <row r="971" spans="1:11" x14ac:dyDescent="0.2">
      <c r="A971" s="7" t="s">
        <v>1830</v>
      </c>
      <c r="B971" s="90">
        <v>45471</v>
      </c>
      <c r="C971" s="113" t="s">
        <v>727</v>
      </c>
      <c r="D971" s="114" t="s">
        <v>1825</v>
      </c>
      <c r="E971" s="91">
        <v>68704</v>
      </c>
      <c r="F971" s="91"/>
      <c r="G971" s="92">
        <f t="shared" si="45"/>
        <v>-15731847.600000003</v>
      </c>
      <c r="H971" s="93"/>
      <c r="I971" s="94">
        <f t="shared" si="46"/>
        <v>-68704</v>
      </c>
      <c r="J971" s="115">
        <f t="shared" si="47"/>
        <v>45473</v>
      </c>
      <c r="K971" s="116"/>
    </row>
    <row r="972" spans="1:11" hidden="1" x14ac:dyDescent="0.2">
      <c r="A972" s="7" t="s">
        <v>1830</v>
      </c>
      <c r="B972" s="90">
        <v>45471</v>
      </c>
      <c r="C972" s="113" t="s">
        <v>730</v>
      </c>
      <c r="D972" s="114" t="s">
        <v>1826</v>
      </c>
      <c r="E972" s="91">
        <v>54789</v>
      </c>
      <c r="F972" s="91"/>
      <c r="G972" s="92">
        <f t="shared" si="45"/>
        <v>-15663143.600000003</v>
      </c>
      <c r="H972" s="93"/>
      <c r="I972" s="94">
        <f t="shared" si="46"/>
        <v>-54789</v>
      </c>
      <c r="J972" s="115">
        <f t="shared" si="47"/>
        <v>45473</v>
      </c>
      <c r="K972" s="116"/>
    </row>
    <row r="973" spans="1:11" hidden="1" x14ac:dyDescent="0.2">
      <c r="A973" s="7" t="s">
        <v>1830</v>
      </c>
      <c r="B973" s="90">
        <v>45471</v>
      </c>
      <c r="C973" s="113" t="s">
        <v>727</v>
      </c>
      <c r="D973" s="114" t="s">
        <v>1828</v>
      </c>
      <c r="E973" s="91"/>
      <c r="F973" s="91"/>
      <c r="G973" s="92">
        <f t="shared" si="45"/>
        <v>-15608354.600000003</v>
      </c>
      <c r="H973" s="93"/>
      <c r="I973" s="94">
        <f t="shared" si="46"/>
        <v>0</v>
      </c>
      <c r="J973" s="115">
        <f t="shared" si="47"/>
        <v>45473</v>
      </c>
      <c r="K973" s="116"/>
    </row>
    <row r="974" spans="1:11" hidden="1" x14ac:dyDescent="0.2">
      <c r="A974" s="7" t="s">
        <v>1528</v>
      </c>
      <c r="B974" s="90">
        <v>45471</v>
      </c>
      <c r="C974" s="113" t="s">
        <v>1076</v>
      </c>
      <c r="D974" s="114"/>
      <c r="E974" s="91">
        <v>168.05</v>
      </c>
      <c r="F974" s="91"/>
      <c r="G974" s="92">
        <f t="shared" si="45"/>
        <v>-15608354.600000003</v>
      </c>
      <c r="H974" s="93"/>
      <c r="I974" s="94">
        <f t="shared" si="46"/>
        <v>-168.05</v>
      </c>
      <c r="J974" s="115">
        <f t="shared" si="47"/>
        <v>45473</v>
      </c>
      <c r="K974" s="116" t="s">
        <v>14</v>
      </c>
    </row>
    <row r="975" spans="1:11" hidden="1" x14ac:dyDescent="0.2">
      <c r="A975" s="7" t="s">
        <v>1528</v>
      </c>
      <c r="B975" s="90">
        <v>45471</v>
      </c>
      <c r="C975" s="113" t="s">
        <v>1651</v>
      </c>
      <c r="D975" s="114"/>
      <c r="E975" s="91"/>
      <c r="F975" s="91">
        <v>68704</v>
      </c>
      <c r="G975" s="92">
        <f t="shared" si="45"/>
        <v>-15608186.550000003</v>
      </c>
      <c r="H975" s="93"/>
      <c r="I975" s="94">
        <f t="shared" si="46"/>
        <v>68704</v>
      </c>
      <c r="J975" s="115">
        <f t="shared" si="47"/>
        <v>45473</v>
      </c>
      <c r="K975" s="116" t="s">
        <v>717</v>
      </c>
    </row>
    <row r="976" spans="1:11" hidden="1" x14ac:dyDescent="0.2">
      <c r="A976" s="7" t="s">
        <v>1528</v>
      </c>
      <c r="B976" s="90">
        <v>45471</v>
      </c>
      <c r="C976" s="113" t="s">
        <v>1653</v>
      </c>
      <c r="D976" s="114"/>
      <c r="E976" s="91">
        <v>68704</v>
      </c>
      <c r="F976" s="91"/>
      <c r="G976" s="92">
        <f t="shared" si="45"/>
        <v>-15676890.550000003</v>
      </c>
      <c r="H976" s="93"/>
      <c r="I976" s="94">
        <f t="shared" si="46"/>
        <v>-68704</v>
      </c>
      <c r="J976" s="115">
        <f t="shared" si="47"/>
        <v>45473</v>
      </c>
      <c r="K976" s="116" t="s">
        <v>717</v>
      </c>
    </row>
    <row r="977" spans="1:11" hidden="1" x14ac:dyDescent="0.2">
      <c r="A977" s="7" t="s">
        <v>1668</v>
      </c>
      <c r="B977" s="90">
        <v>45471</v>
      </c>
      <c r="C977" s="113" t="s">
        <v>579</v>
      </c>
      <c r="D977" s="114"/>
      <c r="E977" s="91">
        <v>0.35</v>
      </c>
      <c r="F977" s="91"/>
      <c r="G977" s="92">
        <f t="shared" si="45"/>
        <v>-15608186.550000003</v>
      </c>
      <c r="H977" s="93"/>
      <c r="I977" s="94">
        <f t="shared" si="46"/>
        <v>-0.35</v>
      </c>
      <c r="J977" s="115">
        <f t="shared" si="47"/>
        <v>45473</v>
      </c>
      <c r="K977" s="116" t="s">
        <v>14</v>
      </c>
    </row>
    <row r="978" spans="1:11" hidden="1" x14ac:dyDescent="0.2">
      <c r="A978" s="7" t="s">
        <v>1830</v>
      </c>
      <c r="B978" s="90">
        <v>45473</v>
      </c>
      <c r="C978" s="113" t="s">
        <v>730</v>
      </c>
      <c r="D978" s="114" t="s">
        <v>1826</v>
      </c>
      <c r="E978" s="91">
        <v>193497.26</v>
      </c>
      <c r="F978" s="91"/>
      <c r="G978" s="92">
        <f t="shared" si="45"/>
        <v>-15608186.200000003</v>
      </c>
      <c r="H978" s="93"/>
      <c r="I978" s="94">
        <f t="shared" si="46"/>
        <v>-193497.26</v>
      </c>
      <c r="J978" s="115">
        <f t="shared" si="47"/>
        <v>45473</v>
      </c>
      <c r="K978" s="116"/>
    </row>
    <row r="979" spans="1:11" hidden="1" x14ac:dyDescent="0.2">
      <c r="A979" s="7" t="s">
        <v>1528</v>
      </c>
      <c r="B979" s="90">
        <v>45474</v>
      </c>
      <c r="C979" s="113" t="s">
        <v>1652</v>
      </c>
      <c r="D979" s="114"/>
      <c r="E979" s="91"/>
      <c r="F979" s="91">
        <v>200</v>
      </c>
      <c r="G979" s="92">
        <f t="shared" si="45"/>
        <v>-15414688.940000003</v>
      </c>
      <c r="H979" s="93"/>
      <c r="I979" s="94">
        <f t="shared" si="46"/>
        <v>200</v>
      </c>
      <c r="J979" s="115">
        <f t="shared" si="47"/>
        <v>45504</v>
      </c>
      <c r="K979" s="116" t="s">
        <v>1530</v>
      </c>
    </row>
    <row r="980" spans="1:11" hidden="1" x14ac:dyDescent="0.2">
      <c r="A980" s="7" t="s">
        <v>1830</v>
      </c>
      <c r="B980" s="90">
        <v>45485</v>
      </c>
      <c r="C980" s="113" t="s">
        <v>729</v>
      </c>
      <c r="D980" s="114" t="s">
        <v>1828</v>
      </c>
      <c r="E980" s="91">
        <v>1507030</v>
      </c>
      <c r="F980" s="91"/>
      <c r="G980" s="92">
        <f t="shared" si="45"/>
        <v>-15414888.940000003</v>
      </c>
      <c r="H980" s="93"/>
      <c r="I980" s="94">
        <f t="shared" si="46"/>
        <v>-1507030</v>
      </c>
      <c r="J980" s="115">
        <f t="shared" si="47"/>
        <v>45504</v>
      </c>
      <c r="K980" s="116"/>
    </row>
    <row r="981" spans="1:11" hidden="1" x14ac:dyDescent="0.2">
      <c r="A981" s="7" t="s">
        <v>1528</v>
      </c>
      <c r="B981" s="90">
        <v>45485</v>
      </c>
      <c r="C981" s="113" t="s">
        <v>1647</v>
      </c>
      <c r="D981" s="114"/>
      <c r="E981" s="91">
        <v>23400</v>
      </c>
      <c r="F981" s="91"/>
      <c r="G981" s="92">
        <f t="shared" si="45"/>
        <v>-13907858.940000003</v>
      </c>
      <c r="H981" s="93"/>
      <c r="I981" s="94">
        <f t="shared" si="46"/>
        <v>-23400</v>
      </c>
      <c r="J981" s="115">
        <f t="shared" si="47"/>
        <v>45504</v>
      </c>
      <c r="K981" s="116" t="s">
        <v>9</v>
      </c>
    </row>
    <row r="982" spans="1:11" hidden="1" x14ac:dyDescent="0.2">
      <c r="A982" s="7" t="s">
        <v>1528</v>
      </c>
      <c r="B982" s="90">
        <v>45485</v>
      </c>
      <c r="C982" s="113" t="s">
        <v>549</v>
      </c>
      <c r="D982" s="114"/>
      <c r="E982" s="91">
        <v>21480</v>
      </c>
      <c r="F982" s="91"/>
      <c r="G982" s="92">
        <f t="shared" si="45"/>
        <v>-13884458.940000003</v>
      </c>
      <c r="H982" s="93"/>
      <c r="I982" s="94">
        <f t="shared" si="46"/>
        <v>-21480</v>
      </c>
      <c r="J982" s="115">
        <f t="shared" si="47"/>
        <v>45504</v>
      </c>
      <c r="K982" s="116" t="s">
        <v>9</v>
      </c>
    </row>
    <row r="983" spans="1:11" hidden="1" x14ac:dyDescent="0.2">
      <c r="A983" s="7" t="s">
        <v>1528</v>
      </c>
      <c r="B983" s="90">
        <v>45485</v>
      </c>
      <c r="C983" s="113" t="s">
        <v>568</v>
      </c>
      <c r="D983" s="114"/>
      <c r="E983" s="91">
        <v>6330</v>
      </c>
      <c r="F983" s="91"/>
      <c r="G983" s="92">
        <f t="shared" si="45"/>
        <v>-13862978.940000003</v>
      </c>
      <c r="H983" s="93"/>
      <c r="I983" s="94">
        <f t="shared" si="46"/>
        <v>-6330</v>
      </c>
      <c r="J983" s="115">
        <f t="shared" si="47"/>
        <v>45504</v>
      </c>
      <c r="K983" s="116" t="s">
        <v>12</v>
      </c>
    </row>
    <row r="984" spans="1:11" hidden="1" x14ac:dyDescent="0.2">
      <c r="A984" s="7" t="s">
        <v>1528</v>
      </c>
      <c r="B984" s="90">
        <v>45485</v>
      </c>
      <c r="C984" s="113" t="s">
        <v>1033</v>
      </c>
      <c r="D984" s="114"/>
      <c r="E984" s="91">
        <v>2640</v>
      </c>
      <c r="F984" s="91"/>
      <c r="G984" s="92">
        <f t="shared" si="45"/>
        <v>-13856648.940000003</v>
      </c>
      <c r="H984" s="93"/>
      <c r="I984" s="94">
        <f t="shared" si="46"/>
        <v>-2640</v>
      </c>
      <c r="J984" s="115">
        <f t="shared" si="47"/>
        <v>45504</v>
      </c>
      <c r="K984" s="116" t="s">
        <v>12</v>
      </c>
    </row>
    <row r="985" spans="1:11" hidden="1" x14ac:dyDescent="0.2">
      <c r="A985" s="7" t="s">
        <v>1528</v>
      </c>
      <c r="B985" s="90">
        <v>45485</v>
      </c>
      <c r="C985" s="113" t="s">
        <v>647</v>
      </c>
      <c r="D985" s="114"/>
      <c r="E985" s="91">
        <v>5250</v>
      </c>
      <c r="F985" s="91"/>
      <c r="G985" s="92">
        <f t="shared" si="45"/>
        <v>-13854008.940000003</v>
      </c>
      <c r="H985" s="93"/>
      <c r="I985" s="94">
        <f t="shared" si="46"/>
        <v>-5250</v>
      </c>
      <c r="J985" s="115">
        <f t="shared" si="47"/>
        <v>45504</v>
      </c>
      <c r="K985" s="116" t="s">
        <v>9</v>
      </c>
    </row>
    <row r="986" spans="1:11" hidden="1" x14ac:dyDescent="0.2">
      <c r="A986" s="7" t="s">
        <v>1528</v>
      </c>
      <c r="B986" s="90">
        <v>45485</v>
      </c>
      <c r="C986" s="113" t="s">
        <v>630</v>
      </c>
      <c r="D986" s="114"/>
      <c r="E986" s="91">
        <v>15168</v>
      </c>
      <c r="F986" s="91"/>
      <c r="G986" s="92">
        <f t="shared" si="45"/>
        <v>-13848758.940000003</v>
      </c>
      <c r="H986" s="93"/>
      <c r="I986" s="94">
        <f t="shared" si="46"/>
        <v>-15168</v>
      </c>
      <c r="J986" s="115">
        <f t="shared" si="47"/>
        <v>45504</v>
      </c>
      <c r="K986" s="116" t="s">
        <v>9</v>
      </c>
    </row>
    <row r="987" spans="1:11" hidden="1" x14ac:dyDescent="0.2">
      <c r="A987" s="7" t="s">
        <v>1528</v>
      </c>
      <c r="B987" s="90">
        <v>45485</v>
      </c>
      <c r="C987" s="113" t="s">
        <v>1648</v>
      </c>
      <c r="D987" s="114"/>
      <c r="E987" s="91">
        <v>5520</v>
      </c>
      <c r="F987" s="91"/>
      <c r="G987" s="92">
        <f t="shared" si="45"/>
        <v>-13833590.940000003</v>
      </c>
      <c r="H987" s="93"/>
      <c r="I987" s="94">
        <f t="shared" si="46"/>
        <v>-5520</v>
      </c>
      <c r="J987" s="115">
        <f t="shared" si="47"/>
        <v>45504</v>
      </c>
      <c r="K987" s="116" t="s">
        <v>9</v>
      </c>
    </row>
    <row r="988" spans="1:11" hidden="1" x14ac:dyDescent="0.2">
      <c r="A988" s="7" t="s">
        <v>1528</v>
      </c>
      <c r="B988" s="90">
        <v>45485</v>
      </c>
      <c r="C988" s="113" t="s">
        <v>1649</v>
      </c>
      <c r="D988" s="114"/>
      <c r="E988" s="91">
        <v>19024.599999999999</v>
      </c>
      <c r="F988" s="91"/>
      <c r="G988" s="92">
        <f t="shared" si="45"/>
        <v>-13828070.940000003</v>
      </c>
      <c r="H988" s="93"/>
      <c r="I988" s="94">
        <f t="shared" si="46"/>
        <v>-19024.599999999999</v>
      </c>
      <c r="J988" s="115">
        <f t="shared" si="47"/>
        <v>45504</v>
      </c>
      <c r="K988" s="116" t="s">
        <v>9</v>
      </c>
    </row>
    <row r="989" spans="1:11" hidden="1" x14ac:dyDescent="0.2">
      <c r="A989" s="7" t="s">
        <v>1528</v>
      </c>
      <c r="B989" s="90">
        <v>45485</v>
      </c>
      <c r="C989" s="113" t="s">
        <v>1650</v>
      </c>
      <c r="D989" s="114"/>
      <c r="E989" s="91">
        <v>900000</v>
      </c>
      <c r="F989" s="91"/>
      <c r="G989" s="92">
        <f t="shared" si="45"/>
        <v>-13809046.340000004</v>
      </c>
      <c r="H989" s="93"/>
      <c r="I989" s="94">
        <f t="shared" si="46"/>
        <v>-900000</v>
      </c>
      <c r="J989" s="115">
        <f t="shared" si="47"/>
        <v>45504</v>
      </c>
      <c r="K989" s="116" t="s">
        <v>9</v>
      </c>
    </row>
    <row r="990" spans="1:11" hidden="1" x14ac:dyDescent="0.2">
      <c r="A990" s="7" t="s">
        <v>1528</v>
      </c>
      <c r="B990" s="90">
        <v>45485</v>
      </c>
      <c r="C990" s="113" t="s">
        <v>1650</v>
      </c>
      <c r="D990" s="114"/>
      <c r="E990" s="91">
        <v>495016.99</v>
      </c>
      <c r="F990" s="91"/>
      <c r="G990" s="92">
        <f t="shared" si="45"/>
        <v>-12909046.340000004</v>
      </c>
      <c r="H990" s="93"/>
      <c r="I990" s="94">
        <f t="shared" si="46"/>
        <v>-495016.99</v>
      </c>
      <c r="J990" s="115">
        <f t="shared" si="47"/>
        <v>45504</v>
      </c>
      <c r="K990" s="116" t="s">
        <v>9</v>
      </c>
    </row>
    <row r="991" spans="1:11" hidden="1" x14ac:dyDescent="0.2">
      <c r="A991" s="7" t="s">
        <v>1528</v>
      </c>
      <c r="B991" s="90">
        <v>45485</v>
      </c>
      <c r="C991" s="113" t="s">
        <v>1651</v>
      </c>
      <c r="D991" s="114"/>
      <c r="E991" s="91"/>
      <c r="F991" s="91">
        <v>1507030</v>
      </c>
      <c r="G991" s="92">
        <f t="shared" si="45"/>
        <v>-12414029.350000003</v>
      </c>
      <c r="H991" s="93"/>
      <c r="I991" s="94">
        <f t="shared" si="46"/>
        <v>1507030</v>
      </c>
      <c r="J991" s="115">
        <f t="shared" si="47"/>
        <v>45504</v>
      </c>
      <c r="K991" s="116" t="s">
        <v>717</v>
      </c>
    </row>
    <row r="992" spans="1:11" hidden="1" x14ac:dyDescent="0.2">
      <c r="A992" s="7" t="s">
        <v>1528</v>
      </c>
      <c r="B992" s="90">
        <v>45488</v>
      </c>
      <c r="C992" s="113" t="s">
        <v>581</v>
      </c>
      <c r="D992" s="114"/>
      <c r="E992" s="91">
        <v>10200</v>
      </c>
      <c r="F992" s="91"/>
      <c r="G992" s="92">
        <f t="shared" si="45"/>
        <v>-13921059.350000003</v>
      </c>
      <c r="H992" s="93"/>
      <c r="I992" s="94">
        <f t="shared" si="46"/>
        <v>-10200</v>
      </c>
      <c r="J992" s="115">
        <f t="shared" si="47"/>
        <v>45504</v>
      </c>
      <c r="K992" s="116" t="s">
        <v>9</v>
      </c>
    </row>
    <row r="993" spans="1:11" hidden="1" x14ac:dyDescent="0.2">
      <c r="A993" s="7" t="s">
        <v>1668</v>
      </c>
      <c r="B993" s="90">
        <v>45488</v>
      </c>
      <c r="C993" s="113" t="s">
        <v>1691</v>
      </c>
      <c r="D993" s="114"/>
      <c r="E993" s="91">
        <v>0</v>
      </c>
      <c r="F993" s="91">
        <v>40000</v>
      </c>
      <c r="G993" s="92">
        <f t="shared" si="45"/>
        <v>-13910859.350000003</v>
      </c>
      <c r="H993" s="93"/>
      <c r="I993" s="94">
        <f t="shared" si="46"/>
        <v>40000</v>
      </c>
      <c r="J993" s="115">
        <f t="shared" si="47"/>
        <v>45504</v>
      </c>
      <c r="K993" s="116" t="s">
        <v>1688</v>
      </c>
    </row>
    <row r="994" spans="1:11" hidden="1" x14ac:dyDescent="0.2">
      <c r="A994" s="7" t="s">
        <v>1668</v>
      </c>
      <c r="B994" s="90">
        <v>45488</v>
      </c>
      <c r="C994" s="113" t="s">
        <v>1697</v>
      </c>
      <c r="D994" s="114" t="s">
        <v>1698</v>
      </c>
      <c r="E994" s="91">
        <v>39506.26</v>
      </c>
      <c r="F994" s="91">
        <v>0</v>
      </c>
      <c r="G994" s="92">
        <f t="shared" si="45"/>
        <v>-13950859.350000003</v>
      </c>
      <c r="H994" s="93"/>
      <c r="I994" s="94">
        <f t="shared" si="46"/>
        <v>-39506.26</v>
      </c>
      <c r="J994" s="115">
        <f t="shared" si="47"/>
        <v>45504</v>
      </c>
      <c r="K994" s="116" t="s">
        <v>731</v>
      </c>
    </row>
    <row r="995" spans="1:11" hidden="1" x14ac:dyDescent="0.2">
      <c r="A995" s="7" t="s">
        <v>1668</v>
      </c>
      <c r="B995" s="90">
        <v>45495</v>
      </c>
      <c r="C995" s="113" t="s">
        <v>599</v>
      </c>
      <c r="D995" s="114"/>
      <c r="E995" s="91">
        <v>16268.02</v>
      </c>
      <c r="F995" s="91">
        <v>0</v>
      </c>
      <c r="G995" s="92">
        <f t="shared" si="45"/>
        <v>-13911353.090000004</v>
      </c>
      <c r="H995" s="93"/>
      <c r="I995" s="94">
        <f t="shared" si="46"/>
        <v>-16268.02</v>
      </c>
      <c r="J995" s="115">
        <f t="shared" si="47"/>
        <v>45504</v>
      </c>
      <c r="K995" s="116" t="s">
        <v>8</v>
      </c>
    </row>
    <row r="996" spans="1:11" hidden="1" x14ac:dyDescent="0.2">
      <c r="A996" s="7" t="s">
        <v>1668</v>
      </c>
      <c r="B996" s="90">
        <v>45503</v>
      </c>
      <c r="C996" s="113" t="s">
        <v>1691</v>
      </c>
      <c r="D996" s="114"/>
      <c r="E996" s="91">
        <v>0</v>
      </c>
      <c r="F996" s="91">
        <v>50000</v>
      </c>
      <c r="G996" s="92">
        <f t="shared" si="45"/>
        <v>-13895085.070000004</v>
      </c>
      <c r="H996" s="93"/>
      <c r="I996" s="94">
        <f t="shared" si="46"/>
        <v>50000</v>
      </c>
      <c r="J996" s="115">
        <f t="shared" si="47"/>
        <v>45504</v>
      </c>
      <c r="K996" s="116" t="s">
        <v>1688</v>
      </c>
    </row>
    <row r="997" spans="1:11" hidden="1" x14ac:dyDescent="0.2">
      <c r="A997" s="7" t="s">
        <v>1668</v>
      </c>
      <c r="B997" s="90">
        <v>45503</v>
      </c>
      <c r="C997" s="113" t="s">
        <v>1694</v>
      </c>
      <c r="D997" s="114"/>
      <c r="E997" s="91">
        <v>14467.4</v>
      </c>
      <c r="F997" s="91">
        <v>0</v>
      </c>
      <c r="G997" s="92">
        <f t="shared" si="45"/>
        <v>-13945085.070000004</v>
      </c>
      <c r="H997" s="93"/>
      <c r="I997" s="94">
        <f t="shared" si="46"/>
        <v>-14467.4</v>
      </c>
      <c r="J997" s="115">
        <f t="shared" si="47"/>
        <v>45504</v>
      </c>
      <c r="K997" s="116" t="s">
        <v>737</v>
      </c>
    </row>
    <row r="998" spans="1:11" hidden="1" x14ac:dyDescent="0.2">
      <c r="A998" s="7" t="s">
        <v>1758</v>
      </c>
      <c r="B998" s="90">
        <v>45503</v>
      </c>
      <c r="C998" s="113" t="s">
        <v>1694</v>
      </c>
      <c r="D998" s="114"/>
      <c r="E998" s="91">
        <v>0</v>
      </c>
      <c r="F998" s="91">
        <v>14467.4</v>
      </c>
      <c r="G998" s="92">
        <f t="shared" si="45"/>
        <v>-13930617.670000004</v>
      </c>
      <c r="H998" s="93"/>
      <c r="I998" s="94">
        <f t="shared" si="46"/>
        <v>14467.4</v>
      </c>
      <c r="J998" s="115">
        <f t="shared" si="47"/>
        <v>45504</v>
      </c>
      <c r="K998" s="116" t="s">
        <v>737</v>
      </c>
    </row>
    <row r="999" spans="1:11" hidden="1" x14ac:dyDescent="0.2">
      <c r="A999" s="7" t="s">
        <v>1830</v>
      </c>
      <c r="B999" s="90">
        <v>45504</v>
      </c>
      <c r="C999" s="113" t="s">
        <v>730</v>
      </c>
      <c r="D999" s="114" t="s">
        <v>1826</v>
      </c>
      <c r="E999" s="91">
        <v>0</v>
      </c>
      <c r="F999" s="91"/>
      <c r="G999" s="92">
        <f t="shared" si="45"/>
        <v>-13945085.070000004</v>
      </c>
      <c r="H999" s="93"/>
      <c r="I999" s="94">
        <f t="shared" si="46"/>
        <v>0</v>
      </c>
      <c r="J999" s="115">
        <f t="shared" si="47"/>
        <v>45504</v>
      </c>
      <c r="K999" s="116"/>
    </row>
    <row r="1000" spans="1:11" hidden="1" x14ac:dyDescent="0.2">
      <c r="A1000" s="7" t="s">
        <v>1668</v>
      </c>
      <c r="B1000" s="90">
        <v>45504</v>
      </c>
      <c r="C1000" s="113" t="s">
        <v>1692</v>
      </c>
      <c r="D1000" s="114"/>
      <c r="E1000" s="91">
        <v>0</v>
      </c>
      <c r="F1000" s="91">
        <v>0.7</v>
      </c>
      <c r="G1000" s="92">
        <f t="shared" si="45"/>
        <v>-13945085.070000004</v>
      </c>
      <c r="H1000" s="93"/>
      <c r="I1000" s="94">
        <f t="shared" si="46"/>
        <v>0.7</v>
      </c>
      <c r="J1000" s="115">
        <f t="shared" si="47"/>
        <v>45504</v>
      </c>
      <c r="K1000" s="116" t="s">
        <v>14</v>
      </c>
    </row>
    <row r="1001" spans="1:11" hidden="1" x14ac:dyDescent="0.2">
      <c r="A1001" s="7" t="s">
        <v>1668</v>
      </c>
      <c r="B1001" s="90">
        <v>45504</v>
      </c>
      <c r="C1001" s="113" t="s">
        <v>1696</v>
      </c>
      <c r="D1001" s="114"/>
      <c r="E1001" s="91">
        <v>0.7</v>
      </c>
      <c r="F1001" s="91">
        <v>0</v>
      </c>
      <c r="G1001" s="92">
        <f t="shared" si="45"/>
        <v>-13945085.770000003</v>
      </c>
      <c r="H1001" s="93"/>
      <c r="I1001" s="94">
        <f t="shared" si="46"/>
        <v>-0.7</v>
      </c>
      <c r="J1001" s="115">
        <f t="shared" si="47"/>
        <v>45504</v>
      </c>
      <c r="K1001" s="116" t="s">
        <v>14</v>
      </c>
    </row>
    <row r="1002" spans="1:11" hidden="1" x14ac:dyDescent="0.2">
      <c r="A1002" s="7" t="s">
        <v>1758</v>
      </c>
      <c r="B1002" s="90">
        <v>45504</v>
      </c>
      <c r="C1002" s="113" t="s">
        <v>1692</v>
      </c>
      <c r="D1002" s="114"/>
      <c r="E1002" s="91">
        <v>0.7</v>
      </c>
      <c r="F1002" s="91">
        <v>0</v>
      </c>
      <c r="G1002" s="92">
        <f t="shared" si="45"/>
        <v>-13945085.070000004</v>
      </c>
      <c r="H1002" s="93"/>
      <c r="I1002" s="94">
        <f t="shared" si="46"/>
        <v>-0.7</v>
      </c>
      <c r="J1002" s="115">
        <f t="shared" si="47"/>
        <v>45504</v>
      </c>
      <c r="K1002" s="116" t="s">
        <v>737</v>
      </c>
    </row>
    <row r="1003" spans="1:11" hidden="1" x14ac:dyDescent="0.2">
      <c r="A1003" s="7" t="s">
        <v>1758</v>
      </c>
      <c r="B1003" s="90">
        <v>45504</v>
      </c>
      <c r="C1003" s="113" t="s">
        <v>1696</v>
      </c>
      <c r="D1003" s="114"/>
      <c r="E1003" s="91">
        <v>0</v>
      </c>
      <c r="F1003" s="91">
        <v>1.84</v>
      </c>
      <c r="G1003" s="92">
        <f t="shared" si="45"/>
        <v>-13945084.370000005</v>
      </c>
      <c r="H1003" s="93"/>
      <c r="I1003" s="94">
        <f t="shared" si="46"/>
        <v>1.84</v>
      </c>
      <c r="J1003" s="115">
        <f t="shared" si="47"/>
        <v>45504</v>
      </c>
      <c r="K1003" s="116" t="s">
        <v>14</v>
      </c>
    </row>
    <row r="1004" spans="1:11" hidden="1" x14ac:dyDescent="0.2">
      <c r="A1004" s="7" t="s">
        <v>1830</v>
      </c>
      <c r="B1004" s="90">
        <v>45512</v>
      </c>
      <c r="C1004" s="113" t="s">
        <v>729</v>
      </c>
      <c r="D1004" s="114" t="s">
        <v>1828</v>
      </c>
      <c r="E1004" s="91">
        <v>1954755</v>
      </c>
      <c r="F1004" s="91"/>
      <c r="G1004" s="92">
        <f t="shared" si="45"/>
        <v>-13945086.210000005</v>
      </c>
      <c r="H1004" s="93"/>
      <c r="I1004" s="94">
        <f t="shared" si="46"/>
        <v>-1954755</v>
      </c>
      <c r="J1004" s="115">
        <f t="shared" si="47"/>
        <v>45535</v>
      </c>
      <c r="K1004" s="116"/>
    </row>
    <row r="1005" spans="1:11" hidden="1" x14ac:dyDescent="0.2">
      <c r="A1005" s="7" t="s">
        <v>1528</v>
      </c>
      <c r="B1005" s="90">
        <v>45512</v>
      </c>
      <c r="C1005" s="113" t="s">
        <v>1002</v>
      </c>
      <c r="D1005" s="114"/>
      <c r="E1005" s="91">
        <v>733773.07</v>
      </c>
      <c r="F1005" s="91"/>
      <c r="G1005" s="92">
        <f t="shared" si="45"/>
        <v>-11990331.210000005</v>
      </c>
      <c r="H1005" s="93"/>
      <c r="I1005" s="94">
        <f t="shared" si="46"/>
        <v>-733773.07</v>
      </c>
      <c r="J1005" s="115">
        <f t="shared" si="47"/>
        <v>45535</v>
      </c>
      <c r="K1005" s="116" t="s">
        <v>9</v>
      </c>
    </row>
    <row r="1006" spans="1:11" hidden="1" x14ac:dyDescent="0.2">
      <c r="A1006" s="7" t="s">
        <v>1528</v>
      </c>
      <c r="B1006" s="90">
        <v>45512</v>
      </c>
      <c r="C1006" s="113" t="s">
        <v>1002</v>
      </c>
      <c r="D1006" s="114"/>
      <c r="E1006" s="91">
        <v>900000</v>
      </c>
      <c r="F1006" s="91"/>
      <c r="G1006" s="92">
        <f t="shared" si="45"/>
        <v>-11256558.140000004</v>
      </c>
      <c r="H1006" s="93"/>
      <c r="I1006" s="94">
        <f t="shared" si="46"/>
        <v>-900000</v>
      </c>
      <c r="J1006" s="115">
        <f t="shared" si="47"/>
        <v>45535</v>
      </c>
      <c r="K1006" s="116" t="s">
        <v>9</v>
      </c>
    </row>
    <row r="1007" spans="1:11" hidden="1" x14ac:dyDescent="0.2">
      <c r="A1007" s="7" t="s">
        <v>1528</v>
      </c>
      <c r="B1007" s="90">
        <v>45512</v>
      </c>
      <c r="C1007" s="113" t="s">
        <v>1646</v>
      </c>
      <c r="D1007" s="114"/>
      <c r="E1007" s="91"/>
      <c r="F1007" s="91">
        <v>1954755</v>
      </c>
      <c r="G1007" s="92">
        <f t="shared" si="45"/>
        <v>-10356558.140000004</v>
      </c>
      <c r="H1007" s="93"/>
      <c r="I1007" s="94">
        <f t="shared" si="46"/>
        <v>1954755</v>
      </c>
      <c r="J1007" s="115">
        <f t="shared" si="47"/>
        <v>45535</v>
      </c>
      <c r="K1007" s="116" t="s">
        <v>717</v>
      </c>
    </row>
    <row r="1008" spans="1:11" hidden="1" x14ac:dyDescent="0.2">
      <c r="A1008" s="7" t="s">
        <v>1528</v>
      </c>
      <c r="B1008" s="90">
        <v>45513</v>
      </c>
      <c r="C1008" s="113" t="s">
        <v>511</v>
      </c>
      <c r="D1008" s="114"/>
      <c r="E1008" s="91">
        <v>255000</v>
      </c>
      <c r="F1008" s="91"/>
      <c r="G1008" s="92">
        <f t="shared" si="45"/>
        <v>-12311313.140000004</v>
      </c>
      <c r="H1008" s="93"/>
      <c r="I1008" s="94">
        <f t="shared" si="46"/>
        <v>-255000</v>
      </c>
      <c r="J1008" s="115">
        <f t="shared" si="47"/>
        <v>45535</v>
      </c>
      <c r="K1008" s="116" t="s">
        <v>9</v>
      </c>
    </row>
    <row r="1009" spans="1:11" hidden="1" x14ac:dyDescent="0.2">
      <c r="A1009" s="7" t="s">
        <v>1528</v>
      </c>
      <c r="B1009" s="90">
        <v>45513</v>
      </c>
      <c r="C1009" s="113" t="s">
        <v>334</v>
      </c>
      <c r="D1009" s="114"/>
      <c r="E1009" s="91">
        <v>21480</v>
      </c>
      <c r="F1009" s="91"/>
      <c r="G1009" s="92">
        <f t="shared" si="45"/>
        <v>-12056313.140000004</v>
      </c>
      <c r="H1009" s="93"/>
      <c r="I1009" s="94">
        <f t="shared" si="46"/>
        <v>-21480</v>
      </c>
      <c r="J1009" s="115">
        <f t="shared" si="47"/>
        <v>45535</v>
      </c>
      <c r="K1009" s="116" t="s">
        <v>9</v>
      </c>
    </row>
    <row r="1010" spans="1:11" hidden="1" x14ac:dyDescent="0.2">
      <c r="A1010" s="7" t="s">
        <v>1528</v>
      </c>
      <c r="B1010" s="90">
        <v>45513</v>
      </c>
      <c r="C1010" s="113" t="s">
        <v>1604</v>
      </c>
      <c r="D1010" s="114"/>
      <c r="E1010" s="91">
        <v>1599.81</v>
      </c>
      <c r="F1010" s="91"/>
      <c r="G1010" s="92">
        <f t="shared" si="45"/>
        <v>-12034833.140000004</v>
      </c>
      <c r="H1010" s="93"/>
      <c r="I1010" s="94">
        <f t="shared" si="46"/>
        <v>-1599.81</v>
      </c>
      <c r="J1010" s="115">
        <f t="shared" si="47"/>
        <v>45535</v>
      </c>
      <c r="K1010" s="116" t="s">
        <v>14</v>
      </c>
    </row>
    <row r="1011" spans="1:11" hidden="1" x14ac:dyDescent="0.2">
      <c r="A1011" s="7" t="s">
        <v>1528</v>
      </c>
      <c r="B1011" s="90">
        <v>45513</v>
      </c>
      <c r="C1011" s="113" t="s">
        <v>1112</v>
      </c>
      <c r="D1011" s="114"/>
      <c r="E1011" s="91">
        <v>666</v>
      </c>
      <c r="F1011" s="91"/>
      <c r="G1011" s="92">
        <f t="shared" si="45"/>
        <v>-12033233.330000004</v>
      </c>
      <c r="H1011" s="93"/>
      <c r="I1011" s="94">
        <f t="shared" si="46"/>
        <v>-666</v>
      </c>
      <c r="J1011" s="115">
        <f t="shared" si="47"/>
        <v>45535</v>
      </c>
      <c r="K1011" s="116" t="s">
        <v>13</v>
      </c>
    </row>
    <row r="1012" spans="1:11" hidden="1" x14ac:dyDescent="0.2">
      <c r="A1012" s="7" t="s">
        <v>1528</v>
      </c>
      <c r="B1012" s="90">
        <v>45513</v>
      </c>
      <c r="C1012" s="113" t="s">
        <v>1643</v>
      </c>
      <c r="D1012" s="114"/>
      <c r="E1012" s="91">
        <v>1740</v>
      </c>
      <c r="F1012" s="91"/>
      <c r="G1012" s="92">
        <f t="shared" si="45"/>
        <v>-12032567.330000004</v>
      </c>
      <c r="H1012" s="93"/>
      <c r="I1012" s="94">
        <f t="shared" si="46"/>
        <v>-1740</v>
      </c>
      <c r="J1012" s="115">
        <f t="shared" si="47"/>
        <v>45535</v>
      </c>
      <c r="K1012" s="116" t="s">
        <v>9</v>
      </c>
    </row>
    <row r="1013" spans="1:11" hidden="1" x14ac:dyDescent="0.2">
      <c r="A1013" s="7" t="s">
        <v>1528</v>
      </c>
      <c r="B1013" s="90">
        <v>45513</v>
      </c>
      <c r="C1013" s="113" t="s">
        <v>861</v>
      </c>
      <c r="D1013" s="114"/>
      <c r="E1013" s="91">
        <v>1683.3</v>
      </c>
      <c r="F1013" s="91"/>
      <c r="G1013" s="92">
        <f t="shared" si="45"/>
        <v>-12030827.330000004</v>
      </c>
      <c r="H1013" s="93"/>
      <c r="I1013" s="94">
        <f t="shared" si="46"/>
        <v>-1683.3</v>
      </c>
      <c r="J1013" s="115">
        <f t="shared" si="47"/>
        <v>45535</v>
      </c>
      <c r="K1013" s="116" t="s">
        <v>9</v>
      </c>
    </row>
    <row r="1014" spans="1:11" hidden="1" x14ac:dyDescent="0.2">
      <c r="A1014" s="7" t="s">
        <v>1528</v>
      </c>
      <c r="B1014" s="90">
        <v>45513</v>
      </c>
      <c r="C1014" s="113" t="s">
        <v>1644</v>
      </c>
      <c r="D1014" s="114"/>
      <c r="E1014" s="91">
        <v>4359</v>
      </c>
      <c r="F1014" s="91"/>
      <c r="G1014" s="92">
        <f t="shared" si="45"/>
        <v>-12029144.030000003</v>
      </c>
      <c r="H1014" s="93"/>
      <c r="I1014" s="94">
        <f t="shared" si="46"/>
        <v>-4359</v>
      </c>
      <c r="J1014" s="115">
        <f t="shared" si="47"/>
        <v>45535</v>
      </c>
      <c r="K1014" s="116" t="s">
        <v>12</v>
      </c>
    </row>
    <row r="1015" spans="1:11" hidden="1" x14ac:dyDescent="0.2">
      <c r="A1015" s="7" t="s">
        <v>1528</v>
      </c>
      <c r="B1015" s="90">
        <v>45513</v>
      </c>
      <c r="C1015" s="113" t="s">
        <v>35</v>
      </c>
      <c r="D1015" s="114"/>
      <c r="E1015" s="91">
        <v>3496.8</v>
      </c>
      <c r="F1015" s="91"/>
      <c r="G1015" s="92">
        <f t="shared" si="45"/>
        <v>-12024785.030000003</v>
      </c>
      <c r="H1015" s="93"/>
      <c r="I1015" s="94">
        <f t="shared" si="46"/>
        <v>-3496.8</v>
      </c>
      <c r="J1015" s="115">
        <f t="shared" si="47"/>
        <v>45535</v>
      </c>
      <c r="K1015" s="116" t="s">
        <v>13</v>
      </c>
    </row>
    <row r="1016" spans="1:11" hidden="1" x14ac:dyDescent="0.2">
      <c r="A1016" s="7" t="s">
        <v>1528</v>
      </c>
      <c r="B1016" s="90">
        <v>45513</v>
      </c>
      <c r="C1016" s="113" t="s">
        <v>1036</v>
      </c>
      <c r="D1016" s="114"/>
      <c r="E1016" s="91">
        <v>8547.5</v>
      </c>
      <c r="F1016" s="91"/>
      <c r="G1016" s="92">
        <f t="shared" si="45"/>
        <v>-12021288.230000002</v>
      </c>
      <c r="H1016" s="93"/>
      <c r="I1016" s="94">
        <f t="shared" si="46"/>
        <v>-8547.5</v>
      </c>
      <c r="J1016" s="115">
        <f t="shared" si="47"/>
        <v>45535</v>
      </c>
      <c r="K1016" s="116" t="s">
        <v>9</v>
      </c>
    </row>
    <row r="1017" spans="1:11" hidden="1" x14ac:dyDescent="0.2">
      <c r="A1017" s="7" t="s">
        <v>1528</v>
      </c>
      <c r="B1017" s="90">
        <v>45513</v>
      </c>
      <c r="C1017" s="113" t="s">
        <v>1645</v>
      </c>
      <c r="D1017" s="114"/>
      <c r="E1017" s="91">
        <v>11400</v>
      </c>
      <c r="F1017" s="91"/>
      <c r="G1017" s="92">
        <f t="shared" si="45"/>
        <v>-12012740.730000002</v>
      </c>
      <c r="H1017" s="93"/>
      <c r="I1017" s="94">
        <f t="shared" si="46"/>
        <v>-11400</v>
      </c>
      <c r="J1017" s="115">
        <f t="shared" si="47"/>
        <v>45535</v>
      </c>
      <c r="K1017" s="116" t="s">
        <v>9</v>
      </c>
    </row>
    <row r="1018" spans="1:11" hidden="1" x14ac:dyDescent="0.2">
      <c r="A1018" s="7" t="s">
        <v>1528</v>
      </c>
      <c r="B1018" s="90">
        <v>45513</v>
      </c>
      <c r="C1018" s="113" t="s">
        <v>1601</v>
      </c>
      <c r="D1018" s="114"/>
      <c r="E1018" s="91">
        <v>5250</v>
      </c>
      <c r="F1018" s="91"/>
      <c r="G1018" s="92">
        <f t="shared" si="45"/>
        <v>-12001340.730000002</v>
      </c>
      <c r="H1018" s="93"/>
      <c r="I1018" s="94">
        <f t="shared" si="46"/>
        <v>-5250</v>
      </c>
      <c r="J1018" s="115">
        <f t="shared" si="47"/>
        <v>45535</v>
      </c>
      <c r="K1018" s="116" t="s">
        <v>9</v>
      </c>
    </row>
    <row r="1019" spans="1:11" hidden="1" x14ac:dyDescent="0.2">
      <c r="A1019" s="7" t="s">
        <v>1528</v>
      </c>
      <c r="B1019" s="90">
        <v>45513</v>
      </c>
      <c r="C1019" s="113" t="s">
        <v>311</v>
      </c>
      <c r="D1019" s="114"/>
      <c r="E1019" s="91">
        <v>2760</v>
      </c>
      <c r="F1019" s="91"/>
      <c r="G1019" s="92">
        <f t="shared" si="45"/>
        <v>-11996090.730000002</v>
      </c>
      <c r="H1019" s="93"/>
      <c r="I1019" s="94">
        <f t="shared" si="46"/>
        <v>-2760</v>
      </c>
      <c r="J1019" s="115">
        <f t="shared" si="47"/>
        <v>45535</v>
      </c>
      <c r="K1019" s="116" t="s">
        <v>9</v>
      </c>
    </row>
    <row r="1020" spans="1:11" hidden="1" x14ac:dyDescent="0.2">
      <c r="A1020" s="7" t="s">
        <v>1830</v>
      </c>
      <c r="B1020" s="90">
        <v>45516</v>
      </c>
      <c r="C1020" s="113" t="s">
        <v>1816</v>
      </c>
      <c r="D1020" s="114" t="s">
        <v>1827</v>
      </c>
      <c r="E1020" s="91">
        <v>3000</v>
      </c>
      <c r="F1020" s="91"/>
      <c r="G1020" s="92">
        <f t="shared" si="45"/>
        <v>-11993330.730000002</v>
      </c>
      <c r="H1020" s="93"/>
      <c r="I1020" s="94">
        <f t="shared" si="46"/>
        <v>-3000</v>
      </c>
      <c r="J1020" s="115">
        <f t="shared" si="47"/>
        <v>45535</v>
      </c>
      <c r="K1020" s="116"/>
    </row>
    <row r="1021" spans="1:11" hidden="1" x14ac:dyDescent="0.2">
      <c r="A1021" s="7" t="s">
        <v>1528</v>
      </c>
      <c r="B1021" s="90">
        <v>45516</v>
      </c>
      <c r="C1021" s="113" t="s">
        <v>1642</v>
      </c>
      <c r="D1021" s="114"/>
      <c r="E1021" s="91">
        <v>3000</v>
      </c>
      <c r="F1021" s="91"/>
      <c r="G1021" s="92">
        <f t="shared" si="45"/>
        <v>-11990330.730000002</v>
      </c>
      <c r="H1021" s="93"/>
      <c r="I1021" s="94">
        <f t="shared" si="46"/>
        <v>-3000</v>
      </c>
      <c r="J1021" s="115">
        <f t="shared" si="47"/>
        <v>45535</v>
      </c>
      <c r="K1021" s="116" t="s">
        <v>15</v>
      </c>
    </row>
    <row r="1022" spans="1:11" hidden="1" x14ac:dyDescent="0.2">
      <c r="A1022" s="7" t="s">
        <v>1830</v>
      </c>
      <c r="B1022" s="90">
        <v>45525</v>
      </c>
      <c r="C1022" s="113" t="s">
        <v>1816</v>
      </c>
      <c r="D1022" s="114" t="s">
        <v>1827</v>
      </c>
      <c r="E1022" s="91">
        <v>3000</v>
      </c>
      <c r="F1022" s="91"/>
      <c r="G1022" s="92">
        <f t="shared" si="45"/>
        <v>-11987330.730000002</v>
      </c>
      <c r="H1022" s="93"/>
      <c r="I1022" s="94">
        <f t="shared" si="46"/>
        <v>-3000</v>
      </c>
      <c r="J1022" s="115">
        <f t="shared" si="47"/>
        <v>45535</v>
      </c>
      <c r="K1022" s="116"/>
    </row>
    <row r="1023" spans="1:11" hidden="1" x14ac:dyDescent="0.2">
      <c r="A1023" s="7" t="s">
        <v>1528</v>
      </c>
      <c r="B1023" s="90">
        <v>45525</v>
      </c>
      <c r="C1023" s="113" t="s">
        <v>1641</v>
      </c>
      <c r="D1023" s="114"/>
      <c r="E1023" s="91">
        <v>3000</v>
      </c>
      <c r="F1023" s="91"/>
      <c r="G1023" s="92">
        <f t="shared" si="45"/>
        <v>-11984330.730000002</v>
      </c>
      <c r="H1023" s="93"/>
      <c r="I1023" s="94">
        <f t="shared" si="46"/>
        <v>-3000</v>
      </c>
      <c r="J1023" s="115">
        <f t="shared" si="47"/>
        <v>45535</v>
      </c>
      <c r="K1023" s="116" t="s">
        <v>15</v>
      </c>
    </row>
    <row r="1024" spans="1:11" hidden="1" x14ac:dyDescent="0.2">
      <c r="A1024" s="7" t="s">
        <v>1668</v>
      </c>
      <c r="B1024" s="90">
        <v>45527</v>
      </c>
      <c r="C1024" s="113" t="s">
        <v>1694</v>
      </c>
      <c r="D1024" s="114"/>
      <c r="E1024" s="91">
        <v>14933.33</v>
      </c>
      <c r="F1024" s="91">
        <v>0</v>
      </c>
      <c r="G1024" s="92">
        <f t="shared" si="45"/>
        <v>-11981330.730000002</v>
      </c>
      <c r="H1024" s="93"/>
      <c r="I1024" s="94">
        <f t="shared" si="46"/>
        <v>-14933.33</v>
      </c>
      <c r="J1024" s="115">
        <f t="shared" si="47"/>
        <v>45535</v>
      </c>
      <c r="K1024" s="116" t="s">
        <v>737</v>
      </c>
    </row>
    <row r="1025" spans="1:11" hidden="1" x14ac:dyDescent="0.2">
      <c r="A1025" s="7" t="s">
        <v>1668</v>
      </c>
      <c r="B1025" s="90">
        <v>45527</v>
      </c>
      <c r="C1025" s="113" t="s">
        <v>1614</v>
      </c>
      <c r="D1025" s="114" t="s">
        <v>1695</v>
      </c>
      <c r="E1025" s="91">
        <v>0</v>
      </c>
      <c r="F1025" s="91">
        <v>14933.33</v>
      </c>
      <c r="G1025" s="92">
        <f t="shared" si="45"/>
        <v>-11966397.400000002</v>
      </c>
      <c r="H1025" s="93"/>
      <c r="I1025" s="94">
        <f t="shared" si="46"/>
        <v>14933.33</v>
      </c>
      <c r="J1025" s="115">
        <f t="shared" si="47"/>
        <v>45535</v>
      </c>
      <c r="K1025" s="116" t="s">
        <v>14</v>
      </c>
    </row>
    <row r="1026" spans="1:11" hidden="1" x14ac:dyDescent="0.2">
      <c r="A1026" s="7" t="s">
        <v>1758</v>
      </c>
      <c r="B1026" s="90">
        <v>45527</v>
      </c>
      <c r="C1026" s="113" t="s">
        <v>1694</v>
      </c>
      <c r="D1026" s="114"/>
      <c r="E1026" s="91">
        <v>0</v>
      </c>
      <c r="F1026" s="91">
        <v>14933.33</v>
      </c>
      <c r="G1026" s="92">
        <f t="shared" ref="G1026:G1089" si="48">G1027+F1026-E1026</f>
        <v>-11981330.730000002</v>
      </c>
      <c r="H1026" s="93"/>
      <c r="I1026" s="94">
        <f t="shared" ref="I1026:I1089" si="49">-E1026+F1026</f>
        <v>14933.33</v>
      </c>
      <c r="J1026" s="115">
        <f t="shared" ref="J1026:J1089" si="50">EOMONTH(B1026,0)</f>
        <v>45535</v>
      </c>
      <c r="K1026" s="116" t="s">
        <v>737</v>
      </c>
    </row>
    <row r="1027" spans="1:11" hidden="1" x14ac:dyDescent="0.2">
      <c r="A1027" s="7" t="s">
        <v>1668</v>
      </c>
      <c r="B1027" s="90">
        <v>45534</v>
      </c>
      <c r="C1027" s="113" t="s">
        <v>1692</v>
      </c>
      <c r="D1027" s="114"/>
      <c r="E1027" s="91">
        <v>0</v>
      </c>
      <c r="F1027" s="91">
        <v>20.350000000000001</v>
      </c>
      <c r="G1027" s="92">
        <f t="shared" si="48"/>
        <v>-11996264.060000002</v>
      </c>
      <c r="H1027" s="93"/>
      <c r="I1027" s="94">
        <f t="shared" si="49"/>
        <v>20.350000000000001</v>
      </c>
      <c r="J1027" s="115">
        <f t="shared" si="50"/>
        <v>45535</v>
      </c>
      <c r="K1027" s="116" t="s">
        <v>737</v>
      </c>
    </row>
    <row r="1028" spans="1:11" hidden="1" x14ac:dyDescent="0.2">
      <c r="A1028" s="7" t="s">
        <v>1668</v>
      </c>
      <c r="B1028" s="90">
        <v>45534</v>
      </c>
      <c r="C1028" s="113" t="s">
        <v>1693</v>
      </c>
      <c r="D1028" s="114"/>
      <c r="E1028" s="91">
        <v>0.35</v>
      </c>
      <c r="F1028" s="91">
        <v>0</v>
      </c>
      <c r="G1028" s="92">
        <f t="shared" si="48"/>
        <v>-11996284.410000002</v>
      </c>
      <c r="H1028" s="93"/>
      <c r="I1028" s="94">
        <f t="shared" si="49"/>
        <v>-0.35</v>
      </c>
      <c r="J1028" s="115">
        <f t="shared" si="50"/>
        <v>45535</v>
      </c>
      <c r="K1028" s="116" t="s">
        <v>14</v>
      </c>
    </row>
    <row r="1029" spans="1:11" hidden="1" x14ac:dyDescent="0.2">
      <c r="A1029" s="7" t="s">
        <v>1668</v>
      </c>
      <c r="B1029" s="90">
        <v>45534</v>
      </c>
      <c r="C1029" s="113" t="s">
        <v>1693</v>
      </c>
      <c r="D1029" s="114"/>
      <c r="E1029" s="91">
        <v>20</v>
      </c>
      <c r="F1029" s="91">
        <v>0</v>
      </c>
      <c r="G1029" s="92">
        <f t="shared" si="48"/>
        <v>-11996284.060000002</v>
      </c>
      <c r="H1029" s="93"/>
      <c r="I1029" s="94">
        <f t="shared" si="49"/>
        <v>-20</v>
      </c>
      <c r="J1029" s="115">
        <f t="shared" si="50"/>
        <v>45535</v>
      </c>
      <c r="K1029" s="116" t="s">
        <v>14</v>
      </c>
    </row>
    <row r="1030" spans="1:11" hidden="1" x14ac:dyDescent="0.2">
      <c r="A1030" s="7" t="s">
        <v>1758</v>
      </c>
      <c r="B1030" s="90">
        <v>45534</v>
      </c>
      <c r="C1030" s="113" t="s">
        <v>1692</v>
      </c>
      <c r="D1030" s="114"/>
      <c r="E1030" s="91">
        <v>20.350000000000001</v>
      </c>
      <c r="F1030" s="91">
        <v>0</v>
      </c>
      <c r="G1030" s="92">
        <f t="shared" si="48"/>
        <v>-11996264.060000002</v>
      </c>
      <c r="H1030" s="93"/>
      <c r="I1030" s="94">
        <f t="shared" si="49"/>
        <v>-20.350000000000001</v>
      </c>
      <c r="J1030" s="115">
        <f t="shared" si="50"/>
        <v>45535</v>
      </c>
      <c r="K1030" s="116" t="s">
        <v>737</v>
      </c>
    </row>
    <row r="1031" spans="1:11" hidden="1" x14ac:dyDescent="0.2">
      <c r="A1031" s="7" t="s">
        <v>1758</v>
      </c>
      <c r="B1031" s="90">
        <v>45534</v>
      </c>
      <c r="C1031" s="113" t="s">
        <v>1696</v>
      </c>
      <c r="D1031" s="114"/>
      <c r="E1031" s="91">
        <v>0</v>
      </c>
      <c r="F1031" s="91">
        <v>68.62</v>
      </c>
      <c r="G1031" s="92">
        <f t="shared" si="48"/>
        <v>-11996243.710000003</v>
      </c>
      <c r="H1031" s="93"/>
      <c r="I1031" s="94">
        <f t="shared" si="49"/>
        <v>68.62</v>
      </c>
      <c r="J1031" s="115">
        <f t="shared" si="50"/>
        <v>45535</v>
      </c>
      <c r="K1031" s="116" t="s">
        <v>14</v>
      </c>
    </row>
    <row r="1032" spans="1:11" s="55" customFormat="1" hidden="1" x14ac:dyDescent="0.2">
      <c r="A1032" s="7" t="s">
        <v>1830</v>
      </c>
      <c r="B1032" s="90">
        <v>45535</v>
      </c>
      <c r="C1032" s="113" t="s">
        <v>730</v>
      </c>
      <c r="D1032" s="114" t="s">
        <v>1826</v>
      </c>
      <c r="E1032" s="91">
        <v>0</v>
      </c>
      <c r="F1032" s="91"/>
      <c r="G1032" s="92">
        <f t="shared" si="48"/>
        <v>-11996312.330000002</v>
      </c>
      <c r="H1032" s="93"/>
      <c r="I1032" s="94">
        <f t="shared" si="49"/>
        <v>0</v>
      </c>
      <c r="J1032" s="115">
        <f t="shared" si="50"/>
        <v>45535</v>
      </c>
      <c r="K1032" s="116"/>
    </row>
    <row r="1033" spans="1:11" hidden="1" x14ac:dyDescent="0.2">
      <c r="A1033" s="7" t="s">
        <v>1830</v>
      </c>
      <c r="B1033" s="90">
        <v>45541</v>
      </c>
      <c r="C1033" s="113" t="s">
        <v>729</v>
      </c>
      <c r="D1033" s="114" t="s">
        <v>1828</v>
      </c>
      <c r="E1033" s="91">
        <v>2630905</v>
      </c>
      <c r="F1033" s="91"/>
      <c r="G1033" s="92">
        <f t="shared" si="48"/>
        <v>-11996312.330000002</v>
      </c>
      <c r="H1033" s="93"/>
      <c r="I1033" s="94">
        <f t="shared" si="49"/>
        <v>-2630905</v>
      </c>
      <c r="J1033" s="115">
        <f t="shared" si="50"/>
        <v>45565</v>
      </c>
      <c r="K1033" s="116"/>
    </row>
    <row r="1034" spans="1:11" hidden="1" x14ac:dyDescent="0.2">
      <c r="A1034" s="7" t="s">
        <v>1528</v>
      </c>
      <c r="B1034" s="90">
        <v>45541</v>
      </c>
      <c r="C1034" s="113" t="s">
        <v>1611</v>
      </c>
      <c r="D1034" s="114"/>
      <c r="E1034" s="91">
        <v>0</v>
      </c>
      <c r="F1034" s="91">
        <v>2630905</v>
      </c>
      <c r="G1034" s="92">
        <f t="shared" si="48"/>
        <v>-9365407.3300000019</v>
      </c>
      <c r="H1034" s="93"/>
      <c r="I1034" s="94">
        <f t="shared" si="49"/>
        <v>2630905</v>
      </c>
      <c r="J1034" s="115">
        <f t="shared" si="50"/>
        <v>45565</v>
      </c>
      <c r="K1034" s="116" t="s">
        <v>717</v>
      </c>
    </row>
    <row r="1035" spans="1:11" hidden="1" x14ac:dyDescent="0.2">
      <c r="A1035" s="7" t="s">
        <v>1528</v>
      </c>
      <c r="B1035" s="90">
        <v>45544</v>
      </c>
      <c r="C1035" s="113" t="s">
        <v>1612</v>
      </c>
      <c r="D1035" s="114" t="s">
        <v>1613</v>
      </c>
      <c r="E1035" s="91">
        <v>5400</v>
      </c>
      <c r="F1035" s="91">
        <v>0</v>
      </c>
      <c r="G1035" s="92">
        <f t="shared" si="48"/>
        <v>-11996312.330000002</v>
      </c>
      <c r="H1035" s="93"/>
      <c r="I1035" s="94">
        <f t="shared" si="49"/>
        <v>-5400</v>
      </c>
      <c r="J1035" s="115">
        <f t="shared" si="50"/>
        <v>45565</v>
      </c>
      <c r="K1035" s="116" t="s">
        <v>9</v>
      </c>
    </row>
    <row r="1036" spans="1:11" hidden="1" x14ac:dyDescent="0.2">
      <c r="A1036" s="7" t="s">
        <v>1528</v>
      </c>
      <c r="B1036" s="90">
        <v>45544</v>
      </c>
      <c r="C1036" s="113" t="s">
        <v>1614</v>
      </c>
      <c r="D1036" s="114" t="s">
        <v>1615</v>
      </c>
      <c r="E1036" s="91">
        <v>1389.12</v>
      </c>
      <c r="F1036" s="91">
        <v>0</v>
      </c>
      <c r="G1036" s="92">
        <f t="shared" si="48"/>
        <v>-11990912.330000002</v>
      </c>
      <c r="H1036" s="93"/>
      <c r="I1036" s="94">
        <f t="shared" si="49"/>
        <v>-1389.12</v>
      </c>
      <c r="J1036" s="115">
        <f t="shared" si="50"/>
        <v>45565</v>
      </c>
      <c r="K1036" s="116" t="s">
        <v>9</v>
      </c>
    </row>
    <row r="1037" spans="1:11" hidden="1" x14ac:dyDescent="0.2">
      <c r="A1037" s="7" t="s">
        <v>1528</v>
      </c>
      <c r="B1037" s="90">
        <v>45544</v>
      </c>
      <c r="C1037" s="113" t="s">
        <v>503</v>
      </c>
      <c r="D1037" s="114" t="s">
        <v>1616</v>
      </c>
      <c r="E1037" s="91">
        <v>1043.48</v>
      </c>
      <c r="F1037" s="91">
        <v>0</v>
      </c>
      <c r="G1037" s="92">
        <f t="shared" si="48"/>
        <v>-11989523.210000003</v>
      </c>
      <c r="H1037" s="93"/>
      <c r="I1037" s="94">
        <f t="shared" si="49"/>
        <v>-1043.48</v>
      </c>
      <c r="J1037" s="115">
        <f t="shared" si="50"/>
        <v>45565</v>
      </c>
      <c r="K1037" s="116" t="s">
        <v>14</v>
      </c>
    </row>
    <row r="1038" spans="1:11" hidden="1" x14ac:dyDescent="0.2">
      <c r="A1038" s="7" t="s">
        <v>1528</v>
      </c>
      <c r="B1038" s="90">
        <v>45544</v>
      </c>
      <c r="C1038" s="113" t="s">
        <v>1617</v>
      </c>
      <c r="D1038" s="114" t="s">
        <v>1618</v>
      </c>
      <c r="E1038" s="91">
        <v>720</v>
      </c>
      <c r="F1038" s="91">
        <v>0</v>
      </c>
      <c r="G1038" s="92">
        <f t="shared" si="48"/>
        <v>-11988479.730000002</v>
      </c>
      <c r="H1038" s="93"/>
      <c r="I1038" s="94">
        <f t="shared" si="49"/>
        <v>-720</v>
      </c>
      <c r="J1038" s="115">
        <f t="shared" si="50"/>
        <v>45565</v>
      </c>
      <c r="K1038" s="116" t="s">
        <v>11</v>
      </c>
    </row>
    <row r="1039" spans="1:11" hidden="1" x14ac:dyDescent="0.2">
      <c r="A1039" s="7" t="s">
        <v>1528</v>
      </c>
      <c r="B1039" s="90">
        <v>45544</v>
      </c>
      <c r="C1039" s="113" t="s">
        <v>1619</v>
      </c>
      <c r="D1039" s="114" t="s">
        <v>1620</v>
      </c>
      <c r="E1039" s="91">
        <v>5250</v>
      </c>
      <c r="F1039" s="91">
        <v>0</v>
      </c>
      <c r="G1039" s="92">
        <f t="shared" si="48"/>
        <v>-11987759.730000002</v>
      </c>
      <c r="H1039" s="93"/>
      <c r="I1039" s="94">
        <f t="shared" si="49"/>
        <v>-5250</v>
      </c>
      <c r="J1039" s="115">
        <f t="shared" si="50"/>
        <v>45565</v>
      </c>
      <c r="K1039" s="116" t="s">
        <v>9</v>
      </c>
    </row>
    <row r="1040" spans="1:11" hidden="1" x14ac:dyDescent="0.2">
      <c r="A1040" s="7" t="s">
        <v>1528</v>
      </c>
      <c r="B1040" s="90">
        <v>45544</v>
      </c>
      <c r="C1040" s="113" t="s">
        <v>1621</v>
      </c>
      <c r="D1040" s="114" t="s">
        <v>1622</v>
      </c>
      <c r="E1040" s="91">
        <v>885.6</v>
      </c>
      <c r="F1040" s="91">
        <v>0</v>
      </c>
      <c r="G1040" s="92">
        <f t="shared" si="48"/>
        <v>-11982509.730000002</v>
      </c>
      <c r="H1040" s="93"/>
      <c r="I1040" s="94">
        <f t="shared" si="49"/>
        <v>-885.6</v>
      </c>
      <c r="J1040" s="115">
        <f t="shared" si="50"/>
        <v>45565</v>
      </c>
      <c r="K1040" s="116" t="s">
        <v>9</v>
      </c>
    </row>
    <row r="1041" spans="1:11" s="55" customFormat="1" hidden="1" x14ac:dyDescent="0.2">
      <c r="A1041" s="7" t="s">
        <v>1528</v>
      </c>
      <c r="B1041" s="90">
        <v>45544</v>
      </c>
      <c r="C1041" s="113" t="s">
        <v>1623</v>
      </c>
      <c r="D1041" s="114" t="s">
        <v>1624</v>
      </c>
      <c r="E1041" s="91">
        <v>6900</v>
      </c>
      <c r="F1041" s="91">
        <v>0</v>
      </c>
      <c r="G1041" s="92">
        <f t="shared" si="48"/>
        <v>-11981624.130000003</v>
      </c>
      <c r="H1041" s="93"/>
      <c r="I1041" s="94">
        <f t="shared" si="49"/>
        <v>-6900</v>
      </c>
      <c r="J1041" s="115">
        <f t="shared" si="50"/>
        <v>45565</v>
      </c>
      <c r="K1041" s="116" t="s">
        <v>9</v>
      </c>
    </row>
    <row r="1042" spans="1:11" hidden="1" x14ac:dyDescent="0.2">
      <c r="A1042" s="7" t="s">
        <v>1528</v>
      </c>
      <c r="B1042" s="90">
        <v>45544</v>
      </c>
      <c r="C1042" s="113" t="s">
        <v>1625</v>
      </c>
      <c r="D1042" s="114" t="s">
        <v>1626</v>
      </c>
      <c r="E1042" s="91">
        <v>7834.32</v>
      </c>
      <c r="F1042" s="91">
        <v>0</v>
      </c>
      <c r="G1042" s="92">
        <f t="shared" si="48"/>
        <v>-11974724.130000003</v>
      </c>
      <c r="H1042" s="93"/>
      <c r="I1042" s="94">
        <f t="shared" si="49"/>
        <v>-7834.32</v>
      </c>
      <c r="J1042" s="115">
        <f t="shared" si="50"/>
        <v>45565</v>
      </c>
      <c r="K1042" s="116" t="s">
        <v>12</v>
      </c>
    </row>
    <row r="1043" spans="1:11" hidden="1" x14ac:dyDescent="0.2">
      <c r="A1043" s="7" t="s">
        <v>1528</v>
      </c>
      <c r="B1043" s="90">
        <v>45544</v>
      </c>
      <c r="C1043" s="113" t="s">
        <v>936</v>
      </c>
      <c r="D1043" s="114" t="s">
        <v>1627</v>
      </c>
      <c r="E1043" s="91">
        <v>2193633.87</v>
      </c>
      <c r="F1043" s="91">
        <v>0</v>
      </c>
      <c r="G1043" s="92">
        <f t="shared" si="48"/>
        <v>-11966889.810000002</v>
      </c>
      <c r="H1043" s="93"/>
      <c r="I1043" s="94">
        <f t="shared" si="49"/>
        <v>-2193633.87</v>
      </c>
      <c r="J1043" s="115">
        <f t="shared" si="50"/>
        <v>45565</v>
      </c>
      <c r="K1043" s="116" t="s">
        <v>9</v>
      </c>
    </row>
    <row r="1044" spans="1:11" hidden="1" x14ac:dyDescent="0.2">
      <c r="A1044" s="7" t="s">
        <v>1528</v>
      </c>
      <c r="B1044" s="90">
        <v>45544</v>
      </c>
      <c r="C1044" s="113" t="s">
        <v>1628</v>
      </c>
      <c r="D1044" s="114" t="s">
        <v>1629</v>
      </c>
      <c r="E1044" s="91">
        <v>21480</v>
      </c>
      <c r="F1044" s="91">
        <v>0</v>
      </c>
      <c r="G1044" s="92">
        <f t="shared" si="48"/>
        <v>-9773255.9400000032</v>
      </c>
      <c r="H1044" s="93"/>
      <c r="I1044" s="94">
        <f t="shared" si="49"/>
        <v>-21480</v>
      </c>
      <c r="J1044" s="115">
        <f t="shared" si="50"/>
        <v>45565</v>
      </c>
      <c r="K1044" s="116" t="s">
        <v>9</v>
      </c>
    </row>
    <row r="1045" spans="1:11" hidden="1" x14ac:dyDescent="0.2">
      <c r="A1045" s="7" t="s">
        <v>1528</v>
      </c>
      <c r="B1045" s="90">
        <v>45544</v>
      </c>
      <c r="C1045" s="113" t="s">
        <v>1630</v>
      </c>
      <c r="D1045" s="114" t="s">
        <v>1631</v>
      </c>
      <c r="E1045" s="91">
        <v>370000</v>
      </c>
      <c r="F1045" s="91">
        <v>0</v>
      </c>
      <c r="G1045" s="92">
        <f t="shared" si="48"/>
        <v>-9751775.9400000032</v>
      </c>
      <c r="H1045" s="93"/>
      <c r="I1045" s="94">
        <f t="shared" si="49"/>
        <v>-370000</v>
      </c>
      <c r="J1045" s="115">
        <f t="shared" si="50"/>
        <v>45565</v>
      </c>
      <c r="K1045" s="116" t="s">
        <v>9</v>
      </c>
    </row>
    <row r="1046" spans="1:11" hidden="1" x14ac:dyDescent="0.2">
      <c r="A1046" s="7" t="s">
        <v>1528</v>
      </c>
      <c r="B1046" s="90">
        <v>45544</v>
      </c>
      <c r="C1046" s="113" t="s">
        <v>1632</v>
      </c>
      <c r="D1046" s="114" t="s">
        <v>1633</v>
      </c>
      <c r="E1046" s="91">
        <v>764.26</v>
      </c>
      <c r="F1046" s="91">
        <v>0</v>
      </c>
      <c r="G1046" s="92">
        <f t="shared" si="48"/>
        <v>-9381775.9400000032</v>
      </c>
      <c r="H1046" s="93"/>
      <c r="I1046" s="94">
        <f t="shared" si="49"/>
        <v>-764.26</v>
      </c>
      <c r="J1046" s="115">
        <f t="shared" si="50"/>
        <v>45565</v>
      </c>
      <c r="K1046" s="116" t="s">
        <v>14</v>
      </c>
    </row>
    <row r="1047" spans="1:11" hidden="1" x14ac:dyDescent="0.2">
      <c r="A1047" s="7" t="s">
        <v>1528</v>
      </c>
      <c r="B1047" s="90">
        <v>45544</v>
      </c>
      <c r="C1047" s="113" t="s">
        <v>1632</v>
      </c>
      <c r="D1047" s="114" t="s">
        <v>1634</v>
      </c>
      <c r="E1047" s="91">
        <v>55</v>
      </c>
      <c r="F1047" s="91">
        <v>0</v>
      </c>
      <c r="G1047" s="92">
        <f t="shared" si="48"/>
        <v>-9381011.6800000034</v>
      </c>
      <c r="H1047" s="93"/>
      <c r="I1047" s="94">
        <f t="shared" si="49"/>
        <v>-55</v>
      </c>
      <c r="J1047" s="115">
        <f t="shared" si="50"/>
        <v>45565</v>
      </c>
      <c r="K1047" s="116" t="s">
        <v>14</v>
      </c>
    </row>
    <row r="1048" spans="1:11" hidden="1" x14ac:dyDescent="0.2">
      <c r="A1048" s="7" t="s">
        <v>1528</v>
      </c>
      <c r="B1048" s="90">
        <v>45544</v>
      </c>
      <c r="C1048" s="113" t="s">
        <v>1632</v>
      </c>
      <c r="D1048" s="114" t="s">
        <v>1635</v>
      </c>
      <c r="E1048" s="91">
        <v>9.34</v>
      </c>
      <c r="F1048" s="91">
        <v>0</v>
      </c>
      <c r="G1048" s="92">
        <f t="shared" si="48"/>
        <v>-9380956.6800000034</v>
      </c>
      <c r="H1048" s="93"/>
      <c r="I1048" s="94">
        <f t="shared" si="49"/>
        <v>-9.34</v>
      </c>
      <c r="J1048" s="115">
        <f t="shared" si="50"/>
        <v>45565</v>
      </c>
      <c r="K1048" s="116" t="s">
        <v>14</v>
      </c>
    </row>
    <row r="1049" spans="1:11" hidden="1" x14ac:dyDescent="0.2">
      <c r="A1049" s="7" t="s">
        <v>1528</v>
      </c>
      <c r="B1049" s="90">
        <v>45544</v>
      </c>
      <c r="C1049" s="113" t="s">
        <v>1617</v>
      </c>
      <c r="D1049" s="114" t="s">
        <v>1636</v>
      </c>
      <c r="E1049" s="91">
        <v>1200</v>
      </c>
      <c r="F1049" s="91">
        <v>0</v>
      </c>
      <c r="G1049" s="92">
        <f t="shared" si="48"/>
        <v>-9380947.3400000036</v>
      </c>
      <c r="H1049" s="93"/>
      <c r="I1049" s="94">
        <f t="shared" si="49"/>
        <v>-1200</v>
      </c>
      <c r="J1049" s="115">
        <f t="shared" si="50"/>
        <v>45565</v>
      </c>
      <c r="K1049" s="116" t="s">
        <v>11</v>
      </c>
    </row>
    <row r="1050" spans="1:11" hidden="1" x14ac:dyDescent="0.2">
      <c r="A1050" s="7" t="s">
        <v>1528</v>
      </c>
      <c r="B1050" s="90">
        <v>45544</v>
      </c>
      <c r="C1050" s="113" t="s">
        <v>469</v>
      </c>
      <c r="D1050" s="114" t="s">
        <v>1637</v>
      </c>
      <c r="E1050" s="91">
        <v>3840</v>
      </c>
      <c r="F1050" s="91">
        <v>0</v>
      </c>
      <c r="G1050" s="92">
        <f t="shared" si="48"/>
        <v>-9379747.3400000036</v>
      </c>
      <c r="H1050" s="93"/>
      <c r="I1050" s="94">
        <f t="shared" si="49"/>
        <v>-3840</v>
      </c>
      <c r="J1050" s="115">
        <f t="shared" si="50"/>
        <v>45565</v>
      </c>
      <c r="K1050" s="116" t="s">
        <v>9</v>
      </c>
    </row>
    <row r="1051" spans="1:11" hidden="1" x14ac:dyDescent="0.2">
      <c r="A1051" s="7" t="s">
        <v>1528</v>
      </c>
      <c r="B1051" s="90">
        <v>45544</v>
      </c>
      <c r="C1051" s="113" t="s">
        <v>469</v>
      </c>
      <c r="D1051" s="114" t="s">
        <v>1638</v>
      </c>
      <c r="E1051" s="91">
        <v>3840</v>
      </c>
      <c r="F1051" s="91">
        <v>0</v>
      </c>
      <c r="G1051" s="92">
        <f t="shared" si="48"/>
        <v>-9375907.3400000036</v>
      </c>
      <c r="H1051" s="93"/>
      <c r="I1051" s="94">
        <f t="shared" si="49"/>
        <v>-3840</v>
      </c>
      <c r="J1051" s="115">
        <f t="shared" si="50"/>
        <v>45565</v>
      </c>
      <c r="K1051" s="116" t="s">
        <v>9</v>
      </c>
    </row>
    <row r="1052" spans="1:11" hidden="1" x14ac:dyDescent="0.2">
      <c r="A1052" s="7" t="s">
        <v>1528</v>
      </c>
      <c r="B1052" s="90">
        <v>45544</v>
      </c>
      <c r="C1052" s="113" t="s">
        <v>1630</v>
      </c>
      <c r="D1052" s="114" t="s">
        <v>1639</v>
      </c>
      <c r="E1052" s="91">
        <v>360</v>
      </c>
      <c r="F1052" s="91">
        <v>0</v>
      </c>
      <c r="G1052" s="92">
        <f t="shared" si="48"/>
        <v>-9372067.3400000036</v>
      </c>
      <c r="H1052" s="93"/>
      <c r="I1052" s="94">
        <f t="shared" si="49"/>
        <v>-360</v>
      </c>
      <c r="J1052" s="115">
        <f t="shared" si="50"/>
        <v>45565</v>
      </c>
      <c r="K1052" s="116" t="s">
        <v>9</v>
      </c>
    </row>
    <row r="1053" spans="1:11" hidden="1" x14ac:dyDescent="0.2">
      <c r="A1053" s="7" t="s">
        <v>1528</v>
      </c>
      <c r="B1053" s="90">
        <v>45544</v>
      </c>
      <c r="C1053" s="113" t="s">
        <v>1630</v>
      </c>
      <c r="D1053" s="114" t="s">
        <v>1640</v>
      </c>
      <c r="E1053" s="91">
        <v>3300</v>
      </c>
      <c r="F1053" s="91">
        <v>0</v>
      </c>
      <c r="G1053" s="92">
        <f t="shared" si="48"/>
        <v>-9371707.3400000036</v>
      </c>
      <c r="H1053" s="93"/>
      <c r="I1053" s="94">
        <f t="shared" si="49"/>
        <v>-3300</v>
      </c>
      <c r="J1053" s="115">
        <f t="shared" si="50"/>
        <v>45565</v>
      </c>
      <c r="K1053" s="116" t="s">
        <v>9</v>
      </c>
    </row>
    <row r="1054" spans="1:11" hidden="1" x14ac:dyDescent="0.2">
      <c r="A1054" s="7" t="s">
        <v>1830</v>
      </c>
      <c r="B1054" s="90">
        <v>45555</v>
      </c>
      <c r="C1054" s="113" t="s">
        <v>1816</v>
      </c>
      <c r="D1054" s="114" t="s">
        <v>1827</v>
      </c>
      <c r="E1054" s="91">
        <v>3000</v>
      </c>
      <c r="F1054" s="91"/>
      <c r="G1054" s="92">
        <f t="shared" si="48"/>
        <v>-9368407.3400000036</v>
      </c>
      <c r="H1054" s="93"/>
      <c r="I1054" s="94">
        <f t="shared" si="49"/>
        <v>-3000</v>
      </c>
      <c r="J1054" s="115">
        <f t="shared" si="50"/>
        <v>45565</v>
      </c>
      <c r="K1054" s="116"/>
    </row>
    <row r="1055" spans="1:11" hidden="1" x14ac:dyDescent="0.2">
      <c r="A1055" s="7" t="s">
        <v>1528</v>
      </c>
      <c r="B1055" s="90">
        <v>45555</v>
      </c>
      <c r="C1055" s="113" t="s">
        <v>18</v>
      </c>
      <c r="D1055" s="114"/>
      <c r="E1055" s="91">
        <v>3000</v>
      </c>
      <c r="F1055" s="91">
        <v>0</v>
      </c>
      <c r="G1055" s="92">
        <f t="shared" si="48"/>
        <v>-9365407.3400000036</v>
      </c>
      <c r="H1055" s="93"/>
      <c r="I1055" s="94">
        <f t="shared" si="49"/>
        <v>-3000</v>
      </c>
      <c r="J1055" s="115">
        <f t="shared" si="50"/>
        <v>45565</v>
      </c>
      <c r="K1055" s="116" t="s">
        <v>15</v>
      </c>
    </row>
    <row r="1056" spans="1:11" hidden="1" x14ac:dyDescent="0.2">
      <c r="A1056" s="7" t="s">
        <v>1830</v>
      </c>
      <c r="B1056" s="90">
        <v>45565</v>
      </c>
      <c r="C1056" s="113" t="s">
        <v>729</v>
      </c>
      <c r="D1056" s="114" t="s">
        <v>1828</v>
      </c>
      <c r="E1056" s="91">
        <v>0</v>
      </c>
      <c r="F1056" s="91"/>
      <c r="G1056" s="92">
        <f t="shared" si="48"/>
        <v>-9362407.3400000036</v>
      </c>
      <c r="H1056" s="93"/>
      <c r="I1056" s="94">
        <f t="shared" si="49"/>
        <v>0</v>
      </c>
      <c r="J1056" s="115">
        <f t="shared" si="50"/>
        <v>45565</v>
      </c>
      <c r="K1056" s="116"/>
    </row>
    <row r="1057" spans="1:11" x14ac:dyDescent="0.2">
      <c r="A1057" s="7" t="s">
        <v>1830</v>
      </c>
      <c r="B1057" s="90">
        <v>45565</v>
      </c>
      <c r="C1057" s="113" t="s">
        <v>727</v>
      </c>
      <c r="D1057" s="114" t="s">
        <v>1825</v>
      </c>
      <c r="E1057" s="91">
        <v>46305</v>
      </c>
      <c r="F1057" s="91"/>
      <c r="G1057" s="92">
        <f t="shared" si="48"/>
        <v>-9362407.3400000036</v>
      </c>
      <c r="H1057" s="93"/>
      <c r="I1057" s="94">
        <f t="shared" si="49"/>
        <v>-46305</v>
      </c>
      <c r="J1057" s="115">
        <f t="shared" si="50"/>
        <v>45565</v>
      </c>
      <c r="K1057" s="116"/>
    </row>
    <row r="1058" spans="1:11" hidden="1" x14ac:dyDescent="0.2">
      <c r="A1058" s="7" t="s">
        <v>1830</v>
      </c>
      <c r="B1058" s="90">
        <v>45565</v>
      </c>
      <c r="C1058" s="113" t="s">
        <v>730</v>
      </c>
      <c r="D1058" s="114" t="s">
        <v>1826</v>
      </c>
      <c r="E1058" s="91">
        <v>262244.09999999998</v>
      </c>
      <c r="F1058" s="91"/>
      <c r="G1058" s="92">
        <f t="shared" si="48"/>
        <v>-9316102.3400000036</v>
      </c>
      <c r="H1058" s="93"/>
      <c r="I1058" s="94">
        <f t="shared" si="49"/>
        <v>-262244.09999999998</v>
      </c>
      <c r="J1058" s="115">
        <f t="shared" si="50"/>
        <v>45565</v>
      </c>
      <c r="K1058" s="116"/>
    </row>
    <row r="1059" spans="1:11" hidden="1" x14ac:dyDescent="0.2">
      <c r="A1059" s="7" t="s">
        <v>1830</v>
      </c>
      <c r="B1059" s="90">
        <v>45565</v>
      </c>
      <c r="C1059" s="113" t="s">
        <v>730</v>
      </c>
      <c r="D1059" s="114" t="s">
        <v>1826</v>
      </c>
      <c r="E1059" s="91">
        <v>150208.79999999999</v>
      </c>
      <c r="F1059" s="91"/>
      <c r="G1059" s="92">
        <f t="shared" si="48"/>
        <v>-9053858.2400000039</v>
      </c>
      <c r="H1059" s="93"/>
      <c r="I1059" s="94">
        <f t="shared" si="49"/>
        <v>-150208.79999999999</v>
      </c>
      <c r="J1059" s="115">
        <f t="shared" si="50"/>
        <v>45565</v>
      </c>
      <c r="K1059" s="116"/>
    </row>
    <row r="1060" spans="1:11" hidden="1" x14ac:dyDescent="0.2">
      <c r="A1060" s="7" t="s">
        <v>1528</v>
      </c>
      <c r="B1060" s="90">
        <v>45565</v>
      </c>
      <c r="C1060" s="113" t="s">
        <v>18</v>
      </c>
      <c r="D1060" s="114"/>
      <c r="E1060" s="91">
        <v>131.9</v>
      </c>
      <c r="F1060" s="91">
        <v>0</v>
      </c>
      <c r="G1060" s="92">
        <f t="shared" si="48"/>
        <v>-8903649.4400000032</v>
      </c>
      <c r="H1060" s="93"/>
      <c r="I1060" s="94">
        <f t="shared" si="49"/>
        <v>-131.9</v>
      </c>
      <c r="J1060" s="115">
        <f t="shared" si="50"/>
        <v>45565</v>
      </c>
      <c r="K1060" s="116" t="s">
        <v>14</v>
      </c>
    </row>
    <row r="1061" spans="1:11" hidden="1" x14ac:dyDescent="0.2">
      <c r="A1061" s="7" t="s">
        <v>1528</v>
      </c>
      <c r="B1061" s="90">
        <v>45565</v>
      </c>
      <c r="C1061" s="113" t="s">
        <v>1611</v>
      </c>
      <c r="D1061" s="114"/>
      <c r="E1061" s="91">
        <v>0</v>
      </c>
      <c r="F1061" s="91">
        <v>46305</v>
      </c>
      <c r="G1061" s="92">
        <f t="shared" si="48"/>
        <v>-8903517.5400000028</v>
      </c>
      <c r="H1061" s="93"/>
      <c r="I1061" s="94">
        <f t="shared" si="49"/>
        <v>46305</v>
      </c>
      <c r="J1061" s="115">
        <f t="shared" si="50"/>
        <v>45565</v>
      </c>
      <c r="K1061" s="116" t="s">
        <v>717</v>
      </c>
    </row>
    <row r="1062" spans="1:11" hidden="1" x14ac:dyDescent="0.2">
      <c r="A1062" s="7" t="s">
        <v>1528</v>
      </c>
      <c r="B1062" s="90">
        <v>45565</v>
      </c>
      <c r="C1062" s="113" t="s">
        <v>18</v>
      </c>
      <c r="D1062" s="114"/>
      <c r="E1062" s="91">
        <v>46305</v>
      </c>
      <c r="F1062" s="91">
        <v>0</v>
      </c>
      <c r="G1062" s="92">
        <f t="shared" si="48"/>
        <v>-8949822.5400000028</v>
      </c>
      <c r="H1062" s="93"/>
      <c r="I1062" s="94">
        <f t="shared" si="49"/>
        <v>-46305</v>
      </c>
      <c r="J1062" s="115">
        <f t="shared" si="50"/>
        <v>45565</v>
      </c>
      <c r="K1062" s="116" t="s">
        <v>717</v>
      </c>
    </row>
    <row r="1063" spans="1:11" hidden="1" x14ac:dyDescent="0.2">
      <c r="A1063" s="7" t="s">
        <v>1668</v>
      </c>
      <c r="B1063" s="90">
        <v>45565</v>
      </c>
      <c r="C1063" s="113" t="s">
        <v>1692</v>
      </c>
      <c r="D1063" s="114"/>
      <c r="E1063" s="91">
        <v>0</v>
      </c>
      <c r="F1063" s="91">
        <v>34.979999999999997</v>
      </c>
      <c r="G1063" s="92">
        <f t="shared" si="48"/>
        <v>-8903517.5400000028</v>
      </c>
      <c r="H1063" s="93"/>
      <c r="I1063" s="94">
        <f t="shared" si="49"/>
        <v>34.979999999999997</v>
      </c>
      <c r="J1063" s="115">
        <f t="shared" si="50"/>
        <v>45565</v>
      </c>
      <c r="K1063" s="116" t="s">
        <v>737</v>
      </c>
    </row>
    <row r="1064" spans="1:11" hidden="1" x14ac:dyDescent="0.2">
      <c r="A1064" s="7" t="s">
        <v>1668</v>
      </c>
      <c r="B1064" s="90">
        <v>45565</v>
      </c>
      <c r="C1064" s="113" t="s">
        <v>823</v>
      </c>
      <c r="D1064" s="114"/>
      <c r="E1064" s="91">
        <v>34.630000000000003</v>
      </c>
      <c r="F1064" s="91">
        <v>0</v>
      </c>
      <c r="G1064" s="92">
        <f t="shared" si="48"/>
        <v>-8903552.5200000033</v>
      </c>
      <c r="H1064" s="93"/>
      <c r="I1064" s="94">
        <f t="shared" si="49"/>
        <v>-34.630000000000003</v>
      </c>
      <c r="J1064" s="115">
        <f t="shared" si="50"/>
        <v>45565</v>
      </c>
      <c r="K1064" s="116" t="s">
        <v>14</v>
      </c>
    </row>
    <row r="1065" spans="1:11" hidden="1" x14ac:dyDescent="0.2">
      <c r="A1065" s="7" t="s">
        <v>1668</v>
      </c>
      <c r="B1065" s="90">
        <v>45565</v>
      </c>
      <c r="C1065" s="113" t="s">
        <v>1693</v>
      </c>
      <c r="D1065" s="114"/>
      <c r="E1065" s="91">
        <v>0.35</v>
      </c>
      <c r="F1065" s="91">
        <v>0</v>
      </c>
      <c r="G1065" s="92">
        <f t="shared" si="48"/>
        <v>-8903517.8900000025</v>
      </c>
      <c r="H1065" s="93"/>
      <c r="I1065" s="94">
        <f t="shared" si="49"/>
        <v>-0.35</v>
      </c>
      <c r="J1065" s="115">
        <f t="shared" si="50"/>
        <v>45565</v>
      </c>
      <c r="K1065" s="116" t="s">
        <v>14</v>
      </c>
    </row>
    <row r="1066" spans="1:11" hidden="1" x14ac:dyDescent="0.2">
      <c r="A1066" s="7" t="s">
        <v>1758</v>
      </c>
      <c r="B1066" s="90">
        <v>45565</v>
      </c>
      <c r="C1066" s="113" t="s">
        <v>1692</v>
      </c>
      <c r="D1066" s="114"/>
      <c r="E1066" s="91">
        <v>34.979999999999997</v>
      </c>
      <c r="F1066" s="91">
        <v>0</v>
      </c>
      <c r="G1066" s="92">
        <f t="shared" si="48"/>
        <v>-8903517.5400000028</v>
      </c>
      <c r="H1066" s="93"/>
      <c r="I1066" s="94">
        <f t="shared" si="49"/>
        <v>-34.979999999999997</v>
      </c>
      <c r="J1066" s="115">
        <f t="shared" si="50"/>
        <v>45565</v>
      </c>
      <c r="K1066" s="116" t="s">
        <v>737</v>
      </c>
    </row>
    <row r="1067" spans="1:11" hidden="1" x14ac:dyDescent="0.2">
      <c r="A1067" s="7" t="s">
        <v>1758</v>
      </c>
      <c r="B1067" s="90">
        <v>45565</v>
      </c>
      <c r="C1067" s="113" t="s">
        <v>1696</v>
      </c>
      <c r="D1067" s="114"/>
      <c r="E1067" s="91">
        <v>0</v>
      </c>
      <c r="F1067" s="91">
        <v>116.31</v>
      </c>
      <c r="G1067" s="92">
        <f t="shared" si="48"/>
        <v>-8903482.5600000024</v>
      </c>
      <c r="H1067" s="93"/>
      <c r="I1067" s="94">
        <f t="shared" si="49"/>
        <v>116.31</v>
      </c>
      <c r="J1067" s="115">
        <f t="shared" si="50"/>
        <v>45565</v>
      </c>
      <c r="K1067" s="116" t="s">
        <v>14</v>
      </c>
    </row>
    <row r="1068" spans="1:11" hidden="1" x14ac:dyDescent="0.2">
      <c r="A1068" s="7" t="s">
        <v>1528</v>
      </c>
      <c r="B1068" s="90">
        <v>45574</v>
      </c>
      <c r="C1068" s="113"/>
      <c r="D1068" s="114" t="s">
        <v>1540</v>
      </c>
      <c r="E1068" s="91">
        <v>0</v>
      </c>
      <c r="F1068" s="91">
        <v>2219400</v>
      </c>
      <c r="G1068" s="92">
        <f t="shared" si="48"/>
        <v>-8903598.8700000029</v>
      </c>
      <c r="H1068" s="93"/>
      <c r="I1068" s="94">
        <f t="shared" si="49"/>
        <v>2219400</v>
      </c>
      <c r="J1068" s="115">
        <f t="shared" si="50"/>
        <v>45596</v>
      </c>
      <c r="K1068" s="116" t="s">
        <v>717</v>
      </c>
    </row>
    <row r="1069" spans="1:11" hidden="1" x14ac:dyDescent="0.2">
      <c r="A1069" s="7" t="s">
        <v>1528</v>
      </c>
      <c r="B1069" s="90">
        <v>45575</v>
      </c>
      <c r="C1069" s="113" t="s">
        <v>1002</v>
      </c>
      <c r="D1069" s="114" t="s">
        <v>1608</v>
      </c>
      <c r="E1069" s="91">
        <v>161653.24</v>
      </c>
      <c r="F1069" s="91">
        <v>0</v>
      </c>
      <c r="G1069" s="92">
        <f t="shared" si="48"/>
        <v>-11122998.870000003</v>
      </c>
      <c r="H1069" s="93"/>
      <c r="I1069" s="94">
        <f t="shared" si="49"/>
        <v>-161653.24</v>
      </c>
      <c r="J1069" s="115">
        <f t="shared" si="50"/>
        <v>45596</v>
      </c>
      <c r="K1069" s="116" t="s">
        <v>9</v>
      </c>
    </row>
    <row r="1070" spans="1:11" hidden="1" x14ac:dyDescent="0.2">
      <c r="A1070" s="7" t="s">
        <v>1528</v>
      </c>
      <c r="B1070" s="90">
        <v>45575</v>
      </c>
      <c r="C1070" s="113" t="s">
        <v>1002</v>
      </c>
      <c r="D1070" s="114" t="s">
        <v>1609</v>
      </c>
      <c r="E1070" s="91">
        <v>1000000</v>
      </c>
      <c r="F1070" s="91">
        <v>0</v>
      </c>
      <c r="G1070" s="92">
        <f t="shared" si="48"/>
        <v>-10961345.630000003</v>
      </c>
      <c r="H1070" s="93"/>
      <c r="I1070" s="94">
        <f t="shared" si="49"/>
        <v>-1000000</v>
      </c>
      <c r="J1070" s="115">
        <f t="shared" si="50"/>
        <v>45596</v>
      </c>
      <c r="K1070" s="116" t="s">
        <v>9</v>
      </c>
    </row>
    <row r="1071" spans="1:11" hidden="1" x14ac:dyDescent="0.2">
      <c r="A1071" s="7" t="s">
        <v>1528</v>
      </c>
      <c r="B1071" s="90">
        <v>45575</v>
      </c>
      <c r="C1071" s="113" t="s">
        <v>1002</v>
      </c>
      <c r="D1071" s="114" t="s">
        <v>1610</v>
      </c>
      <c r="E1071" s="91">
        <v>1000000</v>
      </c>
      <c r="F1071" s="91">
        <v>0</v>
      </c>
      <c r="G1071" s="92">
        <f t="shared" si="48"/>
        <v>-9961345.6300000027</v>
      </c>
      <c r="H1071" s="93"/>
      <c r="I1071" s="94">
        <f t="shared" si="49"/>
        <v>-1000000</v>
      </c>
      <c r="J1071" s="115">
        <f t="shared" si="50"/>
        <v>45596</v>
      </c>
      <c r="K1071" s="116" t="s">
        <v>9</v>
      </c>
    </row>
    <row r="1072" spans="1:11" hidden="1" x14ac:dyDescent="0.2">
      <c r="A1072" s="7" t="s">
        <v>1528</v>
      </c>
      <c r="B1072" s="90">
        <v>45576</v>
      </c>
      <c r="C1072" s="113" t="s">
        <v>427</v>
      </c>
      <c r="D1072" s="114" t="s">
        <v>1596</v>
      </c>
      <c r="E1072" s="91">
        <v>1666.67</v>
      </c>
      <c r="F1072" s="91">
        <v>0</v>
      </c>
      <c r="G1072" s="92">
        <f t="shared" si="48"/>
        <v>-8961345.6300000027</v>
      </c>
      <c r="H1072" s="93"/>
      <c r="I1072" s="94">
        <f t="shared" si="49"/>
        <v>-1666.67</v>
      </c>
      <c r="J1072" s="115">
        <f t="shared" si="50"/>
        <v>45596</v>
      </c>
      <c r="K1072" s="116" t="s">
        <v>11</v>
      </c>
    </row>
    <row r="1073" spans="1:11" hidden="1" x14ac:dyDescent="0.2">
      <c r="A1073" s="7" t="s">
        <v>1528</v>
      </c>
      <c r="B1073" s="90">
        <v>45576</v>
      </c>
      <c r="C1073" s="113" t="s">
        <v>38</v>
      </c>
      <c r="D1073" s="114" t="s">
        <v>1597</v>
      </c>
      <c r="E1073" s="91">
        <v>3270</v>
      </c>
      <c r="F1073" s="91">
        <v>0</v>
      </c>
      <c r="G1073" s="92">
        <f t="shared" si="48"/>
        <v>-8959678.9600000028</v>
      </c>
      <c r="H1073" s="93"/>
      <c r="I1073" s="94">
        <f t="shared" si="49"/>
        <v>-3270</v>
      </c>
      <c r="J1073" s="115">
        <f t="shared" si="50"/>
        <v>45596</v>
      </c>
      <c r="K1073" s="116" t="s">
        <v>12</v>
      </c>
    </row>
    <row r="1074" spans="1:11" hidden="1" x14ac:dyDescent="0.2">
      <c r="A1074" s="7" t="s">
        <v>1528</v>
      </c>
      <c r="B1074" s="90">
        <v>45576</v>
      </c>
      <c r="C1074" s="113" t="s">
        <v>91</v>
      </c>
      <c r="D1074" s="114" t="s">
        <v>1598</v>
      </c>
      <c r="E1074" s="91">
        <v>4230</v>
      </c>
      <c r="F1074" s="91">
        <v>0</v>
      </c>
      <c r="G1074" s="92">
        <f t="shared" si="48"/>
        <v>-8956408.9600000028</v>
      </c>
      <c r="H1074" s="93"/>
      <c r="I1074" s="94">
        <f t="shared" si="49"/>
        <v>-4230</v>
      </c>
      <c r="J1074" s="115">
        <f t="shared" si="50"/>
        <v>45596</v>
      </c>
      <c r="K1074" s="116" t="s">
        <v>13</v>
      </c>
    </row>
    <row r="1075" spans="1:11" hidden="1" x14ac:dyDescent="0.2">
      <c r="A1075" s="7" t="s">
        <v>1528</v>
      </c>
      <c r="B1075" s="90">
        <v>45576</v>
      </c>
      <c r="C1075" s="113" t="s">
        <v>334</v>
      </c>
      <c r="D1075" s="114" t="s">
        <v>1599</v>
      </c>
      <c r="E1075" s="91">
        <v>21480</v>
      </c>
      <c r="F1075" s="91">
        <v>0</v>
      </c>
      <c r="G1075" s="92">
        <f t="shared" si="48"/>
        <v>-8952178.9600000028</v>
      </c>
      <c r="H1075" s="93"/>
      <c r="I1075" s="94">
        <f t="shared" si="49"/>
        <v>-21480</v>
      </c>
      <c r="J1075" s="115">
        <f t="shared" si="50"/>
        <v>45596</v>
      </c>
      <c r="K1075" s="116" t="s">
        <v>9</v>
      </c>
    </row>
    <row r="1076" spans="1:11" hidden="1" x14ac:dyDescent="0.2">
      <c r="A1076" s="7" t="s">
        <v>1528</v>
      </c>
      <c r="B1076" s="90">
        <v>45576</v>
      </c>
      <c r="C1076" s="113" t="s">
        <v>29</v>
      </c>
      <c r="D1076" s="114" t="s">
        <v>1600</v>
      </c>
      <c r="E1076" s="91">
        <v>3840</v>
      </c>
      <c r="F1076" s="91">
        <v>0</v>
      </c>
      <c r="G1076" s="92">
        <f t="shared" si="48"/>
        <v>-8930698.9600000028</v>
      </c>
      <c r="H1076" s="93"/>
      <c r="I1076" s="94">
        <f t="shared" si="49"/>
        <v>-3840</v>
      </c>
      <c r="J1076" s="115">
        <f t="shared" si="50"/>
        <v>45596</v>
      </c>
      <c r="K1076" s="116" t="s">
        <v>9</v>
      </c>
    </row>
    <row r="1077" spans="1:11" hidden="1" x14ac:dyDescent="0.2">
      <c r="A1077" s="7" t="s">
        <v>1528</v>
      </c>
      <c r="B1077" s="90">
        <v>45576</v>
      </c>
      <c r="C1077" s="113" t="s">
        <v>1601</v>
      </c>
      <c r="D1077" s="114" t="s">
        <v>1602</v>
      </c>
      <c r="E1077" s="91">
        <v>5250</v>
      </c>
      <c r="F1077" s="91">
        <v>0</v>
      </c>
      <c r="G1077" s="92">
        <f t="shared" si="48"/>
        <v>-8926858.9600000028</v>
      </c>
      <c r="H1077" s="93"/>
      <c r="I1077" s="94">
        <f t="shared" si="49"/>
        <v>-5250</v>
      </c>
      <c r="J1077" s="115">
        <f t="shared" si="50"/>
        <v>45596</v>
      </c>
      <c r="K1077" s="116" t="s">
        <v>9</v>
      </c>
    </row>
    <row r="1078" spans="1:11" hidden="1" x14ac:dyDescent="0.2">
      <c r="A1078" s="7" t="s">
        <v>1528</v>
      </c>
      <c r="B1078" s="90">
        <v>45576</v>
      </c>
      <c r="C1078" s="113" t="s">
        <v>873</v>
      </c>
      <c r="D1078" s="114" t="s">
        <v>1603</v>
      </c>
      <c r="E1078" s="91">
        <v>5400</v>
      </c>
      <c r="F1078" s="91">
        <v>0</v>
      </c>
      <c r="G1078" s="92">
        <f t="shared" si="48"/>
        <v>-8921608.9600000028</v>
      </c>
      <c r="H1078" s="93"/>
      <c r="I1078" s="94">
        <f t="shared" si="49"/>
        <v>-5400</v>
      </c>
      <c r="J1078" s="115">
        <f t="shared" si="50"/>
        <v>45596</v>
      </c>
      <c r="K1078" s="116" t="s">
        <v>9</v>
      </c>
    </row>
    <row r="1079" spans="1:11" hidden="1" x14ac:dyDescent="0.2">
      <c r="A1079" s="7" t="s">
        <v>1528</v>
      </c>
      <c r="B1079" s="90">
        <v>45576</v>
      </c>
      <c r="C1079" s="113" t="s">
        <v>1604</v>
      </c>
      <c r="D1079" s="114" t="s">
        <v>1605</v>
      </c>
      <c r="E1079" s="91">
        <v>760.48</v>
      </c>
      <c r="F1079" s="91">
        <v>0</v>
      </c>
      <c r="G1079" s="92">
        <f t="shared" si="48"/>
        <v>-8916208.9600000028</v>
      </c>
      <c r="H1079" s="93"/>
      <c r="I1079" s="94">
        <f t="shared" si="49"/>
        <v>-760.48</v>
      </c>
      <c r="J1079" s="115">
        <f t="shared" si="50"/>
        <v>45596</v>
      </c>
      <c r="K1079" s="116" t="s">
        <v>14</v>
      </c>
    </row>
    <row r="1080" spans="1:11" hidden="1" x14ac:dyDescent="0.2">
      <c r="A1080" s="7" t="s">
        <v>1528</v>
      </c>
      <c r="B1080" s="90">
        <v>45576</v>
      </c>
      <c r="C1080" s="113" t="s">
        <v>1606</v>
      </c>
      <c r="D1080" s="114" t="s">
        <v>1607</v>
      </c>
      <c r="E1080" s="91">
        <v>8850</v>
      </c>
      <c r="F1080" s="91">
        <v>0</v>
      </c>
      <c r="G1080" s="92">
        <f t="shared" si="48"/>
        <v>-8915448.4800000023</v>
      </c>
      <c r="H1080" s="93"/>
      <c r="I1080" s="94">
        <f t="shared" si="49"/>
        <v>-8850</v>
      </c>
      <c r="J1080" s="115">
        <f t="shared" si="50"/>
        <v>45596</v>
      </c>
      <c r="K1080" s="116" t="s">
        <v>9</v>
      </c>
    </row>
    <row r="1081" spans="1:11" hidden="1" x14ac:dyDescent="0.2">
      <c r="A1081" s="7" t="s">
        <v>1668</v>
      </c>
      <c r="B1081" s="90">
        <v>45576</v>
      </c>
      <c r="C1081" s="113" t="s">
        <v>1033</v>
      </c>
      <c r="D1081" s="114"/>
      <c r="E1081" s="91">
        <v>42000</v>
      </c>
      <c r="F1081" s="91"/>
      <c r="G1081" s="92">
        <f t="shared" si="48"/>
        <v>-8906598.4800000023</v>
      </c>
      <c r="H1081" s="93"/>
      <c r="I1081" s="94">
        <f t="shared" si="49"/>
        <v>-42000</v>
      </c>
      <c r="J1081" s="115">
        <f t="shared" si="50"/>
        <v>45596</v>
      </c>
      <c r="K1081" s="116" t="s">
        <v>12</v>
      </c>
    </row>
    <row r="1082" spans="1:11" hidden="1" x14ac:dyDescent="0.2">
      <c r="A1082" s="7" t="s">
        <v>1668</v>
      </c>
      <c r="B1082" s="90">
        <v>45576</v>
      </c>
      <c r="C1082" s="113" t="s">
        <v>1690</v>
      </c>
      <c r="D1082" s="114"/>
      <c r="E1082" s="91">
        <v>24840</v>
      </c>
      <c r="F1082" s="91"/>
      <c r="G1082" s="92">
        <f t="shared" si="48"/>
        <v>-8864598.4800000023</v>
      </c>
      <c r="H1082" s="93"/>
      <c r="I1082" s="94">
        <f t="shared" si="49"/>
        <v>-24840</v>
      </c>
      <c r="J1082" s="115">
        <f t="shared" si="50"/>
        <v>45596</v>
      </c>
      <c r="K1082" s="116" t="s">
        <v>12</v>
      </c>
    </row>
    <row r="1083" spans="1:11" hidden="1" x14ac:dyDescent="0.2">
      <c r="A1083" s="7" t="s">
        <v>1668</v>
      </c>
      <c r="B1083" s="90">
        <v>45576</v>
      </c>
      <c r="C1083" s="113" t="s">
        <v>1652</v>
      </c>
      <c r="D1083" s="114"/>
      <c r="E1083" s="91">
        <v>39506.26</v>
      </c>
      <c r="F1083" s="91"/>
      <c r="G1083" s="92">
        <f t="shared" si="48"/>
        <v>-8839758.4800000023</v>
      </c>
      <c r="H1083" s="93"/>
      <c r="I1083" s="94">
        <f t="shared" si="49"/>
        <v>-39506.26</v>
      </c>
      <c r="J1083" s="115">
        <f t="shared" si="50"/>
        <v>45596</v>
      </c>
      <c r="K1083" s="116" t="s">
        <v>731</v>
      </c>
    </row>
    <row r="1084" spans="1:11" hidden="1" x14ac:dyDescent="0.2">
      <c r="A1084" s="7" t="s">
        <v>1668</v>
      </c>
      <c r="B1084" s="90">
        <v>45576</v>
      </c>
      <c r="C1084" s="113" t="s">
        <v>1689</v>
      </c>
      <c r="D1084" s="114"/>
      <c r="E1084" s="91"/>
      <c r="F1084" s="91">
        <v>29531.47</v>
      </c>
      <c r="G1084" s="92">
        <f t="shared" si="48"/>
        <v>-8800252.2200000025</v>
      </c>
      <c r="H1084" s="93"/>
      <c r="I1084" s="94">
        <f t="shared" si="49"/>
        <v>29531.47</v>
      </c>
      <c r="J1084" s="115">
        <f t="shared" si="50"/>
        <v>45596</v>
      </c>
      <c r="K1084" s="116" t="s">
        <v>737</v>
      </c>
    </row>
    <row r="1085" spans="1:11" hidden="1" x14ac:dyDescent="0.2">
      <c r="A1085" s="7" t="s">
        <v>1668</v>
      </c>
      <c r="B1085" s="90">
        <v>45576</v>
      </c>
      <c r="C1085" s="113" t="s">
        <v>1691</v>
      </c>
      <c r="D1085" s="114"/>
      <c r="E1085" s="91"/>
      <c r="F1085" s="91">
        <v>55000</v>
      </c>
      <c r="G1085" s="92">
        <f t="shared" si="48"/>
        <v>-8829783.6900000032</v>
      </c>
      <c r="H1085" s="93"/>
      <c r="I1085" s="94">
        <f t="shared" si="49"/>
        <v>55000</v>
      </c>
      <c r="J1085" s="115">
        <f t="shared" si="50"/>
        <v>45596</v>
      </c>
      <c r="K1085" s="116" t="s">
        <v>1673</v>
      </c>
    </row>
    <row r="1086" spans="1:11" hidden="1" x14ac:dyDescent="0.2">
      <c r="A1086" s="7" t="s">
        <v>1668</v>
      </c>
      <c r="B1086" s="90">
        <v>45576</v>
      </c>
      <c r="C1086" s="113" t="s">
        <v>1691</v>
      </c>
      <c r="D1086" s="114"/>
      <c r="E1086" s="91"/>
      <c r="F1086" s="91">
        <v>5000</v>
      </c>
      <c r="G1086" s="92">
        <f t="shared" si="48"/>
        <v>-8884783.6900000032</v>
      </c>
      <c r="H1086" s="93"/>
      <c r="I1086" s="94">
        <f t="shared" si="49"/>
        <v>5000</v>
      </c>
      <c r="J1086" s="115">
        <f t="shared" si="50"/>
        <v>45596</v>
      </c>
      <c r="K1086" s="116" t="s">
        <v>1688</v>
      </c>
    </row>
    <row r="1087" spans="1:11" hidden="1" x14ac:dyDescent="0.2">
      <c r="A1087" s="7" t="s">
        <v>1758</v>
      </c>
      <c r="B1087" s="90">
        <v>45576</v>
      </c>
      <c r="C1087" s="113" t="s">
        <v>1761</v>
      </c>
      <c r="D1087" s="114"/>
      <c r="E1087" s="91">
        <v>29531.47</v>
      </c>
      <c r="F1087" s="91"/>
      <c r="G1087" s="92">
        <f t="shared" si="48"/>
        <v>-8889783.6900000032</v>
      </c>
      <c r="H1087" s="93"/>
      <c r="I1087" s="94">
        <f t="shared" si="49"/>
        <v>-29531.47</v>
      </c>
      <c r="J1087" s="115">
        <f t="shared" si="50"/>
        <v>45596</v>
      </c>
      <c r="K1087" s="116" t="s">
        <v>737</v>
      </c>
    </row>
    <row r="1088" spans="1:11" hidden="1" x14ac:dyDescent="0.2">
      <c r="A1088" s="7" t="s">
        <v>1528</v>
      </c>
      <c r="B1088" s="90">
        <v>45581</v>
      </c>
      <c r="C1088" s="113" t="s">
        <v>1594</v>
      </c>
      <c r="D1088" s="114" t="s">
        <v>1595</v>
      </c>
      <c r="E1088" s="91">
        <v>0</v>
      </c>
      <c r="F1088" s="91">
        <v>200</v>
      </c>
      <c r="G1088" s="92">
        <f t="shared" si="48"/>
        <v>-8860252.2200000025</v>
      </c>
      <c r="H1088" s="93"/>
      <c r="I1088" s="94">
        <f t="shared" si="49"/>
        <v>200</v>
      </c>
      <c r="J1088" s="115">
        <f t="shared" si="50"/>
        <v>45596</v>
      </c>
      <c r="K1088" s="116" t="s">
        <v>1530</v>
      </c>
    </row>
    <row r="1089" spans="1:11" hidden="1" x14ac:dyDescent="0.2">
      <c r="A1089" s="7" t="s">
        <v>1528</v>
      </c>
      <c r="B1089" s="90">
        <v>45586</v>
      </c>
      <c r="C1089" s="113" t="s">
        <v>337</v>
      </c>
      <c r="D1089" s="114" t="s">
        <v>1593</v>
      </c>
      <c r="E1089" s="91">
        <v>3000</v>
      </c>
      <c r="F1089" s="91">
        <v>0</v>
      </c>
      <c r="G1089" s="92">
        <f t="shared" si="48"/>
        <v>-8860452.2200000025</v>
      </c>
      <c r="H1089" s="93"/>
      <c r="I1089" s="94">
        <f t="shared" si="49"/>
        <v>-3000</v>
      </c>
      <c r="J1089" s="115">
        <f t="shared" si="50"/>
        <v>45596</v>
      </c>
      <c r="K1089" s="116" t="s">
        <v>15</v>
      </c>
    </row>
    <row r="1090" spans="1:11" hidden="1" x14ac:dyDescent="0.2">
      <c r="A1090" s="7" t="s">
        <v>1830</v>
      </c>
      <c r="B1090" s="90">
        <v>45596</v>
      </c>
      <c r="C1090" s="113" t="s">
        <v>729</v>
      </c>
      <c r="D1090" s="114" t="s">
        <v>1828</v>
      </c>
      <c r="E1090" s="91">
        <v>2219400</v>
      </c>
      <c r="F1090" s="91"/>
      <c r="G1090" s="92">
        <f t="shared" ref="G1090:G1153" si="51">G1091+F1090-E1090</f>
        <v>-8857452.2200000025</v>
      </c>
      <c r="H1090" s="93"/>
      <c r="I1090" s="94">
        <f t="shared" ref="I1090:I1153" si="52">-E1090+F1090</f>
        <v>-2219400</v>
      </c>
      <c r="J1090" s="115">
        <f t="shared" ref="J1090:J1153" si="53">EOMONTH(B1090,0)</f>
        <v>45596</v>
      </c>
      <c r="K1090" s="116"/>
    </row>
    <row r="1091" spans="1:11" hidden="1" x14ac:dyDescent="0.2">
      <c r="A1091" s="7" t="s">
        <v>1830</v>
      </c>
      <c r="B1091" s="90">
        <v>45596</v>
      </c>
      <c r="C1091" s="113" t="s">
        <v>1816</v>
      </c>
      <c r="D1091" s="114" t="s">
        <v>1827</v>
      </c>
      <c r="E1091" s="91">
        <v>3000</v>
      </c>
      <c r="F1091" s="91"/>
      <c r="G1091" s="92">
        <f t="shared" si="51"/>
        <v>-6638052.2200000016</v>
      </c>
      <c r="H1091" s="93"/>
      <c r="I1091" s="94">
        <f t="shared" si="52"/>
        <v>-3000</v>
      </c>
      <c r="J1091" s="115">
        <f t="shared" si="53"/>
        <v>45596</v>
      </c>
      <c r="K1091" s="116"/>
    </row>
    <row r="1092" spans="1:11" hidden="1" x14ac:dyDescent="0.2">
      <c r="A1092" s="7" t="s">
        <v>1830</v>
      </c>
      <c r="B1092" s="90">
        <v>45596</v>
      </c>
      <c r="C1092" s="113" t="s">
        <v>730</v>
      </c>
      <c r="D1092" s="114" t="s">
        <v>1826</v>
      </c>
      <c r="E1092" s="91">
        <v>0</v>
      </c>
      <c r="F1092" s="91"/>
      <c r="G1092" s="92">
        <f t="shared" si="51"/>
        <v>-6635052.2200000016</v>
      </c>
      <c r="H1092" s="93"/>
      <c r="I1092" s="94">
        <f t="shared" si="52"/>
        <v>0</v>
      </c>
      <c r="J1092" s="115">
        <f t="shared" si="53"/>
        <v>45596</v>
      </c>
      <c r="K1092" s="116"/>
    </row>
    <row r="1093" spans="1:11" x14ac:dyDescent="0.2">
      <c r="A1093" s="7" t="s">
        <v>1830</v>
      </c>
      <c r="B1093" s="90">
        <v>45596</v>
      </c>
      <c r="C1093" s="113" t="s">
        <v>727</v>
      </c>
      <c r="D1093" s="114" t="s">
        <v>1825</v>
      </c>
      <c r="E1093" s="91"/>
      <c r="F1093" s="91"/>
      <c r="G1093" s="92">
        <f t="shared" si="51"/>
        <v>-6635052.2200000016</v>
      </c>
      <c r="H1093" s="93"/>
      <c r="I1093" s="94">
        <f t="shared" si="52"/>
        <v>0</v>
      </c>
      <c r="J1093" s="115">
        <f t="shared" si="53"/>
        <v>45596</v>
      </c>
      <c r="K1093" s="116"/>
    </row>
    <row r="1094" spans="1:11" hidden="1" x14ac:dyDescent="0.2">
      <c r="A1094" s="7" t="s">
        <v>1668</v>
      </c>
      <c r="B1094" s="90">
        <v>45596</v>
      </c>
      <c r="C1094" s="113" t="s">
        <v>1689</v>
      </c>
      <c r="D1094" s="114"/>
      <c r="E1094" s="91"/>
      <c r="F1094" s="91">
        <v>41.38</v>
      </c>
      <c r="G1094" s="92">
        <f t="shared" si="51"/>
        <v>-6635052.2200000016</v>
      </c>
      <c r="H1094" s="93"/>
      <c r="I1094" s="94">
        <f t="shared" si="52"/>
        <v>41.38</v>
      </c>
      <c r="J1094" s="115">
        <f t="shared" si="53"/>
        <v>45596</v>
      </c>
      <c r="K1094" s="116" t="s">
        <v>737</v>
      </c>
    </row>
    <row r="1095" spans="1:11" hidden="1" x14ac:dyDescent="0.2">
      <c r="A1095" s="7" t="s">
        <v>1758</v>
      </c>
      <c r="B1095" s="90">
        <v>45596</v>
      </c>
      <c r="C1095" s="113" t="s">
        <v>1761</v>
      </c>
      <c r="D1095" s="114"/>
      <c r="E1095" s="91">
        <v>41.38</v>
      </c>
      <c r="F1095" s="91"/>
      <c r="G1095" s="92">
        <f t="shared" si="51"/>
        <v>-6635093.6000000015</v>
      </c>
      <c r="H1095" s="93"/>
      <c r="I1095" s="94">
        <f t="shared" si="52"/>
        <v>-41.38</v>
      </c>
      <c r="J1095" s="115">
        <f t="shared" si="53"/>
        <v>45596</v>
      </c>
      <c r="K1095" s="116" t="s">
        <v>737</v>
      </c>
    </row>
    <row r="1096" spans="1:11" hidden="1" x14ac:dyDescent="0.2">
      <c r="A1096" s="7" t="s">
        <v>1758</v>
      </c>
      <c r="B1096" s="90">
        <v>45596</v>
      </c>
      <c r="C1096" s="113" t="s">
        <v>823</v>
      </c>
      <c r="D1096" s="114"/>
      <c r="E1096" s="91"/>
      <c r="F1096" s="91">
        <v>41.38</v>
      </c>
      <c r="G1096" s="92">
        <f t="shared" si="51"/>
        <v>-6635052.2200000016</v>
      </c>
      <c r="H1096" s="93"/>
      <c r="I1096" s="94">
        <f t="shared" si="52"/>
        <v>41.38</v>
      </c>
      <c r="J1096" s="115">
        <f t="shared" si="53"/>
        <v>45596</v>
      </c>
      <c r="K1096" s="116" t="s">
        <v>14</v>
      </c>
    </row>
    <row r="1097" spans="1:11" hidden="1" x14ac:dyDescent="0.2">
      <c r="A1097" s="7" t="s">
        <v>5911</v>
      </c>
      <c r="B1097" s="90">
        <v>45597</v>
      </c>
      <c r="C1097" s="113" t="s">
        <v>823</v>
      </c>
      <c r="D1097" s="114"/>
      <c r="E1097" s="91"/>
      <c r="F1097" s="91">
        <v>1.79</v>
      </c>
      <c r="G1097" s="92">
        <f t="shared" si="51"/>
        <v>-6635093.6000000015</v>
      </c>
      <c r="H1097" s="93"/>
      <c r="I1097" s="94">
        <f t="shared" si="52"/>
        <v>1.79</v>
      </c>
      <c r="J1097" s="115">
        <f t="shared" si="53"/>
        <v>45626</v>
      </c>
      <c r="K1097" s="116" t="s">
        <v>14</v>
      </c>
    </row>
    <row r="1098" spans="1:11" hidden="1" x14ac:dyDescent="0.2">
      <c r="A1098" s="7" t="s">
        <v>1528</v>
      </c>
      <c r="B1098" s="90">
        <v>45603</v>
      </c>
      <c r="C1098" s="113" t="s">
        <v>1540</v>
      </c>
      <c r="D1098" s="114">
        <v>2749928870</v>
      </c>
      <c r="E1098" s="91"/>
      <c r="F1098" s="91">
        <v>2630181.2000000002</v>
      </c>
      <c r="G1098" s="92">
        <f t="shared" si="51"/>
        <v>-6635095.3900000015</v>
      </c>
      <c r="H1098" s="93"/>
      <c r="I1098" s="94">
        <f t="shared" si="52"/>
        <v>2630181.2000000002</v>
      </c>
      <c r="J1098" s="115">
        <f t="shared" si="53"/>
        <v>45626</v>
      </c>
      <c r="K1098" s="116" t="s">
        <v>717</v>
      </c>
    </row>
    <row r="1099" spans="1:11" hidden="1" x14ac:dyDescent="0.2">
      <c r="A1099" s="7" t="s">
        <v>1528</v>
      </c>
      <c r="B1099" s="90">
        <v>45604</v>
      </c>
      <c r="C1099" s="113" t="s">
        <v>1582</v>
      </c>
      <c r="D1099" s="114"/>
      <c r="E1099" s="91">
        <v>739.97</v>
      </c>
      <c r="F1099" s="91"/>
      <c r="G1099" s="92">
        <f t="shared" si="51"/>
        <v>-9265276.5900000017</v>
      </c>
      <c r="H1099" s="93"/>
      <c r="I1099" s="94">
        <f t="shared" si="52"/>
        <v>-739.97</v>
      </c>
      <c r="J1099" s="115">
        <f t="shared" si="53"/>
        <v>45626</v>
      </c>
      <c r="K1099" s="116" t="s">
        <v>14</v>
      </c>
    </row>
    <row r="1100" spans="1:11" hidden="1" x14ac:dyDescent="0.2">
      <c r="A1100" s="7" t="s">
        <v>1528</v>
      </c>
      <c r="B1100" s="90">
        <v>45604</v>
      </c>
      <c r="C1100" s="113" t="s">
        <v>1583</v>
      </c>
      <c r="D1100" s="114"/>
      <c r="E1100" s="91">
        <v>2000</v>
      </c>
      <c r="F1100" s="91"/>
      <c r="G1100" s="92">
        <f t="shared" si="51"/>
        <v>-9264536.620000001</v>
      </c>
      <c r="H1100" s="93"/>
      <c r="I1100" s="94">
        <f t="shared" si="52"/>
        <v>-2000</v>
      </c>
      <c r="J1100" s="115">
        <f t="shared" si="53"/>
        <v>45626</v>
      </c>
      <c r="K1100" s="116" t="s">
        <v>11</v>
      </c>
    </row>
    <row r="1101" spans="1:11" hidden="1" x14ac:dyDescent="0.2">
      <c r="A1101" s="7" t="s">
        <v>1528</v>
      </c>
      <c r="B1101" s="90">
        <v>45604</v>
      </c>
      <c r="C1101" s="113" t="s">
        <v>1584</v>
      </c>
      <c r="D1101" s="114"/>
      <c r="E1101" s="91">
        <v>1926</v>
      </c>
      <c r="F1101" s="91"/>
      <c r="G1101" s="92">
        <f t="shared" si="51"/>
        <v>-9262536.620000001</v>
      </c>
      <c r="H1101" s="93"/>
      <c r="I1101" s="94">
        <f t="shared" si="52"/>
        <v>-1926</v>
      </c>
      <c r="J1101" s="115">
        <f t="shared" si="53"/>
        <v>45626</v>
      </c>
      <c r="K1101" s="116" t="s">
        <v>11</v>
      </c>
    </row>
    <row r="1102" spans="1:11" hidden="1" x14ac:dyDescent="0.2">
      <c r="A1102" s="7" t="s">
        <v>1528</v>
      </c>
      <c r="B1102" s="90">
        <v>45604</v>
      </c>
      <c r="C1102" s="113" t="s">
        <v>1585</v>
      </c>
      <c r="D1102" s="114"/>
      <c r="E1102" s="91">
        <v>756</v>
      </c>
      <c r="F1102" s="91"/>
      <c r="G1102" s="92">
        <f t="shared" si="51"/>
        <v>-9260610.620000001</v>
      </c>
      <c r="H1102" s="93"/>
      <c r="I1102" s="94">
        <f t="shared" si="52"/>
        <v>-756</v>
      </c>
      <c r="J1102" s="115">
        <f t="shared" si="53"/>
        <v>45626</v>
      </c>
      <c r="K1102" s="116" t="s">
        <v>13</v>
      </c>
    </row>
    <row r="1103" spans="1:11" hidden="1" x14ac:dyDescent="0.2">
      <c r="A1103" s="7" t="s">
        <v>1528</v>
      </c>
      <c r="B1103" s="90">
        <v>45604</v>
      </c>
      <c r="C1103" s="113" t="s">
        <v>1586</v>
      </c>
      <c r="D1103" s="114"/>
      <c r="E1103" s="91">
        <v>3840</v>
      </c>
      <c r="F1103" s="91"/>
      <c r="G1103" s="92">
        <f t="shared" si="51"/>
        <v>-9259854.620000001</v>
      </c>
      <c r="H1103" s="93"/>
      <c r="I1103" s="94">
        <f t="shared" si="52"/>
        <v>-3840</v>
      </c>
      <c r="J1103" s="115">
        <f t="shared" si="53"/>
        <v>45626</v>
      </c>
      <c r="K1103" s="116" t="s">
        <v>9</v>
      </c>
    </row>
    <row r="1104" spans="1:11" hidden="1" x14ac:dyDescent="0.2">
      <c r="A1104" s="7" t="s">
        <v>1528</v>
      </c>
      <c r="B1104" s="90">
        <v>45604</v>
      </c>
      <c r="C1104" s="113" t="s">
        <v>1587</v>
      </c>
      <c r="D1104" s="114"/>
      <c r="E1104" s="91">
        <v>21480</v>
      </c>
      <c r="F1104" s="91"/>
      <c r="G1104" s="92">
        <f t="shared" si="51"/>
        <v>-9256014.620000001</v>
      </c>
      <c r="H1104" s="93"/>
      <c r="I1104" s="94">
        <f t="shared" si="52"/>
        <v>-21480</v>
      </c>
      <c r="J1104" s="115">
        <f t="shared" si="53"/>
        <v>45626</v>
      </c>
      <c r="K1104" s="116" t="s">
        <v>9</v>
      </c>
    </row>
    <row r="1105" spans="1:11" hidden="1" x14ac:dyDescent="0.2">
      <c r="A1105" s="7" t="s">
        <v>1528</v>
      </c>
      <c r="B1105" s="90">
        <v>45604</v>
      </c>
      <c r="C1105" s="113" t="s">
        <v>1588</v>
      </c>
      <c r="D1105" s="114"/>
      <c r="E1105" s="91">
        <v>5250</v>
      </c>
      <c r="F1105" s="91"/>
      <c r="G1105" s="92">
        <f t="shared" si="51"/>
        <v>-9234534.620000001</v>
      </c>
      <c r="H1105" s="93"/>
      <c r="I1105" s="94">
        <f t="shared" si="52"/>
        <v>-5250</v>
      </c>
      <c r="J1105" s="115">
        <f t="shared" si="53"/>
        <v>45626</v>
      </c>
      <c r="K1105" s="116" t="s">
        <v>9</v>
      </c>
    </row>
    <row r="1106" spans="1:11" hidden="1" x14ac:dyDescent="0.2">
      <c r="A1106" s="7" t="s">
        <v>1528</v>
      </c>
      <c r="B1106" s="90">
        <v>45604</v>
      </c>
      <c r="C1106" s="113" t="s">
        <v>1589</v>
      </c>
      <c r="D1106" s="114"/>
      <c r="E1106" s="91">
        <v>32577.65</v>
      </c>
      <c r="F1106" s="91"/>
      <c r="G1106" s="92">
        <f t="shared" si="51"/>
        <v>-9229284.620000001</v>
      </c>
      <c r="H1106" s="93"/>
      <c r="I1106" s="94">
        <f t="shared" si="52"/>
        <v>-32577.65</v>
      </c>
      <c r="J1106" s="115">
        <f t="shared" si="53"/>
        <v>45626</v>
      </c>
      <c r="K1106" s="116" t="s">
        <v>14</v>
      </c>
    </row>
    <row r="1107" spans="1:11" s="55" customFormat="1" hidden="1" x14ac:dyDescent="0.2">
      <c r="A1107" s="7" t="s">
        <v>1528</v>
      </c>
      <c r="B1107" s="90">
        <v>45604</v>
      </c>
      <c r="C1107" s="113" t="s">
        <v>1590</v>
      </c>
      <c r="D1107" s="114"/>
      <c r="E1107" s="91">
        <v>9722.2999999999993</v>
      </c>
      <c r="F1107" s="91"/>
      <c r="G1107" s="92">
        <f t="shared" si="51"/>
        <v>-9196706.9700000007</v>
      </c>
      <c r="H1107" s="93"/>
      <c r="I1107" s="94">
        <f t="shared" si="52"/>
        <v>-9722.2999999999993</v>
      </c>
      <c r="J1107" s="115">
        <f t="shared" si="53"/>
        <v>45626</v>
      </c>
      <c r="K1107" s="116" t="s">
        <v>9</v>
      </c>
    </row>
    <row r="1108" spans="1:11" hidden="1" x14ac:dyDescent="0.2">
      <c r="A1108" s="7" t="s">
        <v>1528</v>
      </c>
      <c r="B1108" s="90">
        <v>45604</v>
      </c>
      <c r="C1108" s="113" t="s">
        <v>1591</v>
      </c>
      <c r="D1108" s="114"/>
      <c r="E1108" s="91">
        <v>7320</v>
      </c>
      <c r="F1108" s="91"/>
      <c r="G1108" s="92">
        <f t="shared" si="51"/>
        <v>-9186984.6699999999</v>
      </c>
      <c r="H1108" s="93"/>
      <c r="I1108" s="94">
        <f t="shared" si="52"/>
        <v>-7320</v>
      </c>
      <c r="J1108" s="115">
        <f t="shared" si="53"/>
        <v>45626</v>
      </c>
      <c r="K1108" s="116" t="s">
        <v>9</v>
      </c>
    </row>
    <row r="1109" spans="1:11" hidden="1" x14ac:dyDescent="0.2">
      <c r="A1109" s="7" t="s">
        <v>1528</v>
      </c>
      <c r="B1109" s="90">
        <v>45604</v>
      </c>
      <c r="C1109" s="113" t="s">
        <v>1592</v>
      </c>
      <c r="D1109" s="114"/>
      <c r="E1109" s="91">
        <v>2541569.2799999998</v>
      </c>
      <c r="F1109" s="91"/>
      <c r="G1109" s="92">
        <f t="shared" si="51"/>
        <v>-9179664.6699999999</v>
      </c>
      <c r="H1109" s="93"/>
      <c r="I1109" s="94">
        <f t="shared" si="52"/>
        <v>-2541569.2799999998</v>
      </c>
      <c r="J1109" s="115">
        <f t="shared" si="53"/>
        <v>45626</v>
      </c>
      <c r="K1109" s="116" t="s">
        <v>9</v>
      </c>
    </row>
    <row r="1110" spans="1:11" hidden="1" x14ac:dyDescent="0.2">
      <c r="A1110" s="7" t="s">
        <v>1528</v>
      </c>
      <c r="B1110" s="90">
        <v>45616</v>
      </c>
      <c r="C1110" s="113" t="s">
        <v>1581</v>
      </c>
      <c r="D1110" s="114">
        <v>2758017786</v>
      </c>
      <c r="E1110" s="91">
        <v>3000</v>
      </c>
      <c r="F1110" s="91"/>
      <c r="G1110" s="92">
        <f t="shared" si="51"/>
        <v>-6638095.3900000006</v>
      </c>
      <c r="H1110" s="93"/>
      <c r="I1110" s="94">
        <f t="shared" si="52"/>
        <v>-3000</v>
      </c>
      <c r="J1110" s="115">
        <f t="shared" si="53"/>
        <v>45626</v>
      </c>
      <c r="K1110" s="116" t="s">
        <v>15</v>
      </c>
    </row>
    <row r="1111" spans="1:11" hidden="1" x14ac:dyDescent="0.2">
      <c r="A1111" s="7" t="s">
        <v>1668</v>
      </c>
      <c r="B1111" s="90">
        <v>45622</v>
      </c>
      <c r="C1111" s="113" t="s">
        <v>1687</v>
      </c>
      <c r="D1111" s="114"/>
      <c r="E1111" s="91"/>
      <c r="F1111" s="91"/>
      <c r="G1111" s="92">
        <f t="shared" si="51"/>
        <v>-6635095.3900000006</v>
      </c>
      <c r="H1111" s="93"/>
      <c r="I1111" s="94">
        <f t="shared" si="52"/>
        <v>0</v>
      </c>
      <c r="J1111" s="115">
        <f t="shared" si="53"/>
        <v>45626</v>
      </c>
      <c r="K1111" s="116" t="s">
        <v>1688</v>
      </c>
    </row>
    <row r="1112" spans="1:11" hidden="1" x14ac:dyDescent="0.2">
      <c r="A1112" s="7" t="s">
        <v>1668</v>
      </c>
      <c r="B1112" s="90">
        <v>45622</v>
      </c>
      <c r="C1112" s="113" t="s">
        <v>577</v>
      </c>
      <c r="D1112" s="114"/>
      <c r="E1112" s="91"/>
      <c r="F1112" s="91"/>
      <c r="G1112" s="92">
        <f t="shared" si="51"/>
        <v>-6635095.3900000006</v>
      </c>
      <c r="H1112" s="93"/>
      <c r="I1112" s="94">
        <f t="shared" si="52"/>
        <v>0</v>
      </c>
      <c r="J1112" s="115">
        <f t="shared" si="53"/>
        <v>45626</v>
      </c>
      <c r="K1112" s="116" t="s">
        <v>14</v>
      </c>
    </row>
    <row r="1113" spans="1:11" s="55" customFormat="1" hidden="1" x14ac:dyDescent="0.2">
      <c r="A1113" s="7" t="s">
        <v>1830</v>
      </c>
      <c r="B1113" s="90">
        <v>45626</v>
      </c>
      <c r="C1113" s="113" t="s">
        <v>729</v>
      </c>
      <c r="D1113" s="114" t="s">
        <v>1828</v>
      </c>
      <c r="E1113" s="91">
        <v>2630181.2000000002</v>
      </c>
      <c r="F1113" s="91"/>
      <c r="G1113" s="92">
        <f t="shared" si="51"/>
        <v>-6635095.3900000006</v>
      </c>
      <c r="H1113" s="93"/>
      <c r="I1113" s="94">
        <f t="shared" si="52"/>
        <v>-2630181.2000000002</v>
      </c>
      <c r="J1113" s="115">
        <f t="shared" si="53"/>
        <v>45626</v>
      </c>
      <c r="K1113" s="116"/>
    </row>
    <row r="1114" spans="1:11" hidden="1" x14ac:dyDescent="0.2">
      <c r="A1114" s="7" t="s">
        <v>1830</v>
      </c>
      <c r="B1114" s="90">
        <v>45626</v>
      </c>
      <c r="C1114" s="113" t="s">
        <v>730</v>
      </c>
      <c r="D1114" s="114" t="s">
        <v>1826</v>
      </c>
      <c r="E1114" s="91">
        <v>0</v>
      </c>
      <c r="F1114" s="91"/>
      <c r="G1114" s="92">
        <f t="shared" si="51"/>
        <v>-4004914.1900000004</v>
      </c>
      <c r="H1114" s="93"/>
      <c r="I1114" s="94">
        <f t="shared" si="52"/>
        <v>0</v>
      </c>
      <c r="J1114" s="115">
        <f t="shared" si="53"/>
        <v>45626</v>
      </c>
      <c r="K1114" s="116"/>
    </row>
    <row r="1115" spans="1:11" x14ac:dyDescent="0.2">
      <c r="A1115" s="7" t="s">
        <v>1830</v>
      </c>
      <c r="B1115" s="90">
        <v>45626</v>
      </c>
      <c r="C1115" s="113" t="s">
        <v>727</v>
      </c>
      <c r="D1115" s="114" t="s">
        <v>1825</v>
      </c>
      <c r="E1115" s="91"/>
      <c r="F1115" s="91"/>
      <c r="G1115" s="92">
        <f t="shared" si="51"/>
        <v>-4004914.1900000004</v>
      </c>
      <c r="H1115" s="93"/>
      <c r="I1115" s="94">
        <f t="shared" si="52"/>
        <v>0</v>
      </c>
      <c r="J1115" s="115">
        <f t="shared" si="53"/>
        <v>45626</v>
      </c>
      <c r="K1115" s="116"/>
    </row>
    <row r="1116" spans="1:11" hidden="1" x14ac:dyDescent="0.2">
      <c r="A1116" s="7" t="s">
        <v>1830</v>
      </c>
      <c r="B1116" s="90">
        <v>45626</v>
      </c>
      <c r="C1116" s="113" t="s">
        <v>1816</v>
      </c>
      <c r="D1116" s="114" t="s">
        <v>1827</v>
      </c>
      <c r="E1116" s="91">
        <v>3000</v>
      </c>
      <c r="F1116" s="91"/>
      <c r="G1116" s="92">
        <f t="shared" si="51"/>
        <v>-4004914.1900000004</v>
      </c>
      <c r="H1116" s="93"/>
      <c r="I1116" s="94">
        <f t="shared" si="52"/>
        <v>-3000</v>
      </c>
      <c r="J1116" s="115">
        <f t="shared" si="53"/>
        <v>45626</v>
      </c>
      <c r="K1116" s="116"/>
    </row>
    <row r="1117" spans="1:11" hidden="1" x14ac:dyDescent="0.2">
      <c r="A1117" s="7" t="s">
        <v>1668</v>
      </c>
      <c r="B1117" s="90">
        <v>45628</v>
      </c>
      <c r="C1117" s="113" t="s">
        <v>1686</v>
      </c>
      <c r="D1117" s="114"/>
      <c r="E1117" s="91"/>
      <c r="F1117" s="91">
        <v>4800</v>
      </c>
      <c r="G1117" s="92">
        <f t="shared" si="51"/>
        <v>-4001914.1900000004</v>
      </c>
      <c r="H1117" s="93"/>
      <c r="I1117" s="94">
        <f t="shared" si="52"/>
        <v>4800</v>
      </c>
      <c r="J1117" s="115">
        <f t="shared" si="53"/>
        <v>45657</v>
      </c>
      <c r="K1117" s="116" t="s">
        <v>1530</v>
      </c>
    </row>
    <row r="1118" spans="1:11" hidden="1" x14ac:dyDescent="0.2">
      <c r="A1118" s="7" t="s">
        <v>1668</v>
      </c>
      <c r="B1118" s="90">
        <v>45631</v>
      </c>
      <c r="C1118" s="113" t="s">
        <v>1685</v>
      </c>
      <c r="D1118" s="114"/>
      <c r="E1118" s="91">
        <v>48000</v>
      </c>
      <c r="F1118" s="91"/>
      <c r="G1118" s="92">
        <f t="shared" si="51"/>
        <v>-4006714.1900000004</v>
      </c>
      <c r="H1118" s="93"/>
      <c r="I1118" s="94">
        <f t="shared" si="52"/>
        <v>-48000</v>
      </c>
      <c r="J1118" s="115">
        <f t="shared" si="53"/>
        <v>45657</v>
      </c>
      <c r="K1118" s="116" t="s">
        <v>14</v>
      </c>
    </row>
    <row r="1119" spans="1:11" hidden="1" x14ac:dyDescent="0.2">
      <c r="A1119" s="7" t="s">
        <v>1668</v>
      </c>
      <c r="B1119" s="90">
        <v>45631</v>
      </c>
      <c r="C1119" s="113" t="s">
        <v>1682</v>
      </c>
      <c r="D1119" s="114"/>
      <c r="E1119" s="91"/>
      <c r="F1119" s="91">
        <v>43200</v>
      </c>
      <c r="G1119" s="92">
        <f t="shared" si="51"/>
        <v>-3958714.1900000004</v>
      </c>
      <c r="H1119" s="93"/>
      <c r="I1119" s="94">
        <f t="shared" si="52"/>
        <v>43200</v>
      </c>
      <c r="J1119" s="115">
        <f t="shared" si="53"/>
        <v>45657</v>
      </c>
      <c r="K1119" s="116" t="s">
        <v>737</v>
      </c>
    </row>
    <row r="1120" spans="1:11" hidden="1" x14ac:dyDescent="0.2">
      <c r="A1120" s="7" t="s">
        <v>5911</v>
      </c>
      <c r="B1120" s="90">
        <v>45631</v>
      </c>
      <c r="C1120" s="113" t="s">
        <v>1682</v>
      </c>
      <c r="D1120" s="114"/>
      <c r="E1120" s="91">
        <v>43200</v>
      </c>
      <c r="F1120" s="91"/>
      <c r="G1120" s="92">
        <f t="shared" si="51"/>
        <v>-4001914.1900000004</v>
      </c>
      <c r="H1120" s="93"/>
      <c r="I1120" s="94">
        <f t="shared" si="52"/>
        <v>-43200</v>
      </c>
      <c r="J1120" s="115">
        <f t="shared" si="53"/>
        <v>45657</v>
      </c>
      <c r="K1120" s="116" t="s">
        <v>737</v>
      </c>
    </row>
    <row r="1121" spans="1:11" hidden="1" x14ac:dyDescent="0.2">
      <c r="A1121" s="7" t="s">
        <v>5911</v>
      </c>
      <c r="B1121" s="90">
        <v>45631</v>
      </c>
      <c r="C1121" s="113" t="s">
        <v>1760</v>
      </c>
      <c r="D1121" s="114"/>
      <c r="E1121" s="91"/>
      <c r="F1121" s="91">
        <v>43200</v>
      </c>
      <c r="G1121" s="92">
        <f t="shared" si="51"/>
        <v>-3958714.1900000004</v>
      </c>
      <c r="H1121" s="93"/>
      <c r="I1121" s="94">
        <f t="shared" si="52"/>
        <v>43200</v>
      </c>
      <c r="J1121" s="115">
        <f t="shared" si="53"/>
        <v>45657</v>
      </c>
      <c r="K1121" s="116" t="s">
        <v>1673</v>
      </c>
    </row>
    <row r="1122" spans="1:11" hidden="1" x14ac:dyDescent="0.2">
      <c r="A1122" s="7" t="s">
        <v>1528</v>
      </c>
      <c r="B1122" s="90">
        <v>45635</v>
      </c>
      <c r="C1122" s="113" t="s">
        <v>1540</v>
      </c>
      <c r="D1122" s="114">
        <v>2770000000</v>
      </c>
      <c r="E1122" s="91"/>
      <c r="F1122" s="91">
        <v>1466497</v>
      </c>
      <c r="G1122" s="92">
        <f t="shared" si="51"/>
        <v>-4001914.1900000004</v>
      </c>
      <c r="H1122" s="93"/>
      <c r="I1122" s="94">
        <f t="shared" si="52"/>
        <v>1466497</v>
      </c>
      <c r="J1122" s="115">
        <f t="shared" si="53"/>
        <v>45657</v>
      </c>
      <c r="K1122" s="116" t="s">
        <v>717</v>
      </c>
    </row>
    <row r="1123" spans="1:11" hidden="1" x14ac:dyDescent="0.2">
      <c r="A1123" s="7" t="s">
        <v>1528</v>
      </c>
      <c r="B1123" s="90">
        <v>45636</v>
      </c>
      <c r="C1123" s="113" t="s">
        <v>1579</v>
      </c>
      <c r="D1123" s="114"/>
      <c r="E1123" s="91">
        <v>708805.79</v>
      </c>
      <c r="F1123" s="91"/>
      <c r="G1123" s="92">
        <f t="shared" si="51"/>
        <v>-5468411.1900000004</v>
      </c>
      <c r="H1123" s="93"/>
      <c r="I1123" s="94">
        <f t="shared" si="52"/>
        <v>-708805.79</v>
      </c>
      <c r="J1123" s="115">
        <f t="shared" si="53"/>
        <v>45657</v>
      </c>
      <c r="K1123" s="116" t="s">
        <v>9</v>
      </c>
    </row>
    <row r="1124" spans="1:11" hidden="1" x14ac:dyDescent="0.2">
      <c r="A1124" s="7" t="s">
        <v>1528</v>
      </c>
      <c r="B1124" s="90">
        <v>45636</v>
      </c>
      <c r="C1124" s="113" t="s">
        <v>1580</v>
      </c>
      <c r="D1124" s="114"/>
      <c r="E1124" s="91">
        <v>708805.79</v>
      </c>
      <c r="F1124" s="91"/>
      <c r="G1124" s="92">
        <f t="shared" si="51"/>
        <v>-4759605.4000000004</v>
      </c>
      <c r="H1124" s="93"/>
      <c r="I1124" s="94">
        <f t="shared" si="52"/>
        <v>-708805.79</v>
      </c>
      <c r="J1124" s="115">
        <f t="shared" si="53"/>
        <v>45657</v>
      </c>
      <c r="K1124" s="116" t="s">
        <v>9</v>
      </c>
    </row>
    <row r="1125" spans="1:11" hidden="1" x14ac:dyDescent="0.2">
      <c r="A1125" s="7" t="s">
        <v>1528</v>
      </c>
      <c r="B1125" s="90">
        <v>45638</v>
      </c>
      <c r="C1125" s="113" t="s">
        <v>1568</v>
      </c>
      <c r="D1125" s="114"/>
      <c r="E1125" s="91">
        <v>3384</v>
      </c>
      <c r="F1125" s="91"/>
      <c r="G1125" s="92">
        <f t="shared" si="51"/>
        <v>-4050799.6100000003</v>
      </c>
      <c r="H1125" s="93"/>
      <c r="I1125" s="94">
        <f t="shared" si="52"/>
        <v>-3384</v>
      </c>
      <c r="J1125" s="115">
        <f t="shared" si="53"/>
        <v>45657</v>
      </c>
      <c r="K1125" s="116" t="s">
        <v>13</v>
      </c>
    </row>
    <row r="1126" spans="1:11" s="55" customFormat="1" hidden="1" x14ac:dyDescent="0.2">
      <c r="A1126" s="7" t="s">
        <v>1528</v>
      </c>
      <c r="B1126" s="90">
        <v>45638</v>
      </c>
      <c r="C1126" s="113" t="s">
        <v>1569</v>
      </c>
      <c r="D1126" s="114"/>
      <c r="E1126" s="91">
        <v>1416.67</v>
      </c>
      <c r="F1126" s="91"/>
      <c r="G1126" s="92">
        <f t="shared" si="51"/>
        <v>-4047415.6100000003</v>
      </c>
      <c r="H1126" s="93"/>
      <c r="I1126" s="94">
        <f t="shared" si="52"/>
        <v>-1416.67</v>
      </c>
      <c r="J1126" s="115">
        <f t="shared" si="53"/>
        <v>45657</v>
      </c>
      <c r="K1126" s="116" t="s">
        <v>11</v>
      </c>
    </row>
    <row r="1127" spans="1:11" hidden="1" x14ac:dyDescent="0.2">
      <c r="A1127" s="7" t="s">
        <v>1528</v>
      </c>
      <c r="B1127" s="90">
        <v>45638</v>
      </c>
      <c r="C1127" s="113" t="s">
        <v>1570</v>
      </c>
      <c r="D1127" s="114"/>
      <c r="E1127" s="91">
        <v>150</v>
      </c>
      <c r="F1127" s="91"/>
      <c r="G1127" s="92">
        <f t="shared" si="51"/>
        <v>-4045998.9400000004</v>
      </c>
      <c r="H1127" s="93"/>
      <c r="I1127" s="94">
        <f t="shared" si="52"/>
        <v>-150</v>
      </c>
      <c r="J1127" s="115">
        <f t="shared" si="53"/>
        <v>45657</v>
      </c>
      <c r="K1127" s="116" t="s">
        <v>11</v>
      </c>
    </row>
    <row r="1128" spans="1:11" hidden="1" x14ac:dyDescent="0.2">
      <c r="A1128" s="7" t="s">
        <v>1528</v>
      </c>
      <c r="B1128" s="90">
        <v>45638</v>
      </c>
      <c r="C1128" s="113" t="s">
        <v>1571</v>
      </c>
      <c r="D1128" s="114"/>
      <c r="E1128" s="91">
        <v>480</v>
      </c>
      <c r="F1128" s="91"/>
      <c r="G1128" s="92">
        <f t="shared" si="51"/>
        <v>-4045848.9400000004</v>
      </c>
      <c r="H1128" s="93"/>
      <c r="I1128" s="94">
        <f t="shared" si="52"/>
        <v>-480</v>
      </c>
      <c r="J1128" s="115">
        <f t="shared" si="53"/>
        <v>45657</v>
      </c>
      <c r="K1128" s="116" t="s">
        <v>11</v>
      </c>
    </row>
    <row r="1129" spans="1:11" hidden="1" x14ac:dyDescent="0.2">
      <c r="A1129" s="7" t="s">
        <v>1528</v>
      </c>
      <c r="B1129" s="90">
        <v>45638</v>
      </c>
      <c r="C1129" s="113" t="s">
        <v>1572</v>
      </c>
      <c r="D1129" s="114"/>
      <c r="E1129" s="91">
        <v>720</v>
      </c>
      <c r="F1129" s="91"/>
      <c r="G1129" s="92">
        <f t="shared" si="51"/>
        <v>-4045368.9400000004</v>
      </c>
      <c r="H1129" s="93"/>
      <c r="I1129" s="94">
        <f t="shared" si="52"/>
        <v>-720</v>
      </c>
      <c r="J1129" s="115">
        <f t="shared" si="53"/>
        <v>45657</v>
      </c>
      <c r="K1129" s="116" t="s">
        <v>11</v>
      </c>
    </row>
    <row r="1130" spans="1:11" hidden="1" x14ac:dyDescent="0.2">
      <c r="A1130" s="7" t="s">
        <v>1528</v>
      </c>
      <c r="B1130" s="90">
        <v>45638</v>
      </c>
      <c r="C1130" s="113" t="s">
        <v>1573</v>
      </c>
      <c r="D1130" s="114"/>
      <c r="E1130" s="91">
        <v>3315</v>
      </c>
      <c r="F1130" s="91"/>
      <c r="G1130" s="92">
        <f t="shared" si="51"/>
        <v>-4044648.9400000004</v>
      </c>
      <c r="H1130" s="93"/>
      <c r="I1130" s="94">
        <f t="shared" si="52"/>
        <v>-3315</v>
      </c>
      <c r="J1130" s="115">
        <f t="shared" si="53"/>
        <v>45657</v>
      </c>
      <c r="K1130" s="116" t="s">
        <v>13</v>
      </c>
    </row>
    <row r="1131" spans="1:11" hidden="1" x14ac:dyDescent="0.2">
      <c r="A1131" s="7" t="s">
        <v>1528</v>
      </c>
      <c r="B1131" s="90">
        <v>45638</v>
      </c>
      <c r="C1131" s="113" t="s">
        <v>1574</v>
      </c>
      <c r="D1131" s="114"/>
      <c r="E1131" s="91">
        <v>3840</v>
      </c>
      <c r="F1131" s="91"/>
      <c r="G1131" s="92">
        <f t="shared" si="51"/>
        <v>-4041333.9400000004</v>
      </c>
      <c r="H1131" s="93"/>
      <c r="I1131" s="94">
        <f t="shared" si="52"/>
        <v>-3840</v>
      </c>
      <c r="J1131" s="115">
        <f t="shared" si="53"/>
        <v>45657</v>
      </c>
      <c r="K1131" s="116" t="s">
        <v>9</v>
      </c>
    </row>
    <row r="1132" spans="1:11" hidden="1" x14ac:dyDescent="0.2">
      <c r="A1132" s="7" t="s">
        <v>1528</v>
      </c>
      <c r="B1132" s="90">
        <v>45638</v>
      </c>
      <c r="C1132" s="113" t="s">
        <v>1575</v>
      </c>
      <c r="D1132" s="114"/>
      <c r="E1132" s="91">
        <v>21480</v>
      </c>
      <c r="F1132" s="91"/>
      <c r="G1132" s="92">
        <f t="shared" si="51"/>
        <v>-4037493.9400000004</v>
      </c>
      <c r="H1132" s="93"/>
      <c r="I1132" s="94">
        <f t="shared" si="52"/>
        <v>-21480</v>
      </c>
      <c r="J1132" s="115">
        <f t="shared" si="53"/>
        <v>45657</v>
      </c>
      <c r="K1132" s="116" t="s">
        <v>9</v>
      </c>
    </row>
    <row r="1133" spans="1:11" hidden="1" x14ac:dyDescent="0.2">
      <c r="A1133" s="7" t="s">
        <v>1528</v>
      </c>
      <c r="B1133" s="90">
        <v>45638</v>
      </c>
      <c r="C1133" s="113" t="s">
        <v>1576</v>
      </c>
      <c r="D1133" s="114"/>
      <c r="E1133" s="91">
        <v>5400</v>
      </c>
      <c r="F1133" s="91"/>
      <c r="G1133" s="92">
        <f t="shared" si="51"/>
        <v>-4016013.9400000004</v>
      </c>
      <c r="H1133" s="93"/>
      <c r="I1133" s="94">
        <f t="shared" si="52"/>
        <v>-5400</v>
      </c>
      <c r="J1133" s="115">
        <f t="shared" si="53"/>
        <v>45657</v>
      </c>
      <c r="K1133" s="116" t="s">
        <v>9</v>
      </c>
    </row>
    <row r="1134" spans="1:11" hidden="1" x14ac:dyDescent="0.2">
      <c r="A1134" s="7" t="s">
        <v>1528</v>
      </c>
      <c r="B1134" s="90">
        <v>45638</v>
      </c>
      <c r="C1134" s="113" t="s">
        <v>1577</v>
      </c>
      <c r="D1134" s="114"/>
      <c r="E1134" s="91">
        <v>360</v>
      </c>
      <c r="F1134" s="91"/>
      <c r="G1134" s="92">
        <f t="shared" si="51"/>
        <v>-4010613.9400000004</v>
      </c>
      <c r="H1134" s="93"/>
      <c r="I1134" s="94">
        <f t="shared" si="52"/>
        <v>-360</v>
      </c>
      <c r="J1134" s="115">
        <f t="shared" si="53"/>
        <v>45657</v>
      </c>
      <c r="K1134" s="116" t="s">
        <v>9</v>
      </c>
    </row>
    <row r="1135" spans="1:11" hidden="1" x14ac:dyDescent="0.2">
      <c r="A1135" s="7" t="s">
        <v>1528</v>
      </c>
      <c r="B1135" s="90">
        <v>45638</v>
      </c>
      <c r="C1135" s="113" t="s">
        <v>1578</v>
      </c>
      <c r="D1135" s="114"/>
      <c r="E1135" s="91">
        <v>3300</v>
      </c>
      <c r="F1135" s="91"/>
      <c r="G1135" s="92">
        <f t="shared" si="51"/>
        <v>-4010253.9400000004</v>
      </c>
      <c r="H1135" s="93"/>
      <c r="I1135" s="94">
        <f t="shared" si="52"/>
        <v>-3300</v>
      </c>
      <c r="J1135" s="115">
        <f t="shared" si="53"/>
        <v>45657</v>
      </c>
      <c r="K1135" s="116" t="s">
        <v>9</v>
      </c>
    </row>
    <row r="1136" spans="1:11" hidden="1" x14ac:dyDescent="0.2">
      <c r="A1136" s="7" t="s">
        <v>1528</v>
      </c>
      <c r="B1136" s="90">
        <v>45642</v>
      </c>
      <c r="C1136" s="113" t="s">
        <v>1567</v>
      </c>
      <c r="D1136" s="114">
        <v>2780000000</v>
      </c>
      <c r="E1136" s="91">
        <v>3600</v>
      </c>
      <c r="F1136" s="91"/>
      <c r="G1136" s="92">
        <f t="shared" si="51"/>
        <v>-4006953.9400000004</v>
      </c>
      <c r="H1136" s="93"/>
      <c r="I1136" s="94">
        <f t="shared" si="52"/>
        <v>-3600</v>
      </c>
      <c r="J1136" s="115">
        <f t="shared" si="53"/>
        <v>45657</v>
      </c>
      <c r="K1136" s="116" t="s">
        <v>15</v>
      </c>
    </row>
    <row r="1137" spans="1:11" hidden="1" x14ac:dyDescent="0.2">
      <c r="A1137" s="7" t="s">
        <v>1668</v>
      </c>
      <c r="B1137" s="90">
        <v>45643</v>
      </c>
      <c r="C1137" s="113" t="s">
        <v>1683</v>
      </c>
      <c r="D1137" s="114"/>
      <c r="E1137" s="91">
        <v>18000</v>
      </c>
      <c r="F1137" s="91"/>
      <c r="G1137" s="92">
        <f t="shared" si="51"/>
        <v>-4003353.9400000004</v>
      </c>
      <c r="H1137" s="93"/>
      <c r="I1137" s="94">
        <f t="shared" si="52"/>
        <v>-18000</v>
      </c>
      <c r="J1137" s="115">
        <f t="shared" si="53"/>
        <v>45657</v>
      </c>
      <c r="K1137" s="116" t="s">
        <v>13</v>
      </c>
    </row>
    <row r="1138" spans="1:11" hidden="1" x14ac:dyDescent="0.2">
      <c r="A1138" s="7" t="s">
        <v>1668</v>
      </c>
      <c r="B1138" s="90">
        <v>45643</v>
      </c>
      <c r="C1138" s="113" t="s">
        <v>1682</v>
      </c>
      <c r="D1138" s="114"/>
      <c r="E1138" s="91"/>
      <c r="F1138" s="91">
        <v>6200</v>
      </c>
      <c r="G1138" s="92">
        <f t="shared" si="51"/>
        <v>-3985353.9400000004</v>
      </c>
      <c r="H1138" s="93"/>
      <c r="I1138" s="94">
        <f t="shared" si="52"/>
        <v>6200</v>
      </c>
      <c r="J1138" s="115">
        <f t="shared" si="53"/>
        <v>45657</v>
      </c>
      <c r="K1138" s="116" t="s">
        <v>737</v>
      </c>
    </row>
    <row r="1139" spans="1:11" hidden="1" x14ac:dyDescent="0.2">
      <c r="A1139" s="7" t="s">
        <v>1668</v>
      </c>
      <c r="B1139" s="90">
        <v>45643</v>
      </c>
      <c r="C1139" s="113" t="s">
        <v>1684</v>
      </c>
      <c r="D1139" s="114"/>
      <c r="E1139" s="91"/>
      <c r="F1139" s="91">
        <v>1800</v>
      </c>
      <c r="G1139" s="92">
        <f t="shared" si="51"/>
        <v>-3991553.9400000004</v>
      </c>
      <c r="H1139" s="93"/>
      <c r="I1139" s="94">
        <f t="shared" si="52"/>
        <v>1800</v>
      </c>
      <c r="J1139" s="115">
        <f t="shared" si="53"/>
        <v>45657</v>
      </c>
      <c r="K1139" s="116" t="s">
        <v>1530</v>
      </c>
    </row>
    <row r="1140" spans="1:11" hidden="1" x14ac:dyDescent="0.2">
      <c r="A1140" s="7" t="s">
        <v>5911</v>
      </c>
      <c r="B1140" s="90">
        <v>45643</v>
      </c>
      <c r="C1140" s="113" t="s">
        <v>1682</v>
      </c>
      <c r="D1140" s="114"/>
      <c r="E1140" s="91">
        <v>6200</v>
      </c>
      <c r="F1140" s="91"/>
      <c r="G1140" s="92">
        <f t="shared" si="51"/>
        <v>-3993353.9400000004</v>
      </c>
      <c r="H1140" s="93"/>
      <c r="I1140" s="94">
        <f t="shared" si="52"/>
        <v>-6200</v>
      </c>
      <c r="J1140" s="115">
        <f t="shared" si="53"/>
        <v>45657</v>
      </c>
      <c r="K1140" s="116" t="s">
        <v>737</v>
      </c>
    </row>
    <row r="1141" spans="1:11" hidden="1" x14ac:dyDescent="0.2">
      <c r="A1141" s="7" t="s">
        <v>5911</v>
      </c>
      <c r="B1141" s="90">
        <v>45643</v>
      </c>
      <c r="C1141" s="113" t="s">
        <v>1760</v>
      </c>
      <c r="D1141" s="114"/>
      <c r="E1141" s="91"/>
      <c r="F1141" s="91">
        <v>6200</v>
      </c>
      <c r="G1141" s="92">
        <f t="shared" si="51"/>
        <v>-3987153.9400000004</v>
      </c>
      <c r="H1141" s="93"/>
      <c r="I1141" s="94">
        <f t="shared" si="52"/>
        <v>6200</v>
      </c>
      <c r="J1141" s="115">
        <f t="shared" si="53"/>
        <v>45657</v>
      </c>
      <c r="K1141" s="116" t="s">
        <v>1673</v>
      </c>
    </row>
    <row r="1142" spans="1:11" hidden="1" x14ac:dyDescent="0.2">
      <c r="A1142" s="7" t="s">
        <v>1668</v>
      </c>
      <c r="B1142" s="90">
        <v>45649</v>
      </c>
      <c r="C1142" s="113" t="s">
        <v>1682</v>
      </c>
      <c r="D1142" s="114"/>
      <c r="E1142" s="91"/>
      <c r="F1142" s="91">
        <v>2000</v>
      </c>
      <c r="G1142" s="92">
        <f t="shared" si="51"/>
        <v>-3993353.9400000004</v>
      </c>
      <c r="H1142" s="93"/>
      <c r="I1142" s="94">
        <f t="shared" si="52"/>
        <v>2000</v>
      </c>
      <c r="J1142" s="115">
        <f t="shared" si="53"/>
        <v>45657</v>
      </c>
      <c r="K1142" s="116" t="s">
        <v>737</v>
      </c>
    </row>
    <row r="1143" spans="1:11" hidden="1" x14ac:dyDescent="0.2">
      <c r="A1143" s="7" t="s">
        <v>5911</v>
      </c>
      <c r="B1143" s="90">
        <v>45649</v>
      </c>
      <c r="C1143" s="113" t="s">
        <v>1682</v>
      </c>
      <c r="D1143" s="114"/>
      <c r="E1143" s="91">
        <v>2000</v>
      </c>
      <c r="F1143" s="91"/>
      <c r="G1143" s="92">
        <f t="shared" si="51"/>
        <v>-3995353.9400000004</v>
      </c>
      <c r="H1143" s="93"/>
      <c r="I1143" s="94">
        <f t="shared" si="52"/>
        <v>-2000</v>
      </c>
      <c r="J1143" s="115">
        <f t="shared" si="53"/>
        <v>45657</v>
      </c>
      <c r="K1143" s="116" t="s">
        <v>737</v>
      </c>
    </row>
    <row r="1144" spans="1:11" hidden="1" x14ac:dyDescent="0.2">
      <c r="A1144" s="7" t="s">
        <v>5911</v>
      </c>
      <c r="B1144" s="90">
        <v>45649</v>
      </c>
      <c r="C1144" s="113" t="s">
        <v>1760</v>
      </c>
      <c r="D1144" s="114"/>
      <c r="E1144" s="91"/>
      <c r="F1144" s="91">
        <v>2000</v>
      </c>
      <c r="G1144" s="92">
        <f t="shared" si="51"/>
        <v>-3993353.9400000004</v>
      </c>
      <c r="H1144" s="93"/>
      <c r="I1144" s="94">
        <f t="shared" si="52"/>
        <v>2000</v>
      </c>
      <c r="J1144" s="115">
        <f t="shared" si="53"/>
        <v>45657</v>
      </c>
      <c r="K1144" s="116" t="s">
        <v>1673</v>
      </c>
    </row>
    <row r="1145" spans="1:11" hidden="1" x14ac:dyDescent="0.2">
      <c r="A1145" s="7" t="s">
        <v>1830</v>
      </c>
      <c r="B1145" s="90">
        <v>45657</v>
      </c>
      <c r="C1145" s="113" t="s">
        <v>729</v>
      </c>
      <c r="D1145" s="114" t="s">
        <v>1828</v>
      </c>
      <c r="E1145" s="91">
        <v>1466497</v>
      </c>
      <c r="F1145" s="91"/>
      <c r="G1145" s="92">
        <f t="shared" si="51"/>
        <v>-3995353.9400000004</v>
      </c>
      <c r="H1145" s="93"/>
      <c r="I1145" s="94">
        <f t="shared" si="52"/>
        <v>-1466497</v>
      </c>
      <c r="J1145" s="115">
        <f t="shared" si="53"/>
        <v>45657</v>
      </c>
      <c r="K1145" s="116"/>
    </row>
    <row r="1146" spans="1:11" hidden="1" x14ac:dyDescent="0.2">
      <c r="A1146" s="7" t="s">
        <v>1830</v>
      </c>
      <c r="B1146" s="90">
        <v>45657</v>
      </c>
      <c r="C1146" s="113" t="s">
        <v>730</v>
      </c>
      <c r="D1146" s="114" t="s">
        <v>1826</v>
      </c>
      <c r="E1146" s="91">
        <v>546132.96</v>
      </c>
      <c r="F1146" s="91"/>
      <c r="G1146" s="92">
        <f t="shared" si="51"/>
        <v>-2528856.9400000004</v>
      </c>
      <c r="H1146" s="93"/>
      <c r="I1146" s="94">
        <f t="shared" si="52"/>
        <v>-546132.96</v>
      </c>
      <c r="J1146" s="115">
        <f t="shared" si="53"/>
        <v>45657</v>
      </c>
      <c r="K1146" s="116"/>
    </row>
    <row r="1147" spans="1:11" x14ac:dyDescent="0.2">
      <c r="A1147" s="7" t="s">
        <v>1830</v>
      </c>
      <c r="B1147" s="90">
        <v>45657</v>
      </c>
      <c r="C1147" s="113" t="s">
        <v>727</v>
      </c>
      <c r="D1147" s="114" t="s">
        <v>1825</v>
      </c>
      <c r="E1147" s="91">
        <v>20335</v>
      </c>
      <c r="F1147" s="91"/>
      <c r="G1147" s="92">
        <f t="shared" si="51"/>
        <v>-1982723.9800000004</v>
      </c>
      <c r="H1147" s="93"/>
      <c r="I1147" s="94">
        <f t="shared" si="52"/>
        <v>-20335</v>
      </c>
      <c r="J1147" s="115">
        <f t="shared" si="53"/>
        <v>45657</v>
      </c>
      <c r="K1147" s="116"/>
    </row>
    <row r="1148" spans="1:11" hidden="1" x14ac:dyDescent="0.2">
      <c r="A1148" s="7" t="s">
        <v>1830</v>
      </c>
      <c r="B1148" s="90">
        <v>45657</v>
      </c>
      <c r="C1148" s="113" t="s">
        <v>729</v>
      </c>
      <c r="D1148" s="114" t="s">
        <v>1828</v>
      </c>
      <c r="E1148" s="91"/>
      <c r="F1148" s="91"/>
      <c r="G1148" s="92">
        <f t="shared" si="51"/>
        <v>-1962388.9800000004</v>
      </c>
      <c r="H1148" s="93"/>
      <c r="I1148" s="94">
        <f t="shared" si="52"/>
        <v>0</v>
      </c>
      <c r="J1148" s="115">
        <f t="shared" si="53"/>
        <v>45657</v>
      </c>
      <c r="K1148" s="116"/>
    </row>
    <row r="1149" spans="1:11" hidden="1" x14ac:dyDescent="0.2">
      <c r="A1149" s="7" t="s">
        <v>1830</v>
      </c>
      <c r="B1149" s="90">
        <v>45657</v>
      </c>
      <c r="C1149" s="113" t="s">
        <v>1816</v>
      </c>
      <c r="D1149" s="114" t="s">
        <v>1827</v>
      </c>
      <c r="E1149" s="91">
        <v>3600</v>
      </c>
      <c r="F1149" s="91"/>
      <c r="G1149" s="92">
        <f t="shared" si="51"/>
        <v>-1962388.9800000004</v>
      </c>
      <c r="H1149" s="93"/>
      <c r="I1149" s="94">
        <f t="shared" si="52"/>
        <v>-3600</v>
      </c>
      <c r="J1149" s="115">
        <f t="shared" si="53"/>
        <v>45657</v>
      </c>
      <c r="K1149" s="116"/>
    </row>
    <row r="1150" spans="1:11" hidden="1" x14ac:dyDescent="0.2">
      <c r="A1150" s="7" t="s">
        <v>1528</v>
      </c>
      <c r="B1150" s="90">
        <v>45657</v>
      </c>
      <c r="C1150" s="113" t="s">
        <v>1566</v>
      </c>
      <c r="D1150" s="114">
        <v>2790000000</v>
      </c>
      <c r="E1150" s="91">
        <v>20335</v>
      </c>
      <c r="F1150" s="91"/>
      <c r="G1150" s="92">
        <f t="shared" si="51"/>
        <v>-1958788.9800000004</v>
      </c>
      <c r="H1150" s="93"/>
      <c r="I1150" s="94">
        <f t="shared" si="52"/>
        <v>-20335</v>
      </c>
      <c r="J1150" s="115">
        <f t="shared" si="53"/>
        <v>45657</v>
      </c>
      <c r="K1150" s="116" t="s">
        <v>717</v>
      </c>
    </row>
    <row r="1151" spans="1:11" hidden="1" x14ac:dyDescent="0.2">
      <c r="A1151" s="7" t="s">
        <v>1528</v>
      </c>
      <c r="B1151" s="90">
        <v>45657</v>
      </c>
      <c r="C1151" s="113" t="s">
        <v>1540</v>
      </c>
      <c r="D1151" s="114">
        <v>2790000000</v>
      </c>
      <c r="E1151" s="91"/>
      <c r="F1151" s="91">
        <v>20335</v>
      </c>
      <c r="G1151" s="92">
        <f t="shared" si="51"/>
        <v>-1938453.9800000004</v>
      </c>
      <c r="H1151" s="93"/>
      <c r="I1151" s="94">
        <f t="shared" si="52"/>
        <v>20335</v>
      </c>
      <c r="J1151" s="115">
        <f t="shared" si="53"/>
        <v>45657</v>
      </c>
      <c r="K1151" s="116" t="s">
        <v>717</v>
      </c>
    </row>
    <row r="1152" spans="1:11" hidden="1" x14ac:dyDescent="0.2">
      <c r="A1152" s="7" t="s">
        <v>1528</v>
      </c>
      <c r="B1152" s="90">
        <v>45657</v>
      </c>
      <c r="C1152" s="113" t="s">
        <v>33</v>
      </c>
      <c r="D1152" s="114">
        <v>2780000000</v>
      </c>
      <c r="E1152" s="91">
        <v>172.6</v>
      </c>
      <c r="F1152" s="91"/>
      <c r="G1152" s="92">
        <f t="shared" si="51"/>
        <v>-1958788.9800000004</v>
      </c>
      <c r="H1152" s="93"/>
      <c r="I1152" s="94">
        <f t="shared" si="52"/>
        <v>-172.6</v>
      </c>
      <c r="J1152" s="115">
        <f t="shared" si="53"/>
        <v>45657</v>
      </c>
      <c r="K1152" s="116" t="s">
        <v>14</v>
      </c>
    </row>
    <row r="1153" spans="1:11" hidden="1" x14ac:dyDescent="0.2">
      <c r="A1153" s="7" t="s">
        <v>1668</v>
      </c>
      <c r="B1153" s="90">
        <v>45670</v>
      </c>
      <c r="C1153" s="113" t="s">
        <v>1681</v>
      </c>
      <c r="D1153" s="114"/>
      <c r="E1153" s="91"/>
      <c r="F1153" s="91">
        <v>18141.43</v>
      </c>
      <c r="G1153" s="92">
        <f t="shared" si="51"/>
        <v>-1958616.3800000004</v>
      </c>
      <c r="H1153" s="93"/>
      <c r="I1153" s="94">
        <f t="shared" si="52"/>
        <v>18141.43</v>
      </c>
      <c r="J1153" s="115">
        <f t="shared" si="53"/>
        <v>45688</v>
      </c>
      <c r="K1153" s="116" t="s">
        <v>9</v>
      </c>
    </row>
    <row r="1154" spans="1:11" hidden="1" x14ac:dyDescent="0.2">
      <c r="A1154" s="7" t="s">
        <v>1528</v>
      </c>
      <c r="B1154" s="90">
        <v>45671</v>
      </c>
      <c r="C1154" s="113" t="s">
        <v>1565</v>
      </c>
      <c r="D1154" s="114"/>
      <c r="E1154" s="91">
        <v>1251571.6100000001</v>
      </c>
      <c r="F1154" s="91"/>
      <c r="G1154" s="92">
        <f t="shared" ref="G1154:G1217" si="54">G1155+F1154-E1154</f>
        <v>-1976757.8100000003</v>
      </c>
      <c r="H1154" s="93"/>
      <c r="I1154" s="94">
        <f t="shared" ref="I1154:I1217" si="55">-E1154+F1154</f>
        <v>-1251571.6100000001</v>
      </c>
      <c r="J1154" s="115">
        <f t="shared" ref="J1154:J1217" si="56">EOMONTH(B1154,0)</f>
        <v>45688</v>
      </c>
      <c r="K1154" s="116" t="s">
        <v>9</v>
      </c>
    </row>
    <row r="1155" spans="1:11" hidden="1" x14ac:dyDescent="0.2">
      <c r="A1155" s="7" t="s">
        <v>1528</v>
      </c>
      <c r="B1155" s="90">
        <v>45671</v>
      </c>
      <c r="C1155" s="113" t="s">
        <v>1540</v>
      </c>
      <c r="D1155" s="114">
        <v>2798126993</v>
      </c>
      <c r="E1155" s="91"/>
      <c r="F1155" s="91">
        <v>1400286</v>
      </c>
      <c r="G1155" s="92">
        <f t="shared" si="54"/>
        <v>-725186.20000000019</v>
      </c>
      <c r="H1155" s="93"/>
      <c r="I1155" s="94">
        <f t="shared" si="55"/>
        <v>1400286</v>
      </c>
      <c r="J1155" s="115">
        <f t="shared" si="56"/>
        <v>45688</v>
      </c>
      <c r="K1155" s="116" t="s">
        <v>717</v>
      </c>
    </row>
    <row r="1156" spans="1:11" hidden="1" x14ac:dyDescent="0.2">
      <c r="A1156" s="7" t="s">
        <v>1528</v>
      </c>
      <c r="B1156" s="90">
        <v>45673</v>
      </c>
      <c r="C1156" s="113" t="s">
        <v>1564</v>
      </c>
      <c r="D1156" s="114"/>
      <c r="E1156" s="91">
        <v>18470.599999999999</v>
      </c>
      <c r="F1156" s="91"/>
      <c r="G1156" s="92">
        <f t="shared" si="54"/>
        <v>-2125472.2000000002</v>
      </c>
      <c r="H1156" s="93"/>
      <c r="I1156" s="94">
        <f t="shared" si="55"/>
        <v>-18470.599999999999</v>
      </c>
      <c r="J1156" s="115">
        <f t="shared" si="56"/>
        <v>45688</v>
      </c>
      <c r="K1156" s="116" t="s">
        <v>8</v>
      </c>
    </row>
    <row r="1157" spans="1:11" hidden="1" x14ac:dyDescent="0.2">
      <c r="A1157" s="7" t="s">
        <v>1528</v>
      </c>
      <c r="B1157" s="90">
        <v>45674</v>
      </c>
      <c r="C1157" s="113" t="s">
        <v>1548</v>
      </c>
      <c r="D1157" s="114"/>
      <c r="E1157" s="91">
        <v>480</v>
      </c>
      <c r="F1157" s="91"/>
      <c r="G1157" s="92">
        <f t="shared" si="54"/>
        <v>-2107001.6</v>
      </c>
      <c r="H1157" s="93"/>
      <c r="I1157" s="94">
        <f t="shared" si="55"/>
        <v>-480</v>
      </c>
      <c r="J1157" s="115">
        <f t="shared" si="56"/>
        <v>45688</v>
      </c>
      <c r="K1157" s="116" t="s">
        <v>11</v>
      </c>
    </row>
    <row r="1158" spans="1:11" hidden="1" x14ac:dyDescent="0.2">
      <c r="A1158" s="7" t="s">
        <v>1528</v>
      </c>
      <c r="B1158" s="90">
        <v>45674</v>
      </c>
      <c r="C1158" s="113" t="s">
        <v>1549</v>
      </c>
      <c r="D1158" s="114"/>
      <c r="E1158" s="91">
        <v>660</v>
      </c>
      <c r="F1158" s="91"/>
      <c r="G1158" s="92">
        <f t="shared" si="54"/>
        <v>-2106521.6000000001</v>
      </c>
      <c r="H1158" s="93"/>
      <c r="I1158" s="94">
        <f t="shared" si="55"/>
        <v>-660</v>
      </c>
      <c r="J1158" s="115">
        <f t="shared" si="56"/>
        <v>45688</v>
      </c>
      <c r="K1158" s="116" t="s">
        <v>11</v>
      </c>
    </row>
    <row r="1159" spans="1:11" hidden="1" x14ac:dyDescent="0.2">
      <c r="A1159" s="7" t="s">
        <v>1528</v>
      </c>
      <c r="B1159" s="90">
        <v>45674</v>
      </c>
      <c r="C1159" s="113" t="s">
        <v>1550</v>
      </c>
      <c r="D1159" s="114"/>
      <c r="E1159" s="91">
        <v>960</v>
      </c>
      <c r="F1159" s="91"/>
      <c r="G1159" s="92">
        <f t="shared" si="54"/>
        <v>-2105861.6</v>
      </c>
      <c r="H1159" s="93"/>
      <c r="I1159" s="94">
        <f t="shared" si="55"/>
        <v>-960</v>
      </c>
      <c r="J1159" s="115">
        <f t="shared" si="56"/>
        <v>45688</v>
      </c>
      <c r="K1159" s="116" t="s">
        <v>11</v>
      </c>
    </row>
    <row r="1160" spans="1:11" hidden="1" x14ac:dyDescent="0.2">
      <c r="A1160" s="7" t="s">
        <v>1528</v>
      </c>
      <c r="B1160" s="90">
        <v>45674</v>
      </c>
      <c r="C1160" s="113" t="s">
        <v>1551</v>
      </c>
      <c r="D1160" s="114"/>
      <c r="E1160" s="91">
        <v>5866.34</v>
      </c>
      <c r="F1160" s="91"/>
      <c r="G1160" s="92">
        <f t="shared" si="54"/>
        <v>-2104901.6</v>
      </c>
      <c r="H1160" s="93"/>
      <c r="I1160" s="94">
        <f t="shared" si="55"/>
        <v>-5866.34</v>
      </c>
      <c r="J1160" s="115">
        <f t="shared" si="56"/>
        <v>45688</v>
      </c>
      <c r="K1160" s="116" t="s">
        <v>9</v>
      </c>
    </row>
    <row r="1161" spans="1:11" hidden="1" x14ac:dyDescent="0.2">
      <c r="A1161" s="7" t="s">
        <v>1528</v>
      </c>
      <c r="B1161" s="90">
        <v>45674</v>
      </c>
      <c r="C1161" s="113" t="s">
        <v>1552</v>
      </c>
      <c r="D1161" s="114"/>
      <c r="E1161" s="91">
        <v>9.81</v>
      </c>
      <c r="F1161" s="91"/>
      <c r="G1161" s="92">
        <f t="shared" si="54"/>
        <v>-2099035.2600000002</v>
      </c>
      <c r="H1161" s="93"/>
      <c r="I1161" s="94">
        <f t="shared" si="55"/>
        <v>-9.81</v>
      </c>
      <c r="J1161" s="115">
        <f t="shared" si="56"/>
        <v>45688</v>
      </c>
      <c r="K1161" s="116" t="s">
        <v>14</v>
      </c>
    </row>
    <row r="1162" spans="1:11" hidden="1" x14ac:dyDescent="0.2">
      <c r="A1162" s="7" t="s">
        <v>1528</v>
      </c>
      <c r="B1162" s="90">
        <v>45674</v>
      </c>
      <c r="C1162" s="113" t="s">
        <v>1553</v>
      </c>
      <c r="D1162" s="114"/>
      <c r="E1162" s="91">
        <v>730.47</v>
      </c>
      <c r="F1162" s="91"/>
      <c r="G1162" s="92">
        <f t="shared" si="54"/>
        <v>-2099025.4500000002</v>
      </c>
      <c r="H1162" s="93"/>
      <c r="I1162" s="94">
        <f t="shared" si="55"/>
        <v>-730.47</v>
      </c>
      <c r="J1162" s="115">
        <f t="shared" si="56"/>
        <v>45688</v>
      </c>
      <c r="K1162" s="116" t="s">
        <v>14</v>
      </c>
    </row>
    <row r="1163" spans="1:11" hidden="1" x14ac:dyDescent="0.2">
      <c r="A1163" s="7" t="s">
        <v>1528</v>
      </c>
      <c r="B1163" s="90">
        <v>45674</v>
      </c>
      <c r="C1163" s="113" t="s">
        <v>1554</v>
      </c>
      <c r="D1163" s="114"/>
      <c r="E1163" s="91">
        <v>99</v>
      </c>
      <c r="F1163" s="91"/>
      <c r="G1163" s="92">
        <f t="shared" si="54"/>
        <v>-2098294.98</v>
      </c>
      <c r="H1163" s="93"/>
      <c r="I1163" s="94">
        <f t="shared" si="55"/>
        <v>-99</v>
      </c>
      <c r="J1163" s="115">
        <f t="shared" si="56"/>
        <v>45688</v>
      </c>
      <c r="K1163" s="116" t="s">
        <v>14</v>
      </c>
    </row>
    <row r="1164" spans="1:11" hidden="1" x14ac:dyDescent="0.2">
      <c r="A1164" s="7" t="s">
        <v>1528</v>
      </c>
      <c r="B1164" s="90">
        <v>45674</v>
      </c>
      <c r="C1164" s="113" t="s">
        <v>1555</v>
      </c>
      <c r="D1164" s="114"/>
      <c r="E1164" s="91">
        <v>5400</v>
      </c>
      <c r="F1164" s="91"/>
      <c r="G1164" s="92">
        <f t="shared" si="54"/>
        <v>-2098195.98</v>
      </c>
      <c r="H1164" s="93"/>
      <c r="I1164" s="94">
        <f t="shared" si="55"/>
        <v>-5400</v>
      </c>
      <c r="J1164" s="115">
        <f t="shared" si="56"/>
        <v>45688</v>
      </c>
      <c r="K1164" s="116" t="s">
        <v>9</v>
      </c>
    </row>
    <row r="1165" spans="1:11" hidden="1" x14ac:dyDescent="0.2">
      <c r="A1165" s="7" t="s">
        <v>1528</v>
      </c>
      <c r="B1165" s="90">
        <v>45674</v>
      </c>
      <c r="C1165" s="113" t="s">
        <v>1556</v>
      </c>
      <c r="D1165" s="114"/>
      <c r="E1165" s="91">
        <v>4662</v>
      </c>
      <c r="F1165" s="91"/>
      <c r="G1165" s="92">
        <f t="shared" si="54"/>
        <v>-2092795.98</v>
      </c>
      <c r="H1165" s="93"/>
      <c r="I1165" s="94">
        <f t="shared" si="55"/>
        <v>-4662</v>
      </c>
      <c r="J1165" s="115">
        <f t="shared" si="56"/>
        <v>45688</v>
      </c>
      <c r="K1165" s="116" t="s">
        <v>13</v>
      </c>
    </row>
    <row r="1166" spans="1:11" hidden="1" x14ac:dyDescent="0.2">
      <c r="A1166" s="7" t="s">
        <v>1528</v>
      </c>
      <c r="B1166" s="90">
        <v>45674</v>
      </c>
      <c r="C1166" s="113" t="s">
        <v>1557</v>
      </c>
      <c r="D1166" s="114"/>
      <c r="E1166" s="91">
        <v>21480</v>
      </c>
      <c r="F1166" s="91"/>
      <c r="G1166" s="92">
        <f t="shared" si="54"/>
        <v>-2088133.98</v>
      </c>
      <c r="H1166" s="93"/>
      <c r="I1166" s="94">
        <f t="shared" si="55"/>
        <v>-21480</v>
      </c>
      <c r="J1166" s="115">
        <f t="shared" si="56"/>
        <v>45688</v>
      </c>
      <c r="K1166" s="116" t="s">
        <v>9</v>
      </c>
    </row>
    <row r="1167" spans="1:11" hidden="1" x14ac:dyDescent="0.2">
      <c r="A1167" s="7" t="s">
        <v>1528</v>
      </c>
      <c r="B1167" s="90">
        <v>45674</v>
      </c>
      <c r="C1167" s="113" t="s">
        <v>1558</v>
      </c>
      <c r="D1167" s="114"/>
      <c r="E1167" s="91">
        <v>912.06</v>
      </c>
      <c r="F1167" s="91"/>
      <c r="G1167" s="92">
        <f t="shared" si="54"/>
        <v>-2066653.98</v>
      </c>
      <c r="H1167" s="93"/>
      <c r="I1167" s="94">
        <f t="shared" si="55"/>
        <v>-912.06</v>
      </c>
      <c r="J1167" s="115">
        <f t="shared" si="56"/>
        <v>45688</v>
      </c>
      <c r="K1167" s="116" t="s">
        <v>13</v>
      </c>
    </row>
    <row r="1168" spans="1:11" hidden="1" x14ac:dyDescent="0.2">
      <c r="A1168" s="7" t="s">
        <v>1528</v>
      </c>
      <c r="B1168" s="90">
        <v>45674</v>
      </c>
      <c r="C1168" s="113" t="s">
        <v>1559</v>
      </c>
      <c r="D1168" s="114"/>
      <c r="E1168" s="91">
        <v>3840</v>
      </c>
      <c r="F1168" s="91"/>
      <c r="G1168" s="92">
        <f t="shared" si="54"/>
        <v>-2065741.92</v>
      </c>
      <c r="H1168" s="93"/>
      <c r="I1168" s="94">
        <f t="shared" si="55"/>
        <v>-3840</v>
      </c>
      <c r="J1168" s="115">
        <f t="shared" si="56"/>
        <v>45688</v>
      </c>
      <c r="K1168" s="116" t="s">
        <v>9</v>
      </c>
    </row>
    <row r="1169" spans="1:11" hidden="1" x14ac:dyDescent="0.2">
      <c r="A1169" s="7" t="s">
        <v>1528</v>
      </c>
      <c r="B1169" s="90">
        <v>45674</v>
      </c>
      <c r="C1169" s="113" t="s">
        <v>1560</v>
      </c>
      <c r="D1169" s="114"/>
      <c r="E1169" s="91">
        <v>2370</v>
      </c>
      <c r="F1169" s="91"/>
      <c r="G1169" s="92">
        <f t="shared" si="54"/>
        <v>-2061901.92</v>
      </c>
      <c r="H1169" s="93"/>
      <c r="I1169" s="94">
        <f t="shared" si="55"/>
        <v>-2370</v>
      </c>
      <c r="J1169" s="115">
        <f t="shared" si="56"/>
        <v>45688</v>
      </c>
      <c r="K1169" s="116" t="s">
        <v>9</v>
      </c>
    </row>
    <row r="1170" spans="1:11" hidden="1" x14ac:dyDescent="0.2">
      <c r="A1170" s="7" t="s">
        <v>1528</v>
      </c>
      <c r="B1170" s="90">
        <v>45674</v>
      </c>
      <c r="C1170" s="113" t="s">
        <v>1561</v>
      </c>
      <c r="D1170" s="114"/>
      <c r="E1170" s="91">
        <v>37178.400000000001</v>
      </c>
      <c r="F1170" s="91"/>
      <c r="G1170" s="92">
        <f t="shared" si="54"/>
        <v>-2059531.92</v>
      </c>
      <c r="H1170" s="93"/>
      <c r="I1170" s="94">
        <f t="shared" si="55"/>
        <v>-37178.400000000001</v>
      </c>
      <c r="J1170" s="115">
        <f t="shared" si="56"/>
        <v>45688</v>
      </c>
      <c r="K1170" s="116" t="s">
        <v>9</v>
      </c>
    </row>
    <row r="1171" spans="1:11" hidden="1" x14ac:dyDescent="0.2">
      <c r="A1171" s="7" t="s">
        <v>1528</v>
      </c>
      <c r="B1171" s="90">
        <v>45674</v>
      </c>
      <c r="C1171" s="113" t="s">
        <v>1562</v>
      </c>
      <c r="D1171" s="114"/>
      <c r="E1171" s="91">
        <v>1800</v>
      </c>
      <c r="F1171" s="91"/>
      <c r="G1171" s="92">
        <f t="shared" si="54"/>
        <v>-2022353.52</v>
      </c>
      <c r="H1171" s="93"/>
      <c r="I1171" s="94">
        <f t="shared" si="55"/>
        <v>-1800</v>
      </c>
      <c r="J1171" s="115">
        <f t="shared" si="56"/>
        <v>45688</v>
      </c>
      <c r="K1171" s="116" t="s">
        <v>9</v>
      </c>
    </row>
    <row r="1172" spans="1:11" hidden="1" x14ac:dyDescent="0.2">
      <c r="A1172" s="7" t="s">
        <v>1528</v>
      </c>
      <c r="B1172" s="90">
        <v>45674</v>
      </c>
      <c r="C1172" s="113" t="s">
        <v>1563</v>
      </c>
      <c r="D1172" s="114"/>
      <c r="E1172" s="91">
        <v>360</v>
      </c>
      <c r="F1172" s="91"/>
      <c r="G1172" s="92">
        <f t="shared" si="54"/>
        <v>-2020553.52</v>
      </c>
      <c r="H1172" s="93"/>
      <c r="I1172" s="94">
        <f t="shared" si="55"/>
        <v>-360</v>
      </c>
      <c r="J1172" s="115">
        <f t="shared" si="56"/>
        <v>45688</v>
      </c>
      <c r="K1172" s="116" t="s">
        <v>9</v>
      </c>
    </row>
    <row r="1173" spans="1:11" hidden="1" x14ac:dyDescent="0.2">
      <c r="A1173" s="7" t="s">
        <v>1668</v>
      </c>
      <c r="B1173" s="90">
        <v>45674</v>
      </c>
      <c r="C1173" s="113" t="s">
        <v>1670</v>
      </c>
      <c r="D1173" s="114"/>
      <c r="E1173" s="91"/>
      <c r="F1173" s="91">
        <v>163272.82999999999</v>
      </c>
      <c r="G1173" s="92">
        <f t="shared" si="54"/>
        <v>-2020193.52</v>
      </c>
      <c r="H1173" s="93"/>
      <c r="I1173" s="94">
        <f t="shared" si="55"/>
        <v>163272.82999999999</v>
      </c>
      <c r="J1173" s="115">
        <f t="shared" si="56"/>
        <v>45688</v>
      </c>
      <c r="K1173" s="116" t="s">
        <v>737</v>
      </c>
    </row>
    <row r="1174" spans="1:11" hidden="1" x14ac:dyDescent="0.2">
      <c r="A1174" s="7" t="s">
        <v>1668</v>
      </c>
      <c r="B1174" s="90">
        <v>45674</v>
      </c>
      <c r="C1174" s="113" t="s">
        <v>1680</v>
      </c>
      <c r="D1174" s="114"/>
      <c r="E1174" s="91">
        <v>181414.25</v>
      </c>
      <c r="F1174" s="91"/>
      <c r="G1174" s="92">
        <f t="shared" si="54"/>
        <v>-2183466.35</v>
      </c>
      <c r="H1174" s="93"/>
      <c r="I1174" s="94">
        <f t="shared" si="55"/>
        <v>-181414.25</v>
      </c>
      <c r="J1174" s="115">
        <f t="shared" si="56"/>
        <v>45688</v>
      </c>
      <c r="K1174" s="116" t="s">
        <v>9</v>
      </c>
    </row>
    <row r="1175" spans="1:11" hidden="1" x14ac:dyDescent="0.2">
      <c r="A1175" s="7" t="s">
        <v>5911</v>
      </c>
      <c r="B1175" s="90">
        <v>45674</v>
      </c>
      <c r="C1175" s="113" t="s">
        <v>1682</v>
      </c>
      <c r="D1175" s="114"/>
      <c r="E1175" s="91">
        <v>163272.82999999999</v>
      </c>
      <c r="F1175" s="91"/>
      <c r="G1175" s="92">
        <f t="shared" si="54"/>
        <v>-2002052.1</v>
      </c>
      <c r="H1175" s="93"/>
      <c r="I1175" s="94">
        <f t="shared" si="55"/>
        <v>-163272.82999999999</v>
      </c>
      <c r="J1175" s="115">
        <f t="shared" si="56"/>
        <v>45688</v>
      </c>
      <c r="K1175" s="116" t="s">
        <v>737</v>
      </c>
    </row>
    <row r="1176" spans="1:11" hidden="1" x14ac:dyDescent="0.2">
      <c r="A1176" s="7" t="s">
        <v>5911</v>
      </c>
      <c r="B1176" s="90">
        <v>45674</v>
      </c>
      <c r="C1176" s="113" t="s">
        <v>1759</v>
      </c>
      <c r="D1176" s="114"/>
      <c r="E1176" s="91"/>
      <c r="F1176" s="91">
        <v>163272.82999999999</v>
      </c>
      <c r="G1176" s="92">
        <f t="shared" si="54"/>
        <v>-1838779.27</v>
      </c>
      <c r="H1176" s="93"/>
      <c r="I1176" s="94">
        <f t="shared" si="55"/>
        <v>163272.82999999999</v>
      </c>
      <c r="J1176" s="115">
        <f t="shared" si="56"/>
        <v>45688</v>
      </c>
      <c r="K1176" s="116" t="s">
        <v>1673</v>
      </c>
    </row>
    <row r="1177" spans="1:11" hidden="1" x14ac:dyDescent="0.2">
      <c r="A1177" s="7" t="s">
        <v>1528</v>
      </c>
      <c r="B1177" s="90">
        <v>45677</v>
      </c>
      <c r="C1177" s="113" t="s">
        <v>1545</v>
      </c>
      <c r="D1177" s="114"/>
      <c r="E1177" s="91">
        <v>1062.5</v>
      </c>
      <c r="F1177" s="91"/>
      <c r="G1177" s="92">
        <f t="shared" si="54"/>
        <v>-2002052.1</v>
      </c>
      <c r="H1177" s="93"/>
      <c r="I1177" s="94">
        <f t="shared" si="55"/>
        <v>-1062.5</v>
      </c>
      <c r="J1177" s="115">
        <f t="shared" si="56"/>
        <v>45688</v>
      </c>
      <c r="K1177" s="116" t="s">
        <v>11</v>
      </c>
    </row>
    <row r="1178" spans="1:11" hidden="1" x14ac:dyDescent="0.2">
      <c r="A1178" s="7" t="s">
        <v>1528</v>
      </c>
      <c r="B1178" s="90">
        <v>45677</v>
      </c>
      <c r="C1178" s="113" t="s">
        <v>1546</v>
      </c>
      <c r="D1178" s="114"/>
      <c r="E1178" s="91">
        <v>3300</v>
      </c>
      <c r="F1178" s="91"/>
      <c r="G1178" s="92">
        <f t="shared" si="54"/>
        <v>-2000989.6</v>
      </c>
      <c r="H1178" s="93"/>
      <c r="I1178" s="94">
        <f t="shared" si="55"/>
        <v>-3300</v>
      </c>
      <c r="J1178" s="115">
        <f t="shared" si="56"/>
        <v>45688</v>
      </c>
      <c r="K1178" s="116" t="s">
        <v>9</v>
      </c>
    </row>
    <row r="1179" spans="1:11" hidden="1" x14ac:dyDescent="0.2">
      <c r="A1179" s="7" t="s">
        <v>1528</v>
      </c>
      <c r="B1179" s="90">
        <v>45677</v>
      </c>
      <c r="C1179" s="113" t="s">
        <v>1547</v>
      </c>
      <c r="D1179" s="114"/>
      <c r="E1179" s="91">
        <v>18425.599999999999</v>
      </c>
      <c r="F1179" s="91"/>
      <c r="G1179" s="92">
        <f t="shared" si="54"/>
        <v>-1997689.6</v>
      </c>
      <c r="H1179" s="93"/>
      <c r="I1179" s="94">
        <f t="shared" si="55"/>
        <v>-18425.599999999999</v>
      </c>
      <c r="J1179" s="115">
        <f t="shared" si="56"/>
        <v>45688</v>
      </c>
      <c r="K1179" s="116" t="s">
        <v>8</v>
      </c>
    </row>
    <row r="1180" spans="1:11" hidden="1" x14ac:dyDescent="0.2">
      <c r="A1180" s="7" t="s">
        <v>1830</v>
      </c>
      <c r="B1180" s="90">
        <v>45688</v>
      </c>
      <c r="C1180" s="113" t="s">
        <v>729</v>
      </c>
      <c r="D1180" s="114" t="s">
        <v>1828</v>
      </c>
      <c r="E1180" s="91">
        <v>1400286</v>
      </c>
      <c r="F1180" s="91"/>
      <c r="G1180" s="92">
        <f t="shared" si="54"/>
        <v>-1979264</v>
      </c>
      <c r="H1180" s="93"/>
      <c r="I1180" s="94">
        <f t="shared" si="55"/>
        <v>-1400286</v>
      </c>
      <c r="J1180" s="115">
        <f t="shared" si="56"/>
        <v>45688</v>
      </c>
      <c r="K1180" s="116"/>
    </row>
    <row r="1181" spans="1:11" hidden="1" x14ac:dyDescent="0.2">
      <c r="A1181" s="7" t="s">
        <v>1830</v>
      </c>
      <c r="B1181" s="90">
        <v>45688</v>
      </c>
      <c r="C1181" s="113" t="s">
        <v>730</v>
      </c>
      <c r="D1181" s="114" t="s">
        <v>1826</v>
      </c>
      <c r="E1181" s="91">
        <v>0</v>
      </c>
      <c r="F1181" s="91"/>
      <c r="G1181" s="92">
        <f t="shared" si="54"/>
        <v>-578977.99999999988</v>
      </c>
      <c r="H1181" s="93"/>
      <c r="I1181" s="94">
        <f t="shared" si="55"/>
        <v>0</v>
      </c>
      <c r="J1181" s="115">
        <f t="shared" si="56"/>
        <v>45688</v>
      </c>
      <c r="K1181" s="116"/>
    </row>
    <row r="1182" spans="1:11" x14ac:dyDescent="0.2">
      <c r="A1182" s="7" t="s">
        <v>1830</v>
      </c>
      <c r="B1182" s="90">
        <v>45688</v>
      </c>
      <c r="C1182" s="113" t="s">
        <v>727</v>
      </c>
      <c r="D1182" s="114" t="s">
        <v>1825</v>
      </c>
      <c r="E1182" s="91">
        <v>0</v>
      </c>
      <c r="F1182" s="91"/>
      <c r="G1182" s="92">
        <f t="shared" si="54"/>
        <v>-578977.99999999988</v>
      </c>
      <c r="H1182" s="93"/>
      <c r="I1182" s="94">
        <f t="shared" si="55"/>
        <v>0</v>
      </c>
      <c r="J1182" s="115">
        <f t="shared" si="56"/>
        <v>45688</v>
      </c>
      <c r="K1182" s="116"/>
    </row>
    <row r="1183" spans="1:11" hidden="1" x14ac:dyDescent="0.2">
      <c r="A1183" s="7" t="s">
        <v>1830</v>
      </c>
      <c r="B1183" s="90">
        <v>45688</v>
      </c>
      <c r="C1183" s="113" t="s">
        <v>729</v>
      </c>
      <c r="D1183" s="114" t="s">
        <v>1828</v>
      </c>
      <c r="E1183" s="91">
        <v>0</v>
      </c>
      <c r="F1183" s="91"/>
      <c r="G1183" s="92">
        <f t="shared" si="54"/>
        <v>-578977.99999999988</v>
      </c>
      <c r="H1183" s="93"/>
      <c r="I1183" s="94">
        <f t="shared" si="55"/>
        <v>0</v>
      </c>
      <c r="J1183" s="115">
        <f t="shared" si="56"/>
        <v>45688</v>
      </c>
      <c r="K1183" s="116"/>
    </row>
    <row r="1184" spans="1:11" hidden="1" x14ac:dyDescent="0.2">
      <c r="A1184" s="7" t="s">
        <v>1830</v>
      </c>
      <c r="B1184" s="90">
        <v>45688</v>
      </c>
      <c r="C1184" s="113" t="s">
        <v>1816</v>
      </c>
      <c r="D1184" s="114" t="s">
        <v>1827</v>
      </c>
      <c r="E1184" s="91">
        <v>0</v>
      </c>
      <c r="F1184" s="91"/>
      <c r="G1184" s="92">
        <f t="shared" si="54"/>
        <v>-578977.99999999988</v>
      </c>
      <c r="H1184" s="93"/>
      <c r="I1184" s="94">
        <f t="shared" si="55"/>
        <v>0</v>
      </c>
      <c r="J1184" s="115">
        <f t="shared" si="56"/>
        <v>45688</v>
      </c>
      <c r="K1184" s="116"/>
    </row>
    <row r="1185" spans="1:11" hidden="1" x14ac:dyDescent="0.2">
      <c r="A1185" s="7" t="s">
        <v>1528</v>
      </c>
      <c r="B1185" s="90">
        <v>45688</v>
      </c>
      <c r="C1185" s="113" t="s">
        <v>1544</v>
      </c>
      <c r="D1185" s="114"/>
      <c r="E1185" s="91"/>
      <c r="F1185" s="91">
        <v>36896.199999999997</v>
      </c>
      <c r="G1185" s="92">
        <f t="shared" si="54"/>
        <v>-578977.99999999988</v>
      </c>
      <c r="H1185" s="93"/>
      <c r="I1185" s="94">
        <f t="shared" si="55"/>
        <v>36896.199999999997</v>
      </c>
      <c r="J1185" s="115">
        <f t="shared" si="56"/>
        <v>45688</v>
      </c>
      <c r="K1185" s="116" t="s">
        <v>8</v>
      </c>
    </row>
    <row r="1186" spans="1:11" hidden="1" x14ac:dyDescent="0.2">
      <c r="A1186" s="7" t="s">
        <v>1668</v>
      </c>
      <c r="B1186" s="90">
        <v>45688</v>
      </c>
      <c r="C1186" s="113" t="s">
        <v>1678</v>
      </c>
      <c r="D1186" s="114"/>
      <c r="E1186" s="91">
        <v>0.7</v>
      </c>
      <c r="F1186" s="91"/>
      <c r="G1186" s="92">
        <f t="shared" si="54"/>
        <v>-615874.19999999984</v>
      </c>
      <c r="H1186" s="93"/>
      <c r="I1186" s="94">
        <f t="shared" si="55"/>
        <v>-0.7</v>
      </c>
      <c r="J1186" s="115">
        <f t="shared" si="56"/>
        <v>45688</v>
      </c>
      <c r="K1186" s="116" t="s">
        <v>14</v>
      </c>
    </row>
    <row r="1187" spans="1:11" hidden="1" x14ac:dyDescent="0.2">
      <c r="A1187" s="7" t="s">
        <v>1668</v>
      </c>
      <c r="B1187" s="90">
        <v>45688</v>
      </c>
      <c r="C1187" s="113" t="s">
        <v>1679</v>
      </c>
      <c r="D1187" s="114"/>
      <c r="E1187" s="91">
        <v>20</v>
      </c>
      <c r="F1187" s="91"/>
      <c r="G1187" s="92">
        <f t="shared" si="54"/>
        <v>-615873.49999999988</v>
      </c>
      <c r="H1187" s="93"/>
      <c r="I1187" s="94">
        <f t="shared" si="55"/>
        <v>-20</v>
      </c>
      <c r="J1187" s="115">
        <f t="shared" si="56"/>
        <v>45688</v>
      </c>
      <c r="K1187" s="116" t="s">
        <v>14</v>
      </c>
    </row>
    <row r="1188" spans="1:11" hidden="1" x14ac:dyDescent="0.2">
      <c r="A1188" s="7" t="s">
        <v>1528</v>
      </c>
      <c r="B1188" s="90">
        <v>45693</v>
      </c>
      <c r="C1188" s="113" t="s">
        <v>1543</v>
      </c>
      <c r="D1188" s="114"/>
      <c r="E1188" s="91">
        <v>53666.82</v>
      </c>
      <c r="F1188" s="91"/>
      <c r="G1188" s="92">
        <f t="shared" si="54"/>
        <v>-615853.49999999988</v>
      </c>
      <c r="H1188" s="93"/>
      <c r="I1188" s="94">
        <f t="shared" si="55"/>
        <v>-53666.82</v>
      </c>
      <c r="J1188" s="115">
        <f t="shared" si="56"/>
        <v>45716</v>
      </c>
      <c r="K1188" s="116" t="s">
        <v>8</v>
      </c>
    </row>
    <row r="1189" spans="1:11" hidden="1" x14ac:dyDescent="0.2">
      <c r="A1189" s="7" t="s">
        <v>1668</v>
      </c>
      <c r="B1189" s="90">
        <v>45693</v>
      </c>
      <c r="C1189" s="113" t="s">
        <v>1677</v>
      </c>
      <c r="D1189" s="114"/>
      <c r="E1189" s="91"/>
      <c r="F1189" s="91">
        <v>7498.43</v>
      </c>
      <c r="G1189" s="92">
        <f t="shared" si="54"/>
        <v>-562186.67999999993</v>
      </c>
      <c r="H1189" s="93"/>
      <c r="I1189" s="94">
        <f t="shared" si="55"/>
        <v>7498.43</v>
      </c>
      <c r="J1189" s="115">
        <f t="shared" si="56"/>
        <v>45716</v>
      </c>
      <c r="K1189" s="116" t="s">
        <v>1530</v>
      </c>
    </row>
    <row r="1190" spans="1:11" hidden="1" x14ac:dyDescent="0.2">
      <c r="A1190" s="7" t="s">
        <v>1528</v>
      </c>
      <c r="B1190" s="90">
        <v>45695</v>
      </c>
      <c r="C1190" s="113" t="s">
        <v>1542</v>
      </c>
      <c r="D1190" s="114"/>
      <c r="E1190" s="91">
        <v>877.5</v>
      </c>
      <c r="F1190" s="91"/>
      <c r="G1190" s="92">
        <f t="shared" si="54"/>
        <v>-569685.11</v>
      </c>
      <c r="H1190" s="93"/>
      <c r="I1190" s="94">
        <f t="shared" si="55"/>
        <v>-877.5</v>
      </c>
      <c r="J1190" s="115">
        <f t="shared" si="56"/>
        <v>45716</v>
      </c>
      <c r="K1190" s="116" t="s">
        <v>14</v>
      </c>
    </row>
    <row r="1191" spans="1:11" hidden="1" x14ac:dyDescent="0.2">
      <c r="A1191" s="7" t="s">
        <v>1668</v>
      </c>
      <c r="B1191" s="90">
        <v>45695</v>
      </c>
      <c r="C1191" s="113" t="s">
        <v>1670</v>
      </c>
      <c r="D1191" s="114"/>
      <c r="E1191" s="91"/>
      <c r="F1191" s="91">
        <v>94485.83</v>
      </c>
      <c r="G1191" s="92">
        <f t="shared" si="54"/>
        <v>-568807.61</v>
      </c>
      <c r="H1191" s="93"/>
      <c r="I1191" s="94">
        <f t="shared" si="55"/>
        <v>94485.83</v>
      </c>
      <c r="J1191" s="115">
        <f t="shared" si="56"/>
        <v>45716</v>
      </c>
      <c r="K1191" s="116" t="s">
        <v>1673</v>
      </c>
    </row>
    <row r="1192" spans="1:11" hidden="1" x14ac:dyDescent="0.2">
      <c r="A1192" s="7" t="s">
        <v>1668</v>
      </c>
      <c r="B1192" s="90">
        <v>45695</v>
      </c>
      <c r="C1192" s="113" t="s">
        <v>1674</v>
      </c>
      <c r="D1192" s="114"/>
      <c r="E1192" s="91">
        <v>39506.26</v>
      </c>
      <c r="F1192" s="91"/>
      <c r="G1192" s="92">
        <f t="shared" si="54"/>
        <v>-663293.43999999994</v>
      </c>
      <c r="H1192" s="93"/>
      <c r="I1192" s="94">
        <f t="shared" si="55"/>
        <v>-39506.26</v>
      </c>
      <c r="J1192" s="115">
        <f t="shared" si="56"/>
        <v>45716</v>
      </c>
      <c r="K1192" s="116" t="s">
        <v>9</v>
      </c>
    </row>
    <row r="1193" spans="1:11" hidden="1" x14ac:dyDescent="0.2">
      <c r="A1193" s="7" t="s">
        <v>1668</v>
      </c>
      <c r="B1193" s="90">
        <v>45695</v>
      </c>
      <c r="C1193" s="113" t="s">
        <v>1675</v>
      </c>
      <c r="D1193" s="114"/>
      <c r="E1193" s="91">
        <v>9600</v>
      </c>
      <c r="F1193" s="91"/>
      <c r="G1193" s="92">
        <f t="shared" si="54"/>
        <v>-623787.17999999993</v>
      </c>
      <c r="H1193" s="93"/>
      <c r="I1193" s="94">
        <f t="shared" si="55"/>
        <v>-9600</v>
      </c>
      <c r="J1193" s="115">
        <f t="shared" si="56"/>
        <v>45716</v>
      </c>
      <c r="K1193" s="116" t="s">
        <v>9</v>
      </c>
    </row>
    <row r="1194" spans="1:11" hidden="1" x14ac:dyDescent="0.2">
      <c r="A1194" s="7" t="s">
        <v>1668</v>
      </c>
      <c r="B1194" s="90">
        <v>45695</v>
      </c>
      <c r="C1194" s="113" t="s">
        <v>1676</v>
      </c>
      <c r="D1194" s="114"/>
      <c r="E1194" s="91">
        <v>52878</v>
      </c>
      <c r="F1194" s="91"/>
      <c r="G1194" s="92">
        <f t="shared" si="54"/>
        <v>-614187.17999999993</v>
      </c>
      <c r="H1194" s="93"/>
      <c r="I1194" s="94">
        <f t="shared" si="55"/>
        <v>-52878</v>
      </c>
      <c r="J1194" s="115">
        <f t="shared" si="56"/>
        <v>45716</v>
      </c>
      <c r="K1194" s="116" t="s">
        <v>9</v>
      </c>
    </row>
    <row r="1195" spans="1:11" hidden="1" x14ac:dyDescent="0.2">
      <c r="A1195" s="7" t="s">
        <v>5911</v>
      </c>
      <c r="B1195" s="90">
        <v>45695</v>
      </c>
      <c r="C1195" s="113" t="s">
        <v>1682</v>
      </c>
      <c r="D1195" s="114"/>
      <c r="E1195" s="91">
        <v>94485.83</v>
      </c>
      <c r="F1195" s="91"/>
      <c r="G1195" s="92">
        <f t="shared" si="54"/>
        <v>-561309.17999999993</v>
      </c>
      <c r="H1195" s="93"/>
      <c r="I1195" s="94">
        <f t="shared" si="55"/>
        <v>-94485.83</v>
      </c>
      <c r="J1195" s="115">
        <f t="shared" si="56"/>
        <v>45716</v>
      </c>
      <c r="K1195" s="116" t="s">
        <v>737</v>
      </c>
    </row>
    <row r="1196" spans="1:11" hidden="1" x14ac:dyDescent="0.2">
      <c r="A1196" s="7" t="s">
        <v>5911</v>
      </c>
      <c r="B1196" s="90">
        <v>45695</v>
      </c>
      <c r="C1196" s="113" t="s">
        <v>1759</v>
      </c>
      <c r="D1196" s="114"/>
      <c r="E1196" s="91"/>
      <c r="F1196" s="91">
        <v>94485.83</v>
      </c>
      <c r="G1196" s="92">
        <f t="shared" si="54"/>
        <v>-466823.34999999992</v>
      </c>
      <c r="H1196" s="93"/>
      <c r="I1196" s="94">
        <f t="shared" si="55"/>
        <v>94485.83</v>
      </c>
      <c r="J1196" s="115">
        <f t="shared" si="56"/>
        <v>45716</v>
      </c>
      <c r="K1196" s="116" t="s">
        <v>1673</v>
      </c>
    </row>
    <row r="1197" spans="1:11" hidden="1" x14ac:dyDescent="0.2">
      <c r="A1197" s="7" t="s">
        <v>1528</v>
      </c>
      <c r="B1197" s="90">
        <v>45698</v>
      </c>
      <c r="C1197" s="113" t="s">
        <v>1541</v>
      </c>
      <c r="D1197" s="114">
        <v>2816494086</v>
      </c>
      <c r="E1197" s="91">
        <v>3000</v>
      </c>
      <c r="F1197" s="91"/>
      <c r="G1197" s="92">
        <f t="shared" si="54"/>
        <v>-561309.17999999993</v>
      </c>
      <c r="H1197" s="93"/>
      <c r="I1197" s="94">
        <f t="shared" si="55"/>
        <v>-3000</v>
      </c>
      <c r="J1197" s="115">
        <f t="shared" si="56"/>
        <v>45716</v>
      </c>
      <c r="K1197" s="116" t="s">
        <v>15</v>
      </c>
    </row>
    <row r="1198" spans="1:11" hidden="1" x14ac:dyDescent="0.2">
      <c r="A1198" s="7" t="s">
        <v>1528</v>
      </c>
      <c r="B1198" s="90">
        <v>45699</v>
      </c>
      <c r="C1198" s="113" t="s">
        <v>1540</v>
      </c>
      <c r="D1198" s="114">
        <v>2817295135</v>
      </c>
      <c r="E1198" s="91"/>
      <c r="F1198" s="91">
        <v>556313</v>
      </c>
      <c r="G1198" s="92">
        <f t="shared" si="54"/>
        <v>-558309.17999999993</v>
      </c>
      <c r="H1198" s="93"/>
      <c r="I1198" s="94">
        <f t="shared" si="55"/>
        <v>556313</v>
      </c>
      <c r="J1198" s="115">
        <f t="shared" si="56"/>
        <v>45716</v>
      </c>
      <c r="K1198" s="116" t="s">
        <v>717</v>
      </c>
    </row>
    <row r="1199" spans="1:11" hidden="1" x14ac:dyDescent="0.2">
      <c r="A1199" s="7" t="s">
        <v>1528</v>
      </c>
      <c r="B1199" s="90">
        <v>45700</v>
      </c>
      <c r="C1199" s="113" t="s">
        <v>1538</v>
      </c>
      <c r="D1199" s="114"/>
      <c r="E1199" s="91">
        <v>448356.54</v>
      </c>
      <c r="F1199" s="91"/>
      <c r="G1199" s="92">
        <f t="shared" si="54"/>
        <v>-1114622.18</v>
      </c>
      <c r="H1199" s="93"/>
      <c r="I1199" s="94">
        <f t="shared" si="55"/>
        <v>-448356.54</v>
      </c>
      <c r="J1199" s="115">
        <f t="shared" si="56"/>
        <v>45716</v>
      </c>
      <c r="K1199" s="116" t="s">
        <v>9</v>
      </c>
    </row>
    <row r="1200" spans="1:11" hidden="1" x14ac:dyDescent="0.2">
      <c r="A1200" s="7" t="s">
        <v>1528</v>
      </c>
      <c r="B1200" s="90">
        <v>45700</v>
      </c>
      <c r="C1200" s="113" t="s">
        <v>1539</v>
      </c>
      <c r="D1200" s="114"/>
      <c r="E1200" s="91">
        <v>32952.65</v>
      </c>
      <c r="F1200" s="91"/>
      <c r="G1200" s="92">
        <f t="shared" si="54"/>
        <v>-666265.64</v>
      </c>
      <c r="H1200" s="93"/>
      <c r="I1200" s="94">
        <f t="shared" si="55"/>
        <v>-32952.65</v>
      </c>
      <c r="J1200" s="115">
        <f t="shared" si="56"/>
        <v>45716</v>
      </c>
      <c r="K1200" s="116" t="s">
        <v>14</v>
      </c>
    </row>
    <row r="1201" spans="1:11" hidden="1" x14ac:dyDescent="0.2">
      <c r="A1201" s="7" t="s">
        <v>1668</v>
      </c>
      <c r="B1201" s="90">
        <v>45700</v>
      </c>
      <c r="C1201" s="113" t="s">
        <v>1672</v>
      </c>
      <c r="D1201" s="114"/>
      <c r="E1201" s="91"/>
      <c r="F1201" s="91">
        <v>16392.71</v>
      </c>
      <c r="G1201" s="92">
        <f t="shared" si="54"/>
        <v>-633312.99</v>
      </c>
      <c r="H1201" s="93"/>
      <c r="I1201" s="94">
        <f t="shared" si="55"/>
        <v>16392.71</v>
      </c>
      <c r="J1201" s="115">
        <f t="shared" si="56"/>
        <v>45716</v>
      </c>
      <c r="K1201" s="116" t="s">
        <v>1530</v>
      </c>
    </row>
    <row r="1202" spans="1:11" hidden="1" x14ac:dyDescent="0.2">
      <c r="A1202" s="7" t="s">
        <v>1668</v>
      </c>
      <c r="B1202" s="90">
        <v>45702</v>
      </c>
      <c r="C1202" s="113" t="s">
        <v>1670</v>
      </c>
      <c r="D1202" s="114"/>
      <c r="E1202" s="91"/>
      <c r="F1202" s="91">
        <v>148000</v>
      </c>
      <c r="G1202" s="92">
        <f t="shared" si="54"/>
        <v>-649705.69999999995</v>
      </c>
      <c r="H1202" s="93"/>
      <c r="I1202" s="94">
        <f t="shared" si="55"/>
        <v>148000</v>
      </c>
      <c r="J1202" s="115">
        <f t="shared" si="56"/>
        <v>45716</v>
      </c>
      <c r="K1202" s="116" t="s">
        <v>737</v>
      </c>
    </row>
    <row r="1203" spans="1:11" hidden="1" x14ac:dyDescent="0.2">
      <c r="A1203" s="7" t="s">
        <v>1668</v>
      </c>
      <c r="B1203" s="90">
        <v>45702</v>
      </c>
      <c r="C1203" s="113" t="s">
        <v>1671</v>
      </c>
      <c r="D1203" s="114"/>
      <c r="E1203" s="91">
        <v>163927.09</v>
      </c>
      <c r="F1203" s="91"/>
      <c r="G1203" s="92">
        <f t="shared" si="54"/>
        <v>-797705.7</v>
      </c>
      <c r="H1203" s="93"/>
      <c r="I1203" s="94">
        <f t="shared" si="55"/>
        <v>-163927.09</v>
      </c>
      <c r="J1203" s="115">
        <f t="shared" si="56"/>
        <v>45716</v>
      </c>
      <c r="K1203" s="116" t="s">
        <v>9</v>
      </c>
    </row>
    <row r="1204" spans="1:11" hidden="1" x14ac:dyDescent="0.2">
      <c r="A1204" s="7" t="s">
        <v>5911</v>
      </c>
      <c r="B1204" s="90">
        <v>45702</v>
      </c>
      <c r="C1204" s="113" t="s">
        <v>1682</v>
      </c>
      <c r="D1204" s="114"/>
      <c r="E1204" s="91">
        <v>148000</v>
      </c>
      <c r="F1204" s="91"/>
      <c r="G1204" s="92">
        <f t="shared" si="54"/>
        <v>-633778.61</v>
      </c>
      <c r="H1204" s="93"/>
      <c r="I1204" s="94">
        <f t="shared" si="55"/>
        <v>-148000</v>
      </c>
      <c r="J1204" s="115">
        <f t="shared" si="56"/>
        <v>45716</v>
      </c>
      <c r="K1204" s="116" t="s">
        <v>737</v>
      </c>
    </row>
    <row r="1205" spans="1:11" hidden="1" x14ac:dyDescent="0.2">
      <c r="A1205" s="7" t="s">
        <v>5911</v>
      </c>
      <c r="B1205" s="90">
        <v>45702</v>
      </c>
      <c r="C1205" s="113" t="s">
        <v>1759</v>
      </c>
      <c r="D1205" s="114"/>
      <c r="E1205" s="91"/>
      <c r="F1205" s="91">
        <v>148000</v>
      </c>
      <c r="G1205" s="92">
        <f t="shared" si="54"/>
        <v>-485778.61</v>
      </c>
      <c r="H1205" s="93"/>
      <c r="I1205" s="94">
        <f t="shared" si="55"/>
        <v>148000</v>
      </c>
      <c r="J1205" s="115">
        <f t="shared" si="56"/>
        <v>45716</v>
      </c>
      <c r="K1205" s="116" t="s">
        <v>1673</v>
      </c>
    </row>
    <row r="1206" spans="1:11" hidden="1" x14ac:dyDescent="0.2">
      <c r="A1206" s="7" t="s">
        <v>1528</v>
      </c>
      <c r="B1206" s="90">
        <v>45705</v>
      </c>
      <c r="C1206" s="114" t="s">
        <v>1531</v>
      </c>
      <c r="D1206" s="114"/>
      <c r="E1206" s="91">
        <v>1416.67</v>
      </c>
      <c r="F1206" s="91"/>
      <c r="G1206" s="92">
        <f t="shared" si="54"/>
        <v>-633778.61</v>
      </c>
      <c r="H1206" s="93"/>
      <c r="I1206" s="94">
        <f t="shared" si="55"/>
        <v>-1416.67</v>
      </c>
      <c r="J1206" s="115">
        <f t="shared" si="56"/>
        <v>45716</v>
      </c>
      <c r="K1206" s="116" t="s">
        <v>11</v>
      </c>
    </row>
    <row r="1207" spans="1:11" hidden="1" x14ac:dyDescent="0.2">
      <c r="A1207" s="7" t="s">
        <v>1528</v>
      </c>
      <c r="B1207" s="90">
        <v>45705</v>
      </c>
      <c r="C1207" s="114" t="s">
        <v>1532</v>
      </c>
      <c r="D1207" s="114"/>
      <c r="E1207" s="91">
        <v>1615.64</v>
      </c>
      <c r="F1207" s="91"/>
      <c r="G1207" s="92">
        <f t="shared" si="54"/>
        <v>-632361.93999999994</v>
      </c>
      <c r="H1207" s="93"/>
      <c r="I1207" s="94">
        <f t="shared" si="55"/>
        <v>-1615.64</v>
      </c>
      <c r="J1207" s="115">
        <f t="shared" si="56"/>
        <v>45716</v>
      </c>
      <c r="K1207" s="116" t="s">
        <v>14</v>
      </c>
    </row>
    <row r="1208" spans="1:11" hidden="1" x14ac:dyDescent="0.2">
      <c r="A1208" s="7" t="s">
        <v>1528</v>
      </c>
      <c r="B1208" s="90">
        <v>45705</v>
      </c>
      <c r="C1208" s="113" t="s">
        <v>1533</v>
      </c>
      <c r="D1208" s="114"/>
      <c r="E1208" s="91">
        <v>21480</v>
      </c>
      <c r="F1208" s="91"/>
      <c r="G1208" s="92">
        <f t="shared" si="54"/>
        <v>-630746.29999999993</v>
      </c>
      <c r="H1208" s="93"/>
      <c r="I1208" s="94">
        <f t="shared" si="55"/>
        <v>-21480</v>
      </c>
      <c r="J1208" s="115">
        <f t="shared" si="56"/>
        <v>45716</v>
      </c>
      <c r="K1208" s="116" t="s">
        <v>9</v>
      </c>
    </row>
    <row r="1209" spans="1:11" hidden="1" x14ac:dyDescent="0.2">
      <c r="A1209" s="7" t="s">
        <v>1528</v>
      </c>
      <c r="B1209" s="90">
        <v>45705</v>
      </c>
      <c r="C1209" s="113" t="s">
        <v>1534</v>
      </c>
      <c r="D1209" s="114"/>
      <c r="E1209" s="91">
        <v>38131.24</v>
      </c>
      <c r="F1209" s="91"/>
      <c r="G1209" s="92">
        <f t="shared" si="54"/>
        <v>-609266.29999999993</v>
      </c>
      <c r="H1209" s="93"/>
      <c r="I1209" s="94">
        <f t="shared" si="55"/>
        <v>-38131.24</v>
      </c>
      <c r="J1209" s="115">
        <f t="shared" si="56"/>
        <v>45716</v>
      </c>
      <c r="K1209" s="116" t="s">
        <v>9</v>
      </c>
    </row>
    <row r="1210" spans="1:11" hidden="1" x14ac:dyDescent="0.2">
      <c r="A1210" s="7" t="s">
        <v>1528</v>
      </c>
      <c r="B1210" s="90">
        <v>45705</v>
      </c>
      <c r="C1210" s="113" t="s">
        <v>1535</v>
      </c>
      <c r="D1210" s="114"/>
      <c r="E1210" s="91">
        <v>5400</v>
      </c>
      <c r="F1210" s="91"/>
      <c r="G1210" s="92">
        <f t="shared" si="54"/>
        <v>-571135.05999999994</v>
      </c>
      <c r="H1210" s="93"/>
      <c r="I1210" s="94">
        <f t="shared" si="55"/>
        <v>-5400</v>
      </c>
      <c r="J1210" s="115">
        <f t="shared" si="56"/>
        <v>45716</v>
      </c>
      <c r="K1210" s="116" t="s">
        <v>9</v>
      </c>
    </row>
    <row r="1211" spans="1:11" hidden="1" x14ac:dyDescent="0.2">
      <c r="A1211" s="7" t="s">
        <v>1528</v>
      </c>
      <c r="B1211" s="90">
        <v>45705</v>
      </c>
      <c r="C1211" s="113" t="s">
        <v>1536</v>
      </c>
      <c r="D1211" s="114"/>
      <c r="E1211" s="91">
        <v>360</v>
      </c>
      <c r="F1211" s="91"/>
      <c r="G1211" s="92">
        <f t="shared" si="54"/>
        <v>-565735.05999999994</v>
      </c>
      <c r="H1211" s="93"/>
      <c r="I1211" s="94">
        <f t="shared" si="55"/>
        <v>-360</v>
      </c>
      <c r="J1211" s="115">
        <f t="shared" si="56"/>
        <v>45716</v>
      </c>
      <c r="K1211" s="116" t="s">
        <v>9</v>
      </c>
    </row>
    <row r="1212" spans="1:11" hidden="1" x14ac:dyDescent="0.2">
      <c r="A1212" s="7" t="s">
        <v>1528</v>
      </c>
      <c r="B1212" s="90">
        <v>45705</v>
      </c>
      <c r="C1212" s="113" t="s">
        <v>1537</v>
      </c>
      <c r="D1212" s="114"/>
      <c r="E1212" s="91">
        <v>3600</v>
      </c>
      <c r="F1212" s="91"/>
      <c r="G1212" s="92">
        <f t="shared" si="54"/>
        <v>-565375.05999999994</v>
      </c>
      <c r="H1212" s="93"/>
      <c r="I1212" s="94">
        <f t="shared" si="55"/>
        <v>-3600</v>
      </c>
      <c r="J1212" s="115">
        <f t="shared" si="56"/>
        <v>45716</v>
      </c>
      <c r="K1212" s="116" t="s">
        <v>9</v>
      </c>
    </row>
    <row r="1213" spans="1:11" hidden="1" x14ac:dyDescent="0.2">
      <c r="A1213" s="7" t="s">
        <v>1528</v>
      </c>
      <c r="B1213" s="90">
        <v>45709</v>
      </c>
      <c r="C1213" s="113" t="s">
        <v>1529</v>
      </c>
      <c r="D1213" s="114"/>
      <c r="E1213" s="91"/>
      <c r="F1213" s="91">
        <v>840</v>
      </c>
      <c r="G1213" s="92">
        <f t="shared" si="54"/>
        <v>-561775.05999999994</v>
      </c>
      <c r="H1213" s="93"/>
      <c r="I1213" s="94">
        <f t="shared" si="55"/>
        <v>840</v>
      </c>
      <c r="J1213" s="115">
        <f t="shared" si="56"/>
        <v>45716</v>
      </c>
      <c r="K1213" s="116" t="s">
        <v>1530</v>
      </c>
    </row>
    <row r="1214" spans="1:11" hidden="1" x14ac:dyDescent="0.2">
      <c r="A1214" s="7" t="s">
        <v>1830</v>
      </c>
      <c r="B1214" s="90">
        <v>45716</v>
      </c>
      <c r="C1214" s="113" t="s">
        <v>729</v>
      </c>
      <c r="D1214" s="114" t="s">
        <v>1828</v>
      </c>
      <c r="E1214" s="91">
        <v>556313</v>
      </c>
      <c r="F1214" s="91"/>
      <c r="G1214" s="92">
        <f t="shared" si="54"/>
        <v>-562615.05999999994</v>
      </c>
      <c r="H1214" s="93"/>
      <c r="I1214" s="94">
        <f t="shared" si="55"/>
        <v>-556313</v>
      </c>
      <c r="J1214" s="115">
        <f t="shared" si="56"/>
        <v>45716</v>
      </c>
      <c r="K1214" s="116"/>
    </row>
    <row r="1215" spans="1:11" hidden="1" x14ac:dyDescent="0.2">
      <c r="A1215" s="7" t="s">
        <v>1830</v>
      </c>
      <c r="B1215" s="90">
        <v>45716</v>
      </c>
      <c r="C1215" s="113" t="s">
        <v>730</v>
      </c>
      <c r="D1215" s="114" t="s">
        <v>1826</v>
      </c>
      <c r="E1215" s="91">
        <v>0</v>
      </c>
      <c r="F1215" s="91"/>
      <c r="G1215" s="92">
        <f t="shared" si="54"/>
        <v>-6302.0599999999631</v>
      </c>
      <c r="H1215" s="93"/>
      <c r="I1215" s="94">
        <f t="shared" si="55"/>
        <v>0</v>
      </c>
      <c r="J1215" s="115">
        <f t="shared" si="56"/>
        <v>45716</v>
      </c>
      <c r="K1215" s="116"/>
    </row>
    <row r="1216" spans="1:11" x14ac:dyDescent="0.2">
      <c r="A1216" s="7" t="s">
        <v>1830</v>
      </c>
      <c r="B1216" s="90">
        <v>45716</v>
      </c>
      <c r="C1216" s="113" t="s">
        <v>727</v>
      </c>
      <c r="D1216" s="114" t="s">
        <v>1825</v>
      </c>
      <c r="E1216" s="91">
        <v>0</v>
      </c>
      <c r="F1216" s="91"/>
      <c r="G1216" s="92">
        <f t="shared" si="54"/>
        <v>-6302.0599999999631</v>
      </c>
      <c r="H1216" s="93"/>
      <c r="I1216" s="94">
        <f t="shared" si="55"/>
        <v>0</v>
      </c>
      <c r="J1216" s="115">
        <f t="shared" si="56"/>
        <v>45716</v>
      </c>
      <c r="K1216" s="116"/>
    </row>
    <row r="1217" spans="1:11" hidden="1" x14ac:dyDescent="0.2">
      <c r="A1217" s="7" t="s">
        <v>1830</v>
      </c>
      <c r="B1217" s="90">
        <v>45716</v>
      </c>
      <c r="C1217" s="113" t="s">
        <v>729</v>
      </c>
      <c r="D1217" s="114" t="s">
        <v>1828</v>
      </c>
      <c r="E1217" s="91">
        <v>0</v>
      </c>
      <c r="F1217" s="91"/>
      <c r="G1217" s="92">
        <f t="shared" si="54"/>
        <v>-6302.0599999999631</v>
      </c>
      <c r="H1217" s="93"/>
      <c r="I1217" s="94">
        <f t="shared" si="55"/>
        <v>0</v>
      </c>
      <c r="J1217" s="115">
        <f t="shared" si="56"/>
        <v>45716</v>
      </c>
      <c r="K1217" s="116"/>
    </row>
    <row r="1218" spans="1:11" hidden="1" x14ac:dyDescent="0.2">
      <c r="A1218" s="7" t="s">
        <v>1830</v>
      </c>
      <c r="B1218" s="90">
        <v>45716</v>
      </c>
      <c r="C1218" s="113" t="s">
        <v>1816</v>
      </c>
      <c r="D1218" s="114" t="s">
        <v>1827</v>
      </c>
      <c r="E1218" s="91">
        <v>3000</v>
      </c>
      <c r="F1218" s="91"/>
      <c r="G1218" s="92">
        <f t="shared" ref="G1218:G1281" si="57">G1219+F1218-E1218</f>
        <v>-6302.0599999999631</v>
      </c>
      <c r="H1218" s="93"/>
      <c r="I1218" s="94">
        <f t="shared" ref="I1218:I1276" si="58">-E1218+F1218</f>
        <v>-3000</v>
      </c>
      <c r="J1218" s="115">
        <f t="shared" ref="J1218:J1276" si="59">EOMONTH(B1218,0)</f>
        <v>45716</v>
      </c>
      <c r="K1218" s="116"/>
    </row>
    <row r="1219" spans="1:11" hidden="1" x14ac:dyDescent="0.2">
      <c r="A1219" s="7" t="s">
        <v>1668</v>
      </c>
      <c r="B1219" s="90">
        <v>45716</v>
      </c>
      <c r="C1219" s="113" t="s">
        <v>1669</v>
      </c>
      <c r="D1219" s="114"/>
      <c r="E1219" s="91">
        <v>0.35</v>
      </c>
      <c r="F1219" s="91"/>
      <c r="G1219" s="92">
        <f t="shared" si="57"/>
        <v>-3302.0599999999627</v>
      </c>
      <c r="H1219" s="93"/>
      <c r="I1219" s="94">
        <f t="shared" si="58"/>
        <v>-0.35</v>
      </c>
      <c r="J1219" s="115">
        <f t="shared" si="59"/>
        <v>45716</v>
      </c>
      <c r="K1219" s="116" t="s">
        <v>14</v>
      </c>
    </row>
    <row r="1220" spans="1:11" hidden="1" x14ac:dyDescent="0.2">
      <c r="A1220" s="7" t="s">
        <v>1528</v>
      </c>
      <c r="B1220" s="90">
        <v>45721</v>
      </c>
      <c r="C1220" s="113" t="s">
        <v>5664</v>
      </c>
      <c r="D1220" s="114"/>
      <c r="E1220" s="91">
        <v>3000</v>
      </c>
      <c r="F1220" s="91"/>
      <c r="G1220" s="92">
        <f t="shared" si="57"/>
        <v>-3301.7099999999627</v>
      </c>
      <c r="H1220" s="93"/>
      <c r="I1220" s="94">
        <f t="shared" si="58"/>
        <v>-3000</v>
      </c>
      <c r="J1220" s="115">
        <f t="shared" si="59"/>
        <v>45747</v>
      </c>
      <c r="K1220" s="116" t="s">
        <v>15</v>
      </c>
    </row>
    <row r="1221" spans="1:11" hidden="1" x14ac:dyDescent="0.2">
      <c r="A1221" s="7" t="s">
        <v>1528</v>
      </c>
      <c r="B1221" s="90">
        <v>45723</v>
      </c>
      <c r="C1221" s="113" t="s">
        <v>5650</v>
      </c>
      <c r="D1221" s="114"/>
      <c r="E1221" s="91">
        <v>327782.86</v>
      </c>
      <c r="F1221" s="91"/>
      <c r="G1221" s="92">
        <f t="shared" si="57"/>
        <v>-301.70999999996275</v>
      </c>
      <c r="H1221" s="93"/>
      <c r="I1221" s="94">
        <f t="shared" si="58"/>
        <v>-327782.86</v>
      </c>
      <c r="J1221" s="115">
        <f t="shared" si="59"/>
        <v>45747</v>
      </c>
      <c r="K1221" s="116" t="s">
        <v>9</v>
      </c>
    </row>
    <row r="1222" spans="1:11" hidden="1" x14ac:dyDescent="0.2">
      <c r="A1222" s="7" t="s">
        <v>1528</v>
      </c>
      <c r="B1222" s="90">
        <v>45723</v>
      </c>
      <c r="C1222" s="113" t="s">
        <v>5651</v>
      </c>
      <c r="D1222" s="114"/>
      <c r="E1222" s="91">
        <v>3840</v>
      </c>
      <c r="F1222" s="91"/>
      <c r="G1222" s="92">
        <f t="shared" si="57"/>
        <v>327481.15000000002</v>
      </c>
      <c r="H1222" s="93"/>
      <c r="I1222" s="94">
        <f t="shared" si="58"/>
        <v>-3840</v>
      </c>
      <c r="J1222" s="115">
        <f t="shared" si="59"/>
        <v>45747</v>
      </c>
      <c r="K1222" s="116" t="s">
        <v>9</v>
      </c>
    </row>
    <row r="1223" spans="1:11" hidden="1" x14ac:dyDescent="0.2">
      <c r="A1223" s="7" t="s">
        <v>1528</v>
      </c>
      <c r="B1223" s="90">
        <v>45723</v>
      </c>
      <c r="C1223" s="113" t="s">
        <v>5652</v>
      </c>
      <c r="D1223" s="114"/>
      <c r="E1223" s="91">
        <v>3600</v>
      </c>
      <c r="F1223" s="91"/>
      <c r="G1223" s="92">
        <f t="shared" si="57"/>
        <v>331321.15000000002</v>
      </c>
      <c r="H1223" s="93"/>
      <c r="I1223" s="94">
        <f t="shared" si="58"/>
        <v>-3600</v>
      </c>
      <c r="J1223" s="115">
        <f t="shared" si="59"/>
        <v>45747</v>
      </c>
      <c r="K1223" s="116" t="s">
        <v>9</v>
      </c>
    </row>
    <row r="1224" spans="1:11" hidden="1" x14ac:dyDescent="0.2">
      <c r="A1224" s="7" t="s">
        <v>1528</v>
      </c>
      <c r="B1224" s="90">
        <v>45723</v>
      </c>
      <c r="C1224" s="113" t="s">
        <v>5653</v>
      </c>
      <c r="D1224" s="114"/>
      <c r="E1224" s="91">
        <v>360</v>
      </c>
      <c r="F1224" s="91"/>
      <c r="G1224" s="92">
        <f t="shared" si="57"/>
        <v>334921.15000000002</v>
      </c>
      <c r="H1224" s="93"/>
      <c r="I1224" s="94">
        <f t="shared" si="58"/>
        <v>-360</v>
      </c>
      <c r="J1224" s="115">
        <f t="shared" si="59"/>
        <v>45747</v>
      </c>
      <c r="K1224" s="116" t="s">
        <v>9</v>
      </c>
    </row>
    <row r="1225" spans="1:11" hidden="1" x14ac:dyDescent="0.2">
      <c r="A1225" s="7" t="s">
        <v>1528</v>
      </c>
      <c r="B1225" s="90">
        <v>45723</v>
      </c>
      <c r="C1225" s="113" t="s">
        <v>5654</v>
      </c>
      <c r="D1225" s="114"/>
      <c r="E1225" s="91">
        <v>2520</v>
      </c>
      <c r="F1225" s="91"/>
      <c r="G1225" s="92">
        <f t="shared" si="57"/>
        <v>335281.15000000002</v>
      </c>
      <c r="H1225" s="93"/>
      <c r="I1225" s="94">
        <f t="shared" si="58"/>
        <v>-2520</v>
      </c>
      <c r="J1225" s="115">
        <f t="shared" si="59"/>
        <v>45747</v>
      </c>
      <c r="K1225" s="116" t="s">
        <v>9</v>
      </c>
    </row>
    <row r="1226" spans="1:11" hidden="1" x14ac:dyDescent="0.2">
      <c r="A1226" s="7" t="s">
        <v>1528</v>
      </c>
      <c r="B1226" s="90">
        <v>45723</v>
      </c>
      <c r="C1226" s="113" t="s">
        <v>5655</v>
      </c>
      <c r="D1226" s="114"/>
      <c r="E1226" s="91">
        <v>5400</v>
      </c>
      <c r="F1226" s="91"/>
      <c r="G1226" s="92">
        <f t="shared" si="57"/>
        <v>337801.15</v>
      </c>
      <c r="H1226" s="93"/>
      <c r="I1226" s="94">
        <f t="shared" si="58"/>
        <v>-5400</v>
      </c>
      <c r="J1226" s="115">
        <f t="shared" si="59"/>
        <v>45747</v>
      </c>
      <c r="K1226" s="116" t="s">
        <v>9</v>
      </c>
    </row>
    <row r="1227" spans="1:11" hidden="1" x14ac:dyDescent="0.2">
      <c r="A1227" s="7" t="s">
        <v>1528</v>
      </c>
      <c r="B1227" s="90">
        <v>45723</v>
      </c>
      <c r="C1227" s="113" t="s">
        <v>5656</v>
      </c>
      <c r="D1227" s="114"/>
      <c r="E1227" s="91">
        <v>75000</v>
      </c>
      <c r="F1227" s="91"/>
      <c r="G1227" s="92">
        <f t="shared" si="57"/>
        <v>343201.15</v>
      </c>
      <c r="H1227" s="93"/>
      <c r="I1227" s="94">
        <f t="shared" si="58"/>
        <v>-75000</v>
      </c>
      <c r="J1227" s="115">
        <f t="shared" si="59"/>
        <v>45747</v>
      </c>
      <c r="K1227" s="116" t="s">
        <v>9</v>
      </c>
    </row>
    <row r="1228" spans="1:11" hidden="1" x14ac:dyDescent="0.2">
      <c r="A1228" s="7" t="s">
        <v>1528</v>
      </c>
      <c r="B1228" s="90">
        <v>45723</v>
      </c>
      <c r="C1228" s="113" t="s">
        <v>5657</v>
      </c>
      <c r="D1228" s="114"/>
      <c r="E1228" s="91">
        <v>3750</v>
      </c>
      <c r="F1228" s="91"/>
      <c r="G1228" s="92">
        <f t="shared" si="57"/>
        <v>418201.15</v>
      </c>
      <c r="H1228" s="93"/>
      <c r="I1228" s="94">
        <f t="shared" si="58"/>
        <v>-3750</v>
      </c>
      <c r="J1228" s="115">
        <f t="shared" si="59"/>
        <v>45747</v>
      </c>
      <c r="K1228" s="116" t="s">
        <v>11</v>
      </c>
    </row>
    <row r="1229" spans="1:11" hidden="1" x14ac:dyDescent="0.2">
      <c r="A1229" s="7" t="s">
        <v>1528</v>
      </c>
      <c r="B1229" s="90">
        <v>45723</v>
      </c>
      <c r="C1229" s="113" t="s">
        <v>5658</v>
      </c>
      <c r="D1229" s="114"/>
      <c r="E1229" s="91">
        <v>150</v>
      </c>
      <c r="F1229" s="91"/>
      <c r="G1229" s="92">
        <f t="shared" si="57"/>
        <v>421951.15</v>
      </c>
      <c r="H1229" s="93"/>
      <c r="I1229" s="94">
        <f t="shared" si="58"/>
        <v>-150</v>
      </c>
      <c r="J1229" s="115">
        <f t="shared" si="59"/>
        <v>45747</v>
      </c>
      <c r="K1229" s="116" t="s">
        <v>11</v>
      </c>
    </row>
    <row r="1230" spans="1:11" hidden="1" x14ac:dyDescent="0.2">
      <c r="A1230" s="7" t="s">
        <v>1528</v>
      </c>
      <c r="B1230" s="90">
        <v>45723</v>
      </c>
      <c r="C1230" s="113" t="s">
        <v>5659</v>
      </c>
      <c r="D1230" s="114"/>
      <c r="E1230" s="91">
        <v>720</v>
      </c>
      <c r="F1230" s="91"/>
      <c r="G1230" s="92">
        <f t="shared" si="57"/>
        <v>422101.15</v>
      </c>
      <c r="H1230" s="93"/>
      <c r="I1230" s="94">
        <f t="shared" si="58"/>
        <v>-720</v>
      </c>
      <c r="J1230" s="115">
        <f t="shared" si="59"/>
        <v>45747</v>
      </c>
      <c r="K1230" s="116" t="s">
        <v>11</v>
      </c>
    </row>
    <row r="1231" spans="1:11" hidden="1" x14ac:dyDescent="0.2">
      <c r="A1231" s="7" t="s">
        <v>1528</v>
      </c>
      <c r="B1231" s="90">
        <v>45723</v>
      </c>
      <c r="C1231" s="113" t="s">
        <v>5660</v>
      </c>
      <c r="D1231" s="114"/>
      <c r="E1231" s="91">
        <v>10800</v>
      </c>
      <c r="F1231" s="91"/>
      <c r="G1231" s="92">
        <f t="shared" si="57"/>
        <v>422821.15</v>
      </c>
      <c r="H1231" s="93"/>
      <c r="I1231" s="94">
        <f t="shared" si="58"/>
        <v>-10800</v>
      </c>
      <c r="J1231" s="115">
        <f t="shared" si="59"/>
        <v>45747</v>
      </c>
      <c r="K1231" s="116" t="s">
        <v>9</v>
      </c>
    </row>
    <row r="1232" spans="1:11" hidden="1" x14ac:dyDescent="0.2">
      <c r="A1232" s="7" t="s">
        <v>1528</v>
      </c>
      <c r="B1232" s="90">
        <v>45723</v>
      </c>
      <c r="C1232" s="113" t="s">
        <v>5661</v>
      </c>
      <c r="D1232" s="114"/>
      <c r="E1232" s="91">
        <v>826.52</v>
      </c>
      <c r="F1232" s="91"/>
      <c r="G1232" s="92">
        <f t="shared" si="57"/>
        <v>433621.15</v>
      </c>
      <c r="H1232" s="93"/>
      <c r="I1232" s="94">
        <f t="shared" si="58"/>
        <v>-826.52</v>
      </c>
      <c r="J1232" s="115">
        <f t="shared" si="59"/>
        <v>45747</v>
      </c>
      <c r="K1232" s="116" t="s">
        <v>9</v>
      </c>
    </row>
    <row r="1233" spans="1:11" hidden="1" x14ac:dyDescent="0.2">
      <c r="A1233" s="7" t="s">
        <v>1528</v>
      </c>
      <c r="B1233" s="90">
        <v>45723</v>
      </c>
      <c r="C1233" s="113" t="s">
        <v>5662</v>
      </c>
      <c r="D1233" s="114"/>
      <c r="E1233" s="91">
        <v>3952.8</v>
      </c>
      <c r="F1233" s="91"/>
      <c r="G1233" s="92">
        <f t="shared" si="57"/>
        <v>434447.67000000004</v>
      </c>
      <c r="H1233" s="93"/>
      <c r="I1233" s="94">
        <f t="shared" si="58"/>
        <v>-3952.8</v>
      </c>
      <c r="J1233" s="115">
        <f t="shared" si="59"/>
        <v>45747</v>
      </c>
      <c r="K1233" s="116" t="s">
        <v>9</v>
      </c>
    </row>
    <row r="1234" spans="1:11" hidden="1" x14ac:dyDescent="0.2">
      <c r="A1234" s="7" t="s">
        <v>1528</v>
      </c>
      <c r="B1234" s="90">
        <v>45723</v>
      </c>
      <c r="C1234" s="113" t="s">
        <v>1540</v>
      </c>
      <c r="D1234" s="114"/>
      <c r="E1234" s="91"/>
      <c r="F1234" s="91">
        <v>442137</v>
      </c>
      <c r="G1234" s="92">
        <f t="shared" si="57"/>
        <v>438400.47000000003</v>
      </c>
      <c r="H1234" s="93"/>
      <c r="I1234" s="94">
        <f t="shared" si="58"/>
        <v>442137</v>
      </c>
      <c r="J1234" s="115">
        <f t="shared" si="59"/>
        <v>45747</v>
      </c>
      <c r="K1234" s="116" t="s">
        <v>717</v>
      </c>
    </row>
    <row r="1235" spans="1:11" hidden="1" x14ac:dyDescent="0.2">
      <c r="A1235" s="7" t="s">
        <v>1528</v>
      </c>
      <c r="B1235" s="90">
        <v>45723</v>
      </c>
      <c r="C1235" s="113" t="s">
        <v>5663</v>
      </c>
      <c r="D1235" s="114"/>
      <c r="E1235" s="91">
        <v>1440</v>
      </c>
      <c r="F1235" s="91"/>
      <c r="G1235" s="92">
        <f t="shared" si="57"/>
        <v>-3736.5299999999843</v>
      </c>
      <c r="H1235" s="93"/>
      <c r="I1235" s="94">
        <f t="shared" si="58"/>
        <v>-1440</v>
      </c>
      <c r="J1235" s="115">
        <f t="shared" si="59"/>
        <v>45747</v>
      </c>
      <c r="K1235" s="116" t="s">
        <v>15</v>
      </c>
    </row>
    <row r="1236" spans="1:11" hidden="1" x14ac:dyDescent="0.2">
      <c r="A1236" s="7" t="s">
        <v>1668</v>
      </c>
      <c r="B1236" s="90">
        <v>45728</v>
      </c>
      <c r="C1236" s="113" t="s">
        <v>5910</v>
      </c>
      <c r="D1236" s="114"/>
      <c r="E1236" s="91"/>
      <c r="F1236" s="91">
        <v>25474.86</v>
      </c>
      <c r="G1236" s="92">
        <f t="shared" si="57"/>
        <v>-2296.5299999999843</v>
      </c>
      <c r="H1236" s="93"/>
      <c r="I1236" s="94">
        <f t="shared" si="58"/>
        <v>25474.86</v>
      </c>
      <c r="J1236" s="115">
        <f t="shared" si="59"/>
        <v>45747</v>
      </c>
      <c r="K1236" s="116" t="s">
        <v>737</v>
      </c>
    </row>
    <row r="1237" spans="1:11" hidden="1" x14ac:dyDescent="0.2">
      <c r="A1237" s="7" t="s">
        <v>1668</v>
      </c>
      <c r="B1237" s="90">
        <v>45728</v>
      </c>
      <c r="C1237" s="113" t="s">
        <v>1741</v>
      </c>
      <c r="D1237" s="114"/>
      <c r="E1237" s="91">
        <v>1146.03</v>
      </c>
      <c r="F1237" s="91"/>
      <c r="G1237" s="92">
        <f t="shared" si="57"/>
        <v>-27771.389999999985</v>
      </c>
      <c r="H1237" s="93"/>
      <c r="I1237" s="94">
        <f t="shared" si="58"/>
        <v>-1146.03</v>
      </c>
      <c r="J1237" s="115">
        <f t="shared" si="59"/>
        <v>45747</v>
      </c>
      <c r="K1237" s="116" t="s">
        <v>737</v>
      </c>
    </row>
    <row r="1238" spans="1:11" hidden="1" x14ac:dyDescent="0.2">
      <c r="A1238" s="7" t="s">
        <v>1758</v>
      </c>
      <c r="B1238" s="90">
        <v>45728</v>
      </c>
      <c r="C1238" s="113" t="s">
        <v>1762</v>
      </c>
      <c r="D1238" s="114"/>
      <c r="E1238" s="91"/>
      <c r="F1238" s="91">
        <v>1146.03</v>
      </c>
      <c r="G1238" s="92">
        <f t="shared" si="57"/>
        <v>-26625.359999999986</v>
      </c>
      <c r="H1238" s="93"/>
      <c r="I1238" s="94">
        <f t="shared" si="58"/>
        <v>1146.03</v>
      </c>
      <c r="J1238" s="115">
        <f t="shared" si="59"/>
        <v>45747</v>
      </c>
      <c r="K1238" s="116" t="s">
        <v>737</v>
      </c>
    </row>
    <row r="1239" spans="1:11" hidden="1" x14ac:dyDescent="0.2">
      <c r="A1239" s="7" t="s">
        <v>1528</v>
      </c>
      <c r="B1239" s="90">
        <v>45729</v>
      </c>
      <c r="C1239" s="113" t="s">
        <v>5649</v>
      </c>
      <c r="D1239" s="114"/>
      <c r="E1239" s="91">
        <v>3000</v>
      </c>
      <c r="F1239" s="91"/>
      <c r="G1239" s="92">
        <f t="shared" si="57"/>
        <v>-27771.389999999985</v>
      </c>
      <c r="H1239" s="93"/>
      <c r="I1239" s="94">
        <f t="shared" si="58"/>
        <v>-3000</v>
      </c>
      <c r="J1239" s="115">
        <f t="shared" si="59"/>
        <v>45747</v>
      </c>
      <c r="K1239" s="116" t="s">
        <v>15</v>
      </c>
    </row>
    <row r="1240" spans="1:11" hidden="1" x14ac:dyDescent="0.2">
      <c r="A1240" s="7" t="s">
        <v>1528</v>
      </c>
      <c r="B1240" s="90">
        <v>45730</v>
      </c>
      <c r="C1240" s="113" t="s">
        <v>5647</v>
      </c>
      <c r="D1240" s="114"/>
      <c r="E1240" s="91"/>
      <c r="F1240" s="91">
        <v>6450</v>
      </c>
      <c r="G1240" s="92">
        <f t="shared" si="57"/>
        <v>-24771.389999999985</v>
      </c>
      <c r="H1240" s="93"/>
      <c r="I1240" s="94">
        <f t="shared" si="58"/>
        <v>6450</v>
      </c>
      <c r="J1240" s="115">
        <f t="shared" si="59"/>
        <v>45747</v>
      </c>
      <c r="K1240" s="116" t="s">
        <v>1530</v>
      </c>
    </row>
    <row r="1241" spans="1:11" hidden="1" x14ac:dyDescent="0.2">
      <c r="A1241" s="7" t="s">
        <v>1528</v>
      </c>
      <c r="B1241" s="90">
        <v>45730</v>
      </c>
      <c r="C1241" s="113" t="s">
        <v>5648</v>
      </c>
      <c r="D1241" s="114"/>
      <c r="E1241" s="91"/>
      <c r="F1241" s="91">
        <v>840</v>
      </c>
      <c r="G1241" s="92">
        <f t="shared" si="57"/>
        <v>-31221.389999999985</v>
      </c>
      <c r="H1241" s="93"/>
      <c r="I1241" s="94">
        <f t="shared" si="58"/>
        <v>840</v>
      </c>
      <c r="J1241" s="115">
        <f t="shared" si="59"/>
        <v>45747</v>
      </c>
      <c r="K1241" s="116" t="s">
        <v>1530</v>
      </c>
    </row>
    <row r="1242" spans="1:11" hidden="1" x14ac:dyDescent="0.2">
      <c r="A1242" s="7" t="s">
        <v>1668</v>
      </c>
      <c r="B1242" s="90">
        <v>45730</v>
      </c>
      <c r="C1242" s="113" t="s">
        <v>1670</v>
      </c>
      <c r="D1242" s="114"/>
      <c r="E1242" s="91"/>
      <c r="F1242" s="91">
        <v>230000</v>
      </c>
      <c r="G1242" s="92">
        <f t="shared" si="57"/>
        <v>-32061.389999999985</v>
      </c>
      <c r="H1242" s="93"/>
      <c r="I1242" s="94">
        <f t="shared" si="58"/>
        <v>230000</v>
      </c>
      <c r="J1242" s="115">
        <f t="shared" si="59"/>
        <v>45747</v>
      </c>
      <c r="K1242" s="116" t="s">
        <v>1673</v>
      </c>
    </row>
    <row r="1243" spans="1:11" hidden="1" x14ac:dyDescent="0.2">
      <c r="A1243" s="7" t="s">
        <v>1668</v>
      </c>
      <c r="B1243" s="90">
        <v>45730</v>
      </c>
      <c r="C1243" s="113" t="s">
        <v>1740</v>
      </c>
      <c r="D1243" s="114"/>
      <c r="E1243" s="91"/>
      <c r="F1243" s="91">
        <v>1146.03</v>
      </c>
      <c r="G1243" s="92">
        <f t="shared" si="57"/>
        <v>-262061.38999999998</v>
      </c>
      <c r="H1243" s="93"/>
      <c r="I1243" s="94">
        <f t="shared" si="58"/>
        <v>1146.03</v>
      </c>
      <c r="J1243" s="115">
        <f t="shared" si="59"/>
        <v>45747</v>
      </c>
      <c r="K1243" s="116" t="s">
        <v>737</v>
      </c>
    </row>
    <row r="1244" spans="1:11" hidden="1" x14ac:dyDescent="0.2">
      <c r="A1244" s="7" t="s">
        <v>1668</v>
      </c>
      <c r="B1244" s="90">
        <v>45730</v>
      </c>
      <c r="C1244" s="113" t="s">
        <v>5907</v>
      </c>
      <c r="D1244" s="114"/>
      <c r="E1244" s="91">
        <v>3834.6</v>
      </c>
      <c r="F1244" s="91"/>
      <c r="G1244" s="92">
        <f t="shared" si="57"/>
        <v>-263207.42</v>
      </c>
      <c r="H1244" s="93"/>
      <c r="I1244" s="94">
        <f t="shared" si="58"/>
        <v>-3834.6</v>
      </c>
      <c r="J1244" s="115">
        <f t="shared" si="59"/>
        <v>45747</v>
      </c>
      <c r="K1244" s="116" t="s">
        <v>9</v>
      </c>
    </row>
    <row r="1245" spans="1:11" hidden="1" x14ac:dyDescent="0.2">
      <c r="A1245" s="7" t="s">
        <v>1668</v>
      </c>
      <c r="B1245" s="90">
        <v>45730</v>
      </c>
      <c r="C1245" s="113" t="s">
        <v>5908</v>
      </c>
      <c r="D1245" s="114"/>
      <c r="E1245" s="91">
        <v>4080</v>
      </c>
      <c r="F1245" s="91"/>
      <c r="G1245" s="92">
        <f t="shared" si="57"/>
        <v>-259372.81999999998</v>
      </c>
      <c r="H1245" s="93"/>
      <c r="I1245" s="94">
        <f t="shared" si="58"/>
        <v>-4080</v>
      </c>
      <c r="J1245" s="115">
        <f t="shared" si="59"/>
        <v>45747</v>
      </c>
      <c r="K1245" s="116" t="s">
        <v>9</v>
      </c>
    </row>
    <row r="1246" spans="1:11" hidden="1" x14ac:dyDescent="0.2">
      <c r="A1246" s="7" t="s">
        <v>1668</v>
      </c>
      <c r="B1246" s="90">
        <v>45730</v>
      </c>
      <c r="C1246" s="113" t="s">
        <v>5909</v>
      </c>
      <c r="D1246" s="114"/>
      <c r="E1246" s="91">
        <v>246833.96</v>
      </c>
      <c r="F1246" s="91"/>
      <c r="G1246" s="92">
        <f t="shared" si="57"/>
        <v>-255292.81999999998</v>
      </c>
      <c r="H1246" s="93"/>
      <c r="I1246" s="94">
        <f t="shared" si="58"/>
        <v>-246833.96</v>
      </c>
      <c r="J1246" s="115">
        <f t="shared" si="59"/>
        <v>45747</v>
      </c>
      <c r="K1246" s="116" t="s">
        <v>9</v>
      </c>
    </row>
    <row r="1247" spans="1:11" hidden="1" x14ac:dyDescent="0.2">
      <c r="A1247" s="7" t="s">
        <v>5911</v>
      </c>
      <c r="B1247" s="90">
        <v>45730</v>
      </c>
      <c r="C1247" s="113" t="s">
        <v>1682</v>
      </c>
      <c r="D1247" s="114"/>
      <c r="E1247" s="91">
        <v>230000</v>
      </c>
      <c r="F1247" s="91"/>
      <c r="G1247" s="92">
        <f t="shared" si="57"/>
        <v>-8458.859999999986</v>
      </c>
      <c r="H1247" s="93"/>
      <c r="I1247" s="94">
        <f t="shared" si="58"/>
        <v>-230000</v>
      </c>
      <c r="J1247" s="115">
        <f t="shared" si="59"/>
        <v>45747</v>
      </c>
      <c r="K1247" s="116" t="s">
        <v>737</v>
      </c>
    </row>
    <row r="1248" spans="1:11" hidden="1" x14ac:dyDescent="0.2">
      <c r="A1248" s="7" t="s">
        <v>5911</v>
      </c>
      <c r="B1248" s="90">
        <v>45730</v>
      </c>
      <c r="C1248" s="113" t="s">
        <v>1759</v>
      </c>
      <c r="D1248" s="114"/>
      <c r="E1248" s="91"/>
      <c r="F1248" s="91">
        <v>230000</v>
      </c>
      <c r="G1248" s="92">
        <f t="shared" si="57"/>
        <v>221541.14</v>
      </c>
      <c r="H1248" s="93"/>
      <c r="I1248" s="94">
        <f t="shared" si="58"/>
        <v>230000</v>
      </c>
      <c r="J1248" s="115">
        <f t="shared" si="59"/>
        <v>45747</v>
      </c>
      <c r="K1248" s="116" t="s">
        <v>1673</v>
      </c>
    </row>
    <row r="1249" spans="1:11" hidden="1" x14ac:dyDescent="0.2">
      <c r="A1249" s="7" t="s">
        <v>1758</v>
      </c>
      <c r="B1249" s="90">
        <v>45730</v>
      </c>
      <c r="C1249" s="113" t="s">
        <v>1761</v>
      </c>
      <c r="D1249" s="114"/>
      <c r="E1249" s="91">
        <v>1146.03</v>
      </c>
      <c r="F1249" s="91"/>
      <c r="G1249" s="92">
        <f t="shared" si="57"/>
        <v>-8458.86</v>
      </c>
      <c r="H1249" s="93"/>
      <c r="I1249" s="94">
        <f t="shared" si="58"/>
        <v>-1146.03</v>
      </c>
      <c r="J1249" s="115">
        <f t="shared" si="59"/>
        <v>45747</v>
      </c>
      <c r="K1249" s="116" t="s">
        <v>737</v>
      </c>
    </row>
    <row r="1250" spans="1:11" hidden="1" x14ac:dyDescent="0.2">
      <c r="A1250" s="7" t="s">
        <v>1528</v>
      </c>
      <c r="B1250" s="90">
        <v>45733</v>
      </c>
      <c r="C1250" s="113" t="s">
        <v>5645</v>
      </c>
      <c r="D1250" s="114"/>
      <c r="E1250" s="91">
        <v>350</v>
      </c>
      <c r="F1250" s="91"/>
      <c r="G1250" s="92">
        <f t="shared" si="57"/>
        <v>-7312.83</v>
      </c>
      <c r="H1250" s="93"/>
      <c r="I1250" s="94">
        <f t="shared" si="58"/>
        <v>-350</v>
      </c>
      <c r="J1250" s="115">
        <f t="shared" si="59"/>
        <v>45747</v>
      </c>
      <c r="K1250" s="116" t="s">
        <v>9</v>
      </c>
    </row>
    <row r="1251" spans="1:11" hidden="1" x14ac:dyDescent="0.2">
      <c r="A1251" s="7" t="s">
        <v>1528</v>
      </c>
      <c r="B1251" s="90">
        <v>45733</v>
      </c>
      <c r="C1251" s="113" t="s">
        <v>5646</v>
      </c>
      <c r="D1251" s="114"/>
      <c r="E1251" s="91">
        <v>6100</v>
      </c>
      <c r="F1251" s="91"/>
      <c r="G1251" s="92">
        <f t="shared" si="57"/>
        <v>-6962.83</v>
      </c>
      <c r="H1251" s="93"/>
      <c r="I1251" s="94">
        <f t="shared" si="58"/>
        <v>-6100</v>
      </c>
      <c r="J1251" s="115">
        <f t="shared" si="59"/>
        <v>45747</v>
      </c>
      <c r="K1251" s="116" t="s">
        <v>9</v>
      </c>
    </row>
    <row r="1252" spans="1:11" hidden="1" x14ac:dyDescent="0.2">
      <c r="A1252" s="7" t="s">
        <v>1528</v>
      </c>
      <c r="B1252" s="90">
        <v>45744</v>
      </c>
      <c r="C1252" s="113" t="s">
        <v>5644</v>
      </c>
      <c r="D1252" s="114"/>
      <c r="E1252" s="91">
        <v>682.27</v>
      </c>
      <c r="F1252" s="91"/>
      <c r="G1252" s="92">
        <f t="shared" si="57"/>
        <v>-862.83000000000038</v>
      </c>
      <c r="H1252" s="93"/>
      <c r="I1252" s="94">
        <f t="shared" si="58"/>
        <v>-682.27</v>
      </c>
      <c r="J1252" s="115">
        <f t="shared" si="59"/>
        <v>45747</v>
      </c>
      <c r="K1252" s="116" t="s">
        <v>14</v>
      </c>
    </row>
    <row r="1253" spans="1:11" hidden="1" x14ac:dyDescent="0.2">
      <c r="A1253" s="7" t="s">
        <v>1830</v>
      </c>
      <c r="B1253" s="90">
        <v>45747</v>
      </c>
      <c r="C1253" s="113" t="s">
        <v>729</v>
      </c>
      <c r="D1253" s="114" t="s">
        <v>1828</v>
      </c>
      <c r="E1253" s="91"/>
      <c r="F1253" s="91"/>
      <c r="G1253" s="92">
        <f t="shared" si="57"/>
        <v>-180.5600000000004</v>
      </c>
      <c r="H1253" s="93"/>
      <c r="I1253" s="94">
        <f t="shared" si="58"/>
        <v>0</v>
      </c>
      <c r="J1253" s="115">
        <f t="shared" si="59"/>
        <v>45747</v>
      </c>
      <c r="K1253" s="116"/>
    </row>
    <row r="1254" spans="1:11" hidden="1" x14ac:dyDescent="0.2">
      <c r="A1254" s="7" t="s">
        <v>1830</v>
      </c>
      <c r="B1254" s="90">
        <v>45747</v>
      </c>
      <c r="C1254" s="113" t="s">
        <v>730</v>
      </c>
      <c r="D1254" s="114" t="s">
        <v>1826</v>
      </c>
      <c r="E1254" s="91"/>
      <c r="F1254" s="91"/>
      <c r="G1254" s="92">
        <f t="shared" si="57"/>
        <v>-180.5600000000004</v>
      </c>
      <c r="H1254" s="93"/>
      <c r="I1254" s="94">
        <f t="shared" si="58"/>
        <v>0</v>
      </c>
      <c r="J1254" s="115">
        <f t="shared" si="59"/>
        <v>45747</v>
      </c>
      <c r="K1254" s="116"/>
    </row>
    <row r="1255" spans="1:11" x14ac:dyDescent="0.2">
      <c r="A1255" s="7" t="s">
        <v>1830</v>
      </c>
      <c r="B1255" s="90">
        <v>45747</v>
      </c>
      <c r="C1255" s="113" t="s">
        <v>727</v>
      </c>
      <c r="D1255" s="114" t="s">
        <v>1825</v>
      </c>
      <c r="E1255" s="91"/>
      <c r="F1255" s="91"/>
      <c r="G1255" s="92">
        <f t="shared" si="57"/>
        <v>-180.5600000000004</v>
      </c>
      <c r="H1255" s="93"/>
      <c r="I1255" s="94">
        <f t="shared" si="58"/>
        <v>0</v>
      </c>
      <c r="J1255" s="115">
        <f t="shared" si="59"/>
        <v>45747</v>
      </c>
      <c r="K1255" s="116"/>
    </row>
    <row r="1256" spans="1:11" hidden="1" x14ac:dyDescent="0.2">
      <c r="A1256" s="7" t="s">
        <v>1830</v>
      </c>
      <c r="B1256" s="90">
        <v>45747</v>
      </c>
      <c r="C1256" s="113" t="s">
        <v>729</v>
      </c>
      <c r="D1256" s="114" t="s">
        <v>1828</v>
      </c>
      <c r="E1256" s="91"/>
      <c r="F1256" s="91"/>
      <c r="G1256" s="92">
        <f t="shared" si="57"/>
        <v>-180.5600000000004</v>
      </c>
      <c r="H1256" s="93"/>
      <c r="I1256" s="94">
        <f t="shared" si="58"/>
        <v>0</v>
      </c>
      <c r="J1256" s="115">
        <f t="shared" si="59"/>
        <v>45747</v>
      </c>
      <c r="K1256" s="116"/>
    </row>
    <row r="1257" spans="1:11" hidden="1" x14ac:dyDescent="0.2">
      <c r="A1257" s="7" t="s">
        <v>1830</v>
      </c>
      <c r="B1257" s="90">
        <v>45747</v>
      </c>
      <c r="C1257" s="113" t="s">
        <v>1816</v>
      </c>
      <c r="D1257" s="114" t="s">
        <v>1827</v>
      </c>
      <c r="E1257" s="91"/>
      <c r="F1257" s="91"/>
      <c r="G1257" s="92">
        <f t="shared" si="57"/>
        <v>-180.5600000000004</v>
      </c>
      <c r="H1257" s="93"/>
      <c r="I1257" s="94">
        <f t="shared" si="58"/>
        <v>0</v>
      </c>
      <c r="J1257" s="115">
        <f t="shared" si="59"/>
        <v>45747</v>
      </c>
      <c r="K1257" s="116"/>
    </row>
    <row r="1258" spans="1:11" hidden="1" x14ac:dyDescent="0.2">
      <c r="A1258" s="7" t="s">
        <v>1528</v>
      </c>
      <c r="B1258" s="90">
        <v>45747</v>
      </c>
      <c r="C1258" s="113" t="s">
        <v>5643</v>
      </c>
      <c r="D1258" s="114"/>
      <c r="E1258" s="91">
        <v>5192</v>
      </c>
      <c r="F1258" s="91"/>
      <c r="G1258" s="92">
        <f t="shared" si="57"/>
        <v>-180.5600000000004</v>
      </c>
      <c r="H1258" s="93"/>
      <c r="I1258" s="94">
        <f t="shared" si="58"/>
        <v>-5192</v>
      </c>
      <c r="J1258" s="115">
        <f t="shared" si="59"/>
        <v>45747</v>
      </c>
      <c r="K1258" s="116" t="s">
        <v>15</v>
      </c>
    </row>
    <row r="1259" spans="1:11" hidden="1" x14ac:dyDescent="0.2">
      <c r="A1259" s="7" t="s">
        <v>1528</v>
      </c>
      <c r="B1259" s="90">
        <v>45747</v>
      </c>
      <c r="C1259" s="113" t="s">
        <v>1540</v>
      </c>
      <c r="D1259" s="114"/>
      <c r="E1259" s="91"/>
      <c r="F1259" s="91">
        <v>5192</v>
      </c>
      <c r="G1259" s="92">
        <f t="shared" si="57"/>
        <v>5011.4399999999996</v>
      </c>
      <c r="H1259" s="93"/>
      <c r="I1259" s="94">
        <f t="shared" si="58"/>
        <v>5192</v>
      </c>
      <c r="J1259" s="115">
        <f t="shared" si="59"/>
        <v>45747</v>
      </c>
      <c r="K1259" s="116" t="s">
        <v>15</v>
      </c>
    </row>
    <row r="1260" spans="1:11" hidden="1" x14ac:dyDescent="0.2">
      <c r="A1260" s="7" t="s">
        <v>1528</v>
      </c>
      <c r="B1260" s="90">
        <v>45747</v>
      </c>
      <c r="C1260" s="113" t="s">
        <v>5472</v>
      </c>
      <c r="D1260" s="114"/>
      <c r="E1260" s="91">
        <v>175.75</v>
      </c>
      <c r="F1260" s="91"/>
      <c r="G1260" s="92">
        <f t="shared" si="57"/>
        <v>-180.56</v>
      </c>
      <c r="H1260" s="93"/>
      <c r="I1260" s="94">
        <f t="shared" si="58"/>
        <v>-175.75</v>
      </c>
      <c r="J1260" s="115">
        <f t="shared" si="59"/>
        <v>45747</v>
      </c>
      <c r="K1260" s="116" t="s">
        <v>14</v>
      </c>
    </row>
    <row r="1261" spans="1:11" hidden="1" x14ac:dyDescent="0.2">
      <c r="A1261" s="7" t="s">
        <v>1528</v>
      </c>
      <c r="B1261" s="90">
        <v>45747</v>
      </c>
      <c r="C1261" s="113" t="s">
        <v>52</v>
      </c>
      <c r="D1261" s="114"/>
      <c r="E1261" s="91"/>
      <c r="F1261" s="91">
        <v>0</v>
      </c>
      <c r="G1261" s="92">
        <f t="shared" si="57"/>
        <v>-4.8100000000000005</v>
      </c>
      <c r="H1261" s="93"/>
      <c r="I1261" s="94">
        <f t="shared" si="58"/>
        <v>0</v>
      </c>
      <c r="J1261" s="115">
        <f t="shared" si="59"/>
        <v>45747</v>
      </c>
      <c r="K1261" s="116" t="s">
        <v>14</v>
      </c>
    </row>
    <row r="1262" spans="1:11" hidden="1" x14ac:dyDescent="0.2">
      <c r="A1262" s="7" t="s">
        <v>1668</v>
      </c>
      <c r="B1262" s="90">
        <v>45747</v>
      </c>
      <c r="C1262" s="113" t="s">
        <v>1740</v>
      </c>
      <c r="D1262" s="114"/>
      <c r="E1262" s="91"/>
      <c r="F1262" s="91">
        <v>0.26</v>
      </c>
      <c r="G1262" s="92">
        <f t="shared" si="57"/>
        <v>-4.8100000000000005</v>
      </c>
      <c r="H1262" s="93"/>
      <c r="I1262" s="94">
        <f t="shared" si="58"/>
        <v>0.26</v>
      </c>
      <c r="J1262" s="115">
        <f t="shared" si="59"/>
        <v>45747</v>
      </c>
      <c r="K1262" s="116" t="s">
        <v>737</v>
      </c>
    </row>
    <row r="1263" spans="1:11" hidden="1" x14ac:dyDescent="0.2">
      <c r="A1263" s="7" t="s">
        <v>1668</v>
      </c>
      <c r="B1263" s="90">
        <v>45747</v>
      </c>
      <c r="C1263" s="113" t="s">
        <v>5905</v>
      </c>
      <c r="D1263" s="114"/>
      <c r="E1263" s="91">
        <v>4.37</v>
      </c>
      <c r="F1263" s="91"/>
      <c r="G1263" s="92">
        <f t="shared" si="57"/>
        <v>-5.07</v>
      </c>
      <c r="H1263" s="93"/>
      <c r="I1263" s="94">
        <f t="shared" si="58"/>
        <v>-4.37</v>
      </c>
      <c r="J1263" s="115">
        <f t="shared" si="59"/>
        <v>45747</v>
      </c>
      <c r="K1263" s="116" t="s">
        <v>14</v>
      </c>
    </row>
    <row r="1264" spans="1:11" hidden="1" x14ac:dyDescent="0.2">
      <c r="A1264" s="7" t="s">
        <v>1668</v>
      </c>
      <c r="B1264" s="90">
        <v>45747</v>
      </c>
      <c r="C1264" s="113" t="s">
        <v>5906</v>
      </c>
      <c r="D1264" s="114"/>
      <c r="E1264" s="91">
        <v>0.7</v>
      </c>
      <c r="F1264" s="91"/>
      <c r="G1264" s="92">
        <f t="shared" si="57"/>
        <v>-0.7</v>
      </c>
      <c r="H1264" s="93"/>
      <c r="I1264" s="94">
        <f t="shared" si="58"/>
        <v>-0.7</v>
      </c>
      <c r="J1264" s="115">
        <f t="shared" si="59"/>
        <v>45747</v>
      </c>
      <c r="K1264" s="116" t="s">
        <v>14</v>
      </c>
    </row>
    <row r="1265" spans="1:11" hidden="1" x14ac:dyDescent="0.2">
      <c r="A1265" s="7" t="s">
        <v>1758</v>
      </c>
      <c r="B1265" s="90">
        <v>45747</v>
      </c>
      <c r="C1265" s="113" t="s">
        <v>823</v>
      </c>
      <c r="D1265" s="114"/>
      <c r="E1265" s="91"/>
      <c r="F1265" s="91">
        <v>0.26</v>
      </c>
      <c r="G1265" s="92">
        <f t="shared" si="57"/>
        <v>0</v>
      </c>
      <c r="H1265" s="93"/>
      <c r="I1265" s="94">
        <f t="shared" si="58"/>
        <v>0.26</v>
      </c>
      <c r="J1265" s="115">
        <f t="shared" si="59"/>
        <v>45747</v>
      </c>
      <c r="K1265" s="116" t="s">
        <v>14</v>
      </c>
    </row>
    <row r="1266" spans="1:11" hidden="1" x14ac:dyDescent="0.2">
      <c r="A1266" s="7" t="s">
        <v>1758</v>
      </c>
      <c r="B1266" s="90">
        <v>45747</v>
      </c>
      <c r="C1266" s="113" t="s">
        <v>1761</v>
      </c>
      <c r="D1266" s="114"/>
      <c r="E1266" s="91">
        <v>0.26</v>
      </c>
      <c r="F1266" s="91"/>
      <c r="G1266" s="92">
        <f t="shared" si="57"/>
        <v>-0.26</v>
      </c>
      <c r="H1266" s="93"/>
      <c r="I1266" s="94">
        <f t="shared" si="58"/>
        <v>-0.26</v>
      </c>
      <c r="J1266" s="115">
        <f t="shared" si="59"/>
        <v>45747</v>
      </c>
      <c r="K1266" s="116" t="s">
        <v>737</v>
      </c>
    </row>
    <row r="1267" spans="1:11" hidden="1" x14ac:dyDescent="0.2">
      <c r="A1267" s="55" t="s">
        <v>277</v>
      </c>
      <c r="B1267" s="55" t="s">
        <v>277</v>
      </c>
      <c r="C1267" s="55" t="s">
        <v>277</v>
      </c>
      <c r="D1267" s="55" t="s">
        <v>277</v>
      </c>
      <c r="E1267" s="55" t="s">
        <v>277</v>
      </c>
      <c r="F1267" s="55" t="s">
        <v>277</v>
      </c>
      <c r="G1267" s="55"/>
      <c r="H1267" s="55" t="s">
        <v>277</v>
      </c>
      <c r="I1267" s="94" t="e">
        <f t="shared" si="58"/>
        <v>#VALUE!</v>
      </c>
      <c r="J1267" s="115" t="e">
        <f t="shared" si="59"/>
        <v>#VALUE!</v>
      </c>
      <c r="K1267" s="55" t="s">
        <v>277</v>
      </c>
    </row>
    <row r="1268" spans="1:11" hidden="1" x14ac:dyDescent="0.2">
      <c r="A1268" s="55" t="s">
        <v>277</v>
      </c>
      <c r="B1268" s="55" t="s">
        <v>277</v>
      </c>
      <c r="C1268" s="55" t="s">
        <v>277</v>
      </c>
      <c r="D1268" s="55" t="s">
        <v>277</v>
      </c>
      <c r="E1268" s="55" t="s">
        <v>277</v>
      </c>
      <c r="F1268" s="55" t="s">
        <v>277</v>
      </c>
      <c r="G1268" s="55"/>
      <c r="H1268" s="55" t="s">
        <v>277</v>
      </c>
      <c r="I1268" s="94" t="e">
        <f t="shared" si="58"/>
        <v>#VALUE!</v>
      </c>
      <c r="J1268" s="115" t="e">
        <f t="shared" si="59"/>
        <v>#VALUE!</v>
      </c>
      <c r="K1268" s="55" t="s">
        <v>277</v>
      </c>
    </row>
    <row r="1269" spans="1:11" hidden="1" x14ac:dyDescent="0.2">
      <c r="A1269" s="55" t="s">
        <v>277</v>
      </c>
      <c r="B1269" s="55" t="s">
        <v>277</v>
      </c>
      <c r="C1269" s="55" t="s">
        <v>277</v>
      </c>
      <c r="D1269" s="55" t="s">
        <v>277</v>
      </c>
      <c r="E1269" s="55" t="s">
        <v>277</v>
      </c>
      <c r="F1269" s="55" t="s">
        <v>277</v>
      </c>
      <c r="G1269" s="55"/>
      <c r="H1269" s="55" t="s">
        <v>277</v>
      </c>
      <c r="I1269" s="94" t="e">
        <f t="shared" si="58"/>
        <v>#VALUE!</v>
      </c>
      <c r="J1269" s="115" t="e">
        <f t="shared" si="59"/>
        <v>#VALUE!</v>
      </c>
      <c r="K1269" s="55" t="s">
        <v>277</v>
      </c>
    </row>
    <row r="1270" spans="1:11" hidden="1" x14ac:dyDescent="0.2">
      <c r="A1270" s="55" t="s">
        <v>277</v>
      </c>
      <c r="B1270" s="55" t="s">
        <v>277</v>
      </c>
      <c r="C1270" s="55" t="s">
        <v>277</v>
      </c>
      <c r="D1270" s="55" t="s">
        <v>277</v>
      </c>
      <c r="E1270" s="55" t="s">
        <v>277</v>
      </c>
      <c r="F1270" s="55" t="s">
        <v>277</v>
      </c>
      <c r="G1270" s="55"/>
      <c r="H1270" s="55" t="s">
        <v>277</v>
      </c>
      <c r="I1270" s="94" t="e">
        <f t="shared" si="58"/>
        <v>#VALUE!</v>
      </c>
      <c r="J1270" s="115" t="e">
        <f t="shared" si="59"/>
        <v>#VALUE!</v>
      </c>
      <c r="K1270" s="55" t="s">
        <v>277</v>
      </c>
    </row>
    <row r="1271" spans="1:11" hidden="1" x14ac:dyDescent="0.2">
      <c r="A1271" s="55" t="s">
        <v>277</v>
      </c>
      <c r="B1271" s="55" t="s">
        <v>277</v>
      </c>
      <c r="C1271" s="55" t="s">
        <v>277</v>
      </c>
      <c r="D1271" s="55" t="s">
        <v>277</v>
      </c>
      <c r="E1271" s="55" t="s">
        <v>277</v>
      </c>
      <c r="F1271" s="55" t="s">
        <v>277</v>
      </c>
      <c r="G1271" s="55"/>
      <c r="H1271" s="55" t="s">
        <v>277</v>
      </c>
      <c r="I1271" s="94" t="e">
        <f t="shared" si="58"/>
        <v>#VALUE!</v>
      </c>
      <c r="J1271" s="115" t="e">
        <f t="shared" si="59"/>
        <v>#VALUE!</v>
      </c>
      <c r="K1271" s="55" t="s">
        <v>277</v>
      </c>
    </row>
    <row r="1272" spans="1:11" hidden="1" x14ac:dyDescent="0.2">
      <c r="A1272" s="55" t="s">
        <v>277</v>
      </c>
      <c r="B1272" s="55" t="s">
        <v>277</v>
      </c>
      <c r="C1272" s="55" t="s">
        <v>277</v>
      </c>
      <c r="D1272" s="55" t="s">
        <v>277</v>
      </c>
      <c r="E1272" s="55" t="s">
        <v>277</v>
      </c>
      <c r="F1272" s="55" t="s">
        <v>277</v>
      </c>
      <c r="G1272" s="55"/>
      <c r="H1272" s="55" t="s">
        <v>277</v>
      </c>
      <c r="I1272" s="94" t="e">
        <f t="shared" si="58"/>
        <v>#VALUE!</v>
      </c>
      <c r="J1272" s="115" t="e">
        <f t="shared" si="59"/>
        <v>#VALUE!</v>
      </c>
      <c r="K1272" s="55" t="s">
        <v>277</v>
      </c>
    </row>
    <row r="1273" spans="1:11" hidden="1" x14ac:dyDescent="0.2">
      <c r="A1273" s="55" t="s">
        <v>277</v>
      </c>
      <c r="B1273" s="55" t="s">
        <v>277</v>
      </c>
      <c r="C1273" s="55" t="s">
        <v>277</v>
      </c>
      <c r="D1273" s="55" t="s">
        <v>277</v>
      </c>
      <c r="E1273" s="55" t="s">
        <v>277</v>
      </c>
      <c r="F1273" s="55" t="s">
        <v>277</v>
      </c>
      <c r="G1273" s="55"/>
      <c r="H1273" s="55" t="s">
        <v>277</v>
      </c>
      <c r="I1273" s="94" t="e">
        <f t="shared" si="58"/>
        <v>#VALUE!</v>
      </c>
      <c r="J1273" s="115" t="e">
        <f t="shared" si="59"/>
        <v>#VALUE!</v>
      </c>
      <c r="K1273" s="55" t="s">
        <v>277</v>
      </c>
    </row>
    <row r="1274" spans="1:11" hidden="1" x14ac:dyDescent="0.2">
      <c r="A1274" s="55" t="s">
        <v>277</v>
      </c>
      <c r="B1274" s="55" t="s">
        <v>277</v>
      </c>
      <c r="C1274" s="55" t="s">
        <v>277</v>
      </c>
      <c r="D1274" s="55" t="s">
        <v>277</v>
      </c>
      <c r="E1274" s="55" t="s">
        <v>277</v>
      </c>
      <c r="F1274" s="55" t="s">
        <v>277</v>
      </c>
      <c r="G1274" s="55"/>
      <c r="H1274" s="55" t="s">
        <v>277</v>
      </c>
      <c r="I1274" s="94" t="e">
        <f t="shared" si="58"/>
        <v>#VALUE!</v>
      </c>
      <c r="J1274" s="115" t="e">
        <f t="shared" si="59"/>
        <v>#VALUE!</v>
      </c>
      <c r="K1274" s="55" t="s">
        <v>277</v>
      </c>
    </row>
    <row r="1275" spans="1:11" hidden="1" x14ac:dyDescent="0.2">
      <c r="A1275" s="55" t="s">
        <v>277</v>
      </c>
      <c r="B1275" s="55" t="s">
        <v>277</v>
      </c>
      <c r="C1275" s="55" t="s">
        <v>277</v>
      </c>
      <c r="D1275" s="55" t="s">
        <v>277</v>
      </c>
      <c r="E1275" s="55" t="s">
        <v>277</v>
      </c>
      <c r="F1275" s="55" t="s">
        <v>277</v>
      </c>
      <c r="G1275" s="55"/>
      <c r="H1275" s="55" t="s">
        <v>277</v>
      </c>
      <c r="I1275" s="94" t="e">
        <f t="shared" si="58"/>
        <v>#VALUE!</v>
      </c>
      <c r="J1275" s="115" t="e">
        <f t="shared" si="59"/>
        <v>#VALUE!</v>
      </c>
      <c r="K1275" s="55" t="s">
        <v>277</v>
      </c>
    </row>
    <row r="1276" spans="1:11" s="55" customFormat="1" hidden="1" x14ac:dyDescent="0.2">
      <c r="A1276" s="55" t="s">
        <v>277</v>
      </c>
      <c r="B1276" s="55" t="s">
        <v>277</v>
      </c>
      <c r="C1276" s="55" t="s">
        <v>277</v>
      </c>
      <c r="D1276" s="55" t="s">
        <v>277</v>
      </c>
      <c r="E1276" s="55" t="s">
        <v>277</v>
      </c>
      <c r="F1276" s="55" t="s">
        <v>277</v>
      </c>
      <c r="H1276" s="55" t="s">
        <v>277</v>
      </c>
      <c r="I1276" s="94" t="e">
        <f t="shared" si="58"/>
        <v>#VALUE!</v>
      </c>
      <c r="J1276" s="115" t="e">
        <f t="shared" si="59"/>
        <v>#VALUE!</v>
      </c>
      <c r="K1276" s="55" t="s">
        <v>277</v>
      </c>
    </row>
  </sheetData>
  <autoFilter ref="A1:K1276" xr:uid="{24439A8C-9EA1-4201-A5E8-1EA943401080}">
    <filterColumn colId="3">
      <filters>
        <filter val="Non-utilisation Fee"/>
      </filters>
    </filterColumn>
    <sortState xmlns:xlrd2="http://schemas.microsoft.com/office/spreadsheetml/2017/richdata2" ref="A2:K1276">
      <sortCondition ref="B1:B1276"/>
    </sortState>
  </autoFilter>
  <sortState xmlns:xlrd2="http://schemas.microsoft.com/office/spreadsheetml/2017/richdata2" ref="A7:F55">
    <sortCondition descending="1" ref="B7:B55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9343-EEEC-4206-9C51-F9791247EDB0}">
  <sheetPr>
    <tabColor theme="9" tint="0.79998168889431442"/>
  </sheetPr>
  <dimension ref="A2:BC1062"/>
  <sheetViews>
    <sheetView zoomScale="70" zoomScaleNormal="70" workbookViewId="0">
      <selection activeCell="D22" sqref="D22"/>
    </sheetView>
  </sheetViews>
  <sheetFormatPr baseColWidth="10" defaultColWidth="8.83203125" defaultRowHeight="16" x14ac:dyDescent="0.2"/>
  <cols>
    <col min="1" max="1" width="26.1640625" style="2" bestFit="1" customWidth="1"/>
    <col min="2" max="2" width="11.5" style="2" bestFit="1" customWidth="1"/>
    <col min="3" max="3" width="62.6640625" style="2" customWidth="1"/>
    <col min="4" max="4" width="45.1640625" style="2" customWidth="1"/>
    <col min="5" max="6" width="13.5" style="105" bestFit="1" customWidth="1"/>
    <col min="7" max="7" width="12" style="105" bestFit="1" customWidth="1"/>
    <col min="8" max="8" width="1.83203125" style="105" customWidth="1"/>
    <col min="9" max="9" width="16.6640625" style="108" customWidth="1"/>
    <col min="10" max="10" width="15" style="2" customWidth="1"/>
    <col min="11" max="11" width="36.1640625" style="2" bestFit="1" customWidth="1"/>
  </cols>
  <sheetData>
    <row r="2" spans="1:11" x14ac:dyDescent="0.2">
      <c r="A2" s="38" t="s">
        <v>19</v>
      </c>
      <c r="B2" s="39" t="s">
        <v>20</v>
      </c>
      <c r="C2" s="38" t="s">
        <v>21</v>
      </c>
      <c r="D2" s="38" t="s">
        <v>22</v>
      </c>
      <c r="E2" s="39" t="s">
        <v>23</v>
      </c>
      <c r="F2" s="39" t="s">
        <v>24</v>
      </c>
      <c r="G2" s="38" t="s">
        <v>25</v>
      </c>
      <c r="H2" s="38"/>
      <c r="I2" s="39" t="s">
        <v>26</v>
      </c>
      <c r="J2" s="38" t="s">
        <v>27</v>
      </c>
      <c r="K2" s="38" t="s">
        <v>28</v>
      </c>
    </row>
    <row r="3" spans="1:11" x14ac:dyDescent="0.2">
      <c r="A3" s="118" t="s">
        <v>1519</v>
      </c>
      <c r="B3" s="119">
        <v>45723</v>
      </c>
      <c r="C3" s="120" t="s">
        <v>31</v>
      </c>
      <c r="D3" s="120" t="s">
        <v>49</v>
      </c>
      <c r="E3" s="121">
        <v>754</v>
      </c>
      <c r="F3" s="121"/>
      <c r="G3" s="95">
        <f>G5+F3-E3</f>
        <v>6570579.1919999998</v>
      </c>
      <c r="H3" s="93"/>
      <c r="I3" s="94">
        <f t="shared" ref="I3:I6" si="0">-E3+F3</f>
        <v>-754</v>
      </c>
      <c r="J3" s="12">
        <f t="shared" ref="J3:J6" si="1">EOMONTH(B3,0)</f>
        <v>45747</v>
      </c>
      <c r="K3" s="13" t="s">
        <v>11</v>
      </c>
    </row>
    <row r="4" spans="1:11" x14ac:dyDescent="0.2">
      <c r="A4" s="118" t="s">
        <v>1519</v>
      </c>
      <c r="B4" s="119">
        <v>45674</v>
      </c>
      <c r="C4" s="120" t="s">
        <v>31</v>
      </c>
      <c r="D4" s="120" t="s">
        <v>74</v>
      </c>
      <c r="E4" s="121">
        <v>800</v>
      </c>
      <c r="F4" s="121"/>
      <c r="G4" s="95">
        <f>G6+F4-E4</f>
        <v>6573113.1919999998</v>
      </c>
      <c r="H4" s="93"/>
      <c r="I4" s="94">
        <f t="shared" ref="I4" si="2">-E4+F4</f>
        <v>-800</v>
      </c>
      <c r="J4" s="12">
        <f t="shared" ref="J4" si="3">EOMONTH(B4,0)</f>
        <v>45688</v>
      </c>
      <c r="K4" s="13" t="s">
        <v>11</v>
      </c>
    </row>
    <row r="5" spans="1:11" x14ac:dyDescent="0.2">
      <c r="A5" s="118" t="s">
        <v>1519</v>
      </c>
      <c r="B5" s="119">
        <v>45611</v>
      </c>
      <c r="C5" s="120" t="s">
        <v>31</v>
      </c>
      <c r="D5" s="120" t="s">
        <v>125</v>
      </c>
      <c r="E5" s="121">
        <v>2580</v>
      </c>
      <c r="F5" s="121"/>
      <c r="G5" s="95">
        <f t="shared" ref="G5:G6" si="4">G6+F5-E5</f>
        <v>6571333.1919999998</v>
      </c>
      <c r="H5" s="93"/>
      <c r="I5" s="94">
        <f t="shared" si="0"/>
        <v>-2580</v>
      </c>
      <c r="J5" s="12">
        <f t="shared" si="1"/>
        <v>45626</v>
      </c>
      <c r="K5" s="13" t="s">
        <v>11</v>
      </c>
    </row>
    <row r="6" spans="1:11" x14ac:dyDescent="0.2">
      <c r="A6" s="118" t="s">
        <v>1519</v>
      </c>
      <c r="B6" s="119">
        <v>45576</v>
      </c>
      <c r="C6" s="120" t="s">
        <v>91</v>
      </c>
      <c r="D6" s="120" t="s">
        <v>153</v>
      </c>
      <c r="E6" s="121">
        <v>1620</v>
      </c>
      <c r="F6" s="121"/>
      <c r="G6" s="95">
        <f t="shared" si="4"/>
        <v>6573913.1919999998</v>
      </c>
      <c r="H6" s="93"/>
      <c r="I6" s="94">
        <f t="shared" si="0"/>
        <v>-1620</v>
      </c>
      <c r="J6" s="12">
        <f t="shared" si="1"/>
        <v>45596</v>
      </c>
      <c r="K6" s="13" t="s">
        <v>11</v>
      </c>
    </row>
    <row r="7" spans="1:11" x14ac:dyDescent="0.2">
      <c r="A7" s="118" t="s">
        <v>1519</v>
      </c>
      <c r="B7" s="119">
        <v>45565</v>
      </c>
      <c r="C7" s="120" t="s">
        <v>1853</v>
      </c>
      <c r="D7" s="120"/>
      <c r="E7" s="121"/>
      <c r="F7" s="121">
        <v>6361323</v>
      </c>
      <c r="G7" s="95">
        <f t="shared" ref="G7:G33" si="5">G8+F7-E7</f>
        <v>6575533.1919999998</v>
      </c>
      <c r="H7" s="93"/>
      <c r="I7" s="94">
        <f t="shared" ref="I7:I36" si="6">-E7+F7</f>
        <v>6361323</v>
      </c>
      <c r="J7" s="12">
        <f t="shared" ref="J7:J36" si="7">EOMONTH(B7,0)</f>
        <v>45565</v>
      </c>
      <c r="K7" s="13" t="s">
        <v>1863</v>
      </c>
    </row>
    <row r="8" spans="1:11" x14ac:dyDescent="0.2">
      <c r="A8" s="118" t="s">
        <v>1519</v>
      </c>
      <c r="B8" s="119">
        <v>45565</v>
      </c>
      <c r="C8" s="120" t="s">
        <v>1853</v>
      </c>
      <c r="D8" s="120"/>
      <c r="E8" s="121"/>
      <c r="F8" s="121">
        <v>124286</v>
      </c>
      <c r="G8" s="95">
        <f t="shared" si="5"/>
        <v>214210.19199999981</v>
      </c>
      <c r="H8" s="93"/>
      <c r="I8" s="94">
        <f t="shared" si="6"/>
        <v>124286</v>
      </c>
      <c r="J8" s="12">
        <f t="shared" si="7"/>
        <v>45565</v>
      </c>
      <c r="K8" s="13" t="s">
        <v>1835</v>
      </c>
    </row>
    <row r="9" spans="1:11" x14ac:dyDescent="0.2">
      <c r="A9" s="118" t="s">
        <v>1519</v>
      </c>
      <c r="B9" s="119">
        <v>45573</v>
      </c>
      <c r="C9" s="120" t="s">
        <v>166</v>
      </c>
      <c r="D9" s="120" t="s">
        <v>167</v>
      </c>
      <c r="E9" s="121">
        <v>1500000</v>
      </c>
      <c r="F9" s="121"/>
      <c r="G9" s="95">
        <f t="shared" si="5"/>
        <v>89924.191999999806</v>
      </c>
      <c r="H9" s="93"/>
      <c r="I9" s="94">
        <f t="shared" si="6"/>
        <v>-1500000</v>
      </c>
      <c r="J9" s="12">
        <f t="shared" si="7"/>
        <v>45596</v>
      </c>
      <c r="K9" s="13" t="s">
        <v>1855</v>
      </c>
    </row>
    <row r="10" spans="1:11" x14ac:dyDescent="0.2">
      <c r="A10" s="118" t="s">
        <v>1519</v>
      </c>
      <c r="B10" s="119">
        <v>45573</v>
      </c>
      <c r="C10" s="120" t="s">
        <v>166</v>
      </c>
      <c r="D10" s="120" t="s">
        <v>167</v>
      </c>
      <c r="E10" s="121">
        <v>38117</v>
      </c>
      <c r="F10" s="121"/>
      <c r="G10" s="95">
        <f t="shared" si="5"/>
        <v>1589924.1919999998</v>
      </c>
      <c r="H10" s="93"/>
      <c r="I10" s="94">
        <f t="shared" si="6"/>
        <v>-38117</v>
      </c>
      <c r="J10" s="12">
        <f t="shared" si="7"/>
        <v>45596</v>
      </c>
      <c r="K10" s="13" t="s">
        <v>1855</v>
      </c>
    </row>
    <row r="11" spans="1:11" x14ac:dyDescent="0.2">
      <c r="A11" s="118" t="s">
        <v>1519</v>
      </c>
      <c r="B11" s="119">
        <v>45567</v>
      </c>
      <c r="C11" s="120" t="s">
        <v>171</v>
      </c>
      <c r="D11" s="120" t="s">
        <v>172</v>
      </c>
      <c r="E11" s="121">
        <v>2000000</v>
      </c>
      <c r="F11" s="121"/>
      <c r="G11" s="95">
        <f t="shared" si="5"/>
        <v>1628041.1919999998</v>
      </c>
      <c r="H11" s="93"/>
      <c r="I11" s="94">
        <f t="shared" si="6"/>
        <v>-2000000</v>
      </c>
      <c r="J11" s="12">
        <f t="shared" si="7"/>
        <v>45596</v>
      </c>
      <c r="K11" s="13" t="s">
        <v>1388</v>
      </c>
    </row>
    <row r="12" spans="1:11" x14ac:dyDescent="0.2">
      <c r="A12" s="118" t="s">
        <v>1519</v>
      </c>
      <c r="B12" s="119">
        <v>45567</v>
      </c>
      <c r="C12" s="120" t="s">
        <v>171</v>
      </c>
      <c r="D12" s="120" t="s">
        <v>172</v>
      </c>
      <c r="E12" s="121">
        <v>50823</v>
      </c>
      <c r="F12" s="121"/>
      <c r="G12" s="95">
        <f t="shared" si="5"/>
        <v>3628041.1919999998</v>
      </c>
      <c r="H12" s="93"/>
      <c r="I12" s="94">
        <f t="shared" si="6"/>
        <v>-50823</v>
      </c>
      <c r="J12" s="12">
        <f t="shared" si="7"/>
        <v>45596</v>
      </c>
      <c r="K12" s="13" t="s">
        <v>1388</v>
      </c>
    </row>
    <row r="13" spans="1:11" x14ac:dyDescent="0.2">
      <c r="A13" s="118" t="s">
        <v>1519</v>
      </c>
      <c r="B13" s="119">
        <v>45558</v>
      </c>
      <c r="C13" s="120" t="s">
        <v>206</v>
      </c>
      <c r="D13" s="120"/>
      <c r="E13" s="121"/>
      <c r="F13" s="121">
        <v>70585</v>
      </c>
      <c r="G13" s="95">
        <f>G16+F13-E13</f>
        <v>3678864.1919999998</v>
      </c>
      <c r="H13" s="93"/>
      <c r="I13" s="94">
        <f t="shared" si="6"/>
        <v>70585</v>
      </c>
      <c r="J13" s="12">
        <f t="shared" si="7"/>
        <v>45565</v>
      </c>
      <c r="K13" s="13" t="s">
        <v>1835</v>
      </c>
    </row>
    <row r="14" spans="1:11" x14ac:dyDescent="0.2">
      <c r="A14" s="118" t="s">
        <v>1519</v>
      </c>
      <c r="B14" s="20">
        <v>45538</v>
      </c>
      <c r="C14" s="8"/>
      <c r="D14" s="9" t="s">
        <v>211</v>
      </c>
      <c r="E14" s="10">
        <v>15548</v>
      </c>
      <c r="F14" s="10">
        <v>0</v>
      </c>
      <c r="G14" s="95">
        <f t="shared" ref="G14:G16" si="8">G17+F14-E14</f>
        <v>3471814.1919999998</v>
      </c>
      <c r="H14" s="93"/>
      <c r="I14" s="94">
        <f t="shared" ref="I14:I16" si="9">-E14+F14</f>
        <v>-15548</v>
      </c>
      <c r="J14" s="12">
        <f t="shared" ref="J14:J16" si="10">EOMONTH(B14,0)</f>
        <v>45565</v>
      </c>
      <c r="K14" s="13" t="s">
        <v>1855</v>
      </c>
    </row>
    <row r="15" spans="1:11" x14ac:dyDescent="0.2">
      <c r="A15" s="118" t="s">
        <v>1519</v>
      </c>
      <c r="B15" s="20">
        <v>45538</v>
      </c>
      <c r="C15" s="8"/>
      <c r="D15" s="9" t="s">
        <v>212</v>
      </c>
      <c r="E15" s="10">
        <v>20730</v>
      </c>
      <c r="F15" s="10">
        <v>0</v>
      </c>
      <c r="G15" s="95">
        <f t="shared" si="8"/>
        <v>3489201.1919999998</v>
      </c>
      <c r="H15" s="93"/>
      <c r="I15" s="94">
        <f t="shared" si="9"/>
        <v>-20730</v>
      </c>
      <c r="J15" s="12">
        <f t="shared" si="10"/>
        <v>45565</v>
      </c>
      <c r="K15" s="13" t="s">
        <v>1388</v>
      </c>
    </row>
    <row r="16" spans="1:11" x14ac:dyDescent="0.2">
      <c r="A16" s="118" t="s">
        <v>1519</v>
      </c>
      <c r="B16" s="119">
        <v>45533</v>
      </c>
      <c r="C16" s="120" t="s">
        <v>206</v>
      </c>
      <c r="D16" s="120"/>
      <c r="E16" s="121"/>
      <c r="F16" s="121">
        <v>72937</v>
      </c>
      <c r="G16" s="95">
        <f t="shared" si="8"/>
        <v>3608279.1919999998</v>
      </c>
      <c r="H16" s="93"/>
      <c r="I16" s="94">
        <f t="shared" si="9"/>
        <v>72937</v>
      </c>
      <c r="J16" s="12">
        <f t="shared" si="10"/>
        <v>45535</v>
      </c>
      <c r="K16" s="13" t="s">
        <v>1835</v>
      </c>
    </row>
    <row r="17" spans="1:11" x14ac:dyDescent="0.2">
      <c r="A17" s="118" t="s">
        <v>1519</v>
      </c>
      <c r="B17" s="119">
        <v>45511</v>
      </c>
      <c r="C17" s="120" t="s">
        <v>211</v>
      </c>
      <c r="D17" s="120"/>
      <c r="E17" s="121">
        <v>22569</v>
      </c>
      <c r="F17" s="121"/>
      <c r="G17" s="95">
        <f t="shared" si="5"/>
        <v>3487362.1919999998</v>
      </c>
      <c r="H17" s="93"/>
      <c r="I17" s="94">
        <f t="shared" si="6"/>
        <v>-22569</v>
      </c>
      <c r="J17" s="12">
        <f t="shared" si="7"/>
        <v>45535</v>
      </c>
      <c r="K17" s="13" t="s">
        <v>1855</v>
      </c>
    </row>
    <row r="18" spans="1:11" x14ac:dyDescent="0.2">
      <c r="A18" s="118" t="s">
        <v>1519</v>
      </c>
      <c r="B18" s="119">
        <v>45511</v>
      </c>
      <c r="C18" s="120" t="s">
        <v>212</v>
      </c>
      <c r="D18" s="120"/>
      <c r="E18" s="121">
        <v>25411</v>
      </c>
      <c r="F18" s="121"/>
      <c r="G18" s="95">
        <f t="shared" si="5"/>
        <v>3509931.1919999998</v>
      </c>
      <c r="H18" s="93"/>
      <c r="I18" s="94">
        <f t="shared" si="6"/>
        <v>-25411</v>
      </c>
      <c r="J18" s="12">
        <f t="shared" si="7"/>
        <v>45535</v>
      </c>
      <c r="K18" s="13" t="s">
        <v>1388</v>
      </c>
    </row>
    <row r="19" spans="1:11" x14ac:dyDescent="0.2">
      <c r="A19" s="118" t="s">
        <v>1519</v>
      </c>
      <c r="B19" s="119">
        <v>45495</v>
      </c>
      <c r="C19" s="120" t="s">
        <v>206</v>
      </c>
      <c r="D19" s="120"/>
      <c r="E19" s="121"/>
      <c r="F19" s="121">
        <v>72937</v>
      </c>
      <c r="G19" s="95">
        <f t="shared" si="5"/>
        <v>3535342.1919999998</v>
      </c>
      <c r="H19" s="93"/>
      <c r="I19" s="94">
        <f t="shared" si="6"/>
        <v>72937</v>
      </c>
      <c r="J19" s="12">
        <f t="shared" si="7"/>
        <v>45504</v>
      </c>
      <c r="K19" s="13" t="s">
        <v>1835</v>
      </c>
    </row>
    <row r="20" spans="1:11" x14ac:dyDescent="0.2">
      <c r="A20" s="118" t="s">
        <v>1519</v>
      </c>
      <c r="B20" s="119">
        <v>45491</v>
      </c>
      <c r="C20" s="120" t="s">
        <v>222</v>
      </c>
      <c r="D20" s="120"/>
      <c r="E20" s="121">
        <v>50000</v>
      </c>
      <c r="F20" s="121"/>
      <c r="G20" s="95">
        <f t="shared" si="5"/>
        <v>3462405.1919999998</v>
      </c>
      <c r="H20" s="93"/>
      <c r="I20" s="94">
        <f t="shared" si="6"/>
        <v>-50000</v>
      </c>
      <c r="J20" s="12">
        <f t="shared" si="7"/>
        <v>45504</v>
      </c>
      <c r="K20" s="13" t="s">
        <v>13</v>
      </c>
    </row>
    <row r="21" spans="1:11" x14ac:dyDescent="0.2">
      <c r="A21" s="118" t="s">
        <v>1519</v>
      </c>
      <c r="B21" s="119">
        <v>45491</v>
      </c>
      <c r="C21" s="120" t="s">
        <v>1836</v>
      </c>
      <c r="D21" s="120"/>
      <c r="E21" s="121">
        <v>10000</v>
      </c>
      <c r="F21" s="121"/>
      <c r="G21" s="95">
        <f t="shared" si="5"/>
        <v>3512405.1919999998</v>
      </c>
      <c r="H21" s="93"/>
      <c r="I21" s="94">
        <f t="shared" si="6"/>
        <v>-10000</v>
      </c>
      <c r="J21" s="12">
        <f t="shared" si="7"/>
        <v>45504</v>
      </c>
      <c r="K21" s="13" t="s">
        <v>6</v>
      </c>
    </row>
    <row r="22" spans="1:11" x14ac:dyDescent="0.2">
      <c r="A22" s="118" t="s">
        <v>1519</v>
      </c>
      <c r="B22" s="119">
        <v>45484</v>
      </c>
      <c r="C22" s="120" t="s">
        <v>224</v>
      </c>
      <c r="D22" s="120"/>
      <c r="E22" s="121">
        <v>2900</v>
      </c>
      <c r="F22" s="121"/>
      <c r="G22" s="95">
        <f t="shared" si="5"/>
        <v>3522405.1919999998</v>
      </c>
      <c r="H22" s="93"/>
      <c r="I22" s="94">
        <f t="shared" si="6"/>
        <v>-2900</v>
      </c>
      <c r="J22" s="12">
        <f t="shared" si="7"/>
        <v>45504</v>
      </c>
      <c r="K22" s="13" t="s">
        <v>6</v>
      </c>
    </row>
    <row r="23" spans="1:11" x14ac:dyDescent="0.2">
      <c r="A23" s="118" t="s">
        <v>1519</v>
      </c>
      <c r="B23" s="119">
        <v>45483</v>
      </c>
      <c r="C23" s="120" t="s">
        <v>225</v>
      </c>
      <c r="D23" s="120"/>
      <c r="E23" s="121">
        <v>6750</v>
      </c>
      <c r="F23" s="121"/>
      <c r="G23" s="95">
        <f t="shared" si="5"/>
        <v>3525305.1919999998</v>
      </c>
      <c r="H23" s="93"/>
      <c r="I23" s="94">
        <f t="shared" si="6"/>
        <v>-6750</v>
      </c>
      <c r="J23" s="12">
        <f t="shared" si="7"/>
        <v>45504</v>
      </c>
      <c r="K23" s="13" t="s">
        <v>13</v>
      </c>
    </row>
    <row r="24" spans="1:11" x14ac:dyDescent="0.2">
      <c r="A24" s="118" t="s">
        <v>1519</v>
      </c>
      <c r="B24" s="119">
        <v>45483</v>
      </c>
      <c r="C24" s="120" t="s">
        <v>1837</v>
      </c>
      <c r="D24" s="120"/>
      <c r="E24" s="121">
        <f>E23*0.2</f>
        <v>1350</v>
      </c>
      <c r="F24" s="121"/>
      <c r="G24" s="95">
        <f t="shared" si="5"/>
        <v>3532055.1919999998</v>
      </c>
      <c r="H24" s="93"/>
      <c r="I24" s="94">
        <f t="shared" si="6"/>
        <v>-1350</v>
      </c>
      <c r="J24" s="12">
        <f t="shared" si="7"/>
        <v>45504</v>
      </c>
      <c r="K24" s="13" t="s">
        <v>6</v>
      </c>
    </row>
    <row r="25" spans="1:11" x14ac:dyDescent="0.2">
      <c r="A25" s="118" t="s">
        <v>1519</v>
      </c>
      <c r="B25" s="119">
        <v>45483</v>
      </c>
      <c r="C25" s="120" t="s">
        <v>226</v>
      </c>
      <c r="D25" s="120"/>
      <c r="E25" s="121">
        <v>22022.84</v>
      </c>
      <c r="F25" s="121"/>
      <c r="G25" s="95">
        <f t="shared" si="5"/>
        <v>3533405.1919999998</v>
      </c>
      <c r="H25" s="93"/>
      <c r="I25" s="94">
        <f t="shared" si="6"/>
        <v>-22022.84</v>
      </c>
      <c r="J25" s="12">
        <f t="shared" si="7"/>
        <v>45504</v>
      </c>
      <c r="K25" s="13" t="s">
        <v>13</v>
      </c>
    </row>
    <row r="26" spans="1:11" x14ac:dyDescent="0.2">
      <c r="A26" s="118" t="s">
        <v>1519</v>
      </c>
      <c r="B26" s="119">
        <v>45483</v>
      </c>
      <c r="C26" s="120" t="s">
        <v>226</v>
      </c>
      <c r="D26" s="120"/>
      <c r="E26" s="121">
        <f>E25*0.2</f>
        <v>4404.5680000000002</v>
      </c>
      <c r="F26" s="121"/>
      <c r="G26" s="95">
        <f t="shared" si="5"/>
        <v>3555428.0319999997</v>
      </c>
      <c r="H26" s="93"/>
      <c r="I26" s="94">
        <f t="shared" si="6"/>
        <v>-4404.5680000000002</v>
      </c>
      <c r="J26" s="12">
        <f t="shared" si="7"/>
        <v>45504</v>
      </c>
      <c r="K26" s="13" t="s">
        <v>6</v>
      </c>
    </row>
    <row r="27" spans="1:11" x14ac:dyDescent="0.2">
      <c r="A27" s="118" t="s">
        <v>1519</v>
      </c>
      <c r="B27" s="119">
        <v>45469</v>
      </c>
      <c r="C27" s="120" t="s">
        <v>206</v>
      </c>
      <c r="D27" s="120"/>
      <c r="E27" s="121"/>
      <c r="F27" s="121">
        <v>70585</v>
      </c>
      <c r="G27" s="95">
        <f t="shared" si="5"/>
        <v>3559832.5999999996</v>
      </c>
      <c r="H27" s="93"/>
      <c r="I27" s="94">
        <f t="shared" si="6"/>
        <v>70585</v>
      </c>
      <c r="J27" s="12">
        <f t="shared" si="7"/>
        <v>45473</v>
      </c>
      <c r="K27" s="13" t="s">
        <v>1835</v>
      </c>
    </row>
    <row r="28" spans="1:11" x14ac:dyDescent="0.2">
      <c r="A28" s="118" t="s">
        <v>1519</v>
      </c>
      <c r="B28" s="119">
        <v>45469</v>
      </c>
      <c r="C28" s="120" t="s">
        <v>228</v>
      </c>
      <c r="D28" s="120"/>
      <c r="E28" s="121">
        <f>10752.4/1.2</f>
        <v>8960.3333333333339</v>
      </c>
      <c r="F28" s="121"/>
      <c r="G28" s="95">
        <f t="shared" si="5"/>
        <v>3489247.5999999996</v>
      </c>
      <c r="H28" s="93"/>
      <c r="I28" s="94">
        <f t="shared" si="6"/>
        <v>-8960.3333333333339</v>
      </c>
      <c r="J28" s="12">
        <f t="shared" si="7"/>
        <v>45473</v>
      </c>
      <c r="K28" s="13" t="s">
        <v>13</v>
      </c>
    </row>
    <row r="29" spans="1:11" x14ac:dyDescent="0.2">
      <c r="A29" s="118" t="s">
        <v>1519</v>
      </c>
      <c r="B29" s="119">
        <v>45469</v>
      </c>
      <c r="C29" s="120" t="s">
        <v>228</v>
      </c>
      <c r="D29" s="120"/>
      <c r="E29" s="121">
        <f>E28*0.2</f>
        <v>1792.0666666666668</v>
      </c>
      <c r="F29" s="121"/>
      <c r="G29" s="95">
        <f t="shared" si="5"/>
        <v>3498207.9333333331</v>
      </c>
      <c r="H29" s="93"/>
      <c r="I29" s="94">
        <f t="shared" si="6"/>
        <v>-1792.0666666666668</v>
      </c>
      <c r="J29" s="12">
        <f t="shared" si="7"/>
        <v>45473</v>
      </c>
      <c r="K29" s="13" t="s">
        <v>13</v>
      </c>
    </row>
    <row r="30" spans="1:11" x14ac:dyDescent="0.2">
      <c r="A30" s="118" t="s">
        <v>1519</v>
      </c>
      <c r="B30" s="119">
        <v>45467</v>
      </c>
      <c r="C30" s="120" t="s">
        <v>231</v>
      </c>
      <c r="D30" s="120"/>
      <c r="E30" s="121"/>
      <c r="F30" s="121">
        <v>2000000</v>
      </c>
      <c r="G30" s="95">
        <f t="shared" si="5"/>
        <v>3500000</v>
      </c>
      <c r="H30" s="93"/>
      <c r="I30" s="94">
        <f t="shared" si="6"/>
        <v>2000000</v>
      </c>
      <c r="J30" s="12">
        <f t="shared" si="7"/>
        <v>45473</v>
      </c>
      <c r="K30" s="13" t="s">
        <v>1388</v>
      </c>
    </row>
    <row r="31" spans="1:11" x14ac:dyDescent="0.2">
      <c r="A31" s="118" t="s">
        <v>1519</v>
      </c>
      <c r="B31" s="119">
        <v>45467</v>
      </c>
      <c r="C31" s="120" t="s">
        <v>1854</v>
      </c>
      <c r="D31" s="120"/>
      <c r="E31" s="121">
        <v>17205</v>
      </c>
      <c r="F31" s="121"/>
      <c r="G31" s="95">
        <f t="shared" si="5"/>
        <v>1500000</v>
      </c>
      <c r="H31" s="93"/>
      <c r="I31" s="94">
        <f t="shared" si="6"/>
        <v>-17205</v>
      </c>
      <c r="J31" s="12">
        <f t="shared" si="7"/>
        <v>45473</v>
      </c>
      <c r="K31" s="13" t="s">
        <v>13</v>
      </c>
    </row>
    <row r="32" spans="1:11" x14ac:dyDescent="0.2">
      <c r="A32" s="118" t="s">
        <v>1519</v>
      </c>
      <c r="B32" s="119">
        <v>45467</v>
      </c>
      <c r="C32" s="120" t="s">
        <v>1854</v>
      </c>
      <c r="D32" s="120"/>
      <c r="E32" s="121"/>
      <c r="F32" s="121">
        <v>17205</v>
      </c>
      <c r="G32" s="95">
        <f t="shared" si="5"/>
        <v>1517205</v>
      </c>
      <c r="H32" s="93"/>
      <c r="I32" s="94">
        <f t="shared" si="6"/>
        <v>17205</v>
      </c>
      <c r="J32" s="12">
        <f t="shared" si="7"/>
        <v>45473</v>
      </c>
      <c r="K32" s="13" t="s">
        <v>13</v>
      </c>
    </row>
    <row r="33" spans="1:11" x14ac:dyDescent="0.2">
      <c r="A33" s="118" t="s">
        <v>1519</v>
      </c>
      <c r="B33" s="119">
        <v>45463</v>
      </c>
      <c r="C33" s="120" t="s">
        <v>232</v>
      </c>
      <c r="D33" s="120"/>
      <c r="E33" s="121"/>
      <c r="F33" s="121">
        <v>1500000</v>
      </c>
      <c r="G33" s="95">
        <f t="shared" si="5"/>
        <v>1500000</v>
      </c>
      <c r="H33" s="93"/>
      <c r="I33" s="94">
        <f t="shared" si="6"/>
        <v>1500000</v>
      </c>
      <c r="J33" s="12">
        <f t="shared" si="7"/>
        <v>45473</v>
      </c>
      <c r="K33" s="13" t="s">
        <v>1855</v>
      </c>
    </row>
    <row r="34" spans="1:11" s="55" customFormat="1" x14ac:dyDescent="0.2">
      <c r="A34" s="55" t="s">
        <v>277</v>
      </c>
      <c r="B34" s="55" t="s">
        <v>277</v>
      </c>
      <c r="C34" s="55" t="s">
        <v>277</v>
      </c>
      <c r="D34" s="55" t="s">
        <v>277</v>
      </c>
      <c r="E34" s="55" t="s">
        <v>277</v>
      </c>
      <c r="F34" s="55" t="s">
        <v>277</v>
      </c>
      <c r="H34" s="55" t="s">
        <v>277</v>
      </c>
      <c r="I34" s="94" t="e">
        <f t="shared" si="6"/>
        <v>#VALUE!</v>
      </c>
      <c r="J34" s="115" t="e">
        <f t="shared" si="7"/>
        <v>#VALUE!</v>
      </c>
      <c r="K34" s="55" t="s">
        <v>277</v>
      </c>
    </row>
    <row r="35" spans="1:11" x14ac:dyDescent="0.2">
      <c r="A35" s="118" t="s">
        <v>1838</v>
      </c>
      <c r="B35" s="119">
        <v>45477</v>
      </c>
      <c r="C35" s="120" t="s">
        <v>254</v>
      </c>
      <c r="D35" s="120"/>
      <c r="E35" s="125">
        <v>1200</v>
      </c>
      <c r="F35" s="121">
        <v>0</v>
      </c>
      <c r="G35" s="95">
        <f t="shared" ref="G35:G58" si="11">G36+F35-E35</f>
        <v>-6359640.2599999998</v>
      </c>
      <c r="H35" s="93"/>
      <c r="I35" s="94">
        <f t="shared" si="6"/>
        <v>-1200</v>
      </c>
      <c r="J35" s="12">
        <f t="shared" si="7"/>
        <v>45504</v>
      </c>
      <c r="K35" s="13" t="s">
        <v>13</v>
      </c>
    </row>
    <row r="36" spans="1:11" x14ac:dyDescent="0.2">
      <c r="A36" s="118" t="s">
        <v>1838</v>
      </c>
      <c r="B36" s="119">
        <v>45468</v>
      </c>
      <c r="C36" s="120" t="s">
        <v>250</v>
      </c>
      <c r="D36" s="120"/>
      <c r="E36" s="125">
        <v>3000</v>
      </c>
      <c r="F36" s="121">
        <v>0</v>
      </c>
      <c r="G36" s="95">
        <f t="shared" si="11"/>
        <v>-6358440.2599999998</v>
      </c>
      <c r="H36" s="93"/>
      <c r="I36" s="94">
        <f t="shared" si="6"/>
        <v>-3000</v>
      </c>
      <c r="J36" s="12">
        <f t="shared" si="7"/>
        <v>45473</v>
      </c>
      <c r="K36" s="13" t="s">
        <v>13</v>
      </c>
    </row>
    <row r="37" spans="1:11" x14ac:dyDescent="0.2">
      <c r="A37" s="118" t="s">
        <v>1838</v>
      </c>
      <c r="B37" s="119">
        <v>45468</v>
      </c>
      <c r="C37" s="120" t="s">
        <v>250</v>
      </c>
      <c r="D37" s="120"/>
      <c r="E37" s="125">
        <f>E36*0.2</f>
        <v>600</v>
      </c>
      <c r="F37" s="121">
        <v>0</v>
      </c>
      <c r="G37" s="95">
        <f t="shared" si="11"/>
        <v>-6355440.2599999998</v>
      </c>
      <c r="H37" s="93"/>
      <c r="I37" s="94">
        <f t="shared" ref="I37:I40" si="12">-E37+F37</f>
        <v>-600</v>
      </c>
      <c r="J37" s="12">
        <f t="shared" ref="J37:J40" si="13">EOMONTH(B37,0)</f>
        <v>45473</v>
      </c>
      <c r="K37" s="13" t="s">
        <v>6</v>
      </c>
    </row>
    <row r="38" spans="1:11" x14ac:dyDescent="0.2">
      <c r="A38" s="118" t="s">
        <v>1838</v>
      </c>
      <c r="B38" s="119">
        <v>45460</v>
      </c>
      <c r="C38" s="120" t="s">
        <v>245</v>
      </c>
      <c r="D38" s="120"/>
      <c r="E38" s="125">
        <v>3000</v>
      </c>
      <c r="F38" s="121">
        <v>0</v>
      </c>
      <c r="G38" s="95">
        <f t="shared" si="11"/>
        <v>-6354840.2599999998</v>
      </c>
      <c r="H38" s="93"/>
      <c r="I38" s="94">
        <f t="shared" si="12"/>
        <v>-3000</v>
      </c>
      <c r="J38" s="12">
        <f t="shared" si="13"/>
        <v>45473</v>
      </c>
      <c r="K38" s="13" t="s">
        <v>13</v>
      </c>
    </row>
    <row r="39" spans="1:11" x14ac:dyDescent="0.2">
      <c r="A39" s="118" t="s">
        <v>1838</v>
      </c>
      <c r="B39" s="119">
        <v>45460</v>
      </c>
      <c r="C39" s="120" t="s">
        <v>245</v>
      </c>
      <c r="D39" s="120"/>
      <c r="E39" s="121">
        <f>E38*0.2</f>
        <v>600</v>
      </c>
      <c r="F39" s="121">
        <v>0</v>
      </c>
      <c r="G39" s="95">
        <f t="shared" si="11"/>
        <v>-6351840.2599999998</v>
      </c>
      <c r="H39" s="93"/>
      <c r="I39" s="94">
        <f t="shared" si="12"/>
        <v>-600</v>
      </c>
      <c r="J39" s="12">
        <f t="shared" si="13"/>
        <v>45473</v>
      </c>
      <c r="K39" s="13" t="s">
        <v>6</v>
      </c>
    </row>
    <row r="40" spans="1:11" x14ac:dyDescent="0.2">
      <c r="A40" s="118" t="s">
        <v>1838</v>
      </c>
      <c r="B40" s="119">
        <v>45456</v>
      </c>
      <c r="C40" s="120" t="s">
        <v>748</v>
      </c>
      <c r="D40" s="120"/>
      <c r="E40" s="121">
        <v>2500</v>
      </c>
      <c r="F40" s="121">
        <v>0</v>
      </c>
      <c r="G40" s="95">
        <f t="shared" si="11"/>
        <v>-6351240.2599999998</v>
      </c>
      <c r="H40" s="93"/>
      <c r="I40" s="94">
        <f t="shared" si="12"/>
        <v>-2500</v>
      </c>
      <c r="J40" s="12">
        <f t="shared" si="13"/>
        <v>45473</v>
      </c>
      <c r="K40" s="13" t="s">
        <v>13</v>
      </c>
    </row>
    <row r="41" spans="1:11" x14ac:dyDescent="0.2">
      <c r="A41" s="118" t="s">
        <v>1838</v>
      </c>
      <c r="B41" s="119">
        <v>45456</v>
      </c>
      <c r="C41" s="120" t="s">
        <v>748</v>
      </c>
      <c r="D41" s="120"/>
      <c r="E41" s="121">
        <f>E40*0.2</f>
        <v>500</v>
      </c>
      <c r="F41" s="121">
        <v>0</v>
      </c>
      <c r="G41" s="95">
        <f t="shared" si="11"/>
        <v>-6348740.2599999998</v>
      </c>
      <c r="H41" s="93"/>
      <c r="I41" s="94">
        <f t="shared" ref="I41:I100" si="14">-E41+F41</f>
        <v>-500</v>
      </c>
      <c r="J41" s="12">
        <f t="shared" ref="J41:J100" si="15">EOMONTH(B41,0)</f>
        <v>45473</v>
      </c>
      <c r="K41" s="13" t="s">
        <v>6</v>
      </c>
    </row>
    <row r="42" spans="1:11" x14ac:dyDescent="0.2">
      <c r="A42" s="118" t="s">
        <v>1838</v>
      </c>
      <c r="B42" s="119">
        <v>45456</v>
      </c>
      <c r="C42" s="120" t="s">
        <v>1849</v>
      </c>
      <c r="D42" s="120"/>
      <c r="E42" s="121">
        <v>7000</v>
      </c>
      <c r="F42" s="121"/>
      <c r="G42" s="95">
        <f t="shared" si="11"/>
        <v>-6348240.2599999998</v>
      </c>
      <c r="H42" s="93"/>
      <c r="I42" s="94">
        <f t="shared" si="14"/>
        <v>-7000</v>
      </c>
      <c r="J42" s="12">
        <f t="shared" si="15"/>
        <v>45473</v>
      </c>
      <c r="K42" s="13" t="s">
        <v>13</v>
      </c>
    </row>
    <row r="43" spans="1:11" x14ac:dyDescent="0.2">
      <c r="A43" s="118" t="s">
        <v>1838</v>
      </c>
      <c r="B43" s="119">
        <v>45456</v>
      </c>
      <c r="C43" s="120" t="s">
        <v>1849</v>
      </c>
      <c r="D43" s="120"/>
      <c r="E43" s="121">
        <f>E42*0.2</f>
        <v>1400</v>
      </c>
      <c r="F43" s="121"/>
      <c r="G43" s="95">
        <f t="shared" si="11"/>
        <v>-6341240.2599999998</v>
      </c>
      <c r="H43" s="93"/>
      <c r="I43" s="94">
        <f t="shared" si="14"/>
        <v>-1400</v>
      </c>
      <c r="J43" s="12">
        <f t="shared" si="15"/>
        <v>45473</v>
      </c>
      <c r="K43" s="13" t="s">
        <v>6</v>
      </c>
    </row>
    <row r="44" spans="1:11" x14ac:dyDescent="0.2">
      <c r="A44" s="118" t="s">
        <v>1838</v>
      </c>
      <c r="B44" s="119">
        <v>45456</v>
      </c>
      <c r="C44" s="120" t="s">
        <v>1850</v>
      </c>
      <c r="D44" s="120"/>
      <c r="E44" s="121">
        <v>1664.2</v>
      </c>
      <c r="F44" s="121"/>
      <c r="G44" s="95">
        <f t="shared" si="11"/>
        <v>-6339840.2599999998</v>
      </c>
      <c r="H44" s="93"/>
      <c r="I44" s="94">
        <f t="shared" si="14"/>
        <v>-1664.2</v>
      </c>
      <c r="J44" s="12">
        <f t="shared" si="15"/>
        <v>45473</v>
      </c>
      <c r="K44" s="13" t="s">
        <v>13</v>
      </c>
    </row>
    <row r="45" spans="1:11" x14ac:dyDescent="0.2">
      <c r="A45" s="118" t="s">
        <v>1838</v>
      </c>
      <c r="B45" s="119">
        <v>45456</v>
      </c>
      <c r="C45" s="120" t="s">
        <v>1851</v>
      </c>
      <c r="D45" s="120"/>
      <c r="E45" s="121">
        <v>900</v>
      </c>
      <c r="F45" s="121"/>
      <c r="G45" s="95">
        <f t="shared" si="11"/>
        <v>-6338176.0599999996</v>
      </c>
      <c r="H45" s="93"/>
      <c r="I45" s="94">
        <f t="shared" si="14"/>
        <v>-900</v>
      </c>
      <c r="J45" s="12">
        <f t="shared" si="15"/>
        <v>45473</v>
      </c>
      <c r="K45" s="13" t="s">
        <v>13</v>
      </c>
    </row>
    <row r="46" spans="1:11" x14ac:dyDescent="0.2">
      <c r="A46" s="118" t="s">
        <v>1838</v>
      </c>
      <c r="B46" s="119">
        <v>45456</v>
      </c>
      <c r="C46" s="120" t="s">
        <v>1851</v>
      </c>
      <c r="D46" s="120"/>
      <c r="E46" s="121">
        <f>E45*0.2</f>
        <v>180</v>
      </c>
      <c r="F46" s="121"/>
      <c r="G46" s="95">
        <f t="shared" si="11"/>
        <v>-6337276.0599999996</v>
      </c>
      <c r="H46" s="93"/>
      <c r="I46" s="94">
        <f t="shared" si="14"/>
        <v>-180</v>
      </c>
      <c r="J46" s="12">
        <f t="shared" si="15"/>
        <v>45473</v>
      </c>
      <c r="K46" s="13" t="s">
        <v>6</v>
      </c>
    </row>
    <row r="47" spans="1:11" x14ac:dyDescent="0.2">
      <c r="A47" s="118" t="s">
        <v>1838</v>
      </c>
      <c r="B47" s="119">
        <v>45456</v>
      </c>
      <c r="C47" s="120" t="s">
        <v>1852</v>
      </c>
      <c r="D47" s="120"/>
      <c r="E47" s="121">
        <v>1100</v>
      </c>
      <c r="F47" s="121"/>
      <c r="G47" s="95">
        <f t="shared" si="11"/>
        <v>-6337096.0599999996</v>
      </c>
      <c r="H47" s="93"/>
      <c r="I47" s="94">
        <f t="shared" si="14"/>
        <v>-1100</v>
      </c>
      <c r="J47" s="12">
        <f t="shared" si="15"/>
        <v>45473</v>
      </c>
      <c r="K47" s="13" t="s">
        <v>13</v>
      </c>
    </row>
    <row r="48" spans="1:11" x14ac:dyDescent="0.2">
      <c r="A48" s="118" t="s">
        <v>1838</v>
      </c>
      <c r="B48" s="119">
        <v>45442</v>
      </c>
      <c r="C48" s="120" t="s">
        <v>1847</v>
      </c>
      <c r="D48" s="120"/>
      <c r="E48" s="121">
        <v>7205.5</v>
      </c>
      <c r="F48" s="121">
        <v>0</v>
      </c>
      <c r="G48" s="95">
        <f t="shared" si="11"/>
        <v>-6335996.0599999996</v>
      </c>
      <c r="H48" s="93"/>
      <c r="I48" s="94">
        <f t="shared" si="14"/>
        <v>-7205.5</v>
      </c>
      <c r="J48" s="12">
        <f t="shared" si="15"/>
        <v>45443</v>
      </c>
      <c r="K48" s="13" t="s">
        <v>13</v>
      </c>
    </row>
    <row r="49" spans="1:11" x14ac:dyDescent="0.2">
      <c r="A49" s="118" t="s">
        <v>1838</v>
      </c>
      <c r="B49" s="119">
        <v>45442</v>
      </c>
      <c r="C49" s="120" t="s">
        <v>1848</v>
      </c>
      <c r="D49" s="120"/>
      <c r="E49" s="121">
        <f>E48*0.2</f>
        <v>1441.1000000000001</v>
      </c>
      <c r="F49" s="121">
        <v>0</v>
      </c>
      <c r="G49" s="95">
        <f t="shared" si="11"/>
        <v>-6328790.5599999996</v>
      </c>
      <c r="H49" s="93"/>
      <c r="I49" s="94">
        <f t="shared" si="14"/>
        <v>-1441.1000000000001</v>
      </c>
      <c r="J49" s="12">
        <f t="shared" si="15"/>
        <v>45443</v>
      </c>
      <c r="K49" s="13" t="s">
        <v>6</v>
      </c>
    </row>
    <row r="50" spans="1:11" x14ac:dyDescent="0.2">
      <c r="A50" s="118" t="s">
        <v>1838</v>
      </c>
      <c r="B50" s="119">
        <v>45440</v>
      </c>
      <c r="C50" s="120" t="s">
        <v>1846</v>
      </c>
      <c r="D50" s="120"/>
      <c r="E50" s="121">
        <v>0</v>
      </c>
      <c r="F50" s="121">
        <v>37645</v>
      </c>
      <c r="G50" s="95">
        <f t="shared" si="11"/>
        <v>-6327349.46</v>
      </c>
      <c r="H50" s="93"/>
      <c r="I50" s="94">
        <f t="shared" si="14"/>
        <v>37645</v>
      </c>
      <c r="J50" s="12">
        <f t="shared" si="15"/>
        <v>45443</v>
      </c>
      <c r="K50" s="13" t="s">
        <v>1835</v>
      </c>
    </row>
    <row r="51" spans="1:11" x14ac:dyDescent="0.2">
      <c r="A51" s="118" t="s">
        <v>1838</v>
      </c>
      <c r="B51" s="119">
        <v>45436</v>
      </c>
      <c r="C51" s="120" t="s">
        <v>1845</v>
      </c>
      <c r="D51" s="120"/>
      <c r="E51" s="121">
        <v>0</v>
      </c>
      <c r="F51" s="123">
        <v>5238.54</v>
      </c>
      <c r="G51" s="95">
        <f t="shared" si="11"/>
        <v>-6364994.46</v>
      </c>
      <c r="H51" s="93"/>
      <c r="I51" s="94">
        <f t="shared" si="14"/>
        <v>5238.54</v>
      </c>
      <c r="J51" s="12">
        <f t="shared" si="15"/>
        <v>45443</v>
      </c>
      <c r="K51" s="13" t="s">
        <v>1835</v>
      </c>
    </row>
    <row r="52" spans="1:11" x14ac:dyDescent="0.2">
      <c r="A52" s="118" t="s">
        <v>1838</v>
      </c>
      <c r="B52" s="119">
        <v>45435</v>
      </c>
      <c r="C52" s="120" t="s">
        <v>1845</v>
      </c>
      <c r="D52" s="120"/>
      <c r="E52" s="121">
        <v>0</v>
      </c>
      <c r="F52" s="122">
        <v>38677</v>
      </c>
      <c r="G52" s="95">
        <f t="shared" si="11"/>
        <v>-6370233</v>
      </c>
      <c r="H52" s="93"/>
      <c r="I52" s="94">
        <f t="shared" si="14"/>
        <v>38677</v>
      </c>
      <c r="J52" s="12">
        <f t="shared" si="15"/>
        <v>45443</v>
      </c>
      <c r="K52" s="13" t="s">
        <v>737</v>
      </c>
    </row>
    <row r="53" spans="1:11" x14ac:dyDescent="0.2">
      <c r="A53" s="118" t="s">
        <v>1838</v>
      </c>
      <c r="B53" s="119">
        <v>45426</v>
      </c>
      <c r="C53" s="120" t="s">
        <v>1843</v>
      </c>
      <c r="D53" s="120"/>
      <c r="E53" s="121">
        <v>3450</v>
      </c>
      <c r="F53" s="121">
        <v>0</v>
      </c>
      <c r="G53" s="95">
        <f t="shared" si="11"/>
        <v>-6408910</v>
      </c>
      <c r="H53" s="93"/>
      <c r="I53" s="94">
        <f t="shared" si="14"/>
        <v>-3450</v>
      </c>
      <c r="J53" s="12">
        <f t="shared" si="15"/>
        <v>45443</v>
      </c>
      <c r="K53" s="13" t="s">
        <v>13</v>
      </c>
    </row>
    <row r="54" spans="1:11" x14ac:dyDescent="0.2">
      <c r="A54" s="118" t="s">
        <v>1838</v>
      </c>
      <c r="B54" s="119">
        <v>45426</v>
      </c>
      <c r="C54" s="120" t="s">
        <v>1844</v>
      </c>
      <c r="D54" s="120"/>
      <c r="E54" s="121">
        <f>E53*0.2</f>
        <v>690</v>
      </c>
      <c r="F54" s="121">
        <v>0</v>
      </c>
      <c r="G54" s="95">
        <f t="shared" si="11"/>
        <v>-6405460</v>
      </c>
      <c r="H54" s="93"/>
      <c r="I54" s="94">
        <f t="shared" si="14"/>
        <v>-690</v>
      </c>
      <c r="J54" s="12">
        <f t="shared" si="15"/>
        <v>45443</v>
      </c>
      <c r="K54" s="13" t="s">
        <v>6</v>
      </c>
    </row>
    <row r="55" spans="1:11" x14ac:dyDescent="0.2">
      <c r="A55" s="118" t="s">
        <v>1838</v>
      </c>
      <c r="B55" s="119">
        <v>45421</v>
      </c>
      <c r="C55" s="120" t="s">
        <v>1842</v>
      </c>
      <c r="D55" s="120"/>
      <c r="E55" s="124">
        <v>6400000</v>
      </c>
      <c r="F55" s="121">
        <v>0</v>
      </c>
      <c r="G55" s="95">
        <f t="shared" si="11"/>
        <v>-6404770</v>
      </c>
      <c r="H55" s="93"/>
      <c r="I55" s="94">
        <f t="shared" si="14"/>
        <v>-6400000</v>
      </c>
      <c r="J55" s="12">
        <f t="shared" si="15"/>
        <v>45443</v>
      </c>
      <c r="K55" s="13" t="s">
        <v>737</v>
      </c>
    </row>
    <row r="56" spans="1:11" x14ac:dyDescent="0.2">
      <c r="A56" s="118" t="s">
        <v>1838</v>
      </c>
      <c r="B56" s="119">
        <v>45413</v>
      </c>
      <c r="C56" s="120" t="s">
        <v>241</v>
      </c>
      <c r="D56" s="120"/>
      <c r="E56" s="121">
        <v>1975</v>
      </c>
      <c r="F56" s="121">
        <v>0</v>
      </c>
      <c r="G56" s="95">
        <f t="shared" si="11"/>
        <v>-4770</v>
      </c>
      <c r="H56" s="93"/>
      <c r="I56" s="94">
        <f t="shared" si="14"/>
        <v>-1975</v>
      </c>
      <c r="J56" s="12">
        <f t="shared" si="15"/>
        <v>45443</v>
      </c>
      <c r="K56" s="13" t="s">
        <v>13</v>
      </c>
    </row>
    <row r="57" spans="1:11" x14ac:dyDescent="0.2">
      <c r="A57" s="118" t="s">
        <v>1838</v>
      </c>
      <c r="B57" s="119">
        <v>45413</v>
      </c>
      <c r="C57" s="120" t="s">
        <v>1841</v>
      </c>
      <c r="D57" s="120"/>
      <c r="E57" s="121">
        <f>E56*0.2</f>
        <v>395</v>
      </c>
      <c r="F57" s="121">
        <v>0</v>
      </c>
      <c r="G57" s="95">
        <f t="shared" si="11"/>
        <v>-2795</v>
      </c>
      <c r="H57" s="93"/>
      <c r="I57" s="94">
        <f t="shared" si="14"/>
        <v>-395</v>
      </c>
      <c r="J57" s="12">
        <f t="shared" si="15"/>
        <v>45443</v>
      </c>
      <c r="K57" s="13" t="s">
        <v>6</v>
      </c>
    </row>
    <row r="58" spans="1:11" x14ac:dyDescent="0.2">
      <c r="A58" s="118" t="s">
        <v>1838</v>
      </c>
      <c r="B58" s="119">
        <v>45407</v>
      </c>
      <c r="C58" s="120" t="s">
        <v>1839</v>
      </c>
      <c r="D58" s="120"/>
      <c r="E58" s="121">
        <v>2000</v>
      </c>
      <c r="F58" s="121">
        <v>0</v>
      </c>
      <c r="G58" s="95">
        <f t="shared" si="11"/>
        <v>-2400</v>
      </c>
      <c r="H58" s="93"/>
      <c r="I58" s="94">
        <f t="shared" si="14"/>
        <v>-2000</v>
      </c>
      <c r="J58" s="12">
        <f t="shared" si="15"/>
        <v>45412</v>
      </c>
      <c r="K58" s="13" t="s">
        <v>13</v>
      </c>
    </row>
    <row r="59" spans="1:11" x14ac:dyDescent="0.2">
      <c r="A59" s="118" t="s">
        <v>1838</v>
      </c>
      <c r="B59" s="119">
        <v>45407</v>
      </c>
      <c r="C59" s="120" t="s">
        <v>1840</v>
      </c>
      <c r="D59" s="120"/>
      <c r="E59" s="121">
        <f>E58*0.2</f>
        <v>400</v>
      </c>
      <c r="F59" s="121">
        <v>0</v>
      </c>
      <c r="G59" s="95">
        <f>G60+F59-E59</f>
        <v>-400</v>
      </c>
      <c r="H59" s="93"/>
      <c r="I59" s="94">
        <f t="shared" si="14"/>
        <v>-400</v>
      </c>
      <c r="J59" s="12">
        <f t="shared" si="15"/>
        <v>45412</v>
      </c>
      <c r="K59" s="13" t="s">
        <v>6</v>
      </c>
    </row>
    <row r="60" spans="1:11" s="55" customFormat="1" x14ac:dyDescent="0.2">
      <c r="A60" s="55" t="s">
        <v>277</v>
      </c>
      <c r="B60" s="55" t="s">
        <v>277</v>
      </c>
      <c r="C60" s="55" t="s">
        <v>277</v>
      </c>
      <c r="D60" s="55" t="s">
        <v>277</v>
      </c>
      <c r="E60" s="55" t="s">
        <v>277</v>
      </c>
      <c r="F60" s="55" t="s">
        <v>277</v>
      </c>
      <c r="H60" s="55" t="s">
        <v>277</v>
      </c>
      <c r="I60" s="94" t="e">
        <f t="shared" si="14"/>
        <v>#VALUE!</v>
      </c>
      <c r="J60" s="115" t="e">
        <f t="shared" si="15"/>
        <v>#VALUE!</v>
      </c>
      <c r="K60" s="55" t="s">
        <v>277</v>
      </c>
    </row>
    <row r="61" spans="1:11" x14ac:dyDescent="0.2">
      <c r="A61" s="118" t="s">
        <v>1767</v>
      </c>
      <c r="B61" s="119">
        <v>45436</v>
      </c>
      <c r="C61" s="120" t="s">
        <v>1861</v>
      </c>
      <c r="D61" s="120"/>
      <c r="E61" s="124">
        <v>5238.54</v>
      </c>
      <c r="F61" s="121"/>
      <c r="G61" s="95">
        <f t="shared" ref="G61:G100" si="16">G62+F61-E61</f>
        <v>0</v>
      </c>
      <c r="H61" s="93"/>
      <c r="I61" s="94">
        <f t="shared" si="14"/>
        <v>-5238.54</v>
      </c>
      <c r="J61" s="12">
        <f t="shared" si="15"/>
        <v>45443</v>
      </c>
      <c r="K61" s="13" t="s">
        <v>1835</v>
      </c>
    </row>
    <row r="62" spans="1:11" x14ac:dyDescent="0.2">
      <c r="A62" s="118" t="s">
        <v>1767</v>
      </c>
      <c r="B62" s="119">
        <v>45436</v>
      </c>
      <c r="C62" s="120" t="s">
        <v>1860</v>
      </c>
      <c r="D62" s="121"/>
      <c r="E62" s="121"/>
      <c r="F62" s="121">
        <v>0.27</v>
      </c>
      <c r="G62" s="95">
        <f t="shared" si="16"/>
        <v>5238.5400000000045</v>
      </c>
      <c r="H62" s="93"/>
      <c r="I62" s="94">
        <f t="shared" si="14"/>
        <v>0.27</v>
      </c>
      <c r="J62" s="12">
        <f t="shared" si="15"/>
        <v>45443</v>
      </c>
      <c r="K62" s="13" t="s">
        <v>1835</v>
      </c>
    </row>
    <row r="63" spans="1:11" x14ac:dyDescent="0.2">
      <c r="A63" s="118" t="s">
        <v>1767</v>
      </c>
      <c r="B63" s="119">
        <v>45435</v>
      </c>
      <c r="C63" s="120" t="s">
        <v>1856</v>
      </c>
      <c r="D63" s="121"/>
      <c r="E63" s="121">
        <v>38677</v>
      </c>
      <c r="F63" s="121"/>
      <c r="G63" s="95">
        <f t="shared" si="16"/>
        <v>5238.2700000000041</v>
      </c>
      <c r="H63" s="93"/>
      <c r="I63" s="94">
        <f t="shared" si="14"/>
        <v>-38677</v>
      </c>
      <c r="J63" s="12">
        <f t="shared" si="15"/>
        <v>45443</v>
      </c>
      <c r="K63" s="13" t="s">
        <v>737</v>
      </c>
    </row>
    <row r="64" spans="1:11" x14ac:dyDescent="0.2">
      <c r="A64" s="118" t="s">
        <v>1767</v>
      </c>
      <c r="B64" s="119">
        <v>45435</v>
      </c>
      <c r="C64" s="120" t="s">
        <v>1859</v>
      </c>
      <c r="D64" s="121"/>
      <c r="E64" s="121">
        <v>21250</v>
      </c>
      <c r="F64" s="121"/>
      <c r="G64" s="95">
        <f t="shared" si="16"/>
        <v>43915.270000000004</v>
      </c>
      <c r="H64" s="93"/>
      <c r="I64" s="94">
        <f t="shared" si="14"/>
        <v>-21250</v>
      </c>
      <c r="J64" s="12">
        <f t="shared" si="15"/>
        <v>45443</v>
      </c>
      <c r="K64" s="13" t="s">
        <v>1862</v>
      </c>
    </row>
    <row r="65" spans="1:11" x14ac:dyDescent="0.2">
      <c r="A65" s="118" t="s">
        <v>1767</v>
      </c>
      <c r="B65" s="119">
        <v>45435</v>
      </c>
      <c r="C65" s="120" t="s">
        <v>1858</v>
      </c>
      <c r="D65" s="121"/>
      <c r="E65" s="121"/>
      <c r="F65" s="121">
        <v>5238.2700000000004</v>
      </c>
      <c r="G65" s="95">
        <f t="shared" si="16"/>
        <v>65165.270000000004</v>
      </c>
      <c r="H65" s="93"/>
      <c r="I65" s="94">
        <f t="shared" si="14"/>
        <v>5238.2700000000004</v>
      </c>
      <c r="J65" s="12">
        <f t="shared" si="15"/>
        <v>45443</v>
      </c>
      <c r="K65" s="13" t="s">
        <v>1835</v>
      </c>
    </row>
    <row r="66" spans="1:11" x14ac:dyDescent="0.2">
      <c r="A66" s="118" t="s">
        <v>1767</v>
      </c>
      <c r="B66" s="119">
        <v>45428</v>
      </c>
      <c r="C66" s="120" t="s">
        <v>1857</v>
      </c>
      <c r="D66" s="121"/>
      <c r="E66" s="121">
        <v>6340073</v>
      </c>
      <c r="F66" s="121"/>
      <c r="G66" s="95">
        <f t="shared" si="16"/>
        <v>59927</v>
      </c>
      <c r="H66" s="93"/>
      <c r="I66" s="94">
        <f t="shared" si="14"/>
        <v>-6340073</v>
      </c>
      <c r="J66" s="12">
        <f t="shared" si="15"/>
        <v>45443</v>
      </c>
      <c r="K66" s="13" t="s">
        <v>1862</v>
      </c>
    </row>
    <row r="67" spans="1:11" x14ac:dyDescent="0.2">
      <c r="A67" s="118" t="s">
        <v>1767</v>
      </c>
      <c r="B67" s="119">
        <v>45421</v>
      </c>
      <c r="C67" s="120" t="s">
        <v>1856</v>
      </c>
      <c r="D67" s="121"/>
      <c r="E67" s="121"/>
      <c r="F67" s="124">
        <v>6400000</v>
      </c>
      <c r="G67" s="95">
        <f t="shared" si="16"/>
        <v>6400000</v>
      </c>
      <c r="H67" s="93"/>
      <c r="I67" s="94">
        <f t="shared" si="14"/>
        <v>6400000</v>
      </c>
      <c r="J67" s="12">
        <f t="shared" si="15"/>
        <v>45443</v>
      </c>
      <c r="K67" s="13" t="s">
        <v>737</v>
      </c>
    </row>
    <row r="68" spans="1:11" x14ac:dyDescent="0.2">
      <c r="A68" s="7"/>
      <c r="B68" s="90"/>
      <c r="C68" s="7"/>
      <c r="D68" s="9"/>
      <c r="E68" s="91"/>
      <c r="F68" s="91"/>
      <c r="G68" s="95">
        <f t="shared" si="16"/>
        <v>0</v>
      </c>
      <c r="H68" s="93"/>
      <c r="I68" s="94">
        <f t="shared" si="14"/>
        <v>0</v>
      </c>
      <c r="J68" s="12">
        <f t="shared" si="15"/>
        <v>31</v>
      </c>
      <c r="K68" s="13"/>
    </row>
    <row r="69" spans="1:11" x14ac:dyDescent="0.2">
      <c r="A69" s="7"/>
      <c r="B69" s="90"/>
      <c r="C69" s="7"/>
      <c r="D69" s="9"/>
      <c r="E69" s="91"/>
      <c r="F69" s="91"/>
      <c r="G69" s="95">
        <f t="shared" si="16"/>
        <v>0</v>
      </c>
      <c r="H69" s="93"/>
      <c r="I69" s="94">
        <f t="shared" si="14"/>
        <v>0</v>
      </c>
      <c r="J69" s="12">
        <f t="shared" si="15"/>
        <v>31</v>
      </c>
      <c r="K69" s="13"/>
    </row>
    <row r="70" spans="1:11" x14ac:dyDescent="0.2">
      <c r="A70" s="7"/>
      <c r="B70" s="90"/>
      <c r="C70" s="7"/>
      <c r="D70" s="9"/>
      <c r="E70" s="91"/>
      <c r="F70" s="91"/>
      <c r="G70" s="95">
        <f t="shared" si="16"/>
        <v>0</v>
      </c>
      <c r="H70" s="93"/>
      <c r="I70" s="94">
        <f t="shared" si="14"/>
        <v>0</v>
      </c>
      <c r="J70" s="12">
        <f t="shared" si="15"/>
        <v>31</v>
      </c>
      <c r="K70" s="13"/>
    </row>
    <row r="71" spans="1:11" x14ac:dyDescent="0.2">
      <c r="A71" s="7"/>
      <c r="B71" s="90"/>
      <c r="C71" s="7"/>
      <c r="D71" s="9"/>
      <c r="E71" s="91"/>
      <c r="F71" s="91"/>
      <c r="G71" s="95">
        <f t="shared" si="16"/>
        <v>0</v>
      </c>
      <c r="H71" s="93"/>
      <c r="I71" s="94">
        <f t="shared" si="14"/>
        <v>0</v>
      </c>
      <c r="J71" s="12">
        <f t="shared" si="15"/>
        <v>31</v>
      </c>
      <c r="K71" s="13"/>
    </row>
    <row r="72" spans="1:11" x14ac:dyDescent="0.2">
      <c r="A72" s="7"/>
      <c r="B72" s="90"/>
      <c r="C72" s="7"/>
      <c r="D72" s="9"/>
      <c r="E72" s="91"/>
      <c r="F72" s="91"/>
      <c r="G72" s="95">
        <f t="shared" si="16"/>
        <v>0</v>
      </c>
      <c r="H72" s="93"/>
      <c r="I72" s="94">
        <f t="shared" si="14"/>
        <v>0</v>
      </c>
      <c r="J72" s="12">
        <f t="shared" si="15"/>
        <v>31</v>
      </c>
      <c r="K72" s="13"/>
    </row>
    <row r="73" spans="1:11" x14ac:dyDescent="0.2">
      <c r="A73" s="7"/>
      <c r="B73" s="90"/>
      <c r="C73" s="7"/>
      <c r="D73" s="9"/>
      <c r="E73" s="91"/>
      <c r="F73" s="91"/>
      <c r="G73" s="95">
        <f t="shared" si="16"/>
        <v>0</v>
      </c>
      <c r="H73" s="93"/>
      <c r="I73" s="94">
        <f t="shared" si="14"/>
        <v>0</v>
      </c>
      <c r="J73" s="12">
        <f t="shared" si="15"/>
        <v>31</v>
      </c>
      <c r="K73" s="13"/>
    </row>
    <row r="74" spans="1:11" x14ac:dyDescent="0.2">
      <c r="A74" s="7"/>
      <c r="B74" s="90"/>
      <c r="C74" s="7"/>
      <c r="D74" s="9"/>
      <c r="E74" s="91"/>
      <c r="F74" s="91"/>
      <c r="G74" s="95">
        <f t="shared" si="16"/>
        <v>0</v>
      </c>
      <c r="H74" s="93"/>
      <c r="I74" s="94">
        <f t="shared" si="14"/>
        <v>0</v>
      </c>
      <c r="J74" s="12">
        <f t="shared" si="15"/>
        <v>31</v>
      </c>
      <c r="K74" s="13"/>
    </row>
    <row r="75" spans="1:11" x14ac:dyDescent="0.2">
      <c r="A75" s="7"/>
      <c r="B75" s="90"/>
      <c r="C75" s="7"/>
      <c r="D75" s="9"/>
      <c r="E75" s="91"/>
      <c r="F75" s="91"/>
      <c r="G75" s="95">
        <f t="shared" si="16"/>
        <v>0</v>
      </c>
      <c r="H75" s="93"/>
      <c r="I75" s="94">
        <f t="shared" si="14"/>
        <v>0</v>
      </c>
      <c r="J75" s="12">
        <f t="shared" si="15"/>
        <v>31</v>
      </c>
      <c r="K75" s="13"/>
    </row>
    <row r="76" spans="1:11" x14ac:dyDescent="0.2">
      <c r="A76" s="7"/>
      <c r="B76" s="90"/>
      <c r="C76" s="7"/>
      <c r="D76" s="9"/>
      <c r="E76" s="91"/>
      <c r="F76" s="91"/>
      <c r="G76" s="95">
        <f t="shared" si="16"/>
        <v>0</v>
      </c>
      <c r="H76" s="93"/>
      <c r="I76" s="94">
        <f t="shared" si="14"/>
        <v>0</v>
      </c>
      <c r="J76" s="12">
        <f t="shared" si="15"/>
        <v>31</v>
      </c>
      <c r="K76" s="13"/>
    </row>
    <row r="77" spans="1:11" x14ac:dyDescent="0.2">
      <c r="A77" s="7"/>
      <c r="B77" s="90"/>
      <c r="C77" s="7"/>
      <c r="D77" s="9"/>
      <c r="E77" s="91"/>
      <c r="F77" s="91"/>
      <c r="G77" s="95">
        <f t="shared" si="16"/>
        <v>0</v>
      </c>
      <c r="H77" s="93"/>
      <c r="I77" s="94">
        <f t="shared" si="14"/>
        <v>0</v>
      </c>
      <c r="J77" s="12">
        <f t="shared" si="15"/>
        <v>31</v>
      </c>
      <c r="K77" s="13"/>
    </row>
    <row r="78" spans="1:11" x14ac:dyDescent="0.2">
      <c r="A78" s="7"/>
      <c r="B78" s="90"/>
      <c r="C78" s="7"/>
      <c r="D78" s="9"/>
      <c r="E78" s="91"/>
      <c r="F78" s="91"/>
      <c r="G78" s="95">
        <f t="shared" si="16"/>
        <v>0</v>
      </c>
      <c r="H78" s="93"/>
      <c r="I78" s="94">
        <f t="shared" si="14"/>
        <v>0</v>
      </c>
      <c r="J78" s="12">
        <f t="shared" si="15"/>
        <v>31</v>
      </c>
      <c r="K78" s="13"/>
    </row>
    <row r="79" spans="1:11" x14ac:dyDescent="0.2">
      <c r="A79" s="7"/>
      <c r="B79" s="90"/>
      <c r="C79" s="7"/>
      <c r="D79" s="9"/>
      <c r="E79" s="91"/>
      <c r="F79" s="91"/>
      <c r="G79" s="95">
        <f t="shared" si="16"/>
        <v>0</v>
      </c>
      <c r="H79" s="93"/>
      <c r="I79" s="94">
        <f t="shared" si="14"/>
        <v>0</v>
      </c>
      <c r="J79" s="12">
        <f t="shared" si="15"/>
        <v>31</v>
      </c>
      <c r="K79" s="13"/>
    </row>
    <row r="80" spans="1:11" x14ac:dyDescent="0.2">
      <c r="A80" s="7"/>
      <c r="B80" s="90"/>
      <c r="C80" s="7"/>
      <c r="D80" s="9"/>
      <c r="E80" s="91"/>
      <c r="F80" s="91"/>
      <c r="G80" s="95">
        <f t="shared" si="16"/>
        <v>0</v>
      </c>
      <c r="H80" s="93"/>
      <c r="I80" s="94">
        <f t="shared" si="14"/>
        <v>0</v>
      </c>
      <c r="J80" s="12">
        <f t="shared" si="15"/>
        <v>31</v>
      </c>
      <c r="K80" s="13"/>
    </row>
    <row r="81" spans="1:11" x14ac:dyDescent="0.2">
      <c r="A81" s="7"/>
      <c r="B81" s="90"/>
      <c r="C81" s="7"/>
      <c r="D81" s="9"/>
      <c r="E81" s="91"/>
      <c r="F81" s="91"/>
      <c r="G81" s="95">
        <f t="shared" si="16"/>
        <v>0</v>
      </c>
      <c r="H81" s="93"/>
      <c r="I81" s="94">
        <f t="shared" si="14"/>
        <v>0</v>
      </c>
      <c r="J81" s="12">
        <f t="shared" si="15"/>
        <v>31</v>
      </c>
      <c r="K81" s="13"/>
    </row>
    <row r="82" spans="1:11" x14ac:dyDescent="0.2">
      <c r="A82" s="7"/>
      <c r="B82" s="90"/>
      <c r="C82" s="7"/>
      <c r="D82" s="9"/>
      <c r="E82" s="91"/>
      <c r="F82" s="91"/>
      <c r="G82" s="95">
        <f t="shared" si="16"/>
        <v>0</v>
      </c>
      <c r="H82" s="93"/>
      <c r="I82" s="94">
        <f t="shared" si="14"/>
        <v>0</v>
      </c>
      <c r="J82" s="12">
        <f t="shared" si="15"/>
        <v>31</v>
      </c>
      <c r="K82" s="13"/>
    </row>
    <row r="83" spans="1:11" x14ac:dyDescent="0.2">
      <c r="A83" s="7"/>
      <c r="B83" s="90"/>
      <c r="C83" s="7"/>
      <c r="D83" s="9"/>
      <c r="E83" s="91"/>
      <c r="F83" s="91"/>
      <c r="G83" s="95">
        <f t="shared" si="16"/>
        <v>0</v>
      </c>
      <c r="H83" s="93"/>
      <c r="I83" s="94">
        <f t="shared" si="14"/>
        <v>0</v>
      </c>
      <c r="J83" s="12">
        <f t="shared" si="15"/>
        <v>31</v>
      </c>
      <c r="K83" s="13"/>
    </row>
    <row r="84" spans="1:11" x14ac:dyDescent="0.2">
      <c r="A84" s="7"/>
      <c r="B84" s="90"/>
      <c r="C84" s="7"/>
      <c r="D84" s="9"/>
      <c r="E84" s="91"/>
      <c r="F84" s="91"/>
      <c r="G84" s="95">
        <f t="shared" si="16"/>
        <v>0</v>
      </c>
      <c r="H84" s="93"/>
      <c r="I84" s="94">
        <f t="shared" si="14"/>
        <v>0</v>
      </c>
      <c r="J84" s="12">
        <f t="shared" si="15"/>
        <v>31</v>
      </c>
      <c r="K84" s="13"/>
    </row>
    <row r="85" spans="1:11" x14ac:dyDescent="0.2">
      <c r="A85" s="7"/>
      <c r="B85" s="90"/>
      <c r="C85" s="7"/>
      <c r="D85" s="9"/>
      <c r="E85" s="91"/>
      <c r="F85" s="91"/>
      <c r="G85" s="95">
        <f t="shared" si="16"/>
        <v>0</v>
      </c>
      <c r="H85" s="93"/>
      <c r="I85" s="94">
        <f t="shared" si="14"/>
        <v>0</v>
      </c>
      <c r="J85" s="12">
        <f t="shared" si="15"/>
        <v>31</v>
      </c>
      <c r="K85" s="13"/>
    </row>
    <row r="86" spans="1:11" x14ac:dyDescent="0.2">
      <c r="A86" s="7"/>
      <c r="B86" s="90"/>
      <c r="C86" s="7"/>
      <c r="D86" s="9"/>
      <c r="E86" s="91"/>
      <c r="F86" s="91"/>
      <c r="G86" s="95">
        <f t="shared" si="16"/>
        <v>0</v>
      </c>
      <c r="H86" s="93"/>
      <c r="I86" s="94">
        <f t="shared" si="14"/>
        <v>0</v>
      </c>
      <c r="J86" s="12">
        <f t="shared" si="15"/>
        <v>31</v>
      </c>
      <c r="K86" s="13"/>
    </row>
    <row r="87" spans="1:11" x14ac:dyDescent="0.2">
      <c r="A87" s="7"/>
      <c r="B87" s="90"/>
      <c r="C87" s="7"/>
      <c r="D87" s="9"/>
      <c r="E87" s="91"/>
      <c r="F87" s="91"/>
      <c r="G87" s="95">
        <f t="shared" si="16"/>
        <v>0</v>
      </c>
      <c r="H87" s="93"/>
      <c r="I87" s="94">
        <f t="shared" si="14"/>
        <v>0</v>
      </c>
      <c r="J87" s="12">
        <f t="shared" si="15"/>
        <v>31</v>
      </c>
      <c r="K87" s="13"/>
    </row>
    <row r="88" spans="1:11" x14ac:dyDescent="0.2">
      <c r="A88" s="7"/>
      <c r="B88" s="90"/>
      <c r="C88" s="7"/>
      <c r="D88" s="9"/>
      <c r="E88" s="91"/>
      <c r="F88" s="91"/>
      <c r="G88" s="95">
        <f t="shared" si="16"/>
        <v>0</v>
      </c>
      <c r="H88" s="93"/>
      <c r="I88" s="94">
        <f t="shared" si="14"/>
        <v>0</v>
      </c>
      <c r="J88" s="12">
        <f t="shared" si="15"/>
        <v>31</v>
      </c>
      <c r="K88" s="13"/>
    </row>
    <row r="89" spans="1:11" x14ac:dyDescent="0.2">
      <c r="A89" s="7"/>
      <c r="B89" s="90"/>
      <c r="C89" s="7"/>
      <c r="D89" s="9"/>
      <c r="E89" s="91"/>
      <c r="F89" s="91"/>
      <c r="G89" s="95">
        <f t="shared" si="16"/>
        <v>0</v>
      </c>
      <c r="H89" s="93"/>
      <c r="I89" s="94">
        <f t="shared" si="14"/>
        <v>0</v>
      </c>
      <c r="J89" s="12">
        <f t="shared" si="15"/>
        <v>31</v>
      </c>
      <c r="K89" s="13"/>
    </row>
    <row r="90" spans="1:11" x14ac:dyDescent="0.2">
      <c r="A90" s="7"/>
      <c r="B90" s="90"/>
      <c r="C90" s="7"/>
      <c r="D90" s="9"/>
      <c r="E90" s="91"/>
      <c r="F90" s="91"/>
      <c r="G90" s="95">
        <f t="shared" si="16"/>
        <v>0</v>
      </c>
      <c r="H90" s="93"/>
      <c r="I90" s="94">
        <f t="shared" si="14"/>
        <v>0</v>
      </c>
      <c r="J90" s="12">
        <f t="shared" si="15"/>
        <v>31</v>
      </c>
      <c r="K90" s="13"/>
    </row>
    <row r="91" spans="1:11" x14ac:dyDescent="0.2">
      <c r="A91" s="7"/>
      <c r="B91" s="90"/>
      <c r="C91" s="7"/>
      <c r="D91" s="9"/>
      <c r="E91" s="91"/>
      <c r="F91" s="91"/>
      <c r="G91" s="95">
        <f t="shared" si="16"/>
        <v>0</v>
      </c>
      <c r="H91" s="93"/>
      <c r="I91" s="94">
        <f t="shared" si="14"/>
        <v>0</v>
      </c>
      <c r="J91" s="12">
        <f t="shared" si="15"/>
        <v>31</v>
      </c>
      <c r="K91" s="13"/>
    </row>
    <row r="92" spans="1:11" x14ac:dyDescent="0.2">
      <c r="A92" s="7"/>
      <c r="B92" s="90"/>
      <c r="C92" s="7"/>
      <c r="D92" s="9"/>
      <c r="E92" s="91"/>
      <c r="F92" s="91"/>
      <c r="G92" s="95">
        <f t="shared" si="16"/>
        <v>0</v>
      </c>
      <c r="H92" s="93"/>
      <c r="I92" s="94">
        <f t="shared" si="14"/>
        <v>0</v>
      </c>
      <c r="J92" s="12">
        <f t="shared" si="15"/>
        <v>31</v>
      </c>
      <c r="K92" s="13"/>
    </row>
    <row r="93" spans="1:11" x14ac:dyDescent="0.2">
      <c r="A93" s="7"/>
      <c r="B93" s="90"/>
      <c r="C93" s="7"/>
      <c r="D93" s="9"/>
      <c r="E93" s="91"/>
      <c r="F93" s="91"/>
      <c r="G93" s="95">
        <f t="shared" si="16"/>
        <v>0</v>
      </c>
      <c r="H93" s="93"/>
      <c r="I93" s="94">
        <f t="shared" si="14"/>
        <v>0</v>
      </c>
      <c r="J93" s="12">
        <f t="shared" si="15"/>
        <v>31</v>
      </c>
      <c r="K93" s="13"/>
    </row>
    <row r="94" spans="1:11" x14ac:dyDescent="0.2">
      <c r="A94" s="7"/>
      <c r="B94" s="90"/>
      <c r="C94" s="7"/>
      <c r="D94" s="9"/>
      <c r="E94" s="91"/>
      <c r="F94" s="91"/>
      <c r="G94" s="95">
        <f t="shared" si="16"/>
        <v>0</v>
      </c>
      <c r="H94" s="93"/>
      <c r="I94" s="94">
        <f t="shared" si="14"/>
        <v>0</v>
      </c>
      <c r="J94" s="12">
        <f t="shared" si="15"/>
        <v>31</v>
      </c>
      <c r="K94" s="13"/>
    </row>
    <row r="95" spans="1:11" x14ac:dyDescent="0.2">
      <c r="A95" s="7"/>
      <c r="B95" s="90"/>
      <c r="C95" s="7"/>
      <c r="D95" s="9"/>
      <c r="E95" s="91"/>
      <c r="F95" s="91"/>
      <c r="G95" s="95">
        <f t="shared" si="16"/>
        <v>0</v>
      </c>
      <c r="H95" s="93"/>
      <c r="I95" s="94">
        <f t="shared" si="14"/>
        <v>0</v>
      </c>
      <c r="J95" s="12">
        <f t="shared" si="15"/>
        <v>31</v>
      </c>
      <c r="K95" s="13"/>
    </row>
    <row r="96" spans="1:11" x14ac:dyDescent="0.2">
      <c r="A96" s="7"/>
      <c r="B96" s="90"/>
      <c r="C96" s="7"/>
      <c r="D96" s="9"/>
      <c r="E96" s="91"/>
      <c r="F96" s="91"/>
      <c r="G96" s="95">
        <f t="shared" si="16"/>
        <v>0</v>
      </c>
      <c r="H96" s="93"/>
      <c r="I96" s="94">
        <f t="shared" si="14"/>
        <v>0</v>
      </c>
      <c r="J96" s="12">
        <f t="shared" si="15"/>
        <v>31</v>
      </c>
      <c r="K96" s="13"/>
    </row>
    <row r="97" spans="1:11" x14ac:dyDescent="0.2">
      <c r="A97" s="7"/>
      <c r="B97" s="90"/>
      <c r="C97" s="7"/>
      <c r="D97" s="9"/>
      <c r="E97" s="91"/>
      <c r="F97" s="91"/>
      <c r="G97" s="95">
        <f t="shared" si="16"/>
        <v>0</v>
      </c>
      <c r="H97" s="93"/>
      <c r="I97" s="94">
        <f t="shared" si="14"/>
        <v>0</v>
      </c>
      <c r="J97" s="12">
        <f t="shared" si="15"/>
        <v>31</v>
      </c>
      <c r="K97" s="13"/>
    </row>
    <row r="98" spans="1:11" x14ac:dyDescent="0.2">
      <c r="A98" s="7"/>
      <c r="B98" s="90"/>
      <c r="C98" s="7"/>
      <c r="D98" s="9"/>
      <c r="E98" s="91"/>
      <c r="F98" s="91"/>
      <c r="G98" s="95">
        <f t="shared" si="16"/>
        <v>0</v>
      </c>
      <c r="H98" s="93"/>
      <c r="I98" s="94">
        <f t="shared" si="14"/>
        <v>0</v>
      </c>
      <c r="J98" s="12">
        <f t="shared" si="15"/>
        <v>31</v>
      </c>
      <c r="K98" s="13"/>
    </row>
    <row r="99" spans="1:11" x14ac:dyDescent="0.2">
      <c r="A99" s="7"/>
      <c r="B99" s="90"/>
      <c r="C99" s="7"/>
      <c r="D99" s="9"/>
      <c r="E99" s="91"/>
      <c r="F99" s="91"/>
      <c r="G99" s="95">
        <f t="shared" si="16"/>
        <v>0</v>
      </c>
      <c r="H99" s="93"/>
      <c r="I99" s="94">
        <f t="shared" si="14"/>
        <v>0</v>
      </c>
      <c r="J99" s="12">
        <f t="shared" si="15"/>
        <v>31</v>
      </c>
      <c r="K99" s="13"/>
    </row>
    <row r="100" spans="1:11" x14ac:dyDescent="0.2">
      <c r="A100" s="7"/>
      <c r="B100" s="90"/>
      <c r="C100" s="7"/>
      <c r="D100" s="9"/>
      <c r="E100" s="91"/>
      <c r="F100" s="91"/>
      <c r="G100" s="95">
        <f t="shared" si="16"/>
        <v>0</v>
      </c>
      <c r="H100" s="93"/>
      <c r="I100" s="94">
        <f t="shared" si="14"/>
        <v>0</v>
      </c>
      <c r="J100" s="12">
        <f t="shared" si="15"/>
        <v>31</v>
      </c>
      <c r="K100" s="13"/>
    </row>
    <row r="101" spans="1:11" x14ac:dyDescent="0.2">
      <c r="A101" s="7"/>
      <c r="B101" s="90"/>
      <c r="C101" s="7"/>
      <c r="D101" s="9"/>
      <c r="E101" s="91"/>
      <c r="F101" s="91"/>
      <c r="G101" s="95">
        <f t="shared" ref="G101:G164" si="17">G102+F101-E101</f>
        <v>0</v>
      </c>
      <c r="H101" s="93"/>
      <c r="I101" s="94">
        <f t="shared" ref="I101:I164" si="18">-E101+F101</f>
        <v>0</v>
      </c>
      <c r="J101" s="12">
        <f t="shared" ref="J101:J164" si="19">EOMONTH(B101,0)</f>
        <v>31</v>
      </c>
      <c r="K101" s="13"/>
    </row>
    <row r="102" spans="1:11" x14ac:dyDescent="0.2">
      <c r="A102" s="7"/>
      <c r="B102" s="90"/>
      <c r="C102" s="7"/>
      <c r="D102" s="9"/>
      <c r="E102" s="91"/>
      <c r="F102" s="91"/>
      <c r="G102" s="95">
        <f t="shared" si="17"/>
        <v>0</v>
      </c>
      <c r="H102" s="93"/>
      <c r="I102" s="94">
        <f t="shared" si="18"/>
        <v>0</v>
      </c>
      <c r="J102" s="12">
        <f t="shared" si="19"/>
        <v>31</v>
      </c>
      <c r="K102" s="13"/>
    </row>
    <row r="103" spans="1:11" x14ac:dyDescent="0.2">
      <c r="A103" s="7"/>
      <c r="B103" s="90"/>
      <c r="C103" s="7"/>
      <c r="D103" s="9"/>
      <c r="E103" s="91"/>
      <c r="F103" s="91"/>
      <c r="G103" s="95">
        <f t="shared" si="17"/>
        <v>0</v>
      </c>
      <c r="H103" s="93"/>
      <c r="I103" s="94">
        <f t="shared" si="18"/>
        <v>0</v>
      </c>
      <c r="J103" s="12">
        <f t="shared" si="19"/>
        <v>31</v>
      </c>
      <c r="K103" s="13"/>
    </row>
    <row r="104" spans="1:11" x14ac:dyDescent="0.2">
      <c r="A104" s="7"/>
      <c r="B104" s="90"/>
      <c r="C104" s="7"/>
      <c r="D104" s="9"/>
      <c r="E104" s="91"/>
      <c r="F104" s="91"/>
      <c r="G104" s="95">
        <f t="shared" si="17"/>
        <v>0</v>
      </c>
      <c r="H104" s="93"/>
      <c r="I104" s="94">
        <f t="shared" si="18"/>
        <v>0</v>
      </c>
      <c r="J104" s="12">
        <f t="shared" si="19"/>
        <v>31</v>
      </c>
      <c r="K104" s="13"/>
    </row>
    <row r="105" spans="1:11" x14ac:dyDescent="0.2">
      <c r="A105" s="7"/>
      <c r="B105" s="90"/>
      <c r="C105" s="7"/>
      <c r="D105" s="9"/>
      <c r="E105" s="91"/>
      <c r="F105" s="91"/>
      <c r="G105" s="95">
        <f t="shared" si="17"/>
        <v>0</v>
      </c>
      <c r="H105" s="93"/>
      <c r="I105" s="94">
        <f t="shared" si="18"/>
        <v>0</v>
      </c>
      <c r="J105" s="12">
        <f t="shared" si="19"/>
        <v>31</v>
      </c>
      <c r="K105" s="13"/>
    </row>
    <row r="106" spans="1:11" x14ac:dyDescent="0.2">
      <c r="A106" s="7"/>
      <c r="B106" s="90"/>
      <c r="C106" s="7"/>
      <c r="D106" s="9"/>
      <c r="E106" s="91"/>
      <c r="F106" s="91"/>
      <c r="G106" s="95">
        <f t="shared" si="17"/>
        <v>0</v>
      </c>
      <c r="H106" s="93"/>
      <c r="I106" s="94">
        <f t="shared" si="18"/>
        <v>0</v>
      </c>
      <c r="J106" s="12">
        <f t="shared" si="19"/>
        <v>31</v>
      </c>
      <c r="K106" s="13"/>
    </row>
    <row r="107" spans="1:11" x14ac:dyDescent="0.2">
      <c r="A107" s="7"/>
      <c r="B107" s="90"/>
      <c r="C107" s="7"/>
      <c r="D107" s="9"/>
      <c r="E107" s="91"/>
      <c r="F107" s="91"/>
      <c r="G107" s="95">
        <f t="shared" si="17"/>
        <v>0</v>
      </c>
      <c r="H107" s="93"/>
      <c r="I107" s="94">
        <f t="shared" si="18"/>
        <v>0</v>
      </c>
      <c r="J107" s="12">
        <f t="shared" si="19"/>
        <v>31</v>
      </c>
      <c r="K107" s="13"/>
    </row>
    <row r="108" spans="1:11" x14ac:dyDescent="0.2">
      <c r="A108" s="7"/>
      <c r="B108" s="90"/>
      <c r="C108" s="7"/>
      <c r="D108" s="9"/>
      <c r="E108" s="91"/>
      <c r="F108" s="91"/>
      <c r="G108" s="95">
        <f t="shared" si="17"/>
        <v>0</v>
      </c>
      <c r="H108" s="93"/>
      <c r="I108" s="94">
        <f t="shared" si="18"/>
        <v>0</v>
      </c>
      <c r="J108" s="12">
        <f t="shared" si="19"/>
        <v>31</v>
      </c>
      <c r="K108" s="13"/>
    </row>
    <row r="109" spans="1:11" x14ac:dyDescent="0.2">
      <c r="A109" s="7"/>
      <c r="B109" s="90"/>
      <c r="C109" s="7"/>
      <c r="D109" s="9"/>
      <c r="E109" s="91"/>
      <c r="F109" s="91"/>
      <c r="G109" s="95">
        <f t="shared" si="17"/>
        <v>0</v>
      </c>
      <c r="H109" s="93"/>
      <c r="I109" s="94">
        <f t="shared" si="18"/>
        <v>0</v>
      </c>
      <c r="J109" s="12">
        <f t="shared" si="19"/>
        <v>31</v>
      </c>
      <c r="K109" s="13"/>
    </row>
    <row r="110" spans="1:11" x14ac:dyDescent="0.2">
      <c r="A110" s="7"/>
      <c r="B110" s="90"/>
      <c r="C110" s="7"/>
      <c r="D110" s="9"/>
      <c r="E110" s="91"/>
      <c r="F110" s="91"/>
      <c r="G110" s="95">
        <f t="shared" si="17"/>
        <v>0</v>
      </c>
      <c r="H110" s="93"/>
      <c r="I110" s="94">
        <f t="shared" si="18"/>
        <v>0</v>
      </c>
      <c r="J110" s="12">
        <f t="shared" si="19"/>
        <v>31</v>
      </c>
      <c r="K110" s="13"/>
    </row>
    <row r="111" spans="1:11" x14ac:dyDescent="0.2">
      <c r="A111" s="7"/>
      <c r="B111" s="90"/>
      <c r="C111" s="7"/>
      <c r="D111" s="9"/>
      <c r="E111" s="91"/>
      <c r="F111" s="91"/>
      <c r="G111" s="95">
        <f t="shared" si="17"/>
        <v>0</v>
      </c>
      <c r="H111" s="93"/>
      <c r="I111" s="94">
        <f t="shared" si="18"/>
        <v>0</v>
      </c>
      <c r="J111" s="12">
        <f t="shared" si="19"/>
        <v>31</v>
      </c>
      <c r="K111" s="13"/>
    </row>
    <row r="112" spans="1:11" x14ac:dyDescent="0.2">
      <c r="A112" s="7"/>
      <c r="B112" s="90"/>
      <c r="C112" s="7"/>
      <c r="D112" s="9"/>
      <c r="E112" s="91"/>
      <c r="F112" s="91"/>
      <c r="G112" s="95">
        <f t="shared" si="17"/>
        <v>0</v>
      </c>
      <c r="H112" s="93"/>
      <c r="I112" s="94">
        <f t="shared" si="18"/>
        <v>0</v>
      </c>
      <c r="J112" s="12">
        <f t="shared" si="19"/>
        <v>31</v>
      </c>
      <c r="K112" s="13"/>
    </row>
    <row r="113" spans="1:11" x14ac:dyDescent="0.2">
      <c r="A113" s="7"/>
      <c r="B113" s="90"/>
      <c r="C113" s="7"/>
      <c r="D113" s="9"/>
      <c r="E113" s="91"/>
      <c r="F113" s="91"/>
      <c r="G113" s="95">
        <f t="shared" si="17"/>
        <v>0</v>
      </c>
      <c r="H113" s="93"/>
      <c r="I113" s="94">
        <f t="shared" si="18"/>
        <v>0</v>
      </c>
      <c r="J113" s="12">
        <f t="shared" si="19"/>
        <v>31</v>
      </c>
      <c r="K113" s="13"/>
    </row>
    <row r="114" spans="1:11" x14ac:dyDescent="0.2">
      <c r="A114" s="7"/>
      <c r="B114" s="90"/>
      <c r="C114" s="7"/>
      <c r="D114" s="9"/>
      <c r="E114" s="91"/>
      <c r="F114" s="91"/>
      <c r="G114" s="95">
        <f t="shared" si="17"/>
        <v>0</v>
      </c>
      <c r="H114" s="93"/>
      <c r="I114" s="94">
        <f t="shared" si="18"/>
        <v>0</v>
      </c>
      <c r="J114" s="12">
        <f t="shared" si="19"/>
        <v>31</v>
      </c>
      <c r="K114" s="13"/>
    </row>
    <row r="115" spans="1:11" x14ac:dyDescent="0.2">
      <c r="A115" s="7"/>
      <c r="B115" s="90"/>
      <c r="C115" s="7"/>
      <c r="D115" s="9"/>
      <c r="E115" s="91"/>
      <c r="F115" s="91"/>
      <c r="G115" s="95">
        <f t="shared" si="17"/>
        <v>0</v>
      </c>
      <c r="H115" s="93"/>
      <c r="I115" s="94">
        <f t="shared" si="18"/>
        <v>0</v>
      </c>
      <c r="J115" s="12">
        <f t="shared" si="19"/>
        <v>31</v>
      </c>
      <c r="K115" s="13"/>
    </row>
    <row r="116" spans="1:11" x14ac:dyDescent="0.2">
      <c r="A116" s="7"/>
      <c r="B116" s="90"/>
      <c r="C116" s="7"/>
      <c r="D116" s="9"/>
      <c r="E116" s="91"/>
      <c r="F116" s="91"/>
      <c r="G116" s="95">
        <f t="shared" si="17"/>
        <v>0</v>
      </c>
      <c r="H116" s="93"/>
      <c r="I116" s="94">
        <f t="shared" si="18"/>
        <v>0</v>
      </c>
      <c r="J116" s="12">
        <f t="shared" si="19"/>
        <v>31</v>
      </c>
      <c r="K116" s="13"/>
    </row>
    <row r="117" spans="1:11" x14ac:dyDescent="0.2">
      <c r="A117" s="7"/>
      <c r="B117" s="90"/>
      <c r="C117" s="7"/>
      <c r="D117" s="9"/>
      <c r="E117" s="91"/>
      <c r="F117" s="91"/>
      <c r="G117" s="95">
        <f t="shared" si="17"/>
        <v>0</v>
      </c>
      <c r="H117" s="93"/>
      <c r="I117" s="94">
        <f t="shared" si="18"/>
        <v>0</v>
      </c>
      <c r="J117" s="12">
        <f t="shared" si="19"/>
        <v>31</v>
      </c>
      <c r="K117" s="13"/>
    </row>
    <row r="118" spans="1:11" x14ac:dyDescent="0.2">
      <c r="A118" s="7"/>
      <c r="B118" s="90"/>
      <c r="C118" s="7"/>
      <c r="D118" s="9"/>
      <c r="E118" s="91"/>
      <c r="F118" s="91"/>
      <c r="G118" s="95">
        <f t="shared" si="17"/>
        <v>0</v>
      </c>
      <c r="H118" s="93"/>
      <c r="I118" s="94">
        <f t="shared" si="18"/>
        <v>0</v>
      </c>
      <c r="J118" s="12">
        <f t="shared" si="19"/>
        <v>31</v>
      </c>
      <c r="K118" s="13"/>
    </row>
    <row r="119" spans="1:11" x14ac:dyDescent="0.2">
      <c r="A119" s="7"/>
      <c r="B119" s="90"/>
      <c r="C119" s="7"/>
      <c r="D119" s="9"/>
      <c r="E119" s="91"/>
      <c r="F119" s="91"/>
      <c r="G119" s="95">
        <f t="shared" si="17"/>
        <v>0</v>
      </c>
      <c r="H119" s="93"/>
      <c r="I119" s="94">
        <f t="shared" si="18"/>
        <v>0</v>
      </c>
      <c r="J119" s="12">
        <f t="shared" si="19"/>
        <v>31</v>
      </c>
      <c r="K119" s="13"/>
    </row>
    <row r="120" spans="1:11" x14ac:dyDescent="0.2">
      <c r="A120" s="7"/>
      <c r="B120" s="90"/>
      <c r="C120" s="7"/>
      <c r="D120" s="9"/>
      <c r="E120" s="91"/>
      <c r="F120" s="91"/>
      <c r="G120" s="95">
        <f t="shared" si="17"/>
        <v>0</v>
      </c>
      <c r="H120" s="93"/>
      <c r="I120" s="94">
        <f t="shared" si="18"/>
        <v>0</v>
      </c>
      <c r="J120" s="12">
        <f t="shared" si="19"/>
        <v>31</v>
      </c>
      <c r="K120" s="13"/>
    </row>
    <row r="121" spans="1:11" x14ac:dyDescent="0.2">
      <c r="A121" s="7"/>
      <c r="B121" s="90"/>
      <c r="C121" s="7"/>
      <c r="D121" s="9"/>
      <c r="E121" s="91"/>
      <c r="F121" s="91"/>
      <c r="G121" s="95">
        <f t="shared" si="17"/>
        <v>0</v>
      </c>
      <c r="H121" s="93"/>
      <c r="I121" s="94">
        <f t="shared" si="18"/>
        <v>0</v>
      </c>
      <c r="J121" s="12">
        <f t="shared" si="19"/>
        <v>31</v>
      </c>
      <c r="K121" s="13"/>
    </row>
    <row r="122" spans="1:11" x14ac:dyDescent="0.2">
      <c r="A122" s="7"/>
      <c r="B122" s="90"/>
      <c r="C122" s="7"/>
      <c r="D122" s="9"/>
      <c r="E122" s="91"/>
      <c r="F122" s="91"/>
      <c r="G122" s="95">
        <f t="shared" si="17"/>
        <v>0</v>
      </c>
      <c r="H122" s="93"/>
      <c r="I122" s="94">
        <f t="shared" si="18"/>
        <v>0</v>
      </c>
      <c r="J122" s="12">
        <f t="shared" si="19"/>
        <v>31</v>
      </c>
      <c r="K122" s="13"/>
    </row>
    <row r="123" spans="1:11" x14ac:dyDescent="0.2">
      <c r="A123" s="7"/>
      <c r="B123" s="90"/>
      <c r="C123" s="7"/>
      <c r="D123" s="9"/>
      <c r="E123" s="91"/>
      <c r="F123" s="91"/>
      <c r="G123" s="95">
        <f t="shared" si="17"/>
        <v>0</v>
      </c>
      <c r="H123" s="93"/>
      <c r="I123" s="94">
        <f t="shared" si="18"/>
        <v>0</v>
      </c>
      <c r="J123" s="12">
        <f t="shared" si="19"/>
        <v>31</v>
      </c>
      <c r="K123" s="13"/>
    </row>
    <row r="124" spans="1:11" x14ac:dyDescent="0.2">
      <c r="A124" s="7"/>
      <c r="B124" s="90"/>
      <c r="C124" s="7"/>
      <c r="D124" s="9"/>
      <c r="E124" s="91"/>
      <c r="F124" s="91"/>
      <c r="G124" s="95">
        <f t="shared" si="17"/>
        <v>0</v>
      </c>
      <c r="H124" s="93"/>
      <c r="I124" s="94">
        <f t="shared" si="18"/>
        <v>0</v>
      </c>
      <c r="J124" s="12">
        <f t="shared" si="19"/>
        <v>31</v>
      </c>
      <c r="K124" s="13"/>
    </row>
    <row r="125" spans="1:11" x14ac:dyDescent="0.2">
      <c r="A125" s="7"/>
      <c r="B125" s="90"/>
      <c r="C125" s="7"/>
      <c r="D125" s="9"/>
      <c r="E125" s="91"/>
      <c r="F125" s="91"/>
      <c r="G125" s="95">
        <f t="shared" si="17"/>
        <v>0</v>
      </c>
      <c r="H125" s="93"/>
      <c r="I125" s="94">
        <f t="shared" si="18"/>
        <v>0</v>
      </c>
      <c r="J125" s="12">
        <f t="shared" si="19"/>
        <v>31</v>
      </c>
      <c r="K125" s="13"/>
    </row>
    <row r="126" spans="1:11" x14ac:dyDescent="0.2">
      <c r="A126" s="7"/>
      <c r="B126" s="90"/>
      <c r="C126" s="7"/>
      <c r="D126" s="9"/>
      <c r="E126" s="91"/>
      <c r="F126" s="91"/>
      <c r="G126" s="95">
        <f t="shared" si="17"/>
        <v>0</v>
      </c>
      <c r="H126" s="93"/>
      <c r="I126" s="94">
        <f t="shared" si="18"/>
        <v>0</v>
      </c>
      <c r="J126" s="12">
        <f t="shared" si="19"/>
        <v>31</v>
      </c>
      <c r="K126" s="13"/>
    </row>
    <row r="127" spans="1:11" x14ac:dyDescent="0.2">
      <c r="A127" s="7"/>
      <c r="B127" s="90"/>
      <c r="C127" s="7"/>
      <c r="D127" s="9"/>
      <c r="E127" s="91"/>
      <c r="F127" s="91"/>
      <c r="G127" s="95">
        <f t="shared" si="17"/>
        <v>0</v>
      </c>
      <c r="H127" s="93"/>
      <c r="I127" s="94">
        <f t="shared" si="18"/>
        <v>0</v>
      </c>
      <c r="J127" s="12">
        <f t="shared" si="19"/>
        <v>31</v>
      </c>
      <c r="K127" s="13"/>
    </row>
    <row r="128" spans="1:11" x14ac:dyDescent="0.2">
      <c r="A128" s="7"/>
      <c r="B128" s="90"/>
      <c r="C128" s="7"/>
      <c r="D128" s="9"/>
      <c r="E128" s="91"/>
      <c r="F128" s="91"/>
      <c r="G128" s="95">
        <f t="shared" si="17"/>
        <v>0</v>
      </c>
      <c r="H128" s="93"/>
      <c r="I128" s="94">
        <f t="shared" si="18"/>
        <v>0</v>
      </c>
      <c r="J128" s="12">
        <f t="shared" si="19"/>
        <v>31</v>
      </c>
      <c r="K128" s="13"/>
    </row>
    <row r="129" spans="1:11" x14ac:dyDescent="0.2">
      <c r="A129" s="7"/>
      <c r="B129" s="90"/>
      <c r="C129" s="7"/>
      <c r="D129" s="9"/>
      <c r="E129" s="91"/>
      <c r="F129" s="91"/>
      <c r="G129" s="95">
        <f t="shared" si="17"/>
        <v>0</v>
      </c>
      <c r="H129" s="93"/>
      <c r="I129" s="94">
        <f t="shared" si="18"/>
        <v>0</v>
      </c>
      <c r="J129" s="12">
        <f t="shared" si="19"/>
        <v>31</v>
      </c>
      <c r="K129" s="13"/>
    </row>
    <row r="130" spans="1:11" x14ac:dyDescent="0.2">
      <c r="A130" s="7"/>
      <c r="B130" s="90"/>
      <c r="C130" s="7"/>
      <c r="D130" s="9"/>
      <c r="E130" s="91"/>
      <c r="F130" s="91"/>
      <c r="G130" s="95">
        <f t="shared" si="17"/>
        <v>0</v>
      </c>
      <c r="H130" s="93"/>
      <c r="I130" s="94">
        <f t="shared" si="18"/>
        <v>0</v>
      </c>
      <c r="J130" s="12">
        <f t="shared" si="19"/>
        <v>31</v>
      </c>
      <c r="K130" s="13"/>
    </row>
    <row r="131" spans="1:11" x14ac:dyDescent="0.2">
      <c r="A131" s="7"/>
      <c r="B131" s="90"/>
      <c r="C131" s="7"/>
      <c r="D131" s="9"/>
      <c r="E131" s="91"/>
      <c r="F131" s="91"/>
      <c r="G131" s="95">
        <f t="shared" si="17"/>
        <v>0</v>
      </c>
      <c r="H131" s="93"/>
      <c r="I131" s="94">
        <f t="shared" si="18"/>
        <v>0</v>
      </c>
      <c r="J131" s="12">
        <f t="shared" si="19"/>
        <v>31</v>
      </c>
      <c r="K131" s="13"/>
    </row>
    <row r="132" spans="1:11" x14ac:dyDescent="0.2">
      <c r="A132" s="7"/>
      <c r="B132" s="90"/>
      <c r="C132" s="7"/>
      <c r="D132" s="9"/>
      <c r="E132" s="91"/>
      <c r="F132" s="91"/>
      <c r="G132" s="95">
        <f t="shared" si="17"/>
        <v>0</v>
      </c>
      <c r="H132" s="93"/>
      <c r="I132" s="94">
        <f t="shared" si="18"/>
        <v>0</v>
      </c>
      <c r="J132" s="12">
        <f t="shared" si="19"/>
        <v>31</v>
      </c>
      <c r="K132" s="13"/>
    </row>
    <row r="133" spans="1:11" x14ac:dyDescent="0.2">
      <c r="A133" s="7"/>
      <c r="B133" s="90"/>
      <c r="C133" s="7"/>
      <c r="D133" s="9"/>
      <c r="E133" s="91"/>
      <c r="F133" s="91"/>
      <c r="G133" s="95">
        <f t="shared" si="17"/>
        <v>0</v>
      </c>
      <c r="H133" s="93"/>
      <c r="I133" s="94">
        <f t="shared" si="18"/>
        <v>0</v>
      </c>
      <c r="J133" s="12">
        <f t="shared" si="19"/>
        <v>31</v>
      </c>
      <c r="K133" s="13"/>
    </row>
    <row r="134" spans="1:11" x14ac:dyDescent="0.2">
      <c r="A134" s="7"/>
      <c r="B134" s="90"/>
      <c r="C134" s="7"/>
      <c r="D134" s="9"/>
      <c r="E134" s="91"/>
      <c r="F134" s="91"/>
      <c r="G134" s="95">
        <f t="shared" si="17"/>
        <v>0</v>
      </c>
      <c r="H134" s="93"/>
      <c r="I134" s="94">
        <f t="shared" si="18"/>
        <v>0</v>
      </c>
      <c r="J134" s="12">
        <f t="shared" si="19"/>
        <v>31</v>
      </c>
      <c r="K134" s="13"/>
    </row>
    <row r="135" spans="1:11" x14ac:dyDescent="0.2">
      <c r="A135" s="7"/>
      <c r="B135" s="90"/>
      <c r="C135" s="7"/>
      <c r="D135" s="9"/>
      <c r="E135" s="91"/>
      <c r="F135" s="91"/>
      <c r="G135" s="95">
        <f t="shared" si="17"/>
        <v>0</v>
      </c>
      <c r="H135" s="93"/>
      <c r="I135" s="94">
        <f t="shared" si="18"/>
        <v>0</v>
      </c>
      <c r="J135" s="12">
        <f t="shared" si="19"/>
        <v>31</v>
      </c>
      <c r="K135" s="13"/>
    </row>
    <row r="136" spans="1:11" x14ac:dyDescent="0.2">
      <c r="A136" s="7"/>
      <c r="B136" s="90"/>
      <c r="C136" s="7"/>
      <c r="D136" s="9"/>
      <c r="E136" s="91"/>
      <c r="F136" s="91"/>
      <c r="G136" s="95">
        <f t="shared" si="17"/>
        <v>0</v>
      </c>
      <c r="H136" s="93"/>
      <c r="I136" s="94">
        <f t="shared" si="18"/>
        <v>0</v>
      </c>
      <c r="J136" s="12">
        <f t="shared" si="19"/>
        <v>31</v>
      </c>
      <c r="K136" s="13"/>
    </row>
    <row r="137" spans="1:11" x14ac:dyDescent="0.2">
      <c r="A137" s="7"/>
      <c r="B137" s="90"/>
      <c r="C137" s="7"/>
      <c r="D137" s="9"/>
      <c r="E137" s="91"/>
      <c r="F137" s="91"/>
      <c r="G137" s="95">
        <f t="shared" si="17"/>
        <v>0</v>
      </c>
      <c r="H137" s="93"/>
      <c r="I137" s="94">
        <f t="shared" si="18"/>
        <v>0</v>
      </c>
      <c r="J137" s="12">
        <f t="shared" si="19"/>
        <v>31</v>
      </c>
      <c r="K137" s="13"/>
    </row>
    <row r="138" spans="1:11" x14ac:dyDescent="0.2">
      <c r="A138" s="7"/>
      <c r="B138" s="90"/>
      <c r="C138" s="7"/>
      <c r="D138" s="9"/>
      <c r="E138" s="91"/>
      <c r="F138" s="91"/>
      <c r="G138" s="95">
        <f t="shared" si="17"/>
        <v>0</v>
      </c>
      <c r="H138" s="93"/>
      <c r="I138" s="94">
        <f t="shared" si="18"/>
        <v>0</v>
      </c>
      <c r="J138" s="12">
        <f t="shared" si="19"/>
        <v>31</v>
      </c>
      <c r="K138" s="13"/>
    </row>
    <row r="139" spans="1:11" x14ac:dyDescent="0.2">
      <c r="A139" s="7"/>
      <c r="B139" s="90"/>
      <c r="C139" s="7"/>
      <c r="D139" s="9"/>
      <c r="E139" s="91"/>
      <c r="F139" s="91"/>
      <c r="G139" s="95">
        <f t="shared" si="17"/>
        <v>0</v>
      </c>
      <c r="H139" s="93"/>
      <c r="I139" s="94">
        <f t="shared" si="18"/>
        <v>0</v>
      </c>
      <c r="J139" s="12">
        <f t="shared" si="19"/>
        <v>31</v>
      </c>
      <c r="K139" s="13"/>
    </row>
    <row r="140" spans="1:11" x14ac:dyDescent="0.2">
      <c r="A140" s="7"/>
      <c r="B140" s="90"/>
      <c r="C140" s="7"/>
      <c r="D140" s="9"/>
      <c r="E140" s="91"/>
      <c r="F140" s="91"/>
      <c r="G140" s="95">
        <f t="shared" si="17"/>
        <v>0</v>
      </c>
      <c r="H140" s="93"/>
      <c r="I140" s="94">
        <f t="shared" si="18"/>
        <v>0</v>
      </c>
      <c r="J140" s="12">
        <f t="shared" si="19"/>
        <v>31</v>
      </c>
      <c r="K140" s="13"/>
    </row>
    <row r="141" spans="1:11" x14ac:dyDescent="0.2">
      <c r="A141" s="7"/>
      <c r="B141" s="90"/>
      <c r="C141" s="7"/>
      <c r="D141" s="9"/>
      <c r="E141" s="91"/>
      <c r="F141" s="91"/>
      <c r="G141" s="95">
        <f t="shared" si="17"/>
        <v>0</v>
      </c>
      <c r="H141" s="93"/>
      <c r="I141" s="94">
        <f t="shared" si="18"/>
        <v>0</v>
      </c>
      <c r="J141" s="12">
        <f t="shared" si="19"/>
        <v>31</v>
      </c>
      <c r="K141" s="13"/>
    </row>
    <row r="142" spans="1:11" x14ac:dyDescent="0.2">
      <c r="A142" s="7"/>
      <c r="B142" s="90"/>
      <c r="C142" s="7"/>
      <c r="D142" s="9"/>
      <c r="E142" s="91"/>
      <c r="F142" s="91"/>
      <c r="G142" s="95">
        <f t="shared" si="17"/>
        <v>0</v>
      </c>
      <c r="H142" s="93"/>
      <c r="I142" s="94">
        <f t="shared" si="18"/>
        <v>0</v>
      </c>
      <c r="J142" s="12">
        <f t="shared" si="19"/>
        <v>31</v>
      </c>
      <c r="K142" s="13"/>
    </row>
    <row r="143" spans="1:11" x14ac:dyDescent="0.2">
      <c r="A143" s="7"/>
      <c r="B143" s="90"/>
      <c r="C143" s="7"/>
      <c r="D143" s="9"/>
      <c r="E143" s="91"/>
      <c r="F143" s="91"/>
      <c r="G143" s="95">
        <f t="shared" si="17"/>
        <v>0</v>
      </c>
      <c r="H143" s="93"/>
      <c r="I143" s="94">
        <f t="shared" si="18"/>
        <v>0</v>
      </c>
      <c r="J143" s="12">
        <f t="shared" si="19"/>
        <v>31</v>
      </c>
      <c r="K143" s="13"/>
    </row>
    <row r="144" spans="1:11" x14ac:dyDescent="0.2">
      <c r="A144" s="7"/>
      <c r="B144" s="90"/>
      <c r="C144" s="7"/>
      <c r="D144" s="9"/>
      <c r="E144" s="91"/>
      <c r="F144" s="91"/>
      <c r="G144" s="95">
        <f t="shared" si="17"/>
        <v>0</v>
      </c>
      <c r="H144" s="93"/>
      <c r="I144" s="94">
        <f t="shared" si="18"/>
        <v>0</v>
      </c>
      <c r="J144" s="12">
        <f t="shared" si="19"/>
        <v>31</v>
      </c>
      <c r="K144" s="13"/>
    </row>
    <row r="145" spans="1:11" x14ac:dyDescent="0.2">
      <c r="A145" s="7"/>
      <c r="B145" s="90"/>
      <c r="C145" s="7"/>
      <c r="D145" s="9"/>
      <c r="E145" s="91"/>
      <c r="F145" s="91"/>
      <c r="G145" s="95">
        <f t="shared" si="17"/>
        <v>0</v>
      </c>
      <c r="H145" s="93"/>
      <c r="I145" s="94">
        <f t="shared" si="18"/>
        <v>0</v>
      </c>
      <c r="J145" s="12">
        <f t="shared" si="19"/>
        <v>31</v>
      </c>
      <c r="K145" s="13"/>
    </row>
    <row r="146" spans="1:11" x14ac:dyDescent="0.2">
      <c r="A146" s="7"/>
      <c r="B146" s="90"/>
      <c r="C146" s="7"/>
      <c r="D146" s="9"/>
      <c r="E146" s="91"/>
      <c r="F146" s="91"/>
      <c r="G146" s="95">
        <f t="shared" si="17"/>
        <v>0</v>
      </c>
      <c r="H146" s="93"/>
      <c r="I146" s="94">
        <f t="shared" si="18"/>
        <v>0</v>
      </c>
      <c r="J146" s="12">
        <f t="shared" si="19"/>
        <v>31</v>
      </c>
      <c r="K146" s="13"/>
    </row>
    <row r="147" spans="1:11" x14ac:dyDescent="0.2">
      <c r="A147" s="7"/>
      <c r="B147" s="90"/>
      <c r="C147" s="7"/>
      <c r="D147" s="9"/>
      <c r="E147" s="91"/>
      <c r="F147" s="91"/>
      <c r="G147" s="95">
        <f t="shared" si="17"/>
        <v>0</v>
      </c>
      <c r="H147" s="93"/>
      <c r="I147" s="94">
        <f t="shared" si="18"/>
        <v>0</v>
      </c>
      <c r="J147" s="12">
        <f t="shared" si="19"/>
        <v>31</v>
      </c>
      <c r="K147" s="13"/>
    </row>
    <row r="148" spans="1:11" x14ac:dyDescent="0.2">
      <c r="A148" s="7"/>
      <c r="B148" s="90"/>
      <c r="C148" s="7"/>
      <c r="D148" s="9"/>
      <c r="E148" s="91"/>
      <c r="F148" s="91"/>
      <c r="G148" s="95">
        <f t="shared" si="17"/>
        <v>0</v>
      </c>
      <c r="H148" s="93"/>
      <c r="I148" s="94">
        <f t="shared" si="18"/>
        <v>0</v>
      </c>
      <c r="J148" s="12">
        <f t="shared" si="19"/>
        <v>31</v>
      </c>
      <c r="K148" s="13"/>
    </row>
    <row r="149" spans="1:11" x14ac:dyDescent="0.2">
      <c r="A149" s="7"/>
      <c r="B149" s="90"/>
      <c r="C149" s="7"/>
      <c r="D149" s="9"/>
      <c r="E149" s="91"/>
      <c r="F149" s="91"/>
      <c r="G149" s="95">
        <f t="shared" si="17"/>
        <v>0</v>
      </c>
      <c r="H149" s="93"/>
      <c r="I149" s="94">
        <f t="shared" si="18"/>
        <v>0</v>
      </c>
      <c r="J149" s="12">
        <f t="shared" si="19"/>
        <v>31</v>
      </c>
      <c r="K149" s="13"/>
    </row>
    <row r="150" spans="1:11" x14ac:dyDescent="0.2">
      <c r="A150" s="7"/>
      <c r="B150" s="90"/>
      <c r="C150" s="7"/>
      <c r="D150" s="9"/>
      <c r="E150" s="91"/>
      <c r="F150" s="91"/>
      <c r="G150" s="95">
        <f t="shared" si="17"/>
        <v>0</v>
      </c>
      <c r="H150" s="93"/>
      <c r="I150" s="94">
        <f t="shared" si="18"/>
        <v>0</v>
      </c>
      <c r="J150" s="12">
        <f t="shared" si="19"/>
        <v>31</v>
      </c>
      <c r="K150" s="13"/>
    </row>
    <row r="151" spans="1:11" x14ac:dyDescent="0.2">
      <c r="A151" s="7"/>
      <c r="B151" s="90"/>
      <c r="C151" s="7"/>
      <c r="D151" s="9"/>
      <c r="E151" s="91"/>
      <c r="F151" s="91"/>
      <c r="G151" s="95">
        <f t="shared" si="17"/>
        <v>0</v>
      </c>
      <c r="H151" s="93"/>
      <c r="I151" s="94">
        <f t="shared" si="18"/>
        <v>0</v>
      </c>
      <c r="J151" s="12">
        <f t="shared" si="19"/>
        <v>31</v>
      </c>
      <c r="K151" s="13"/>
    </row>
    <row r="152" spans="1:11" x14ac:dyDescent="0.2">
      <c r="A152" s="7"/>
      <c r="B152" s="90"/>
      <c r="C152" s="7"/>
      <c r="D152" s="9"/>
      <c r="E152" s="91"/>
      <c r="F152" s="91"/>
      <c r="G152" s="95">
        <f t="shared" si="17"/>
        <v>0</v>
      </c>
      <c r="H152" s="93"/>
      <c r="I152" s="94">
        <f t="shared" si="18"/>
        <v>0</v>
      </c>
      <c r="J152" s="12">
        <f t="shared" si="19"/>
        <v>31</v>
      </c>
      <c r="K152" s="13"/>
    </row>
    <row r="153" spans="1:11" x14ac:dyDescent="0.2">
      <c r="A153" s="7"/>
      <c r="B153" s="90"/>
      <c r="C153" s="7"/>
      <c r="D153" s="9"/>
      <c r="E153" s="91"/>
      <c r="F153" s="91"/>
      <c r="G153" s="95">
        <f t="shared" si="17"/>
        <v>0</v>
      </c>
      <c r="H153" s="93"/>
      <c r="I153" s="94">
        <f t="shared" si="18"/>
        <v>0</v>
      </c>
      <c r="J153" s="12">
        <f t="shared" si="19"/>
        <v>31</v>
      </c>
      <c r="K153" s="13"/>
    </row>
    <row r="154" spans="1:11" x14ac:dyDescent="0.2">
      <c r="A154" s="7"/>
      <c r="B154" s="90"/>
      <c r="C154" s="7"/>
      <c r="D154" s="9"/>
      <c r="E154" s="91"/>
      <c r="F154" s="91"/>
      <c r="G154" s="95">
        <f t="shared" si="17"/>
        <v>0</v>
      </c>
      <c r="H154" s="93"/>
      <c r="I154" s="94">
        <f t="shared" si="18"/>
        <v>0</v>
      </c>
      <c r="J154" s="12">
        <f t="shared" si="19"/>
        <v>31</v>
      </c>
      <c r="K154" s="13"/>
    </row>
    <row r="155" spans="1:11" x14ac:dyDescent="0.2">
      <c r="A155" s="7"/>
      <c r="B155" s="90"/>
      <c r="C155" s="7"/>
      <c r="D155" s="9"/>
      <c r="E155" s="91"/>
      <c r="F155" s="91"/>
      <c r="G155" s="95">
        <f t="shared" si="17"/>
        <v>0</v>
      </c>
      <c r="H155" s="93"/>
      <c r="I155" s="94">
        <f t="shared" si="18"/>
        <v>0</v>
      </c>
      <c r="J155" s="12">
        <f t="shared" si="19"/>
        <v>31</v>
      </c>
      <c r="K155" s="13"/>
    </row>
    <row r="156" spans="1:11" x14ac:dyDescent="0.2">
      <c r="A156" s="7"/>
      <c r="B156" s="90"/>
      <c r="C156" s="7"/>
      <c r="D156" s="9"/>
      <c r="E156" s="91"/>
      <c r="F156" s="91"/>
      <c r="G156" s="95">
        <f t="shared" si="17"/>
        <v>0</v>
      </c>
      <c r="H156" s="93"/>
      <c r="I156" s="94">
        <f t="shared" si="18"/>
        <v>0</v>
      </c>
      <c r="J156" s="12">
        <f t="shared" si="19"/>
        <v>31</v>
      </c>
      <c r="K156" s="13"/>
    </row>
    <row r="157" spans="1:11" x14ac:dyDescent="0.2">
      <c r="A157" s="7"/>
      <c r="B157" s="90"/>
      <c r="C157" s="7"/>
      <c r="D157" s="9"/>
      <c r="E157" s="91"/>
      <c r="F157" s="91"/>
      <c r="G157" s="95">
        <f t="shared" si="17"/>
        <v>0</v>
      </c>
      <c r="H157" s="93"/>
      <c r="I157" s="94">
        <f t="shared" si="18"/>
        <v>0</v>
      </c>
      <c r="J157" s="12">
        <f t="shared" si="19"/>
        <v>31</v>
      </c>
      <c r="K157" s="13"/>
    </row>
    <row r="158" spans="1:11" x14ac:dyDescent="0.2">
      <c r="A158" s="7"/>
      <c r="B158" s="90"/>
      <c r="C158" s="7"/>
      <c r="D158" s="9"/>
      <c r="E158" s="91"/>
      <c r="F158" s="91"/>
      <c r="G158" s="95">
        <f t="shared" si="17"/>
        <v>0</v>
      </c>
      <c r="H158" s="93"/>
      <c r="I158" s="94">
        <f t="shared" si="18"/>
        <v>0</v>
      </c>
      <c r="J158" s="12">
        <f t="shared" si="19"/>
        <v>31</v>
      </c>
      <c r="K158" s="13"/>
    </row>
    <row r="159" spans="1:11" x14ac:dyDescent="0.2">
      <c r="A159" s="7"/>
      <c r="B159" s="90"/>
      <c r="C159" s="7"/>
      <c r="D159" s="9"/>
      <c r="E159" s="91"/>
      <c r="F159" s="91"/>
      <c r="G159" s="95">
        <f t="shared" si="17"/>
        <v>0</v>
      </c>
      <c r="H159" s="93"/>
      <c r="I159" s="94">
        <f t="shared" si="18"/>
        <v>0</v>
      </c>
      <c r="J159" s="12">
        <f t="shared" si="19"/>
        <v>31</v>
      </c>
      <c r="K159" s="13"/>
    </row>
    <row r="160" spans="1:11" x14ac:dyDescent="0.2">
      <c r="A160" s="7"/>
      <c r="B160" s="90"/>
      <c r="C160" s="7"/>
      <c r="D160" s="9"/>
      <c r="E160" s="91"/>
      <c r="F160" s="91"/>
      <c r="G160" s="95">
        <f t="shared" si="17"/>
        <v>0</v>
      </c>
      <c r="H160" s="93"/>
      <c r="I160" s="94">
        <f t="shared" si="18"/>
        <v>0</v>
      </c>
      <c r="J160" s="12">
        <f t="shared" si="19"/>
        <v>31</v>
      </c>
      <c r="K160" s="13"/>
    </row>
    <row r="161" spans="1:11" x14ac:dyDescent="0.2">
      <c r="A161" s="7"/>
      <c r="B161" s="90"/>
      <c r="C161" s="7"/>
      <c r="D161" s="9"/>
      <c r="E161" s="91"/>
      <c r="F161" s="91"/>
      <c r="G161" s="95">
        <f t="shared" si="17"/>
        <v>0</v>
      </c>
      <c r="H161" s="93"/>
      <c r="I161" s="94">
        <f t="shared" si="18"/>
        <v>0</v>
      </c>
      <c r="J161" s="12">
        <f t="shared" si="19"/>
        <v>31</v>
      </c>
      <c r="K161" s="13"/>
    </row>
    <row r="162" spans="1:11" x14ac:dyDescent="0.2">
      <c r="A162" s="7"/>
      <c r="B162" s="90"/>
      <c r="C162" s="7"/>
      <c r="D162" s="9"/>
      <c r="E162" s="91"/>
      <c r="F162" s="91"/>
      <c r="G162" s="95">
        <f t="shared" si="17"/>
        <v>0</v>
      </c>
      <c r="H162" s="93"/>
      <c r="I162" s="94">
        <f t="shared" si="18"/>
        <v>0</v>
      </c>
      <c r="J162" s="12">
        <f t="shared" si="19"/>
        <v>31</v>
      </c>
      <c r="K162" s="13"/>
    </row>
    <row r="163" spans="1:11" x14ac:dyDescent="0.2">
      <c r="A163" s="7"/>
      <c r="B163" s="90"/>
      <c r="C163" s="7"/>
      <c r="D163" s="9"/>
      <c r="E163" s="91"/>
      <c r="F163" s="91"/>
      <c r="G163" s="95">
        <f t="shared" si="17"/>
        <v>0</v>
      </c>
      <c r="H163" s="93"/>
      <c r="I163" s="94">
        <f t="shared" si="18"/>
        <v>0</v>
      </c>
      <c r="J163" s="12">
        <f t="shared" si="19"/>
        <v>31</v>
      </c>
      <c r="K163" s="13"/>
    </row>
    <row r="164" spans="1:11" x14ac:dyDescent="0.2">
      <c r="A164" s="7"/>
      <c r="B164" s="90"/>
      <c r="C164" s="7"/>
      <c r="D164" s="9"/>
      <c r="E164" s="91"/>
      <c r="F164" s="91"/>
      <c r="G164" s="95">
        <f t="shared" si="17"/>
        <v>0</v>
      </c>
      <c r="H164" s="93"/>
      <c r="I164" s="94">
        <f t="shared" si="18"/>
        <v>0</v>
      </c>
      <c r="J164" s="12">
        <f t="shared" si="19"/>
        <v>31</v>
      </c>
      <c r="K164" s="13"/>
    </row>
    <row r="165" spans="1:11" x14ac:dyDescent="0.2">
      <c r="A165" s="7"/>
      <c r="B165" s="90"/>
      <c r="C165" s="7"/>
      <c r="D165" s="9"/>
      <c r="E165" s="91"/>
      <c r="F165" s="91"/>
      <c r="G165" s="95">
        <f t="shared" ref="G165:G228" si="20">G166+F165-E165</f>
        <v>0</v>
      </c>
      <c r="H165" s="93"/>
      <c r="I165" s="94">
        <f t="shared" ref="I165:I228" si="21">-E165+F165</f>
        <v>0</v>
      </c>
      <c r="J165" s="12">
        <f t="shared" ref="J165:J228" si="22">EOMONTH(B165,0)</f>
        <v>31</v>
      </c>
      <c r="K165" s="13"/>
    </row>
    <row r="166" spans="1:11" x14ac:dyDescent="0.2">
      <c r="A166" s="7"/>
      <c r="B166" s="90"/>
      <c r="C166" s="7"/>
      <c r="D166" s="9"/>
      <c r="E166" s="91"/>
      <c r="F166" s="91"/>
      <c r="G166" s="95">
        <f t="shared" si="20"/>
        <v>0</v>
      </c>
      <c r="H166" s="93"/>
      <c r="I166" s="94">
        <f t="shared" si="21"/>
        <v>0</v>
      </c>
      <c r="J166" s="12">
        <f t="shared" si="22"/>
        <v>31</v>
      </c>
      <c r="K166" s="13"/>
    </row>
    <row r="167" spans="1:11" x14ac:dyDescent="0.2">
      <c r="A167" s="7"/>
      <c r="B167" s="90"/>
      <c r="C167" s="7"/>
      <c r="D167" s="9"/>
      <c r="E167" s="91"/>
      <c r="F167" s="91"/>
      <c r="G167" s="95">
        <f t="shared" si="20"/>
        <v>0</v>
      </c>
      <c r="H167" s="93"/>
      <c r="I167" s="94">
        <f t="shared" si="21"/>
        <v>0</v>
      </c>
      <c r="J167" s="12">
        <f t="shared" si="22"/>
        <v>31</v>
      </c>
      <c r="K167" s="13"/>
    </row>
    <row r="168" spans="1:11" x14ac:dyDescent="0.2">
      <c r="A168" s="7"/>
      <c r="B168" s="90"/>
      <c r="C168" s="7"/>
      <c r="D168" s="9"/>
      <c r="E168" s="91"/>
      <c r="F168" s="91"/>
      <c r="G168" s="95">
        <f t="shared" si="20"/>
        <v>0</v>
      </c>
      <c r="H168" s="93"/>
      <c r="I168" s="94">
        <f t="shared" si="21"/>
        <v>0</v>
      </c>
      <c r="J168" s="12">
        <f t="shared" si="22"/>
        <v>31</v>
      </c>
      <c r="K168" s="13"/>
    </row>
    <row r="169" spans="1:11" x14ac:dyDescent="0.2">
      <c r="A169" s="7"/>
      <c r="B169" s="90"/>
      <c r="C169" s="7"/>
      <c r="D169" s="9"/>
      <c r="E169" s="91"/>
      <c r="F169" s="91"/>
      <c r="G169" s="95">
        <f t="shared" si="20"/>
        <v>0</v>
      </c>
      <c r="H169" s="93"/>
      <c r="I169" s="94">
        <f t="shared" si="21"/>
        <v>0</v>
      </c>
      <c r="J169" s="12">
        <f t="shared" si="22"/>
        <v>31</v>
      </c>
      <c r="K169" s="13"/>
    </row>
    <row r="170" spans="1:11" x14ac:dyDescent="0.2">
      <c r="A170" s="7"/>
      <c r="B170" s="90"/>
      <c r="C170" s="7"/>
      <c r="D170" s="9"/>
      <c r="E170" s="91"/>
      <c r="F170" s="91"/>
      <c r="G170" s="95">
        <f t="shared" si="20"/>
        <v>0</v>
      </c>
      <c r="H170" s="93"/>
      <c r="I170" s="94">
        <f t="shared" si="21"/>
        <v>0</v>
      </c>
      <c r="J170" s="12">
        <f t="shared" si="22"/>
        <v>31</v>
      </c>
      <c r="K170" s="13"/>
    </row>
    <row r="171" spans="1:11" x14ac:dyDescent="0.2">
      <c r="A171" s="7"/>
      <c r="B171" s="90"/>
      <c r="C171" s="7"/>
      <c r="D171" s="9"/>
      <c r="E171" s="91"/>
      <c r="F171" s="91"/>
      <c r="G171" s="95">
        <f t="shared" si="20"/>
        <v>0</v>
      </c>
      <c r="H171" s="93"/>
      <c r="I171" s="94">
        <f t="shared" si="21"/>
        <v>0</v>
      </c>
      <c r="J171" s="12">
        <f t="shared" si="22"/>
        <v>31</v>
      </c>
      <c r="K171" s="13"/>
    </row>
    <row r="172" spans="1:11" x14ac:dyDescent="0.2">
      <c r="A172" s="7"/>
      <c r="B172" s="90"/>
      <c r="C172" s="7"/>
      <c r="D172" s="9"/>
      <c r="E172" s="91"/>
      <c r="F172" s="91"/>
      <c r="G172" s="95">
        <f t="shared" si="20"/>
        <v>0</v>
      </c>
      <c r="H172" s="93"/>
      <c r="I172" s="94">
        <f t="shared" si="21"/>
        <v>0</v>
      </c>
      <c r="J172" s="12">
        <f t="shared" si="22"/>
        <v>31</v>
      </c>
      <c r="K172" s="13"/>
    </row>
    <row r="173" spans="1:11" x14ac:dyDescent="0.2">
      <c r="A173" s="7"/>
      <c r="B173" s="90"/>
      <c r="C173" s="7"/>
      <c r="D173" s="9"/>
      <c r="E173" s="91"/>
      <c r="F173" s="91"/>
      <c r="G173" s="95">
        <f t="shared" si="20"/>
        <v>0</v>
      </c>
      <c r="H173" s="93"/>
      <c r="I173" s="94">
        <f t="shared" si="21"/>
        <v>0</v>
      </c>
      <c r="J173" s="12">
        <f t="shared" si="22"/>
        <v>31</v>
      </c>
      <c r="K173" s="13"/>
    </row>
    <row r="174" spans="1:11" x14ac:dyDescent="0.2">
      <c r="A174" s="7"/>
      <c r="B174" s="90"/>
      <c r="C174" s="7"/>
      <c r="D174" s="9"/>
      <c r="E174" s="91"/>
      <c r="F174" s="91"/>
      <c r="G174" s="95">
        <f t="shared" si="20"/>
        <v>0</v>
      </c>
      <c r="H174" s="93"/>
      <c r="I174" s="94">
        <f t="shared" si="21"/>
        <v>0</v>
      </c>
      <c r="J174" s="12">
        <f t="shared" si="22"/>
        <v>31</v>
      </c>
      <c r="K174" s="13"/>
    </row>
    <row r="175" spans="1:11" x14ac:dyDescent="0.2">
      <c r="A175" s="7"/>
      <c r="B175" s="90"/>
      <c r="C175" s="7"/>
      <c r="D175" s="9"/>
      <c r="E175" s="91"/>
      <c r="F175" s="91"/>
      <c r="G175" s="95">
        <f t="shared" si="20"/>
        <v>0</v>
      </c>
      <c r="H175" s="93"/>
      <c r="I175" s="94">
        <f t="shared" si="21"/>
        <v>0</v>
      </c>
      <c r="J175" s="12">
        <f t="shared" si="22"/>
        <v>31</v>
      </c>
      <c r="K175" s="13"/>
    </row>
    <row r="176" spans="1:11" x14ac:dyDescent="0.2">
      <c r="A176" s="7"/>
      <c r="B176" s="90"/>
      <c r="C176" s="7"/>
      <c r="D176" s="9"/>
      <c r="E176" s="91"/>
      <c r="F176" s="91"/>
      <c r="G176" s="95">
        <f t="shared" si="20"/>
        <v>0</v>
      </c>
      <c r="H176" s="93"/>
      <c r="I176" s="94">
        <f t="shared" si="21"/>
        <v>0</v>
      </c>
      <c r="J176" s="12">
        <f t="shared" si="22"/>
        <v>31</v>
      </c>
      <c r="K176" s="13"/>
    </row>
    <row r="177" spans="1:55" x14ac:dyDescent="0.2">
      <c r="A177" s="7"/>
      <c r="B177" s="90"/>
      <c r="C177" s="7"/>
      <c r="D177" s="9"/>
      <c r="E177" s="91"/>
      <c r="F177" s="91"/>
      <c r="G177" s="95">
        <f t="shared" si="20"/>
        <v>0</v>
      </c>
      <c r="H177" s="93"/>
      <c r="I177" s="94">
        <f t="shared" si="21"/>
        <v>0</v>
      </c>
      <c r="J177" s="12">
        <f t="shared" si="22"/>
        <v>31</v>
      </c>
      <c r="K177" s="13"/>
    </row>
    <row r="178" spans="1:55" x14ac:dyDescent="0.2">
      <c r="A178" s="7"/>
      <c r="B178" s="90"/>
      <c r="C178" s="7"/>
      <c r="D178" s="9"/>
      <c r="E178" s="91"/>
      <c r="F178" s="91"/>
      <c r="G178" s="95">
        <f t="shared" si="20"/>
        <v>0</v>
      </c>
      <c r="H178" s="93"/>
      <c r="I178" s="94">
        <f t="shared" si="21"/>
        <v>0</v>
      </c>
      <c r="J178" s="12">
        <f t="shared" si="22"/>
        <v>31</v>
      </c>
      <c r="K178" s="13"/>
    </row>
    <row r="179" spans="1:55" x14ac:dyDescent="0.2">
      <c r="A179" s="7"/>
      <c r="B179" s="90"/>
      <c r="C179" s="7"/>
      <c r="D179" s="9"/>
      <c r="E179" s="91"/>
      <c r="F179" s="91"/>
      <c r="G179" s="95">
        <f t="shared" si="20"/>
        <v>0</v>
      </c>
      <c r="H179" s="93"/>
      <c r="I179" s="94">
        <f t="shared" si="21"/>
        <v>0</v>
      </c>
      <c r="J179" s="12">
        <f t="shared" si="22"/>
        <v>31</v>
      </c>
      <c r="K179" s="13"/>
    </row>
    <row r="180" spans="1:55" x14ac:dyDescent="0.2">
      <c r="A180" s="7"/>
      <c r="B180" s="90"/>
      <c r="C180" s="7"/>
      <c r="D180" s="9"/>
      <c r="E180" s="91"/>
      <c r="F180" s="91"/>
      <c r="G180" s="95">
        <f t="shared" si="20"/>
        <v>0</v>
      </c>
      <c r="H180" s="93"/>
      <c r="I180" s="94">
        <f t="shared" si="21"/>
        <v>0</v>
      </c>
      <c r="J180" s="12">
        <f t="shared" si="22"/>
        <v>31</v>
      </c>
      <c r="K180" s="13"/>
    </row>
    <row r="181" spans="1:55" x14ac:dyDescent="0.2">
      <c r="A181" s="7"/>
      <c r="B181" s="90"/>
      <c r="C181" s="7"/>
      <c r="D181" s="9"/>
      <c r="E181" s="91"/>
      <c r="F181" s="91"/>
      <c r="G181" s="95">
        <f t="shared" si="20"/>
        <v>0</v>
      </c>
      <c r="H181" s="93"/>
      <c r="I181" s="94">
        <f t="shared" si="21"/>
        <v>0</v>
      </c>
      <c r="J181" s="12">
        <f t="shared" si="22"/>
        <v>31</v>
      </c>
      <c r="K181" s="13"/>
      <c r="BC181" s="128"/>
    </row>
    <row r="182" spans="1:55" x14ac:dyDescent="0.2">
      <c r="A182" s="7"/>
      <c r="B182" s="90"/>
      <c r="C182" s="7"/>
      <c r="D182" s="9"/>
      <c r="E182" s="91"/>
      <c r="F182" s="91"/>
      <c r="G182" s="95">
        <f t="shared" si="20"/>
        <v>0</v>
      </c>
      <c r="H182" s="93"/>
      <c r="I182" s="94">
        <f t="shared" si="21"/>
        <v>0</v>
      </c>
      <c r="J182" s="12">
        <f t="shared" si="22"/>
        <v>31</v>
      </c>
      <c r="K182" s="13"/>
    </row>
    <row r="183" spans="1:55" x14ac:dyDescent="0.2">
      <c r="A183" s="7"/>
      <c r="B183" s="90"/>
      <c r="C183" s="7"/>
      <c r="D183" s="9"/>
      <c r="E183" s="91"/>
      <c r="F183" s="91"/>
      <c r="G183" s="95">
        <f t="shared" si="20"/>
        <v>0</v>
      </c>
      <c r="H183" s="93"/>
      <c r="I183" s="94">
        <f t="shared" si="21"/>
        <v>0</v>
      </c>
      <c r="J183" s="12">
        <f t="shared" si="22"/>
        <v>31</v>
      </c>
      <c r="K183" s="13"/>
    </row>
    <row r="184" spans="1:55" x14ac:dyDescent="0.2">
      <c r="A184" s="7"/>
      <c r="B184" s="90"/>
      <c r="C184" s="7"/>
      <c r="D184" s="9"/>
      <c r="E184" s="91"/>
      <c r="F184" s="91"/>
      <c r="G184" s="95">
        <f t="shared" si="20"/>
        <v>0</v>
      </c>
      <c r="H184" s="93"/>
      <c r="I184" s="94">
        <f t="shared" si="21"/>
        <v>0</v>
      </c>
      <c r="J184" s="12">
        <f t="shared" si="22"/>
        <v>31</v>
      </c>
      <c r="K184" s="13"/>
    </row>
    <row r="185" spans="1:55" x14ac:dyDescent="0.2">
      <c r="A185" s="7"/>
      <c r="B185" s="90"/>
      <c r="C185" s="7"/>
      <c r="D185" s="9"/>
      <c r="E185" s="91"/>
      <c r="F185" s="91"/>
      <c r="G185" s="95">
        <f t="shared" si="20"/>
        <v>0</v>
      </c>
      <c r="H185" s="93"/>
      <c r="I185" s="94">
        <f t="shared" si="21"/>
        <v>0</v>
      </c>
      <c r="J185" s="12">
        <f t="shared" si="22"/>
        <v>31</v>
      </c>
      <c r="K185" s="13"/>
    </row>
    <row r="186" spans="1:55" x14ac:dyDescent="0.2">
      <c r="A186" s="7"/>
      <c r="B186" s="90"/>
      <c r="C186" s="7"/>
      <c r="D186" s="9"/>
      <c r="E186" s="91"/>
      <c r="F186" s="91"/>
      <c r="G186" s="95">
        <f t="shared" si="20"/>
        <v>0</v>
      </c>
      <c r="H186" s="93"/>
      <c r="I186" s="94">
        <f t="shared" si="21"/>
        <v>0</v>
      </c>
      <c r="J186" s="12">
        <f t="shared" si="22"/>
        <v>31</v>
      </c>
      <c r="K186" s="13"/>
    </row>
    <row r="187" spans="1:55" x14ac:dyDescent="0.2">
      <c r="A187" s="7"/>
      <c r="B187" s="90"/>
      <c r="C187" s="7"/>
      <c r="D187" s="9"/>
      <c r="E187" s="91"/>
      <c r="F187" s="91"/>
      <c r="G187" s="95">
        <f t="shared" si="20"/>
        <v>0</v>
      </c>
      <c r="H187" s="93"/>
      <c r="I187" s="94">
        <f t="shared" si="21"/>
        <v>0</v>
      </c>
      <c r="J187" s="12">
        <f t="shared" si="22"/>
        <v>31</v>
      </c>
      <c r="K187" s="13"/>
    </row>
    <row r="188" spans="1:55" x14ac:dyDescent="0.2">
      <c r="A188" s="7"/>
      <c r="B188" s="90"/>
      <c r="C188" s="7"/>
      <c r="D188" s="9"/>
      <c r="E188" s="91"/>
      <c r="F188" s="91"/>
      <c r="G188" s="95">
        <f t="shared" si="20"/>
        <v>0</v>
      </c>
      <c r="H188" s="93"/>
      <c r="I188" s="94">
        <f t="shared" si="21"/>
        <v>0</v>
      </c>
      <c r="J188" s="12">
        <f t="shared" si="22"/>
        <v>31</v>
      </c>
      <c r="K188" s="13"/>
    </row>
    <row r="189" spans="1:55" x14ac:dyDescent="0.2">
      <c r="A189" s="7"/>
      <c r="B189" s="90"/>
      <c r="C189" s="7"/>
      <c r="D189" s="9"/>
      <c r="E189" s="91"/>
      <c r="F189" s="91"/>
      <c r="G189" s="95">
        <f t="shared" si="20"/>
        <v>0</v>
      </c>
      <c r="H189" s="93"/>
      <c r="I189" s="94">
        <f t="shared" si="21"/>
        <v>0</v>
      </c>
      <c r="J189" s="12">
        <f t="shared" si="22"/>
        <v>31</v>
      </c>
      <c r="K189" s="13"/>
    </row>
    <row r="190" spans="1:55" x14ac:dyDescent="0.2">
      <c r="A190" s="7"/>
      <c r="B190" s="90"/>
      <c r="C190" s="7"/>
      <c r="D190" s="9"/>
      <c r="E190" s="91"/>
      <c r="F190" s="91"/>
      <c r="G190" s="95">
        <f t="shared" si="20"/>
        <v>0</v>
      </c>
      <c r="H190" s="93"/>
      <c r="I190" s="94">
        <f t="shared" si="21"/>
        <v>0</v>
      </c>
      <c r="J190" s="12">
        <f t="shared" si="22"/>
        <v>31</v>
      </c>
      <c r="K190" s="13"/>
    </row>
    <row r="191" spans="1:55" x14ac:dyDescent="0.2">
      <c r="A191" s="7"/>
      <c r="B191" s="90"/>
      <c r="C191" s="7"/>
      <c r="D191" s="9"/>
      <c r="E191" s="91"/>
      <c r="F191" s="91"/>
      <c r="G191" s="95">
        <f t="shared" si="20"/>
        <v>0</v>
      </c>
      <c r="H191" s="93"/>
      <c r="I191" s="94">
        <f t="shared" si="21"/>
        <v>0</v>
      </c>
      <c r="J191" s="12">
        <f t="shared" si="22"/>
        <v>31</v>
      </c>
      <c r="K191" s="13"/>
    </row>
    <row r="192" spans="1:55" x14ac:dyDescent="0.2">
      <c r="A192" s="7"/>
      <c r="B192" s="90"/>
      <c r="C192" s="7"/>
      <c r="D192" s="9"/>
      <c r="E192" s="91"/>
      <c r="F192" s="91"/>
      <c r="G192" s="95">
        <f t="shared" si="20"/>
        <v>0</v>
      </c>
      <c r="H192" s="93"/>
      <c r="I192" s="94">
        <f t="shared" si="21"/>
        <v>0</v>
      </c>
      <c r="J192" s="12">
        <f t="shared" si="22"/>
        <v>31</v>
      </c>
      <c r="K192" s="13"/>
    </row>
    <row r="193" spans="1:11" x14ac:dyDescent="0.2">
      <c r="A193" s="7"/>
      <c r="B193" s="90"/>
      <c r="C193" s="7"/>
      <c r="D193" s="9"/>
      <c r="E193" s="91"/>
      <c r="F193" s="91"/>
      <c r="G193" s="95">
        <f t="shared" si="20"/>
        <v>0</v>
      </c>
      <c r="H193" s="93"/>
      <c r="I193" s="94">
        <f t="shared" si="21"/>
        <v>0</v>
      </c>
      <c r="J193" s="12">
        <f t="shared" si="22"/>
        <v>31</v>
      </c>
      <c r="K193" s="13"/>
    </row>
    <row r="194" spans="1:11" x14ac:dyDescent="0.2">
      <c r="A194" s="7"/>
      <c r="B194" s="90"/>
      <c r="C194" s="7"/>
      <c r="D194" s="9"/>
      <c r="E194" s="91"/>
      <c r="F194" s="91"/>
      <c r="G194" s="95">
        <f t="shared" si="20"/>
        <v>0</v>
      </c>
      <c r="H194" s="93"/>
      <c r="I194" s="94">
        <f t="shared" si="21"/>
        <v>0</v>
      </c>
      <c r="J194" s="12">
        <f t="shared" si="22"/>
        <v>31</v>
      </c>
      <c r="K194" s="13"/>
    </row>
    <row r="195" spans="1:11" x14ac:dyDescent="0.2">
      <c r="A195" s="7"/>
      <c r="B195" s="90"/>
      <c r="C195" s="7"/>
      <c r="D195" s="9"/>
      <c r="E195" s="91"/>
      <c r="F195" s="91"/>
      <c r="G195" s="95">
        <f t="shared" si="20"/>
        <v>0</v>
      </c>
      <c r="H195" s="93"/>
      <c r="I195" s="94">
        <f t="shared" si="21"/>
        <v>0</v>
      </c>
      <c r="J195" s="12">
        <f t="shared" si="22"/>
        <v>31</v>
      </c>
      <c r="K195" s="13"/>
    </row>
    <row r="196" spans="1:11" x14ac:dyDescent="0.2">
      <c r="A196" s="7"/>
      <c r="B196" s="90"/>
      <c r="C196" s="7"/>
      <c r="D196" s="9"/>
      <c r="E196" s="91"/>
      <c r="F196" s="91"/>
      <c r="G196" s="95">
        <f t="shared" si="20"/>
        <v>0</v>
      </c>
      <c r="H196" s="93"/>
      <c r="I196" s="94">
        <f t="shared" si="21"/>
        <v>0</v>
      </c>
      <c r="J196" s="12">
        <f t="shared" si="22"/>
        <v>31</v>
      </c>
      <c r="K196" s="13"/>
    </row>
    <row r="197" spans="1:11" x14ac:dyDescent="0.2">
      <c r="A197" s="7"/>
      <c r="B197" s="90"/>
      <c r="C197" s="7"/>
      <c r="D197" s="9"/>
      <c r="E197" s="91"/>
      <c r="F197" s="91"/>
      <c r="G197" s="95">
        <f t="shared" si="20"/>
        <v>0</v>
      </c>
      <c r="H197" s="93"/>
      <c r="I197" s="94">
        <f t="shared" si="21"/>
        <v>0</v>
      </c>
      <c r="J197" s="12">
        <f t="shared" si="22"/>
        <v>31</v>
      </c>
      <c r="K197" s="13"/>
    </row>
    <row r="198" spans="1:11" x14ac:dyDescent="0.2">
      <c r="A198" s="7"/>
      <c r="B198" s="90"/>
      <c r="C198" s="7"/>
      <c r="D198" s="9"/>
      <c r="E198" s="91"/>
      <c r="F198" s="91"/>
      <c r="G198" s="95">
        <f t="shared" si="20"/>
        <v>0</v>
      </c>
      <c r="H198" s="93"/>
      <c r="I198" s="94">
        <f t="shared" si="21"/>
        <v>0</v>
      </c>
      <c r="J198" s="12">
        <f t="shared" si="22"/>
        <v>31</v>
      </c>
      <c r="K198" s="13"/>
    </row>
    <row r="199" spans="1:11" x14ac:dyDescent="0.2">
      <c r="A199" s="7"/>
      <c r="B199" s="90"/>
      <c r="C199" s="7"/>
      <c r="D199" s="9"/>
      <c r="E199" s="91"/>
      <c r="F199" s="91"/>
      <c r="G199" s="95">
        <f t="shared" si="20"/>
        <v>0</v>
      </c>
      <c r="H199" s="93"/>
      <c r="I199" s="94">
        <f t="shared" si="21"/>
        <v>0</v>
      </c>
      <c r="J199" s="12">
        <f t="shared" si="22"/>
        <v>31</v>
      </c>
      <c r="K199" s="13"/>
    </row>
    <row r="200" spans="1:11" x14ac:dyDescent="0.2">
      <c r="A200" s="7"/>
      <c r="B200" s="90"/>
      <c r="C200" s="7"/>
      <c r="D200" s="9"/>
      <c r="E200" s="91"/>
      <c r="F200" s="91"/>
      <c r="G200" s="95">
        <f t="shared" si="20"/>
        <v>0</v>
      </c>
      <c r="H200" s="93"/>
      <c r="I200" s="94">
        <f t="shared" si="21"/>
        <v>0</v>
      </c>
      <c r="J200" s="12">
        <f t="shared" si="22"/>
        <v>31</v>
      </c>
      <c r="K200" s="13"/>
    </row>
    <row r="201" spans="1:11" x14ac:dyDescent="0.2">
      <c r="A201" s="7"/>
      <c r="B201" s="90"/>
      <c r="C201" s="7"/>
      <c r="D201" s="9"/>
      <c r="E201" s="91"/>
      <c r="F201" s="91"/>
      <c r="G201" s="95">
        <f t="shared" si="20"/>
        <v>0</v>
      </c>
      <c r="H201" s="93"/>
      <c r="I201" s="94">
        <f t="shared" si="21"/>
        <v>0</v>
      </c>
      <c r="J201" s="12">
        <f t="shared" si="22"/>
        <v>31</v>
      </c>
      <c r="K201" s="13"/>
    </row>
    <row r="202" spans="1:11" x14ac:dyDescent="0.2">
      <c r="A202" s="7"/>
      <c r="B202" s="90"/>
      <c r="C202" s="7"/>
      <c r="D202" s="9"/>
      <c r="E202" s="91"/>
      <c r="F202" s="91"/>
      <c r="G202" s="95">
        <f t="shared" si="20"/>
        <v>0</v>
      </c>
      <c r="H202" s="93"/>
      <c r="I202" s="94">
        <f t="shared" si="21"/>
        <v>0</v>
      </c>
      <c r="J202" s="12">
        <f t="shared" si="22"/>
        <v>31</v>
      </c>
      <c r="K202" s="13"/>
    </row>
    <row r="203" spans="1:11" x14ac:dyDescent="0.2">
      <c r="A203" s="7"/>
      <c r="B203" s="90"/>
      <c r="C203" s="7"/>
      <c r="D203" s="9"/>
      <c r="E203" s="91"/>
      <c r="F203" s="91"/>
      <c r="G203" s="95">
        <f t="shared" si="20"/>
        <v>0</v>
      </c>
      <c r="H203" s="93"/>
      <c r="I203" s="94">
        <f t="shared" si="21"/>
        <v>0</v>
      </c>
      <c r="J203" s="12">
        <f t="shared" si="22"/>
        <v>31</v>
      </c>
      <c r="K203" s="13"/>
    </row>
    <row r="204" spans="1:11" x14ac:dyDescent="0.2">
      <c r="A204" s="7"/>
      <c r="B204" s="90"/>
      <c r="C204" s="7"/>
      <c r="D204" s="9"/>
      <c r="E204" s="91"/>
      <c r="F204" s="91"/>
      <c r="G204" s="95">
        <f t="shared" si="20"/>
        <v>0</v>
      </c>
      <c r="H204" s="93"/>
      <c r="I204" s="94">
        <f t="shared" si="21"/>
        <v>0</v>
      </c>
      <c r="J204" s="12">
        <f t="shared" si="22"/>
        <v>31</v>
      </c>
      <c r="K204" s="13"/>
    </row>
    <row r="205" spans="1:11" x14ac:dyDescent="0.2">
      <c r="A205" s="7"/>
      <c r="B205" s="90"/>
      <c r="C205" s="7"/>
      <c r="D205" s="9"/>
      <c r="E205" s="91"/>
      <c r="F205" s="91"/>
      <c r="G205" s="95">
        <f t="shared" si="20"/>
        <v>0</v>
      </c>
      <c r="H205" s="93"/>
      <c r="I205" s="94">
        <f t="shared" si="21"/>
        <v>0</v>
      </c>
      <c r="J205" s="12">
        <f t="shared" si="22"/>
        <v>31</v>
      </c>
      <c r="K205" s="13"/>
    </row>
    <row r="206" spans="1:11" x14ac:dyDescent="0.2">
      <c r="A206" s="7"/>
      <c r="B206" s="90"/>
      <c r="C206" s="7"/>
      <c r="D206" s="9"/>
      <c r="E206" s="91"/>
      <c r="F206" s="91"/>
      <c r="G206" s="95">
        <f t="shared" si="20"/>
        <v>0</v>
      </c>
      <c r="H206" s="93"/>
      <c r="I206" s="94">
        <f t="shared" si="21"/>
        <v>0</v>
      </c>
      <c r="J206" s="12">
        <f t="shared" si="22"/>
        <v>31</v>
      </c>
      <c r="K206" s="13"/>
    </row>
    <row r="207" spans="1:11" x14ac:dyDescent="0.2">
      <c r="A207" s="7"/>
      <c r="B207" s="90"/>
      <c r="C207" s="7"/>
      <c r="D207" s="9"/>
      <c r="E207" s="91"/>
      <c r="F207" s="91"/>
      <c r="G207" s="95">
        <f t="shared" si="20"/>
        <v>0</v>
      </c>
      <c r="H207" s="93"/>
      <c r="I207" s="94">
        <f t="shared" si="21"/>
        <v>0</v>
      </c>
      <c r="J207" s="12">
        <f t="shared" si="22"/>
        <v>31</v>
      </c>
      <c r="K207" s="13"/>
    </row>
    <row r="208" spans="1:11" x14ac:dyDescent="0.2">
      <c r="A208" s="7"/>
      <c r="B208" s="90"/>
      <c r="C208" s="7"/>
      <c r="D208" s="9"/>
      <c r="E208" s="91"/>
      <c r="F208" s="91"/>
      <c r="G208" s="95">
        <f t="shared" si="20"/>
        <v>0</v>
      </c>
      <c r="H208" s="93"/>
      <c r="I208" s="94">
        <f t="shared" si="21"/>
        <v>0</v>
      </c>
      <c r="J208" s="12">
        <f t="shared" si="22"/>
        <v>31</v>
      </c>
      <c r="K208" s="13"/>
    </row>
    <row r="209" spans="1:11" x14ac:dyDescent="0.2">
      <c r="A209" s="7"/>
      <c r="B209" s="90"/>
      <c r="C209" s="7"/>
      <c r="D209" s="9"/>
      <c r="E209" s="91"/>
      <c r="F209" s="91"/>
      <c r="G209" s="95">
        <f t="shared" si="20"/>
        <v>0</v>
      </c>
      <c r="H209" s="93"/>
      <c r="I209" s="94">
        <f t="shared" si="21"/>
        <v>0</v>
      </c>
      <c r="J209" s="12">
        <f t="shared" si="22"/>
        <v>31</v>
      </c>
      <c r="K209" s="13"/>
    </row>
    <row r="210" spans="1:11" x14ac:dyDescent="0.2">
      <c r="A210" s="7"/>
      <c r="B210" s="90"/>
      <c r="C210" s="7"/>
      <c r="D210" s="9"/>
      <c r="E210" s="91"/>
      <c r="F210" s="91"/>
      <c r="G210" s="95">
        <f t="shared" si="20"/>
        <v>0</v>
      </c>
      <c r="H210" s="93"/>
      <c r="I210" s="94">
        <f t="shared" si="21"/>
        <v>0</v>
      </c>
      <c r="J210" s="12">
        <f t="shared" si="22"/>
        <v>31</v>
      </c>
      <c r="K210" s="13"/>
    </row>
    <row r="211" spans="1:11" x14ac:dyDescent="0.2">
      <c r="A211" s="7"/>
      <c r="B211" s="90"/>
      <c r="C211" s="7"/>
      <c r="D211" s="9"/>
      <c r="E211" s="91"/>
      <c r="F211" s="91"/>
      <c r="G211" s="95">
        <f t="shared" si="20"/>
        <v>0</v>
      </c>
      <c r="H211" s="93"/>
      <c r="I211" s="94">
        <f t="shared" si="21"/>
        <v>0</v>
      </c>
      <c r="J211" s="12">
        <f t="shared" si="22"/>
        <v>31</v>
      </c>
      <c r="K211" s="13"/>
    </row>
    <row r="212" spans="1:11" x14ac:dyDescent="0.2">
      <c r="A212" s="7"/>
      <c r="B212" s="90"/>
      <c r="C212" s="7"/>
      <c r="D212" s="9"/>
      <c r="E212" s="91"/>
      <c r="F212" s="91"/>
      <c r="G212" s="95">
        <f t="shared" si="20"/>
        <v>0</v>
      </c>
      <c r="H212" s="93"/>
      <c r="I212" s="94">
        <f t="shared" si="21"/>
        <v>0</v>
      </c>
      <c r="J212" s="12">
        <f t="shared" si="22"/>
        <v>31</v>
      </c>
      <c r="K212" s="13"/>
    </row>
    <row r="213" spans="1:11" x14ac:dyDescent="0.2">
      <c r="A213" s="7"/>
      <c r="B213" s="90"/>
      <c r="C213" s="7"/>
      <c r="D213" s="9"/>
      <c r="E213" s="91"/>
      <c r="F213" s="91"/>
      <c r="G213" s="95">
        <f t="shared" si="20"/>
        <v>0</v>
      </c>
      <c r="H213" s="93"/>
      <c r="I213" s="94">
        <f t="shared" si="21"/>
        <v>0</v>
      </c>
      <c r="J213" s="12">
        <f t="shared" si="22"/>
        <v>31</v>
      </c>
      <c r="K213" s="13"/>
    </row>
    <row r="214" spans="1:11" x14ac:dyDescent="0.2">
      <c r="A214" s="7"/>
      <c r="B214" s="90"/>
      <c r="C214" s="7"/>
      <c r="D214" s="9"/>
      <c r="E214" s="91"/>
      <c r="F214" s="91"/>
      <c r="G214" s="95">
        <f t="shared" si="20"/>
        <v>0</v>
      </c>
      <c r="H214" s="93"/>
      <c r="I214" s="94">
        <f t="shared" si="21"/>
        <v>0</v>
      </c>
      <c r="J214" s="12">
        <f t="shared" si="22"/>
        <v>31</v>
      </c>
      <c r="K214" s="13"/>
    </row>
    <row r="215" spans="1:11" x14ac:dyDescent="0.2">
      <c r="A215" s="7"/>
      <c r="B215" s="90"/>
      <c r="C215" s="7"/>
      <c r="D215" s="9"/>
      <c r="E215" s="91"/>
      <c r="F215" s="91"/>
      <c r="G215" s="95">
        <f t="shared" si="20"/>
        <v>0</v>
      </c>
      <c r="H215" s="93"/>
      <c r="I215" s="94">
        <f t="shared" si="21"/>
        <v>0</v>
      </c>
      <c r="J215" s="12">
        <f t="shared" si="22"/>
        <v>31</v>
      </c>
      <c r="K215" s="13"/>
    </row>
    <row r="216" spans="1:11" x14ac:dyDescent="0.2">
      <c r="A216" s="7"/>
      <c r="B216" s="90"/>
      <c r="C216" s="7"/>
      <c r="D216" s="9"/>
      <c r="E216" s="91"/>
      <c r="F216" s="91"/>
      <c r="G216" s="95">
        <f t="shared" si="20"/>
        <v>0</v>
      </c>
      <c r="H216" s="93"/>
      <c r="I216" s="94">
        <f t="shared" si="21"/>
        <v>0</v>
      </c>
      <c r="J216" s="12">
        <f t="shared" si="22"/>
        <v>31</v>
      </c>
      <c r="K216" s="13"/>
    </row>
    <row r="217" spans="1:11" x14ac:dyDescent="0.2">
      <c r="A217" s="7"/>
      <c r="B217" s="90"/>
      <c r="C217" s="7"/>
      <c r="D217" s="9"/>
      <c r="E217" s="91"/>
      <c r="F217" s="91"/>
      <c r="G217" s="95">
        <f t="shared" si="20"/>
        <v>0</v>
      </c>
      <c r="H217" s="93"/>
      <c r="I217" s="94">
        <f t="shared" si="21"/>
        <v>0</v>
      </c>
      <c r="J217" s="12">
        <f t="shared" si="22"/>
        <v>31</v>
      </c>
      <c r="K217" s="13"/>
    </row>
    <row r="218" spans="1:11" x14ac:dyDescent="0.2">
      <c r="A218" s="7"/>
      <c r="B218" s="90"/>
      <c r="C218" s="7"/>
      <c r="D218" s="9"/>
      <c r="E218" s="91"/>
      <c r="F218" s="91"/>
      <c r="G218" s="95">
        <f t="shared" si="20"/>
        <v>0</v>
      </c>
      <c r="H218" s="93"/>
      <c r="I218" s="94">
        <f t="shared" si="21"/>
        <v>0</v>
      </c>
      <c r="J218" s="12">
        <f t="shared" si="22"/>
        <v>31</v>
      </c>
      <c r="K218" s="13"/>
    </row>
    <row r="219" spans="1:11" x14ac:dyDescent="0.2">
      <c r="A219" s="7"/>
      <c r="B219" s="90"/>
      <c r="C219" s="7"/>
      <c r="D219" s="9"/>
      <c r="E219" s="91"/>
      <c r="F219" s="91"/>
      <c r="G219" s="95">
        <f t="shared" si="20"/>
        <v>0</v>
      </c>
      <c r="H219" s="93"/>
      <c r="I219" s="94">
        <f t="shared" si="21"/>
        <v>0</v>
      </c>
      <c r="J219" s="12">
        <f t="shared" si="22"/>
        <v>31</v>
      </c>
      <c r="K219" s="13"/>
    </row>
    <row r="220" spans="1:11" x14ac:dyDescent="0.2">
      <c r="A220" s="7"/>
      <c r="B220" s="90"/>
      <c r="C220" s="7"/>
      <c r="D220" s="9"/>
      <c r="E220" s="91"/>
      <c r="F220" s="91"/>
      <c r="G220" s="95">
        <f t="shared" si="20"/>
        <v>0</v>
      </c>
      <c r="H220" s="93"/>
      <c r="I220" s="94">
        <f t="shared" si="21"/>
        <v>0</v>
      </c>
      <c r="J220" s="12">
        <f t="shared" si="22"/>
        <v>31</v>
      </c>
      <c r="K220" s="13"/>
    </row>
    <row r="221" spans="1:11" x14ac:dyDescent="0.2">
      <c r="A221" s="7"/>
      <c r="B221" s="90"/>
      <c r="C221" s="7"/>
      <c r="D221" s="9"/>
      <c r="E221" s="91"/>
      <c r="F221" s="91"/>
      <c r="G221" s="95">
        <f t="shared" si="20"/>
        <v>0</v>
      </c>
      <c r="H221" s="93"/>
      <c r="I221" s="94">
        <f t="shared" si="21"/>
        <v>0</v>
      </c>
      <c r="J221" s="12">
        <f t="shared" si="22"/>
        <v>31</v>
      </c>
      <c r="K221" s="13"/>
    </row>
    <row r="222" spans="1:11" x14ac:dyDescent="0.2">
      <c r="A222" s="7"/>
      <c r="B222" s="90"/>
      <c r="C222" s="7"/>
      <c r="D222" s="9"/>
      <c r="E222" s="91"/>
      <c r="F222" s="91"/>
      <c r="G222" s="95">
        <f t="shared" si="20"/>
        <v>0</v>
      </c>
      <c r="H222" s="93"/>
      <c r="I222" s="94">
        <f t="shared" si="21"/>
        <v>0</v>
      </c>
      <c r="J222" s="12">
        <f t="shared" si="22"/>
        <v>31</v>
      </c>
      <c r="K222" s="13"/>
    </row>
    <row r="223" spans="1:11" x14ac:dyDescent="0.2">
      <c r="A223" s="7"/>
      <c r="B223" s="90"/>
      <c r="C223" s="7"/>
      <c r="D223" s="9"/>
      <c r="E223" s="91"/>
      <c r="F223" s="91"/>
      <c r="G223" s="95">
        <f t="shared" si="20"/>
        <v>0</v>
      </c>
      <c r="H223" s="93"/>
      <c r="I223" s="94">
        <f t="shared" si="21"/>
        <v>0</v>
      </c>
      <c r="J223" s="12">
        <f t="shared" si="22"/>
        <v>31</v>
      </c>
      <c r="K223" s="13"/>
    </row>
    <row r="224" spans="1:11" x14ac:dyDescent="0.2">
      <c r="A224" s="7"/>
      <c r="B224" s="90"/>
      <c r="C224" s="7"/>
      <c r="D224" s="9"/>
      <c r="E224" s="91"/>
      <c r="F224" s="91"/>
      <c r="G224" s="95">
        <f t="shared" si="20"/>
        <v>0</v>
      </c>
      <c r="H224" s="93"/>
      <c r="I224" s="94">
        <f t="shared" si="21"/>
        <v>0</v>
      </c>
      <c r="J224" s="12">
        <f t="shared" si="22"/>
        <v>31</v>
      </c>
      <c r="K224" s="13"/>
    </row>
    <row r="225" spans="1:11" x14ac:dyDescent="0.2">
      <c r="A225" s="7"/>
      <c r="B225" s="90"/>
      <c r="C225" s="7"/>
      <c r="D225" s="9"/>
      <c r="E225" s="91"/>
      <c r="F225" s="91"/>
      <c r="G225" s="95">
        <f t="shared" si="20"/>
        <v>0</v>
      </c>
      <c r="H225" s="93"/>
      <c r="I225" s="94">
        <f t="shared" si="21"/>
        <v>0</v>
      </c>
      <c r="J225" s="12">
        <f t="shared" si="22"/>
        <v>31</v>
      </c>
      <c r="K225" s="13"/>
    </row>
    <row r="226" spans="1:11" x14ac:dyDescent="0.2">
      <c r="A226" s="7"/>
      <c r="B226" s="90"/>
      <c r="C226" s="7"/>
      <c r="D226" s="9"/>
      <c r="E226" s="91"/>
      <c r="F226" s="91"/>
      <c r="G226" s="95">
        <f t="shared" si="20"/>
        <v>0</v>
      </c>
      <c r="H226" s="93"/>
      <c r="I226" s="94">
        <f t="shared" si="21"/>
        <v>0</v>
      </c>
      <c r="J226" s="12">
        <f t="shared" si="22"/>
        <v>31</v>
      </c>
      <c r="K226" s="13"/>
    </row>
    <row r="227" spans="1:11" x14ac:dyDescent="0.2">
      <c r="A227" s="7"/>
      <c r="B227" s="90"/>
      <c r="C227" s="7"/>
      <c r="D227" s="9"/>
      <c r="E227" s="91"/>
      <c r="F227" s="91"/>
      <c r="G227" s="95">
        <f t="shared" si="20"/>
        <v>0</v>
      </c>
      <c r="H227" s="93"/>
      <c r="I227" s="94">
        <f t="shared" si="21"/>
        <v>0</v>
      </c>
      <c r="J227" s="12">
        <f t="shared" si="22"/>
        <v>31</v>
      </c>
      <c r="K227" s="13"/>
    </row>
    <row r="228" spans="1:11" x14ac:dyDescent="0.2">
      <c r="A228" s="7"/>
      <c r="B228" s="90"/>
      <c r="C228" s="7"/>
      <c r="D228" s="9"/>
      <c r="E228" s="91"/>
      <c r="F228" s="91"/>
      <c r="G228" s="95">
        <f t="shared" si="20"/>
        <v>0</v>
      </c>
      <c r="H228" s="93"/>
      <c r="I228" s="94">
        <f t="shared" si="21"/>
        <v>0</v>
      </c>
      <c r="J228" s="12">
        <f t="shared" si="22"/>
        <v>31</v>
      </c>
      <c r="K228" s="13"/>
    </row>
    <row r="229" spans="1:11" x14ac:dyDescent="0.2">
      <c r="A229" s="7"/>
      <c r="B229" s="90"/>
      <c r="C229" s="7"/>
      <c r="D229" s="9"/>
      <c r="E229" s="91"/>
      <c r="F229" s="91"/>
      <c r="G229" s="95">
        <f t="shared" ref="G229:G292" si="23">G230+F229-E229</f>
        <v>0</v>
      </c>
      <c r="H229" s="93"/>
      <c r="I229" s="94">
        <f t="shared" ref="I229:I292" si="24">-E229+F229</f>
        <v>0</v>
      </c>
      <c r="J229" s="12">
        <f t="shared" ref="J229:J292" si="25">EOMONTH(B229,0)</f>
        <v>31</v>
      </c>
      <c r="K229" s="13"/>
    </row>
    <row r="230" spans="1:11" x14ac:dyDescent="0.2">
      <c r="A230" s="7"/>
      <c r="B230" s="90"/>
      <c r="C230" s="7"/>
      <c r="D230" s="9"/>
      <c r="E230" s="91"/>
      <c r="F230" s="91"/>
      <c r="G230" s="95">
        <f t="shared" si="23"/>
        <v>0</v>
      </c>
      <c r="H230" s="93"/>
      <c r="I230" s="94">
        <f t="shared" si="24"/>
        <v>0</v>
      </c>
      <c r="J230" s="12">
        <f t="shared" si="25"/>
        <v>31</v>
      </c>
      <c r="K230" s="13"/>
    </row>
    <row r="231" spans="1:11" x14ac:dyDescent="0.2">
      <c r="A231" s="7"/>
      <c r="B231" s="90"/>
      <c r="C231" s="7"/>
      <c r="D231" s="9"/>
      <c r="E231" s="91"/>
      <c r="F231" s="91"/>
      <c r="G231" s="95">
        <f t="shared" si="23"/>
        <v>0</v>
      </c>
      <c r="H231" s="93"/>
      <c r="I231" s="94">
        <f t="shared" si="24"/>
        <v>0</v>
      </c>
      <c r="J231" s="12">
        <f t="shared" si="25"/>
        <v>31</v>
      </c>
      <c r="K231" s="13"/>
    </row>
    <row r="232" spans="1:11" x14ac:dyDescent="0.2">
      <c r="A232" s="7"/>
      <c r="B232" s="90"/>
      <c r="C232" s="7"/>
      <c r="D232" s="9"/>
      <c r="E232" s="91"/>
      <c r="F232" s="91"/>
      <c r="G232" s="95">
        <f t="shared" si="23"/>
        <v>0</v>
      </c>
      <c r="H232" s="93"/>
      <c r="I232" s="94">
        <f t="shared" si="24"/>
        <v>0</v>
      </c>
      <c r="J232" s="12">
        <f t="shared" si="25"/>
        <v>31</v>
      </c>
      <c r="K232" s="13"/>
    </row>
    <row r="233" spans="1:11" x14ac:dyDescent="0.2">
      <c r="A233" s="7"/>
      <c r="B233" s="98"/>
      <c r="C233" s="7"/>
      <c r="D233" s="9"/>
      <c r="E233" s="91"/>
      <c r="F233" s="91"/>
      <c r="G233" s="95">
        <f t="shared" si="23"/>
        <v>0</v>
      </c>
      <c r="H233" s="99"/>
      <c r="I233" s="94">
        <f t="shared" si="24"/>
        <v>0</v>
      </c>
      <c r="J233" s="12">
        <f t="shared" si="25"/>
        <v>31</v>
      </c>
      <c r="K233" s="13"/>
    </row>
    <row r="234" spans="1:11" x14ac:dyDescent="0.2">
      <c r="A234" s="7"/>
      <c r="B234" s="98"/>
      <c r="C234" s="7"/>
      <c r="D234" s="9"/>
      <c r="E234" s="91"/>
      <c r="F234" s="91"/>
      <c r="G234" s="95">
        <f t="shared" si="23"/>
        <v>0</v>
      </c>
      <c r="H234" s="99"/>
      <c r="I234" s="94">
        <f t="shared" si="24"/>
        <v>0</v>
      </c>
      <c r="J234" s="12">
        <f t="shared" si="25"/>
        <v>31</v>
      </c>
      <c r="K234" s="13"/>
    </row>
    <row r="235" spans="1:11" x14ac:dyDescent="0.2">
      <c r="A235" s="7"/>
      <c r="B235" s="98"/>
      <c r="C235" s="7"/>
      <c r="D235" s="9"/>
      <c r="E235" s="91"/>
      <c r="F235" s="91"/>
      <c r="G235" s="95">
        <f t="shared" si="23"/>
        <v>0</v>
      </c>
      <c r="H235" s="99"/>
      <c r="I235" s="94">
        <f t="shared" si="24"/>
        <v>0</v>
      </c>
      <c r="J235" s="12">
        <f t="shared" si="25"/>
        <v>31</v>
      </c>
      <c r="K235" s="13"/>
    </row>
    <row r="236" spans="1:11" x14ac:dyDescent="0.2">
      <c r="A236" s="7"/>
      <c r="B236" s="98"/>
      <c r="C236" s="7"/>
      <c r="D236" s="9"/>
      <c r="E236" s="91"/>
      <c r="F236" s="91"/>
      <c r="G236" s="95">
        <f t="shared" si="23"/>
        <v>0</v>
      </c>
      <c r="H236" s="99"/>
      <c r="I236" s="94">
        <f t="shared" si="24"/>
        <v>0</v>
      </c>
      <c r="J236" s="12">
        <f t="shared" si="25"/>
        <v>31</v>
      </c>
      <c r="K236" s="13"/>
    </row>
    <row r="237" spans="1:11" x14ac:dyDescent="0.2">
      <c r="A237" s="7"/>
      <c r="B237" s="98"/>
      <c r="C237" s="7"/>
      <c r="D237" s="9"/>
      <c r="E237" s="91"/>
      <c r="F237" s="91"/>
      <c r="G237" s="95">
        <f t="shared" si="23"/>
        <v>0</v>
      </c>
      <c r="H237" s="100"/>
      <c r="I237" s="94">
        <f t="shared" si="24"/>
        <v>0</v>
      </c>
      <c r="J237" s="12">
        <f t="shared" si="25"/>
        <v>31</v>
      </c>
      <c r="K237" s="13"/>
    </row>
    <row r="238" spans="1:11" x14ac:dyDescent="0.2">
      <c r="A238" s="7"/>
      <c r="B238" s="98"/>
      <c r="C238" s="7"/>
      <c r="D238" s="9"/>
      <c r="E238" s="91"/>
      <c r="F238" s="91"/>
      <c r="G238" s="95">
        <f t="shared" si="23"/>
        <v>0</v>
      </c>
      <c r="H238" s="100"/>
      <c r="I238" s="94">
        <f t="shared" si="24"/>
        <v>0</v>
      </c>
      <c r="J238" s="12">
        <f t="shared" si="25"/>
        <v>31</v>
      </c>
      <c r="K238" s="13"/>
    </row>
    <row r="239" spans="1:11" x14ac:dyDescent="0.2">
      <c r="A239" s="7"/>
      <c r="B239" s="98"/>
      <c r="C239" s="7"/>
      <c r="D239" s="9"/>
      <c r="E239" s="91"/>
      <c r="F239" s="91"/>
      <c r="G239" s="95">
        <f t="shared" si="23"/>
        <v>0</v>
      </c>
      <c r="H239" s="100"/>
      <c r="I239" s="94">
        <f t="shared" si="24"/>
        <v>0</v>
      </c>
      <c r="J239" s="12">
        <f t="shared" si="25"/>
        <v>31</v>
      </c>
      <c r="K239" s="13"/>
    </row>
    <row r="240" spans="1:11" x14ac:dyDescent="0.2">
      <c r="A240" s="7"/>
      <c r="B240" s="98"/>
      <c r="C240" s="7"/>
      <c r="D240" s="9"/>
      <c r="E240" s="91"/>
      <c r="F240" s="91"/>
      <c r="G240" s="95">
        <f t="shared" si="23"/>
        <v>0</v>
      </c>
      <c r="H240" s="100"/>
      <c r="I240" s="94">
        <f t="shared" si="24"/>
        <v>0</v>
      </c>
      <c r="J240" s="12">
        <f t="shared" si="25"/>
        <v>31</v>
      </c>
      <c r="K240" s="13"/>
    </row>
    <row r="241" spans="1:11" x14ac:dyDescent="0.2">
      <c r="A241" s="7"/>
      <c r="B241" s="98"/>
      <c r="C241" s="7"/>
      <c r="D241" s="9"/>
      <c r="E241" s="91"/>
      <c r="F241" s="91"/>
      <c r="G241" s="95">
        <f t="shared" si="23"/>
        <v>0</v>
      </c>
      <c r="H241" s="100"/>
      <c r="I241" s="94">
        <f t="shared" si="24"/>
        <v>0</v>
      </c>
      <c r="J241" s="12">
        <f t="shared" si="25"/>
        <v>31</v>
      </c>
      <c r="K241" s="13"/>
    </row>
    <row r="242" spans="1:11" x14ac:dyDescent="0.2">
      <c r="A242" s="7"/>
      <c r="B242" s="98"/>
      <c r="C242" s="7"/>
      <c r="D242" s="9"/>
      <c r="E242" s="91"/>
      <c r="F242" s="91"/>
      <c r="G242" s="95">
        <f t="shared" si="23"/>
        <v>0</v>
      </c>
      <c r="H242" s="100"/>
      <c r="I242" s="94">
        <f t="shared" si="24"/>
        <v>0</v>
      </c>
      <c r="J242" s="12">
        <f t="shared" si="25"/>
        <v>31</v>
      </c>
      <c r="K242" s="13"/>
    </row>
    <row r="243" spans="1:11" x14ac:dyDescent="0.2">
      <c r="A243" s="7"/>
      <c r="B243" s="98"/>
      <c r="C243" s="7"/>
      <c r="D243" s="9"/>
      <c r="E243" s="91"/>
      <c r="F243" s="91"/>
      <c r="G243" s="95">
        <f t="shared" si="23"/>
        <v>0</v>
      </c>
      <c r="H243" s="100"/>
      <c r="I243" s="94">
        <f t="shared" si="24"/>
        <v>0</v>
      </c>
      <c r="J243" s="12">
        <f t="shared" si="25"/>
        <v>31</v>
      </c>
      <c r="K243" s="13"/>
    </row>
    <row r="244" spans="1:11" x14ac:dyDescent="0.2">
      <c r="A244" s="7"/>
      <c r="B244" s="98"/>
      <c r="C244" s="7"/>
      <c r="D244" s="9"/>
      <c r="E244" s="91"/>
      <c r="F244" s="91"/>
      <c r="G244" s="95">
        <f t="shared" si="23"/>
        <v>0</v>
      </c>
      <c r="H244" s="100"/>
      <c r="I244" s="94">
        <f t="shared" si="24"/>
        <v>0</v>
      </c>
      <c r="J244" s="12">
        <f t="shared" si="25"/>
        <v>31</v>
      </c>
      <c r="K244" s="13"/>
    </row>
    <row r="245" spans="1:11" x14ac:dyDescent="0.2">
      <c r="A245" s="7"/>
      <c r="B245" s="98"/>
      <c r="C245" s="7"/>
      <c r="D245" s="9"/>
      <c r="E245" s="91"/>
      <c r="F245" s="91"/>
      <c r="G245" s="95">
        <f t="shared" si="23"/>
        <v>0</v>
      </c>
      <c r="H245" s="100"/>
      <c r="I245" s="94">
        <f t="shared" si="24"/>
        <v>0</v>
      </c>
      <c r="J245" s="12">
        <f t="shared" si="25"/>
        <v>31</v>
      </c>
      <c r="K245" s="13"/>
    </row>
    <row r="246" spans="1:11" x14ac:dyDescent="0.2">
      <c r="A246" s="7"/>
      <c r="B246" s="98"/>
      <c r="C246" s="7"/>
      <c r="D246" s="9"/>
      <c r="E246" s="91"/>
      <c r="F246" s="91"/>
      <c r="G246" s="95">
        <f t="shared" si="23"/>
        <v>0</v>
      </c>
      <c r="H246" s="100"/>
      <c r="I246" s="94">
        <f t="shared" si="24"/>
        <v>0</v>
      </c>
      <c r="J246" s="12">
        <f t="shared" si="25"/>
        <v>31</v>
      </c>
      <c r="K246" s="13"/>
    </row>
    <row r="247" spans="1:11" x14ac:dyDescent="0.2">
      <c r="A247" s="7"/>
      <c r="B247" s="98"/>
      <c r="C247" s="7"/>
      <c r="D247" s="9"/>
      <c r="E247" s="91"/>
      <c r="F247" s="91"/>
      <c r="G247" s="95">
        <f t="shared" si="23"/>
        <v>0</v>
      </c>
      <c r="H247" s="100"/>
      <c r="I247" s="94">
        <f t="shared" si="24"/>
        <v>0</v>
      </c>
      <c r="J247" s="12">
        <f t="shared" si="25"/>
        <v>31</v>
      </c>
      <c r="K247" s="13"/>
    </row>
    <row r="248" spans="1:11" x14ac:dyDescent="0.2">
      <c r="A248" s="7"/>
      <c r="B248" s="98"/>
      <c r="C248" s="7"/>
      <c r="D248" s="7"/>
      <c r="E248" s="91"/>
      <c r="F248" s="91"/>
      <c r="G248" s="95">
        <f t="shared" si="23"/>
        <v>0</v>
      </c>
      <c r="H248" s="99"/>
      <c r="I248" s="94">
        <f t="shared" si="24"/>
        <v>0</v>
      </c>
      <c r="J248" s="12">
        <f t="shared" si="25"/>
        <v>31</v>
      </c>
      <c r="K248" s="13"/>
    </row>
    <row r="249" spans="1:11" x14ac:dyDescent="0.2">
      <c r="A249" s="7"/>
      <c r="B249" s="98"/>
      <c r="C249" s="7"/>
      <c r="D249" s="9"/>
      <c r="E249" s="91"/>
      <c r="F249" s="91"/>
      <c r="G249" s="95">
        <f t="shared" si="23"/>
        <v>0</v>
      </c>
      <c r="H249" s="99"/>
      <c r="I249" s="94">
        <f t="shared" si="24"/>
        <v>0</v>
      </c>
      <c r="J249" s="12">
        <f t="shared" si="25"/>
        <v>31</v>
      </c>
      <c r="K249" s="13"/>
    </row>
    <row r="250" spans="1:11" x14ac:dyDescent="0.2">
      <c r="A250" s="7"/>
      <c r="B250" s="98"/>
      <c r="C250" s="7"/>
      <c r="D250" s="9"/>
      <c r="E250" s="91"/>
      <c r="F250" s="91"/>
      <c r="G250" s="95">
        <f t="shared" si="23"/>
        <v>0</v>
      </c>
      <c r="H250" s="100"/>
      <c r="I250" s="94">
        <f t="shared" si="24"/>
        <v>0</v>
      </c>
      <c r="J250" s="12">
        <f t="shared" si="25"/>
        <v>31</v>
      </c>
      <c r="K250" s="13"/>
    </row>
    <row r="251" spans="1:11" x14ac:dyDescent="0.2">
      <c r="A251" s="7"/>
      <c r="B251" s="98"/>
      <c r="C251" s="7"/>
      <c r="D251" s="9"/>
      <c r="E251" s="91"/>
      <c r="F251" s="91"/>
      <c r="G251" s="95">
        <f t="shared" si="23"/>
        <v>0</v>
      </c>
      <c r="H251" s="100"/>
      <c r="I251" s="94">
        <f t="shared" si="24"/>
        <v>0</v>
      </c>
      <c r="J251" s="12">
        <f t="shared" si="25"/>
        <v>31</v>
      </c>
      <c r="K251" s="13"/>
    </row>
    <row r="252" spans="1:11" x14ac:dyDescent="0.2">
      <c r="A252" s="7"/>
      <c r="B252" s="98"/>
      <c r="C252" s="7"/>
      <c r="D252" s="9"/>
      <c r="E252" s="91"/>
      <c r="F252" s="91"/>
      <c r="G252" s="95">
        <f t="shared" si="23"/>
        <v>0</v>
      </c>
      <c r="H252" s="100"/>
      <c r="I252" s="94">
        <f t="shared" si="24"/>
        <v>0</v>
      </c>
      <c r="J252" s="12">
        <f t="shared" si="25"/>
        <v>31</v>
      </c>
      <c r="K252" s="13"/>
    </row>
    <row r="253" spans="1:11" x14ac:dyDescent="0.2">
      <c r="A253" s="7"/>
      <c r="B253" s="98"/>
      <c r="C253" s="7"/>
      <c r="D253" s="9"/>
      <c r="E253" s="91"/>
      <c r="F253" s="91"/>
      <c r="G253" s="95">
        <f t="shared" si="23"/>
        <v>0</v>
      </c>
      <c r="H253" s="100"/>
      <c r="I253" s="94">
        <f t="shared" si="24"/>
        <v>0</v>
      </c>
      <c r="J253" s="12">
        <f t="shared" si="25"/>
        <v>31</v>
      </c>
      <c r="K253" s="13"/>
    </row>
    <row r="254" spans="1:11" x14ac:dyDescent="0.2">
      <c r="A254" s="7"/>
      <c r="B254" s="98"/>
      <c r="C254" s="7"/>
      <c r="D254" s="9"/>
      <c r="E254" s="91"/>
      <c r="F254" s="91"/>
      <c r="G254" s="95">
        <f t="shared" si="23"/>
        <v>0</v>
      </c>
      <c r="H254" s="99"/>
      <c r="I254" s="94">
        <f t="shared" si="24"/>
        <v>0</v>
      </c>
      <c r="J254" s="12">
        <f t="shared" si="25"/>
        <v>31</v>
      </c>
      <c r="K254" s="13"/>
    </row>
    <row r="255" spans="1:11" x14ac:dyDescent="0.2">
      <c r="A255" s="7"/>
      <c r="B255" s="98"/>
      <c r="C255" s="7"/>
      <c r="D255" s="9"/>
      <c r="E255" s="91"/>
      <c r="F255" s="91"/>
      <c r="G255" s="95">
        <f t="shared" si="23"/>
        <v>0</v>
      </c>
      <c r="H255" s="99"/>
      <c r="I255" s="94">
        <f t="shared" si="24"/>
        <v>0</v>
      </c>
      <c r="J255" s="12">
        <f t="shared" si="25"/>
        <v>31</v>
      </c>
      <c r="K255" s="13"/>
    </row>
    <row r="256" spans="1:11" x14ac:dyDescent="0.2">
      <c r="A256" s="7"/>
      <c r="B256" s="98"/>
      <c r="C256" s="7"/>
      <c r="D256" s="9"/>
      <c r="E256" s="91"/>
      <c r="F256" s="91"/>
      <c r="G256" s="95">
        <f t="shared" si="23"/>
        <v>0</v>
      </c>
      <c r="H256" s="99"/>
      <c r="I256" s="94">
        <f t="shared" si="24"/>
        <v>0</v>
      </c>
      <c r="J256" s="12">
        <f t="shared" si="25"/>
        <v>31</v>
      </c>
      <c r="K256" s="13"/>
    </row>
    <row r="257" spans="1:11" x14ac:dyDescent="0.2">
      <c r="A257" s="7"/>
      <c r="B257" s="98"/>
      <c r="C257" s="7"/>
      <c r="D257" s="9"/>
      <c r="E257" s="91"/>
      <c r="F257" s="91"/>
      <c r="G257" s="95">
        <f t="shared" si="23"/>
        <v>0</v>
      </c>
      <c r="H257" s="99"/>
      <c r="I257" s="94">
        <f t="shared" si="24"/>
        <v>0</v>
      </c>
      <c r="J257" s="12">
        <f t="shared" si="25"/>
        <v>31</v>
      </c>
      <c r="K257" s="13"/>
    </row>
    <row r="258" spans="1:11" x14ac:dyDescent="0.2">
      <c r="A258" s="7"/>
      <c r="B258" s="98"/>
      <c r="C258" s="7"/>
      <c r="D258" s="9"/>
      <c r="E258" s="91"/>
      <c r="F258" s="91"/>
      <c r="G258" s="95">
        <f t="shared" si="23"/>
        <v>0</v>
      </c>
      <c r="H258" s="99"/>
      <c r="I258" s="94">
        <f t="shared" si="24"/>
        <v>0</v>
      </c>
      <c r="J258" s="12">
        <f t="shared" si="25"/>
        <v>31</v>
      </c>
      <c r="K258" s="13"/>
    </row>
    <row r="259" spans="1:11" x14ac:dyDescent="0.2">
      <c r="A259" s="7"/>
      <c r="B259" s="98"/>
      <c r="C259" s="7"/>
      <c r="D259" s="9"/>
      <c r="E259" s="91"/>
      <c r="F259" s="91"/>
      <c r="G259" s="95">
        <f t="shared" si="23"/>
        <v>0</v>
      </c>
      <c r="H259" s="99"/>
      <c r="I259" s="94">
        <f t="shared" si="24"/>
        <v>0</v>
      </c>
      <c r="J259" s="12">
        <f t="shared" si="25"/>
        <v>31</v>
      </c>
      <c r="K259" s="13"/>
    </row>
    <row r="260" spans="1:11" x14ac:dyDescent="0.2">
      <c r="A260" s="7"/>
      <c r="B260" s="98"/>
      <c r="C260" s="7"/>
      <c r="D260" s="9"/>
      <c r="E260" s="91"/>
      <c r="F260" s="91"/>
      <c r="G260" s="95">
        <f t="shared" si="23"/>
        <v>0</v>
      </c>
      <c r="H260" s="99"/>
      <c r="I260" s="94">
        <f t="shared" si="24"/>
        <v>0</v>
      </c>
      <c r="J260" s="12">
        <f t="shared" si="25"/>
        <v>31</v>
      </c>
      <c r="K260" s="13"/>
    </row>
    <row r="261" spans="1:11" x14ac:dyDescent="0.2">
      <c r="A261" s="7"/>
      <c r="B261" s="98"/>
      <c r="C261" s="7"/>
      <c r="D261" s="9"/>
      <c r="E261" s="91"/>
      <c r="F261" s="91"/>
      <c r="G261" s="95">
        <f t="shared" si="23"/>
        <v>0</v>
      </c>
      <c r="H261" s="100"/>
      <c r="I261" s="94">
        <f t="shared" si="24"/>
        <v>0</v>
      </c>
      <c r="J261" s="12">
        <f t="shared" si="25"/>
        <v>31</v>
      </c>
      <c r="K261" s="13"/>
    </row>
    <row r="262" spans="1:11" x14ac:dyDescent="0.2">
      <c r="A262" s="7"/>
      <c r="B262" s="98"/>
      <c r="C262" s="7"/>
      <c r="D262" s="9"/>
      <c r="E262" s="91"/>
      <c r="F262" s="91"/>
      <c r="G262" s="95">
        <f t="shared" si="23"/>
        <v>0</v>
      </c>
      <c r="H262" s="100"/>
      <c r="I262" s="94">
        <f t="shared" si="24"/>
        <v>0</v>
      </c>
      <c r="J262" s="12">
        <f t="shared" si="25"/>
        <v>31</v>
      </c>
      <c r="K262" s="13"/>
    </row>
    <row r="263" spans="1:11" x14ac:dyDescent="0.2">
      <c r="A263" s="7"/>
      <c r="B263" s="98"/>
      <c r="C263" s="7"/>
      <c r="D263" s="9"/>
      <c r="E263" s="91"/>
      <c r="F263" s="91"/>
      <c r="G263" s="95">
        <f t="shared" si="23"/>
        <v>0</v>
      </c>
      <c r="H263" s="99"/>
      <c r="I263" s="94">
        <f t="shared" si="24"/>
        <v>0</v>
      </c>
      <c r="J263" s="12">
        <f t="shared" si="25"/>
        <v>31</v>
      </c>
      <c r="K263" s="13"/>
    </row>
    <row r="264" spans="1:11" x14ac:dyDescent="0.2">
      <c r="A264" s="7"/>
      <c r="B264" s="98"/>
      <c r="C264" s="7"/>
      <c r="D264" s="9"/>
      <c r="E264" s="91"/>
      <c r="F264" s="91"/>
      <c r="G264" s="95">
        <f t="shared" si="23"/>
        <v>0</v>
      </c>
      <c r="H264" s="99"/>
      <c r="I264" s="94">
        <f t="shared" si="24"/>
        <v>0</v>
      </c>
      <c r="J264" s="12">
        <f t="shared" si="25"/>
        <v>31</v>
      </c>
      <c r="K264" s="13"/>
    </row>
    <row r="265" spans="1:11" x14ac:dyDescent="0.2">
      <c r="A265" s="7"/>
      <c r="B265" s="98"/>
      <c r="C265" s="7"/>
      <c r="D265" s="9"/>
      <c r="E265" s="91"/>
      <c r="F265" s="91"/>
      <c r="G265" s="95">
        <f t="shared" si="23"/>
        <v>0</v>
      </c>
      <c r="H265" s="99"/>
      <c r="I265" s="94">
        <f t="shared" si="24"/>
        <v>0</v>
      </c>
      <c r="J265" s="12">
        <f t="shared" si="25"/>
        <v>31</v>
      </c>
      <c r="K265" s="13"/>
    </row>
    <row r="266" spans="1:11" x14ac:dyDescent="0.2">
      <c r="A266" s="7"/>
      <c r="B266" s="98"/>
      <c r="C266" s="7"/>
      <c r="D266" s="9"/>
      <c r="E266" s="91"/>
      <c r="F266" s="91"/>
      <c r="G266" s="95">
        <f t="shared" si="23"/>
        <v>0</v>
      </c>
      <c r="H266" s="100"/>
      <c r="I266" s="94">
        <f t="shared" si="24"/>
        <v>0</v>
      </c>
      <c r="J266" s="12">
        <f t="shared" si="25"/>
        <v>31</v>
      </c>
      <c r="K266" s="13"/>
    </row>
    <row r="267" spans="1:11" x14ac:dyDescent="0.2">
      <c r="A267" s="7"/>
      <c r="B267" s="98"/>
      <c r="C267" s="7"/>
      <c r="D267" s="9"/>
      <c r="E267" s="91"/>
      <c r="F267" s="91"/>
      <c r="G267" s="95">
        <f t="shared" si="23"/>
        <v>0</v>
      </c>
      <c r="H267" s="100"/>
      <c r="I267" s="94">
        <f t="shared" si="24"/>
        <v>0</v>
      </c>
      <c r="J267" s="12">
        <f t="shared" si="25"/>
        <v>31</v>
      </c>
      <c r="K267" s="13"/>
    </row>
    <row r="268" spans="1:11" x14ac:dyDescent="0.2">
      <c r="A268" s="7"/>
      <c r="B268" s="98"/>
      <c r="C268" s="7"/>
      <c r="D268" s="9"/>
      <c r="E268" s="91"/>
      <c r="F268" s="91"/>
      <c r="G268" s="95">
        <f t="shared" si="23"/>
        <v>0</v>
      </c>
      <c r="H268" s="100"/>
      <c r="I268" s="94">
        <f t="shared" si="24"/>
        <v>0</v>
      </c>
      <c r="J268" s="12">
        <f t="shared" si="25"/>
        <v>31</v>
      </c>
      <c r="K268" s="13"/>
    </row>
    <row r="269" spans="1:11" x14ac:dyDescent="0.2">
      <c r="A269" s="7"/>
      <c r="B269" s="98"/>
      <c r="C269" s="7"/>
      <c r="D269" s="9"/>
      <c r="E269" s="91"/>
      <c r="F269" s="91"/>
      <c r="G269" s="95">
        <f t="shared" si="23"/>
        <v>0</v>
      </c>
      <c r="H269" s="100"/>
      <c r="I269" s="94">
        <f t="shared" si="24"/>
        <v>0</v>
      </c>
      <c r="J269" s="12">
        <f t="shared" si="25"/>
        <v>31</v>
      </c>
      <c r="K269" s="13"/>
    </row>
    <row r="270" spans="1:11" x14ac:dyDescent="0.2">
      <c r="A270" s="7"/>
      <c r="B270" s="98"/>
      <c r="C270" s="7"/>
      <c r="D270" s="9"/>
      <c r="E270" s="91"/>
      <c r="F270" s="91"/>
      <c r="G270" s="95">
        <f t="shared" si="23"/>
        <v>0</v>
      </c>
      <c r="H270" s="100"/>
      <c r="I270" s="94">
        <f t="shared" si="24"/>
        <v>0</v>
      </c>
      <c r="J270" s="12">
        <f t="shared" si="25"/>
        <v>31</v>
      </c>
      <c r="K270" s="13"/>
    </row>
    <row r="271" spans="1:11" x14ac:dyDescent="0.2">
      <c r="A271" s="7"/>
      <c r="B271" s="98"/>
      <c r="C271" s="7"/>
      <c r="D271" s="9"/>
      <c r="E271" s="91"/>
      <c r="F271" s="91"/>
      <c r="G271" s="95">
        <f t="shared" si="23"/>
        <v>0</v>
      </c>
      <c r="H271" s="100"/>
      <c r="I271" s="94">
        <f t="shared" si="24"/>
        <v>0</v>
      </c>
      <c r="J271" s="12">
        <f t="shared" si="25"/>
        <v>31</v>
      </c>
      <c r="K271" s="13"/>
    </row>
    <row r="272" spans="1:11" x14ac:dyDescent="0.2">
      <c r="A272" s="7"/>
      <c r="B272" s="98"/>
      <c r="C272" s="7"/>
      <c r="D272" s="9"/>
      <c r="E272" s="91"/>
      <c r="F272" s="91"/>
      <c r="G272" s="95">
        <f t="shared" si="23"/>
        <v>0</v>
      </c>
      <c r="H272" s="100"/>
      <c r="I272" s="94">
        <f t="shared" si="24"/>
        <v>0</v>
      </c>
      <c r="J272" s="12">
        <f t="shared" si="25"/>
        <v>31</v>
      </c>
      <c r="K272" s="13"/>
    </row>
    <row r="273" spans="1:11" x14ac:dyDescent="0.2">
      <c r="A273" s="7"/>
      <c r="B273" s="98"/>
      <c r="C273" s="7"/>
      <c r="D273" s="9"/>
      <c r="E273" s="91"/>
      <c r="F273" s="91"/>
      <c r="G273" s="95">
        <f t="shared" si="23"/>
        <v>0</v>
      </c>
      <c r="H273" s="100"/>
      <c r="I273" s="94">
        <f t="shared" si="24"/>
        <v>0</v>
      </c>
      <c r="J273" s="12">
        <f t="shared" si="25"/>
        <v>31</v>
      </c>
      <c r="K273" s="13"/>
    </row>
    <row r="274" spans="1:11" x14ac:dyDescent="0.2">
      <c r="A274" s="7"/>
      <c r="B274" s="98"/>
      <c r="C274" s="7"/>
      <c r="D274" s="9"/>
      <c r="E274" s="91"/>
      <c r="F274" s="91"/>
      <c r="G274" s="95">
        <f t="shared" si="23"/>
        <v>0</v>
      </c>
      <c r="H274" s="100"/>
      <c r="I274" s="94">
        <f t="shared" si="24"/>
        <v>0</v>
      </c>
      <c r="J274" s="12">
        <f t="shared" si="25"/>
        <v>31</v>
      </c>
      <c r="K274" s="13"/>
    </row>
    <row r="275" spans="1:11" x14ac:dyDescent="0.2">
      <c r="A275" s="7"/>
      <c r="B275" s="98"/>
      <c r="C275" s="7"/>
      <c r="D275" s="9"/>
      <c r="E275" s="91"/>
      <c r="F275" s="91"/>
      <c r="G275" s="95">
        <f t="shared" si="23"/>
        <v>0</v>
      </c>
      <c r="H275" s="100"/>
      <c r="I275" s="94">
        <f t="shared" si="24"/>
        <v>0</v>
      </c>
      <c r="J275" s="12">
        <f t="shared" si="25"/>
        <v>31</v>
      </c>
      <c r="K275" s="13"/>
    </row>
    <row r="276" spans="1:11" x14ac:dyDescent="0.2">
      <c r="A276" s="7"/>
      <c r="B276" s="98"/>
      <c r="C276" s="7"/>
      <c r="D276" s="9"/>
      <c r="E276" s="91"/>
      <c r="F276" s="91"/>
      <c r="G276" s="95">
        <f t="shared" si="23"/>
        <v>0</v>
      </c>
      <c r="H276" s="100"/>
      <c r="I276" s="94">
        <f t="shared" si="24"/>
        <v>0</v>
      </c>
      <c r="J276" s="12">
        <f t="shared" si="25"/>
        <v>31</v>
      </c>
      <c r="K276" s="13"/>
    </row>
    <row r="277" spans="1:11" x14ac:dyDescent="0.2">
      <c r="A277" s="7"/>
      <c r="B277" s="98"/>
      <c r="C277" s="7"/>
      <c r="D277" s="9"/>
      <c r="E277" s="91"/>
      <c r="F277" s="91"/>
      <c r="G277" s="95">
        <f t="shared" si="23"/>
        <v>0</v>
      </c>
      <c r="H277" s="100"/>
      <c r="I277" s="94">
        <f t="shared" si="24"/>
        <v>0</v>
      </c>
      <c r="J277" s="12">
        <f t="shared" si="25"/>
        <v>31</v>
      </c>
      <c r="K277" s="13"/>
    </row>
    <row r="278" spans="1:11" x14ac:dyDescent="0.2">
      <c r="A278" s="7"/>
      <c r="B278" s="98"/>
      <c r="C278" s="7"/>
      <c r="D278" s="9"/>
      <c r="E278" s="91"/>
      <c r="F278" s="91"/>
      <c r="G278" s="95">
        <f t="shared" si="23"/>
        <v>0</v>
      </c>
      <c r="H278" s="100"/>
      <c r="I278" s="94">
        <f t="shared" si="24"/>
        <v>0</v>
      </c>
      <c r="J278" s="12">
        <f t="shared" si="25"/>
        <v>31</v>
      </c>
      <c r="K278" s="13"/>
    </row>
    <row r="279" spans="1:11" x14ac:dyDescent="0.2">
      <c r="A279" s="7"/>
      <c r="B279" s="98"/>
      <c r="C279" s="7"/>
      <c r="D279" s="9"/>
      <c r="E279" s="91"/>
      <c r="F279" s="91"/>
      <c r="G279" s="95">
        <f t="shared" si="23"/>
        <v>0</v>
      </c>
      <c r="H279" s="99"/>
      <c r="I279" s="94">
        <f t="shared" si="24"/>
        <v>0</v>
      </c>
      <c r="J279" s="12">
        <f t="shared" si="25"/>
        <v>31</v>
      </c>
      <c r="K279" s="13"/>
    </row>
    <row r="280" spans="1:11" x14ac:dyDescent="0.2">
      <c r="A280" s="7"/>
      <c r="B280" s="98"/>
      <c r="C280" s="7"/>
      <c r="D280" s="9"/>
      <c r="E280" s="91"/>
      <c r="F280" s="91"/>
      <c r="G280" s="95">
        <f t="shared" si="23"/>
        <v>0</v>
      </c>
      <c r="H280" s="99"/>
      <c r="I280" s="94">
        <f t="shared" si="24"/>
        <v>0</v>
      </c>
      <c r="J280" s="12">
        <f t="shared" si="25"/>
        <v>31</v>
      </c>
      <c r="K280" s="13"/>
    </row>
    <row r="281" spans="1:11" x14ac:dyDescent="0.2">
      <c r="A281" s="7"/>
      <c r="B281" s="98"/>
      <c r="C281" s="7"/>
      <c r="D281" s="9"/>
      <c r="E281" s="91"/>
      <c r="F281" s="91"/>
      <c r="G281" s="95">
        <f t="shared" si="23"/>
        <v>0</v>
      </c>
      <c r="H281" s="101"/>
      <c r="I281" s="94">
        <f t="shared" si="24"/>
        <v>0</v>
      </c>
      <c r="J281" s="12">
        <f t="shared" si="25"/>
        <v>31</v>
      </c>
      <c r="K281" s="13"/>
    </row>
    <row r="282" spans="1:11" x14ac:dyDescent="0.2">
      <c r="A282" s="7"/>
      <c r="B282" s="98"/>
      <c r="C282" s="7"/>
      <c r="D282" s="9"/>
      <c r="E282" s="91"/>
      <c r="F282" s="91"/>
      <c r="G282" s="95">
        <f t="shared" si="23"/>
        <v>0</v>
      </c>
      <c r="H282" s="101"/>
      <c r="I282" s="94">
        <f t="shared" si="24"/>
        <v>0</v>
      </c>
      <c r="J282" s="12">
        <f t="shared" si="25"/>
        <v>31</v>
      </c>
      <c r="K282" s="13"/>
    </row>
    <row r="283" spans="1:11" x14ac:dyDescent="0.2">
      <c r="A283" s="7"/>
      <c r="B283" s="40"/>
      <c r="C283" s="7"/>
      <c r="D283" s="9"/>
      <c r="E283" s="102"/>
      <c r="F283" s="102"/>
      <c r="G283" s="95">
        <f t="shared" si="23"/>
        <v>0</v>
      </c>
      <c r="H283" s="100"/>
      <c r="I283" s="94">
        <f t="shared" si="24"/>
        <v>0</v>
      </c>
      <c r="J283" s="12">
        <f t="shared" si="25"/>
        <v>31</v>
      </c>
      <c r="K283" s="13"/>
    </row>
    <row r="284" spans="1:11" x14ac:dyDescent="0.2">
      <c r="A284" s="7"/>
      <c r="B284" s="98"/>
      <c r="C284" s="7"/>
      <c r="D284" s="7"/>
      <c r="E284" s="91"/>
      <c r="F284" s="91"/>
      <c r="G284" s="95">
        <f t="shared" si="23"/>
        <v>0</v>
      </c>
      <c r="H284" s="99"/>
      <c r="I284" s="94">
        <f t="shared" si="24"/>
        <v>0</v>
      </c>
      <c r="J284" s="12">
        <f t="shared" si="25"/>
        <v>31</v>
      </c>
      <c r="K284" s="13"/>
    </row>
    <row r="285" spans="1:11" x14ac:dyDescent="0.2">
      <c r="A285" s="7"/>
      <c r="B285" s="98"/>
      <c r="C285" s="7"/>
      <c r="D285" s="7"/>
      <c r="E285" s="91"/>
      <c r="F285" s="91"/>
      <c r="G285" s="95">
        <f t="shared" si="23"/>
        <v>0</v>
      </c>
      <c r="H285" s="99"/>
      <c r="I285" s="94">
        <f t="shared" si="24"/>
        <v>0</v>
      </c>
      <c r="J285" s="12">
        <f t="shared" si="25"/>
        <v>31</v>
      </c>
      <c r="K285" s="13"/>
    </row>
    <row r="286" spans="1:11" x14ac:dyDescent="0.2">
      <c r="A286" s="7"/>
      <c r="B286" s="98"/>
      <c r="C286" s="7"/>
      <c r="D286" s="7"/>
      <c r="E286" s="91"/>
      <c r="F286" s="91"/>
      <c r="G286" s="95">
        <f t="shared" si="23"/>
        <v>0</v>
      </c>
      <c r="H286" s="99"/>
      <c r="I286" s="94">
        <f t="shared" si="24"/>
        <v>0</v>
      </c>
      <c r="J286" s="12">
        <f t="shared" si="25"/>
        <v>31</v>
      </c>
      <c r="K286" s="13"/>
    </row>
    <row r="287" spans="1:11" x14ac:dyDescent="0.2">
      <c r="A287" s="7"/>
      <c r="B287" s="98"/>
      <c r="C287" s="7"/>
      <c r="D287" s="7"/>
      <c r="E287" s="91"/>
      <c r="F287" s="91"/>
      <c r="G287" s="95">
        <f t="shared" si="23"/>
        <v>0</v>
      </c>
      <c r="H287" s="99"/>
      <c r="I287" s="94">
        <f t="shared" si="24"/>
        <v>0</v>
      </c>
      <c r="J287" s="12">
        <f t="shared" si="25"/>
        <v>31</v>
      </c>
      <c r="K287" s="13"/>
    </row>
    <row r="288" spans="1:11" x14ac:dyDescent="0.2">
      <c r="A288" s="7"/>
      <c r="B288" s="98"/>
      <c r="C288" s="7"/>
      <c r="D288" s="7"/>
      <c r="E288" s="91"/>
      <c r="F288" s="91"/>
      <c r="G288" s="95">
        <f t="shared" si="23"/>
        <v>0</v>
      </c>
      <c r="H288" s="99"/>
      <c r="I288" s="94">
        <f t="shared" si="24"/>
        <v>0</v>
      </c>
      <c r="J288" s="12">
        <f t="shared" si="25"/>
        <v>31</v>
      </c>
      <c r="K288" s="13"/>
    </row>
    <row r="289" spans="1:11" x14ac:dyDescent="0.2">
      <c r="A289" s="7"/>
      <c r="B289" s="98"/>
      <c r="C289" s="7"/>
      <c r="D289" s="7"/>
      <c r="E289" s="91"/>
      <c r="F289" s="91"/>
      <c r="G289" s="95">
        <f t="shared" si="23"/>
        <v>0</v>
      </c>
      <c r="H289" s="99"/>
      <c r="I289" s="94">
        <f t="shared" si="24"/>
        <v>0</v>
      </c>
      <c r="J289" s="12">
        <f t="shared" si="25"/>
        <v>31</v>
      </c>
      <c r="K289" s="13"/>
    </row>
    <row r="290" spans="1:11" x14ac:dyDescent="0.2">
      <c r="A290" s="7"/>
      <c r="B290" s="98"/>
      <c r="C290" s="7"/>
      <c r="D290" s="7"/>
      <c r="E290" s="91"/>
      <c r="F290" s="91"/>
      <c r="G290" s="95">
        <f t="shared" si="23"/>
        <v>0</v>
      </c>
      <c r="H290" s="99"/>
      <c r="I290" s="94">
        <f t="shared" si="24"/>
        <v>0</v>
      </c>
      <c r="J290" s="12">
        <f t="shared" si="25"/>
        <v>31</v>
      </c>
      <c r="K290" s="13"/>
    </row>
    <row r="291" spans="1:11" x14ac:dyDescent="0.2">
      <c r="A291" s="7"/>
      <c r="B291" s="98"/>
      <c r="C291" s="7"/>
      <c r="D291" s="7"/>
      <c r="E291" s="91"/>
      <c r="F291" s="91"/>
      <c r="G291" s="95">
        <f t="shared" si="23"/>
        <v>0</v>
      </c>
      <c r="H291" s="99"/>
      <c r="I291" s="94">
        <f t="shared" si="24"/>
        <v>0</v>
      </c>
      <c r="J291" s="12">
        <f t="shared" si="25"/>
        <v>31</v>
      </c>
      <c r="K291" s="13"/>
    </row>
    <row r="292" spans="1:11" x14ac:dyDescent="0.2">
      <c r="A292" s="7"/>
      <c r="B292" s="98"/>
      <c r="C292" s="7"/>
      <c r="D292" s="9"/>
      <c r="E292" s="91"/>
      <c r="F292" s="91"/>
      <c r="G292" s="95">
        <f t="shared" si="23"/>
        <v>0</v>
      </c>
      <c r="H292" s="99"/>
      <c r="I292" s="94">
        <f t="shared" si="24"/>
        <v>0</v>
      </c>
      <c r="J292" s="12">
        <f t="shared" si="25"/>
        <v>31</v>
      </c>
      <c r="K292" s="13"/>
    </row>
    <row r="293" spans="1:11" x14ac:dyDescent="0.2">
      <c r="A293" s="7"/>
      <c r="B293" s="98"/>
      <c r="C293" s="7"/>
      <c r="D293" s="9"/>
      <c r="E293" s="91"/>
      <c r="F293" s="91"/>
      <c r="G293" s="95">
        <f t="shared" ref="G293:G356" si="26">G294+F293-E293</f>
        <v>0</v>
      </c>
      <c r="H293" s="99"/>
      <c r="I293" s="94">
        <f t="shared" ref="I293:I356" si="27">-E293+F293</f>
        <v>0</v>
      </c>
      <c r="J293" s="12">
        <f t="shared" ref="J293:J356" si="28">EOMONTH(B293,0)</f>
        <v>31</v>
      </c>
      <c r="K293" s="13"/>
    </row>
    <row r="294" spans="1:11" x14ac:dyDescent="0.2">
      <c r="A294" s="7"/>
      <c r="B294" s="98"/>
      <c r="C294" s="7"/>
      <c r="D294" s="9"/>
      <c r="E294" s="91"/>
      <c r="F294" s="91"/>
      <c r="G294" s="95">
        <f t="shared" si="26"/>
        <v>0</v>
      </c>
      <c r="H294" s="101"/>
      <c r="I294" s="94">
        <f t="shared" si="27"/>
        <v>0</v>
      </c>
      <c r="J294" s="12">
        <f t="shared" si="28"/>
        <v>31</v>
      </c>
      <c r="K294" s="13"/>
    </row>
    <row r="295" spans="1:11" x14ac:dyDescent="0.2">
      <c r="A295" s="7"/>
      <c r="B295" s="98"/>
      <c r="C295" s="7"/>
      <c r="D295" s="9"/>
      <c r="E295" s="91"/>
      <c r="F295" s="91"/>
      <c r="G295" s="95">
        <f t="shared" si="26"/>
        <v>0</v>
      </c>
      <c r="H295" s="101"/>
      <c r="I295" s="94">
        <f t="shared" si="27"/>
        <v>0</v>
      </c>
      <c r="J295" s="12">
        <f t="shared" si="28"/>
        <v>31</v>
      </c>
      <c r="K295" s="13"/>
    </row>
    <row r="296" spans="1:11" x14ac:dyDescent="0.2">
      <c r="A296" s="7"/>
      <c r="B296" s="98"/>
      <c r="C296" s="7"/>
      <c r="D296" s="9"/>
      <c r="E296" s="91"/>
      <c r="F296" s="91"/>
      <c r="G296" s="95">
        <f t="shared" si="26"/>
        <v>0</v>
      </c>
      <c r="H296" s="101"/>
      <c r="I296" s="94">
        <f t="shared" si="27"/>
        <v>0</v>
      </c>
      <c r="J296" s="12">
        <f t="shared" si="28"/>
        <v>31</v>
      </c>
      <c r="K296" s="13"/>
    </row>
    <row r="297" spans="1:11" x14ac:dyDescent="0.2">
      <c r="A297" s="7"/>
      <c r="B297" s="98"/>
      <c r="C297" s="7"/>
      <c r="D297" s="9"/>
      <c r="E297" s="91"/>
      <c r="F297" s="91"/>
      <c r="G297" s="95">
        <f t="shared" si="26"/>
        <v>0</v>
      </c>
      <c r="H297" s="101"/>
      <c r="I297" s="94">
        <f t="shared" si="27"/>
        <v>0</v>
      </c>
      <c r="J297" s="12">
        <f t="shared" si="28"/>
        <v>31</v>
      </c>
      <c r="K297" s="13"/>
    </row>
    <row r="298" spans="1:11" x14ac:dyDescent="0.2">
      <c r="A298" s="7"/>
      <c r="B298" s="98"/>
      <c r="C298" s="7"/>
      <c r="D298" s="9"/>
      <c r="E298" s="91"/>
      <c r="F298" s="91"/>
      <c r="G298" s="95">
        <f t="shared" si="26"/>
        <v>0</v>
      </c>
      <c r="H298" s="101"/>
      <c r="I298" s="94">
        <f t="shared" si="27"/>
        <v>0</v>
      </c>
      <c r="J298" s="12">
        <f t="shared" si="28"/>
        <v>31</v>
      </c>
      <c r="K298" s="13"/>
    </row>
    <row r="299" spans="1:11" x14ac:dyDescent="0.2">
      <c r="A299" s="7"/>
      <c r="B299" s="98"/>
      <c r="C299" s="7"/>
      <c r="D299" s="9"/>
      <c r="E299" s="91"/>
      <c r="F299" s="91"/>
      <c r="G299" s="95">
        <f t="shared" si="26"/>
        <v>0</v>
      </c>
      <c r="H299" s="101"/>
      <c r="I299" s="94">
        <f t="shared" si="27"/>
        <v>0</v>
      </c>
      <c r="J299" s="12">
        <f t="shared" si="28"/>
        <v>31</v>
      </c>
      <c r="K299" s="13"/>
    </row>
    <row r="300" spans="1:11" x14ac:dyDescent="0.2">
      <c r="A300" s="7"/>
      <c r="B300" s="98"/>
      <c r="C300" s="7"/>
      <c r="D300" s="9"/>
      <c r="E300" s="91"/>
      <c r="F300" s="91"/>
      <c r="G300" s="95">
        <f t="shared" si="26"/>
        <v>0</v>
      </c>
      <c r="H300" s="101"/>
      <c r="I300" s="94">
        <f t="shared" si="27"/>
        <v>0</v>
      </c>
      <c r="J300" s="12">
        <f t="shared" si="28"/>
        <v>31</v>
      </c>
      <c r="K300" s="13"/>
    </row>
    <row r="301" spans="1:11" x14ac:dyDescent="0.2">
      <c r="A301" s="7"/>
      <c r="B301" s="98"/>
      <c r="C301" s="7"/>
      <c r="D301" s="9"/>
      <c r="E301" s="91"/>
      <c r="F301" s="91"/>
      <c r="G301" s="95">
        <f t="shared" si="26"/>
        <v>0</v>
      </c>
      <c r="H301" s="101"/>
      <c r="I301" s="94">
        <f t="shared" si="27"/>
        <v>0</v>
      </c>
      <c r="J301" s="12">
        <f t="shared" si="28"/>
        <v>31</v>
      </c>
      <c r="K301" s="13"/>
    </row>
    <row r="302" spans="1:11" x14ac:dyDescent="0.2">
      <c r="A302" s="7"/>
      <c r="B302" s="98"/>
      <c r="C302" s="7"/>
      <c r="D302" s="9"/>
      <c r="E302" s="91"/>
      <c r="F302" s="91"/>
      <c r="G302" s="95">
        <f t="shared" si="26"/>
        <v>0</v>
      </c>
      <c r="H302" s="101"/>
      <c r="I302" s="94">
        <f t="shared" si="27"/>
        <v>0</v>
      </c>
      <c r="J302" s="12">
        <f t="shared" si="28"/>
        <v>31</v>
      </c>
      <c r="K302" s="13"/>
    </row>
    <row r="303" spans="1:11" x14ac:dyDescent="0.2">
      <c r="A303" s="7"/>
      <c r="B303" s="98"/>
      <c r="C303" s="7"/>
      <c r="D303" s="9"/>
      <c r="E303" s="91"/>
      <c r="F303" s="91"/>
      <c r="G303" s="95">
        <f t="shared" si="26"/>
        <v>0</v>
      </c>
      <c r="H303" s="101"/>
      <c r="I303" s="94">
        <f t="shared" si="27"/>
        <v>0</v>
      </c>
      <c r="J303" s="12">
        <f t="shared" si="28"/>
        <v>31</v>
      </c>
      <c r="K303" s="13"/>
    </row>
    <row r="304" spans="1:11" x14ac:dyDescent="0.2">
      <c r="A304" s="7"/>
      <c r="B304" s="98"/>
      <c r="C304" s="7"/>
      <c r="D304" s="9"/>
      <c r="E304" s="91"/>
      <c r="F304" s="91"/>
      <c r="G304" s="95">
        <f t="shared" si="26"/>
        <v>0</v>
      </c>
      <c r="H304" s="101"/>
      <c r="I304" s="94">
        <f t="shared" si="27"/>
        <v>0</v>
      </c>
      <c r="J304" s="12">
        <f t="shared" si="28"/>
        <v>31</v>
      </c>
      <c r="K304" s="13"/>
    </row>
    <row r="305" spans="1:11" x14ac:dyDescent="0.2">
      <c r="A305" s="7"/>
      <c r="B305" s="98"/>
      <c r="C305" s="7"/>
      <c r="D305" s="9"/>
      <c r="E305" s="91"/>
      <c r="F305" s="91"/>
      <c r="G305" s="95">
        <f t="shared" si="26"/>
        <v>0</v>
      </c>
      <c r="H305" s="101"/>
      <c r="I305" s="94">
        <f t="shared" si="27"/>
        <v>0</v>
      </c>
      <c r="J305" s="12">
        <f t="shared" si="28"/>
        <v>31</v>
      </c>
      <c r="K305" s="13"/>
    </row>
    <row r="306" spans="1:11" x14ac:dyDescent="0.2">
      <c r="A306" s="7"/>
      <c r="B306" s="98"/>
      <c r="C306" s="7"/>
      <c r="D306" s="9"/>
      <c r="E306" s="91"/>
      <c r="F306" s="91"/>
      <c r="G306" s="95">
        <f t="shared" si="26"/>
        <v>0</v>
      </c>
      <c r="H306" s="101"/>
      <c r="I306" s="94">
        <f t="shared" si="27"/>
        <v>0</v>
      </c>
      <c r="J306" s="12">
        <f t="shared" si="28"/>
        <v>31</v>
      </c>
      <c r="K306" s="13"/>
    </row>
    <row r="307" spans="1:11" x14ac:dyDescent="0.2">
      <c r="A307" s="7"/>
      <c r="B307" s="98"/>
      <c r="C307" s="7"/>
      <c r="D307" s="9"/>
      <c r="E307" s="91"/>
      <c r="F307" s="91"/>
      <c r="G307" s="95">
        <f t="shared" si="26"/>
        <v>0</v>
      </c>
      <c r="H307" s="101"/>
      <c r="I307" s="94">
        <f t="shared" si="27"/>
        <v>0</v>
      </c>
      <c r="J307" s="12">
        <f t="shared" si="28"/>
        <v>31</v>
      </c>
      <c r="K307" s="13"/>
    </row>
    <row r="308" spans="1:11" x14ac:dyDescent="0.2">
      <c r="A308" s="7"/>
      <c r="B308" s="98"/>
      <c r="C308" s="7"/>
      <c r="D308" s="9"/>
      <c r="E308" s="91"/>
      <c r="F308" s="91"/>
      <c r="G308" s="95">
        <f t="shared" si="26"/>
        <v>0</v>
      </c>
      <c r="H308" s="101"/>
      <c r="I308" s="94">
        <f t="shared" si="27"/>
        <v>0</v>
      </c>
      <c r="J308" s="12">
        <f t="shared" si="28"/>
        <v>31</v>
      </c>
      <c r="K308" s="13"/>
    </row>
    <row r="309" spans="1:11" x14ac:dyDescent="0.2">
      <c r="A309" s="7"/>
      <c r="B309" s="98"/>
      <c r="C309" s="7"/>
      <c r="D309" s="9"/>
      <c r="E309" s="91"/>
      <c r="F309" s="91"/>
      <c r="G309" s="95">
        <f t="shared" si="26"/>
        <v>0</v>
      </c>
      <c r="H309" s="101"/>
      <c r="I309" s="94">
        <f t="shared" si="27"/>
        <v>0</v>
      </c>
      <c r="J309" s="12">
        <f t="shared" si="28"/>
        <v>31</v>
      </c>
      <c r="K309" s="13"/>
    </row>
    <row r="310" spans="1:11" x14ac:dyDescent="0.2">
      <c r="A310" s="7"/>
      <c r="B310" s="98"/>
      <c r="C310" s="7"/>
      <c r="D310" s="9"/>
      <c r="E310" s="91"/>
      <c r="F310" s="91"/>
      <c r="G310" s="95">
        <f t="shared" si="26"/>
        <v>0</v>
      </c>
      <c r="H310" s="101"/>
      <c r="I310" s="94">
        <f t="shared" si="27"/>
        <v>0</v>
      </c>
      <c r="J310" s="12">
        <f t="shared" si="28"/>
        <v>31</v>
      </c>
      <c r="K310" s="13"/>
    </row>
    <row r="311" spans="1:11" x14ac:dyDescent="0.2">
      <c r="A311" s="7"/>
      <c r="B311" s="98"/>
      <c r="C311" s="7"/>
      <c r="D311" s="9"/>
      <c r="E311" s="91"/>
      <c r="F311" s="91"/>
      <c r="G311" s="95">
        <f t="shared" si="26"/>
        <v>0</v>
      </c>
      <c r="H311" s="101"/>
      <c r="I311" s="94">
        <f t="shared" si="27"/>
        <v>0</v>
      </c>
      <c r="J311" s="12">
        <f t="shared" si="28"/>
        <v>31</v>
      </c>
      <c r="K311" s="13"/>
    </row>
    <row r="312" spans="1:11" x14ac:dyDescent="0.2">
      <c r="A312" s="7"/>
      <c r="B312" s="98"/>
      <c r="C312" s="7"/>
      <c r="D312" s="9"/>
      <c r="E312" s="91"/>
      <c r="F312" s="91"/>
      <c r="G312" s="95">
        <f t="shared" si="26"/>
        <v>0</v>
      </c>
      <c r="H312" s="101"/>
      <c r="I312" s="94">
        <f t="shared" si="27"/>
        <v>0</v>
      </c>
      <c r="J312" s="12">
        <f t="shared" si="28"/>
        <v>31</v>
      </c>
      <c r="K312" s="13"/>
    </row>
    <row r="313" spans="1:11" x14ac:dyDescent="0.2">
      <c r="A313" s="7"/>
      <c r="B313" s="98"/>
      <c r="C313" s="7"/>
      <c r="D313" s="9"/>
      <c r="E313" s="91"/>
      <c r="F313" s="91"/>
      <c r="G313" s="95">
        <f t="shared" si="26"/>
        <v>0</v>
      </c>
      <c r="H313" s="101"/>
      <c r="I313" s="94">
        <f t="shared" si="27"/>
        <v>0</v>
      </c>
      <c r="J313" s="12">
        <f t="shared" si="28"/>
        <v>31</v>
      </c>
      <c r="K313" s="13"/>
    </row>
    <row r="314" spans="1:11" x14ac:dyDescent="0.2">
      <c r="A314" s="7"/>
      <c r="B314" s="98"/>
      <c r="C314" s="7"/>
      <c r="D314" s="9"/>
      <c r="E314" s="91"/>
      <c r="F314" s="91"/>
      <c r="G314" s="95">
        <f t="shared" si="26"/>
        <v>0</v>
      </c>
      <c r="H314" s="101"/>
      <c r="I314" s="94">
        <f t="shared" si="27"/>
        <v>0</v>
      </c>
      <c r="J314" s="12">
        <f t="shared" si="28"/>
        <v>31</v>
      </c>
      <c r="K314" s="13"/>
    </row>
    <row r="315" spans="1:11" x14ac:dyDescent="0.2">
      <c r="A315" s="7"/>
      <c r="B315" s="98"/>
      <c r="C315" s="7"/>
      <c r="D315" s="7"/>
      <c r="E315" s="91"/>
      <c r="F315" s="91"/>
      <c r="G315" s="95">
        <f t="shared" si="26"/>
        <v>0</v>
      </c>
      <c r="H315" s="99"/>
      <c r="I315" s="94">
        <f t="shared" si="27"/>
        <v>0</v>
      </c>
      <c r="J315" s="12">
        <f t="shared" si="28"/>
        <v>31</v>
      </c>
      <c r="K315" s="13"/>
    </row>
    <row r="316" spans="1:11" x14ac:dyDescent="0.2">
      <c r="A316" s="7"/>
      <c r="B316" s="98"/>
      <c r="C316" s="7"/>
      <c r="D316" s="7"/>
      <c r="E316" s="91"/>
      <c r="F316" s="91"/>
      <c r="G316" s="95">
        <f t="shared" si="26"/>
        <v>0</v>
      </c>
      <c r="H316" s="99"/>
      <c r="I316" s="94">
        <f t="shared" si="27"/>
        <v>0</v>
      </c>
      <c r="J316" s="12">
        <f t="shared" si="28"/>
        <v>31</v>
      </c>
      <c r="K316" s="13"/>
    </row>
    <row r="317" spans="1:11" x14ac:dyDescent="0.2">
      <c r="A317" s="7"/>
      <c r="B317" s="98"/>
      <c r="C317" s="7"/>
      <c r="D317" s="9"/>
      <c r="E317" s="91"/>
      <c r="F317" s="91"/>
      <c r="G317" s="95">
        <f t="shared" si="26"/>
        <v>0</v>
      </c>
      <c r="H317" s="101"/>
      <c r="I317" s="94">
        <f t="shared" si="27"/>
        <v>0</v>
      </c>
      <c r="J317" s="12">
        <f t="shared" si="28"/>
        <v>31</v>
      </c>
      <c r="K317" s="13"/>
    </row>
    <row r="318" spans="1:11" x14ac:dyDescent="0.2">
      <c r="A318" s="7"/>
      <c r="B318" s="98"/>
      <c r="C318" s="7"/>
      <c r="D318" s="9"/>
      <c r="E318" s="91"/>
      <c r="F318" s="91"/>
      <c r="G318" s="95">
        <f t="shared" si="26"/>
        <v>0</v>
      </c>
      <c r="H318" s="101"/>
      <c r="I318" s="94">
        <f t="shared" si="27"/>
        <v>0</v>
      </c>
      <c r="J318" s="12">
        <f t="shared" si="28"/>
        <v>31</v>
      </c>
      <c r="K318" s="13"/>
    </row>
    <row r="319" spans="1:11" x14ac:dyDescent="0.2">
      <c r="A319" s="7"/>
      <c r="B319" s="98"/>
      <c r="C319" s="7"/>
      <c r="D319" s="9"/>
      <c r="E319" s="91"/>
      <c r="F319" s="91"/>
      <c r="G319" s="95">
        <f t="shared" si="26"/>
        <v>0</v>
      </c>
      <c r="H319" s="101"/>
      <c r="I319" s="94">
        <f t="shared" si="27"/>
        <v>0</v>
      </c>
      <c r="J319" s="12">
        <f t="shared" si="28"/>
        <v>31</v>
      </c>
      <c r="K319" s="13"/>
    </row>
    <row r="320" spans="1:11" x14ac:dyDescent="0.2">
      <c r="A320" s="7"/>
      <c r="B320" s="98"/>
      <c r="C320" s="7"/>
      <c r="D320" s="9"/>
      <c r="E320" s="91"/>
      <c r="F320" s="91"/>
      <c r="G320" s="95">
        <f t="shared" si="26"/>
        <v>0</v>
      </c>
      <c r="H320" s="101"/>
      <c r="I320" s="94">
        <f t="shared" si="27"/>
        <v>0</v>
      </c>
      <c r="J320" s="12">
        <f t="shared" si="28"/>
        <v>31</v>
      </c>
      <c r="K320" s="13"/>
    </row>
    <row r="321" spans="1:11" x14ac:dyDescent="0.2">
      <c r="A321" s="7"/>
      <c r="B321" s="98"/>
      <c r="C321" s="7"/>
      <c r="D321" s="9"/>
      <c r="E321" s="91"/>
      <c r="F321" s="91"/>
      <c r="G321" s="95">
        <f t="shared" si="26"/>
        <v>0</v>
      </c>
      <c r="H321" s="101"/>
      <c r="I321" s="94">
        <f t="shared" si="27"/>
        <v>0</v>
      </c>
      <c r="J321" s="12">
        <f t="shared" si="28"/>
        <v>31</v>
      </c>
      <c r="K321" s="13"/>
    </row>
    <row r="322" spans="1:11" x14ac:dyDescent="0.2">
      <c r="A322" s="7"/>
      <c r="B322" s="98"/>
      <c r="C322" s="7"/>
      <c r="D322" s="9"/>
      <c r="E322" s="91"/>
      <c r="F322" s="91"/>
      <c r="G322" s="95">
        <f t="shared" si="26"/>
        <v>0</v>
      </c>
      <c r="H322" s="101"/>
      <c r="I322" s="94">
        <f t="shared" si="27"/>
        <v>0</v>
      </c>
      <c r="J322" s="12">
        <f t="shared" si="28"/>
        <v>31</v>
      </c>
      <c r="K322" s="13"/>
    </row>
    <row r="323" spans="1:11" x14ac:dyDescent="0.2">
      <c r="A323" s="7"/>
      <c r="B323" s="98"/>
      <c r="C323" s="7"/>
      <c r="D323" s="9"/>
      <c r="E323" s="91"/>
      <c r="F323" s="91"/>
      <c r="G323" s="95">
        <f t="shared" si="26"/>
        <v>0</v>
      </c>
      <c r="H323" s="101"/>
      <c r="I323" s="94">
        <f t="shared" si="27"/>
        <v>0</v>
      </c>
      <c r="J323" s="12">
        <f t="shared" si="28"/>
        <v>31</v>
      </c>
      <c r="K323" s="13"/>
    </row>
    <row r="324" spans="1:11" x14ac:dyDescent="0.2">
      <c r="A324" s="7"/>
      <c r="B324" s="98"/>
      <c r="C324" s="7"/>
      <c r="D324" s="9"/>
      <c r="E324" s="91"/>
      <c r="F324" s="91"/>
      <c r="G324" s="95">
        <f t="shared" si="26"/>
        <v>0</v>
      </c>
      <c r="H324" s="101"/>
      <c r="I324" s="94">
        <f t="shared" si="27"/>
        <v>0</v>
      </c>
      <c r="J324" s="12">
        <f t="shared" si="28"/>
        <v>31</v>
      </c>
      <c r="K324" s="13"/>
    </row>
    <row r="325" spans="1:11" x14ac:dyDescent="0.2">
      <c r="A325" s="7"/>
      <c r="B325" s="98"/>
      <c r="C325" s="7"/>
      <c r="D325" s="9"/>
      <c r="E325" s="91"/>
      <c r="F325" s="91"/>
      <c r="G325" s="95">
        <f t="shared" si="26"/>
        <v>0</v>
      </c>
      <c r="H325" s="101"/>
      <c r="I325" s="94">
        <f t="shared" si="27"/>
        <v>0</v>
      </c>
      <c r="J325" s="12">
        <f t="shared" si="28"/>
        <v>31</v>
      </c>
      <c r="K325" s="13"/>
    </row>
    <row r="326" spans="1:11" x14ac:dyDescent="0.2">
      <c r="A326" s="7"/>
      <c r="B326" s="98"/>
      <c r="C326" s="7"/>
      <c r="D326" s="9"/>
      <c r="E326" s="91"/>
      <c r="F326" s="91"/>
      <c r="G326" s="95">
        <f t="shared" si="26"/>
        <v>0</v>
      </c>
      <c r="H326" s="101"/>
      <c r="I326" s="94">
        <f t="shared" si="27"/>
        <v>0</v>
      </c>
      <c r="J326" s="12">
        <f t="shared" si="28"/>
        <v>31</v>
      </c>
      <c r="K326" s="13"/>
    </row>
    <row r="327" spans="1:11" x14ac:dyDescent="0.2">
      <c r="A327" s="7"/>
      <c r="B327" s="98"/>
      <c r="C327" s="7"/>
      <c r="D327" s="9"/>
      <c r="E327" s="91"/>
      <c r="F327" s="91"/>
      <c r="G327" s="95">
        <f t="shared" si="26"/>
        <v>0</v>
      </c>
      <c r="H327" s="101"/>
      <c r="I327" s="94">
        <f t="shared" si="27"/>
        <v>0</v>
      </c>
      <c r="J327" s="12">
        <f t="shared" si="28"/>
        <v>31</v>
      </c>
      <c r="K327" s="13"/>
    </row>
    <row r="328" spans="1:11" x14ac:dyDescent="0.2">
      <c r="A328" s="7"/>
      <c r="B328" s="98"/>
      <c r="C328" s="7"/>
      <c r="D328" s="9"/>
      <c r="E328" s="91"/>
      <c r="F328" s="91"/>
      <c r="G328" s="95">
        <f t="shared" si="26"/>
        <v>0</v>
      </c>
      <c r="H328" s="101"/>
      <c r="I328" s="94">
        <f t="shared" si="27"/>
        <v>0</v>
      </c>
      <c r="J328" s="12">
        <f t="shared" si="28"/>
        <v>31</v>
      </c>
      <c r="K328" s="13"/>
    </row>
    <row r="329" spans="1:11" x14ac:dyDescent="0.2">
      <c r="A329" s="7"/>
      <c r="B329" s="98"/>
      <c r="C329" s="7"/>
      <c r="D329" s="9"/>
      <c r="E329" s="91"/>
      <c r="F329" s="91"/>
      <c r="G329" s="95">
        <f t="shared" si="26"/>
        <v>0</v>
      </c>
      <c r="H329" s="101"/>
      <c r="I329" s="94">
        <f t="shared" si="27"/>
        <v>0</v>
      </c>
      <c r="J329" s="12">
        <f t="shared" si="28"/>
        <v>31</v>
      </c>
      <c r="K329" s="13"/>
    </row>
    <row r="330" spans="1:11" x14ac:dyDescent="0.2">
      <c r="A330" s="7"/>
      <c r="B330" s="98"/>
      <c r="C330" s="7"/>
      <c r="D330" s="9"/>
      <c r="E330" s="91"/>
      <c r="F330" s="91"/>
      <c r="G330" s="95">
        <f t="shared" si="26"/>
        <v>0</v>
      </c>
      <c r="H330" s="101"/>
      <c r="I330" s="94">
        <f t="shared" si="27"/>
        <v>0</v>
      </c>
      <c r="J330" s="12">
        <f t="shared" si="28"/>
        <v>31</v>
      </c>
      <c r="K330" s="13"/>
    </row>
    <row r="331" spans="1:11" x14ac:dyDescent="0.2">
      <c r="A331" s="7"/>
      <c r="B331" s="98"/>
      <c r="C331" s="7"/>
      <c r="D331" s="9"/>
      <c r="E331" s="91"/>
      <c r="F331" s="91"/>
      <c r="G331" s="95">
        <f t="shared" si="26"/>
        <v>0</v>
      </c>
      <c r="H331" s="101"/>
      <c r="I331" s="94">
        <f t="shared" si="27"/>
        <v>0</v>
      </c>
      <c r="J331" s="12">
        <f t="shared" si="28"/>
        <v>31</v>
      </c>
      <c r="K331" s="13"/>
    </row>
    <row r="332" spans="1:11" x14ac:dyDescent="0.2">
      <c r="A332" s="7"/>
      <c r="B332" s="98"/>
      <c r="C332" s="7"/>
      <c r="D332" s="9"/>
      <c r="E332" s="91"/>
      <c r="F332" s="91"/>
      <c r="G332" s="95">
        <f t="shared" si="26"/>
        <v>0</v>
      </c>
      <c r="H332" s="101"/>
      <c r="I332" s="94">
        <f t="shared" si="27"/>
        <v>0</v>
      </c>
      <c r="J332" s="12">
        <f t="shared" si="28"/>
        <v>31</v>
      </c>
      <c r="K332" s="13"/>
    </row>
    <row r="333" spans="1:11" x14ac:dyDescent="0.2">
      <c r="A333" s="7"/>
      <c r="B333" s="98"/>
      <c r="C333" s="7"/>
      <c r="D333" s="9"/>
      <c r="E333" s="91"/>
      <c r="F333" s="91"/>
      <c r="G333" s="95">
        <f t="shared" si="26"/>
        <v>0</v>
      </c>
      <c r="H333" s="101"/>
      <c r="I333" s="94">
        <f t="shared" si="27"/>
        <v>0</v>
      </c>
      <c r="J333" s="12">
        <f t="shared" si="28"/>
        <v>31</v>
      </c>
      <c r="K333" s="13"/>
    </row>
    <row r="334" spans="1:11" x14ac:dyDescent="0.2">
      <c r="A334" s="7"/>
      <c r="B334" s="98"/>
      <c r="C334" s="7"/>
      <c r="D334" s="9"/>
      <c r="E334" s="91"/>
      <c r="F334" s="91"/>
      <c r="G334" s="95">
        <f t="shared" si="26"/>
        <v>0</v>
      </c>
      <c r="H334" s="101"/>
      <c r="I334" s="94">
        <f t="shared" si="27"/>
        <v>0</v>
      </c>
      <c r="J334" s="12">
        <f t="shared" si="28"/>
        <v>31</v>
      </c>
      <c r="K334" s="13"/>
    </row>
    <row r="335" spans="1:11" x14ac:dyDescent="0.2">
      <c r="A335" s="7"/>
      <c r="B335" s="98"/>
      <c r="C335" s="7"/>
      <c r="D335" s="9"/>
      <c r="E335" s="91"/>
      <c r="F335" s="91"/>
      <c r="G335" s="95">
        <f t="shared" si="26"/>
        <v>0</v>
      </c>
      <c r="H335" s="101"/>
      <c r="I335" s="94">
        <f t="shared" si="27"/>
        <v>0</v>
      </c>
      <c r="J335" s="12">
        <f t="shared" si="28"/>
        <v>31</v>
      </c>
      <c r="K335" s="13"/>
    </row>
    <row r="336" spans="1:11" x14ac:dyDescent="0.2">
      <c r="A336" s="7"/>
      <c r="B336" s="98"/>
      <c r="C336" s="7"/>
      <c r="D336" s="9"/>
      <c r="E336" s="91"/>
      <c r="F336" s="91"/>
      <c r="G336" s="95">
        <f t="shared" si="26"/>
        <v>0</v>
      </c>
      <c r="H336" s="101"/>
      <c r="I336" s="94">
        <f t="shared" si="27"/>
        <v>0</v>
      </c>
      <c r="J336" s="12">
        <f t="shared" si="28"/>
        <v>31</v>
      </c>
      <c r="K336" s="13"/>
    </row>
    <row r="337" spans="1:11" x14ac:dyDescent="0.2">
      <c r="A337" s="7"/>
      <c r="B337" s="98"/>
      <c r="C337" s="7"/>
      <c r="D337" s="9"/>
      <c r="E337" s="91"/>
      <c r="F337" s="91"/>
      <c r="G337" s="95">
        <f t="shared" si="26"/>
        <v>0</v>
      </c>
      <c r="H337" s="101"/>
      <c r="I337" s="94">
        <f t="shared" si="27"/>
        <v>0</v>
      </c>
      <c r="J337" s="12">
        <f t="shared" si="28"/>
        <v>31</v>
      </c>
      <c r="K337" s="13"/>
    </row>
    <row r="338" spans="1:11" x14ac:dyDescent="0.2">
      <c r="A338" s="7"/>
      <c r="B338" s="98"/>
      <c r="C338" s="7"/>
      <c r="D338" s="9"/>
      <c r="E338" s="91"/>
      <c r="F338" s="91"/>
      <c r="G338" s="95">
        <f t="shared" si="26"/>
        <v>0</v>
      </c>
      <c r="H338" s="101"/>
      <c r="I338" s="94">
        <f t="shared" si="27"/>
        <v>0</v>
      </c>
      <c r="J338" s="12">
        <f t="shared" si="28"/>
        <v>31</v>
      </c>
      <c r="K338" s="13"/>
    </row>
    <row r="339" spans="1:11" x14ac:dyDescent="0.2">
      <c r="A339" s="7"/>
      <c r="B339" s="98"/>
      <c r="C339" s="7"/>
      <c r="D339" s="9"/>
      <c r="E339" s="91"/>
      <c r="F339" s="91"/>
      <c r="G339" s="95">
        <f t="shared" si="26"/>
        <v>0</v>
      </c>
      <c r="H339" s="101"/>
      <c r="I339" s="94">
        <f t="shared" si="27"/>
        <v>0</v>
      </c>
      <c r="J339" s="12">
        <f t="shared" si="28"/>
        <v>31</v>
      </c>
      <c r="K339" s="13"/>
    </row>
    <row r="340" spans="1:11" x14ac:dyDescent="0.2">
      <c r="A340" s="7"/>
      <c r="B340" s="98"/>
      <c r="C340" s="7"/>
      <c r="D340" s="9"/>
      <c r="E340" s="91"/>
      <c r="F340" s="91"/>
      <c r="G340" s="95">
        <f t="shared" si="26"/>
        <v>0</v>
      </c>
      <c r="H340" s="101"/>
      <c r="I340" s="94">
        <f t="shared" si="27"/>
        <v>0</v>
      </c>
      <c r="J340" s="12">
        <f t="shared" si="28"/>
        <v>31</v>
      </c>
      <c r="K340" s="13"/>
    </row>
    <row r="341" spans="1:11" x14ac:dyDescent="0.2">
      <c r="A341" s="7"/>
      <c r="B341" s="98"/>
      <c r="C341" s="7"/>
      <c r="D341" s="9"/>
      <c r="E341" s="91"/>
      <c r="F341" s="91"/>
      <c r="G341" s="95">
        <f t="shared" si="26"/>
        <v>0</v>
      </c>
      <c r="H341" s="101"/>
      <c r="I341" s="94">
        <f t="shared" si="27"/>
        <v>0</v>
      </c>
      <c r="J341" s="12">
        <f t="shared" si="28"/>
        <v>31</v>
      </c>
      <c r="K341" s="13"/>
    </row>
    <row r="342" spans="1:11" x14ac:dyDescent="0.2">
      <c r="A342" s="7"/>
      <c r="B342" s="98"/>
      <c r="C342" s="7"/>
      <c r="D342" s="9"/>
      <c r="E342" s="91"/>
      <c r="F342" s="91"/>
      <c r="G342" s="95">
        <f t="shared" si="26"/>
        <v>0</v>
      </c>
      <c r="H342" s="101"/>
      <c r="I342" s="94">
        <f t="shared" si="27"/>
        <v>0</v>
      </c>
      <c r="J342" s="12">
        <f t="shared" si="28"/>
        <v>31</v>
      </c>
      <c r="K342" s="13"/>
    </row>
    <row r="343" spans="1:11" x14ac:dyDescent="0.2">
      <c r="A343" s="7"/>
      <c r="B343" s="98"/>
      <c r="C343" s="7"/>
      <c r="D343" s="9"/>
      <c r="E343" s="91"/>
      <c r="F343" s="91"/>
      <c r="G343" s="95">
        <f t="shared" si="26"/>
        <v>0</v>
      </c>
      <c r="H343" s="101"/>
      <c r="I343" s="94">
        <f t="shared" si="27"/>
        <v>0</v>
      </c>
      <c r="J343" s="12">
        <f t="shared" si="28"/>
        <v>31</v>
      </c>
      <c r="K343" s="13"/>
    </row>
    <row r="344" spans="1:11" x14ac:dyDescent="0.2">
      <c r="A344" s="7"/>
      <c r="B344" s="98"/>
      <c r="C344" s="7"/>
      <c r="D344" s="9"/>
      <c r="E344" s="91"/>
      <c r="F344" s="91"/>
      <c r="G344" s="95">
        <f t="shared" si="26"/>
        <v>0</v>
      </c>
      <c r="H344" s="101"/>
      <c r="I344" s="94">
        <f t="shared" si="27"/>
        <v>0</v>
      </c>
      <c r="J344" s="12">
        <f t="shared" si="28"/>
        <v>31</v>
      </c>
      <c r="K344" s="13"/>
    </row>
    <row r="345" spans="1:11" x14ac:dyDescent="0.2">
      <c r="A345" s="7"/>
      <c r="B345" s="98"/>
      <c r="C345" s="7"/>
      <c r="D345" s="9"/>
      <c r="E345" s="91"/>
      <c r="F345" s="91"/>
      <c r="G345" s="95">
        <f t="shared" si="26"/>
        <v>0</v>
      </c>
      <c r="H345" s="101"/>
      <c r="I345" s="94">
        <f t="shared" si="27"/>
        <v>0</v>
      </c>
      <c r="J345" s="12">
        <f t="shared" si="28"/>
        <v>31</v>
      </c>
      <c r="K345" s="13"/>
    </row>
    <row r="346" spans="1:11" x14ac:dyDescent="0.2">
      <c r="A346" s="7"/>
      <c r="B346" s="98"/>
      <c r="C346" s="7"/>
      <c r="D346" s="9"/>
      <c r="E346" s="91"/>
      <c r="F346" s="91"/>
      <c r="G346" s="95">
        <f t="shared" si="26"/>
        <v>0</v>
      </c>
      <c r="H346" s="101"/>
      <c r="I346" s="94">
        <f t="shared" si="27"/>
        <v>0</v>
      </c>
      <c r="J346" s="12">
        <f t="shared" si="28"/>
        <v>31</v>
      </c>
      <c r="K346" s="13"/>
    </row>
    <row r="347" spans="1:11" x14ac:dyDescent="0.2">
      <c r="A347" s="7"/>
      <c r="B347" s="98"/>
      <c r="C347" s="7"/>
      <c r="D347" s="9"/>
      <c r="E347" s="91"/>
      <c r="F347" s="91"/>
      <c r="G347" s="95">
        <f t="shared" si="26"/>
        <v>0</v>
      </c>
      <c r="H347" s="101"/>
      <c r="I347" s="94">
        <f t="shared" si="27"/>
        <v>0</v>
      </c>
      <c r="J347" s="12">
        <f t="shared" si="28"/>
        <v>31</v>
      </c>
      <c r="K347" s="13"/>
    </row>
    <row r="348" spans="1:11" x14ac:dyDescent="0.2">
      <c r="A348" s="7"/>
      <c r="B348" s="98"/>
      <c r="C348" s="7"/>
      <c r="D348" s="9"/>
      <c r="E348" s="91"/>
      <c r="F348" s="91"/>
      <c r="G348" s="95">
        <f t="shared" si="26"/>
        <v>0</v>
      </c>
      <c r="H348" s="92"/>
      <c r="I348" s="94">
        <f t="shared" si="27"/>
        <v>0</v>
      </c>
      <c r="J348" s="12">
        <f t="shared" si="28"/>
        <v>31</v>
      </c>
      <c r="K348" s="13"/>
    </row>
    <row r="349" spans="1:11" x14ac:dyDescent="0.2">
      <c r="A349" s="7"/>
      <c r="B349" s="98"/>
      <c r="C349" s="7"/>
      <c r="D349" s="9"/>
      <c r="E349" s="91"/>
      <c r="F349" s="91"/>
      <c r="G349" s="95">
        <f t="shared" si="26"/>
        <v>0</v>
      </c>
      <c r="H349" s="101"/>
      <c r="I349" s="94">
        <f t="shared" si="27"/>
        <v>0</v>
      </c>
      <c r="J349" s="12">
        <f t="shared" si="28"/>
        <v>31</v>
      </c>
      <c r="K349" s="13"/>
    </row>
    <row r="350" spans="1:11" x14ac:dyDescent="0.2">
      <c r="A350" s="7"/>
      <c r="B350" s="98"/>
      <c r="C350" s="7"/>
      <c r="D350" s="9"/>
      <c r="E350" s="91"/>
      <c r="F350" s="91"/>
      <c r="G350" s="95">
        <f t="shared" si="26"/>
        <v>0</v>
      </c>
      <c r="H350" s="101"/>
      <c r="I350" s="94">
        <f t="shared" si="27"/>
        <v>0</v>
      </c>
      <c r="J350" s="12">
        <f t="shared" si="28"/>
        <v>31</v>
      </c>
      <c r="K350" s="13"/>
    </row>
    <row r="351" spans="1:11" x14ac:dyDescent="0.2">
      <c r="A351" s="7"/>
      <c r="B351" s="98"/>
      <c r="C351" s="7"/>
      <c r="D351" s="9"/>
      <c r="E351" s="91"/>
      <c r="F351" s="91"/>
      <c r="G351" s="95">
        <f t="shared" si="26"/>
        <v>0</v>
      </c>
      <c r="H351" s="101"/>
      <c r="I351" s="94">
        <f t="shared" si="27"/>
        <v>0</v>
      </c>
      <c r="J351" s="12">
        <f t="shared" si="28"/>
        <v>31</v>
      </c>
      <c r="K351" s="13"/>
    </row>
    <row r="352" spans="1:11" x14ac:dyDescent="0.2">
      <c r="A352" s="7"/>
      <c r="B352" s="98"/>
      <c r="C352" s="7"/>
      <c r="D352" s="9"/>
      <c r="E352" s="91"/>
      <c r="F352" s="91"/>
      <c r="G352" s="95">
        <f t="shared" si="26"/>
        <v>0</v>
      </c>
      <c r="H352" s="101"/>
      <c r="I352" s="94">
        <f t="shared" si="27"/>
        <v>0</v>
      </c>
      <c r="J352" s="12">
        <f t="shared" si="28"/>
        <v>31</v>
      </c>
      <c r="K352" s="13"/>
    </row>
    <row r="353" spans="1:11" x14ac:dyDescent="0.2">
      <c r="A353" s="7"/>
      <c r="B353" s="98"/>
      <c r="C353" s="7"/>
      <c r="D353" s="9"/>
      <c r="E353" s="91"/>
      <c r="F353" s="91"/>
      <c r="G353" s="95">
        <f t="shared" si="26"/>
        <v>0</v>
      </c>
      <c r="H353" s="101"/>
      <c r="I353" s="94">
        <f t="shared" si="27"/>
        <v>0</v>
      </c>
      <c r="J353" s="12">
        <f t="shared" si="28"/>
        <v>31</v>
      </c>
      <c r="K353" s="13"/>
    </row>
    <row r="354" spans="1:11" x14ac:dyDescent="0.2">
      <c r="A354" s="7"/>
      <c r="B354" s="98"/>
      <c r="C354" s="7"/>
      <c r="D354" s="9"/>
      <c r="E354" s="91"/>
      <c r="F354" s="91"/>
      <c r="G354" s="95">
        <f t="shared" si="26"/>
        <v>0</v>
      </c>
      <c r="H354" s="101"/>
      <c r="I354" s="94">
        <f t="shared" si="27"/>
        <v>0</v>
      </c>
      <c r="J354" s="12">
        <f t="shared" si="28"/>
        <v>31</v>
      </c>
      <c r="K354" s="13"/>
    </row>
    <row r="355" spans="1:11" x14ac:dyDescent="0.2">
      <c r="A355" s="7"/>
      <c r="B355" s="98"/>
      <c r="C355" s="7"/>
      <c r="D355" s="9"/>
      <c r="E355" s="91"/>
      <c r="F355" s="91"/>
      <c r="G355" s="95">
        <f t="shared" si="26"/>
        <v>0</v>
      </c>
      <c r="H355" s="101"/>
      <c r="I355" s="94">
        <f t="shared" si="27"/>
        <v>0</v>
      </c>
      <c r="J355" s="12">
        <f t="shared" si="28"/>
        <v>31</v>
      </c>
      <c r="K355" s="13"/>
    </row>
    <row r="356" spans="1:11" x14ac:dyDescent="0.2">
      <c r="A356" s="7"/>
      <c r="B356" s="98"/>
      <c r="C356" s="7"/>
      <c r="D356" s="9"/>
      <c r="E356" s="91"/>
      <c r="F356" s="91"/>
      <c r="G356" s="95">
        <f t="shared" si="26"/>
        <v>0</v>
      </c>
      <c r="H356" s="101"/>
      <c r="I356" s="94">
        <f t="shared" si="27"/>
        <v>0</v>
      </c>
      <c r="J356" s="12">
        <f t="shared" si="28"/>
        <v>31</v>
      </c>
      <c r="K356" s="13"/>
    </row>
    <row r="357" spans="1:11" x14ac:dyDescent="0.2">
      <c r="A357" s="7"/>
      <c r="B357" s="98"/>
      <c r="C357" s="7"/>
      <c r="D357" s="9"/>
      <c r="E357" s="91"/>
      <c r="F357" s="91"/>
      <c r="G357" s="95">
        <f t="shared" ref="G357:G420" si="29">G358+F357-E357</f>
        <v>0</v>
      </c>
      <c r="H357" s="101"/>
      <c r="I357" s="94">
        <f t="shared" ref="I357:I420" si="30">-E357+F357</f>
        <v>0</v>
      </c>
      <c r="J357" s="12">
        <f t="shared" ref="J357:J420" si="31">EOMONTH(B357,0)</f>
        <v>31</v>
      </c>
      <c r="K357" s="13"/>
    </row>
    <row r="358" spans="1:11" x14ac:dyDescent="0.2">
      <c r="A358" s="7"/>
      <c r="B358" s="98"/>
      <c r="C358" s="7"/>
      <c r="D358" s="9"/>
      <c r="E358" s="91"/>
      <c r="F358" s="91"/>
      <c r="G358" s="95">
        <f t="shared" si="29"/>
        <v>0</v>
      </c>
      <c r="H358" s="101"/>
      <c r="I358" s="94">
        <f t="shared" si="30"/>
        <v>0</v>
      </c>
      <c r="J358" s="12">
        <f t="shared" si="31"/>
        <v>31</v>
      </c>
      <c r="K358" s="13"/>
    </row>
    <row r="359" spans="1:11" x14ac:dyDescent="0.2">
      <c r="A359" s="7"/>
      <c r="B359" s="98"/>
      <c r="C359" s="7"/>
      <c r="D359" s="9"/>
      <c r="E359" s="91"/>
      <c r="F359" s="91"/>
      <c r="G359" s="95">
        <f t="shared" si="29"/>
        <v>0</v>
      </c>
      <c r="H359" s="101"/>
      <c r="I359" s="94">
        <f t="shared" si="30"/>
        <v>0</v>
      </c>
      <c r="J359" s="12">
        <f t="shared" si="31"/>
        <v>31</v>
      </c>
      <c r="K359" s="13"/>
    </row>
    <row r="360" spans="1:11" x14ac:dyDescent="0.2">
      <c r="A360" s="7"/>
      <c r="B360" s="98"/>
      <c r="C360" s="7"/>
      <c r="D360" s="9"/>
      <c r="E360" s="91"/>
      <c r="F360" s="91"/>
      <c r="G360" s="95">
        <f t="shared" si="29"/>
        <v>0</v>
      </c>
      <c r="H360" s="101"/>
      <c r="I360" s="94">
        <f t="shared" si="30"/>
        <v>0</v>
      </c>
      <c r="J360" s="12">
        <f t="shared" si="31"/>
        <v>31</v>
      </c>
      <c r="K360" s="13"/>
    </row>
    <row r="361" spans="1:11" x14ac:dyDescent="0.2">
      <c r="A361" s="7"/>
      <c r="B361" s="98"/>
      <c r="C361" s="7"/>
      <c r="D361" s="9"/>
      <c r="E361" s="91"/>
      <c r="F361" s="91"/>
      <c r="G361" s="95">
        <f t="shared" si="29"/>
        <v>0</v>
      </c>
      <c r="H361" s="101"/>
      <c r="I361" s="94">
        <f t="shared" si="30"/>
        <v>0</v>
      </c>
      <c r="J361" s="12">
        <f t="shared" si="31"/>
        <v>31</v>
      </c>
      <c r="K361" s="13"/>
    </row>
    <row r="362" spans="1:11" x14ac:dyDescent="0.2">
      <c r="A362" s="7"/>
      <c r="B362" s="98"/>
      <c r="C362" s="7"/>
      <c r="D362" s="9"/>
      <c r="E362" s="91"/>
      <c r="F362" s="91"/>
      <c r="G362" s="95">
        <f t="shared" si="29"/>
        <v>0</v>
      </c>
      <c r="H362" s="101"/>
      <c r="I362" s="94">
        <f t="shared" si="30"/>
        <v>0</v>
      </c>
      <c r="J362" s="12">
        <f t="shared" si="31"/>
        <v>31</v>
      </c>
      <c r="K362" s="13"/>
    </row>
    <row r="363" spans="1:11" x14ac:dyDescent="0.2">
      <c r="A363" s="7"/>
      <c r="B363" s="98"/>
      <c r="C363" s="7"/>
      <c r="D363" s="9"/>
      <c r="E363" s="91"/>
      <c r="F363" s="91"/>
      <c r="G363" s="95">
        <f t="shared" si="29"/>
        <v>0</v>
      </c>
      <c r="H363" s="101"/>
      <c r="I363" s="94">
        <f t="shared" si="30"/>
        <v>0</v>
      </c>
      <c r="J363" s="12">
        <f t="shared" si="31"/>
        <v>31</v>
      </c>
      <c r="K363" s="13"/>
    </row>
    <row r="364" spans="1:11" x14ac:dyDescent="0.2">
      <c r="A364" s="7"/>
      <c r="B364" s="98"/>
      <c r="C364" s="7"/>
      <c r="D364" s="9"/>
      <c r="E364" s="91"/>
      <c r="F364" s="91"/>
      <c r="G364" s="95">
        <f t="shared" si="29"/>
        <v>0</v>
      </c>
      <c r="H364" s="101"/>
      <c r="I364" s="94">
        <f t="shared" si="30"/>
        <v>0</v>
      </c>
      <c r="J364" s="12">
        <f t="shared" si="31"/>
        <v>31</v>
      </c>
      <c r="K364" s="13"/>
    </row>
    <row r="365" spans="1:11" x14ac:dyDescent="0.2">
      <c r="A365" s="7"/>
      <c r="B365" s="98"/>
      <c r="C365" s="7"/>
      <c r="D365" s="9"/>
      <c r="E365" s="91"/>
      <c r="F365" s="91"/>
      <c r="G365" s="95">
        <f t="shared" si="29"/>
        <v>0</v>
      </c>
      <c r="H365" s="101"/>
      <c r="I365" s="94">
        <f t="shared" si="30"/>
        <v>0</v>
      </c>
      <c r="J365" s="12">
        <f t="shared" si="31"/>
        <v>31</v>
      </c>
      <c r="K365" s="13"/>
    </row>
    <row r="366" spans="1:11" x14ac:dyDescent="0.2">
      <c r="A366" s="7"/>
      <c r="B366" s="98"/>
      <c r="C366" s="7"/>
      <c r="D366" s="9"/>
      <c r="E366" s="91"/>
      <c r="F366" s="91"/>
      <c r="G366" s="95">
        <f t="shared" si="29"/>
        <v>0</v>
      </c>
      <c r="H366" s="101"/>
      <c r="I366" s="94">
        <f t="shared" si="30"/>
        <v>0</v>
      </c>
      <c r="J366" s="12">
        <f t="shared" si="31"/>
        <v>31</v>
      </c>
      <c r="K366" s="13"/>
    </row>
    <row r="367" spans="1:11" x14ac:dyDescent="0.2">
      <c r="A367" s="7"/>
      <c r="B367" s="98"/>
      <c r="C367" s="7"/>
      <c r="D367" s="9"/>
      <c r="E367" s="91"/>
      <c r="F367" s="91"/>
      <c r="G367" s="95">
        <f t="shared" si="29"/>
        <v>0</v>
      </c>
      <c r="H367" s="101"/>
      <c r="I367" s="94">
        <f t="shared" si="30"/>
        <v>0</v>
      </c>
      <c r="J367" s="12">
        <f t="shared" si="31"/>
        <v>31</v>
      </c>
      <c r="K367" s="13"/>
    </row>
    <row r="368" spans="1:11" x14ac:dyDescent="0.2">
      <c r="A368" s="7"/>
      <c r="B368" s="98"/>
      <c r="C368" s="7"/>
      <c r="D368" s="7"/>
      <c r="E368" s="91"/>
      <c r="F368" s="91"/>
      <c r="G368" s="95">
        <f t="shared" si="29"/>
        <v>0</v>
      </c>
      <c r="H368" s="101"/>
      <c r="I368" s="94">
        <f t="shared" si="30"/>
        <v>0</v>
      </c>
      <c r="J368" s="12">
        <f t="shared" si="31"/>
        <v>31</v>
      </c>
      <c r="K368" s="13"/>
    </row>
    <row r="369" spans="1:11" x14ac:dyDescent="0.2">
      <c r="A369" s="7"/>
      <c r="B369" s="98"/>
      <c r="C369" s="7"/>
      <c r="D369" s="9"/>
      <c r="E369" s="91"/>
      <c r="F369" s="91"/>
      <c r="G369" s="95">
        <f t="shared" si="29"/>
        <v>0</v>
      </c>
      <c r="H369" s="101"/>
      <c r="I369" s="94">
        <f t="shared" si="30"/>
        <v>0</v>
      </c>
      <c r="J369" s="12">
        <f t="shared" si="31"/>
        <v>31</v>
      </c>
      <c r="K369" s="13"/>
    </row>
    <row r="370" spans="1:11" x14ac:dyDescent="0.2">
      <c r="A370" s="7"/>
      <c r="B370" s="98"/>
      <c r="C370" s="7"/>
      <c r="D370" s="9"/>
      <c r="E370" s="91"/>
      <c r="F370" s="91"/>
      <c r="G370" s="95">
        <f t="shared" si="29"/>
        <v>0</v>
      </c>
      <c r="H370" s="101"/>
      <c r="I370" s="94">
        <f t="shared" si="30"/>
        <v>0</v>
      </c>
      <c r="J370" s="12">
        <f t="shared" si="31"/>
        <v>31</v>
      </c>
      <c r="K370" s="13"/>
    </row>
    <row r="371" spans="1:11" x14ac:dyDescent="0.2">
      <c r="A371" s="7"/>
      <c r="B371" s="98"/>
      <c r="C371" s="7"/>
      <c r="D371" s="9"/>
      <c r="E371" s="91"/>
      <c r="F371" s="91"/>
      <c r="G371" s="95">
        <f t="shared" si="29"/>
        <v>0</v>
      </c>
      <c r="H371" s="101"/>
      <c r="I371" s="94">
        <f t="shared" si="30"/>
        <v>0</v>
      </c>
      <c r="J371" s="12">
        <f t="shared" si="31"/>
        <v>31</v>
      </c>
      <c r="K371" s="13"/>
    </row>
    <row r="372" spans="1:11" x14ac:dyDescent="0.2">
      <c r="A372" s="7"/>
      <c r="B372" s="98"/>
      <c r="C372" s="7"/>
      <c r="D372" s="9"/>
      <c r="E372" s="91"/>
      <c r="F372" s="91"/>
      <c r="G372" s="95">
        <f t="shared" si="29"/>
        <v>0</v>
      </c>
      <c r="H372" s="101"/>
      <c r="I372" s="94">
        <f t="shared" si="30"/>
        <v>0</v>
      </c>
      <c r="J372" s="12">
        <f t="shared" si="31"/>
        <v>31</v>
      </c>
      <c r="K372" s="13"/>
    </row>
    <row r="373" spans="1:11" x14ac:dyDescent="0.2">
      <c r="A373" s="7"/>
      <c r="B373" s="98"/>
      <c r="C373" s="7"/>
      <c r="D373" s="9"/>
      <c r="E373" s="91"/>
      <c r="F373" s="91"/>
      <c r="G373" s="95">
        <f t="shared" si="29"/>
        <v>0</v>
      </c>
      <c r="H373" s="101"/>
      <c r="I373" s="94">
        <f t="shared" si="30"/>
        <v>0</v>
      </c>
      <c r="J373" s="12">
        <f t="shared" si="31"/>
        <v>31</v>
      </c>
      <c r="K373" s="13"/>
    </row>
    <row r="374" spans="1:11" x14ac:dyDescent="0.2">
      <c r="A374" s="7"/>
      <c r="B374" s="98"/>
      <c r="C374" s="7"/>
      <c r="D374" s="7"/>
      <c r="E374" s="91"/>
      <c r="F374" s="91"/>
      <c r="G374" s="95">
        <f t="shared" si="29"/>
        <v>0</v>
      </c>
      <c r="H374" s="101"/>
      <c r="I374" s="94">
        <f t="shared" si="30"/>
        <v>0</v>
      </c>
      <c r="J374" s="12">
        <f t="shared" si="31"/>
        <v>31</v>
      </c>
      <c r="K374" s="13"/>
    </row>
    <row r="375" spans="1:11" x14ac:dyDescent="0.2">
      <c r="A375" s="9"/>
      <c r="B375" s="98"/>
      <c r="C375" s="7"/>
      <c r="D375" s="9"/>
      <c r="E375" s="91"/>
      <c r="F375" s="91"/>
      <c r="G375" s="95">
        <f t="shared" si="29"/>
        <v>0</v>
      </c>
      <c r="H375" s="101"/>
      <c r="I375" s="94">
        <f t="shared" si="30"/>
        <v>0</v>
      </c>
      <c r="J375" s="12">
        <f t="shared" si="31"/>
        <v>31</v>
      </c>
      <c r="K375" s="13"/>
    </row>
    <row r="376" spans="1:11" x14ac:dyDescent="0.2">
      <c r="A376" s="9"/>
      <c r="B376" s="98"/>
      <c r="C376" s="7"/>
      <c r="D376" s="9"/>
      <c r="E376" s="91"/>
      <c r="F376" s="91"/>
      <c r="G376" s="95">
        <f t="shared" si="29"/>
        <v>0</v>
      </c>
      <c r="H376" s="101"/>
      <c r="I376" s="94">
        <f t="shared" si="30"/>
        <v>0</v>
      </c>
      <c r="J376" s="12">
        <f t="shared" si="31"/>
        <v>31</v>
      </c>
      <c r="K376" s="13"/>
    </row>
    <row r="377" spans="1:11" x14ac:dyDescent="0.2">
      <c r="A377" s="7"/>
      <c r="B377" s="98"/>
      <c r="C377" s="7"/>
      <c r="D377" s="9"/>
      <c r="E377" s="91"/>
      <c r="F377" s="91"/>
      <c r="G377" s="95">
        <f t="shared" si="29"/>
        <v>0</v>
      </c>
      <c r="H377" s="101"/>
      <c r="I377" s="94">
        <f t="shared" si="30"/>
        <v>0</v>
      </c>
      <c r="J377" s="12">
        <f t="shared" si="31"/>
        <v>31</v>
      </c>
      <c r="K377" s="13"/>
    </row>
    <row r="378" spans="1:11" x14ac:dyDescent="0.2">
      <c r="A378" s="7"/>
      <c r="B378" s="98"/>
      <c r="C378" s="7"/>
      <c r="D378" s="9"/>
      <c r="E378" s="91"/>
      <c r="F378" s="91"/>
      <c r="G378" s="95">
        <f t="shared" si="29"/>
        <v>0</v>
      </c>
      <c r="H378" s="101"/>
      <c r="I378" s="94">
        <f t="shared" si="30"/>
        <v>0</v>
      </c>
      <c r="J378" s="12">
        <f t="shared" si="31"/>
        <v>31</v>
      </c>
      <c r="K378" s="13"/>
    </row>
    <row r="379" spans="1:11" x14ac:dyDescent="0.2">
      <c r="A379" s="7"/>
      <c r="B379" s="98"/>
      <c r="C379" s="7"/>
      <c r="D379" s="7"/>
      <c r="E379" s="91"/>
      <c r="F379" s="91"/>
      <c r="G379" s="95">
        <f t="shared" si="29"/>
        <v>0</v>
      </c>
      <c r="H379" s="101"/>
      <c r="I379" s="94">
        <f t="shared" si="30"/>
        <v>0</v>
      </c>
      <c r="J379" s="12">
        <f t="shared" si="31"/>
        <v>31</v>
      </c>
      <c r="K379" s="13"/>
    </row>
    <row r="380" spans="1:11" x14ac:dyDescent="0.2">
      <c r="A380" s="7"/>
      <c r="B380" s="98"/>
      <c r="C380" s="7"/>
      <c r="D380" s="9"/>
      <c r="E380" s="91"/>
      <c r="F380" s="91"/>
      <c r="G380" s="95">
        <f t="shared" si="29"/>
        <v>0</v>
      </c>
      <c r="H380" s="101"/>
      <c r="I380" s="94">
        <f t="shared" si="30"/>
        <v>0</v>
      </c>
      <c r="J380" s="12">
        <f t="shared" si="31"/>
        <v>31</v>
      </c>
      <c r="K380" s="13"/>
    </row>
    <row r="381" spans="1:11" x14ac:dyDescent="0.2">
      <c r="A381" s="7"/>
      <c r="B381" s="98"/>
      <c r="C381" s="7"/>
      <c r="D381" s="9"/>
      <c r="E381" s="91"/>
      <c r="F381" s="91"/>
      <c r="G381" s="95">
        <f t="shared" si="29"/>
        <v>0</v>
      </c>
      <c r="H381" s="101"/>
      <c r="I381" s="94">
        <f t="shared" si="30"/>
        <v>0</v>
      </c>
      <c r="J381" s="12">
        <f t="shared" si="31"/>
        <v>31</v>
      </c>
      <c r="K381" s="13"/>
    </row>
    <row r="382" spans="1:11" x14ac:dyDescent="0.2">
      <c r="A382" s="7"/>
      <c r="B382" s="98"/>
      <c r="C382" s="7"/>
      <c r="D382" s="9"/>
      <c r="E382" s="91"/>
      <c r="F382" s="91"/>
      <c r="G382" s="95">
        <f t="shared" si="29"/>
        <v>0</v>
      </c>
      <c r="H382" s="101"/>
      <c r="I382" s="94">
        <f t="shared" si="30"/>
        <v>0</v>
      </c>
      <c r="J382" s="12">
        <f t="shared" si="31"/>
        <v>31</v>
      </c>
      <c r="K382" s="13"/>
    </row>
    <row r="383" spans="1:11" x14ac:dyDescent="0.2">
      <c r="A383" s="7"/>
      <c r="B383" s="98"/>
      <c r="C383" s="7"/>
      <c r="D383" s="9"/>
      <c r="E383" s="91"/>
      <c r="F383" s="91"/>
      <c r="G383" s="95">
        <f t="shared" si="29"/>
        <v>0</v>
      </c>
      <c r="H383" s="101"/>
      <c r="I383" s="94">
        <f t="shared" si="30"/>
        <v>0</v>
      </c>
      <c r="J383" s="12">
        <f t="shared" si="31"/>
        <v>31</v>
      </c>
      <c r="K383" s="13"/>
    </row>
    <row r="384" spans="1:11" x14ac:dyDescent="0.2">
      <c r="A384" s="7"/>
      <c r="B384" s="98"/>
      <c r="C384" s="7"/>
      <c r="D384" s="9"/>
      <c r="E384" s="91"/>
      <c r="F384" s="91"/>
      <c r="G384" s="95">
        <f t="shared" si="29"/>
        <v>0</v>
      </c>
      <c r="H384" s="101"/>
      <c r="I384" s="94">
        <f t="shared" si="30"/>
        <v>0</v>
      </c>
      <c r="J384" s="12">
        <f t="shared" si="31"/>
        <v>31</v>
      </c>
      <c r="K384" s="13"/>
    </row>
    <row r="385" spans="1:11" x14ac:dyDescent="0.2">
      <c r="A385" s="7"/>
      <c r="B385" s="98"/>
      <c r="C385" s="7"/>
      <c r="D385" s="9"/>
      <c r="E385" s="91"/>
      <c r="F385" s="91"/>
      <c r="G385" s="95">
        <f t="shared" si="29"/>
        <v>0</v>
      </c>
      <c r="H385" s="101"/>
      <c r="I385" s="94">
        <f t="shared" si="30"/>
        <v>0</v>
      </c>
      <c r="J385" s="12">
        <f t="shared" si="31"/>
        <v>31</v>
      </c>
      <c r="K385" s="13"/>
    </row>
    <row r="386" spans="1:11" x14ac:dyDescent="0.2">
      <c r="A386" s="7"/>
      <c r="B386" s="98"/>
      <c r="C386" s="7"/>
      <c r="D386" s="9"/>
      <c r="E386" s="91"/>
      <c r="F386" s="91"/>
      <c r="G386" s="95">
        <f t="shared" si="29"/>
        <v>0</v>
      </c>
      <c r="H386" s="101"/>
      <c r="I386" s="94">
        <f t="shared" si="30"/>
        <v>0</v>
      </c>
      <c r="J386" s="12">
        <f t="shared" si="31"/>
        <v>31</v>
      </c>
      <c r="K386" s="13"/>
    </row>
    <row r="387" spans="1:11" x14ac:dyDescent="0.2">
      <c r="A387" s="7"/>
      <c r="B387" s="98"/>
      <c r="C387" s="7"/>
      <c r="D387" s="9"/>
      <c r="E387" s="91"/>
      <c r="F387" s="91"/>
      <c r="G387" s="95">
        <f t="shared" si="29"/>
        <v>0</v>
      </c>
      <c r="H387" s="101"/>
      <c r="I387" s="94">
        <f t="shared" si="30"/>
        <v>0</v>
      </c>
      <c r="J387" s="12">
        <f t="shared" si="31"/>
        <v>31</v>
      </c>
      <c r="K387" s="13"/>
    </row>
    <row r="388" spans="1:11" x14ac:dyDescent="0.2">
      <c r="A388" s="7"/>
      <c r="B388" s="98"/>
      <c r="C388" s="7"/>
      <c r="D388" s="9"/>
      <c r="E388" s="91"/>
      <c r="F388" s="91"/>
      <c r="G388" s="95">
        <f t="shared" si="29"/>
        <v>0</v>
      </c>
      <c r="H388" s="101"/>
      <c r="I388" s="94">
        <f t="shared" si="30"/>
        <v>0</v>
      </c>
      <c r="J388" s="12">
        <f t="shared" si="31"/>
        <v>31</v>
      </c>
      <c r="K388" s="13"/>
    </row>
    <row r="389" spans="1:11" x14ac:dyDescent="0.2">
      <c r="A389" s="7"/>
      <c r="B389" s="98"/>
      <c r="C389" s="7"/>
      <c r="D389" s="9"/>
      <c r="E389" s="91"/>
      <c r="F389" s="91"/>
      <c r="G389" s="95">
        <f t="shared" si="29"/>
        <v>0</v>
      </c>
      <c r="H389" s="101"/>
      <c r="I389" s="94">
        <f t="shared" si="30"/>
        <v>0</v>
      </c>
      <c r="J389" s="12">
        <f t="shared" si="31"/>
        <v>31</v>
      </c>
      <c r="K389" s="13"/>
    </row>
    <row r="390" spans="1:11" x14ac:dyDescent="0.2">
      <c r="A390" s="7"/>
      <c r="B390" s="98"/>
      <c r="C390" s="7"/>
      <c r="D390" s="9"/>
      <c r="E390" s="91"/>
      <c r="F390" s="91"/>
      <c r="G390" s="95">
        <f t="shared" si="29"/>
        <v>0</v>
      </c>
      <c r="H390" s="101"/>
      <c r="I390" s="94">
        <f t="shared" si="30"/>
        <v>0</v>
      </c>
      <c r="J390" s="12">
        <f t="shared" si="31"/>
        <v>31</v>
      </c>
      <c r="K390" s="13"/>
    </row>
    <row r="391" spans="1:11" x14ac:dyDescent="0.2">
      <c r="A391" s="7"/>
      <c r="B391" s="98"/>
      <c r="C391" s="7"/>
      <c r="D391" s="9"/>
      <c r="E391" s="91"/>
      <c r="F391" s="91"/>
      <c r="G391" s="95">
        <f t="shared" si="29"/>
        <v>0</v>
      </c>
      <c r="H391" s="101"/>
      <c r="I391" s="94">
        <f t="shared" si="30"/>
        <v>0</v>
      </c>
      <c r="J391" s="12">
        <f t="shared" si="31"/>
        <v>31</v>
      </c>
      <c r="K391" s="13"/>
    </row>
    <row r="392" spans="1:11" x14ac:dyDescent="0.2">
      <c r="A392" s="7"/>
      <c r="B392" s="98"/>
      <c r="C392" s="7"/>
      <c r="D392" s="7"/>
      <c r="E392" s="91"/>
      <c r="F392" s="91"/>
      <c r="G392" s="95">
        <f t="shared" si="29"/>
        <v>0</v>
      </c>
      <c r="H392" s="101"/>
      <c r="I392" s="94">
        <f t="shared" si="30"/>
        <v>0</v>
      </c>
      <c r="J392" s="12">
        <f t="shared" si="31"/>
        <v>31</v>
      </c>
      <c r="K392" s="13"/>
    </row>
    <row r="393" spans="1:11" x14ac:dyDescent="0.2">
      <c r="A393" s="9"/>
      <c r="B393" s="98"/>
      <c r="C393" s="7"/>
      <c r="D393" s="9"/>
      <c r="E393" s="91"/>
      <c r="F393" s="91"/>
      <c r="G393" s="95">
        <f t="shared" si="29"/>
        <v>0</v>
      </c>
      <c r="H393" s="101"/>
      <c r="I393" s="94">
        <f t="shared" si="30"/>
        <v>0</v>
      </c>
      <c r="J393" s="12">
        <f t="shared" si="31"/>
        <v>31</v>
      </c>
      <c r="K393" s="13"/>
    </row>
    <row r="394" spans="1:11" x14ac:dyDescent="0.2">
      <c r="A394" s="7"/>
      <c r="B394" s="98"/>
      <c r="C394" s="7"/>
      <c r="D394" s="7"/>
      <c r="E394" s="91"/>
      <c r="F394" s="91"/>
      <c r="G394" s="95">
        <f t="shared" si="29"/>
        <v>0</v>
      </c>
      <c r="H394" s="101"/>
      <c r="I394" s="94">
        <f t="shared" si="30"/>
        <v>0</v>
      </c>
      <c r="J394" s="12">
        <f t="shared" si="31"/>
        <v>31</v>
      </c>
      <c r="K394" s="13"/>
    </row>
    <row r="395" spans="1:11" x14ac:dyDescent="0.2">
      <c r="A395" s="7"/>
      <c r="B395" s="98"/>
      <c r="C395" s="9"/>
      <c r="D395" s="9"/>
      <c r="E395" s="91"/>
      <c r="F395" s="91"/>
      <c r="G395" s="95">
        <f t="shared" si="29"/>
        <v>0</v>
      </c>
      <c r="H395" s="101"/>
      <c r="I395" s="94">
        <f t="shared" si="30"/>
        <v>0</v>
      </c>
      <c r="J395" s="12">
        <f t="shared" si="31"/>
        <v>31</v>
      </c>
      <c r="K395" s="13"/>
    </row>
    <row r="396" spans="1:11" x14ac:dyDescent="0.2">
      <c r="A396" s="9"/>
      <c r="B396" s="98"/>
      <c r="C396" s="9"/>
      <c r="D396" s="9"/>
      <c r="E396" s="91"/>
      <c r="F396" s="91"/>
      <c r="G396" s="95">
        <f t="shared" si="29"/>
        <v>0</v>
      </c>
      <c r="H396" s="101"/>
      <c r="I396" s="94">
        <f t="shared" si="30"/>
        <v>0</v>
      </c>
      <c r="J396" s="12">
        <f t="shared" si="31"/>
        <v>31</v>
      </c>
      <c r="K396" s="13"/>
    </row>
    <row r="397" spans="1:11" x14ac:dyDescent="0.2">
      <c r="A397" s="7"/>
      <c r="B397" s="98"/>
      <c r="C397" s="9"/>
      <c r="D397" s="9"/>
      <c r="E397" s="91"/>
      <c r="F397" s="91"/>
      <c r="G397" s="95">
        <f t="shared" si="29"/>
        <v>0</v>
      </c>
      <c r="H397" s="101"/>
      <c r="I397" s="94">
        <f t="shared" si="30"/>
        <v>0</v>
      </c>
      <c r="J397" s="12">
        <f t="shared" si="31"/>
        <v>31</v>
      </c>
      <c r="K397" s="13"/>
    </row>
    <row r="398" spans="1:11" x14ac:dyDescent="0.2">
      <c r="A398" s="7"/>
      <c r="B398" s="98"/>
      <c r="C398" s="9"/>
      <c r="D398" s="9"/>
      <c r="E398" s="91"/>
      <c r="F398" s="91"/>
      <c r="G398" s="95">
        <f t="shared" si="29"/>
        <v>0</v>
      </c>
      <c r="H398" s="101"/>
      <c r="I398" s="94">
        <f t="shared" si="30"/>
        <v>0</v>
      </c>
      <c r="J398" s="12">
        <f t="shared" si="31"/>
        <v>31</v>
      </c>
      <c r="K398" s="13"/>
    </row>
    <row r="399" spans="1:11" x14ac:dyDescent="0.2">
      <c r="A399" s="7"/>
      <c r="B399" s="98"/>
      <c r="C399" s="7"/>
      <c r="D399" s="7"/>
      <c r="E399" s="91"/>
      <c r="F399" s="91"/>
      <c r="G399" s="95">
        <f t="shared" si="29"/>
        <v>0</v>
      </c>
      <c r="H399" s="101"/>
      <c r="I399" s="94">
        <f t="shared" si="30"/>
        <v>0</v>
      </c>
      <c r="J399" s="12">
        <f t="shared" si="31"/>
        <v>31</v>
      </c>
      <c r="K399" s="13"/>
    </row>
    <row r="400" spans="1:11" x14ac:dyDescent="0.2">
      <c r="A400" s="9"/>
      <c r="B400" s="98"/>
      <c r="C400" s="9"/>
      <c r="D400" s="9"/>
      <c r="E400" s="91"/>
      <c r="F400" s="91"/>
      <c r="G400" s="95">
        <f t="shared" si="29"/>
        <v>0</v>
      </c>
      <c r="H400" s="101"/>
      <c r="I400" s="94">
        <f t="shared" si="30"/>
        <v>0</v>
      </c>
      <c r="J400" s="12">
        <f t="shared" si="31"/>
        <v>31</v>
      </c>
      <c r="K400" s="13"/>
    </row>
    <row r="401" spans="1:11" x14ac:dyDescent="0.2">
      <c r="A401" s="9"/>
      <c r="B401" s="98"/>
      <c r="C401" s="9"/>
      <c r="D401" s="9"/>
      <c r="E401" s="91"/>
      <c r="F401" s="91"/>
      <c r="G401" s="95">
        <f t="shared" si="29"/>
        <v>0</v>
      </c>
      <c r="H401" s="101"/>
      <c r="I401" s="94">
        <f t="shared" si="30"/>
        <v>0</v>
      </c>
      <c r="J401" s="12">
        <f t="shared" si="31"/>
        <v>31</v>
      </c>
      <c r="K401" s="13"/>
    </row>
    <row r="402" spans="1:11" x14ac:dyDescent="0.2">
      <c r="A402" s="7"/>
      <c r="B402" s="98"/>
      <c r="C402" s="9"/>
      <c r="D402" s="9"/>
      <c r="E402" s="91"/>
      <c r="F402" s="91"/>
      <c r="G402" s="95">
        <f t="shared" si="29"/>
        <v>0</v>
      </c>
      <c r="H402" s="101"/>
      <c r="I402" s="94">
        <f t="shared" si="30"/>
        <v>0</v>
      </c>
      <c r="J402" s="12">
        <f t="shared" si="31"/>
        <v>31</v>
      </c>
      <c r="K402" s="13"/>
    </row>
    <row r="403" spans="1:11" x14ac:dyDescent="0.2">
      <c r="A403" s="7"/>
      <c r="B403" s="98"/>
      <c r="C403" s="9"/>
      <c r="D403" s="9"/>
      <c r="E403" s="91"/>
      <c r="F403" s="91"/>
      <c r="G403" s="95">
        <f t="shared" si="29"/>
        <v>0</v>
      </c>
      <c r="H403" s="101"/>
      <c r="I403" s="94">
        <f t="shared" si="30"/>
        <v>0</v>
      </c>
      <c r="J403" s="12">
        <f t="shared" si="31"/>
        <v>31</v>
      </c>
      <c r="K403" s="13"/>
    </row>
    <row r="404" spans="1:11" x14ac:dyDescent="0.2">
      <c r="A404" s="7"/>
      <c r="B404" s="98"/>
      <c r="C404" s="9"/>
      <c r="D404" s="9"/>
      <c r="E404" s="91"/>
      <c r="F404" s="91"/>
      <c r="G404" s="95">
        <f t="shared" si="29"/>
        <v>0</v>
      </c>
      <c r="H404" s="101"/>
      <c r="I404" s="94">
        <f t="shared" si="30"/>
        <v>0</v>
      </c>
      <c r="J404" s="12">
        <f t="shared" si="31"/>
        <v>31</v>
      </c>
      <c r="K404" s="13"/>
    </row>
    <row r="405" spans="1:11" x14ac:dyDescent="0.2">
      <c r="A405" s="7"/>
      <c r="B405" s="98"/>
      <c r="C405" s="7"/>
      <c r="D405" s="7"/>
      <c r="E405" s="91"/>
      <c r="F405" s="91"/>
      <c r="G405" s="95">
        <f t="shared" si="29"/>
        <v>0</v>
      </c>
      <c r="H405" s="101"/>
      <c r="I405" s="94">
        <f t="shared" si="30"/>
        <v>0</v>
      </c>
      <c r="J405" s="12">
        <f t="shared" si="31"/>
        <v>31</v>
      </c>
      <c r="K405" s="13"/>
    </row>
    <row r="406" spans="1:11" x14ac:dyDescent="0.2">
      <c r="A406" s="7"/>
      <c r="B406" s="98"/>
      <c r="C406" s="9"/>
      <c r="D406" s="9"/>
      <c r="E406" s="91"/>
      <c r="F406" s="91"/>
      <c r="G406" s="95">
        <f t="shared" si="29"/>
        <v>0</v>
      </c>
      <c r="H406" s="101"/>
      <c r="I406" s="94">
        <f t="shared" si="30"/>
        <v>0</v>
      </c>
      <c r="J406" s="12">
        <f t="shared" si="31"/>
        <v>31</v>
      </c>
      <c r="K406" s="13"/>
    </row>
    <row r="407" spans="1:11" x14ac:dyDescent="0.2">
      <c r="A407" s="9"/>
      <c r="B407" s="98"/>
      <c r="C407" s="9"/>
      <c r="D407" s="9"/>
      <c r="E407" s="91"/>
      <c r="F407" s="91"/>
      <c r="G407" s="95">
        <f t="shared" si="29"/>
        <v>0</v>
      </c>
      <c r="H407" s="101"/>
      <c r="I407" s="94">
        <f t="shared" si="30"/>
        <v>0</v>
      </c>
      <c r="J407" s="12">
        <f t="shared" si="31"/>
        <v>31</v>
      </c>
      <c r="K407" s="13"/>
    </row>
    <row r="408" spans="1:11" x14ac:dyDescent="0.2">
      <c r="A408" s="7"/>
      <c r="B408" s="98"/>
      <c r="C408" s="7"/>
      <c r="D408" s="7"/>
      <c r="E408" s="91"/>
      <c r="F408" s="91"/>
      <c r="G408" s="95">
        <f t="shared" si="29"/>
        <v>0</v>
      </c>
      <c r="H408" s="101"/>
      <c r="I408" s="94">
        <f t="shared" si="30"/>
        <v>0</v>
      </c>
      <c r="J408" s="12">
        <f t="shared" si="31"/>
        <v>31</v>
      </c>
      <c r="K408" s="13"/>
    </row>
    <row r="409" spans="1:11" x14ac:dyDescent="0.2">
      <c r="A409" s="7"/>
      <c r="B409" s="98"/>
      <c r="C409" s="9"/>
      <c r="D409" s="9"/>
      <c r="E409" s="91"/>
      <c r="F409" s="91"/>
      <c r="G409" s="95">
        <f t="shared" si="29"/>
        <v>0</v>
      </c>
      <c r="H409" s="101"/>
      <c r="I409" s="94">
        <f t="shared" si="30"/>
        <v>0</v>
      </c>
      <c r="J409" s="12">
        <f t="shared" si="31"/>
        <v>31</v>
      </c>
      <c r="K409" s="13"/>
    </row>
    <row r="410" spans="1:11" x14ac:dyDescent="0.2">
      <c r="A410" s="9"/>
      <c r="B410" s="98"/>
      <c r="C410" s="9"/>
      <c r="D410" s="9"/>
      <c r="E410" s="91"/>
      <c r="F410" s="91"/>
      <c r="G410" s="95">
        <f t="shared" si="29"/>
        <v>0</v>
      </c>
      <c r="H410" s="101"/>
      <c r="I410" s="94">
        <f t="shared" si="30"/>
        <v>0</v>
      </c>
      <c r="J410" s="12">
        <f t="shared" si="31"/>
        <v>31</v>
      </c>
      <c r="K410" s="13"/>
    </row>
    <row r="411" spans="1:11" x14ac:dyDescent="0.2">
      <c r="A411" s="9"/>
      <c r="B411" s="98"/>
      <c r="C411" s="9"/>
      <c r="D411" s="9"/>
      <c r="E411" s="91"/>
      <c r="F411" s="91"/>
      <c r="G411" s="95">
        <f t="shared" si="29"/>
        <v>0</v>
      </c>
      <c r="H411" s="101"/>
      <c r="I411" s="94">
        <f t="shared" si="30"/>
        <v>0</v>
      </c>
      <c r="J411" s="12">
        <f t="shared" si="31"/>
        <v>31</v>
      </c>
      <c r="K411" s="13"/>
    </row>
    <row r="412" spans="1:11" x14ac:dyDescent="0.2">
      <c r="A412" s="7"/>
      <c r="B412" s="98"/>
      <c r="C412" s="7"/>
      <c r="D412" s="7"/>
      <c r="E412" s="91"/>
      <c r="F412" s="91"/>
      <c r="G412" s="95">
        <f t="shared" si="29"/>
        <v>0</v>
      </c>
      <c r="H412" s="101"/>
      <c r="I412" s="94">
        <f t="shared" si="30"/>
        <v>0</v>
      </c>
      <c r="J412" s="12">
        <f t="shared" si="31"/>
        <v>31</v>
      </c>
      <c r="K412" s="13"/>
    </row>
    <row r="413" spans="1:11" x14ac:dyDescent="0.2">
      <c r="A413" s="7"/>
      <c r="B413" s="98"/>
      <c r="C413" s="9"/>
      <c r="D413" s="9"/>
      <c r="E413" s="91"/>
      <c r="F413" s="91"/>
      <c r="G413" s="95">
        <f t="shared" si="29"/>
        <v>0</v>
      </c>
      <c r="H413" s="101"/>
      <c r="I413" s="94">
        <f t="shared" si="30"/>
        <v>0</v>
      </c>
      <c r="J413" s="12">
        <f t="shared" si="31"/>
        <v>31</v>
      </c>
      <c r="K413" s="13"/>
    </row>
    <row r="414" spans="1:11" x14ac:dyDescent="0.2">
      <c r="A414" s="7"/>
      <c r="B414" s="98"/>
      <c r="C414" s="7"/>
      <c r="D414" s="7"/>
      <c r="E414" s="91"/>
      <c r="F414" s="91"/>
      <c r="G414" s="95">
        <f t="shared" si="29"/>
        <v>0</v>
      </c>
      <c r="H414" s="101"/>
      <c r="I414" s="94">
        <f t="shared" si="30"/>
        <v>0</v>
      </c>
      <c r="J414" s="12">
        <f t="shared" si="31"/>
        <v>31</v>
      </c>
      <c r="K414" s="13"/>
    </row>
    <row r="415" spans="1:11" x14ac:dyDescent="0.2">
      <c r="A415" s="7"/>
      <c r="B415" s="98"/>
      <c r="C415" s="7"/>
      <c r="D415" s="7"/>
      <c r="E415" s="91"/>
      <c r="F415" s="91"/>
      <c r="G415" s="95">
        <f t="shared" si="29"/>
        <v>0</v>
      </c>
      <c r="H415" s="101"/>
      <c r="I415" s="94">
        <f t="shared" si="30"/>
        <v>0</v>
      </c>
      <c r="J415" s="12">
        <f t="shared" si="31"/>
        <v>31</v>
      </c>
      <c r="K415" s="13"/>
    </row>
    <row r="416" spans="1:11" x14ac:dyDescent="0.2">
      <c r="A416" s="7"/>
      <c r="B416" s="98"/>
      <c r="C416" s="7"/>
      <c r="D416" s="7"/>
      <c r="E416" s="91"/>
      <c r="F416" s="91"/>
      <c r="G416" s="95">
        <f t="shared" si="29"/>
        <v>0</v>
      </c>
      <c r="H416" s="101"/>
      <c r="I416" s="94">
        <f t="shared" si="30"/>
        <v>0</v>
      </c>
      <c r="J416" s="12">
        <f t="shared" si="31"/>
        <v>31</v>
      </c>
      <c r="K416" s="13"/>
    </row>
    <row r="417" spans="1:11" x14ac:dyDescent="0.2">
      <c r="A417" s="7"/>
      <c r="B417" s="98"/>
      <c r="C417" s="7"/>
      <c r="D417" s="7"/>
      <c r="E417" s="91"/>
      <c r="F417" s="91"/>
      <c r="G417" s="95">
        <f t="shared" si="29"/>
        <v>0</v>
      </c>
      <c r="H417" s="101"/>
      <c r="I417" s="94">
        <f t="shared" si="30"/>
        <v>0</v>
      </c>
      <c r="J417" s="12">
        <f t="shared" si="31"/>
        <v>31</v>
      </c>
      <c r="K417" s="13"/>
    </row>
    <row r="418" spans="1:11" x14ac:dyDescent="0.2">
      <c r="A418" s="7"/>
      <c r="B418" s="98"/>
      <c r="C418" s="7"/>
      <c r="D418" s="7"/>
      <c r="E418" s="91"/>
      <c r="F418" s="91"/>
      <c r="G418" s="95">
        <f t="shared" si="29"/>
        <v>0</v>
      </c>
      <c r="H418" s="101"/>
      <c r="I418" s="94">
        <f t="shared" si="30"/>
        <v>0</v>
      </c>
      <c r="J418" s="12">
        <f t="shared" si="31"/>
        <v>31</v>
      </c>
      <c r="K418" s="13"/>
    </row>
    <row r="419" spans="1:11" x14ac:dyDescent="0.2">
      <c r="A419" s="7"/>
      <c r="B419" s="98"/>
      <c r="C419" s="7"/>
      <c r="D419" s="7"/>
      <c r="E419" s="91"/>
      <c r="F419" s="91"/>
      <c r="G419" s="95">
        <f t="shared" si="29"/>
        <v>0</v>
      </c>
      <c r="H419" s="101"/>
      <c r="I419" s="94">
        <f t="shared" si="30"/>
        <v>0</v>
      </c>
      <c r="J419" s="12">
        <f t="shared" si="31"/>
        <v>31</v>
      </c>
      <c r="K419" s="13"/>
    </row>
    <row r="420" spans="1:11" x14ac:dyDescent="0.2">
      <c r="A420" s="7"/>
      <c r="B420" s="98"/>
      <c r="C420" s="7"/>
      <c r="D420" s="7"/>
      <c r="E420" s="91"/>
      <c r="F420" s="91"/>
      <c r="G420" s="95">
        <f t="shared" si="29"/>
        <v>0</v>
      </c>
      <c r="H420" s="101"/>
      <c r="I420" s="94">
        <f t="shared" si="30"/>
        <v>0</v>
      </c>
      <c r="J420" s="12">
        <f t="shared" si="31"/>
        <v>31</v>
      </c>
      <c r="K420" s="13"/>
    </row>
    <row r="421" spans="1:11" x14ac:dyDescent="0.2">
      <c r="A421" s="7"/>
      <c r="B421" s="98"/>
      <c r="C421" s="7"/>
      <c r="D421" s="7"/>
      <c r="E421" s="91"/>
      <c r="F421" s="91"/>
      <c r="G421" s="95">
        <f t="shared" ref="G421:G484" si="32">G422+F421-E421</f>
        <v>0</v>
      </c>
      <c r="H421" s="101"/>
      <c r="I421" s="94">
        <f t="shared" ref="I421:I484" si="33">-E421+F421</f>
        <v>0</v>
      </c>
      <c r="J421" s="12">
        <f t="shared" ref="J421:J484" si="34">EOMONTH(B421,0)</f>
        <v>31</v>
      </c>
      <c r="K421" s="13"/>
    </row>
    <row r="422" spans="1:11" x14ac:dyDescent="0.2">
      <c r="A422" s="7"/>
      <c r="B422" s="98"/>
      <c r="C422" s="7"/>
      <c r="D422" s="7"/>
      <c r="E422" s="91"/>
      <c r="F422" s="91"/>
      <c r="G422" s="95">
        <f t="shared" si="32"/>
        <v>0</v>
      </c>
      <c r="H422" s="101"/>
      <c r="I422" s="94">
        <f t="shared" si="33"/>
        <v>0</v>
      </c>
      <c r="J422" s="12">
        <f t="shared" si="34"/>
        <v>31</v>
      </c>
      <c r="K422" s="13"/>
    </row>
    <row r="423" spans="1:11" x14ac:dyDescent="0.2">
      <c r="A423" s="7"/>
      <c r="B423" s="98"/>
      <c r="C423" s="7"/>
      <c r="D423" s="7"/>
      <c r="E423" s="91"/>
      <c r="F423" s="91"/>
      <c r="G423" s="95">
        <f t="shared" si="32"/>
        <v>0</v>
      </c>
      <c r="H423" s="101"/>
      <c r="I423" s="94">
        <f t="shared" si="33"/>
        <v>0</v>
      </c>
      <c r="J423" s="12">
        <f t="shared" si="34"/>
        <v>31</v>
      </c>
      <c r="K423" s="13"/>
    </row>
    <row r="424" spans="1:11" x14ac:dyDescent="0.2">
      <c r="A424" s="7"/>
      <c r="B424" s="98"/>
      <c r="C424" s="7"/>
      <c r="D424" s="7"/>
      <c r="E424" s="91"/>
      <c r="F424" s="91"/>
      <c r="G424" s="95">
        <f t="shared" si="32"/>
        <v>0</v>
      </c>
      <c r="H424" s="101"/>
      <c r="I424" s="94">
        <f t="shared" si="33"/>
        <v>0</v>
      </c>
      <c r="J424" s="12">
        <f t="shared" si="34"/>
        <v>31</v>
      </c>
      <c r="K424" s="13"/>
    </row>
    <row r="425" spans="1:11" x14ac:dyDescent="0.2">
      <c r="A425" s="7"/>
      <c r="B425" s="98"/>
      <c r="C425" s="7"/>
      <c r="D425" s="7"/>
      <c r="E425" s="91"/>
      <c r="F425" s="91"/>
      <c r="G425" s="95">
        <f t="shared" si="32"/>
        <v>0</v>
      </c>
      <c r="H425" s="101"/>
      <c r="I425" s="94">
        <f t="shared" si="33"/>
        <v>0</v>
      </c>
      <c r="J425" s="12">
        <f t="shared" si="34"/>
        <v>31</v>
      </c>
      <c r="K425" s="13"/>
    </row>
    <row r="426" spans="1:11" x14ac:dyDescent="0.2">
      <c r="A426" s="7"/>
      <c r="B426" s="98"/>
      <c r="C426" s="7"/>
      <c r="D426" s="7"/>
      <c r="E426" s="91"/>
      <c r="F426" s="91"/>
      <c r="G426" s="95">
        <f t="shared" si="32"/>
        <v>0</v>
      </c>
      <c r="H426" s="99"/>
      <c r="I426" s="94">
        <f t="shared" si="33"/>
        <v>0</v>
      </c>
      <c r="J426" s="12">
        <f t="shared" si="34"/>
        <v>31</v>
      </c>
      <c r="K426" s="13"/>
    </row>
    <row r="427" spans="1:11" x14ac:dyDescent="0.2">
      <c r="A427" s="9"/>
      <c r="B427" s="98"/>
      <c r="C427" s="9"/>
      <c r="D427" s="9"/>
      <c r="E427" s="91"/>
      <c r="F427" s="91"/>
      <c r="G427" s="95">
        <f t="shared" si="32"/>
        <v>0</v>
      </c>
      <c r="H427" s="101"/>
      <c r="I427" s="94">
        <f t="shared" si="33"/>
        <v>0</v>
      </c>
      <c r="J427" s="12">
        <f t="shared" si="34"/>
        <v>31</v>
      </c>
      <c r="K427" s="13"/>
    </row>
    <row r="428" spans="1:11" x14ac:dyDescent="0.2">
      <c r="A428" s="7"/>
      <c r="B428" s="98"/>
      <c r="C428" s="7"/>
      <c r="D428" s="7"/>
      <c r="E428" s="91"/>
      <c r="F428" s="91"/>
      <c r="G428" s="95">
        <f t="shared" si="32"/>
        <v>0</v>
      </c>
      <c r="H428" s="99"/>
      <c r="I428" s="94">
        <f t="shared" si="33"/>
        <v>0</v>
      </c>
      <c r="J428" s="12">
        <f t="shared" si="34"/>
        <v>31</v>
      </c>
      <c r="K428" s="13"/>
    </row>
    <row r="429" spans="1:11" x14ac:dyDescent="0.2">
      <c r="A429" s="7"/>
      <c r="B429" s="98"/>
      <c r="C429" s="7"/>
      <c r="D429" s="7"/>
      <c r="E429" s="91"/>
      <c r="F429" s="91"/>
      <c r="G429" s="95">
        <f t="shared" si="32"/>
        <v>0</v>
      </c>
      <c r="H429" s="99"/>
      <c r="I429" s="94">
        <f t="shared" si="33"/>
        <v>0</v>
      </c>
      <c r="J429" s="12">
        <f t="shared" si="34"/>
        <v>31</v>
      </c>
      <c r="K429" s="13"/>
    </row>
    <row r="430" spans="1:11" x14ac:dyDescent="0.2">
      <c r="A430" s="7"/>
      <c r="B430" s="98"/>
      <c r="C430" s="7"/>
      <c r="D430" s="7"/>
      <c r="E430" s="91"/>
      <c r="F430" s="91"/>
      <c r="G430" s="95">
        <f t="shared" si="32"/>
        <v>0</v>
      </c>
      <c r="H430" s="99"/>
      <c r="I430" s="94">
        <f t="shared" si="33"/>
        <v>0</v>
      </c>
      <c r="J430" s="12">
        <f t="shared" si="34"/>
        <v>31</v>
      </c>
      <c r="K430" s="13"/>
    </row>
    <row r="431" spans="1:11" x14ac:dyDescent="0.2">
      <c r="A431" s="9"/>
      <c r="B431" s="98"/>
      <c r="C431" s="9"/>
      <c r="D431" s="9"/>
      <c r="E431" s="91"/>
      <c r="F431" s="91"/>
      <c r="G431" s="95">
        <f t="shared" si="32"/>
        <v>0</v>
      </c>
      <c r="H431" s="101"/>
      <c r="I431" s="94">
        <f t="shared" si="33"/>
        <v>0</v>
      </c>
      <c r="J431" s="12">
        <f t="shared" si="34"/>
        <v>31</v>
      </c>
      <c r="K431" s="13"/>
    </row>
    <row r="432" spans="1:11" x14ac:dyDescent="0.2">
      <c r="A432" s="7"/>
      <c r="B432" s="98"/>
      <c r="C432" s="7"/>
      <c r="D432" s="7"/>
      <c r="E432" s="91"/>
      <c r="F432" s="91"/>
      <c r="G432" s="95">
        <f t="shared" si="32"/>
        <v>0</v>
      </c>
      <c r="H432" s="99"/>
      <c r="I432" s="94">
        <f t="shared" si="33"/>
        <v>0</v>
      </c>
      <c r="J432" s="12">
        <f t="shared" si="34"/>
        <v>31</v>
      </c>
      <c r="K432" s="13"/>
    </row>
    <row r="433" spans="1:11" x14ac:dyDescent="0.2">
      <c r="A433" s="7"/>
      <c r="B433" s="98"/>
      <c r="C433" s="7"/>
      <c r="D433" s="7"/>
      <c r="E433" s="91"/>
      <c r="F433" s="91"/>
      <c r="G433" s="95">
        <f t="shared" si="32"/>
        <v>0</v>
      </c>
      <c r="H433" s="99"/>
      <c r="I433" s="94">
        <f t="shared" si="33"/>
        <v>0</v>
      </c>
      <c r="J433" s="12">
        <f t="shared" si="34"/>
        <v>31</v>
      </c>
      <c r="K433" s="13"/>
    </row>
    <row r="434" spans="1:11" x14ac:dyDescent="0.2">
      <c r="A434" s="7"/>
      <c r="B434" s="98"/>
      <c r="C434" s="7"/>
      <c r="D434" s="7"/>
      <c r="E434" s="91"/>
      <c r="F434" s="91"/>
      <c r="G434" s="95">
        <f t="shared" si="32"/>
        <v>0</v>
      </c>
      <c r="H434" s="99"/>
      <c r="I434" s="94">
        <f t="shared" si="33"/>
        <v>0</v>
      </c>
      <c r="J434" s="12">
        <f t="shared" si="34"/>
        <v>31</v>
      </c>
      <c r="K434" s="13"/>
    </row>
    <row r="435" spans="1:11" x14ac:dyDescent="0.2">
      <c r="A435" s="7"/>
      <c r="B435" s="98"/>
      <c r="C435" s="7"/>
      <c r="D435" s="7"/>
      <c r="E435" s="91"/>
      <c r="F435" s="91"/>
      <c r="G435" s="95">
        <f t="shared" si="32"/>
        <v>0</v>
      </c>
      <c r="H435" s="99"/>
      <c r="I435" s="94">
        <f t="shared" si="33"/>
        <v>0</v>
      </c>
      <c r="J435" s="12">
        <f t="shared" si="34"/>
        <v>31</v>
      </c>
      <c r="K435" s="13"/>
    </row>
    <row r="436" spans="1:11" x14ac:dyDescent="0.2">
      <c r="A436" s="9"/>
      <c r="B436" s="40"/>
      <c r="C436" s="9"/>
      <c r="D436" s="9"/>
      <c r="E436" s="102"/>
      <c r="F436" s="102"/>
      <c r="G436" s="95">
        <f t="shared" si="32"/>
        <v>0</v>
      </c>
      <c r="H436" s="101"/>
      <c r="I436" s="94">
        <f t="shared" si="33"/>
        <v>0</v>
      </c>
      <c r="J436" s="12">
        <f t="shared" si="34"/>
        <v>31</v>
      </c>
      <c r="K436" s="13"/>
    </row>
    <row r="437" spans="1:11" x14ac:dyDescent="0.2">
      <c r="A437" s="9"/>
      <c r="B437" s="40"/>
      <c r="C437" s="9"/>
      <c r="D437" s="9"/>
      <c r="E437" s="102"/>
      <c r="F437" s="102"/>
      <c r="G437" s="95">
        <f t="shared" si="32"/>
        <v>0</v>
      </c>
      <c r="H437" s="101"/>
      <c r="I437" s="94">
        <f t="shared" si="33"/>
        <v>0</v>
      </c>
      <c r="J437" s="12">
        <f t="shared" si="34"/>
        <v>31</v>
      </c>
      <c r="K437" s="13"/>
    </row>
    <row r="438" spans="1:11" x14ac:dyDescent="0.2">
      <c r="A438" s="9"/>
      <c r="B438" s="40"/>
      <c r="C438" s="9"/>
      <c r="D438" s="9"/>
      <c r="E438" s="102"/>
      <c r="F438" s="102"/>
      <c r="G438" s="95">
        <f t="shared" si="32"/>
        <v>0</v>
      </c>
      <c r="H438" s="101"/>
      <c r="I438" s="94">
        <f t="shared" si="33"/>
        <v>0</v>
      </c>
      <c r="J438" s="12">
        <f t="shared" si="34"/>
        <v>31</v>
      </c>
      <c r="K438" s="13"/>
    </row>
    <row r="439" spans="1:11" x14ac:dyDescent="0.2">
      <c r="A439" s="9"/>
      <c r="B439" s="40"/>
      <c r="C439" s="9"/>
      <c r="D439" s="9"/>
      <c r="E439" s="102"/>
      <c r="F439" s="102"/>
      <c r="G439" s="95">
        <f t="shared" si="32"/>
        <v>0</v>
      </c>
      <c r="H439" s="101"/>
      <c r="I439" s="94">
        <f t="shared" si="33"/>
        <v>0</v>
      </c>
      <c r="J439" s="12">
        <f t="shared" si="34"/>
        <v>31</v>
      </c>
      <c r="K439" s="13"/>
    </row>
    <row r="440" spans="1:11" x14ac:dyDescent="0.2">
      <c r="A440" s="9"/>
      <c r="B440" s="40"/>
      <c r="C440" s="9"/>
      <c r="D440" s="9"/>
      <c r="E440" s="102"/>
      <c r="F440" s="102"/>
      <c r="G440" s="95">
        <f t="shared" si="32"/>
        <v>0</v>
      </c>
      <c r="H440" s="101"/>
      <c r="I440" s="94">
        <f t="shared" si="33"/>
        <v>0</v>
      </c>
      <c r="J440" s="12">
        <f t="shared" si="34"/>
        <v>31</v>
      </c>
      <c r="K440" s="13"/>
    </row>
    <row r="441" spans="1:11" x14ac:dyDescent="0.2">
      <c r="A441" s="9"/>
      <c r="B441" s="40"/>
      <c r="C441" s="9"/>
      <c r="D441" s="9"/>
      <c r="E441" s="102"/>
      <c r="F441" s="102"/>
      <c r="G441" s="95">
        <f t="shared" si="32"/>
        <v>0</v>
      </c>
      <c r="H441" s="101"/>
      <c r="I441" s="94">
        <f t="shared" si="33"/>
        <v>0</v>
      </c>
      <c r="J441" s="12">
        <f t="shared" si="34"/>
        <v>31</v>
      </c>
      <c r="K441" s="13"/>
    </row>
    <row r="442" spans="1:11" x14ac:dyDescent="0.2">
      <c r="A442" s="9"/>
      <c r="B442" s="40"/>
      <c r="C442" s="9"/>
      <c r="D442" s="9"/>
      <c r="E442" s="102"/>
      <c r="F442" s="102"/>
      <c r="G442" s="95">
        <f t="shared" si="32"/>
        <v>0</v>
      </c>
      <c r="H442" s="101"/>
      <c r="I442" s="94">
        <f t="shared" si="33"/>
        <v>0</v>
      </c>
      <c r="J442" s="12">
        <f t="shared" si="34"/>
        <v>31</v>
      </c>
      <c r="K442" s="13"/>
    </row>
    <row r="443" spans="1:11" x14ac:dyDescent="0.2">
      <c r="A443" s="9"/>
      <c r="B443" s="40"/>
      <c r="C443" s="9"/>
      <c r="D443" s="9"/>
      <c r="E443" s="102"/>
      <c r="F443" s="102"/>
      <c r="G443" s="95">
        <f t="shared" si="32"/>
        <v>0</v>
      </c>
      <c r="H443" s="101"/>
      <c r="I443" s="94">
        <f t="shared" si="33"/>
        <v>0</v>
      </c>
      <c r="J443" s="12">
        <f t="shared" si="34"/>
        <v>31</v>
      </c>
      <c r="K443" s="13"/>
    </row>
    <row r="444" spans="1:11" x14ac:dyDescent="0.2">
      <c r="A444" s="9"/>
      <c r="B444" s="40"/>
      <c r="C444" s="9"/>
      <c r="D444" s="9"/>
      <c r="E444" s="102"/>
      <c r="F444" s="102"/>
      <c r="G444" s="95">
        <f t="shared" si="32"/>
        <v>0</v>
      </c>
      <c r="H444" s="101"/>
      <c r="I444" s="94">
        <f t="shared" si="33"/>
        <v>0</v>
      </c>
      <c r="J444" s="12">
        <f t="shared" si="34"/>
        <v>31</v>
      </c>
      <c r="K444" s="13"/>
    </row>
    <row r="445" spans="1:11" x14ac:dyDescent="0.2">
      <c r="A445" s="9"/>
      <c r="B445" s="40"/>
      <c r="C445" s="9"/>
      <c r="D445" s="9"/>
      <c r="E445" s="95"/>
      <c r="F445" s="102"/>
      <c r="G445" s="95">
        <f t="shared" si="32"/>
        <v>0</v>
      </c>
      <c r="H445" s="101"/>
      <c r="I445" s="94">
        <f t="shared" si="33"/>
        <v>0</v>
      </c>
      <c r="J445" s="12">
        <f t="shared" si="34"/>
        <v>31</v>
      </c>
      <c r="K445" s="13"/>
    </row>
    <row r="446" spans="1:11" x14ac:dyDescent="0.2">
      <c r="A446" s="9"/>
      <c r="B446" s="40"/>
      <c r="C446" s="9"/>
      <c r="D446" s="9"/>
      <c r="E446" s="102"/>
      <c r="F446" s="102"/>
      <c r="G446" s="95">
        <f t="shared" si="32"/>
        <v>0</v>
      </c>
      <c r="H446" s="101"/>
      <c r="I446" s="94">
        <f t="shared" si="33"/>
        <v>0</v>
      </c>
      <c r="J446" s="12">
        <f t="shared" si="34"/>
        <v>31</v>
      </c>
      <c r="K446" s="13"/>
    </row>
    <row r="447" spans="1:11" x14ac:dyDescent="0.2">
      <c r="A447" s="9"/>
      <c r="B447" s="40"/>
      <c r="C447" s="9"/>
      <c r="D447" s="9"/>
      <c r="E447" s="102"/>
      <c r="F447" s="102"/>
      <c r="G447" s="95">
        <f t="shared" si="32"/>
        <v>0</v>
      </c>
      <c r="H447" s="101"/>
      <c r="I447" s="94">
        <f t="shared" si="33"/>
        <v>0</v>
      </c>
      <c r="J447" s="12">
        <f t="shared" si="34"/>
        <v>31</v>
      </c>
      <c r="K447" s="13"/>
    </row>
    <row r="448" spans="1:11" x14ac:dyDescent="0.2">
      <c r="A448" s="9"/>
      <c r="B448" s="40"/>
      <c r="C448" s="9"/>
      <c r="D448" s="9"/>
      <c r="E448" s="102"/>
      <c r="F448" s="102"/>
      <c r="G448" s="95">
        <f t="shared" si="32"/>
        <v>0</v>
      </c>
      <c r="H448" s="101"/>
      <c r="I448" s="94">
        <f t="shared" si="33"/>
        <v>0</v>
      </c>
      <c r="J448" s="12">
        <f t="shared" si="34"/>
        <v>31</v>
      </c>
      <c r="K448" s="13"/>
    </row>
    <row r="449" spans="1:11" x14ac:dyDescent="0.2">
      <c r="A449" s="9"/>
      <c r="B449" s="40"/>
      <c r="C449" s="9"/>
      <c r="D449" s="9"/>
      <c r="E449" s="102"/>
      <c r="F449" s="102"/>
      <c r="G449" s="95">
        <f t="shared" si="32"/>
        <v>0</v>
      </c>
      <c r="H449" s="101"/>
      <c r="I449" s="94">
        <f t="shared" si="33"/>
        <v>0</v>
      </c>
      <c r="J449" s="12">
        <f t="shared" si="34"/>
        <v>31</v>
      </c>
      <c r="K449" s="13"/>
    </row>
    <row r="450" spans="1:11" x14ac:dyDescent="0.2">
      <c r="A450" s="9"/>
      <c r="B450" s="40"/>
      <c r="C450" s="9"/>
      <c r="D450" s="9"/>
      <c r="E450" s="102"/>
      <c r="F450" s="102"/>
      <c r="G450" s="95">
        <f t="shared" si="32"/>
        <v>0</v>
      </c>
      <c r="H450" s="101"/>
      <c r="I450" s="94">
        <f t="shared" si="33"/>
        <v>0</v>
      </c>
      <c r="J450" s="12">
        <f t="shared" si="34"/>
        <v>31</v>
      </c>
      <c r="K450" s="13"/>
    </row>
    <row r="451" spans="1:11" x14ac:dyDescent="0.2">
      <c r="A451" s="9"/>
      <c r="B451" s="40"/>
      <c r="C451" s="9"/>
      <c r="D451" s="9"/>
      <c r="E451" s="102"/>
      <c r="F451" s="102"/>
      <c r="G451" s="95">
        <f t="shared" si="32"/>
        <v>0</v>
      </c>
      <c r="H451" s="101"/>
      <c r="I451" s="94">
        <f t="shared" si="33"/>
        <v>0</v>
      </c>
      <c r="J451" s="12">
        <f t="shared" si="34"/>
        <v>31</v>
      </c>
      <c r="K451" s="13"/>
    </row>
    <row r="452" spans="1:11" x14ac:dyDescent="0.2">
      <c r="A452" s="9"/>
      <c r="B452" s="40"/>
      <c r="C452" s="9"/>
      <c r="D452" s="9"/>
      <c r="E452" s="102"/>
      <c r="F452" s="102"/>
      <c r="G452" s="95">
        <f t="shared" si="32"/>
        <v>0</v>
      </c>
      <c r="H452" s="101"/>
      <c r="I452" s="94">
        <f t="shared" si="33"/>
        <v>0</v>
      </c>
      <c r="J452" s="12">
        <f t="shared" si="34"/>
        <v>31</v>
      </c>
      <c r="K452" s="13"/>
    </row>
    <row r="453" spans="1:11" x14ac:dyDescent="0.2">
      <c r="A453" s="9"/>
      <c r="B453" s="40"/>
      <c r="C453" s="9"/>
      <c r="D453" s="9"/>
      <c r="E453" s="102"/>
      <c r="F453" s="102"/>
      <c r="G453" s="95">
        <f t="shared" si="32"/>
        <v>0</v>
      </c>
      <c r="H453" s="101"/>
      <c r="I453" s="94">
        <f t="shared" si="33"/>
        <v>0</v>
      </c>
      <c r="J453" s="12">
        <f t="shared" si="34"/>
        <v>31</v>
      </c>
      <c r="K453" s="13"/>
    </row>
    <row r="454" spans="1:11" x14ac:dyDescent="0.2">
      <c r="A454" s="9"/>
      <c r="B454" s="40"/>
      <c r="C454" s="9"/>
      <c r="D454" s="9"/>
      <c r="E454" s="102"/>
      <c r="F454" s="102"/>
      <c r="G454" s="95">
        <f t="shared" si="32"/>
        <v>0</v>
      </c>
      <c r="H454" s="101"/>
      <c r="I454" s="94">
        <f t="shared" si="33"/>
        <v>0</v>
      </c>
      <c r="J454" s="12">
        <f t="shared" si="34"/>
        <v>31</v>
      </c>
      <c r="K454" s="13"/>
    </row>
    <row r="455" spans="1:11" x14ac:dyDescent="0.2">
      <c r="A455" s="9"/>
      <c r="B455" s="40"/>
      <c r="C455" s="9"/>
      <c r="D455" s="9"/>
      <c r="E455" s="102"/>
      <c r="F455" s="102"/>
      <c r="G455" s="95">
        <f t="shared" si="32"/>
        <v>0</v>
      </c>
      <c r="H455" s="101"/>
      <c r="I455" s="94">
        <f t="shared" si="33"/>
        <v>0</v>
      </c>
      <c r="J455" s="12">
        <f t="shared" si="34"/>
        <v>31</v>
      </c>
      <c r="K455" s="13"/>
    </row>
    <row r="456" spans="1:11" x14ac:dyDescent="0.2">
      <c r="A456" s="9"/>
      <c r="B456" s="40"/>
      <c r="C456" s="9"/>
      <c r="D456" s="9"/>
      <c r="E456" s="102"/>
      <c r="F456" s="102"/>
      <c r="G456" s="95">
        <f t="shared" si="32"/>
        <v>0</v>
      </c>
      <c r="H456" s="101"/>
      <c r="I456" s="94">
        <f t="shared" si="33"/>
        <v>0</v>
      </c>
      <c r="J456" s="12">
        <f t="shared" si="34"/>
        <v>31</v>
      </c>
      <c r="K456" s="13"/>
    </row>
    <row r="457" spans="1:11" x14ac:dyDescent="0.2">
      <c r="A457" s="9"/>
      <c r="B457" s="40"/>
      <c r="C457" s="7"/>
      <c r="D457" s="7"/>
      <c r="E457" s="102"/>
      <c r="F457" s="102"/>
      <c r="G457" s="95">
        <f t="shared" si="32"/>
        <v>0</v>
      </c>
      <c r="H457" s="101"/>
      <c r="I457" s="94">
        <f t="shared" si="33"/>
        <v>0</v>
      </c>
      <c r="J457" s="12">
        <f t="shared" si="34"/>
        <v>31</v>
      </c>
      <c r="K457" s="13"/>
    </row>
    <row r="458" spans="1:11" x14ac:dyDescent="0.2">
      <c r="A458" s="9"/>
      <c r="B458" s="40"/>
      <c r="C458" s="9"/>
      <c r="D458" s="9"/>
      <c r="E458" s="102"/>
      <c r="F458" s="102"/>
      <c r="G458" s="95">
        <f t="shared" si="32"/>
        <v>0</v>
      </c>
      <c r="H458" s="101"/>
      <c r="I458" s="94">
        <f t="shared" si="33"/>
        <v>0</v>
      </c>
      <c r="J458" s="12">
        <f t="shared" si="34"/>
        <v>31</v>
      </c>
      <c r="K458" s="13"/>
    </row>
    <row r="459" spans="1:11" x14ac:dyDescent="0.2">
      <c r="A459" s="9"/>
      <c r="B459" s="40"/>
      <c r="C459" s="9"/>
      <c r="D459" s="9"/>
      <c r="E459" s="102"/>
      <c r="F459" s="102"/>
      <c r="G459" s="95">
        <f t="shared" si="32"/>
        <v>0</v>
      </c>
      <c r="H459" s="101"/>
      <c r="I459" s="94">
        <f t="shared" si="33"/>
        <v>0</v>
      </c>
      <c r="J459" s="12">
        <f t="shared" si="34"/>
        <v>31</v>
      </c>
      <c r="K459" s="13"/>
    </row>
    <row r="460" spans="1:11" x14ac:dyDescent="0.2">
      <c r="A460" s="9"/>
      <c r="B460" s="40"/>
      <c r="C460" s="9"/>
      <c r="D460" s="9"/>
      <c r="E460" s="102"/>
      <c r="F460" s="102"/>
      <c r="G460" s="95">
        <f t="shared" si="32"/>
        <v>0</v>
      </c>
      <c r="H460" s="101"/>
      <c r="I460" s="94">
        <f t="shared" si="33"/>
        <v>0</v>
      </c>
      <c r="J460" s="12">
        <f t="shared" si="34"/>
        <v>31</v>
      </c>
      <c r="K460" s="13"/>
    </row>
    <row r="461" spans="1:11" x14ac:dyDescent="0.2">
      <c r="A461" s="9"/>
      <c r="B461" s="40"/>
      <c r="C461" s="9"/>
      <c r="D461" s="9"/>
      <c r="E461" s="102"/>
      <c r="F461" s="102"/>
      <c r="G461" s="95">
        <f t="shared" si="32"/>
        <v>0</v>
      </c>
      <c r="H461" s="101"/>
      <c r="I461" s="94">
        <f t="shared" si="33"/>
        <v>0</v>
      </c>
      <c r="J461" s="12">
        <f t="shared" si="34"/>
        <v>31</v>
      </c>
      <c r="K461" s="13"/>
    </row>
    <row r="462" spans="1:11" x14ac:dyDescent="0.2">
      <c r="A462" s="9"/>
      <c r="B462" s="40"/>
      <c r="C462" s="9"/>
      <c r="D462" s="9"/>
      <c r="E462" s="102"/>
      <c r="F462" s="102"/>
      <c r="G462" s="95">
        <f t="shared" si="32"/>
        <v>0</v>
      </c>
      <c r="H462" s="101"/>
      <c r="I462" s="94">
        <f t="shared" si="33"/>
        <v>0</v>
      </c>
      <c r="J462" s="12">
        <f t="shared" si="34"/>
        <v>31</v>
      </c>
      <c r="K462" s="13"/>
    </row>
    <row r="463" spans="1:11" x14ac:dyDescent="0.2">
      <c r="A463" s="9"/>
      <c r="B463" s="40"/>
      <c r="C463" s="9"/>
      <c r="D463" s="9"/>
      <c r="E463" s="102"/>
      <c r="F463" s="102"/>
      <c r="G463" s="95">
        <f t="shared" si="32"/>
        <v>0</v>
      </c>
      <c r="H463" s="101"/>
      <c r="I463" s="94">
        <f t="shared" si="33"/>
        <v>0</v>
      </c>
      <c r="J463" s="12">
        <f t="shared" si="34"/>
        <v>31</v>
      </c>
      <c r="K463" s="13"/>
    </row>
    <row r="464" spans="1:11" x14ac:dyDescent="0.2">
      <c r="A464" s="9"/>
      <c r="B464" s="40"/>
      <c r="C464" s="9"/>
      <c r="D464" s="9"/>
      <c r="E464" s="102"/>
      <c r="F464" s="102"/>
      <c r="G464" s="95">
        <f t="shared" si="32"/>
        <v>0</v>
      </c>
      <c r="H464" s="101"/>
      <c r="I464" s="94">
        <f t="shared" si="33"/>
        <v>0</v>
      </c>
      <c r="J464" s="12">
        <f t="shared" si="34"/>
        <v>31</v>
      </c>
      <c r="K464" s="13"/>
    </row>
    <row r="465" spans="1:11" x14ac:dyDescent="0.2">
      <c r="A465" s="9"/>
      <c r="B465" s="40"/>
      <c r="C465" s="9"/>
      <c r="D465" s="9"/>
      <c r="E465" s="102"/>
      <c r="F465" s="102"/>
      <c r="G465" s="95">
        <f t="shared" si="32"/>
        <v>0</v>
      </c>
      <c r="H465" s="101"/>
      <c r="I465" s="94">
        <f t="shared" si="33"/>
        <v>0</v>
      </c>
      <c r="J465" s="12">
        <f t="shared" si="34"/>
        <v>31</v>
      </c>
      <c r="K465" s="13"/>
    </row>
    <row r="466" spans="1:11" x14ac:dyDescent="0.2">
      <c r="A466" s="9"/>
      <c r="B466" s="40"/>
      <c r="C466" s="9"/>
      <c r="D466" s="9"/>
      <c r="E466" s="102"/>
      <c r="F466" s="102"/>
      <c r="G466" s="95">
        <f t="shared" si="32"/>
        <v>0</v>
      </c>
      <c r="H466" s="101"/>
      <c r="I466" s="94">
        <f t="shared" si="33"/>
        <v>0</v>
      </c>
      <c r="J466" s="12">
        <f t="shared" si="34"/>
        <v>31</v>
      </c>
      <c r="K466" s="13"/>
    </row>
    <row r="467" spans="1:11" x14ac:dyDescent="0.2">
      <c r="A467" s="9"/>
      <c r="B467" s="40"/>
      <c r="C467" s="9"/>
      <c r="D467" s="9"/>
      <c r="E467" s="102"/>
      <c r="F467" s="102"/>
      <c r="G467" s="95">
        <f t="shared" si="32"/>
        <v>0</v>
      </c>
      <c r="H467" s="101"/>
      <c r="I467" s="94">
        <f t="shared" si="33"/>
        <v>0</v>
      </c>
      <c r="J467" s="12">
        <f t="shared" si="34"/>
        <v>31</v>
      </c>
      <c r="K467" s="13"/>
    </row>
    <row r="468" spans="1:11" x14ac:dyDescent="0.2">
      <c r="A468" s="9"/>
      <c r="B468" s="40"/>
      <c r="C468" s="9"/>
      <c r="D468" s="9"/>
      <c r="E468" s="102"/>
      <c r="F468" s="102"/>
      <c r="G468" s="95">
        <f t="shared" si="32"/>
        <v>0</v>
      </c>
      <c r="H468" s="101"/>
      <c r="I468" s="94">
        <f t="shared" si="33"/>
        <v>0</v>
      </c>
      <c r="J468" s="12">
        <f t="shared" si="34"/>
        <v>31</v>
      </c>
      <c r="K468" s="13"/>
    </row>
    <row r="469" spans="1:11" x14ac:dyDescent="0.2">
      <c r="A469" s="9"/>
      <c r="B469" s="40"/>
      <c r="C469" s="9"/>
      <c r="D469" s="9"/>
      <c r="E469" s="102"/>
      <c r="F469" s="102"/>
      <c r="G469" s="95">
        <f t="shared" si="32"/>
        <v>0</v>
      </c>
      <c r="H469" s="101"/>
      <c r="I469" s="94">
        <f t="shared" si="33"/>
        <v>0</v>
      </c>
      <c r="J469" s="12">
        <f t="shared" si="34"/>
        <v>31</v>
      </c>
      <c r="K469" s="13"/>
    </row>
    <row r="470" spans="1:11" x14ac:dyDescent="0.2">
      <c r="A470" s="9"/>
      <c r="B470" s="40"/>
      <c r="C470" s="9"/>
      <c r="D470" s="9"/>
      <c r="E470" s="102"/>
      <c r="F470" s="102"/>
      <c r="G470" s="95">
        <f t="shared" si="32"/>
        <v>0</v>
      </c>
      <c r="H470" s="101"/>
      <c r="I470" s="94">
        <f t="shared" si="33"/>
        <v>0</v>
      </c>
      <c r="J470" s="12">
        <f t="shared" si="34"/>
        <v>31</v>
      </c>
      <c r="K470" s="13"/>
    </row>
    <row r="471" spans="1:11" x14ac:dyDescent="0.2">
      <c r="A471" s="9"/>
      <c r="B471" s="40"/>
      <c r="C471" s="9"/>
      <c r="D471" s="9"/>
      <c r="E471" s="102"/>
      <c r="F471" s="102"/>
      <c r="G471" s="95">
        <f t="shared" si="32"/>
        <v>0</v>
      </c>
      <c r="H471" s="101"/>
      <c r="I471" s="94">
        <f t="shared" si="33"/>
        <v>0</v>
      </c>
      <c r="J471" s="12">
        <f t="shared" si="34"/>
        <v>31</v>
      </c>
      <c r="K471" s="13"/>
    </row>
    <row r="472" spans="1:11" x14ac:dyDescent="0.2">
      <c r="A472" s="9"/>
      <c r="B472" s="40"/>
      <c r="C472" s="9"/>
      <c r="D472" s="9"/>
      <c r="E472" s="102"/>
      <c r="F472" s="102"/>
      <c r="G472" s="95">
        <f t="shared" si="32"/>
        <v>0</v>
      </c>
      <c r="H472" s="101"/>
      <c r="I472" s="94">
        <f t="shared" si="33"/>
        <v>0</v>
      </c>
      <c r="J472" s="12">
        <f t="shared" si="34"/>
        <v>31</v>
      </c>
      <c r="K472" s="13"/>
    </row>
    <row r="473" spans="1:11" x14ac:dyDescent="0.2">
      <c r="A473" s="9"/>
      <c r="B473" s="40"/>
      <c r="C473" s="9"/>
      <c r="D473" s="9"/>
      <c r="E473" s="95"/>
      <c r="F473" s="102"/>
      <c r="G473" s="95">
        <f t="shared" si="32"/>
        <v>0</v>
      </c>
      <c r="H473" s="101"/>
      <c r="I473" s="94">
        <f t="shared" si="33"/>
        <v>0</v>
      </c>
      <c r="J473" s="12">
        <f t="shared" si="34"/>
        <v>31</v>
      </c>
      <c r="K473" s="13"/>
    </row>
    <row r="474" spans="1:11" x14ac:dyDescent="0.2">
      <c r="A474" s="9"/>
      <c r="B474" s="40"/>
      <c r="C474" s="9"/>
      <c r="D474" s="9"/>
      <c r="E474" s="102"/>
      <c r="F474" s="102"/>
      <c r="G474" s="95">
        <f t="shared" si="32"/>
        <v>0</v>
      </c>
      <c r="H474" s="101"/>
      <c r="I474" s="94">
        <f t="shared" si="33"/>
        <v>0</v>
      </c>
      <c r="J474" s="12">
        <f t="shared" si="34"/>
        <v>31</v>
      </c>
      <c r="K474" s="13"/>
    </row>
    <row r="475" spans="1:11" x14ac:dyDescent="0.2">
      <c r="A475" s="9"/>
      <c r="B475" s="40"/>
      <c r="C475" s="9"/>
      <c r="D475" s="9"/>
      <c r="E475" s="102"/>
      <c r="F475" s="102"/>
      <c r="G475" s="95">
        <f t="shared" si="32"/>
        <v>0</v>
      </c>
      <c r="H475" s="101"/>
      <c r="I475" s="94">
        <f t="shared" si="33"/>
        <v>0</v>
      </c>
      <c r="J475" s="12">
        <f t="shared" si="34"/>
        <v>31</v>
      </c>
      <c r="K475" s="13"/>
    </row>
    <row r="476" spans="1:11" x14ac:dyDescent="0.2">
      <c r="A476" s="9"/>
      <c r="B476" s="40"/>
      <c r="C476" s="9"/>
      <c r="D476" s="9"/>
      <c r="E476" s="102"/>
      <c r="F476" s="102"/>
      <c r="G476" s="95">
        <f t="shared" si="32"/>
        <v>0</v>
      </c>
      <c r="H476" s="101"/>
      <c r="I476" s="94">
        <f t="shared" si="33"/>
        <v>0</v>
      </c>
      <c r="J476" s="12">
        <f t="shared" si="34"/>
        <v>31</v>
      </c>
      <c r="K476" s="13"/>
    </row>
    <row r="477" spans="1:11" x14ac:dyDescent="0.2">
      <c r="A477" s="9"/>
      <c r="B477" s="40"/>
      <c r="C477" s="9"/>
      <c r="D477" s="9"/>
      <c r="E477" s="102"/>
      <c r="F477" s="102"/>
      <c r="G477" s="95">
        <f t="shared" si="32"/>
        <v>0</v>
      </c>
      <c r="H477" s="101"/>
      <c r="I477" s="94">
        <f t="shared" si="33"/>
        <v>0</v>
      </c>
      <c r="J477" s="12">
        <f t="shared" si="34"/>
        <v>31</v>
      </c>
      <c r="K477" s="13"/>
    </row>
    <row r="478" spans="1:11" x14ac:dyDescent="0.2">
      <c r="A478" s="9"/>
      <c r="B478" s="40"/>
      <c r="C478" s="9"/>
      <c r="D478" s="9"/>
      <c r="E478" s="102"/>
      <c r="F478" s="102"/>
      <c r="G478" s="95">
        <f t="shared" si="32"/>
        <v>0</v>
      </c>
      <c r="H478" s="101"/>
      <c r="I478" s="94">
        <f t="shared" si="33"/>
        <v>0</v>
      </c>
      <c r="J478" s="12">
        <f t="shared" si="34"/>
        <v>31</v>
      </c>
      <c r="K478" s="13"/>
    </row>
    <row r="479" spans="1:11" x14ac:dyDescent="0.2">
      <c r="A479" s="9"/>
      <c r="B479" s="40"/>
      <c r="C479" s="9"/>
      <c r="D479" s="9"/>
      <c r="E479" s="102"/>
      <c r="F479" s="102"/>
      <c r="G479" s="95">
        <f t="shared" si="32"/>
        <v>0</v>
      </c>
      <c r="H479" s="101"/>
      <c r="I479" s="94">
        <f t="shared" si="33"/>
        <v>0</v>
      </c>
      <c r="J479" s="12">
        <f t="shared" si="34"/>
        <v>31</v>
      </c>
      <c r="K479" s="13"/>
    </row>
    <row r="480" spans="1:11" x14ac:dyDescent="0.2">
      <c r="A480" s="9"/>
      <c r="B480" s="40"/>
      <c r="C480" s="9"/>
      <c r="D480" s="9"/>
      <c r="E480" s="102"/>
      <c r="F480" s="102"/>
      <c r="G480" s="95">
        <f t="shared" si="32"/>
        <v>0</v>
      </c>
      <c r="H480" s="101"/>
      <c r="I480" s="94">
        <f t="shared" si="33"/>
        <v>0</v>
      </c>
      <c r="J480" s="12">
        <f t="shared" si="34"/>
        <v>31</v>
      </c>
      <c r="K480" s="13"/>
    </row>
    <row r="481" spans="1:11" x14ac:dyDescent="0.2">
      <c r="A481" s="9"/>
      <c r="B481" s="40"/>
      <c r="C481" s="9"/>
      <c r="D481" s="9"/>
      <c r="E481" s="102"/>
      <c r="F481" s="102"/>
      <c r="G481" s="95">
        <f t="shared" si="32"/>
        <v>0</v>
      </c>
      <c r="H481" s="101"/>
      <c r="I481" s="94">
        <f t="shared" si="33"/>
        <v>0</v>
      </c>
      <c r="J481" s="12">
        <f t="shared" si="34"/>
        <v>31</v>
      </c>
      <c r="K481" s="13"/>
    </row>
    <row r="482" spans="1:11" x14ac:dyDescent="0.2">
      <c r="A482" s="9"/>
      <c r="B482" s="40"/>
      <c r="C482" s="9"/>
      <c r="D482" s="9"/>
      <c r="E482" s="102"/>
      <c r="F482" s="102"/>
      <c r="G482" s="95">
        <f t="shared" si="32"/>
        <v>0</v>
      </c>
      <c r="H482" s="101"/>
      <c r="I482" s="94">
        <f t="shared" si="33"/>
        <v>0</v>
      </c>
      <c r="J482" s="12">
        <f t="shared" si="34"/>
        <v>31</v>
      </c>
      <c r="K482" s="13"/>
    </row>
    <row r="483" spans="1:11" x14ac:dyDescent="0.2">
      <c r="A483" s="9"/>
      <c r="B483" s="40"/>
      <c r="C483" s="9"/>
      <c r="D483" s="9"/>
      <c r="E483" s="95"/>
      <c r="F483" s="95"/>
      <c r="G483" s="95">
        <f t="shared" si="32"/>
        <v>0</v>
      </c>
      <c r="H483" s="101"/>
      <c r="I483" s="94">
        <f t="shared" si="33"/>
        <v>0</v>
      </c>
      <c r="J483" s="12">
        <f t="shared" si="34"/>
        <v>31</v>
      </c>
      <c r="K483" s="13"/>
    </row>
    <row r="484" spans="1:11" x14ac:dyDescent="0.2">
      <c r="A484" s="9"/>
      <c r="B484" s="40"/>
      <c r="C484" s="9"/>
      <c r="D484" s="9"/>
      <c r="E484" s="102"/>
      <c r="F484" s="102"/>
      <c r="G484" s="95">
        <f t="shared" si="32"/>
        <v>0</v>
      </c>
      <c r="H484" s="101"/>
      <c r="I484" s="94">
        <f t="shared" si="33"/>
        <v>0</v>
      </c>
      <c r="J484" s="12">
        <f t="shared" si="34"/>
        <v>31</v>
      </c>
      <c r="K484" s="13"/>
    </row>
    <row r="485" spans="1:11" x14ac:dyDescent="0.2">
      <c r="A485" s="9"/>
      <c r="B485" s="40"/>
      <c r="C485" s="9"/>
      <c r="D485" s="9"/>
      <c r="E485" s="102"/>
      <c r="F485" s="102"/>
      <c r="G485" s="95">
        <f t="shared" ref="G485:G548" si="35">G486+F485-E485</f>
        <v>0</v>
      </c>
      <c r="H485" s="101"/>
      <c r="I485" s="94">
        <f t="shared" ref="I485:I548" si="36">-E485+F485</f>
        <v>0</v>
      </c>
      <c r="J485" s="12">
        <f t="shared" ref="J485:J548" si="37">EOMONTH(B485,0)</f>
        <v>31</v>
      </c>
      <c r="K485" s="13"/>
    </row>
    <row r="486" spans="1:11" x14ac:dyDescent="0.2">
      <c r="A486" s="9"/>
      <c r="B486" s="40"/>
      <c r="C486" s="9"/>
      <c r="D486" s="9"/>
      <c r="E486" s="102"/>
      <c r="F486" s="102"/>
      <c r="G486" s="95">
        <f t="shared" si="35"/>
        <v>0</v>
      </c>
      <c r="H486" s="101"/>
      <c r="I486" s="94">
        <f t="shared" si="36"/>
        <v>0</v>
      </c>
      <c r="J486" s="12">
        <f t="shared" si="37"/>
        <v>31</v>
      </c>
      <c r="K486" s="13"/>
    </row>
    <row r="487" spans="1:11" x14ac:dyDescent="0.2">
      <c r="A487" s="9"/>
      <c r="B487" s="40"/>
      <c r="C487" s="9"/>
      <c r="D487" s="9"/>
      <c r="E487" s="95"/>
      <c r="F487" s="103"/>
      <c r="G487" s="95">
        <f t="shared" si="35"/>
        <v>0</v>
      </c>
      <c r="H487" s="100"/>
      <c r="I487" s="94">
        <f t="shared" si="36"/>
        <v>0</v>
      </c>
      <c r="J487" s="12">
        <f t="shared" si="37"/>
        <v>31</v>
      </c>
      <c r="K487" s="13"/>
    </row>
    <row r="488" spans="1:11" x14ac:dyDescent="0.2">
      <c r="A488" s="9"/>
      <c r="B488" s="40"/>
      <c r="C488" s="9"/>
      <c r="D488" s="9"/>
      <c r="E488" s="102"/>
      <c r="F488" s="103"/>
      <c r="G488" s="95">
        <f t="shared" si="35"/>
        <v>0</v>
      </c>
      <c r="H488" s="100"/>
      <c r="I488" s="94">
        <f t="shared" si="36"/>
        <v>0</v>
      </c>
      <c r="J488" s="12">
        <f t="shared" si="37"/>
        <v>31</v>
      </c>
      <c r="K488" s="13"/>
    </row>
    <row r="489" spans="1:11" x14ac:dyDescent="0.2">
      <c r="A489" s="9"/>
      <c r="B489" s="40"/>
      <c r="C489" s="9"/>
      <c r="D489" s="9"/>
      <c r="E489" s="102"/>
      <c r="F489" s="102"/>
      <c r="G489" s="95">
        <f t="shared" si="35"/>
        <v>0</v>
      </c>
      <c r="H489" s="104"/>
      <c r="I489" s="94">
        <f t="shared" si="36"/>
        <v>0</v>
      </c>
      <c r="J489" s="12">
        <f t="shared" si="37"/>
        <v>31</v>
      </c>
      <c r="K489" s="13"/>
    </row>
    <row r="490" spans="1:11" x14ac:dyDescent="0.2">
      <c r="A490" s="9"/>
      <c r="B490" s="40"/>
      <c r="C490" s="9"/>
      <c r="D490" s="9"/>
      <c r="E490" s="102"/>
      <c r="F490" s="102"/>
      <c r="G490" s="95">
        <f t="shared" si="35"/>
        <v>0</v>
      </c>
      <c r="H490" s="104"/>
      <c r="I490" s="94">
        <f t="shared" si="36"/>
        <v>0</v>
      </c>
      <c r="J490" s="12">
        <f t="shared" si="37"/>
        <v>31</v>
      </c>
      <c r="K490" s="13"/>
    </row>
    <row r="491" spans="1:11" x14ac:dyDescent="0.2">
      <c r="A491" s="9"/>
      <c r="B491" s="40"/>
      <c r="C491" s="9"/>
      <c r="D491" s="9"/>
      <c r="E491" s="102"/>
      <c r="F491" s="102"/>
      <c r="G491" s="95">
        <f t="shared" si="35"/>
        <v>0</v>
      </c>
      <c r="H491" s="104"/>
      <c r="I491" s="94">
        <f t="shared" si="36"/>
        <v>0</v>
      </c>
      <c r="J491" s="12">
        <f t="shared" si="37"/>
        <v>31</v>
      </c>
      <c r="K491" s="13"/>
    </row>
    <row r="492" spans="1:11" x14ac:dyDescent="0.2">
      <c r="A492" s="9"/>
      <c r="B492" s="40"/>
      <c r="C492" s="9"/>
      <c r="D492" s="9"/>
      <c r="E492" s="102"/>
      <c r="F492" s="102"/>
      <c r="G492" s="95">
        <f t="shared" si="35"/>
        <v>0</v>
      </c>
      <c r="H492" s="104"/>
      <c r="I492" s="94">
        <f t="shared" si="36"/>
        <v>0</v>
      </c>
      <c r="J492" s="12">
        <f t="shared" si="37"/>
        <v>31</v>
      </c>
      <c r="K492" s="13"/>
    </row>
    <row r="493" spans="1:11" x14ac:dyDescent="0.2">
      <c r="A493" s="9"/>
      <c r="B493" s="40"/>
      <c r="C493" s="7"/>
      <c r="D493" s="7"/>
      <c r="E493" s="102"/>
      <c r="F493" s="102"/>
      <c r="G493" s="95">
        <f t="shared" si="35"/>
        <v>0</v>
      </c>
      <c r="H493" s="104"/>
      <c r="I493" s="94">
        <f t="shared" si="36"/>
        <v>0</v>
      </c>
      <c r="J493" s="12">
        <f t="shared" si="37"/>
        <v>31</v>
      </c>
      <c r="K493" s="13"/>
    </row>
    <row r="494" spans="1:11" x14ac:dyDescent="0.2">
      <c r="A494" s="9"/>
      <c r="B494" s="40"/>
      <c r="C494" s="9"/>
      <c r="D494" s="9"/>
      <c r="E494" s="102"/>
      <c r="F494" s="102"/>
      <c r="G494" s="95">
        <f t="shared" si="35"/>
        <v>0</v>
      </c>
      <c r="H494" s="104"/>
      <c r="I494" s="94">
        <f t="shared" si="36"/>
        <v>0</v>
      </c>
      <c r="J494" s="12">
        <f t="shared" si="37"/>
        <v>31</v>
      </c>
      <c r="K494" s="13"/>
    </row>
    <row r="495" spans="1:11" x14ac:dyDescent="0.2">
      <c r="A495" s="9"/>
      <c r="B495" s="40"/>
      <c r="C495" s="9"/>
      <c r="D495" s="9"/>
      <c r="E495" s="102"/>
      <c r="F495" s="102"/>
      <c r="G495" s="95">
        <f t="shared" si="35"/>
        <v>0</v>
      </c>
      <c r="H495" s="104"/>
      <c r="I495" s="94">
        <f t="shared" si="36"/>
        <v>0</v>
      </c>
      <c r="J495" s="12">
        <f t="shared" si="37"/>
        <v>31</v>
      </c>
      <c r="K495" s="13"/>
    </row>
    <row r="496" spans="1:11" x14ac:dyDescent="0.2">
      <c r="A496" s="9"/>
      <c r="B496" s="40"/>
      <c r="C496" s="9"/>
      <c r="D496" s="9"/>
      <c r="E496" s="102"/>
      <c r="F496" s="102"/>
      <c r="G496" s="95">
        <f t="shared" si="35"/>
        <v>0</v>
      </c>
      <c r="H496" s="104"/>
      <c r="I496" s="94">
        <f t="shared" si="36"/>
        <v>0</v>
      </c>
      <c r="J496" s="12">
        <f t="shared" si="37"/>
        <v>31</v>
      </c>
      <c r="K496" s="13"/>
    </row>
    <row r="497" spans="1:11" x14ac:dyDescent="0.2">
      <c r="A497" s="9"/>
      <c r="B497" s="40"/>
      <c r="C497" s="9"/>
      <c r="D497" s="9"/>
      <c r="E497" s="102"/>
      <c r="F497" s="102"/>
      <c r="G497" s="95">
        <f t="shared" si="35"/>
        <v>0</v>
      </c>
      <c r="H497" s="104"/>
      <c r="I497" s="94">
        <f t="shared" si="36"/>
        <v>0</v>
      </c>
      <c r="J497" s="12">
        <f t="shared" si="37"/>
        <v>31</v>
      </c>
      <c r="K497" s="13"/>
    </row>
    <row r="498" spans="1:11" x14ac:dyDescent="0.2">
      <c r="A498" s="9"/>
      <c r="B498" s="40"/>
      <c r="C498" s="9"/>
      <c r="D498" s="9"/>
      <c r="E498" s="102"/>
      <c r="F498" s="102"/>
      <c r="G498" s="95">
        <f t="shared" si="35"/>
        <v>0</v>
      </c>
      <c r="H498" s="104"/>
      <c r="I498" s="94">
        <f t="shared" si="36"/>
        <v>0</v>
      </c>
      <c r="J498" s="12">
        <f t="shared" si="37"/>
        <v>31</v>
      </c>
      <c r="K498" s="13"/>
    </row>
    <row r="499" spans="1:11" x14ac:dyDescent="0.2">
      <c r="A499" s="9"/>
      <c r="B499" s="40"/>
      <c r="C499" s="9"/>
      <c r="D499" s="9"/>
      <c r="E499" s="102"/>
      <c r="F499" s="102"/>
      <c r="G499" s="95">
        <f t="shared" si="35"/>
        <v>0</v>
      </c>
      <c r="H499" s="104"/>
      <c r="I499" s="94">
        <f t="shared" si="36"/>
        <v>0</v>
      </c>
      <c r="J499" s="12">
        <f t="shared" si="37"/>
        <v>31</v>
      </c>
      <c r="K499" s="13"/>
    </row>
    <row r="500" spans="1:11" x14ac:dyDescent="0.2">
      <c r="A500" s="9"/>
      <c r="B500" s="40"/>
      <c r="C500" s="9"/>
      <c r="D500" s="9"/>
      <c r="E500" s="102"/>
      <c r="F500" s="102"/>
      <c r="G500" s="95">
        <f t="shared" si="35"/>
        <v>0</v>
      </c>
      <c r="H500" s="104"/>
      <c r="I500" s="94">
        <f t="shared" si="36"/>
        <v>0</v>
      </c>
      <c r="J500" s="12">
        <f t="shared" si="37"/>
        <v>31</v>
      </c>
      <c r="K500" s="13"/>
    </row>
    <row r="501" spans="1:11" x14ac:dyDescent="0.2">
      <c r="A501" s="9"/>
      <c r="B501" s="40"/>
      <c r="C501" s="9"/>
      <c r="D501" s="9"/>
      <c r="E501" s="102"/>
      <c r="F501" s="102"/>
      <c r="G501" s="95">
        <f t="shared" si="35"/>
        <v>0</v>
      </c>
      <c r="H501" s="104"/>
      <c r="I501" s="94">
        <f t="shared" si="36"/>
        <v>0</v>
      </c>
      <c r="J501" s="12">
        <f t="shared" si="37"/>
        <v>31</v>
      </c>
      <c r="K501" s="13"/>
    </row>
    <row r="502" spans="1:11" x14ac:dyDescent="0.2">
      <c r="A502" s="9"/>
      <c r="B502" s="40"/>
      <c r="C502" s="9"/>
      <c r="D502" s="9"/>
      <c r="E502" s="102"/>
      <c r="F502" s="102"/>
      <c r="G502" s="95">
        <f t="shared" si="35"/>
        <v>0</v>
      </c>
      <c r="H502" s="104"/>
      <c r="I502" s="94">
        <f t="shared" si="36"/>
        <v>0</v>
      </c>
      <c r="J502" s="12">
        <f t="shared" si="37"/>
        <v>31</v>
      </c>
      <c r="K502" s="13"/>
    </row>
    <row r="503" spans="1:11" x14ac:dyDescent="0.2">
      <c r="A503" s="9"/>
      <c r="B503" s="40"/>
      <c r="C503" s="9"/>
      <c r="D503" s="9"/>
      <c r="E503" s="102"/>
      <c r="F503" s="102"/>
      <c r="G503" s="95">
        <f t="shared" si="35"/>
        <v>0</v>
      </c>
      <c r="H503" s="104"/>
      <c r="I503" s="94">
        <f t="shared" si="36"/>
        <v>0</v>
      </c>
      <c r="J503" s="12">
        <f t="shared" si="37"/>
        <v>31</v>
      </c>
      <c r="K503" s="13"/>
    </row>
    <row r="504" spans="1:11" x14ac:dyDescent="0.2">
      <c r="A504" s="9"/>
      <c r="B504" s="40"/>
      <c r="C504" s="9"/>
      <c r="D504" s="9"/>
      <c r="E504" s="102"/>
      <c r="F504" s="102"/>
      <c r="G504" s="95">
        <f t="shared" si="35"/>
        <v>0</v>
      </c>
      <c r="H504" s="104"/>
      <c r="I504" s="94">
        <f t="shared" si="36"/>
        <v>0</v>
      </c>
      <c r="J504" s="12">
        <f t="shared" si="37"/>
        <v>31</v>
      </c>
      <c r="K504" s="13"/>
    </row>
    <row r="505" spans="1:11" x14ac:dyDescent="0.2">
      <c r="A505" s="9"/>
      <c r="B505" s="40"/>
      <c r="C505" s="9"/>
      <c r="D505" s="9"/>
      <c r="E505" s="95"/>
      <c r="F505" s="95"/>
      <c r="G505" s="95">
        <f t="shared" si="35"/>
        <v>0</v>
      </c>
      <c r="I505" s="94">
        <f t="shared" si="36"/>
        <v>0</v>
      </c>
      <c r="J505" s="12">
        <f t="shared" si="37"/>
        <v>31</v>
      </c>
      <c r="K505" s="13"/>
    </row>
    <row r="506" spans="1:11" x14ac:dyDescent="0.2">
      <c r="A506" s="9"/>
      <c r="B506" s="40"/>
      <c r="C506" s="9"/>
      <c r="D506" s="9"/>
      <c r="E506" s="95"/>
      <c r="F506" s="95"/>
      <c r="G506" s="95">
        <f t="shared" si="35"/>
        <v>0</v>
      </c>
      <c r="I506" s="94">
        <f t="shared" si="36"/>
        <v>0</v>
      </c>
      <c r="J506" s="12">
        <f t="shared" si="37"/>
        <v>31</v>
      </c>
      <c r="K506" s="13"/>
    </row>
    <row r="507" spans="1:11" x14ac:dyDescent="0.2">
      <c r="A507" s="9"/>
      <c r="B507" s="40"/>
      <c r="C507" s="9"/>
      <c r="D507" s="9"/>
      <c r="E507" s="95"/>
      <c r="F507" s="95"/>
      <c r="G507" s="95">
        <f t="shared" si="35"/>
        <v>0</v>
      </c>
      <c r="I507" s="94">
        <f t="shared" si="36"/>
        <v>0</v>
      </c>
      <c r="J507" s="12">
        <f t="shared" si="37"/>
        <v>31</v>
      </c>
      <c r="K507" s="13"/>
    </row>
    <row r="508" spans="1:11" x14ac:dyDescent="0.2">
      <c r="A508" s="9"/>
      <c r="B508" s="40"/>
      <c r="C508" s="9"/>
      <c r="D508" s="9"/>
      <c r="E508" s="95"/>
      <c r="F508" s="95"/>
      <c r="G508" s="95">
        <f t="shared" si="35"/>
        <v>0</v>
      </c>
      <c r="I508" s="94">
        <f t="shared" si="36"/>
        <v>0</v>
      </c>
      <c r="J508" s="12">
        <f t="shared" si="37"/>
        <v>31</v>
      </c>
      <c r="K508" s="13"/>
    </row>
    <row r="509" spans="1:11" x14ac:dyDescent="0.2">
      <c r="A509" s="9"/>
      <c r="B509" s="40"/>
      <c r="C509" s="9"/>
      <c r="D509" s="9"/>
      <c r="E509" s="95"/>
      <c r="F509" s="95"/>
      <c r="G509" s="95">
        <f t="shared" si="35"/>
        <v>0</v>
      </c>
      <c r="I509" s="94">
        <f t="shared" si="36"/>
        <v>0</v>
      </c>
      <c r="J509" s="12">
        <f t="shared" si="37"/>
        <v>31</v>
      </c>
      <c r="K509" s="13"/>
    </row>
    <row r="510" spans="1:11" x14ac:dyDescent="0.2">
      <c r="A510" s="9"/>
      <c r="B510" s="40"/>
      <c r="C510" s="9"/>
      <c r="D510" s="9"/>
      <c r="E510" s="95"/>
      <c r="F510" s="95"/>
      <c r="G510" s="95">
        <f t="shared" si="35"/>
        <v>0</v>
      </c>
      <c r="I510" s="94">
        <f t="shared" si="36"/>
        <v>0</v>
      </c>
      <c r="J510" s="12">
        <f t="shared" si="37"/>
        <v>31</v>
      </c>
      <c r="K510" s="13"/>
    </row>
    <row r="511" spans="1:11" x14ac:dyDescent="0.2">
      <c r="A511" s="9"/>
      <c r="B511" s="40"/>
      <c r="C511" s="7"/>
      <c r="D511" s="7"/>
      <c r="E511" s="95"/>
      <c r="F511" s="95"/>
      <c r="G511" s="95">
        <f t="shared" si="35"/>
        <v>0</v>
      </c>
      <c r="I511" s="94">
        <f t="shared" si="36"/>
        <v>0</v>
      </c>
      <c r="J511" s="12">
        <f t="shared" si="37"/>
        <v>31</v>
      </c>
      <c r="K511" s="15"/>
    </row>
    <row r="512" spans="1:11" x14ac:dyDescent="0.2">
      <c r="A512" s="9"/>
      <c r="B512" s="40"/>
      <c r="C512" s="9"/>
      <c r="D512" s="9"/>
      <c r="E512" s="95"/>
      <c r="F512" s="95"/>
      <c r="G512" s="95">
        <f t="shared" si="35"/>
        <v>0</v>
      </c>
      <c r="I512" s="94">
        <f t="shared" si="36"/>
        <v>0</v>
      </c>
      <c r="J512" s="12">
        <f t="shared" si="37"/>
        <v>31</v>
      </c>
      <c r="K512" s="15"/>
    </row>
    <row r="513" spans="1:11" x14ac:dyDescent="0.2">
      <c r="A513" s="9"/>
      <c r="B513" s="40"/>
      <c r="C513" s="9"/>
      <c r="D513" s="9"/>
      <c r="E513" s="95"/>
      <c r="F513" s="95"/>
      <c r="G513" s="95">
        <f t="shared" si="35"/>
        <v>0</v>
      </c>
      <c r="I513" s="94">
        <f t="shared" si="36"/>
        <v>0</v>
      </c>
      <c r="J513" s="12">
        <f t="shared" si="37"/>
        <v>31</v>
      </c>
      <c r="K513" s="15"/>
    </row>
    <row r="514" spans="1:11" x14ac:dyDescent="0.2">
      <c r="A514" s="9"/>
      <c r="B514" s="40"/>
      <c r="C514" s="9"/>
      <c r="D514" s="9"/>
      <c r="E514" s="95"/>
      <c r="F514" s="95"/>
      <c r="G514" s="95">
        <f t="shared" si="35"/>
        <v>0</v>
      </c>
      <c r="I514" s="94">
        <f t="shared" si="36"/>
        <v>0</v>
      </c>
      <c r="J514" s="12">
        <f t="shared" si="37"/>
        <v>31</v>
      </c>
      <c r="K514" s="15"/>
    </row>
    <row r="515" spans="1:11" x14ac:dyDescent="0.2">
      <c r="A515" s="9"/>
      <c r="B515" s="40"/>
      <c r="C515" s="9"/>
      <c r="D515" s="9"/>
      <c r="E515" s="95"/>
      <c r="F515" s="95"/>
      <c r="G515" s="95">
        <f t="shared" si="35"/>
        <v>0</v>
      </c>
      <c r="I515" s="94">
        <f t="shared" si="36"/>
        <v>0</v>
      </c>
      <c r="J515" s="12">
        <f t="shared" si="37"/>
        <v>31</v>
      </c>
      <c r="K515" s="15"/>
    </row>
    <row r="516" spans="1:11" x14ac:dyDescent="0.2">
      <c r="A516" s="9"/>
      <c r="B516" s="40"/>
      <c r="C516" s="9"/>
      <c r="D516" s="9"/>
      <c r="E516" s="95"/>
      <c r="F516" s="95"/>
      <c r="G516" s="95">
        <f t="shared" si="35"/>
        <v>0</v>
      </c>
      <c r="I516" s="94">
        <f t="shared" si="36"/>
        <v>0</v>
      </c>
      <c r="J516" s="12">
        <f t="shared" si="37"/>
        <v>31</v>
      </c>
      <c r="K516" s="15"/>
    </row>
    <row r="517" spans="1:11" x14ac:dyDescent="0.2">
      <c r="A517" s="9"/>
      <c r="B517" s="40"/>
      <c r="C517" s="9"/>
      <c r="D517" s="9"/>
      <c r="E517" s="95"/>
      <c r="F517" s="95"/>
      <c r="G517" s="95">
        <f t="shared" si="35"/>
        <v>0</v>
      </c>
      <c r="I517" s="94">
        <f t="shared" si="36"/>
        <v>0</v>
      </c>
      <c r="J517" s="12">
        <f t="shared" si="37"/>
        <v>31</v>
      </c>
      <c r="K517" s="15"/>
    </row>
    <row r="518" spans="1:11" x14ac:dyDescent="0.2">
      <c r="A518" s="9"/>
      <c r="B518" s="40"/>
      <c r="C518" s="9"/>
      <c r="D518" s="9"/>
      <c r="E518" s="95"/>
      <c r="F518" s="95"/>
      <c r="G518" s="95">
        <f t="shared" si="35"/>
        <v>0</v>
      </c>
      <c r="I518" s="94">
        <f t="shared" si="36"/>
        <v>0</v>
      </c>
      <c r="J518" s="12">
        <f t="shared" si="37"/>
        <v>31</v>
      </c>
      <c r="K518" s="15"/>
    </row>
    <row r="519" spans="1:11" x14ac:dyDescent="0.2">
      <c r="A519" s="9"/>
      <c r="B519" s="40"/>
      <c r="C519" s="9"/>
      <c r="D519" s="9"/>
      <c r="E519" s="95"/>
      <c r="F519" s="95"/>
      <c r="G519" s="95">
        <f t="shared" si="35"/>
        <v>0</v>
      </c>
      <c r="I519" s="94">
        <f t="shared" si="36"/>
        <v>0</v>
      </c>
      <c r="J519" s="12">
        <f t="shared" si="37"/>
        <v>31</v>
      </c>
      <c r="K519" s="15"/>
    </row>
    <row r="520" spans="1:11" x14ac:dyDescent="0.2">
      <c r="A520" s="9"/>
      <c r="B520" s="40"/>
      <c r="C520" s="9"/>
      <c r="D520" s="9"/>
      <c r="E520" s="95"/>
      <c r="F520" s="95"/>
      <c r="G520" s="95">
        <f t="shared" si="35"/>
        <v>0</v>
      </c>
      <c r="I520" s="94">
        <f t="shared" si="36"/>
        <v>0</v>
      </c>
      <c r="J520" s="12">
        <f t="shared" si="37"/>
        <v>31</v>
      </c>
      <c r="K520" s="15"/>
    </row>
    <row r="521" spans="1:11" x14ac:dyDescent="0.2">
      <c r="A521" s="9"/>
      <c r="B521" s="40"/>
      <c r="C521" s="9"/>
      <c r="D521" s="9"/>
      <c r="E521" s="95"/>
      <c r="F521" s="95"/>
      <c r="G521" s="95">
        <f t="shared" si="35"/>
        <v>0</v>
      </c>
      <c r="I521" s="94">
        <f t="shared" si="36"/>
        <v>0</v>
      </c>
      <c r="J521" s="12">
        <f t="shared" si="37"/>
        <v>31</v>
      </c>
      <c r="K521" s="15"/>
    </row>
    <row r="522" spans="1:11" x14ac:dyDescent="0.2">
      <c r="A522" s="9"/>
      <c r="B522" s="40"/>
      <c r="C522" s="9"/>
      <c r="D522" s="9"/>
      <c r="E522" s="95"/>
      <c r="F522" s="95"/>
      <c r="G522" s="95">
        <f t="shared" si="35"/>
        <v>0</v>
      </c>
      <c r="I522" s="94">
        <f t="shared" si="36"/>
        <v>0</v>
      </c>
      <c r="J522" s="12">
        <f t="shared" si="37"/>
        <v>31</v>
      </c>
      <c r="K522" s="15"/>
    </row>
    <row r="523" spans="1:11" x14ac:dyDescent="0.2">
      <c r="A523" s="9"/>
      <c r="B523" s="40"/>
      <c r="C523" s="9"/>
      <c r="D523" s="9"/>
      <c r="E523" s="95"/>
      <c r="F523" s="95"/>
      <c r="G523" s="95">
        <f t="shared" si="35"/>
        <v>0</v>
      </c>
      <c r="I523" s="94">
        <f t="shared" si="36"/>
        <v>0</v>
      </c>
      <c r="J523" s="12">
        <f t="shared" si="37"/>
        <v>31</v>
      </c>
      <c r="K523" s="15"/>
    </row>
    <row r="524" spans="1:11" x14ac:dyDescent="0.2">
      <c r="A524" s="9"/>
      <c r="B524" s="40"/>
      <c r="C524" s="9"/>
      <c r="D524" s="9"/>
      <c r="E524" s="95"/>
      <c r="F524" s="95"/>
      <c r="G524" s="95">
        <f t="shared" si="35"/>
        <v>0</v>
      </c>
      <c r="I524" s="94">
        <f t="shared" si="36"/>
        <v>0</v>
      </c>
      <c r="J524" s="12">
        <f t="shared" si="37"/>
        <v>31</v>
      </c>
      <c r="K524" s="15"/>
    </row>
    <row r="525" spans="1:11" x14ac:dyDescent="0.2">
      <c r="A525" s="9"/>
      <c r="B525" s="40"/>
      <c r="C525" s="9"/>
      <c r="D525" s="9"/>
      <c r="E525" s="95"/>
      <c r="F525" s="95"/>
      <c r="G525" s="95">
        <f t="shared" si="35"/>
        <v>0</v>
      </c>
      <c r="I525" s="94">
        <f t="shared" si="36"/>
        <v>0</v>
      </c>
      <c r="J525" s="12">
        <f t="shared" si="37"/>
        <v>31</v>
      </c>
      <c r="K525" s="15"/>
    </row>
    <row r="526" spans="1:11" x14ac:dyDescent="0.2">
      <c r="A526" s="9"/>
      <c r="B526" s="40"/>
      <c r="C526" s="9"/>
      <c r="D526" s="9"/>
      <c r="E526" s="95"/>
      <c r="F526" s="95"/>
      <c r="G526" s="95">
        <f t="shared" si="35"/>
        <v>0</v>
      </c>
      <c r="I526" s="94">
        <f t="shared" si="36"/>
        <v>0</v>
      </c>
      <c r="J526" s="12">
        <f t="shared" si="37"/>
        <v>31</v>
      </c>
      <c r="K526" s="15"/>
    </row>
    <row r="527" spans="1:11" x14ac:dyDescent="0.2">
      <c r="A527" s="9"/>
      <c r="B527" s="40"/>
      <c r="C527" s="9"/>
      <c r="D527" s="9"/>
      <c r="E527" s="95"/>
      <c r="F527" s="95"/>
      <c r="G527" s="95">
        <f t="shared" si="35"/>
        <v>0</v>
      </c>
      <c r="I527" s="94">
        <f t="shared" si="36"/>
        <v>0</v>
      </c>
      <c r="J527" s="12">
        <f t="shared" si="37"/>
        <v>31</v>
      </c>
      <c r="K527" s="15"/>
    </row>
    <row r="528" spans="1:11" x14ac:dyDescent="0.2">
      <c r="A528" s="9"/>
      <c r="B528" s="40"/>
      <c r="C528" s="9"/>
      <c r="D528" s="9"/>
      <c r="E528" s="95"/>
      <c r="F528" s="95"/>
      <c r="G528" s="95">
        <f t="shared" si="35"/>
        <v>0</v>
      </c>
      <c r="I528" s="94">
        <f t="shared" si="36"/>
        <v>0</v>
      </c>
      <c r="J528" s="12">
        <f t="shared" si="37"/>
        <v>31</v>
      </c>
      <c r="K528" s="15"/>
    </row>
    <row r="529" spans="1:11" x14ac:dyDescent="0.2">
      <c r="A529" s="9"/>
      <c r="B529" s="40"/>
      <c r="C529" s="9"/>
      <c r="D529" s="9"/>
      <c r="E529" s="95"/>
      <c r="F529" s="95"/>
      <c r="G529" s="95">
        <f t="shared" si="35"/>
        <v>0</v>
      </c>
      <c r="I529" s="94">
        <f t="shared" si="36"/>
        <v>0</v>
      </c>
      <c r="J529" s="12">
        <f t="shared" si="37"/>
        <v>31</v>
      </c>
      <c r="K529" s="15"/>
    </row>
    <row r="530" spans="1:11" x14ac:dyDescent="0.2">
      <c r="A530" s="9"/>
      <c r="B530" s="40"/>
      <c r="C530" s="9"/>
      <c r="D530" s="9"/>
      <c r="E530" s="95"/>
      <c r="F530" s="95"/>
      <c r="G530" s="95">
        <f t="shared" si="35"/>
        <v>0</v>
      </c>
      <c r="I530" s="94">
        <f t="shared" si="36"/>
        <v>0</v>
      </c>
      <c r="J530" s="12">
        <f t="shared" si="37"/>
        <v>31</v>
      </c>
      <c r="K530" s="15"/>
    </row>
    <row r="531" spans="1:11" x14ac:dyDescent="0.2">
      <c r="A531" s="9"/>
      <c r="B531" s="40"/>
      <c r="C531" s="9"/>
      <c r="D531" s="9"/>
      <c r="E531" s="95"/>
      <c r="F531" s="95"/>
      <c r="G531" s="95">
        <f t="shared" si="35"/>
        <v>0</v>
      </c>
      <c r="I531" s="94">
        <f t="shared" si="36"/>
        <v>0</v>
      </c>
      <c r="J531" s="12">
        <f t="shared" si="37"/>
        <v>31</v>
      </c>
      <c r="K531" s="15"/>
    </row>
    <row r="532" spans="1:11" x14ac:dyDescent="0.2">
      <c r="A532" s="9"/>
      <c r="B532" s="40"/>
      <c r="C532" s="9"/>
      <c r="D532" s="9"/>
      <c r="E532" s="95"/>
      <c r="F532" s="95"/>
      <c r="G532" s="95">
        <f t="shared" si="35"/>
        <v>0</v>
      </c>
      <c r="I532" s="94">
        <f t="shared" si="36"/>
        <v>0</v>
      </c>
      <c r="J532" s="12">
        <f t="shared" si="37"/>
        <v>31</v>
      </c>
      <c r="K532" s="15"/>
    </row>
    <row r="533" spans="1:11" x14ac:dyDescent="0.2">
      <c r="A533" s="9"/>
      <c r="B533" s="40"/>
      <c r="C533" s="9"/>
      <c r="D533" s="9"/>
      <c r="E533" s="95"/>
      <c r="F533" s="95"/>
      <c r="G533" s="95">
        <f t="shared" si="35"/>
        <v>0</v>
      </c>
      <c r="I533" s="94">
        <f t="shared" si="36"/>
        <v>0</v>
      </c>
      <c r="J533" s="12">
        <f t="shared" si="37"/>
        <v>31</v>
      </c>
      <c r="K533" s="15"/>
    </row>
    <row r="534" spans="1:11" x14ac:dyDescent="0.2">
      <c r="A534" s="9"/>
      <c r="B534" s="40"/>
      <c r="C534" s="9"/>
      <c r="D534" s="9"/>
      <c r="E534" s="95"/>
      <c r="F534" s="95"/>
      <c r="G534" s="95">
        <f t="shared" si="35"/>
        <v>0</v>
      </c>
      <c r="I534" s="94">
        <f t="shared" si="36"/>
        <v>0</v>
      </c>
      <c r="J534" s="12">
        <f t="shared" si="37"/>
        <v>31</v>
      </c>
      <c r="K534" s="15"/>
    </row>
    <row r="535" spans="1:11" x14ac:dyDescent="0.2">
      <c r="A535" s="9"/>
      <c r="B535" s="40"/>
      <c r="C535" s="9"/>
      <c r="D535" s="9"/>
      <c r="E535" s="95"/>
      <c r="F535" s="95"/>
      <c r="G535" s="95">
        <f t="shared" si="35"/>
        <v>0</v>
      </c>
      <c r="I535" s="94">
        <f t="shared" si="36"/>
        <v>0</v>
      </c>
      <c r="J535" s="12">
        <f t="shared" si="37"/>
        <v>31</v>
      </c>
      <c r="K535" s="15"/>
    </row>
    <row r="536" spans="1:11" x14ac:dyDescent="0.2">
      <c r="A536" s="9"/>
      <c r="B536" s="40"/>
      <c r="C536" s="9"/>
      <c r="D536" s="9"/>
      <c r="E536" s="95"/>
      <c r="F536" s="95"/>
      <c r="G536" s="95">
        <f t="shared" si="35"/>
        <v>0</v>
      </c>
      <c r="I536" s="94">
        <f t="shared" si="36"/>
        <v>0</v>
      </c>
      <c r="J536" s="12">
        <f t="shared" si="37"/>
        <v>31</v>
      </c>
      <c r="K536" s="15"/>
    </row>
    <row r="537" spans="1:11" x14ac:dyDescent="0.2">
      <c r="A537" s="9"/>
      <c r="B537" s="40"/>
      <c r="C537" s="9"/>
      <c r="D537" s="9"/>
      <c r="E537" s="95"/>
      <c r="F537" s="95"/>
      <c r="G537" s="95">
        <f t="shared" si="35"/>
        <v>0</v>
      </c>
      <c r="I537" s="94">
        <f t="shared" si="36"/>
        <v>0</v>
      </c>
      <c r="J537" s="12">
        <f t="shared" si="37"/>
        <v>31</v>
      </c>
      <c r="K537" s="15"/>
    </row>
    <row r="538" spans="1:11" x14ac:dyDescent="0.2">
      <c r="A538" s="9"/>
      <c r="B538" s="40"/>
      <c r="C538" s="9"/>
      <c r="D538" s="9"/>
      <c r="E538" s="95"/>
      <c r="F538" s="95"/>
      <c r="G538" s="95">
        <f t="shared" si="35"/>
        <v>0</v>
      </c>
      <c r="I538" s="94">
        <f t="shared" si="36"/>
        <v>0</v>
      </c>
      <c r="J538" s="12">
        <f t="shared" si="37"/>
        <v>31</v>
      </c>
      <c r="K538" s="15"/>
    </row>
    <row r="539" spans="1:11" x14ac:dyDescent="0.2">
      <c r="A539" s="9"/>
      <c r="B539" s="40"/>
      <c r="C539" s="9"/>
      <c r="D539" s="9"/>
      <c r="E539" s="95"/>
      <c r="F539" s="95"/>
      <c r="G539" s="95">
        <f t="shared" si="35"/>
        <v>0</v>
      </c>
      <c r="I539" s="94">
        <f t="shared" si="36"/>
        <v>0</v>
      </c>
      <c r="J539" s="12">
        <f t="shared" si="37"/>
        <v>31</v>
      </c>
      <c r="K539" s="15"/>
    </row>
    <row r="540" spans="1:11" x14ac:dyDescent="0.2">
      <c r="A540" s="9"/>
      <c r="B540" s="40"/>
      <c r="C540" s="9"/>
      <c r="D540" s="9"/>
      <c r="E540" s="95"/>
      <c r="F540" s="95"/>
      <c r="G540" s="95">
        <f t="shared" si="35"/>
        <v>0</v>
      </c>
      <c r="I540" s="94">
        <f t="shared" si="36"/>
        <v>0</v>
      </c>
      <c r="J540" s="12">
        <f t="shared" si="37"/>
        <v>31</v>
      </c>
      <c r="K540" s="15"/>
    </row>
    <row r="541" spans="1:11" x14ac:dyDescent="0.2">
      <c r="A541" s="9"/>
      <c r="B541" s="40"/>
      <c r="C541" s="9"/>
      <c r="D541" s="9"/>
      <c r="E541" s="95"/>
      <c r="F541" s="95"/>
      <c r="G541" s="95">
        <f t="shared" si="35"/>
        <v>0</v>
      </c>
      <c r="I541" s="94">
        <f t="shared" si="36"/>
        <v>0</v>
      </c>
      <c r="J541" s="12">
        <f t="shared" si="37"/>
        <v>31</v>
      </c>
      <c r="K541" s="15"/>
    </row>
    <row r="542" spans="1:11" x14ac:dyDescent="0.2">
      <c r="A542" s="9"/>
      <c r="B542" s="40"/>
      <c r="C542" s="9"/>
      <c r="D542" s="9"/>
      <c r="E542" s="95"/>
      <c r="F542" s="95"/>
      <c r="G542" s="95">
        <f t="shared" si="35"/>
        <v>0</v>
      </c>
      <c r="I542" s="94">
        <f t="shared" si="36"/>
        <v>0</v>
      </c>
      <c r="J542" s="12">
        <f t="shared" si="37"/>
        <v>31</v>
      </c>
      <c r="K542" s="15"/>
    </row>
    <row r="543" spans="1:11" x14ac:dyDescent="0.2">
      <c r="A543" s="9"/>
      <c r="B543" s="40"/>
      <c r="C543" s="9"/>
      <c r="D543" s="9"/>
      <c r="E543" s="95"/>
      <c r="F543" s="95"/>
      <c r="G543" s="95">
        <f t="shared" si="35"/>
        <v>0</v>
      </c>
      <c r="I543" s="94">
        <f t="shared" si="36"/>
        <v>0</v>
      </c>
      <c r="J543" s="12">
        <f t="shared" si="37"/>
        <v>31</v>
      </c>
      <c r="K543" s="15"/>
    </row>
    <row r="544" spans="1:11" x14ac:dyDescent="0.2">
      <c r="A544" s="9"/>
      <c r="B544" s="40"/>
      <c r="C544" s="9"/>
      <c r="D544" s="9"/>
      <c r="E544" s="95"/>
      <c r="F544" s="95"/>
      <c r="G544" s="95">
        <f t="shared" si="35"/>
        <v>0</v>
      </c>
      <c r="I544" s="94">
        <f t="shared" si="36"/>
        <v>0</v>
      </c>
      <c r="J544" s="12">
        <f t="shared" si="37"/>
        <v>31</v>
      </c>
      <c r="K544" s="15"/>
    </row>
    <row r="545" spans="1:11" x14ac:dyDescent="0.2">
      <c r="A545" s="9"/>
      <c r="B545" s="40"/>
      <c r="C545" s="9"/>
      <c r="D545" s="9"/>
      <c r="E545" s="95"/>
      <c r="F545" s="95"/>
      <c r="G545" s="95">
        <f t="shared" si="35"/>
        <v>0</v>
      </c>
      <c r="I545" s="94">
        <f t="shared" si="36"/>
        <v>0</v>
      </c>
      <c r="J545" s="12">
        <f t="shared" si="37"/>
        <v>31</v>
      </c>
      <c r="K545" s="15"/>
    </row>
    <row r="546" spans="1:11" x14ac:dyDescent="0.2">
      <c r="A546" s="9"/>
      <c r="B546" s="40"/>
      <c r="C546" s="9"/>
      <c r="D546" s="9"/>
      <c r="E546" s="95"/>
      <c r="F546" s="95"/>
      <c r="G546" s="95">
        <f t="shared" si="35"/>
        <v>0</v>
      </c>
      <c r="I546" s="94">
        <f t="shared" si="36"/>
        <v>0</v>
      </c>
      <c r="J546" s="12">
        <f t="shared" si="37"/>
        <v>31</v>
      </c>
      <c r="K546" s="15"/>
    </row>
    <row r="547" spans="1:11" x14ac:dyDescent="0.2">
      <c r="A547" s="9"/>
      <c r="B547" s="40"/>
      <c r="C547" s="9"/>
      <c r="D547" s="9"/>
      <c r="E547" s="95"/>
      <c r="F547" s="95"/>
      <c r="G547" s="95">
        <f t="shared" si="35"/>
        <v>0</v>
      </c>
      <c r="I547" s="94">
        <f t="shared" si="36"/>
        <v>0</v>
      </c>
      <c r="J547" s="12">
        <f t="shared" si="37"/>
        <v>31</v>
      </c>
      <c r="K547" s="15"/>
    </row>
    <row r="548" spans="1:11" x14ac:dyDescent="0.2">
      <c r="A548" s="9"/>
      <c r="B548" s="40"/>
      <c r="C548" s="9"/>
      <c r="D548" s="9"/>
      <c r="E548" s="95"/>
      <c r="F548" s="95"/>
      <c r="G548" s="95">
        <f t="shared" si="35"/>
        <v>0</v>
      </c>
      <c r="I548" s="94">
        <f t="shared" si="36"/>
        <v>0</v>
      </c>
      <c r="J548" s="12">
        <f t="shared" si="37"/>
        <v>31</v>
      </c>
      <c r="K548" s="15"/>
    </row>
    <row r="549" spans="1:11" x14ac:dyDescent="0.2">
      <c r="A549" s="9"/>
      <c r="B549" s="40"/>
      <c r="C549" s="7"/>
      <c r="D549" s="7"/>
      <c r="E549" s="95"/>
      <c r="F549" s="95"/>
      <c r="G549" s="95">
        <f t="shared" ref="G549:G612" si="38">G550+F549-E549</f>
        <v>0</v>
      </c>
      <c r="I549" s="94">
        <f t="shared" ref="I549:I612" si="39">-E549+F549</f>
        <v>0</v>
      </c>
      <c r="J549" s="12">
        <f t="shared" ref="J549:J609" si="40">EOMONTH(B549,0)</f>
        <v>31</v>
      </c>
      <c r="K549" s="15"/>
    </row>
    <row r="550" spans="1:11" x14ac:dyDescent="0.2">
      <c r="A550" s="9"/>
      <c r="B550" s="40"/>
      <c r="C550" s="9"/>
      <c r="D550" s="9"/>
      <c r="E550" s="95"/>
      <c r="F550" s="95"/>
      <c r="G550" s="95">
        <f t="shared" si="38"/>
        <v>0</v>
      </c>
      <c r="I550" s="94">
        <f t="shared" si="39"/>
        <v>0</v>
      </c>
      <c r="J550" s="12">
        <f t="shared" si="40"/>
        <v>31</v>
      </c>
      <c r="K550" s="15"/>
    </row>
    <row r="551" spans="1:11" x14ac:dyDescent="0.2">
      <c r="A551" s="9"/>
      <c r="B551" s="40"/>
      <c r="C551" s="9"/>
      <c r="D551" s="9"/>
      <c r="E551" s="95"/>
      <c r="F551" s="95"/>
      <c r="G551" s="95">
        <f t="shared" si="38"/>
        <v>0</v>
      </c>
      <c r="I551" s="94">
        <f t="shared" si="39"/>
        <v>0</v>
      </c>
      <c r="J551" s="12">
        <f t="shared" si="40"/>
        <v>31</v>
      </c>
      <c r="K551" s="15"/>
    </row>
    <row r="552" spans="1:11" x14ac:dyDescent="0.2">
      <c r="A552" s="9"/>
      <c r="B552" s="40"/>
      <c r="C552" s="9"/>
      <c r="D552" s="9"/>
      <c r="E552" s="95"/>
      <c r="F552" s="95"/>
      <c r="G552" s="95">
        <f t="shared" si="38"/>
        <v>0</v>
      </c>
      <c r="I552" s="94">
        <f t="shared" si="39"/>
        <v>0</v>
      </c>
      <c r="J552" s="12">
        <f t="shared" si="40"/>
        <v>31</v>
      </c>
      <c r="K552" s="15"/>
    </row>
    <row r="553" spans="1:11" x14ac:dyDescent="0.2">
      <c r="A553" s="9"/>
      <c r="B553" s="40"/>
      <c r="C553" s="9"/>
      <c r="D553" s="9"/>
      <c r="E553" s="95"/>
      <c r="F553" s="95"/>
      <c r="G553" s="95">
        <f t="shared" si="38"/>
        <v>0</v>
      </c>
      <c r="I553" s="94">
        <f t="shared" si="39"/>
        <v>0</v>
      </c>
      <c r="J553" s="12">
        <f t="shared" si="40"/>
        <v>31</v>
      </c>
      <c r="K553" s="15"/>
    </row>
    <row r="554" spans="1:11" x14ac:dyDescent="0.2">
      <c r="A554" s="9"/>
      <c r="B554" s="40"/>
      <c r="C554" s="9"/>
      <c r="D554" s="9"/>
      <c r="E554" s="95"/>
      <c r="F554" s="95"/>
      <c r="G554" s="95">
        <f t="shared" si="38"/>
        <v>0</v>
      </c>
      <c r="I554" s="94">
        <f t="shared" si="39"/>
        <v>0</v>
      </c>
      <c r="J554" s="12">
        <f t="shared" si="40"/>
        <v>31</v>
      </c>
      <c r="K554" s="15"/>
    </row>
    <row r="555" spans="1:11" x14ac:dyDescent="0.2">
      <c r="A555" s="9"/>
      <c r="B555" s="40"/>
      <c r="C555" s="9"/>
      <c r="D555" s="9"/>
      <c r="E555" s="95"/>
      <c r="F555" s="95"/>
      <c r="G555" s="95">
        <f t="shared" si="38"/>
        <v>0</v>
      </c>
      <c r="I555" s="94">
        <f t="shared" si="39"/>
        <v>0</v>
      </c>
      <c r="J555" s="12">
        <f t="shared" si="40"/>
        <v>31</v>
      </c>
      <c r="K555" s="15"/>
    </row>
    <row r="556" spans="1:11" x14ac:dyDescent="0.2">
      <c r="A556" s="9"/>
      <c r="B556" s="40"/>
      <c r="C556" s="9"/>
      <c r="D556" s="9"/>
      <c r="E556" s="95"/>
      <c r="F556" s="95"/>
      <c r="G556" s="95">
        <f t="shared" si="38"/>
        <v>0</v>
      </c>
      <c r="I556" s="94">
        <f t="shared" si="39"/>
        <v>0</v>
      </c>
      <c r="J556" s="12">
        <f t="shared" si="40"/>
        <v>31</v>
      </c>
      <c r="K556" s="15"/>
    </row>
    <row r="557" spans="1:11" x14ac:dyDescent="0.2">
      <c r="A557" s="9"/>
      <c r="B557" s="40"/>
      <c r="C557" s="9"/>
      <c r="D557" s="9"/>
      <c r="E557" s="95"/>
      <c r="F557" s="95"/>
      <c r="G557" s="95">
        <f t="shared" si="38"/>
        <v>0</v>
      </c>
      <c r="I557" s="94">
        <f t="shared" si="39"/>
        <v>0</v>
      </c>
      <c r="J557" s="12">
        <f t="shared" si="40"/>
        <v>31</v>
      </c>
      <c r="K557" s="15"/>
    </row>
    <row r="558" spans="1:11" x14ac:dyDescent="0.2">
      <c r="A558" s="9"/>
      <c r="B558" s="40"/>
      <c r="C558" s="9"/>
      <c r="D558" s="9"/>
      <c r="E558" s="95"/>
      <c r="F558" s="95"/>
      <c r="G558" s="95">
        <f t="shared" si="38"/>
        <v>0</v>
      </c>
      <c r="I558" s="94">
        <f t="shared" si="39"/>
        <v>0</v>
      </c>
      <c r="J558" s="12">
        <f t="shared" si="40"/>
        <v>31</v>
      </c>
      <c r="K558" s="15"/>
    </row>
    <row r="559" spans="1:11" x14ac:dyDescent="0.2">
      <c r="A559" s="9"/>
      <c r="B559" s="40"/>
      <c r="C559" s="9"/>
      <c r="D559" s="9"/>
      <c r="E559" s="95"/>
      <c r="F559" s="95"/>
      <c r="G559" s="95">
        <f t="shared" si="38"/>
        <v>0</v>
      </c>
      <c r="I559" s="94">
        <f t="shared" si="39"/>
        <v>0</v>
      </c>
      <c r="J559" s="12">
        <f t="shared" si="40"/>
        <v>31</v>
      </c>
      <c r="K559" s="15"/>
    </row>
    <row r="560" spans="1:11" x14ac:dyDescent="0.2">
      <c r="A560" s="9"/>
      <c r="B560" s="40"/>
      <c r="C560" s="9"/>
      <c r="D560" s="9"/>
      <c r="E560" s="95"/>
      <c r="F560" s="95"/>
      <c r="G560" s="95">
        <f t="shared" si="38"/>
        <v>0</v>
      </c>
      <c r="I560" s="94">
        <f t="shared" si="39"/>
        <v>0</v>
      </c>
      <c r="J560" s="12">
        <f t="shared" si="40"/>
        <v>31</v>
      </c>
      <c r="K560" s="15"/>
    </row>
    <row r="561" spans="1:11" x14ac:dyDescent="0.2">
      <c r="A561" s="9"/>
      <c r="B561" s="40"/>
      <c r="C561" s="9"/>
      <c r="D561" s="9"/>
      <c r="E561" s="95"/>
      <c r="F561" s="95"/>
      <c r="G561" s="95">
        <f t="shared" si="38"/>
        <v>0</v>
      </c>
      <c r="I561" s="94">
        <f t="shared" si="39"/>
        <v>0</v>
      </c>
      <c r="J561" s="12">
        <f t="shared" si="40"/>
        <v>31</v>
      </c>
      <c r="K561" s="15"/>
    </row>
    <row r="562" spans="1:11" x14ac:dyDescent="0.2">
      <c r="A562" s="9"/>
      <c r="B562" s="40"/>
      <c r="C562" s="9"/>
      <c r="D562" s="9"/>
      <c r="E562" s="95"/>
      <c r="F562" s="95"/>
      <c r="G562" s="95">
        <f t="shared" si="38"/>
        <v>0</v>
      </c>
      <c r="I562" s="94">
        <f t="shared" si="39"/>
        <v>0</v>
      </c>
      <c r="J562" s="12">
        <f t="shared" si="40"/>
        <v>31</v>
      </c>
      <c r="K562" s="15"/>
    </row>
    <row r="563" spans="1:11" x14ac:dyDescent="0.2">
      <c r="A563" s="9"/>
      <c r="B563" s="40"/>
      <c r="C563" s="9"/>
      <c r="D563" s="9"/>
      <c r="E563" s="95"/>
      <c r="F563" s="95"/>
      <c r="G563" s="95">
        <f t="shared" si="38"/>
        <v>0</v>
      </c>
      <c r="I563" s="94">
        <f t="shared" si="39"/>
        <v>0</v>
      </c>
      <c r="J563" s="12">
        <f t="shared" si="40"/>
        <v>31</v>
      </c>
      <c r="K563" s="15"/>
    </row>
    <row r="564" spans="1:11" x14ac:dyDescent="0.2">
      <c r="A564" s="9"/>
      <c r="B564" s="40"/>
      <c r="C564" s="9"/>
      <c r="D564" s="9"/>
      <c r="E564" s="95"/>
      <c r="F564" s="95"/>
      <c r="G564" s="95">
        <f t="shared" si="38"/>
        <v>0</v>
      </c>
      <c r="I564" s="94">
        <f t="shared" si="39"/>
        <v>0</v>
      </c>
      <c r="J564" s="12">
        <f t="shared" si="40"/>
        <v>31</v>
      </c>
      <c r="K564" s="15"/>
    </row>
    <row r="565" spans="1:11" x14ac:dyDescent="0.2">
      <c r="A565" s="9"/>
      <c r="B565" s="40"/>
      <c r="C565" s="9"/>
      <c r="D565" s="9"/>
      <c r="E565" s="95"/>
      <c r="F565" s="95"/>
      <c r="G565" s="95">
        <f t="shared" si="38"/>
        <v>0</v>
      </c>
      <c r="I565" s="94">
        <f t="shared" si="39"/>
        <v>0</v>
      </c>
      <c r="J565" s="12">
        <f t="shared" si="40"/>
        <v>31</v>
      </c>
      <c r="K565" s="15"/>
    </row>
    <row r="566" spans="1:11" x14ac:dyDescent="0.2">
      <c r="A566" s="9"/>
      <c r="B566" s="40"/>
      <c r="C566" s="9"/>
      <c r="D566" s="9"/>
      <c r="E566" s="95"/>
      <c r="F566" s="95"/>
      <c r="G566" s="95">
        <f t="shared" si="38"/>
        <v>0</v>
      </c>
      <c r="I566" s="94">
        <f t="shared" si="39"/>
        <v>0</v>
      </c>
      <c r="J566" s="12">
        <f t="shared" si="40"/>
        <v>31</v>
      </c>
      <c r="K566" s="15"/>
    </row>
    <row r="567" spans="1:11" x14ac:dyDescent="0.2">
      <c r="A567" s="9"/>
      <c r="B567" s="40"/>
      <c r="C567" s="9"/>
      <c r="D567" s="9"/>
      <c r="E567" s="95"/>
      <c r="F567" s="95"/>
      <c r="G567" s="95">
        <f t="shared" si="38"/>
        <v>0</v>
      </c>
      <c r="I567" s="94">
        <f t="shared" si="39"/>
        <v>0</v>
      </c>
      <c r="J567" s="12">
        <f t="shared" si="40"/>
        <v>31</v>
      </c>
      <c r="K567" s="15"/>
    </row>
    <row r="568" spans="1:11" x14ac:dyDescent="0.2">
      <c r="A568" s="9"/>
      <c r="B568" s="40"/>
      <c r="C568" s="9"/>
      <c r="D568" s="9"/>
      <c r="E568" s="95"/>
      <c r="F568" s="95"/>
      <c r="G568" s="95">
        <f t="shared" si="38"/>
        <v>0</v>
      </c>
      <c r="I568" s="94">
        <f t="shared" si="39"/>
        <v>0</v>
      </c>
      <c r="J568" s="12">
        <f t="shared" si="40"/>
        <v>31</v>
      </c>
      <c r="K568" s="15"/>
    </row>
    <row r="569" spans="1:11" x14ac:dyDescent="0.2">
      <c r="A569" s="9"/>
      <c r="B569" s="40"/>
      <c r="C569" s="9"/>
      <c r="D569" s="9"/>
      <c r="E569" s="95"/>
      <c r="F569" s="95"/>
      <c r="G569" s="95">
        <f t="shared" si="38"/>
        <v>0</v>
      </c>
      <c r="I569" s="94">
        <f t="shared" si="39"/>
        <v>0</v>
      </c>
      <c r="J569" s="12">
        <f t="shared" si="40"/>
        <v>31</v>
      </c>
      <c r="K569" s="15"/>
    </row>
    <row r="570" spans="1:11" x14ac:dyDescent="0.2">
      <c r="A570" s="9"/>
      <c r="B570" s="40"/>
      <c r="C570" s="9"/>
      <c r="D570" s="9"/>
      <c r="E570" s="95"/>
      <c r="F570" s="95"/>
      <c r="G570" s="95">
        <f t="shared" si="38"/>
        <v>0</v>
      </c>
      <c r="I570" s="94">
        <f t="shared" si="39"/>
        <v>0</v>
      </c>
      <c r="J570" s="12">
        <f t="shared" si="40"/>
        <v>31</v>
      </c>
      <c r="K570" s="15"/>
    </row>
    <row r="571" spans="1:11" x14ac:dyDescent="0.2">
      <c r="A571" s="9"/>
      <c r="B571" s="40"/>
      <c r="C571" s="9"/>
      <c r="D571" s="9"/>
      <c r="E571" s="95"/>
      <c r="F571" s="95"/>
      <c r="G571" s="95">
        <f t="shared" si="38"/>
        <v>0</v>
      </c>
      <c r="I571" s="94">
        <f t="shared" si="39"/>
        <v>0</v>
      </c>
      <c r="J571" s="12">
        <f t="shared" si="40"/>
        <v>31</v>
      </c>
      <c r="K571" s="15"/>
    </row>
    <row r="572" spans="1:11" x14ac:dyDescent="0.2">
      <c r="A572" s="9"/>
      <c r="B572" s="40"/>
      <c r="C572" s="9"/>
      <c r="D572" s="9"/>
      <c r="E572" s="95"/>
      <c r="F572" s="95"/>
      <c r="G572" s="95">
        <f t="shared" si="38"/>
        <v>0</v>
      </c>
      <c r="I572" s="94">
        <f t="shared" si="39"/>
        <v>0</v>
      </c>
      <c r="J572" s="12">
        <f t="shared" si="40"/>
        <v>31</v>
      </c>
      <c r="K572" s="15"/>
    </row>
    <row r="573" spans="1:11" x14ac:dyDescent="0.2">
      <c r="A573" s="9"/>
      <c r="B573" s="40"/>
      <c r="C573" s="9"/>
      <c r="D573" s="9"/>
      <c r="E573" s="95"/>
      <c r="F573" s="95"/>
      <c r="G573" s="95">
        <f t="shared" si="38"/>
        <v>0</v>
      </c>
      <c r="I573" s="94">
        <f t="shared" si="39"/>
        <v>0</v>
      </c>
      <c r="J573" s="12">
        <f t="shared" si="40"/>
        <v>31</v>
      </c>
      <c r="K573" s="15"/>
    </row>
    <row r="574" spans="1:11" x14ac:dyDescent="0.2">
      <c r="A574" s="9"/>
      <c r="B574" s="40"/>
      <c r="C574" s="9"/>
      <c r="D574" s="9"/>
      <c r="E574" s="95"/>
      <c r="F574" s="95"/>
      <c r="G574" s="95">
        <f t="shared" si="38"/>
        <v>0</v>
      </c>
      <c r="I574" s="94">
        <f t="shared" si="39"/>
        <v>0</v>
      </c>
      <c r="J574" s="12">
        <f t="shared" si="40"/>
        <v>31</v>
      </c>
      <c r="K574" s="15"/>
    </row>
    <row r="575" spans="1:11" x14ac:dyDescent="0.2">
      <c r="A575" s="9"/>
      <c r="B575" s="40"/>
      <c r="C575" s="7"/>
      <c r="D575" s="7"/>
      <c r="E575" s="95"/>
      <c r="F575" s="95"/>
      <c r="G575" s="95">
        <f t="shared" si="38"/>
        <v>0</v>
      </c>
      <c r="I575" s="94">
        <f t="shared" si="39"/>
        <v>0</v>
      </c>
      <c r="J575" s="12">
        <f t="shared" si="40"/>
        <v>31</v>
      </c>
      <c r="K575" s="15"/>
    </row>
    <row r="576" spans="1:11" x14ac:dyDescent="0.2">
      <c r="A576" s="9"/>
      <c r="B576" s="40"/>
      <c r="C576" s="9"/>
      <c r="D576" s="9"/>
      <c r="E576" s="95"/>
      <c r="F576" s="95"/>
      <c r="G576" s="95">
        <f t="shared" si="38"/>
        <v>0</v>
      </c>
      <c r="I576" s="94">
        <f t="shared" si="39"/>
        <v>0</v>
      </c>
      <c r="J576" s="12">
        <f t="shared" si="40"/>
        <v>31</v>
      </c>
      <c r="K576" s="15"/>
    </row>
    <row r="577" spans="1:11" x14ac:dyDescent="0.2">
      <c r="A577" s="9"/>
      <c r="B577" s="40"/>
      <c r="C577" s="9"/>
      <c r="D577" s="9"/>
      <c r="E577" s="95"/>
      <c r="F577" s="95"/>
      <c r="G577" s="95">
        <f t="shared" si="38"/>
        <v>0</v>
      </c>
      <c r="I577" s="94">
        <f t="shared" si="39"/>
        <v>0</v>
      </c>
      <c r="J577" s="12">
        <f t="shared" si="40"/>
        <v>31</v>
      </c>
      <c r="K577" s="15"/>
    </row>
    <row r="578" spans="1:11" x14ac:dyDescent="0.2">
      <c r="A578" s="9"/>
      <c r="B578" s="40"/>
      <c r="C578" s="9"/>
      <c r="D578" s="9"/>
      <c r="E578" s="95"/>
      <c r="F578" s="95"/>
      <c r="G578" s="95">
        <f t="shared" si="38"/>
        <v>0</v>
      </c>
      <c r="I578" s="94">
        <f t="shared" si="39"/>
        <v>0</v>
      </c>
      <c r="J578" s="12">
        <f t="shared" si="40"/>
        <v>31</v>
      </c>
      <c r="K578" s="15"/>
    </row>
    <row r="579" spans="1:11" x14ac:dyDescent="0.2">
      <c r="A579" s="9"/>
      <c r="B579" s="40"/>
      <c r="C579" s="9"/>
      <c r="D579" s="9"/>
      <c r="E579" s="95"/>
      <c r="F579" s="95"/>
      <c r="G579" s="95">
        <f t="shared" si="38"/>
        <v>0</v>
      </c>
      <c r="I579" s="94">
        <f t="shared" si="39"/>
        <v>0</v>
      </c>
      <c r="J579" s="12">
        <f t="shared" si="40"/>
        <v>31</v>
      </c>
      <c r="K579" s="15"/>
    </row>
    <row r="580" spans="1:11" x14ac:dyDescent="0.2">
      <c r="A580" s="9"/>
      <c r="B580" s="40"/>
      <c r="C580" s="9"/>
      <c r="D580" s="9"/>
      <c r="E580" s="95"/>
      <c r="F580" s="95"/>
      <c r="G580" s="95">
        <f t="shared" si="38"/>
        <v>0</v>
      </c>
      <c r="I580" s="94">
        <f t="shared" si="39"/>
        <v>0</v>
      </c>
      <c r="J580" s="12">
        <f t="shared" si="40"/>
        <v>31</v>
      </c>
      <c r="K580" s="15"/>
    </row>
    <row r="581" spans="1:11" x14ac:dyDescent="0.2">
      <c r="A581" s="9"/>
      <c r="B581" s="40"/>
      <c r="C581" s="9"/>
      <c r="D581" s="9"/>
      <c r="E581" s="95"/>
      <c r="F581" s="95"/>
      <c r="G581" s="95">
        <f t="shared" si="38"/>
        <v>0</v>
      </c>
      <c r="I581" s="94">
        <f t="shared" si="39"/>
        <v>0</v>
      </c>
      <c r="J581" s="12">
        <f t="shared" si="40"/>
        <v>31</v>
      </c>
      <c r="K581" s="15"/>
    </row>
    <row r="582" spans="1:11" x14ac:dyDescent="0.2">
      <c r="A582" s="9"/>
      <c r="B582" s="40"/>
      <c r="C582" s="9"/>
      <c r="D582" s="9"/>
      <c r="E582" s="95"/>
      <c r="F582" s="95"/>
      <c r="G582" s="95">
        <f t="shared" si="38"/>
        <v>0</v>
      </c>
      <c r="I582" s="94">
        <f t="shared" si="39"/>
        <v>0</v>
      </c>
      <c r="J582" s="12">
        <f t="shared" si="40"/>
        <v>31</v>
      </c>
      <c r="K582" s="15"/>
    </row>
    <row r="583" spans="1:11" x14ac:dyDescent="0.2">
      <c r="A583" s="9"/>
      <c r="B583" s="40"/>
      <c r="C583" s="9"/>
      <c r="D583" s="9"/>
      <c r="E583" s="95"/>
      <c r="F583" s="95"/>
      <c r="G583" s="95">
        <f t="shared" si="38"/>
        <v>0</v>
      </c>
      <c r="I583" s="94">
        <f t="shared" si="39"/>
        <v>0</v>
      </c>
      <c r="J583" s="12">
        <f t="shared" si="40"/>
        <v>31</v>
      </c>
      <c r="K583" s="15"/>
    </row>
    <row r="584" spans="1:11" x14ac:dyDescent="0.2">
      <c r="A584" s="9"/>
      <c r="B584" s="40"/>
      <c r="C584" s="9"/>
      <c r="D584" s="9"/>
      <c r="E584" s="95"/>
      <c r="F584" s="95"/>
      <c r="G584" s="95">
        <f t="shared" si="38"/>
        <v>0</v>
      </c>
      <c r="I584" s="94">
        <f t="shared" si="39"/>
        <v>0</v>
      </c>
      <c r="J584" s="12">
        <f t="shared" si="40"/>
        <v>31</v>
      </c>
      <c r="K584" s="15"/>
    </row>
    <row r="585" spans="1:11" x14ac:dyDescent="0.2">
      <c r="A585" s="9"/>
      <c r="B585" s="40"/>
      <c r="C585" s="9"/>
      <c r="D585" s="9"/>
      <c r="E585" s="95"/>
      <c r="F585" s="95"/>
      <c r="G585" s="95">
        <f t="shared" si="38"/>
        <v>0</v>
      </c>
      <c r="I585" s="94">
        <f t="shared" si="39"/>
        <v>0</v>
      </c>
      <c r="J585" s="12">
        <f t="shared" si="40"/>
        <v>31</v>
      </c>
      <c r="K585" s="15"/>
    </row>
    <row r="586" spans="1:11" x14ac:dyDescent="0.2">
      <c r="A586" s="9"/>
      <c r="B586" s="40"/>
      <c r="C586" s="9"/>
      <c r="D586" s="9"/>
      <c r="E586" s="92"/>
      <c r="F586" s="95"/>
      <c r="G586" s="95">
        <f t="shared" si="38"/>
        <v>0</v>
      </c>
      <c r="I586" s="94">
        <f t="shared" si="39"/>
        <v>0</v>
      </c>
      <c r="J586" s="12">
        <f t="shared" si="40"/>
        <v>31</v>
      </c>
      <c r="K586" s="15"/>
    </row>
    <row r="587" spans="1:11" x14ac:dyDescent="0.2">
      <c r="A587" s="9"/>
      <c r="B587" s="40"/>
      <c r="C587" s="9"/>
      <c r="D587" s="9"/>
      <c r="E587" s="95"/>
      <c r="F587" s="95"/>
      <c r="G587" s="95">
        <f t="shared" si="38"/>
        <v>0</v>
      </c>
      <c r="I587" s="94">
        <f t="shared" si="39"/>
        <v>0</v>
      </c>
      <c r="J587" s="12">
        <f t="shared" si="40"/>
        <v>31</v>
      </c>
      <c r="K587" s="15"/>
    </row>
    <row r="588" spans="1:11" x14ac:dyDescent="0.2">
      <c r="A588" s="9"/>
      <c r="B588" s="40"/>
      <c r="C588" s="9"/>
      <c r="D588" s="9"/>
      <c r="E588" s="95"/>
      <c r="F588" s="95"/>
      <c r="G588" s="95">
        <f t="shared" si="38"/>
        <v>0</v>
      </c>
      <c r="I588" s="94">
        <f t="shared" si="39"/>
        <v>0</v>
      </c>
      <c r="J588" s="12">
        <f t="shared" si="40"/>
        <v>31</v>
      </c>
      <c r="K588" s="15"/>
    </row>
    <row r="589" spans="1:11" x14ac:dyDescent="0.2">
      <c r="A589" s="9"/>
      <c r="B589" s="40"/>
      <c r="C589" s="9"/>
      <c r="D589" s="9"/>
      <c r="E589" s="95"/>
      <c r="F589" s="95"/>
      <c r="G589" s="95">
        <f t="shared" si="38"/>
        <v>0</v>
      </c>
      <c r="I589" s="94">
        <f t="shared" si="39"/>
        <v>0</v>
      </c>
      <c r="J589" s="12">
        <f t="shared" si="40"/>
        <v>31</v>
      </c>
      <c r="K589" s="15"/>
    </row>
    <row r="590" spans="1:11" x14ac:dyDescent="0.2">
      <c r="A590" s="9"/>
      <c r="B590" s="40"/>
      <c r="C590" s="9"/>
      <c r="D590" s="9"/>
      <c r="E590" s="95"/>
      <c r="F590" s="95"/>
      <c r="G590" s="95">
        <f t="shared" si="38"/>
        <v>0</v>
      </c>
      <c r="I590" s="94">
        <f t="shared" si="39"/>
        <v>0</v>
      </c>
      <c r="J590" s="12">
        <f t="shared" si="40"/>
        <v>31</v>
      </c>
      <c r="K590" s="15"/>
    </row>
    <row r="591" spans="1:11" x14ac:dyDescent="0.2">
      <c r="A591" s="9"/>
      <c r="B591" s="40"/>
      <c r="C591" s="7"/>
      <c r="D591" s="7"/>
      <c r="E591" s="95"/>
      <c r="F591" s="95"/>
      <c r="G591" s="95">
        <f t="shared" si="38"/>
        <v>0</v>
      </c>
      <c r="I591" s="94">
        <f t="shared" si="39"/>
        <v>0</v>
      </c>
      <c r="J591" s="12">
        <f t="shared" si="40"/>
        <v>31</v>
      </c>
      <c r="K591" s="15"/>
    </row>
    <row r="592" spans="1:11" x14ac:dyDescent="0.2">
      <c r="A592" s="9"/>
      <c r="B592" s="40"/>
      <c r="C592" s="9"/>
      <c r="D592" s="9"/>
      <c r="E592" s="95"/>
      <c r="F592" s="95"/>
      <c r="G592" s="95">
        <f t="shared" si="38"/>
        <v>0</v>
      </c>
      <c r="I592" s="94">
        <f t="shared" si="39"/>
        <v>0</v>
      </c>
      <c r="J592" s="12">
        <f t="shared" si="40"/>
        <v>31</v>
      </c>
      <c r="K592" s="15"/>
    </row>
    <row r="593" spans="1:11" x14ac:dyDescent="0.2">
      <c r="A593" s="9"/>
      <c r="B593" s="40"/>
      <c r="C593" s="9"/>
      <c r="D593" s="9"/>
      <c r="E593" s="95"/>
      <c r="F593" s="95"/>
      <c r="G593" s="95">
        <f t="shared" si="38"/>
        <v>0</v>
      </c>
      <c r="I593" s="94">
        <f t="shared" si="39"/>
        <v>0</v>
      </c>
      <c r="J593" s="12">
        <f t="shared" si="40"/>
        <v>31</v>
      </c>
      <c r="K593" s="15"/>
    </row>
    <row r="594" spans="1:11" x14ac:dyDescent="0.2">
      <c r="A594" s="9"/>
      <c r="B594" s="40"/>
      <c r="C594" s="9"/>
      <c r="D594" s="9"/>
      <c r="E594" s="95"/>
      <c r="F594" s="95"/>
      <c r="G594" s="95">
        <f t="shared" si="38"/>
        <v>0</v>
      </c>
      <c r="I594" s="94">
        <f t="shared" si="39"/>
        <v>0</v>
      </c>
      <c r="J594" s="12">
        <f t="shared" si="40"/>
        <v>31</v>
      </c>
      <c r="K594" s="15"/>
    </row>
    <row r="595" spans="1:11" x14ac:dyDescent="0.2">
      <c r="A595" s="9"/>
      <c r="B595" s="40"/>
      <c r="C595" s="9"/>
      <c r="D595" s="9"/>
      <c r="E595" s="95"/>
      <c r="F595" s="95"/>
      <c r="G595" s="95">
        <f t="shared" si="38"/>
        <v>0</v>
      </c>
      <c r="I595" s="94">
        <f t="shared" si="39"/>
        <v>0</v>
      </c>
      <c r="J595" s="12">
        <f t="shared" si="40"/>
        <v>31</v>
      </c>
      <c r="K595" s="15"/>
    </row>
    <row r="596" spans="1:11" x14ac:dyDescent="0.2">
      <c r="A596" s="9"/>
      <c r="B596" s="40"/>
      <c r="C596" s="9"/>
      <c r="D596" s="9"/>
      <c r="E596" s="95"/>
      <c r="F596" s="95"/>
      <c r="G596" s="95">
        <f t="shared" si="38"/>
        <v>0</v>
      </c>
      <c r="I596" s="94">
        <f t="shared" si="39"/>
        <v>0</v>
      </c>
      <c r="J596" s="12">
        <f t="shared" si="40"/>
        <v>31</v>
      </c>
      <c r="K596" s="15"/>
    </row>
    <row r="597" spans="1:11" x14ac:dyDescent="0.2">
      <c r="A597" s="9"/>
      <c r="B597" s="40"/>
      <c r="C597" s="9"/>
      <c r="D597" s="9"/>
      <c r="E597" s="95"/>
      <c r="F597" s="95"/>
      <c r="G597" s="95">
        <f t="shared" si="38"/>
        <v>0</v>
      </c>
      <c r="I597" s="94">
        <f t="shared" si="39"/>
        <v>0</v>
      </c>
      <c r="J597" s="12">
        <f t="shared" si="40"/>
        <v>31</v>
      </c>
      <c r="K597" s="15"/>
    </row>
    <row r="598" spans="1:11" x14ac:dyDescent="0.2">
      <c r="A598" s="9"/>
      <c r="B598" s="40"/>
      <c r="C598" s="9"/>
      <c r="D598" s="9"/>
      <c r="E598" s="95"/>
      <c r="F598" s="95"/>
      <c r="G598" s="95">
        <f t="shared" si="38"/>
        <v>0</v>
      </c>
      <c r="I598" s="94">
        <f t="shared" si="39"/>
        <v>0</v>
      </c>
      <c r="J598" s="12">
        <f t="shared" si="40"/>
        <v>31</v>
      </c>
      <c r="K598" s="15"/>
    </row>
    <row r="599" spans="1:11" x14ac:dyDescent="0.2">
      <c r="A599" s="9"/>
      <c r="B599" s="40"/>
      <c r="C599" s="9"/>
      <c r="D599" s="9"/>
      <c r="E599" s="95"/>
      <c r="F599" s="95"/>
      <c r="G599" s="95">
        <f t="shared" si="38"/>
        <v>0</v>
      </c>
      <c r="I599" s="94">
        <f t="shared" si="39"/>
        <v>0</v>
      </c>
      <c r="J599" s="12">
        <f t="shared" si="40"/>
        <v>31</v>
      </c>
      <c r="K599" s="15"/>
    </row>
    <row r="600" spans="1:11" x14ac:dyDescent="0.2">
      <c r="A600" s="9"/>
      <c r="B600" s="40"/>
      <c r="C600" s="9"/>
      <c r="D600" s="9"/>
      <c r="E600" s="95"/>
      <c r="F600" s="95"/>
      <c r="G600" s="95">
        <f t="shared" si="38"/>
        <v>0</v>
      </c>
      <c r="I600" s="94">
        <f t="shared" si="39"/>
        <v>0</v>
      </c>
      <c r="J600" s="12">
        <f t="shared" si="40"/>
        <v>31</v>
      </c>
      <c r="K600" s="15"/>
    </row>
    <row r="601" spans="1:11" x14ac:dyDescent="0.2">
      <c r="A601" s="9"/>
      <c r="B601" s="40"/>
      <c r="C601" s="9"/>
      <c r="D601" s="9"/>
      <c r="E601" s="95"/>
      <c r="F601" s="95"/>
      <c r="G601" s="95">
        <f t="shared" si="38"/>
        <v>0</v>
      </c>
      <c r="I601" s="94">
        <f t="shared" si="39"/>
        <v>0</v>
      </c>
      <c r="J601" s="12">
        <f t="shared" si="40"/>
        <v>31</v>
      </c>
      <c r="K601" s="15"/>
    </row>
    <row r="602" spans="1:11" x14ac:dyDescent="0.2">
      <c r="A602" s="9"/>
      <c r="B602" s="40"/>
      <c r="C602" s="9"/>
      <c r="D602" s="9"/>
      <c r="E602" s="95"/>
      <c r="F602" s="95"/>
      <c r="G602" s="95">
        <f t="shared" si="38"/>
        <v>0</v>
      </c>
      <c r="I602" s="94">
        <f t="shared" si="39"/>
        <v>0</v>
      </c>
      <c r="J602" s="12">
        <f t="shared" si="40"/>
        <v>31</v>
      </c>
      <c r="K602" s="15"/>
    </row>
    <row r="603" spans="1:11" x14ac:dyDescent="0.2">
      <c r="A603" s="9"/>
      <c r="B603" s="40"/>
      <c r="C603" s="9"/>
      <c r="D603" s="9"/>
      <c r="E603" s="95"/>
      <c r="F603" s="95"/>
      <c r="G603" s="95">
        <f t="shared" si="38"/>
        <v>0</v>
      </c>
      <c r="I603" s="94">
        <f t="shared" si="39"/>
        <v>0</v>
      </c>
      <c r="J603" s="12">
        <f t="shared" si="40"/>
        <v>31</v>
      </c>
      <c r="K603" s="15"/>
    </row>
    <row r="604" spans="1:11" x14ac:dyDescent="0.2">
      <c r="A604" s="9"/>
      <c r="B604" s="40"/>
      <c r="C604" s="9"/>
      <c r="D604" s="9"/>
      <c r="E604" s="95"/>
      <c r="F604" s="95"/>
      <c r="G604" s="95">
        <f t="shared" si="38"/>
        <v>0</v>
      </c>
      <c r="I604" s="94">
        <f t="shared" si="39"/>
        <v>0</v>
      </c>
      <c r="J604" s="12">
        <f t="shared" si="40"/>
        <v>31</v>
      </c>
      <c r="K604" s="15"/>
    </row>
    <row r="605" spans="1:11" x14ac:dyDescent="0.2">
      <c r="A605" s="9"/>
      <c r="B605" s="40"/>
      <c r="C605" s="9"/>
      <c r="D605" s="9"/>
      <c r="E605" s="95"/>
      <c r="F605" s="95"/>
      <c r="G605" s="95">
        <f t="shared" si="38"/>
        <v>0</v>
      </c>
      <c r="I605" s="94">
        <f t="shared" si="39"/>
        <v>0</v>
      </c>
      <c r="J605" s="12">
        <f t="shared" si="40"/>
        <v>31</v>
      </c>
      <c r="K605" s="15"/>
    </row>
    <row r="606" spans="1:11" x14ac:dyDescent="0.2">
      <c r="A606" s="9"/>
      <c r="B606" s="40"/>
      <c r="C606" s="9"/>
      <c r="D606" s="9"/>
      <c r="E606" s="95"/>
      <c r="F606" s="95"/>
      <c r="G606" s="95">
        <f t="shared" si="38"/>
        <v>0</v>
      </c>
      <c r="I606" s="94">
        <f t="shared" si="39"/>
        <v>0</v>
      </c>
      <c r="J606" s="12">
        <f t="shared" si="40"/>
        <v>31</v>
      </c>
      <c r="K606" s="15"/>
    </row>
    <row r="607" spans="1:11" x14ac:dyDescent="0.2">
      <c r="A607" s="9"/>
      <c r="B607" s="40"/>
      <c r="C607" s="9"/>
      <c r="D607" s="9"/>
      <c r="E607" s="95"/>
      <c r="F607" s="95"/>
      <c r="G607" s="95">
        <f t="shared" si="38"/>
        <v>0</v>
      </c>
      <c r="I607" s="94">
        <f t="shared" si="39"/>
        <v>0</v>
      </c>
      <c r="J607" s="12">
        <f t="shared" si="40"/>
        <v>31</v>
      </c>
      <c r="K607" s="15"/>
    </row>
    <row r="608" spans="1:11" x14ac:dyDescent="0.2">
      <c r="A608" s="9"/>
      <c r="B608" s="40"/>
      <c r="C608" s="9"/>
      <c r="D608" s="9"/>
      <c r="E608" s="95"/>
      <c r="F608" s="95"/>
      <c r="G608" s="95">
        <f t="shared" si="38"/>
        <v>0</v>
      </c>
      <c r="I608" s="94">
        <f t="shared" si="39"/>
        <v>0</v>
      </c>
      <c r="J608" s="12">
        <f t="shared" si="40"/>
        <v>31</v>
      </c>
      <c r="K608" s="15"/>
    </row>
    <row r="609" spans="1:11" x14ac:dyDescent="0.2">
      <c r="A609" s="9"/>
      <c r="B609" s="40"/>
      <c r="C609" s="9"/>
      <c r="D609" s="9"/>
      <c r="E609" s="95"/>
      <c r="F609" s="95"/>
      <c r="G609" s="95">
        <f t="shared" si="38"/>
        <v>0</v>
      </c>
      <c r="I609" s="94">
        <f t="shared" si="39"/>
        <v>0</v>
      </c>
      <c r="J609" s="12">
        <f t="shared" si="40"/>
        <v>31</v>
      </c>
      <c r="K609" s="15"/>
    </row>
    <row r="610" spans="1:11" x14ac:dyDescent="0.2">
      <c r="A610" s="9"/>
      <c r="B610" s="40"/>
      <c r="C610" s="9"/>
      <c r="D610" s="9"/>
      <c r="E610" s="95"/>
      <c r="F610" s="95"/>
      <c r="G610" s="95">
        <f t="shared" si="38"/>
        <v>0</v>
      </c>
      <c r="I610" s="94">
        <f t="shared" si="39"/>
        <v>0</v>
      </c>
      <c r="J610" s="12"/>
      <c r="K610" s="15"/>
    </row>
    <row r="611" spans="1:11" x14ac:dyDescent="0.2">
      <c r="A611" s="9"/>
      <c r="B611" s="40"/>
      <c r="C611" s="9"/>
      <c r="D611" s="9"/>
      <c r="E611" s="95"/>
      <c r="F611" s="95"/>
      <c r="G611" s="95">
        <f t="shared" si="38"/>
        <v>0</v>
      </c>
      <c r="I611" s="94">
        <f t="shared" si="39"/>
        <v>0</v>
      </c>
      <c r="J611" s="12">
        <v>31</v>
      </c>
      <c r="K611" s="15"/>
    </row>
    <row r="612" spans="1:11" x14ac:dyDescent="0.2">
      <c r="A612" s="9"/>
      <c r="B612" s="40"/>
      <c r="C612" s="9"/>
      <c r="D612" s="9"/>
      <c r="E612" s="95"/>
      <c r="F612" s="95"/>
      <c r="G612" s="95">
        <f t="shared" si="38"/>
        <v>0</v>
      </c>
      <c r="I612" s="94">
        <f t="shared" si="39"/>
        <v>0</v>
      </c>
      <c r="J612" s="12">
        <v>31</v>
      </c>
      <c r="K612" s="15"/>
    </row>
    <row r="613" spans="1:11" x14ac:dyDescent="0.2">
      <c r="A613" s="9"/>
      <c r="B613" s="40"/>
      <c r="C613" s="9"/>
      <c r="D613" s="9"/>
      <c r="E613" s="95"/>
      <c r="F613" s="95"/>
      <c r="G613" s="95">
        <f t="shared" ref="G613:G676" si="41">G614+F613-E613</f>
        <v>0</v>
      </c>
      <c r="I613" s="94">
        <f t="shared" ref="I613:I676" si="42">-E613+F613</f>
        <v>0</v>
      </c>
      <c r="J613" s="12">
        <v>31</v>
      </c>
      <c r="K613" s="15"/>
    </row>
    <row r="614" spans="1:11" x14ac:dyDescent="0.2">
      <c r="A614" s="9"/>
      <c r="B614" s="40"/>
      <c r="C614" s="9"/>
      <c r="D614" s="9"/>
      <c r="E614" s="95"/>
      <c r="F614" s="95"/>
      <c r="G614" s="95">
        <f t="shared" si="41"/>
        <v>0</v>
      </c>
      <c r="I614" s="94">
        <f t="shared" si="42"/>
        <v>0</v>
      </c>
      <c r="J614" s="12">
        <v>31</v>
      </c>
      <c r="K614" s="15"/>
    </row>
    <row r="615" spans="1:11" x14ac:dyDescent="0.2">
      <c r="A615" s="9"/>
      <c r="B615" s="40"/>
      <c r="C615" s="9"/>
      <c r="D615" s="9"/>
      <c r="E615" s="95"/>
      <c r="F615" s="95"/>
      <c r="G615" s="95">
        <f t="shared" si="41"/>
        <v>0</v>
      </c>
      <c r="I615" s="94">
        <f t="shared" si="42"/>
        <v>0</v>
      </c>
      <c r="J615" s="12">
        <v>31</v>
      </c>
      <c r="K615" s="15"/>
    </row>
    <row r="616" spans="1:11" x14ac:dyDescent="0.2">
      <c r="A616" s="9"/>
      <c r="B616" s="40"/>
      <c r="C616" s="9"/>
      <c r="D616" s="9"/>
      <c r="E616" s="95"/>
      <c r="F616" s="95"/>
      <c r="G616" s="95">
        <f t="shared" si="41"/>
        <v>0</v>
      </c>
      <c r="I616" s="94">
        <f t="shared" si="42"/>
        <v>0</v>
      </c>
      <c r="J616" s="12">
        <v>31</v>
      </c>
      <c r="K616" s="15"/>
    </row>
    <row r="617" spans="1:11" x14ac:dyDescent="0.2">
      <c r="A617" s="9"/>
      <c r="B617" s="40"/>
      <c r="C617" s="9"/>
      <c r="D617" s="9"/>
      <c r="E617" s="95"/>
      <c r="F617" s="95"/>
      <c r="G617" s="95">
        <f t="shared" si="41"/>
        <v>0</v>
      </c>
      <c r="I617" s="94">
        <f t="shared" si="42"/>
        <v>0</v>
      </c>
      <c r="J617" s="12">
        <v>31</v>
      </c>
      <c r="K617" s="15"/>
    </row>
    <row r="618" spans="1:11" x14ac:dyDescent="0.2">
      <c r="A618" s="9"/>
      <c r="B618" s="40"/>
      <c r="C618" s="9"/>
      <c r="D618" s="9"/>
      <c r="E618" s="95"/>
      <c r="F618" s="95"/>
      <c r="G618" s="95">
        <f t="shared" si="41"/>
        <v>0</v>
      </c>
      <c r="I618" s="94">
        <f t="shared" si="42"/>
        <v>0</v>
      </c>
      <c r="J618" s="12">
        <v>31</v>
      </c>
      <c r="K618" s="15"/>
    </row>
    <row r="619" spans="1:11" x14ac:dyDescent="0.2">
      <c r="A619" s="9"/>
      <c r="B619" s="40"/>
      <c r="C619" s="9"/>
      <c r="D619" s="9"/>
      <c r="E619" s="95"/>
      <c r="F619" s="95"/>
      <c r="G619" s="95">
        <f t="shared" si="41"/>
        <v>0</v>
      </c>
      <c r="I619" s="94">
        <f t="shared" si="42"/>
        <v>0</v>
      </c>
      <c r="J619" s="12">
        <v>31</v>
      </c>
      <c r="K619" s="15"/>
    </row>
    <row r="620" spans="1:11" x14ac:dyDescent="0.2">
      <c r="A620" s="9"/>
      <c r="B620" s="40"/>
      <c r="C620" s="9"/>
      <c r="D620" s="9"/>
      <c r="E620" s="95"/>
      <c r="F620" s="95"/>
      <c r="G620" s="95">
        <f t="shared" si="41"/>
        <v>0</v>
      </c>
      <c r="I620" s="94">
        <f t="shared" si="42"/>
        <v>0</v>
      </c>
      <c r="J620" s="12">
        <v>31</v>
      </c>
      <c r="K620" s="15"/>
    </row>
    <row r="621" spans="1:11" x14ac:dyDescent="0.2">
      <c r="A621" s="9"/>
      <c r="B621" s="40"/>
      <c r="C621" s="9"/>
      <c r="D621" s="9"/>
      <c r="E621" s="95"/>
      <c r="F621" s="95"/>
      <c r="G621" s="95">
        <f t="shared" si="41"/>
        <v>0</v>
      </c>
      <c r="I621" s="94">
        <f t="shared" si="42"/>
        <v>0</v>
      </c>
      <c r="J621" s="12">
        <v>31</v>
      </c>
      <c r="K621" s="15"/>
    </row>
    <row r="622" spans="1:11" x14ac:dyDescent="0.2">
      <c r="A622" s="9"/>
      <c r="B622" s="40"/>
      <c r="C622" s="9"/>
      <c r="D622" s="9"/>
      <c r="E622" s="95"/>
      <c r="F622" s="95"/>
      <c r="G622" s="95">
        <f t="shared" si="41"/>
        <v>0</v>
      </c>
      <c r="I622" s="94">
        <f t="shared" si="42"/>
        <v>0</v>
      </c>
      <c r="J622" s="12">
        <v>45260</v>
      </c>
      <c r="K622" s="15"/>
    </row>
    <row r="623" spans="1:11" x14ac:dyDescent="0.2">
      <c r="A623" s="9"/>
      <c r="B623" s="40"/>
      <c r="C623" s="9"/>
      <c r="D623" s="9"/>
      <c r="E623" s="95"/>
      <c r="F623" s="95"/>
      <c r="G623" s="95">
        <f t="shared" si="41"/>
        <v>0</v>
      </c>
      <c r="I623" s="94">
        <f t="shared" si="42"/>
        <v>0</v>
      </c>
      <c r="J623" s="12">
        <v>45260</v>
      </c>
      <c r="K623" s="15"/>
    </row>
    <row r="624" spans="1:11" x14ac:dyDescent="0.2">
      <c r="A624" s="9"/>
      <c r="B624" s="40"/>
      <c r="C624" s="7"/>
      <c r="D624" s="7"/>
      <c r="E624" s="95"/>
      <c r="F624" s="95"/>
      <c r="G624" s="95">
        <f t="shared" si="41"/>
        <v>0</v>
      </c>
      <c r="I624" s="94">
        <f t="shared" si="42"/>
        <v>0</v>
      </c>
      <c r="J624" s="12">
        <v>45260</v>
      </c>
      <c r="K624" s="15"/>
    </row>
    <row r="625" spans="1:11" x14ac:dyDescent="0.2">
      <c r="A625" s="9"/>
      <c r="B625" s="40"/>
      <c r="C625" s="9"/>
      <c r="D625" s="9"/>
      <c r="E625" s="95"/>
      <c r="F625" s="95"/>
      <c r="G625" s="95">
        <f t="shared" si="41"/>
        <v>0</v>
      </c>
      <c r="I625" s="94">
        <f t="shared" si="42"/>
        <v>0</v>
      </c>
      <c r="J625" s="12">
        <v>45260</v>
      </c>
      <c r="K625" s="15"/>
    </row>
    <row r="626" spans="1:11" x14ac:dyDescent="0.2">
      <c r="A626" s="9"/>
      <c r="B626" s="40"/>
      <c r="C626" s="9"/>
      <c r="D626" s="9"/>
      <c r="E626" s="95"/>
      <c r="F626" s="95"/>
      <c r="G626" s="95">
        <f t="shared" si="41"/>
        <v>0</v>
      </c>
      <c r="I626" s="94">
        <f t="shared" si="42"/>
        <v>0</v>
      </c>
      <c r="J626" s="12">
        <v>45260</v>
      </c>
      <c r="K626" s="15"/>
    </row>
    <row r="627" spans="1:11" x14ac:dyDescent="0.2">
      <c r="A627" s="9"/>
      <c r="B627" s="40"/>
      <c r="C627" s="9"/>
      <c r="D627" s="9"/>
      <c r="E627" s="95"/>
      <c r="F627" s="95"/>
      <c r="G627" s="95">
        <f t="shared" si="41"/>
        <v>0</v>
      </c>
      <c r="I627" s="94">
        <f t="shared" si="42"/>
        <v>0</v>
      </c>
      <c r="J627" s="12">
        <v>45260</v>
      </c>
      <c r="K627" s="15"/>
    </row>
    <row r="628" spans="1:11" x14ac:dyDescent="0.2">
      <c r="A628" s="9"/>
      <c r="B628" s="40"/>
      <c r="C628" s="9"/>
      <c r="D628" s="9"/>
      <c r="E628" s="95"/>
      <c r="F628" s="95"/>
      <c r="G628" s="95">
        <f t="shared" si="41"/>
        <v>0</v>
      </c>
      <c r="I628" s="94">
        <f t="shared" si="42"/>
        <v>0</v>
      </c>
      <c r="J628" s="12">
        <v>45260</v>
      </c>
      <c r="K628" s="15"/>
    </row>
    <row r="629" spans="1:11" x14ac:dyDescent="0.2">
      <c r="A629" s="9"/>
      <c r="B629" s="40"/>
      <c r="C629" s="9"/>
      <c r="D629" s="9"/>
      <c r="E629" s="95"/>
      <c r="F629" s="95"/>
      <c r="G629" s="95">
        <f t="shared" si="41"/>
        <v>0</v>
      </c>
      <c r="I629" s="94">
        <f t="shared" si="42"/>
        <v>0</v>
      </c>
      <c r="J629" s="12">
        <v>45260</v>
      </c>
      <c r="K629" s="15"/>
    </row>
    <row r="630" spans="1:11" x14ac:dyDescent="0.2">
      <c r="A630" s="9"/>
      <c r="B630" s="40"/>
      <c r="C630" s="9"/>
      <c r="D630" s="9"/>
      <c r="E630" s="95"/>
      <c r="F630" s="95"/>
      <c r="G630" s="95">
        <f t="shared" si="41"/>
        <v>0</v>
      </c>
      <c r="I630" s="94">
        <f t="shared" si="42"/>
        <v>0</v>
      </c>
      <c r="J630" s="12">
        <v>45260</v>
      </c>
      <c r="K630" s="15"/>
    </row>
    <row r="631" spans="1:11" x14ac:dyDescent="0.2">
      <c r="A631" s="9"/>
      <c r="B631" s="40"/>
      <c r="C631" s="9"/>
      <c r="D631" s="9"/>
      <c r="E631" s="95"/>
      <c r="F631" s="95"/>
      <c r="G631" s="95">
        <f t="shared" si="41"/>
        <v>0</v>
      </c>
      <c r="I631" s="94">
        <f t="shared" si="42"/>
        <v>0</v>
      </c>
      <c r="J631" s="12">
        <v>45260</v>
      </c>
      <c r="K631" s="15"/>
    </row>
    <row r="632" spans="1:11" x14ac:dyDescent="0.2">
      <c r="A632" s="9"/>
      <c r="B632" s="40"/>
      <c r="C632" s="9"/>
      <c r="D632" s="9"/>
      <c r="E632" s="95"/>
      <c r="F632" s="95"/>
      <c r="G632" s="95">
        <f t="shared" si="41"/>
        <v>0</v>
      </c>
      <c r="I632" s="94">
        <f t="shared" si="42"/>
        <v>0</v>
      </c>
      <c r="J632" s="12">
        <v>45260</v>
      </c>
      <c r="K632" s="15"/>
    </row>
    <row r="633" spans="1:11" x14ac:dyDescent="0.2">
      <c r="A633" s="9"/>
      <c r="B633" s="40"/>
      <c r="C633" s="9"/>
      <c r="D633" s="9"/>
      <c r="E633" s="95"/>
      <c r="F633" s="95"/>
      <c r="G633" s="95">
        <f t="shared" si="41"/>
        <v>0</v>
      </c>
      <c r="I633" s="94">
        <f t="shared" si="42"/>
        <v>0</v>
      </c>
      <c r="J633" s="12">
        <v>45260</v>
      </c>
      <c r="K633" s="15"/>
    </row>
    <row r="634" spans="1:11" x14ac:dyDescent="0.2">
      <c r="A634" s="9"/>
      <c r="B634" s="40"/>
      <c r="C634" s="9"/>
      <c r="D634" s="9"/>
      <c r="E634" s="95"/>
      <c r="F634" s="95"/>
      <c r="G634" s="95">
        <f t="shared" si="41"/>
        <v>0</v>
      </c>
      <c r="I634" s="94">
        <f t="shared" si="42"/>
        <v>0</v>
      </c>
      <c r="J634" s="12">
        <v>45260</v>
      </c>
      <c r="K634" s="15"/>
    </row>
    <row r="635" spans="1:11" x14ac:dyDescent="0.2">
      <c r="A635" s="9"/>
      <c r="B635" s="40"/>
      <c r="C635" s="9"/>
      <c r="D635" s="9"/>
      <c r="E635" s="95"/>
      <c r="F635" s="95"/>
      <c r="G635" s="95">
        <f t="shared" si="41"/>
        <v>0</v>
      </c>
      <c r="I635" s="94">
        <f t="shared" si="42"/>
        <v>0</v>
      </c>
      <c r="J635" s="12">
        <v>45260</v>
      </c>
      <c r="K635" s="15"/>
    </row>
    <row r="636" spans="1:11" x14ac:dyDescent="0.2">
      <c r="A636" s="9"/>
      <c r="B636" s="40"/>
      <c r="C636" s="9"/>
      <c r="D636" s="9"/>
      <c r="E636" s="95"/>
      <c r="F636" s="95"/>
      <c r="G636" s="95">
        <f t="shared" si="41"/>
        <v>0</v>
      </c>
      <c r="I636" s="94">
        <f t="shared" si="42"/>
        <v>0</v>
      </c>
      <c r="J636" s="12">
        <v>45260</v>
      </c>
      <c r="K636" s="15"/>
    </row>
    <row r="637" spans="1:11" x14ac:dyDescent="0.2">
      <c r="A637" s="9"/>
      <c r="B637" s="40"/>
      <c r="C637" s="9"/>
      <c r="D637" s="9"/>
      <c r="E637" s="95"/>
      <c r="F637" s="95"/>
      <c r="G637" s="95">
        <f t="shared" si="41"/>
        <v>0</v>
      </c>
      <c r="I637" s="94">
        <f t="shared" si="42"/>
        <v>0</v>
      </c>
      <c r="J637" s="12">
        <v>45260</v>
      </c>
      <c r="K637" s="15"/>
    </row>
    <row r="638" spans="1:11" x14ac:dyDescent="0.2">
      <c r="A638" s="9"/>
      <c r="B638" s="40"/>
      <c r="C638" s="9"/>
      <c r="D638" s="9"/>
      <c r="E638" s="95"/>
      <c r="F638" s="95"/>
      <c r="G638" s="95">
        <f t="shared" si="41"/>
        <v>0</v>
      </c>
      <c r="I638" s="94">
        <f t="shared" si="42"/>
        <v>0</v>
      </c>
      <c r="J638" s="12">
        <v>45260</v>
      </c>
      <c r="K638" s="15"/>
    </row>
    <row r="639" spans="1:11" x14ac:dyDescent="0.2">
      <c r="A639" s="9"/>
      <c r="B639" s="40"/>
      <c r="C639" s="9"/>
      <c r="D639" s="9"/>
      <c r="E639" s="95"/>
      <c r="F639" s="95"/>
      <c r="G639" s="95">
        <f t="shared" si="41"/>
        <v>0</v>
      </c>
      <c r="I639" s="94">
        <f t="shared" si="42"/>
        <v>0</v>
      </c>
      <c r="J639" s="12">
        <v>45260</v>
      </c>
      <c r="K639" s="15"/>
    </row>
    <row r="640" spans="1:11" x14ac:dyDescent="0.2">
      <c r="A640" s="9"/>
      <c r="B640" s="40"/>
      <c r="C640" s="9"/>
      <c r="D640" s="9"/>
      <c r="E640" s="95"/>
      <c r="F640" s="95"/>
      <c r="G640" s="95">
        <f t="shared" si="41"/>
        <v>0</v>
      </c>
      <c r="I640" s="94">
        <f t="shared" si="42"/>
        <v>0</v>
      </c>
      <c r="J640" s="12">
        <v>45260</v>
      </c>
      <c r="K640" s="15"/>
    </row>
    <row r="641" spans="1:11" x14ac:dyDescent="0.2">
      <c r="A641" s="9"/>
      <c r="B641" s="40"/>
      <c r="C641" s="9"/>
      <c r="D641" s="9"/>
      <c r="E641" s="95"/>
      <c r="F641" s="95"/>
      <c r="G641" s="95">
        <f t="shared" si="41"/>
        <v>0</v>
      </c>
      <c r="I641" s="94">
        <f t="shared" si="42"/>
        <v>0</v>
      </c>
      <c r="J641" s="12">
        <v>45260</v>
      </c>
      <c r="K641" s="15"/>
    </row>
    <row r="642" spans="1:11" x14ac:dyDescent="0.2">
      <c r="A642" s="9"/>
      <c r="B642" s="40"/>
      <c r="C642" s="9"/>
      <c r="D642" s="9"/>
      <c r="E642" s="95"/>
      <c r="F642" s="95"/>
      <c r="G642" s="95">
        <f t="shared" si="41"/>
        <v>0</v>
      </c>
      <c r="I642" s="94">
        <f t="shared" si="42"/>
        <v>0</v>
      </c>
      <c r="J642" s="12">
        <v>45260</v>
      </c>
      <c r="K642" s="15"/>
    </row>
    <row r="643" spans="1:11" x14ac:dyDescent="0.2">
      <c r="A643" s="9"/>
      <c r="B643" s="40"/>
      <c r="C643" s="9"/>
      <c r="D643" s="9"/>
      <c r="E643" s="95"/>
      <c r="F643" s="95"/>
      <c r="G643" s="95">
        <f t="shared" si="41"/>
        <v>0</v>
      </c>
      <c r="I643" s="94">
        <f t="shared" si="42"/>
        <v>0</v>
      </c>
      <c r="J643" s="12">
        <v>45260</v>
      </c>
      <c r="K643" s="15"/>
    </row>
    <row r="644" spans="1:11" x14ac:dyDescent="0.2">
      <c r="A644" s="9"/>
      <c r="B644" s="40"/>
      <c r="C644" s="9"/>
      <c r="D644" s="9"/>
      <c r="E644" s="95"/>
      <c r="F644" s="95"/>
      <c r="G644" s="95">
        <f t="shared" si="41"/>
        <v>0</v>
      </c>
      <c r="I644" s="94">
        <f t="shared" si="42"/>
        <v>0</v>
      </c>
      <c r="J644" s="12">
        <v>45260</v>
      </c>
      <c r="K644" s="15"/>
    </row>
    <row r="645" spans="1:11" x14ac:dyDescent="0.2">
      <c r="A645" s="9"/>
      <c r="B645" s="40"/>
      <c r="C645" s="9"/>
      <c r="D645" s="9"/>
      <c r="E645" s="95"/>
      <c r="F645" s="95"/>
      <c r="G645" s="95">
        <f t="shared" si="41"/>
        <v>0</v>
      </c>
      <c r="I645" s="94">
        <f t="shared" si="42"/>
        <v>0</v>
      </c>
      <c r="J645" s="12">
        <v>45260</v>
      </c>
      <c r="K645" s="15"/>
    </row>
    <row r="646" spans="1:11" x14ac:dyDescent="0.2">
      <c r="A646" s="9"/>
      <c r="B646" s="40"/>
      <c r="C646" s="9"/>
      <c r="D646" s="9"/>
      <c r="E646" s="95"/>
      <c r="F646" s="95"/>
      <c r="G646" s="95">
        <f t="shared" si="41"/>
        <v>0</v>
      </c>
      <c r="I646" s="94">
        <f t="shared" si="42"/>
        <v>0</v>
      </c>
      <c r="J646" s="12">
        <v>45260</v>
      </c>
      <c r="K646" s="15"/>
    </row>
    <row r="647" spans="1:11" x14ac:dyDescent="0.2">
      <c r="A647" s="9"/>
      <c r="B647" s="40"/>
      <c r="C647" s="9"/>
      <c r="D647" s="9"/>
      <c r="E647" s="95"/>
      <c r="F647" s="95"/>
      <c r="G647" s="95">
        <f t="shared" si="41"/>
        <v>0</v>
      </c>
      <c r="I647" s="94">
        <f t="shared" si="42"/>
        <v>0</v>
      </c>
      <c r="J647" s="12">
        <v>45260</v>
      </c>
      <c r="K647" s="15"/>
    </row>
    <row r="648" spans="1:11" x14ac:dyDescent="0.2">
      <c r="A648" s="9"/>
      <c r="B648" s="40"/>
      <c r="C648" s="9"/>
      <c r="D648" s="9"/>
      <c r="E648" s="95"/>
      <c r="F648" s="95"/>
      <c r="G648" s="95">
        <f t="shared" si="41"/>
        <v>0</v>
      </c>
      <c r="I648" s="94">
        <f t="shared" si="42"/>
        <v>0</v>
      </c>
      <c r="J648" s="12">
        <v>45260</v>
      </c>
      <c r="K648" s="15"/>
    </row>
    <row r="649" spans="1:11" x14ac:dyDescent="0.2">
      <c r="A649" s="9"/>
      <c r="B649" s="40"/>
      <c r="C649" s="9"/>
      <c r="D649" s="9"/>
      <c r="E649" s="95"/>
      <c r="F649" s="95"/>
      <c r="G649" s="95">
        <f t="shared" si="41"/>
        <v>0</v>
      </c>
      <c r="I649" s="94">
        <f t="shared" si="42"/>
        <v>0</v>
      </c>
      <c r="J649" s="12">
        <v>45260</v>
      </c>
      <c r="K649" s="15"/>
    </row>
    <row r="650" spans="1:11" x14ac:dyDescent="0.2">
      <c r="A650" s="9"/>
      <c r="B650" s="40"/>
      <c r="C650" s="9"/>
      <c r="D650" s="9"/>
      <c r="E650" s="95"/>
      <c r="F650" s="95"/>
      <c r="G650" s="95">
        <f t="shared" si="41"/>
        <v>0</v>
      </c>
      <c r="I650" s="94">
        <f t="shared" si="42"/>
        <v>0</v>
      </c>
      <c r="J650" s="12">
        <v>45260</v>
      </c>
      <c r="K650" s="15"/>
    </row>
    <row r="651" spans="1:11" x14ac:dyDescent="0.2">
      <c r="A651" s="9"/>
      <c r="B651" s="40"/>
      <c r="C651" s="9"/>
      <c r="D651" s="9"/>
      <c r="E651" s="95"/>
      <c r="F651" s="95"/>
      <c r="G651" s="95">
        <f t="shared" si="41"/>
        <v>0</v>
      </c>
      <c r="I651" s="94">
        <f t="shared" si="42"/>
        <v>0</v>
      </c>
      <c r="J651" s="12">
        <v>45260</v>
      </c>
      <c r="K651" s="15"/>
    </row>
    <row r="652" spans="1:11" x14ac:dyDescent="0.2">
      <c r="A652" s="9"/>
      <c r="B652" s="40"/>
      <c r="C652" s="9"/>
      <c r="D652" s="9"/>
      <c r="E652" s="95"/>
      <c r="F652" s="95"/>
      <c r="G652" s="95">
        <f t="shared" si="41"/>
        <v>0</v>
      </c>
      <c r="H652" s="106"/>
      <c r="I652" s="94">
        <f t="shared" si="42"/>
        <v>0</v>
      </c>
      <c r="J652" s="12">
        <v>45260</v>
      </c>
      <c r="K652" s="15"/>
    </row>
    <row r="653" spans="1:11" x14ac:dyDescent="0.2">
      <c r="A653" s="9"/>
      <c r="B653" s="40"/>
      <c r="C653" s="9"/>
      <c r="D653" s="9"/>
      <c r="E653" s="95"/>
      <c r="F653" s="95"/>
      <c r="G653" s="95">
        <f t="shared" si="41"/>
        <v>0</v>
      </c>
      <c r="H653" s="106"/>
      <c r="I653" s="94">
        <f t="shared" si="42"/>
        <v>0</v>
      </c>
      <c r="J653" s="12">
        <v>45260</v>
      </c>
      <c r="K653" s="15"/>
    </row>
    <row r="654" spans="1:11" x14ac:dyDescent="0.2">
      <c r="A654" s="9"/>
      <c r="B654" s="40"/>
      <c r="C654" s="9"/>
      <c r="D654" s="9"/>
      <c r="E654" s="95"/>
      <c r="F654" s="95"/>
      <c r="G654" s="95">
        <f t="shared" si="41"/>
        <v>0</v>
      </c>
      <c r="H654" s="106"/>
      <c r="I654" s="94">
        <f t="shared" si="42"/>
        <v>0</v>
      </c>
      <c r="J654" s="12">
        <v>45260</v>
      </c>
      <c r="K654" s="15"/>
    </row>
    <row r="655" spans="1:11" x14ac:dyDescent="0.2">
      <c r="A655" s="9"/>
      <c r="B655" s="40"/>
      <c r="C655" s="9"/>
      <c r="D655" s="9"/>
      <c r="E655" s="95"/>
      <c r="F655" s="95"/>
      <c r="G655" s="95">
        <f t="shared" si="41"/>
        <v>0</v>
      </c>
      <c r="H655" s="106"/>
      <c r="I655" s="94">
        <f t="shared" si="42"/>
        <v>0</v>
      </c>
      <c r="J655" s="12">
        <v>45260</v>
      </c>
      <c r="K655" s="15"/>
    </row>
    <row r="656" spans="1:11" x14ac:dyDescent="0.2">
      <c r="A656" s="9"/>
      <c r="B656" s="40"/>
      <c r="C656" s="9"/>
      <c r="D656" s="9"/>
      <c r="E656" s="95"/>
      <c r="F656" s="95"/>
      <c r="G656" s="95">
        <f t="shared" si="41"/>
        <v>0</v>
      </c>
      <c r="H656" s="106"/>
      <c r="I656" s="94">
        <f t="shared" si="42"/>
        <v>0</v>
      </c>
      <c r="J656" s="12">
        <v>45260</v>
      </c>
      <c r="K656" s="15"/>
    </row>
    <row r="657" spans="1:11" x14ac:dyDescent="0.2">
      <c r="A657" s="9"/>
      <c r="B657" s="40"/>
      <c r="C657" s="9"/>
      <c r="D657" s="9"/>
      <c r="E657" s="95"/>
      <c r="F657" s="95"/>
      <c r="G657" s="95">
        <f t="shared" si="41"/>
        <v>0</v>
      </c>
      <c r="H657" s="106"/>
      <c r="I657" s="94">
        <f t="shared" si="42"/>
        <v>0</v>
      </c>
      <c r="J657" s="12">
        <v>45260</v>
      </c>
      <c r="K657" s="15"/>
    </row>
    <row r="658" spans="1:11" x14ac:dyDescent="0.2">
      <c r="A658" s="9"/>
      <c r="B658" s="40"/>
      <c r="C658" s="9"/>
      <c r="D658" s="9"/>
      <c r="E658" s="95"/>
      <c r="F658" s="95"/>
      <c r="G658" s="95">
        <f t="shared" si="41"/>
        <v>0</v>
      </c>
      <c r="H658" s="106"/>
      <c r="I658" s="94">
        <f t="shared" si="42"/>
        <v>0</v>
      </c>
      <c r="J658" s="12">
        <v>45260</v>
      </c>
      <c r="K658" s="15"/>
    </row>
    <row r="659" spans="1:11" x14ac:dyDescent="0.2">
      <c r="A659" s="9"/>
      <c r="B659" s="40"/>
      <c r="C659" s="9"/>
      <c r="D659" s="9"/>
      <c r="E659" s="95"/>
      <c r="F659" s="95"/>
      <c r="G659" s="95">
        <f t="shared" si="41"/>
        <v>0</v>
      </c>
      <c r="H659" s="106"/>
      <c r="I659" s="94">
        <f t="shared" si="42"/>
        <v>0</v>
      </c>
      <c r="J659" s="12"/>
      <c r="K659" s="15"/>
    </row>
    <row r="660" spans="1:11" x14ac:dyDescent="0.2">
      <c r="A660" s="9"/>
      <c r="B660" s="40"/>
      <c r="C660" s="9"/>
      <c r="D660" s="9"/>
      <c r="E660" s="95"/>
      <c r="F660" s="95"/>
      <c r="G660" s="95">
        <f t="shared" si="41"/>
        <v>0</v>
      </c>
      <c r="H660" s="106"/>
      <c r="I660" s="94">
        <f t="shared" si="42"/>
        <v>0</v>
      </c>
      <c r="J660" s="12">
        <v>45351</v>
      </c>
      <c r="K660" s="15"/>
    </row>
    <row r="661" spans="1:11" x14ac:dyDescent="0.2">
      <c r="A661" s="9"/>
      <c r="B661" s="40"/>
      <c r="C661" s="9"/>
      <c r="D661" s="9"/>
      <c r="E661" s="95"/>
      <c r="F661" s="95"/>
      <c r="G661" s="95">
        <f t="shared" si="41"/>
        <v>0</v>
      </c>
      <c r="H661" s="106"/>
      <c r="I661" s="94">
        <f t="shared" si="42"/>
        <v>0</v>
      </c>
      <c r="J661" s="12">
        <v>45351</v>
      </c>
      <c r="K661" s="15"/>
    </row>
    <row r="662" spans="1:11" x14ac:dyDescent="0.2">
      <c r="A662" s="9"/>
      <c r="B662" s="40"/>
      <c r="C662" s="9"/>
      <c r="D662" s="9"/>
      <c r="E662" s="95"/>
      <c r="F662" s="95"/>
      <c r="G662" s="95">
        <f t="shared" si="41"/>
        <v>0</v>
      </c>
      <c r="H662" s="106"/>
      <c r="I662" s="94">
        <f t="shared" si="42"/>
        <v>0</v>
      </c>
      <c r="J662" s="12">
        <v>45351</v>
      </c>
      <c r="K662" s="15"/>
    </row>
    <row r="663" spans="1:11" x14ac:dyDescent="0.2">
      <c r="A663" s="9"/>
      <c r="B663" s="40"/>
      <c r="C663" s="9"/>
      <c r="D663" s="9"/>
      <c r="E663" s="95"/>
      <c r="F663" s="95"/>
      <c r="G663" s="95">
        <f t="shared" si="41"/>
        <v>0</v>
      </c>
      <c r="H663" s="106"/>
      <c r="I663" s="94">
        <f t="shared" si="42"/>
        <v>0</v>
      </c>
      <c r="J663" s="12">
        <v>45291</v>
      </c>
      <c r="K663" s="15"/>
    </row>
    <row r="664" spans="1:11" x14ac:dyDescent="0.2">
      <c r="A664" s="9"/>
      <c r="B664" s="40"/>
      <c r="C664" s="9"/>
      <c r="D664" s="9"/>
      <c r="E664" s="95"/>
      <c r="F664" s="95"/>
      <c r="G664" s="95">
        <f t="shared" si="41"/>
        <v>0</v>
      </c>
      <c r="H664" s="106"/>
      <c r="I664" s="94">
        <f t="shared" si="42"/>
        <v>0</v>
      </c>
      <c r="J664" s="12">
        <v>45291</v>
      </c>
      <c r="K664" s="15"/>
    </row>
    <row r="665" spans="1:11" x14ac:dyDescent="0.2">
      <c r="A665" s="9"/>
      <c r="B665" s="40"/>
      <c r="C665" s="9"/>
      <c r="D665" s="9"/>
      <c r="E665" s="95"/>
      <c r="F665" s="95"/>
      <c r="G665" s="95">
        <f t="shared" si="41"/>
        <v>0</v>
      </c>
      <c r="H665" s="106"/>
      <c r="I665" s="94">
        <f t="shared" si="42"/>
        <v>0</v>
      </c>
      <c r="J665" s="12">
        <v>45260</v>
      </c>
      <c r="K665" s="15"/>
    </row>
    <row r="666" spans="1:11" x14ac:dyDescent="0.2">
      <c r="A666" s="9"/>
      <c r="B666" s="40"/>
      <c r="C666" s="9"/>
      <c r="D666" s="9"/>
      <c r="E666" s="95"/>
      <c r="F666" s="95"/>
      <c r="G666" s="95">
        <f t="shared" si="41"/>
        <v>0</v>
      </c>
      <c r="H666" s="106"/>
      <c r="I666" s="94">
        <f t="shared" si="42"/>
        <v>0</v>
      </c>
      <c r="J666" s="12">
        <v>45260</v>
      </c>
      <c r="K666" s="15"/>
    </row>
    <row r="667" spans="1:11" x14ac:dyDescent="0.2">
      <c r="A667" s="9"/>
      <c r="B667" s="40"/>
      <c r="C667" s="9"/>
      <c r="D667" s="9"/>
      <c r="E667" s="95"/>
      <c r="F667" s="95"/>
      <c r="G667" s="95">
        <f t="shared" si="41"/>
        <v>0</v>
      </c>
      <c r="H667" s="106"/>
      <c r="I667" s="94">
        <f t="shared" si="42"/>
        <v>0</v>
      </c>
      <c r="J667" s="12">
        <v>45260</v>
      </c>
      <c r="K667" s="15"/>
    </row>
    <row r="668" spans="1:11" x14ac:dyDescent="0.2">
      <c r="A668" s="9"/>
      <c r="B668" s="40"/>
      <c r="C668" s="9"/>
      <c r="D668" s="9"/>
      <c r="E668" s="95"/>
      <c r="F668" s="95"/>
      <c r="G668" s="95">
        <f t="shared" si="41"/>
        <v>0</v>
      </c>
      <c r="H668" s="106"/>
      <c r="I668" s="94">
        <f t="shared" si="42"/>
        <v>0</v>
      </c>
      <c r="J668" s="12">
        <v>45260</v>
      </c>
      <c r="K668" s="15"/>
    </row>
    <row r="669" spans="1:11" x14ac:dyDescent="0.2">
      <c r="A669" s="9"/>
      <c r="B669" s="40"/>
      <c r="C669" s="9"/>
      <c r="D669" s="9"/>
      <c r="E669" s="95"/>
      <c r="F669" s="95"/>
      <c r="G669" s="95">
        <f t="shared" si="41"/>
        <v>0</v>
      </c>
      <c r="H669" s="106"/>
      <c r="I669" s="94">
        <f t="shared" si="42"/>
        <v>0</v>
      </c>
      <c r="J669" s="12">
        <v>45260</v>
      </c>
      <c r="K669" s="15"/>
    </row>
    <row r="670" spans="1:11" x14ac:dyDescent="0.2">
      <c r="A670" s="9"/>
      <c r="B670" s="40"/>
      <c r="C670" s="9"/>
      <c r="D670" s="9"/>
      <c r="E670" s="95"/>
      <c r="F670" s="95"/>
      <c r="G670" s="95">
        <f t="shared" si="41"/>
        <v>0</v>
      </c>
      <c r="H670" s="106"/>
      <c r="I670" s="94">
        <f t="shared" si="42"/>
        <v>0</v>
      </c>
      <c r="J670" s="12"/>
      <c r="K670" s="15"/>
    </row>
    <row r="671" spans="1:11" x14ac:dyDescent="0.2">
      <c r="A671" s="9"/>
      <c r="B671" s="40"/>
      <c r="C671" s="17"/>
      <c r="D671" s="17"/>
      <c r="E671" s="95"/>
      <c r="F671" s="95"/>
      <c r="G671" s="95">
        <f t="shared" si="41"/>
        <v>0</v>
      </c>
      <c r="H671" s="106"/>
      <c r="I671" s="94">
        <f t="shared" si="42"/>
        <v>0</v>
      </c>
      <c r="J671" s="12">
        <v>45351</v>
      </c>
      <c r="K671" s="15"/>
    </row>
    <row r="672" spans="1:11" x14ac:dyDescent="0.2">
      <c r="A672" s="9"/>
      <c r="B672" s="40"/>
      <c r="C672" s="9"/>
      <c r="D672" s="9"/>
      <c r="E672" s="95"/>
      <c r="F672" s="95"/>
      <c r="G672" s="95">
        <f t="shared" si="41"/>
        <v>0</v>
      </c>
      <c r="H672" s="106"/>
      <c r="I672" s="94">
        <f t="shared" si="42"/>
        <v>0</v>
      </c>
      <c r="J672" s="12">
        <v>45351</v>
      </c>
      <c r="K672" s="15"/>
    </row>
    <row r="673" spans="1:11" x14ac:dyDescent="0.2">
      <c r="A673" s="9"/>
      <c r="B673" s="40"/>
      <c r="C673" s="9"/>
      <c r="D673" s="9"/>
      <c r="E673" s="95"/>
      <c r="F673" s="95"/>
      <c r="G673" s="95">
        <f t="shared" si="41"/>
        <v>0</v>
      </c>
      <c r="H673" s="106"/>
      <c r="I673" s="94">
        <f t="shared" si="42"/>
        <v>0</v>
      </c>
      <c r="J673" s="12">
        <v>45351</v>
      </c>
      <c r="K673" s="15"/>
    </row>
    <row r="674" spans="1:11" x14ac:dyDescent="0.2">
      <c r="A674" s="9"/>
      <c r="B674" s="40"/>
      <c r="C674" s="9"/>
      <c r="D674" s="9"/>
      <c r="E674" s="95"/>
      <c r="F674" s="95"/>
      <c r="G674" s="95">
        <f t="shared" si="41"/>
        <v>0</v>
      </c>
      <c r="H674" s="106"/>
      <c r="I674" s="94">
        <f t="shared" si="42"/>
        <v>0</v>
      </c>
      <c r="J674" s="12">
        <v>45322</v>
      </c>
      <c r="K674" s="15"/>
    </row>
    <row r="675" spans="1:11" x14ac:dyDescent="0.2">
      <c r="A675" s="9"/>
      <c r="B675" s="40"/>
      <c r="C675" s="9"/>
      <c r="D675" s="9"/>
      <c r="E675" s="95"/>
      <c r="F675" s="95"/>
      <c r="G675" s="95">
        <f t="shared" si="41"/>
        <v>0</v>
      </c>
      <c r="H675" s="106"/>
      <c r="I675" s="94">
        <f t="shared" si="42"/>
        <v>0</v>
      </c>
      <c r="J675" s="12">
        <v>45322</v>
      </c>
      <c r="K675" s="15"/>
    </row>
    <row r="676" spans="1:11" x14ac:dyDescent="0.2">
      <c r="A676" s="9"/>
      <c r="B676" s="40"/>
      <c r="C676" s="17"/>
      <c r="D676" s="17"/>
      <c r="E676" s="95"/>
      <c r="F676" s="95"/>
      <c r="G676" s="95">
        <f t="shared" si="41"/>
        <v>0</v>
      </c>
      <c r="H676" s="106"/>
      <c r="I676" s="94">
        <f t="shared" si="42"/>
        <v>0</v>
      </c>
      <c r="J676" s="12">
        <v>45322</v>
      </c>
      <c r="K676" s="15"/>
    </row>
    <row r="677" spans="1:11" x14ac:dyDescent="0.2">
      <c r="A677" s="9"/>
      <c r="B677" s="40"/>
      <c r="C677" s="9"/>
      <c r="D677" s="9"/>
      <c r="E677" s="95"/>
      <c r="F677" s="95"/>
      <c r="G677" s="95">
        <f t="shared" ref="G677:G681" si="43">G678+F677-E677</f>
        <v>0</v>
      </c>
      <c r="H677" s="106"/>
      <c r="I677" s="94">
        <f t="shared" ref="I677:I681" si="44">-E677+F677</f>
        <v>0</v>
      </c>
      <c r="J677" s="12">
        <v>45291</v>
      </c>
      <c r="K677" s="15"/>
    </row>
    <row r="678" spans="1:11" x14ac:dyDescent="0.2">
      <c r="A678" s="9"/>
      <c r="B678" s="40"/>
      <c r="C678" s="17"/>
      <c r="D678" s="17"/>
      <c r="E678" s="95"/>
      <c r="F678" s="95"/>
      <c r="G678" s="95">
        <f t="shared" si="43"/>
        <v>0</v>
      </c>
      <c r="H678" s="106"/>
      <c r="I678" s="94">
        <f t="shared" si="44"/>
        <v>0</v>
      </c>
      <c r="J678" s="12">
        <v>45291</v>
      </c>
      <c r="K678" s="15"/>
    </row>
    <row r="679" spans="1:11" x14ac:dyDescent="0.2">
      <c r="A679" s="9"/>
      <c r="B679" s="40"/>
      <c r="C679" s="9"/>
      <c r="D679" s="9"/>
      <c r="E679" s="95"/>
      <c r="F679" s="95"/>
      <c r="G679" s="95">
        <f t="shared" si="43"/>
        <v>0</v>
      </c>
      <c r="H679" s="106"/>
      <c r="I679" s="94">
        <f t="shared" si="44"/>
        <v>0</v>
      </c>
      <c r="J679" s="12">
        <v>45260</v>
      </c>
      <c r="K679" s="15"/>
    </row>
    <row r="680" spans="1:11" x14ac:dyDescent="0.2">
      <c r="A680" s="9"/>
      <c r="B680" s="40"/>
      <c r="C680" s="17"/>
      <c r="D680" s="17"/>
      <c r="E680" s="95"/>
      <c r="F680" s="95"/>
      <c r="G680" s="95">
        <f t="shared" si="43"/>
        <v>0</v>
      </c>
      <c r="H680" s="106"/>
      <c r="I680" s="94">
        <f t="shared" si="44"/>
        <v>0</v>
      </c>
      <c r="J680" s="12">
        <v>45260</v>
      </c>
      <c r="K680" s="15"/>
    </row>
    <row r="681" spans="1:11" x14ac:dyDescent="0.2">
      <c r="A681" s="9"/>
      <c r="B681" s="40"/>
      <c r="C681" s="9"/>
      <c r="D681" s="9"/>
      <c r="E681" s="95"/>
      <c r="F681" s="95"/>
      <c r="G681" s="95">
        <f t="shared" si="43"/>
        <v>0</v>
      </c>
      <c r="H681" s="106"/>
      <c r="I681" s="94">
        <f t="shared" si="44"/>
        <v>0</v>
      </c>
      <c r="J681" s="12">
        <v>45260</v>
      </c>
      <c r="K681" s="15" t="s">
        <v>737</v>
      </c>
    </row>
    <row r="682" spans="1:11" x14ac:dyDescent="0.2">
      <c r="A682" s="9"/>
      <c r="B682" s="40"/>
      <c r="C682" s="9"/>
      <c r="D682" s="9"/>
      <c r="E682" s="95"/>
      <c r="F682" s="95"/>
      <c r="G682" s="95"/>
      <c r="I682" s="107"/>
      <c r="J682" s="12"/>
      <c r="K682" s="15"/>
    </row>
    <row r="683" spans="1:11" x14ac:dyDescent="0.2">
      <c r="A683" s="9"/>
      <c r="B683" s="40"/>
      <c r="C683" s="9"/>
      <c r="D683" s="9"/>
      <c r="E683" s="95"/>
      <c r="F683" s="95"/>
      <c r="G683" s="95"/>
      <c r="I683" s="107"/>
      <c r="J683" s="12"/>
      <c r="K683" s="15"/>
    </row>
    <row r="684" spans="1:11" x14ac:dyDescent="0.2">
      <c r="A684" s="9"/>
      <c r="B684" s="40"/>
      <c r="C684" s="9"/>
      <c r="D684" s="9"/>
      <c r="E684" s="95"/>
      <c r="F684" s="95"/>
      <c r="G684" s="95"/>
      <c r="I684" s="107"/>
      <c r="J684" s="12"/>
      <c r="K684" s="15"/>
    </row>
    <row r="685" spans="1:11" x14ac:dyDescent="0.2">
      <c r="A685" s="9"/>
      <c r="B685" s="40"/>
      <c r="C685" s="9"/>
      <c r="D685" s="9"/>
      <c r="E685" s="95"/>
      <c r="F685" s="95"/>
      <c r="G685" s="95"/>
      <c r="I685" s="107"/>
      <c r="J685" s="12"/>
      <c r="K685" s="15"/>
    </row>
    <row r="686" spans="1:11" x14ac:dyDescent="0.2">
      <c r="A686" s="9"/>
      <c r="B686" s="40"/>
      <c r="C686" s="9"/>
      <c r="D686" s="9"/>
      <c r="E686" s="95"/>
      <c r="F686" s="95"/>
      <c r="G686" s="95"/>
      <c r="I686" s="107"/>
      <c r="J686" s="12"/>
      <c r="K686" s="15"/>
    </row>
    <row r="687" spans="1:11" x14ac:dyDescent="0.2">
      <c r="A687" s="9"/>
      <c r="B687" s="40"/>
      <c r="C687" s="9"/>
      <c r="D687" s="9"/>
      <c r="E687" s="95"/>
      <c r="F687" s="95"/>
      <c r="G687" s="95"/>
      <c r="I687" s="107"/>
      <c r="J687" s="12"/>
      <c r="K687" s="15"/>
    </row>
    <row r="688" spans="1:11" x14ac:dyDescent="0.2">
      <c r="A688" s="9"/>
      <c r="B688" s="40"/>
      <c r="C688" s="9"/>
      <c r="D688" s="9"/>
      <c r="E688" s="95"/>
      <c r="F688" s="95"/>
      <c r="G688" s="95"/>
      <c r="I688" s="107"/>
      <c r="J688" s="12"/>
      <c r="K688" s="15"/>
    </row>
    <row r="689" spans="1:11" x14ac:dyDescent="0.2">
      <c r="A689" s="9"/>
      <c r="B689" s="40"/>
      <c r="C689" s="9"/>
      <c r="D689" s="9"/>
      <c r="E689" s="95"/>
      <c r="F689" s="95"/>
      <c r="G689" s="95"/>
      <c r="I689" s="107"/>
      <c r="J689" s="12"/>
      <c r="K689" s="15"/>
    </row>
    <row r="690" spans="1:11" x14ac:dyDescent="0.2">
      <c r="A690" s="9"/>
      <c r="B690" s="40"/>
      <c r="C690" s="9"/>
      <c r="D690" s="9"/>
      <c r="E690" s="95"/>
      <c r="F690" s="95"/>
      <c r="G690" s="95"/>
      <c r="I690" s="107"/>
      <c r="J690" s="12"/>
      <c r="K690" s="15"/>
    </row>
    <row r="691" spans="1:11" x14ac:dyDescent="0.2">
      <c r="A691" s="9"/>
      <c r="B691" s="40"/>
      <c r="C691" s="9"/>
      <c r="D691" s="9"/>
      <c r="E691" s="95"/>
      <c r="F691" s="95"/>
      <c r="G691" s="95"/>
      <c r="I691" s="107"/>
      <c r="J691" s="12"/>
      <c r="K691" s="15"/>
    </row>
    <row r="692" spans="1:11" x14ac:dyDescent="0.2">
      <c r="A692" s="9"/>
      <c r="B692" s="40"/>
      <c r="C692" s="9"/>
      <c r="D692" s="9"/>
      <c r="E692" s="95"/>
      <c r="F692" s="95"/>
      <c r="G692" s="95"/>
      <c r="I692" s="107"/>
      <c r="J692" s="12"/>
      <c r="K692" s="15"/>
    </row>
    <row r="693" spans="1:11" x14ac:dyDescent="0.2">
      <c r="A693" s="9"/>
      <c r="B693" s="40"/>
      <c r="C693" s="9"/>
      <c r="D693" s="9"/>
      <c r="E693" s="95"/>
      <c r="F693" s="95"/>
      <c r="G693" s="95"/>
      <c r="I693" s="107"/>
      <c r="J693" s="12"/>
      <c r="K693" s="15"/>
    </row>
    <row r="694" spans="1:11" x14ac:dyDescent="0.2">
      <c r="A694" s="9"/>
      <c r="B694" s="40"/>
      <c r="C694" s="9"/>
      <c r="D694" s="9"/>
      <c r="E694" s="95"/>
      <c r="F694" s="95"/>
      <c r="G694" s="95"/>
      <c r="I694" s="107"/>
      <c r="J694" s="12"/>
      <c r="K694" s="15"/>
    </row>
    <row r="695" spans="1:11" x14ac:dyDescent="0.2">
      <c r="A695" s="9"/>
      <c r="B695" s="40"/>
      <c r="C695" s="9"/>
      <c r="D695" s="9"/>
      <c r="E695" s="95"/>
      <c r="F695" s="95"/>
      <c r="G695" s="95"/>
      <c r="I695" s="107"/>
      <c r="J695" s="12"/>
      <c r="K695" s="15"/>
    </row>
    <row r="696" spans="1:11" x14ac:dyDescent="0.2">
      <c r="A696" s="9"/>
      <c r="B696" s="40"/>
      <c r="C696" s="9"/>
      <c r="D696" s="9"/>
      <c r="E696" s="95"/>
      <c r="F696" s="95"/>
      <c r="G696" s="95"/>
      <c r="H696" s="106"/>
      <c r="I696" s="107"/>
      <c r="J696" s="12"/>
      <c r="K696" s="15"/>
    </row>
    <row r="697" spans="1:11" x14ac:dyDescent="0.2">
      <c r="A697" s="9"/>
      <c r="B697" s="40"/>
      <c r="C697" s="9"/>
      <c r="D697" s="9"/>
      <c r="E697" s="95"/>
      <c r="F697" s="95"/>
      <c r="G697" s="95"/>
      <c r="I697" s="107"/>
      <c r="J697" s="12"/>
      <c r="K697" s="15"/>
    </row>
    <row r="698" spans="1:11" x14ac:dyDescent="0.2">
      <c r="A698" s="9"/>
      <c r="B698" s="40"/>
      <c r="C698" s="9"/>
      <c r="D698" s="9"/>
      <c r="E698" s="95"/>
      <c r="F698" s="95"/>
      <c r="G698" s="95"/>
      <c r="I698" s="107"/>
      <c r="J698" s="12"/>
      <c r="K698" s="15"/>
    </row>
    <row r="699" spans="1:11" x14ac:dyDescent="0.2">
      <c r="A699" s="9"/>
      <c r="B699" s="40"/>
      <c r="C699" s="9"/>
      <c r="D699" s="9"/>
      <c r="E699" s="108"/>
      <c r="F699" s="108"/>
      <c r="G699" s="108"/>
      <c r="H699" s="106"/>
      <c r="I699" s="107"/>
      <c r="J699" s="12"/>
      <c r="K699" s="15"/>
    </row>
    <row r="700" spans="1:11" x14ac:dyDescent="0.2">
      <c r="A700" s="9"/>
      <c r="B700" s="40"/>
      <c r="C700" s="9"/>
      <c r="D700" s="9"/>
      <c r="E700" s="108"/>
      <c r="F700" s="108"/>
      <c r="G700" s="108"/>
      <c r="H700" s="106"/>
      <c r="I700" s="107"/>
      <c r="J700" s="12"/>
      <c r="K700" s="15"/>
    </row>
    <row r="701" spans="1:11" x14ac:dyDescent="0.2">
      <c r="A701" s="9"/>
      <c r="B701" s="40"/>
      <c r="C701" s="9"/>
      <c r="D701" s="9"/>
      <c r="E701" s="95"/>
      <c r="F701" s="95"/>
      <c r="G701" s="95"/>
      <c r="I701" s="107"/>
      <c r="J701" s="12"/>
      <c r="K701" s="15"/>
    </row>
    <row r="702" spans="1:11" x14ac:dyDescent="0.2">
      <c r="A702" s="9"/>
      <c r="B702" s="40"/>
      <c r="C702" s="9"/>
      <c r="D702" s="9"/>
      <c r="E702" s="95"/>
      <c r="F702" s="95"/>
      <c r="G702" s="95"/>
      <c r="I702" s="107"/>
      <c r="J702" s="12"/>
      <c r="K702" s="15"/>
    </row>
    <row r="703" spans="1:11" x14ac:dyDescent="0.2">
      <c r="A703" s="9"/>
      <c r="B703" s="40"/>
      <c r="C703" s="9"/>
      <c r="D703" s="9"/>
      <c r="E703" s="108"/>
      <c r="F703" s="108"/>
      <c r="G703" s="108"/>
      <c r="H703" s="106"/>
      <c r="I703" s="107"/>
      <c r="J703" s="12"/>
      <c r="K703" s="15"/>
    </row>
    <row r="704" spans="1:11" x14ac:dyDescent="0.2">
      <c r="A704" s="9"/>
      <c r="B704" s="40"/>
      <c r="C704" s="9"/>
      <c r="D704" s="9"/>
      <c r="E704" s="95"/>
      <c r="F704" s="95"/>
      <c r="G704" s="95"/>
      <c r="I704" s="107"/>
      <c r="J704" s="12"/>
      <c r="K704" s="15"/>
    </row>
    <row r="705" spans="1:11" x14ac:dyDescent="0.2">
      <c r="A705" s="9"/>
      <c r="B705" s="40"/>
      <c r="C705" s="9"/>
      <c r="D705" s="9"/>
      <c r="E705" s="95"/>
      <c r="F705" s="95"/>
      <c r="G705" s="95"/>
      <c r="I705" s="107"/>
      <c r="J705" s="12"/>
      <c r="K705" s="15"/>
    </row>
    <row r="706" spans="1:11" x14ac:dyDescent="0.2">
      <c r="A706" s="9"/>
      <c r="B706" s="40"/>
      <c r="C706" s="9"/>
      <c r="D706" s="9"/>
      <c r="E706" s="95"/>
      <c r="F706" s="95"/>
      <c r="G706" s="95"/>
      <c r="I706" s="107"/>
      <c r="J706" s="12"/>
      <c r="K706" s="15"/>
    </row>
    <row r="707" spans="1:11" x14ac:dyDescent="0.2">
      <c r="A707" s="9"/>
      <c r="B707" s="40"/>
      <c r="C707" s="9"/>
      <c r="D707" s="9"/>
      <c r="E707" s="95"/>
      <c r="F707" s="95"/>
      <c r="G707" s="95"/>
      <c r="I707" s="107"/>
      <c r="J707" s="12"/>
      <c r="K707" s="15"/>
    </row>
    <row r="708" spans="1:11" x14ac:dyDescent="0.2">
      <c r="A708" s="9"/>
      <c r="B708" s="40"/>
      <c r="C708" s="9"/>
      <c r="D708" s="9"/>
      <c r="E708" s="95"/>
      <c r="F708" s="95"/>
      <c r="G708" s="95"/>
      <c r="I708" s="107"/>
      <c r="J708" s="12"/>
      <c r="K708" s="15"/>
    </row>
    <row r="709" spans="1:11" x14ac:dyDescent="0.2">
      <c r="A709" s="9"/>
      <c r="B709" s="40"/>
      <c r="C709" s="9"/>
      <c r="D709" s="9"/>
      <c r="E709" s="95"/>
      <c r="F709" s="95"/>
      <c r="G709" s="95"/>
      <c r="I709" s="107"/>
      <c r="J709" s="12"/>
      <c r="K709" s="15"/>
    </row>
    <row r="710" spans="1:11" x14ac:dyDescent="0.2">
      <c r="A710" s="9"/>
      <c r="B710" s="40"/>
      <c r="C710" s="9"/>
      <c r="D710" s="9"/>
      <c r="E710" s="108"/>
      <c r="F710" s="108"/>
      <c r="G710" s="108"/>
      <c r="H710" s="106"/>
      <c r="I710" s="107"/>
      <c r="J710" s="12"/>
      <c r="K710" s="15"/>
    </row>
    <row r="711" spans="1:11" x14ac:dyDescent="0.2">
      <c r="A711" s="9"/>
      <c r="B711" s="40"/>
      <c r="C711" s="9"/>
      <c r="D711" s="9"/>
      <c r="E711" s="95"/>
      <c r="F711" s="95"/>
      <c r="G711" s="95"/>
      <c r="I711" s="107"/>
      <c r="J711" s="12"/>
      <c r="K711" s="15"/>
    </row>
    <row r="712" spans="1:11" x14ac:dyDescent="0.2">
      <c r="A712" s="9"/>
      <c r="B712" s="40"/>
      <c r="C712" s="9"/>
      <c r="D712" s="9"/>
      <c r="E712" s="95"/>
      <c r="F712" s="95"/>
      <c r="G712" s="95"/>
      <c r="I712" s="107"/>
      <c r="J712" s="12"/>
      <c r="K712" s="15"/>
    </row>
    <row r="713" spans="1:11" x14ac:dyDescent="0.2">
      <c r="A713" s="9"/>
      <c r="B713" s="40"/>
      <c r="C713" s="9"/>
      <c r="D713" s="9"/>
      <c r="E713" s="108"/>
      <c r="F713" s="108"/>
      <c r="G713" s="108"/>
      <c r="H713" s="106"/>
      <c r="I713" s="107"/>
      <c r="J713" s="12"/>
      <c r="K713" s="15"/>
    </row>
    <row r="714" spans="1:11" x14ac:dyDescent="0.2">
      <c r="A714" s="9"/>
      <c r="B714" s="40"/>
      <c r="C714" s="9"/>
      <c r="D714" s="9"/>
      <c r="E714" s="95"/>
      <c r="F714" s="95"/>
      <c r="G714" s="95"/>
      <c r="I714" s="107"/>
      <c r="J714" s="12"/>
      <c r="K714" s="15"/>
    </row>
    <row r="715" spans="1:11" x14ac:dyDescent="0.2">
      <c r="A715" s="9"/>
      <c r="B715" s="40"/>
      <c r="C715" s="9"/>
      <c r="D715" s="9"/>
      <c r="E715" s="95"/>
      <c r="F715" s="95"/>
      <c r="G715" s="95"/>
      <c r="I715" s="107"/>
      <c r="J715" s="12"/>
      <c r="K715" s="15"/>
    </row>
    <row r="716" spans="1:11" x14ac:dyDescent="0.2">
      <c r="A716" s="9"/>
      <c r="B716" s="40"/>
      <c r="C716" s="9"/>
      <c r="D716" s="9"/>
      <c r="E716" s="108"/>
      <c r="F716" s="108"/>
      <c r="G716" s="108"/>
      <c r="H716" s="106"/>
      <c r="I716" s="107"/>
      <c r="J716" s="12"/>
      <c r="K716" s="15"/>
    </row>
    <row r="717" spans="1:11" x14ac:dyDescent="0.2">
      <c r="A717" s="9"/>
      <c r="B717" s="40"/>
      <c r="C717" s="9"/>
      <c r="D717" s="9"/>
      <c r="E717" s="108"/>
      <c r="F717" s="108"/>
      <c r="G717" s="108"/>
      <c r="H717" s="106"/>
      <c r="I717" s="107"/>
      <c r="J717" s="12"/>
      <c r="K717" s="15"/>
    </row>
    <row r="718" spans="1:11" x14ac:dyDescent="0.2">
      <c r="A718" s="9"/>
      <c r="B718" s="40"/>
      <c r="C718" s="9"/>
      <c r="D718" s="9"/>
      <c r="E718" s="95"/>
      <c r="F718" s="95"/>
      <c r="G718" s="95"/>
      <c r="I718" s="107"/>
      <c r="J718" s="12"/>
      <c r="K718" s="15"/>
    </row>
    <row r="719" spans="1:11" x14ac:dyDescent="0.2">
      <c r="A719" s="9"/>
      <c r="B719" s="40"/>
      <c r="C719" s="9"/>
      <c r="D719" s="9"/>
      <c r="E719" s="95"/>
      <c r="F719" s="95"/>
      <c r="G719" s="95"/>
      <c r="I719" s="107"/>
      <c r="J719" s="12"/>
      <c r="K719" s="15"/>
    </row>
    <row r="720" spans="1:11" x14ac:dyDescent="0.2">
      <c r="A720" s="9"/>
      <c r="B720" s="40"/>
      <c r="C720" s="9"/>
      <c r="D720" s="9"/>
      <c r="E720" s="108"/>
      <c r="F720" s="108"/>
      <c r="G720" s="108"/>
      <c r="H720" s="106"/>
      <c r="I720" s="107"/>
      <c r="J720" s="12"/>
      <c r="K720" s="15"/>
    </row>
    <row r="721" spans="1:11" x14ac:dyDescent="0.2">
      <c r="A721" s="9"/>
      <c r="B721" s="40"/>
      <c r="C721" s="9"/>
      <c r="D721" s="9"/>
      <c r="E721" s="95"/>
      <c r="F721" s="95"/>
      <c r="G721" s="95"/>
      <c r="I721" s="107"/>
      <c r="J721" s="12"/>
      <c r="K721" s="15"/>
    </row>
    <row r="722" spans="1:11" x14ac:dyDescent="0.2">
      <c r="A722" s="9"/>
      <c r="B722" s="40"/>
      <c r="C722" s="9"/>
      <c r="D722" s="9"/>
      <c r="E722" s="95"/>
      <c r="F722" s="95"/>
      <c r="G722" s="95"/>
      <c r="I722" s="107"/>
      <c r="J722" s="12"/>
      <c r="K722" s="15"/>
    </row>
    <row r="723" spans="1:11" x14ac:dyDescent="0.2">
      <c r="A723" s="9"/>
      <c r="B723" s="40"/>
      <c r="C723" s="9"/>
      <c r="D723" s="9"/>
      <c r="E723" s="108"/>
      <c r="F723" s="108"/>
      <c r="G723" s="108"/>
      <c r="H723" s="106"/>
      <c r="I723" s="107"/>
      <c r="J723" s="12"/>
      <c r="K723" s="15"/>
    </row>
    <row r="724" spans="1:11" x14ac:dyDescent="0.2">
      <c r="A724" s="9"/>
      <c r="B724" s="40"/>
      <c r="C724" s="9"/>
      <c r="D724" s="9"/>
      <c r="E724" s="95"/>
      <c r="F724" s="95"/>
      <c r="G724" s="95"/>
      <c r="I724" s="107"/>
      <c r="J724" s="12"/>
      <c r="K724" s="15"/>
    </row>
    <row r="725" spans="1:11" x14ac:dyDescent="0.2">
      <c r="A725" s="9"/>
      <c r="B725" s="40"/>
      <c r="C725" s="9"/>
      <c r="D725" s="9"/>
      <c r="E725" s="95"/>
      <c r="F725" s="95"/>
      <c r="G725" s="95"/>
      <c r="I725" s="107"/>
      <c r="J725" s="12"/>
      <c r="K725" s="15"/>
    </row>
    <row r="726" spans="1:11" x14ac:dyDescent="0.2">
      <c r="A726" s="9"/>
      <c r="B726" s="40"/>
      <c r="C726" s="9"/>
      <c r="D726" s="9"/>
      <c r="E726" s="95"/>
      <c r="F726" s="95"/>
      <c r="G726" s="95"/>
      <c r="I726" s="107"/>
      <c r="J726" s="12"/>
      <c r="K726" s="15"/>
    </row>
    <row r="727" spans="1:11" x14ac:dyDescent="0.2">
      <c r="A727" s="9"/>
      <c r="B727" s="40"/>
      <c r="C727" s="9"/>
      <c r="D727" s="9"/>
      <c r="E727" s="95"/>
      <c r="F727" s="95"/>
      <c r="G727" s="95"/>
      <c r="I727" s="107"/>
      <c r="J727" s="12"/>
      <c r="K727" s="15"/>
    </row>
    <row r="728" spans="1:11" x14ac:dyDescent="0.2">
      <c r="A728" s="9"/>
      <c r="B728" s="40"/>
      <c r="C728" s="9"/>
      <c r="D728" s="9"/>
      <c r="E728" s="95"/>
      <c r="F728" s="95"/>
      <c r="G728" s="95"/>
      <c r="I728" s="107"/>
      <c r="J728" s="12"/>
      <c r="K728" s="15"/>
    </row>
    <row r="729" spans="1:11" x14ac:dyDescent="0.2">
      <c r="A729" s="9"/>
      <c r="B729" s="40"/>
      <c r="C729" s="9"/>
      <c r="D729" s="9"/>
      <c r="E729" s="95"/>
      <c r="F729" s="95"/>
      <c r="G729" s="95"/>
      <c r="I729" s="107"/>
      <c r="J729" s="12"/>
      <c r="K729" s="15"/>
    </row>
    <row r="730" spans="1:11" x14ac:dyDescent="0.2">
      <c r="A730" s="9"/>
      <c r="B730" s="40"/>
      <c r="C730" s="9"/>
      <c r="D730" s="9"/>
      <c r="E730" s="95"/>
      <c r="F730" s="95"/>
      <c r="G730" s="95"/>
      <c r="I730" s="107"/>
      <c r="J730" s="12"/>
      <c r="K730" s="15"/>
    </row>
    <row r="731" spans="1:11" x14ac:dyDescent="0.2">
      <c r="A731" s="9"/>
      <c r="B731" s="40"/>
      <c r="C731" s="9"/>
      <c r="D731" s="9"/>
      <c r="E731" s="95"/>
      <c r="F731" s="95"/>
      <c r="G731" s="95"/>
      <c r="I731" s="107"/>
      <c r="J731" s="12"/>
      <c r="K731" s="15"/>
    </row>
    <row r="732" spans="1:11" x14ac:dyDescent="0.2">
      <c r="A732" s="9"/>
      <c r="B732" s="40"/>
      <c r="C732" s="9"/>
      <c r="D732" s="9"/>
      <c r="E732" s="95"/>
      <c r="F732" s="95"/>
      <c r="G732" s="108"/>
      <c r="I732" s="107"/>
      <c r="J732" s="12"/>
      <c r="K732" s="15"/>
    </row>
    <row r="733" spans="1:11" x14ac:dyDescent="0.2">
      <c r="A733" s="9"/>
      <c r="B733" s="40"/>
      <c r="C733" s="9"/>
      <c r="D733" s="9"/>
      <c r="E733" s="95"/>
      <c r="F733" s="95"/>
      <c r="G733" s="95"/>
      <c r="I733" s="107"/>
      <c r="J733" s="12"/>
      <c r="K733" s="15"/>
    </row>
    <row r="734" spans="1:11" x14ac:dyDescent="0.2">
      <c r="A734" s="9"/>
      <c r="B734" s="40"/>
      <c r="C734" s="9"/>
      <c r="D734" s="9"/>
      <c r="E734" s="95"/>
      <c r="F734" s="95"/>
      <c r="G734" s="95"/>
      <c r="I734" s="107"/>
      <c r="J734" s="12"/>
      <c r="K734" s="15"/>
    </row>
    <row r="735" spans="1:11" x14ac:dyDescent="0.2">
      <c r="A735" s="9"/>
      <c r="B735" s="40"/>
      <c r="C735" s="9"/>
      <c r="D735" s="9"/>
      <c r="E735" s="95"/>
      <c r="F735" s="95"/>
      <c r="G735" s="95"/>
      <c r="I735" s="107"/>
      <c r="J735" s="12"/>
      <c r="K735" s="15"/>
    </row>
    <row r="736" spans="1:11" x14ac:dyDescent="0.2">
      <c r="A736" s="9"/>
      <c r="B736" s="40"/>
      <c r="C736" s="9"/>
      <c r="D736" s="9"/>
      <c r="E736" s="95"/>
      <c r="F736" s="95"/>
      <c r="G736" s="95"/>
      <c r="I736" s="107"/>
      <c r="J736" s="12"/>
      <c r="K736" s="15"/>
    </row>
    <row r="737" spans="1:11" x14ac:dyDescent="0.2">
      <c r="A737" s="9"/>
      <c r="B737" s="40"/>
      <c r="C737" s="9"/>
      <c r="D737" s="9"/>
      <c r="E737" s="95"/>
      <c r="F737" s="95"/>
      <c r="G737" s="95"/>
      <c r="I737" s="107"/>
      <c r="J737" s="12"/>
      <c r="K737" s="15"/>
    </row>
    <row r="738" spans="1:11" x14ac:dyDescent="0.2">
      <c r="A738" s="9"/>
      <c r="B738" s="40"/>
      <c r="C738" s="9"/>
      <c r="D738" s="9"/>
      <c r="E738" s="95"/>
      <c r="F738" s="95"/>
      <c r="G738" s="95"/>
      <c r="I738" s="107"/>
      <c r="J738" s="12"/>
      <c r="K738" s="15"/>
    </row>
    <row r="739" spans="1:11" x14ac:dyDescent="0.2">
      <c r="A739" s="9"/>
      <c r="B739" s="40"/>
      <c r="C739" s="9"/>
      <c r="D739" s="9"/>
      <c r="E739" s="95"/>
      <c r="F739" s="95"/>
      <c r="G739" s="95"/>
      <c r="I739" s="107"/>
      <c r="J739" s="12"/>
      <c r="K739" s="15"/>
    </row>
    <row r="740" spans="1:11" x14ac:dyDescent="0.2">
      <c r="A740" s="9"/>
      <c r="B740" s="40"/>
      <c r="C740" s="9"/>
      <c r="D740" s="9"/>
      <c r="E740" s="95"/>
      <c r="F740" s="95"/>
      <c r="G740" s="95"/>
      <c r="I740" s="107"/>
      <c r="J740" s="12"/>
      <c r="K740" s="15"/>
    </row>
    <row r="741" spans="1:11" x14ac:dyDescent="0.2">
      <c r="A741" s="9"/>
      <c r="B741" s="40"/>
      <c r="C741" s="9"/>
      <c r="D741" s="9"/>
      <c r="E741" s="95"/>
      <c r="F741" s="95"/>
      <c r="G741" s="95"/>
      <c r="I741" s="107"/>
      <c r="J741" s="12"/>
      <c r="K741" s="15"/>
    </row>
    <row r="742" spans="1:11" x14ac:dyDescent="0.2">
      <c r="A742" s="9"/>
      <c r="B742" s="40"/>
      <c r="C742" s="9"/>
      <c r="D742" s="9"/>
      <c r="E742" s="95"/>
      <c r="F742" s="95"/>
      <c r="G742" s="95"/>
      <c r="I742" s="107"/>
      <c r="J742" s="12"/>
      <c r="K742" s="15"/>
    </row>
    <row r="743" spans="1:11" x14ac:dyDescent="0.2">
      <c r="A743" s="9"/>
      <c r="B743" s="40"/>
      <c r="C743" s="9"/>
      <c r="D743" s="9"/>
      <c r="E743" s="95"/>
      <c r="F743" s="95"/>
      <c r="G743" s="95"/>
      <c r="I743" s="107"/>
      <c r="J743" s="12"/>
      <c r="K743" s="15"/>
    </row>
    <row r="744" spans="1:11" x14ac:dyDescent="0.2">
      <c r="A744" s="9"/>
      <c r="B744" s="40"/>
      <c r="C744" s="9"/>
      <c r="D744" s="9"/>
      <c r="E744" s="95"/>
      <c r="F744" s="95"/>
      <c r="G744" s="95"/>
      <c r="I744" s="107"/>
      <c r="J744" s="12"/>
      <c r="K744" s="15"/>
    </row>
    <row r="745" spans="1:11" x14ac:dyDescent="0.2">
      <c r="A745" s="9"/>
      <c r="B745" s="40"/>
      <c r="C745" s="9"/>
      <c r="D745" s="9"/>
      <c r="E745" s="95"/>
      <c r="F745" s="95"/>
      <c r="G745" s="95"/>
      <c r="I745" s="107"/>
      <c r="J745" s="12"/>
      <c r="K745" s="15"/>
    </row>
    <row r="746" spans="1:11" x14ac:dyDescent="0.2">
      <c r="A746" s="9"/>
      <c r="B746" s="40"/>
      <c r="C746" s="9"/>
      <c r="D746" s="9"/>
      <c r="E746" s="95"/>
      <c r="F746" s="95"/>
      <c r="G746" s="95"/>
      <c r="I746" s="107"/>
      <c r="J746" s="12"/>
      <c r="K746" s="15"/>
    </row>
    <row r="747" spans="1:11" x14ac:dyDescent="0.2">
      <c r="A747" s="9"/>
      <c r="B747" s="40"/>
      <c r="C747" s="9"/>
      <c r="D747" s="9"/>
      <c r="E747" s="95"/>
      <c r="F747" s="95"/>
      <c r="G747" s="95"/>
      <c r="I747" s="107"/>
      <c r="J747" s="12"/>
      <c r="K747" s="15"/>
    </row>
    <row r="748" spans="1:11" x14ac:dyDescent="0.2">
      <c r="A748" s="9"/>
      <c r="B748" s="40"/>
      <c r="C748" s="9"/>
      <c r="D748" s="9"/>
      <c r="E748" s="95"/>
      <c r="F748" s="95"/>
      <c r="G748" s="95"/>
      <c r="I748" s="107"/>
      <c r="J748" s="12"/>
      <c r="K748" s="15"/>
    </row>
    <row r="749" spans="1:11" x14ac:dyDescent="0.2">
      <c r="A749" s="9"/>
      <c r="B749" s="40"/>
      <c r="C749" s="9"/>
      <c r="D749" s="9"/>
      <c r="E749" s="95"/>
      <c r="F749" s="95"/>
      <c r="G749" s="95"/>
      <c r="I749" s="107"/>
      <c r="J749" s="12"/>
      <c r="K749" s="15"/>
    </row>
    <row r="750" spans="1:11" x14ac:dyDescent="0.2">
      <c r="A750" s="9"/>
      <c r="B750" s="40"/>
      <c r="C750" s="9"/>
      <c r="D750" s="9"/>
      <c r="E750" s="95"/>
      <c r="F750" s="95"/>
      <c r="G750" s="95"/>
      <c r="I750" s="107"/>
      <c r="J750" s="12"/>
      <c r="K750" s="15"/>
    </row>
    <row r="751" spans="1:11" x14ac:dyDescent="0.2">
      <c r="A751" s="9"/>
      <c r="B751" s="40"/>
      <c r="C751" s="7"/>
      <c r="D751" s="7"/>
      <c r="E751" s="95"/>
      <c r="F751" s="95"/>
      <c r="G751" s="95"/>
      <c r="I751" s="107"/>
      <c r="J751" s="12"/>
      <c r="K751" s="15"/>
    </row>
    <row r="752" spans="1:11" x14ac:dyDescent="0.2">
      <c r="A752" s="9"/>
      <c r="B752" s="40"/>
      <c r="C752" s="9"/>
      <c r="D752" s="9"/>
      <c r="E752" s="95"/>
      <c r="F752" s="95"/>
      <c r="G752" s="95"/>
      <c r="I752" s="107"/>
      <c r="J752" s="12"/>
      <c r="K752" s="15"/>
    </row>
    <row r="753" spans="1:11" x14ac:dyDescent="0.2">
      <c r="A753" s="9"/>
      <c r="B753" s="40"/>
      <c r="C753" s="9"/>
      <c r="D753" s="9"/>
      <c r="E753" s="95"/>
      <c r="F753" s="95"/>
      <c r="G753" s="95"/>
      <c r="I753" s="107"/>
      <c r="J753" s="12"/>
      <c r="K753" s="15"/>
    </row>
    <row r="754" spans="1:11" x14ac:dyDescent="0.2">
      <c r="A754" s="9"/>
      <c r="B754" s="40"/>
      <c r="C754" s="9"/>
      <c r="D754" s="9"/>
      <c r="E754" s="95"/>
      <c r="F754" s="95"/>
      <c r="G754" s="95"/>
      <c r="I754" s="107"/>
      <c r="J754" s="12"/>
      <c r="K754" s="15"/>
    </row>
    <row r="755" spans="1:11" x14ac:dyDescent="0.2">
      <c r="A755" s="9"/>
      <c r="B755" s="40"/>
      <c r="C755" s="9"/>
      <c r="D755" s="9"/>
      <c r="E755" s="95"/>
      <c r="F755" s="95"/>
      <c r="G755" s="95"/>
      <c r="I755" s="107"/>
      <c r="J755" s="12"/>
      <c r="K755" s="15"/>
    </row>
    <row r="756" spans="1:11" x14ac:dyDescent="0.2">
      <c r="A756" s="9"/>
      <c r="B756" s="40"/>
      <c r="C756" s="9"/>
      <c r="D756" s="9"/>
      <c r="E756" s="95"/>
      <c r="F756" s="95"/>
      <c r="G756" s="95"/>
      <c r="I756" s="107"/>
      <c r="J756" s="12"/>
      <c r="K756" s="15"/>
    </row>
    <row r="757" spans="1:11" x14ac:dyDescent="0.2">
      <c r="A757" s="9"/>
      <c r="B757" s="40"/>
      <c r="C757" s="9"/>
      <c r="D757" s="9"/>
      <c r="E757" s="95"/>
      <c r="F757" s="95"/>
      <c r="G757" s="95"/>
      <c r="I757" s="107"/>
      <c r="J757" s="12"/>
      <c r="K757" s="15"/>
    </row>
    <row r="758" spans="1:11" x14ac:dyDescent="0.2">
      <c r="A758" s="9"/>
      <c r="B758" s="40"/>
      <c r="C758" s="9"/>
      <c r="D758" s="9"/>
      <c r="E758" s="95"/>
      <c r="F758" s="95"/>
      <c r="G758" s="95"/>
      <c r="I758" s="107"/>
      <c r="J758" s="12"/>
      <c r="K758" s="15"/>
    </row>
    <row r="759" spans="1:11" x14ac:dyDescent="0.2">
      <c r="A759" s="9"/>
      <c r="B759" s="40"/>
      <c r="C759" s="9"/>
      <c r="D759" s="9"/>
      <c r="E759" s="95"/>
      <c r="F759" s="95"/>
      <c r="G759" s="95"/>
      <c r="I759" s="107"/>
      <c r="J759" s="12"/>
      <c r="K759" s="15"/>
    </row>
    <row r="760" spans="1:11" x14ac:dyDescent="0.2">
      <c r="A760" s="9"/>
      <c r="B760" s="40"/>
      <c r="C760" s="9"/>
      <c r="D760" s="9"/>
      <c r="E760" s="95"/>
      <c r="F760" s="95"/>
      <c r="G760" s="95"/>
      <c r="I760" s="107"/>
      <c r="J760" s="12"/>
      <c r="K760" s="15"/>
    </row>
    <row r="761" spans="1:11" x14ac:dyDescent="0.2">
      <c r="A761" s="9"/>
      <c r="B761" s="40"/>
      <c r="C761" s="9"/>
      <c r="D761" s="9"/>
      <c r="E761" s="95"/>
      <c r="F761" s="95"/>
      <c r="G761" s="95"/>
      <c r="I761" s="107"/>
      <c r="J761" s="12"/>
      <c r="K761" s="15"/>
    </row>
    <row r="762" spans="1:11" x14ac:dyDescent="0.2">
      <c r="A762" s="9"/>
      <c r="B762" s="40"/>
      <c r="C762" s="9"/>
      <c r="D762" s="9"/>
      <c r="E762" s="95"/>
      <c r="F762" s="95"/>
      <c r="G762" s="95"/>
      <c r="I762" s="107"/>
      <c r="J762" s="12"/>
      <c r="K762" s="15"/>
    </row>
    <row r="763" spans="1:11" x14ac:dyDescent="0.2">
      <c r="A763" s="9"/>
      <c r="B763" s="40"/>
      <c r="C763" s="9"/>
      <c r="D763" s="9"/>
      <c r="E763" s="95"/>
      <c r="F763" s="95"/>
      <c r="G763" s="95"/>
      <c r="I763" s="107"/>
      <c r="J763" s="12"/>
      <c r="K763" s="15"/>
    </row>
    <row r="764" spans="1:11" x14ac:dyDescent="0.2">
      <c r="A764" s="9"/>
      <c r="B764" s="40"/>
      <c r="C764" s="9"/>
      <c r="D764" s="9"/>
      <c r="E764" s="95"/>
      <c r="F764" s="95"/>
      <c r="G764" s="95"/>
      <c r="I764" s="107"/>
      <c r="J764" s="12"/>
      <c r="K764" s="15"/>
    </row>
    <row r="765" spans="1:11" x14ac:dyDescent="0.2">
      <c r="A765" s="9"/>
      <c r="B765" s="40"/>
      <c r="C765" s="9"/>
      <c r="D765" s="9"/>
      <c r="E765" s="95"/>
      <c r="F765" s="95"/>
      <c r="G765" s="95"/>
      <c r="I765" s="107"/>
      <c r="J765" s="12"/>
      <c r="K765" s="15"/>
    </row>
    <row r="766" spans="1:11" x14ac:dyDescent="0.2">
      <c r="A766" s="9"/>
      <c r="B766" s="40"/>
      <c r="C766" s="9"/>
      <c r="D766" s="9"/>
      <c r="E766" s="95"/>
      <c r="F766" s="95"/>
      <c r="G766" s="95"/>
      <c r="I766" s="107"/>
      <c r="J766" s="12"/>
      <c r="K766" s="15"/>
    </row>
    <row r="767" spans="1:11" x14ac:dyDescent="0.2">
      <c r="A767" s="9"/>
      <c r="B767" s="40"/>
      <c r="C767" s="9"/>
      <c r="D767" s="9"/>
      <c r="E767" s="95"/>
      <c r="F767" s="95"/>
      <c r="G767" s="95"/>
      <c r="I767" s="107"/>
      <c r="J767" s="12"/>
      <c r="K767" s="15"/>
    </row>
    <row r="768" spans="1:11" x14ac:dyDescent="0.2">
      <c r="A768" s="9"/>
      <c r="B768" s="40"/>
      <c r="C768" s="9"/>
      <c r="D768" s="9"/>
      <c r="E768" s="95"/>
      <c r="F768" s="95"/>
      <c r="G768" s="95"/>
      <c r="I768" s="107"/>
      <c r="J768" s="12"/>
      <c r="K768" s="15"/>
    </row>
    <row r="769" spans="1:11" x14ac:dyDescent="0.2">
      <c r="A769" s="9"/>
      <c r="B769" s="40"/>
      <c r="C769" s="9"/>
      <c r="D769" s="9"/>
      <c r="E769" s="95"/>
      <c r="F769" s="95"/>
      <c r="G769" s="95"/>
      <c r="I769" s="107"/>
      <c r="J769" s="12"/>
      <c r="K769" s="15"/>
    </row>
    <row r="770" spans="1:11" x14ac:dyDescent="0.2">
      <c r="A770" s="9"/>
      <c r="B770" s="40"/>
      <c r="C770" s="9"/>
      <c r="D770" s="9"/>
      <c r="E770" s="95"/>
      <c r="F770" s="95"/>
      <c r="G770" s="95"/>
      <c r="I770" s="107"/>
      <c r="J770" s="12"/>
      <c r="K770" s="15"/>
    </row>
    <row r="771" spans="1:11" x14ac:dyDescent="0.2">
      <c r="A771" s="9"/>
      <c r="B771" s="40"/>
      <c r="C771" s="9"/>
      <c r="D771" s="9"/>
      <c r="E771" s="95"/>
      <c r="F771" s="95"/>
      <c r="G771" s="95"/>
      <c r="I771" s="107"/>
      <c r="J771" s="12"/>
      <c r="K771" s="15"/>
    </row>
    <row r="772" spans="1:11" x14ac:dyDescent="0.2">
      <c r="A772" s="9"/>
      <c r="B772" s="40"/>
      <c r="C772" s="9"/>
      <c r="D772" s="9"/>
      <c r="E772" s="95"/>
      <c r="F772" s="95"/>
      <c r="G772" s="95"/>
      <c r="I772" s="107"/>
      <c r="J772" s="12"/>
      <c r="K772" s="15"/>
    </row>
    <row r="773" spans="1:11" x14ac:dyDescent="0.2">
      <c r="A773" s="9"/>
      <c r="B773" s="40"/>
      <c r="C773" s="9"/>
      <c r="D773" s="9"/>
      <c r="E773" s="95"/>
      <c r="F773" s="95"/>
      <c r="G773" s="95"/>
      <c r="I773" s="107"/>
      <c r="J773" s="12"/>
      <c r="K773" s="15"/>
    </row>
    <row r="774" spans="1:11" x14ac:dyDescent="0.2">
      <c r="A774" s="9"/>
      <c r="B774" s="40"/>
      <c r="C774" s="9"/>
      <c r="D774" s="9"/>
      <c r="E774" s="95"/>
      <c r="F774" s="95"/>
      <c r="G774" s="95"/>
      <c r="I774" s="107"/>
      <c r="J774" s="12"/>
      <c r="K774" s="15"/>
    </row>
    <row r="775" spans="1:11" x14ac:dyDescent="0.2">
      <c r="A775" s="9"/>
      <c r="B775" s="40"/>
      <c r="C775" s="9"/>
      <c r="D775" s="9"/>
      <c r="E775" s="95"/>
      <c r="F775" s="95"/>
      <c r="G775" s="95"/>
      <c r="I775" s="107"/>
      <c r="J775" s="12"/>
      <c r="K775" s="15"/>
    </row>
    <row r="776" spans="1:11" x14ac:dyDescent="0.2">
      <c r="A776" s="9"/>
      <c r="B776" s="40"/>
      <c r="C776" s="9"/>
      <c r="D776" s="9"/>
      <c r="E776" s="95"/>
      <c r="F776" s="95"/>
      <c r="G776" s="95"/>
      <c r="I776" s="107"/>
      <c r="J776" s="12"/>
      <c r="K776" s="15"/>
    </row>
    <row r="777" spans="1:11" x14ac:dyDescent="0.2">
      <c r="A777" s="9"/>
      <c r="B777" s="40"/>
      <c r="C777" s="9"/>
      <c r="D777" s="9"/>
      <c r="E777" s="95"/>
      <c r="F777" s="95"/>
      <c r="G777" s="95"/>
      <c r="I777" s="107"/>
      <c r="J777" s="12"/>
      <c r="K777" s="15"/>
    </row>
    <row r="778" spans="1:11" x14ac:dyDescent="0.2">
      <c r="A778" s="9"/>
      <c r="B778" s="40"/>
      <c r="C778" s="9"/>
      <c r="D778" s="9"/>
      <c r="E778" s="95"/>
      <c r="F778" s="95"/>
      <c r="G778" s="95"/>
      <c r="I778" s="107"/>
      <c r="J778" s="12"/>
      <c r="K778" s="15"/>
    </row>
    <row r="779" spans="1:11" x14ac:dyDescent="0.2">
      <c r="A779" s="9"/>
      <c r="B779" s="40"/>
      <c r="C779" s="9"/>
      <c r="D779" s="9"/>
      <c r="E779" s="95"/>
      <c r="F779" s="95"/>
      <c r="G779" s="95"/>
      <c r="I779" s="107"/>
      <c r="J779" s="12"/>
      <c r="K779" s="15"/>
    </row>
    <row r="780" spans="1:11" x14ac:dyDescent="0.2">
      <c r="A780" s="9"/>
      <c r="B780" s="40"/>
      <c r="C780" s="9"/>
      <c r="D780" s="9"/>
      <c r="E780" s="95"/>
      <c r="F780" s="95"/>
      <c r="G780" s="95"/>
      <c r="I780" s="107"/>
      <c r="J780" s="12"/>
      <c r="K780" s="15"/>
    </row>
    <row r="781" spans="1:11" x14ac:dyDescent="0.2">
      <c r="A781" s="9"/>
      <c r="B781" s="40"/>
      <c r="C781" s="9"/>
      <c r="D781" s="9"/>
      <c r="E781" s="95"/>
      <c r="F781" s="95"/>
      <c r="G781" s="95"/>
      <c r="I781" s="107"/>
      <c r="J781" s="12"/>
      <c r="K781" s="15"/>
    </row>
    <row r="782" spans="1:11" x14ac:dyDescent="0.2">
      <c r="A782" s="9"/>
      <c r="B782" s="40"/>
      <c r="C782" s="9"/>
      <c r="D782" s="9"/>
      <c r="E782" s="95"/>
      <c r="F782" s="95"/>
      <c r="G782" s="95"/>
      <c r="I782" s="107"/>
      <c r="J782" s="12"/>
      <c r="K782" s="15"/>
    </row>
    <row r="783" spans="1:11" x14ac:dyDescent="0.2">
      <c r="A783" s="9"/>
      <c r="B783" s="40"/>
      <c r="C783" s="9"/>
      <c r="D783" s="9"/>
      <c r="E783" s="95"/>
      <c r="F783" s="95"/>
      <c r="G783" s="95"/>
      <c r="I783" s="107"/>
      <c r="J783" s="12"/>
      <c r="K783" s="15"/>
    </row>
    <row r="784" spans="1:11" x14ac:dyDescent="0.2">
      <c r="A784" s="9"/>
      <c r="B784" s="40"/>
      <c r="C784" s="9"/>
      <c r="D784" s="9"/>
      <c r="E784" s="95"/>
      <c r="F784" s="95"/>
      <c r="G784" s="95"/>
      <c r="I784" s="107"/>
      <c r="J784" s="12"/>
      <c r="K784" s="15"/>
    </row>
    <row r="785" spans="1:11" x14ac:dyDescent="0.2">
      <c r="A785" s="9"/>
      <c r="B785" s="40"/>
      <c r="C785" s="9"/>
      <c r="D785" s="9"/>
      <c r="E785" s="95"/>
      <c r="F785" s="95"/>
      <c r="G785" s="95"/>
      <c r="I785" s="107"/>
      <c r="J785" s="12"/>
      <c r="K785" s="15"/>
    </row>
    <row r="786" spans="1:11" x14ac:dyDescent="0.2">
      <c r="A786" s="9"/>
      <c r="B786" s="40"/>
      <c r="C786" s="9"/>
      <c r="D786" s="9"/>
      <c r="E786" s="95"/>
      <c r="F786" s="95"/>
      <c r="G786" s="95"/>
      <c r="I786" s="107"/>
      <c r="J786" s="12"/>
      <c r="K786" s="15"/>
    </row>
    <row r="787" spans="1:11" x14ac:dyDescent="0.2">
      <c r="A787" s="9"/>
      <c r="B787" s="40"/>
      <c r="C787" s="9"/>
      <c r="D787" s="9"/>
      <c r="E787" s="95"/>
      <c r="F787" s="95"/>
      <c r="G787" s="95"/>
      <c r="I787" s="107"/>
      <c r="J787" s="12"/>
      <c r="K787" s="15"/>
    </row>
    <row r="788" spans="1:11" x14ac:dyDescent="0.2">
      <c r="A788" s="9"/>
      <c r="B788" s="40"/>
      <c r="C788" s="9"/>
      <c r="D788" s="9"/>
      <c r="E788" s="95"/>
      <c r="F788" s="95"/>
      <c r="G788" s="95"/>
      <c r="I788" s="107"/>
      <c r="J788" s="12"/>
      <c r="K788" s="15"/>
    </row>
    <row r="789" spans="1:11" x14ac:dyDescent="0.2">
      <c r="A789" s="9"/>
      <c r="B789" s="40"/>
      <c r="C789" s="9"/>
      <c r="D789" s="9"/>
      <c r="E789" s="95"/>
      <c r="F789" s="95"/>
      <c r="G789" s="95"/>
      <c r="I789" s="107"/>
      <c r="J789" s="12"/>
      <c r="K789" s="15"/>
    </row>
    <row r="790" spans="1:11" x14ac:dyDescent="0.2">
      <c r="A790" s="9"/>
      <c r="B790" s="40"/>
      <c r="C790" s="7"/>
      <c r="D790" s="7"/>
      <c r="E790" s="95"/>
      <c r="F790" s="95"/>
      <c r="G790" s="95"/>
      <c r="I790" s="107"/>
      <c r="J790" s="12"/>
      <c r="K790" s="15"/>
    </row>
    <row r="791" spans="1:11" x14ac:dyDescent="0.2">
      <c r="A791" s="9"/>
      <c r="B791" s="40"/>
      <c r="C791" s="9"/>
      <c r="D791" s="9"/>
      <c r="E791" s="95"/>
      <c r="F791" s="95"/>
      <c r="G791" s="95"/>
      <c r="I791" s="107"/>
      <c r="J791" s="12"/>
      <c r="K791" s="15"/>
    </row>
    <row r="792" spans="1:11" x14ac:dyDescent="0.2">
      <c r="A792" s="9"/>
      <c r="B792" s="40"/>
      <c r="C792" s="9"/>
      <c r="D792" s="9"/>
      <c r="E792" s="95"/>
      <c r="F792" s="95"/>
      <c r="G792" s="95"/>
      <c r="I792" s="107"/>
      <c r="J792" s="12"/>
      <c r="K792" s="15"/>
    </row>
    <row r="793" spans="1:11" x14ac:dyDescent="0.2">
      <c r="A793" s="9"/>
      <c r="B793" s="40"/>
      <c r="C793" s="9"/>
      <c r="D793" s="9"/>
      <c r="E793" s="95"/>
      <c r="F793" s="95"/>
      <c r="G793" s="95"/>
      <c r="I793" s="107"/>
      <c r="J793" s="12"/>
      <c r="K793" s="15"/>
    </row>
    <row r="794" spans="1:11" x14ac:dyDescent="0.2">
      <c r="A794" s="9"/>
      <c r="B794" s="40"/>
      <c r="C794" s="9"/>
      <c r="D794" s="9"/>
      <c r="E794" s="95"/>
      <c r="F794" s="95"/>
      <c r="G794" s="95"/>
      <c r="I794" s="107"/>
      <c r="J794" s="12"/>
      <c r="K794" s="15"/>
    </row>
    <row r="795" spans="1:11" x14ac:dyDescent="0.2">
      <c r="A795" s="9"/>
      <c r="B795" s="40"/>
      <c r="C795" s="9"/>
      <c r="D795" s="9"/>
      <c r="E795" s="95"/>
      <c r="F795" s="95"/>
      <c r="G795" s="95"/>
      <c r="I795" s="107"/>
      <c r="J795" s="12"/>
      <c r="K795" s="15"/>
    </row>
    <row r="796" spans="1:11" x14ac:dyDescent="0.2">
      <c r="A796" s="9"/>
      <c r="B796" s="40"/>
      <c r="C796" s="9"/>
      <c r="D796" s="9"/>
      <c r="E796" s="95"/>
      <c r="F796" s="95"/>
      <c r="G796" s="95"/>
      <c r="I796" s="107"/>
      <c r="J796" s="12"/>
      <c r="K796" s="15"/>
    </row>
    <row r="797" spans="1:11" x14ac:dyDescent="0.2">
      <c r="A797" s="9"/>
      <c r="B797" s="40"/>
      <c r="C797" s="9"/>
      <c r="D797" s="9"/>
      <c r="E797" s="95"/>
      <c r="F797" s="95"/>
      <c r="G797" s="95"/>
      <c r="I797" s="107"/>
      <c r="J797" s="12"/>
      <c r="K797" s="15"/>
    </row>
    <row r="798" spans="1:11" x14ac:dyDescent="0.2">
      <c r="A798" s="9"/>
      <c r="B798" s="40"/>
      <c r="C798" s="9"/>
      <c r="D798" s="9"/>
      <c r="E798" s="95"/>
      <c r="F798" s="95"/>
      <c r="G798" s="95"/>
      <c r="I798" s="107"/>
      <c r="J798" s="12"/>
      <c r="K798" s="15"/>
    </row>
    <row r="799" spans="1:11" x14ac:dyDescent="0.2">
      <c r="A799" s="9"/>
      <c r="B799" s="40"/>
      <c r="C799" s="9"/>
      <c r="D799" s="9"/>
      <c r="E799" s="95"/>
      <c r="F799" s="95"/>
      <c r="G799" s="95"/>
      <c r="I799" s="107"/>
      <c r="J799" s="12"/>
      <c r="K799" s="15"/>
    </row>
    <row r="800" spans="1:11" x14ac:dyDescent="0.2">
      <c r="A800" s="9"/>
      <c r="B800" s="40"/>
      <c r="C800" s="9"/>
      <c r="D800" s="9"/>
      <c r="E800" s="95"/>
      <c r="F800" s="95"/>
      <c r="G800" s="95"/>
      <c r="I800" s="107"/>
      <c r="J800" s="12"/>
      <c r="K800" s="15"/>
    </row>
    <row r="801" spans="1:11" x14ac:dyDescent="0.2">
      <c r="A801" s="9"/>
      <c r="B801" s="40"/>
      <c r="C801" s="9"/>
      <c r="D801" s="9"/>
      <c r="E801" s="95"/>
      <c r="F801" s="95"/>
      <c r="G801" s="95"/>
      <c r="I801" s="107"/>
      <c r="J801" s="12"/>
      <c r="K801" s="15"/>
    </row>
    <row r="802" spans="1:11" x14ac:dyDescent="0.2">
      <c r="A802" s="9"/>
      <c r="B802" s="40"/>
      <c r="C802" s="9"/>
      <c r="D802" s="9"/>
      <c r="E802" s="95"/>
      <c r="F802" s="95"/>
      <c r="G802" s="95"/>
      <c r="I802" s="107"/>
      <c r="J802" s="12"/>
      <c r="K802" s="15"/>
    </row>
    <row r="803" spans="1:11" x14ac:dyDescent="0.2">
      <c r="A803" s="9"/>
      <c r="B803" s="40"/>
      <c r="C803" s="9"/>
      <c r="D803" s="9"/>
      <c r="E803" s="95"/>
      <c r="F803" s="95"/>
      <c r="G803" s="95"/>
      <c r="I803" s="107"/>
      <c r="J803" s="12"/>
      <c r="K803" s="15"/>
    </row>
    <row r="804" spans="1:11" x14ac:dyDescent="0.2">
      <c r="A804" s="9"/>
      <c r="B804" s="40"/>
      <c r="C804" s="9"/>
      <c r="D804" s="9"/>
      <c r="E804" s="95"/>
      <c r="F804" s="95"/>
      <c r="G804" s="95"/>
      <c r="I804" s="107"/>
      <c r="J804" s="12"/>
      <c r="K804" s="15"/>
    </row>
    <row r="805" spans="1:11" x14ac:dyDescent="0.2">
      <c r="A805" s="9"/>
      <c r="B805" s="40"/>
      <c r="C805" s="9"/>
      <c r="D805" s="9"/>
      <c r="E805" s="95"/>
      <c r="F805" s="95"/>
      <c r="G805" s="95"/>
      <c r="I805" s="107"/>
      <c r="J805" s="12"/>
      <c r="K805" s="15"/>
    </row>
    <row r="806" spans="1:11" x14ac:dyDescent="0.2">
      <c r="A806" s="9"/>
      <c r="B806" s="40"/>
      <c r="C806" s="9"/>
      <c r="D806" s="9"/>
      <c r="E806" s="95"/>
      <c r="F806" s="95"/>
      <c r="G806" s="95"/>
      <c r="I806" s="107"/>
      <c r="J806" s="12"/>
      <c r="K806" s="15"/>
    </row>
    <row r="807" spans="1:11" x14ac:dyDescent="0.2">
      <c r="A807" s="9"/>
      <c r="B807" s="40"/>
      <c r="C807" s="9"/>
      <c r="D807" s="9"/>
      <c r="E807" s="95"/>
      <c r="F807" s="95"/>
      <c r="G807" s="95"/>
      <c r="I807" s="107"/>
      <c r="J807" s="12"/>
      <c r="K807" s="15"/>
    </row>
    <row r="808" spans="1:11" x14ac:dyDescent="0.2">
      <c r="A808" s="9"/>
      <c r="B808" s="40"/>
      <c r="C808" s="9"/>
      <c r="D808" s="9"/>
      <c r="E808" s="95"/>
      <c r="F808" s="95"/>
      <c r="G808" s="95"/>
      <c r="I808" s="107"/>
      <c r="J808" s="12"/>
      <c r="K808" s="15"/>
    </row>
    <row r="809" spans="1:11" x14ac:dyDescent="0.2">
      <c r="A809" s="9"/>
      <c r="B809" s="40"/>
      <c r="C809" s="9"/>
      <c r="D809" s="9"/>
      <c r="E809" s="95"/>
      <c r="F809" s="95"/>
      <c r="G809" s="95"/>
      <c r="I809" s="107"/>
      <c r="J809" s="12"/>
      <c r="K809" s="15"/>
    </row>
    <row r="810" spans="1:11" x14ac:dyDescent="0.2">
      <c r="A810" s="9"/>
      <c r="B810" s="40"/>
      <c r="C810" s="7"/>
      <c r="D810" s="7"/>
      <c r="E810" s="95"/>
      <c r="F810" s="95"/>
      <c r="G810" s="95"/>
      <c r="I810" s="107"/>
      <c r="J810" s="12"/>
      <c r="K810" s="15"/>
    </row>
    <row r="811" spans="1:11" x14ac:dyDescent="0.2">
      <c r="A811" s="9"/>
      <c r="B811" s="40"/>
      <c r="C811" s="9"/>
      <c r="D811" s="9"/>
      <c r="E811" s="95"/>
      <c r="F811" s="95"/>
      <c r="G811" s="95"/>
      <c r="I811" s="107"/>
      <c r="J811" s="12"/>
      <c r="K811" s="15"/>
    </row>
    <row r="812" spans="1:11" x14ac:dyDescent="0.2">
      <c r="A812" s="9"/>
      <c r="B812" s="40"/>
      <c r="C812" s="9"/>
      <c r="D812" s="9"/>
      <c r="E812" s="95"/>
      <c r="F812" s="95"/>
      <c r="G812" s="95"/>
      <c r="I812" s="107"/>
      <c r="J812" s="12"/>
      <c r="K812" s="15"/>
    </row>
    <row r="813" spans="1:11" x14ac:dyDescent="0.2">
      <c r="A813" s="9"/>
      <c r="B813" s="40"/>
      <c r="C813" s="9"/>
      <c r="D813" s="9"/>
      <c r="E813" s="95"/>
      <c r="F813" s="95"/>
      <c r="G813" s="95"/>
      <c r="I813" s="107"/>
      <c r="J813" s="12"/>
      <c r="K813" s="15"/>
    </row>
    <row r="814" spans="1:11" x14ac:dyDescent="0.2">
      <c r="A814" s="9"/>
      <c r="B814" s="40"/>
      <c r="C814" s="9"/>
      <c r="D814" s="9"/>
      <c r="E814" s="95"/>
      <c r="F814" s="95"/>
      <c r="G814" s="95"/>
      <c r="I814" s="107"/>
      <c r="J814" s="12"/>
      <c r="K814" s="15"/>
    </row>
    <row r="815" spans="1:11" x14ac:dyDescent="0.2">
      <c r="A815" s="9"/>
      <c r="B815" s="40"/>
      <c r="C815" s="9"/>
      <c r="D815" s="9"/>
      <c r="E815" s="95"/>
      <c r="F815" s="95"/>
      <c r="G815" s="95"/>
      <c r="I815" s="107"/>
      <c r="J815" s="12"/>
      <c r="K815" s="15"/>
    </row>
    <row r="816" spans="1:11" x14ac:dyDescent="0.2">
      <c r="A816" s="9"/>
      <c r="B816" s="40"/>
      <c r="C816" s="9"/>
      <c r="D816" s="9"/>
      <c r="E816" s="95"/>
      <c r="F816" s="95"/>
      <c r="G816" s="95"/>
      <c r="I816" s="107"/>
      <c r="J816" s="12"/>
      <c r="K816" s="15"/>
    </row>
    <row r="817" spans="1:11" x14ac:dyDescent="0.2">
      <c r="A817" s="9"/>
      <c r="B817" s="40"/>
      <c r="C817" s="9"/>
      <c r="D817" s="9"/>
      <c r="E817" s="95"/>
      <c r="F817" s="95"/>
      <c r="G817" s="95"/>
      <c r="I817" s="107"/>
      <c r="J817" s="12"/>
      <c r="K817" s="15"/>
    </row>
    <row r="818" spans="1:11" x14ac:dyDescent="0.2">
      <c r="A818" s="9"/>
      <c r="B818" s="40"/>
      <c r="C818" s="7"/>
      <c r="D818" s="7"/>
      <c r="E818" s="95"/>
      <c r="F818" s="95"/>
      <c r="G818" s="95"/>
      <c r="I818" s="107"/>
      <c r="J818" s="12"/>
      <c r="K818" s="15"/>
    </row>
    <row r="819" spans="1:11" x14ac:dyDescent="0.2">
      <c r="A819" s="9"/>
      <c r="B819" s="40"/>
      <c r="C819" s="9"/>
      <c r="D819" s="9"/>
      <c r="E819" s="95"/>
      <c r="F819" s="95"/>
      <c r="G819" s="95"/>
      <c r="I819" s="107"/>
      <c r="J819" s="12"/>
      <c r="K819" s="15"/>
    </row>
    <row r="820" spans="1:11" x14ac:dyDescent="0.2">
      <c r="A820" s="9"/>
      <c r="B820" s="40"/>
      <c r="C820" s="9"/>
      <c r="D820" s="9"/>
      <c r="E820" s="95"/>
      <c r="F820" s="95"/>
      <c r="G820" s="95"/>
      <c r="I820" s="107"/>
      <c r="J820" s="12"/>
      <c r="K820" s="15"/>
    </row>
    <row r="821" spans="1:11" x14ac:dyDescent="0.2">
      <c r="A821" s="9"/>
      <c r="B821" s="40"/>
      <c r="C821" s="9"/>
      <c r="D821" s="9"/>
      <c r="E821" s="95"/>
      <c r="F821" s="95"/>
      <c r="G821" s="95"/>
      <c r="I821" s="107"/>
      <c r="J821" s="12"/>
      <c r="K821" s="15"/>
    </row>
    <row r="822" spans="1:11" x14ac:dyDescent="0.2">
      <c r="A822" s="9"/>
      <c r="B822" s="40"/>
      <c r="C822" s="9"/>
      <c r="D822" s="9"/>
      <c r="E822" s="95"/>
      <c r="F822" s="95"/>
      <c r="G822" s="95"/>
      <c r="I822" s="107"/>
      <c r="J822" s="12"/>
      <c r="K822" s="15"/>
    </row>
    <row r="823" spans="1:11" x14ac:dyDescent="0.2">
      <c r="A823" s="9"/>
      <c r="B823" s="40"/>
      <c r="C823" s="9"/>
      <c r="D823" s="9"/>
      <c r="E823" s="95"/>
      <c r="F823" s="95"/>
      <c r="G823" s="95"/>
      <c r="I823" s="107"/>
      <c r="J823" s="12"/>
      <c r="K823" s="15"/>
    </row>
    <row r="824" spans="1:11" x14ac:dyDescent="0.2">
      <c r="A824" s="9"/>
      <c r="B824" s="40"/>
      <c r="C824" s="9"/>
      <c r="D824" s="9"/>
      <c r="E824" s="95"/>
      <c r="F824" s="95"/>
      <c r="G824" s="95"/>
      <c r="I824" s="107"/>
      <c r="J824" s="12"/>
      <c r="K824" s="15"/>
    </row>
    <row r="825" spans="1:11" x14ac:dyDescent="0.2">
      <c r="A825" s="9"/>
      <c r="B825" s="40"/>
      <c r="C825" s="9"/>
      <c r="D825" s="9"/>
      <c r="E825" s="95"/>
      <c r="F825" s="95"/>
      <c r="G825" s="95"/>
      <c r="I825" s="107"/>
      <c r="J825" s="12"/>
      <c r="K825" s="15"/>
    </row>
    <row r="826" spans="1:11" x14ac:dyDescent="0.2">
      <c r="A826" s="9"/>
      <c r="B826" s="40"/>
      <c r="C826" s="9"/>
      <c r="D826" s="9"/>
      <c r="E826" s="95"/>
      <c r="F826" s="95"/>
      <c r="G826" s="95"/>
      <c r="I826" s="107"/>
      <c r="J826" s="12"/>
      <c r="K826" s="15"/>
    </row>
    <row r="827" spans="1:11" x14ac:dyDescent="0.2">
      <c r="A827" s="9"/>
      <c r="B827" s="40"/>
      <c r="C827" s="9"/>
      <c r="D827" s="9"/>
      <c r="E827" s="95"/>
      <c r="F827" s="95"/>
      <c r="G827" s="95"/>
      <c r="I827" s="107"/>
      <c r="J827" s="12"/>
      <c r="K827" s="15"/>
    </row>
    <row r="828" spans="1:11" x14ac:dyDescent="0.2">
      <c r="A828" s="9"/>
      <c r="B828" s="40"/>
      <c r="C828" s="9"/>
      <c r="D828" s="9"/>
      <c r="E828" s="95"/>
      <c r="F828" s="95"/>
      <c r="G828" s="95"/>
      <c r="I828" s="107"/>
      <c r="J828" s="12"/>
      <c r="K828" s="15"/>
    </row>
    <row r="829" spans="1:11" x14ac:dyDescent="0.2">
      <c r="A829" s="9"/>
      <c r="B829" s="40"/>
      <c r="C829" s="9"/>
      <c r="D829" s="9"/>
      <c r="E829" s="95"/>
      <c r="F829" s="95"/>
      <c r="G829" s="95"/>
      <c r="I829" s="107"/>
      <c r="J829" s="12"/>
      <c r="K829" s="15"/>
    </row>
    <row r="830" spans="1:11" x14ac:dyDescent="0.2">
      <c r="A830" s="9"/>
      <c r="B830" s="40"/>
      <c r="C830" s="9"/>
      <c r="D830" s="9"/>
      <c r="E830" s="95"/>
      <c r="F830" s="95"/>
      <c r="G830" s="95"/>
      <c r="I830" s="107"/>
      <c r="J830" s="12"/>
      <c r="K830" s="15"/>
    </row>
    <row r="831" spans="1:11" x14ac:dyDescent="0.2">
      <c r="A831" s="9"/>
      <c r="B831" s="40"/>
      <c r="C831" s="9"/>
      <c r="D831" s="9"/>
      <c r="E831" s="95"/>
      <c r="F831" s="95"/>
      <c r="G831" s="95"/>
      <c r="I831" s="107"/>
      <c r="J831" s="12"/>
      <c r="K831" s="15"/>
    </row>
    <row r="832" spans="1:11" x14ac:dyDescent="0.2">
      <c r="A832" s="9"/>
      <c r="B832" s="40"/>
      <c r="C832" s="9"/>
      <c r="D832" s="9"/>
      <c r="E832" s="95"/>
      <c r="F832" s="95"/>
      <c r="G832" s="95"/>
      <c r="I832" s="107"/>
      <c r="J832" s="12"/>
      <c r="K832" s="15"/>
    </row>
    <row r="833" spans="1:11" x14ac:dyDescent="0.2">
      <c r="A833" s="9"/>
      <c r="B833" s="40"/>
      <c r="C833" s="7"/>
      <c r="D833" s="7"/>
      <c r="E833" s="95"/>
      <c r="F833" s="95"/>
      <c r="G833" s="95"/>
      <c r="I833" s="107"/>
      <c r="J833" s="12"/>
      <c r="K833" s="15"/>
    </row>
    <row r="834" spans="1:11" x14ac:dyDescent="0.2">
      <c r="A834" s="9"/>
      <c r="B834" s="40"/>
      <c r="C834" s="9"/>
      <c r="D834" s="9"/>
      <c r="E834" s="95"/>
      <c r="F834" s="95"/>
      <c r="G834" s="95"/>
      <c r="I834" s="107"/>
      <c r="J834" s="12"/>
      <c r="K834" s="15"/>
    </row>
    <row r="835" spans="1:11" x14ac:dyDescent="0.2">
      <c r="A835" s="9"/>
      <c r="B835" s="40"/>
      <c r="C835" s="9"/>
      <c r="D835" s="9"/>
      <c r="E835" s="95"/>
      <c r="F835" s="95"/>
      <c r="G835" s="95"/>
      <c r="I835" s="107"/>
      <c r="J835" s="12"/>
      <c r="K835" s="15"/>
    </row>
    <row r="836" spans="1:11" x14ac:dyDescent="0.2">
      <c r="A836" s="9"/>
      <c r="B836" s="40"/>
      <c r="C836" s="9"/>
      <c r="D836" s="9"/>
      <c r="E836" s="95"/>
      <c r="F836" s="95"/>
      <c r="G836" s="95"/>
      <c r="I836" s="107"/>
      <c r="J836" s="12"/>
      <c r="K836" s="15"/>
    </row>
    <row r="837" spans="1:11" x14ac:dyDescent="0.2">
      <c r="A837" s="9"/>
      <c r="B837" s="40"/>
      <c r="C837" s="9"/>
      <c r="D837" s="9"/>
      <c r="E837" s="95"/>
      <c r="F837" s="95"/>
      <c r="G837" s="95"/>
      <c r="I837" s="107"/>
      <c r="J837" s="12"/>
      <c r="K837" s="15"/>
    </row>
    <row r="838" spans="1:11" x14ac:dyDescent="0.2">
      <c r="A838" s="9"/>
      <c r="B838" s="40"/>
      <c r="C838" s="9"/>
      <c r="D838" s="9"/>
      <c r="E838" s="95"/>
      <c r="F838" s="95"/>
      <c r="G838" s="95"/>
      <c r="I838" s="107"/>
      <c r="J838" s="12"/>
      <c r="K838" s="15"/>
    </row>
    <row r="839" spans="1:11" x14ac:dyDescent="0.2">
      <c r="A839" s="9"/>
      <c r="B839" s="40"/>
      <c r="C839" s="9"/>
      <c r="D839" s="9"/>
      <c r="E839" s="95"/>
      <c r="F839" s="95"/>
      <c r="G839" s="95"/>
      <c r="I839" s="107"/>
      <c r="J839" s="12"/>
      <c r="K839" s="15"/>
    </row>
    <row r="840" spans="1:11" x14ac:dyDescent="0.2">
      <c r="A840" s="9"/>
      <c r="B840" s="40"/>
      <c r="C840" s="9"/>
      <c r="D840" s="9"/>
      <c r="E840" s="95"/>
      <c r="F840" s="95"/>
      <c r="G840" s="95"/>
      <c r="I840" s="107"/>
      <c r="J840" s="12"/>
      <c r="K840" s="15"/>
    </row>
    <row r="841" spans="1:11" x14ac:dyDescent="0.2">
      <c r="A841" s="9"/>
      <c r="B841" s="40"/>
      <c r="C841" s="9"/>
      <c r="D841" s="9"/>
      <c r="E841" s="95"/>
      <c r="F841" s="95"/>
      <c r="G841" s="95"/>
      <c r="I841" s="107"/>
      <c r="J841" s="12"/>
      <c r="K841" s="15"/>
    </row>
    <row r="842" spans="1:11" x14ac:dyDescent="0.2">
      <c r="A842" s="9"/>
      <c r="B842" s="40"/>
      <c r="C842" s="9"/>
      <c r="D842" s="9"/>
      <c r="E842" s="95"/>
      <c r="F842" s="95"/>
      <c r="G842" s="95"/>
      <c r="I842" s="107"/>
      <c r="J842" s="12"/>
      <c r="K842" s="15"/>
    </row>
    <row r="843" spans="1:11" x14ac:dyDescent="0.2">
      <c r="A843" s="9"/>
      <c r="B843" s="40"/>
      <c r="C843" s="9"/>
      <c r="D843" s="9"/>
      <c r="E843" s="95"/>
      <c r="F843" s="95"/>
      <c r="G843" s="95"/>
      <c r="I843" s="107"/>
      <c r="J843" s="12"/>
      <c r="K843" s="15"/>
    </row>
    <row r="844" spans="1:11" x14ac:dyDescent="0.2">
      <c r="A844" s="9"/>
      <c r="B844" s="40"/>
      <c r="C844" s="9"/>
      <c r="D844" s="9"/>
      <c r="E844" s="95"/>
      <c r="F844" s="95"/>
      <c r="G844" s="95"/>
      <c r="I844" s="107"/>
      <c r="J844" s="12"/>
      <c r="K844" s="15"/>
    </row>
    <row r="845" spans="1:11" x14ac:dyDescent="0.2">
      <c r="A845" s="9"/>
      <c r="B845" s="40"/>
      <c r="C845" s="9"/>
      <c r="D845" s="9"/>
      <c r="E845" s="95"/>
      <c r="F845" s="95"/>
      <c r="G845" s="95"/>
      <c r="I845" s="107"/>
      <c r="J845" s="12"/>
      <c r="K845" s="15"/>
    </row>
    <row r="846" spans="1:11" x14ac:dyDescent="0.2">
      <c r="A846" s="9"/>
      <c r="B846" s="40"/>
      <c r="C846" s="7"/>
      <c r="D846" s="7"/>
      <c r="E846" s="95"/>
      <c r="F846" s="95"/>
      <c r="G846" s="95"/>
      <c r="I846" s="107"/>
      <c r="J846" s="12"/>
      <c r="K846" s="15"/>
    </row>
    <row r="847" spans="1:11" x14ac:dyDescent="0.2">
      <c r="A847" s="9"/>
      <c r="B847" s="40"/>
      <c r="C847" s="9"/>
      <c r="D847" s="9"/>
      <c r="E847" s="95"/>
      <c r="F847" s="95"/>
      <c r="G847" s="95"/>
      <c r="I847" s="107"/>
      <c r="J847" s="12"/>
      <c r="K847" s="15"/>
    </row>
    <row r="848" spans="1:11" x14ac:dyDescent="0.2">
      <c r="A848" s="9"/>
      <c r="B848" s="40"/>
      <c r="C848" s="9"/>
      <c r="D848" s="9"/>
      <c r="E848" s="95"/>
      <c r="F848" s="95"/>
      <c r="G848" s="95"/>
      <c r="I848" s="107"/>
      <c r="J848" s="12"/>
      <c r="K848" s="15"/>
    </row>
    <row r="849" spans="1:11" x14ac:dyDescent="0.2">
      <c r="A849" s="9"/>
      <c r="B849" s="40"/>
      <c r="C849" s="9"/>
      <c r="D849" s="9"/>
      <c r="E849" s="95"/>
      <c r="F849" s="95"/>
      <c r="G849" s="95"/>
      <c r="I849" s="107"/>
      <c r="J849" s="12"/>
      <c r="K849" s="15"/>
    </row>
    <row r="850" spans="1:11" x14ac:dyDescent="0.2">
      <c r="A850" s="9"/>
      <c r="B850" s="40"/>
      <c r="C850" s="9"/>
      <c r="D850" s="9"/>
      <c r="E850" s="95"/>
      <c r="F850" s="95"/>
      <c r="G850" s="95"/>
      <c r="I850" s="107"/>
      <c r="J850" s="12"/>
      <c r="K850" s="15"/>
    </row>
    <row r="851" spans="1:11" x14ac:dyDescent="0.2">
      <c r="A851" s="9"/>
      <c r="B851" s="40"/>
      <c r="C851" s="9"/>
      <c r="D851" s="9"/>
      <c r="E851" s="95"/>
      <c r="F851" s="95"/>
      <c r="G851" s="95"/>
      <c r="I851" s="107"/>
      <c r="J851" s="12"/>
      <c r="K851" s="15"/>
    </row>
    <row r="852" spans="1:11" x14ac:dyDescent="0.2">
      <c r="A852" s="9"/>
      <c r="B852" s="40"/>
      <c r="C852" s="9"/>
      <c r="D852" s="9"/>
      <c r="E852" s="95"/>
      <c r="F852" s="95"/>
      <c r="G852" s="95"/>
      <c r="I852" s="107"/>
      <c r="J852" s="12"/>
      <c r="K852" s="15"/>
    </row>
    <row r="853" spans="1:11" x14ac:dyDescent="0.2">
      <c r="A853" s="9"/>
      <c r="B853" s="40"/>
      <c r="C853" s="9"/>
      <c r="D853" s="9"/>
      <c r="E853" s="95"/>
      <c r="F853" s="95"/>
      <c r="G853" s="95"/>
      <c r="I853" s="107"/>
      <c r="J853" s="12"/>
      <c r="K853" s="15"/>
    </row>
    <row r="854" spans="1:11" x14ac:dyDescent="0.2">
      <c r="A854" s="9"/>
      <c r="B854" s="40"/>
      <c r="C854" s="9"/>
      <c r="D854" s="9"/>
      <c r="E854" s="95"/>
      <c r="F854" s="95"/>
      <c r="G854" s="95"/>
      <c r="I854" s="107"/>
      <c r="J854" s="12"/>
      <c r="K854" s="15"/>
    </row>
    <row r="855" spans="1:11" x14ac:dyDescent="0.2">
      <c r="A855" s="9"/>
      <c r="B855" s="40"/>
      <c r="C855" s="9"/>
      <c r="D855" s="9"/>
      <c r="E855" s="95"/>
      <c r="F855" s="95"/>
      <c r="G855" s="95"/>
      <c r="I855" s="107"/>
      <c r="J855" s="12"/>
      <c r="K855" s="15"/>
    </row>
    <row r="856" spans="1:11" x14ac:dyDescent="0.2">
      <c r="A856" s="9"/>
      <c r="B856" s="40"/>
      <c r="C856" s="9"/>
      <c r="D856" s="9"/>
      <c r="E856" s="95"/>
      <c r="F856" s="95"/>
      <c r="G856" s="95"/>
      <c r="I856" s="107"/>
      <c r="J856" s="12"/>
      <c r="K856" s="15"/>
    </row>
    <row r="857" spans="1:11" x14ac:dyDescent="0.2">
      <c r="A857" s="9"/>
      <c r="B857" s="40"/>
      <c r="C857" s="9"/>
      <c r="D857" s="9"/>
      <c r="E857" s="95"/>
      <c r="F857" s="95"/>
      <c r="G857" s="95"/>
      <c r="I857" s="107"/>
      <c r="J857" s="12"/>
      <c r="K857" s="15"/>
    </row>
    <row r="858" spans="1:11" x14ac:dyDescent="0.2">
      <c r="A858" s="9"/>
      <c r="B858" s="40"/>
      <c r="C858" s="9"/>
      <c r="D858" s="9"/>
      <c r="E858" s="95"/>
      <c r="F858" s="95"/>
      <c r="G858" s="95"/>
      <c r="I858" s="107"/>
      <c r="J858" s="12"/>
      <c r="K858" s="15"/>
    </row>
    <row r="859" spans="1:11" x14ac:dyDescent="0.2">
      <c r="A859" s="9"/>
      <c r="B859" s="40"/>
      <c r="C859" s="9"/>
      <c r="D859" s="9"/>
      <c r="E859" s="95"/>
      <c r="F859" s="95"/>
      <c r="G859" s="95"/>
      <c r="I859" s="107"/>
      <c r="J859" s="12"/>
      <c r="K859" s="15"/>
    </row>
    <row r="860" spans="1:11" x14ac:dyDescent="0.2">
      <c r="A860" s="9"/>
      <c r="B860" s="40"/>
      <c r="C860" s="9"/>
      <c r="D860" s="9"/>
      <c r="E860" s="95"/>
      <c r="F860" s="95"/>
      <c r="G860" s="95"/>
      <c r="I860" s="107"/>
      <c r="J860" s="12"/>
      <c r="K860" s="15"/>
    </row>
    <row r="861" spans="1:11" x14ac:dyDescent="0.2">
      <c r="A861" s="9"/>
      <c r="B861" s="40"/>
      <c r="C861" s="9"/>
      <c r="D861" s="9"/>
      <c r="E861" s="95"/>
      <c r="F861" s="95"/>
      <c r="G861" s="95"/>
      <c r="I861" s="107"/>
      <c r="J861" s="12"/>
      <c r="K861" s="15"/>
    </row>
    <row r="862" spans="1:11" x14ac:dyDescent="0.2">
      <c r="A862" s="9"/>
      <c r="B862" s="40"/>
      <c r="C862" s="9"/>
      <c r="D862" s="9"/>
      <c r="E862" s="95"/>
      <c r="F862" s="95"/>
      <c r="G862" s="95"/>
      <c r="I862" s="107"/>
      <c r="J862" s="12"/>
      <c r="K862" s="15"/>
    </row>
    <row r="863" spans="1:11" x14ac:dyDescent="0.2">
      <c r="A863" s="9"/>
      <c r="B863" s="40"/>
      <c r="C863" s="9"/>
      <c r="D863" s="9"/>
      <c r="E863" s="95"/>
      <c r="F863" s="95"/>
      <c r="G863" s="95"/>
      <c r="I863" s="107"/>
      <c r="J863" s="12"/>
      <c r="K863" s="15"/>
    </row>
    <row r="864" spans="1:11" x14ac:dyDescent="0.2">
      <c r="A864" s="9"/>
      <c r="B864" s="40"/>
      <c r="C864" s="9"/>
      <c r="D864" s="9"/>
      <c r="E864" s="95"/>
      <c r="F864" s="95"/>
      <c r="G864" s="95"/>
      <c r="I864" s="107"/>
      <c r="J864" s="12"/>
      <c r="K864" s="15"/>
    </row>
    <row r="865" spans="1:11" x14ac:dyDescent="0.2">
      <c r="A865" s="9"/>
      <c r="B865" s="40"/>
      <c r="C865" s="9"/>
      <c r="D865" s="9"/>
      <c r="E865" s="95"/>
      <c r="F865" s="95"/>
      <c r="G865" s="95"/>
      <c r="I865" s="107"/>
      <c r="J865" s="12"/>
      <c r="K865" s="15"/>
    </row>
    <row r="866" spans="1:11" x14ac:dyDescent="0.2">
      <c r="A866" s="9"/>
      <c r="B866" s="40"/>
      <c r="C866" s="9"/>
      <c r="D866" s="9"/>
      <c r="E866" s="95"/>
      <c r="F866" s="95"/>
      <c r="G866" s="95"/>
      <c r="I866" s="107"/>
      <c r="J866" s="12"/>
      <c r="K866" s="15"/>
    </row>
    <row r="867" spans="1:11" x14ac:dyDescent="0.2">
      <c r="A867" s="9"/>
      <c r="B867" s="40"/>
      <c r="C867" s="9"/>
      <c r="D867" s="9"/>
      <c r="E867" s="95"/>
      <c r="F867" s="95"/>
      <c r="G867" s="95"/>
      <c r="I867" s="107"/>
      <c r="J867" s="12"/>
      <c r="K867" s="15"/>
    </row>
    <row r="868" spans="1:11" x14ac:dyDescent="0.2">
      <c r="A868" s="9"/>
      <c r="B868" s="40"/>
      <c r="C868" s="9"/>
      <c r="D868" s="9"/>
      <c r="E868" s="95"/>
      <c r="F868" s="95"/>
      <c r="G868" s="95"/>
      <c r="I868" s="107"/>
      <c r="J868" s="12"/>
      <c r="K868" s="15"/>
    </row>
    <row r="869" spans="1:11" x14ac:dyDescent="0.2">
      <c r="A869" s="9"/>
      <c r="B869" s="40"/>
      <c r="C869" s="9"/>
      <c r="D869" s="9"/>
      <c r="E869" s="95"/>
      <c r="F869" s="95"/>
      <c r="G869" s="95"/>
      <c r="I869" s="107"/>
      <c r="J869" s="12"/>
      <c r="K869" s="15"/>
    </row>
    <row r="870" spans="1:11" x14ac:dyDescent="0.2">
      <c r="A870" s="9"/>
      <c r="B870" s="40"/>
      <c r="C870" s="9"/>
      <c r="D870" s="9"/>
      <c r="E870" s="95"/>
      <c r="F870" s="95"/>
      <c r="G870" s="95"/>
      <c r="I870" s="107"/>
      <c r="J870" s="12"/>
      <c r="K870" s="15"/>
    </row>
    <row r="871" spans="1:11" x14ac:dyDescent="0.2">
      <c r="A871" s="9"/>
      <c r="B871" s="40"/>
      <c r="C871" s="9"/>
      <c r="D871" s="9"/>
      <c r="E871" s="95"/>
      <c r="F871" s="95"/>
      <c r="G871" s="95"/>
      <c r="I871" s="107"/>
      <c r="J871" s="12"/>
      <c r="K871" s="15"/>
    </row>
    <row r="872" spans="1:11" x14ac:dyDescent="0.2">
      <c r="A872" s="9"/>
      <c r="B872" s="40"/>
      <c r="C872" s="9"/>
      <c r="D872" s="9"/>
      <c r="E872" s="95"/>
      <c r="F872" s="95"/>
      <c r="G872" s="95"/>
      <c r="I872" s="107"/>
      <c r="J872" s="12"/>
      <c r="K872" s="15"/>
    </row>
    <row r="873" spans="1:11" x14ac:dyDescent="0.2">
      <c r="A873" s="9"/>
      <c r="B873" s="40"/>
      <c r="C873" s="9"/>
      <c r="D873" s="9"/>
      <c r="E873" s="95"/>
      <c r="F873" s="95"/>
      <c r="G873" s="95"/>
      <c r="I873" s="107"/>
      <c r="J873" s="12"/>
      <c r="K873" s="15"/>
    </row>
    <row r="874" spans="1:11" x14ac:dyDescent="0.2">
      <c r="A874" s="9"/>
      <c r="B874" s="40"/>
      <c r="C874" s="9"/>
      <c r="D874" s="9"/>
      <c r="E874" s="95"/>
      <c r="F874" s="95"/>
      <c r="G874" s="95"/>
      <c r="I874" s="107"/>
      <c r="J874" s="12"/>
      <c r="K874" s="15"/>
    </row>
    <row r="875" spans="1:11" x14ac:dyDescent="0.2">
      <c r="A875" s="9"/>
      <c r="B875" s="40"/>
      <c r="C875" s="9"/>
      <c r="D875" s="9"/>
      <c r="E875" s="95"/>
      <c r="F875" s="95"/>
      <c r="G875" s="95"/>
      <c r="I875" s="107"/>
      <c r="J875" s="12"/>
      <c r="K875" s="15"/>
    </row>
    <row r="876" spans="1:11" x14ac:dyDescent="0.2">
      <c r="A876" s="9"/>
      <c r="B876" s="40"/>
      <c r="C876" s="9"/>
      <c r="D876" s="9"/>
      <c r="E876" s="95"/>
      <c r="F876" s="95"/>
      <c r="G876" s="95"/>
      <c r="I876" s="107"/>
      <c r="J876" s="12"/>
      <c r="K876" s="15"/>
    </row>
    <row r="877" spans="1:11" x14ac:dyDescent="0.2">
      <c r="A877" s="9"/>
      <c r="B877" s="40"/>
      <c r="C877" s="9"/>
      <c r="D877" s="9"/>
      <c r="E877" s="95"/>
      <c r="F877" s="95"/>
      <c r="G877" s="95"/>
      <c r="I877" s="107"/>
      <c r="J877" s="12"/>
      <c r="K877" s="15"/>
    </row>
    <row r="878" spans="1:11" x14ac:dyDescent="0.2">
      <c r="A878" s="9"/>
      <c r="B878" s="40"/>
      <c r="C878" s="9"/>
      <c r="D878" s="9"/>
      <c r="E878" s="95"/>
      <c r="F878" s="95"/>
      <c r="G878" s="95"/>
      <c r="I878" s="107"/>
      <c r="J878" s="12"/>
      <c r="K878" s="15"/>
    </row>
    <row r="879" spans="1:11" x14ac:dyDescent="0.2">
      <c r="A879" s="9"/>
      <c r="B879" s="40"/>
      <c r="C879" s="9"/>
      <c r="D879" s="9"/>
      <c r="E879" s="95"/>
      <c r="F879" s="95"/>
      <c r="G879" s="95"/>
      <c r="I879" s="107"/>
      <c r="J879" s="12"/>
      <c r="K879" s="15"/>
    </row>
    <row r="880" spans="1:11" x14ac:dyDescent="0.2">
      <c r="A880" s="9"/>
      <c r="B880" s="40"/>
      <c r="C880" s="9"/>
      <c r="D880" s="9"/>
      <c r="E880" s="95"/>
      <c r="F880" s="95"/>
      <c r="G880" s="95"/>
      <c r="I880" s="107"/>
      <c r="J880" s="12"/>
      <c r="K880" s="15"/>
    </row>
    <row r="881" spans="1:11" x14ac:dyDescent="0.2">
      <c r="A881" s="9"/>
      <c r="B881" s="40"/>
      <c r="C881" s="7"/>
      <c r="D881" s="7"/>
      <c r="E881" s="95"/>
      <c r="F881" s="95"/>
      <c r="G881" s="95"/>
      <c r="I881" s="107"/>
      <c r="J881" s="12"/>
      <c r="K881" s="15"/>
    </row>
    <row r="882" spans="1:11" x14ac:dyDescent="0.2">
      <c r="A882" s="9"/>
      <c r="B882" s="40"/>
      <c r="C882" s="9"/>
      <c r="D882" s="9"/>
      <c r="E882" s="95"/>
      <c r="F882" s="95"/>
      <c r="G882" s="95"/>
      <c r="I882" s="107"/>
      <c r="J882" s="12"/>
      <c r="K882" s="15"/>
    </row>
    <row r="883" spans="1:11" x14ac:dyDescent="0.2">
      <c r="A883" s="9"/>
      <c r="B883" s="40"/>
      <c r="C883" s="9"/>
      <c r="D883" s="9"/>
      <c r="E883" s="95"/>
      <c r="F883" s="95"/>
      <c r="G883" s="95"/>
      <c r="I883" s="107"/>
      <c r="J883" s="12"/>
      <c r="K883" s="15"/>
    </row>
    <row r="884" spans="1:11" x14ac:dyDescent="0.2">
      <c r="A884" s="9"/>
      <c r="B884" s="40"/>
      <c r="C884" s="9"/>
      <c r="D884" s="9"/>
      <c r="E884" s="95"/>
      <c r="F884" s="95"/>
      <c r="G884" s="95"/>
      <c r="I884" s="107"/>
      <c r="J884" s="12"/>
      <c r="K884" s="15"/>
    </row>
    <row r="885" spans="1:11" x14ac:dyDescent="0.2">
      <c r="A885" s="9"/>
      <c r="B885" s="40"/>
      <c r="C885" s="7"/>
      <c r="D885" s="7"/>
      <c r="E885" s="95"/>
      <c r="F885" s="95"/>
      <c r="G885" s="95"/>
      <c r="I885" s="107"/>
      <c r="J885" s="12"/>
      <c r="K885" s="15"/>
    </row>
    <row r="886" spans="1:11" x14ac:dyDescent="0.2">
      <c r="A886" s="9"/>
      <c r="B886" s="40"/>
      <c r="C886" s="9"/>
      <c r="D886" s="9"/>
      <c r="E886" s="95"/>
      <c r="F886" s="95"/>
      <c r="G886" s="95"/>
      <c r="I886" s="107"/>
      <c r="J886" s="12"/>
      <c r="K886" s="15"/>
    </row>
    <row r="887" spans="1:11" x14ac:dyDescent="0.2">
      <c r="A887" s="9"/>
      <c r="B887" s="40"/>
      <c r="C887" s="9"/>
      <c r="D887" s="9"/>
      <c r="E887" s="95"/>
      <c r="F887" s="95"/>
      <c r="G887" s="95"/>
      <c r="I887" s="107"/>
      <c r="J887" s="12"/>
      <c r="K887" s="15"/>
    </row>
    <row r="888" spans="1:11" x14ac:dyDescent="0.2">
      <c r="A888" s="9"/>
      <c r="B888" s="40"/>
      <c r="C888" s="9"/>
      <c r="D888" s="9"/>
      <c r="E888" s="95"/>
      <c r="F888" s="95"/>
      <c r="G888" s="95"/>
      <c r="I888" s="107"/>
      <c r="J888" s="12"/>
      <c r="K888" s="15"/>
    </row>
    <row r="889" spans="1:11" x14ac:dyDescent="0.2">
      <c r="A889" s="9"/>
      <c r="B889" s="40"/>
      <c r="C889" s="9"/>
      <c r="D889" s="9"/>
      <c r="E889" s="95"/>
      <c r="F889" s="95"/>
      <c r="G889" s="95"/>
      <c r="I889" s="107"/>
      <c r="J889" s="12"/>
      <c r="K889" s="15"/>
    </row>
    <row r="890" spans="1:11" x14ac:dyDescent="0.2">
      <c r="A890" s="9"/>
      <c r="B890" s="40"/>
      <c r="C890" s="9"/>
      <c r="D890" s="9"/>
      <c r="E890" s="95"/>
      <c r="F890" s="95"/>
      <c r="G890" s="95"/>
      <c r="I890" s="107"/>
      <c r="J890" s="12"/>
      <c r="K890" s="15"/>
    </row>
    <row r="891" spans="1:11" x14ac:dyDescent="0.2">
      <c r="A891" s="9"/>
      <c r="B891" s="40"/>
      <c r="C891" s="9"/>
      <c r="D891" s="9"/>
      <c r="E891" s="95"/>
      <c r="F891" s="95"/>
      <c r="G891" s="95"/>
      <c r="I891" s="107"/>
      <c r="J891" s="12"/>
      <c r="K891" s="15"/>
    </row>
    <row r="892" spans="1:11" x14ac:dyDescent="0.2">
      <c r="A892" s="9"/>
      <c r="B892" s="40"/>
      <c r="C892" s="9"/>
      <c r="D892" s="9"/>
      <c r="E892" s="95"/>
      <c r="F892" s="95"/>
      <c r="G892" s="95"/>
      <c r="I892" s="107"/>
      <c r="J892" s="12"/>
      <c r="K892" s="15"/>
    </row>
    <row r="893" spans="1:11" x14ac:dyDescent="0.2">
      <c r="A893" s="9"/>
      <c r="B893" s="40"/>
      <c r="C893" s="9"/>
      <c r="D893" s="9"/>
      <c r="E893" s="95"/>
      <c r="F893" s="95"/>
      <c r="G893" s="95"/>
      <c r="I893" s="107"/>
      <c r="J893" s="12"/>
      <c r="K893" s="15"/>
    </row>
    <row r="894" spans="1:11" x14ac:dyDescent="0.2">
      <c r="A894" s="9"/>
      <c r="B894" s="40"/>
      <c r="C894" s="9"/>
      <c r="D894" s="9"/>
      <c r="E894" s="95"/>
      <c r="F894" s="95"/>
      <c r="G894" s="95"/>
      <c r="I894" s="107"/>
      <c r="J894" s="12"/>
      <c r="K894" s="15"/>
    </row>
    <row r="895" spans="1:11" x14ac:dyDescent="0.2">
      <c r="A895" s="9"/>
      <c r="B895" s="40"/>
      <c r="C895" s="9"/>
      <c r="D895" s="9"/>
      <c r="E895" s="95"/>
      <c r="F895" s="95"/>
      <c r="G895" s="95"/>
      <c r="I895" s="107"/>
      <c r="J895" s="12"/>
      <c r="K895" s="15"/>
    </row>
    <row r="896" spans="1:11" x14ac:dyDescent="0.2">
      <c r="A896" s="9"/>
      <c r="B896" s="40"/>
      <c r="C896" s="9"/>
      <c r="D896" s="9"/>
      <c r="E896" s="95"/>
      <c r="F896" s="95"/>
      <c r="G896" s="95"/>
      <c r="I896" s="107"/>
      <c r="J896" s="12"/>
      <c r="K896" s="15"/>
    </row>
    <row r="897" spans="1:11" x14ac:dyDescent="0.2">
      <c r="A897" s="9"/>
      <c r="B897" s="40"/>
      <c r="C897" s="9"/>
      <c r="D897" s="9"/>
      <c r="E897" s="95"/>
      <c r="F897" s="95"/>
      <c r="G897" s="95"/>
      <c r="I897" s="107"/>
      <c r="J897" s="12"/>
      <c r="K897" s="15"/>
    </row>
    <row r="898" spans="1:11" x14ac:dyDescent="0.2">
      <c r="A898" s="9"/>
      <c r="B898" s="40"/>
      <c r="C898" s="9"/>
      <c r="D898" s="9"/>
      <c r="E898" s="95"/>
      <c r="F898" s="95"/>
      <c r="G898" s="95"/>
      <c r="I898" s="107"/>
      <c r="J898" s="12"/>
      <c r="K898" s="15"/>
    </row>
    <row r="899" spans="1:11" x14ac:dyDescent="0.2">
      <c r="A899" s="9"/>
      <c r="B899" s="40"/>
      <c r="C899" s="9"/>
      <c r="D899" s="9"/>
      <c r="E899" s="95"/>
      <c r="F899" s="95"/>
      <c r="G899" s="95"/>
      <c r="I899" s="107"/>
      <c r="J899" s="12"/>
      <c r="K899" s="15"/>
    </row>
    <row r="900" spans="1:11" x14ac:dyDescent="0.2">
      <c r="A900" s="9"/>
      <c r="B900" s="40"/>
      <c r="C900" s="9"/>
      <c r="D900" s="9"/>
      <c r="E900" s="95"/>
      <c r="F900" s="95"/>
      <c r="G900" s="95"/>
      <c r="I900" s="107"/>
      <c r="J900" s="12"/>
      <c r="K900" s="15"/>
    </row>
    <row r="901" spans="1:11" x14ac:dyDescent="0.2">
      <c r="A901" s="9"/>
      <c r="B901" s="40"/>
      <c r="C901" s="9"/>
      <c r="D901" s="9"/>
      <c r="E901" s="95"/>
      <c r="F901" s="95"/>
      <c r="G901" s="95"/>
      <c r="I901" s="107"/>
      <c r="J901" s="12"/>
      <c r="K901" s="15"/>
    </row>
    <row r="902" spans="1:11" x14ac:dyDescent="0.2">
      <c r="A902" s="9"/>
      <c r="B902" s="40"/>
      <c r="C902" s="9"/>
      <c r="D902" s="9"/>
      <c r="E902" s="95"/>
      <c r="F902" s="95"/>
      <c r="G902" s="95"/>
      <c r="I902" s="107"/>
      <c r="J902" s="12"/>
      <c r="K902" s="15"/>
    </row>
    <row r="903" spans="1:11" x14ac:dyDescent="0.2">
      <c r="A903" s="9"/>
      <c r="B903" s="40"/>
      <c r="C903" s="9"/>
      <c r="D903" s="9"/>
      <c r="E903" s="95"/>
      <c r="F903" s="95"/>
      <c r="G903" s="95"/>
      <c r="I903" s="107"/>
      <c r="J903" s="12"/>
      <c r="K903" s="15"/>
    </row>
    <row r="904" spans="1:11" x14ac:dyDescent="0.2">
      <c r="A904" s="9"/>
      <c r="B904" s="40"/>
      <c r="C904" s="9"/>
      <c r="D904" s="9"/>
      <c r="E904" s="95"/>
      <c r="F904" s="95"/>
      <c r="G904" s="95"/>
      <c r="I904" s="107"/>
      <c r="J904" s="12"/>
      <c r="K904" s="15"/>
    </row>
    <row r="905" spans="1:11" x14ac:dyDescent="0.2">
      <c r="A905" s="9"/>
      <c r="B905" s="40"/>
      <c r="C905" s="9"/>
      <c r="D905" s="9"/>
      <c r="E905" s="95"/>
      <c r="F905" s="95"/>
      <c r="G905" s="95"/>
      <c r="I905" s="107"/>
      <c r="J905" s="12"/>
      <c r="K905" s="15"/>
    </row>
    <row r="906" spans="1:11" x14ac:dyDescent="0.2">
      <c r="A906" s="9"/>
      <c r="B906" s="40"/>
      <c r="C906" s="9"/>
      <c r="D906" s="9"/>
      <c r="E906" s="95"/>
      <c r="F906" s="95"/>
      <c r="G906" s="95"/>
      <c r="I906" s="107"/>
      <c r="J906" s="12"/>
      <c r="K906" s="15"/>
    </row>
    <row r="907" spans="1:11" x14ac:dyDescent="0.2">
      <c r="A907" s="9"/>
      <c r="B907" s="40"/>
      <c r="C907" s="9"/>
      <c r="D907" s="9"/>
      <c r="E907" s="95"/>
      <c r="F907" s="95"/>
      <c r="G907" s="95"/>
      <c r="I907" s="107"/>
      <c r="J907" s="12"/>
      <c r="K907" s="15"/>
    </row>
    <row r="908" spans="1:11" x14ac:dyDescent="0.2">
      <c r="A908" s="9"/>
      <c r="B908" s="40"/>
      <c r="C908" s="9"/>
      <c r="D908" s="9"/>
      <c r="E908" s="95"/>
      <c r="F908" s="95"/>
      <c r="G908" s="95"/>
      <c r="I908" s="107"/>
      <c r="J908" s="12"/>
      <c r="K908" s="15"/>
    </row>
    <row r="909" spans="1:11" x14ac:dyDescent="0.2">
      <c r="A909" s="9"/>
      <c r="B909" s="40"/>
      <c r="C909" s="7"/>
      <c r="D909" s="7"/>
      <c r="E909" s="95"/>
      <c r="F909" s="95"/>
      <c r="G909" s="95"/>
      <c r="I909" s="107"/>
      <c r="J909" s="12"/>
      <c r="K909" s="15"/>
    </row>
    <row r="910" spans="1:11" x14ac:dyDescent="0.2">
      <c r="A910" s="9"/>
      <c r="B910" s="40"/>
      <c r="C910" s="9"/>
      <c r="D910" s="9"/>
      <c r="E910" s="95"/>
      <c r="F910" s="95"/>
      <c r="G910" s="95"/>
      <c r="I910" s="107"/>
      <c r="J910" s="12"/>
      <c r="K910" s="15"/>
    </row>
    <row r="911" spans="1:11" x14ac:dyDescent="0.2">
      <c r="A911" s="9"/>
      <c r="B911" s="40"/>
      <c r="C911" s="9"/>
      <c r="D911" s="9"/>
      <c r="E911" s="95"/>
      <c r="F911" s="95"/>
      <c r="G911" s="95"/>
      <c r="I911" s="107"/>
      <c r="J911" s="12"/>
      <c r="K911" s="15"/>
    </row>
    <row r="912" spans="1:11" x14ac:dyDescent="0.2">
      <c r="A912" s="9"/>
      <c r="B912" s="40"/>
      <c r="C912" s="9"/>
      <c r="D912" s="9"/>
      <c r="E912" s="95"/>
      <c r="F912" s="95"/>
      <c r="G912" s="95"/>
      <c r="I912" s="107"/>
      <c r="J912" s="12"/>
      <c r="K912" s="15"/>
    </row>
    <row r="913" spans="1:11" x14ac:dyDescent="0.2">
      <c r="A913" s="9"/>
      <c r="B913" s="40"/>
      <c r="C913" s="9"/>
      <c r="D913" s="9"/>
      <c r="E913" s="95"/>
      <c r="F913" s="95"/>
      <c r="G913" s="95"/>
      <c r="I913" s="107"/>
      <c r="J913" s="12"/>
      <c r="K913" s="15"/>
    </row>
    <row r="914" spans="1:11" x14ac:dyDescent="0.2">
      <c r="A914" s="9"/>
      <c r="B914" s="40"/>
      <c r="C914" s="9"/>
      <c r="D914" s="9"/>
      <c r="E914" s="95"/>
      <c r="F914" s="95"/>
      <c r="G914" s="95"/>
      <c r="I914" s="107"/>
      <c r="J914" s="12"/>
      <c r="K914" s="15"/>
    </row>
    <row r="915" spans="1:11" x14ac:dyDescent="0.2">
      <c r="A915" s="9"/>
      <c r="B915" s="40"/>
      <c r="C915" s="9"/>
      <c r="D915" s="9"/>
      <c r="E915" s="95"/>
      <c r="F915" s="95"/>
      <c r="G915" s="95"/>
      <c r="I915" s="107"/>
      <c r="J915" s="12"/>
      <c r="K915" s="15"/>
    </row>
    <row r="916" spans="1:11" x14ac:dyDescent="0.2">
      <c r="A916" s="9"/>
      <c r="B916" s="40"/>
      <c r="C916" s="9"/>
      <c r="D916" s="9"/>
      <c r="E916" s="95"/>
      <c r="F916" s="95"/>
      <c r="G916" s="95"/>
      <c r="I916" s="107"/>
      <c r="J916" s="12"/>
      <c r="K916" s="15"/>
    </row>
    <row r="917" spans="1:11" x14ac:dyDescent="0.2">
      <c r="A917" s="9"/>
      <c r="B917" s="40"/>
      <c r="C917" s="9"/>
      <c r="D917" s="9"/>
      <c r="E917" s="95"/>
      <c r="F917" s="95"/>
      <c r="G917" s="95"/>
      <c r="I917" s="107"/>
      <c r="J917" s="12"/>
      <c r="K917" s="15"/>
    </row>
    <row r="918" spans="1:11" x14ac:dyDescent="0.2">
      <c r="A918" s="9"/>
      <c r="B918" s="40"/>
      <c r="C918" s="9"/>
      <c r="D918" s="9"/>
      <c r="E918" s="95"/>
      <c r="F918" s="95"/>
      <c r="G918" s="95"/>
      <c r="I918" s="107"/>
      <c r="J918" s="12"/>
      <c r="K918" s="15"/>
    </row>
    <row r="919" spans="1:11" x14ac:dyDescent="0.2">
      <c r="A919" s="9"/>
      <c r="B919" s="40"/>
      <c r="C919" s="9"/>
      <c r="D919" s="9"/>
      <c r="E919" s="95"/>
      <c r="F919" s="95"/>
      <c r="G919" s="95"/>
      <c r="I919" s="107"/>
      <c r="J919" s="12"/>
      <c r="K919" s="15"/>
    </row>
    <row r="920" spans="1:11" x14ac:dyDescent="0.2">
      <c r="A920" s="9"/>
      <c r="B920" s="40"/>
      <c r="C920" s="9"/>
      <c r="D920" s="9"/>
      <c r="E920" s="95"/>
      <c r="F920" s="95"/>
      <c r="G920" s="95"/>
      <c r="I920" s="107"/>
      <c r="J920" s="12"/>
      <c r="K920" s="15"/>
    </row>
    <row r="921" spans="1:11" x14ac:dyDescent="0.2">
      <c r="A921" s="9"/>
      <c r="B921" s="40"/>
      <c r="C921" s="9"/>
      <c r="D921" s="9"/>
      <c r="E921" s="95"/>
      <c r="F921" s="95"/>
      <c r="G921" s="95"/>
      <c r="I921" s="107"/>
      <c r="J921" s="12"/>
      <c r="K921" s="15"/>
    </row>
    <row r="922" spans="1:11" x14ac:dyDescent="0.2">
      <c r="A922" s="9"/>
      <c r="B922" s="40"/>
      <c r="C922" s="9"/>
      <c r="D922" s="9"/>
      <c r="E922" s="95"/>
      <c r="F922" s="95"/>
      <c r="G922" s="95"/>
      <c r="I922" s="107"/>
      <c r="J922" s="12"/>
      <c r="K922" s="15"/>
    </row>
    <row r="923" spans="1:11" x14ac:dyDescent="0.2">
      <c r="A923" s="9"/>
      <c r="B923" s="40"/>
      <c r="C923" s="9"/>
      <c r="D923" s="9"/>
      <c r="E923" s="95"/>
      <c r="F923" s="95"/>
      <c r="G923" s="95"/>
      <c r="I923" s="107"/>
      <c r="J923" s="12"/>
      <c r="K923" s="15"/>
    </row>
    <row r="924" spans="1:11" x14ac:dyDescent="0.2">
      <c r="A924" s="9"/>
      <c r="B924" s="40"/>
      <c r="C924" s="9"/>
      <c r="D924" s="9"/>
      <c r="E924" s="95"/>
      <c r="F924" s="95"/>
      <c r="G924" s="95"/>
      <c r="I924" s="107"/>
      <c r="J924" s="12"/>
      <c r="K924" s="15"/>
    </row>
    <row r="925" spans="1:11" x14ac:dyDescent="0.2">
      <c r="A925" s="9"/>
      <c r="B925" s="40"/>
      <c r="C925" s="9"/>
      <c r="D925" s="9"/>
      <c r="E925" s="95"/>
      <c r="F925" s="95"/>
      <c r="G925" s="95"/>
      <c r="I925" s="107"/>
      <c r="J925" s="12"/>
      <c r="K925" s="15"/>
    </row>
    <row r="926" spans="1:11" x14ac:dyDescent="0.2">
      <c r="A926" s="9"/>
      <c r="B926" s="40"/>
      <c r="C926" s="9"/>
      <c r="D926" s="9"/>
      <c r="E926" s="95"/>
      <c r="F926" s="95"/>
      <c r="G926" s="95"/>
      <c r="I926" s="107"/>
      <c r="J926" s="12"/>
      <c r="K926" s="15"/>
    </row>
    <row r="927" spans="1:11" x14ac:dyDescent="0.2">
      <c r="A927" s="9"/>
      <c r="B927" s="40"/>
      <c r="C927" s="9"/>
      <c r="D927" s="9"/>
      <c r="E927" s="95"/>
      <c r="F927" s="95"/>
      <c r="G927" s="95"/>
      <c r="I927" s="107"/>
      <c r="J927" s="12"/>
      <c r="K927" s="15"/>
    </row>
    <row r="928" spans="1:11" x14ac:dyDescent="0.2">
      <c r="A928" s="9"/>
      <c r="B928" s="40"/>
      <c r="C928" s="9"/>
      <c r="D928" s="9"/>
      <c r="E928" s="95"/>
      <c r="F928" s="95"/>
      <c r="G928" s="95"/>
      <c r="I928" s="107"/>
      <c r="J928" s="12"/>
      <c r="K928" s="15"/>
    </row>
    <row r="929" spans="1:11" x14ac:dyDescent="0.2">
      <c r="A929" s="9"/>
      <c r="B929" s="40"/>
      <c r="C929" s="9"/>
      <c r="D929" s="9"/>
      <c r="E929" s="95"/>
      <c r="F929" s="95"/>
      <c r="G929" s="95"/>
      <c r="I929" s="107"/>
      <c r="J929" s="12"/>
      <c r="K929" s="15"/>
    </row>
    <row r="930" spans="1:11" x14ac:dyDescent="0.2">
      <c r="A930" s="9"/>
      <c r="B930" s="40"/>
      <c r="C930" s="9"/>
      <c r="D930" s="9"/>
      <c r="E930" s="95"/>
      <c r="F930" s="95"/>
      <c r="G930" s="95"/>
      <c r="I930" s="107"/>
      <c r="J930" s="12"/>
      <c r="K930" s="15"/>
    </row>
    <row r="931" spans="1:11" x14ac:dyDescent="0.2">
      <c r="A931" s="9"/>
      <c r="B931" s="40"/>
      <c r="C931" s="9"/>
      <c r="D931" s="9"/>
      <c r="E931" s="95"/>
      <c r="F931" s="95"/>
      <c r="G931" s="95"/>
      <c r="I931" s="107"/>
      <c r="J931" s="12"/>
      <c r="K931" s="15"/>
    </row>
    <row r="932" spans="1:11" x14ac:dyDescent="0.2">
      <c r="A932" s="9"/>
      <c r="B932" s="40"/>
      <c r="C932" s="9"/>
      <c r="D932" s="9"/>
      <c r="E932" s="95"/>
      <c r="F932" s="95"/>
      <c r="G932" s="95"/>
      <c r="I932" s="107"/>
      <c r="J932" s="12"/>
      <c r="K932" s="15"/>
    </row>
    <row r="933" spans="1:11" x14ac:dyDescent="0.2">
      <c r="A933" s="9"/>
      <c r="B933" s="40"/>
      <c r="C933" s="9"/>
      <c r="D933" s="9"/>
      <c r="E933" s="95"/>
      <c r="F933" s="95"/>
      <c r="G933" s="95"/>
      <c r="I933" s="107"/>
      <c r="J933" s="12"/>
      <c r="K933" s="15"/>
    </row>
    <row r="934" spans="1:11" x14ac:dyDescent="0.2">
      <c r="A934" s="9"/>
      <c r="B934" s="40"/>
      <c r="C934" s="9"/>
      <c r="D934" s="9"/>
      <c r="E934" s="95"/>
      <c r="F934" s="95"/>
      <c r="G934" s="95"/>
      <c r="I934" s="107"/>
      <c r="J934" s="12"/>
      <c r="K934" s="15"/>
    </row>
    <row r="935" spans="1:11" x14ac:dyDescent="0.2">
      <c r="A935" s="9"/>
      <c r="B935" s="40"/>
      <c r="C935" s="9"/>
      <c r="D935" s="9"/>
      <c r="E935" s="95"/>
      <c r="F935" s="95"/>
      <c r="G935" s="95"/>
      <c r="I935" s="107"/>
      <c r="J935" s="12"/>
      <c r="K935" s="15"/>
    </row>
    <row r="936" spans="1:11" x14ac:dyDescent="0.2">
      <c r="A936" s="9"/>
      <c r="B936" s="40"/>
      <c r="C936" s="9"/>
      <c r="D936" s="9"/>
      <c r="E936" s="95"/>
      <c r="F936" s="95"/>
      <c r="G936" s="95"/>
      <c r="I936" s="107"/>
      <c r="J936" s="12"/>
      <c r="K936" s="15"/>
    </row>
    <row r="937" spans="1:11" x14ac:dyDescent="0.2">
      <c r="A937" s="9"/>
      <c r="B937" s="40"/>
      <c r="C937" s="9"/>
      <c r="D937" s="9"/>
      <c r="E937" s="95"/>
      <c r="F937" s="95"/>
      <c r="G937" s="95"/>
      <c r="I937" s="107"/>
      <c r="J937" s="12"/>
      <c r="K937" s="15"/>
    </row>
    <row r="938" spans="1:11" x14ac:dyDescent="0.2">
      <c r="A938" s="9"/>
      <c r="B938" s="40"/>
      <c r="C938" s="9"/>
      <c r="D938" s="9"/>
      <c r="E938" s="95"/>
      <c r="F938" s="95"/>
      <c r="G938" s="95"/>
      <c r="I938" s="107"/>
      <c r="J938" s="12"/>
      <c r="K938" s="15"/>
    </row>
    <row r="939" spans="1:11" x14ac:dyDescent="0.2">
      <c r="A939" s="9"/>
      <c r="B939" s="40"/>
      <c r="C939" s="9"/>
      <c r="D939" s="9"/>
      <c r="E939" s="95"/>
      <c r="F939" s="95"/>
      <c r="G939" s="95"/>
      <c r="I939" s="107"/>
      <c r="J939" s="12"/>
      <c r="K939" s="15"/>
    </row>
    <row r="940" spans="1:11" x14ac:dyDescent="0.2">
      <c r="A940" s="9"/>
      <c r="B940" s="40"/>
      <c r="C940" s="7"/>
      <c r="D940" s="7"/>
      <c r="E940" s="95"/>
      <c r="F940" s="95"/>
      <c r="G940" s="95"/>
      <c r="I940" s="107"/>
      <c r="J940" s="12"/>
      <c r="K940" s="15"/>
    </row>
    <row r="941" spans="1:11" x14ac:dyDescent="0.2">
      <c r="A941" s="9"/>
      <c r="B941" s="40"/>
      <c r="C941" s="9"/>
      <c r="D941" s="9"/>
      <c r="E941" s="95"/>
      <c r="F941" s="95"/>
      <c r="G941" s="95"/>
      <c r="I941" s="107"/>
      <c r="J941" s="12"/>
      <c r="K941" s="15"/>
    </row>
    <row r="942" spans="1:11" x14ac:dyDescent="0.2">
      <c r="A942" s="9"/>
      <c r="B942" s="40"/>
      <c r="C942" s="9"/>
      <c r="D942" s="9"/>
      <c r="E942" s="95"/>
      <c r="F942" s="95"/>
      <c r="G942" s="95"/>
      <c r="I942" s="107"/>
      <c r="J942" s="12"/>
      <c r="K942" s="15"/>
    </row>
    <row r="943" spans="1:11" x14ac:dyDescent="0.2">
      <c r="A943" s="9"/>
      <c r="B943" s="40"/>
      <c r="C943" s="9"/>
      <c r="D943" s="9"/>
      <c r="E943" s="95"/>
      <c r="F943" s="95"/>
      <c r="G943" s="95"/>
      <c r="I943" s="107"/>
      <c r="J943" s="12"/>
      <c r="K943" s="15"/>
    </row>
    <row r="944" spans="1:11" x14ac:dyDescent="0.2">
      <c r="A944" s="9"/>
      <c r="B944" s="40"/>
      <c r="C944" s="9"/>
      <c r="D944" s="9"/>
      <c r="E944" s="95"/>
      <c r="F944" s="95"/>
      <c r="G944" s="95"/>
      <c r="I944" s="107"/>
      <c r="J944" s="12"/>
      <c r="K944" s="15"/>
    </row>
    <row r="945" spans="1:11" x14ac:dyDescent="0.2">
      <c r="A945" s="9"/>
      <c r="B945" s="40"/>
      <c r="C945" s="9"/>
      <c r="D945" s="9"/>
      <c r="E945" s="95"/>
      <c r="F945" s="95"/>
      <c r="G945" s="95"/>
      <c r="I945" s="107"/>
      <c r="J945" s="12"/>
      <c r="K945" s="15"/>
    </row>
    <row r="946" spans="1:11" x14ac:dyDescent="0.2">
      <c r="A946" s="9"/>
      <c r="B946" s="40"/>
      <c r="C946" s="9"/>
      <c r="D946" s="9"/>
      <c r="E946" s="95"/>
      <c r="F946" s="95"/>
      <c r="G946" s="95"/>
      <c r="I946" s="107"/>
      <c r="J946" s="12"/>
      <c r="K946" s="15"/>
    </row>
    <row r="947" spans="1:11" x14ac:dyDescent="0.2">
      <c r="A947" s="9"/>
      <c r="B947" s="40"/>
      <c r="C947" s="9"/>
      <c r="D947" s="9"/>
      <c r="E947" s="95"/>
      <c r="F947" s="95"/>
      <c r="G947" s="95"/>
      <c r="I947" s="107"/>
      <c r="J947" s="12"/>
      <c r="K947" s="15"/>
    </row>
    <row r="948" spans="1:11" x14ac:dyDescent="0.2">
      <c r="A948" s="9"/>
      <c r="B948" s="40"/>
      <c r="C948" s="9"/>
      <c r="D948" s="9"/>
      <c r="E948" s="95"/>
      <c r="F948" s="95"/>
      <c r="G948" s="95"/>
      <c r="I948" s="107"/>
      <c r="J948" s="12"/>
      <c r="K948" s="15"/>
    </row>
    <row r="949" spans="1:11" x14ac:dyDescent="0.2">
      <c r="A949" s="9"/>
      <c r="B949" s="40"/>
      <c r="C949" s="9"/>
      <c r="D949" s="9"/>
      <c r="E949" s="95"/>
      <c r="F949" s="95"/>
      <c r="G949" s="95"/>
      <c r="I949" s="107"/>
      <c r="J949" s="12"/>
      <c r="K949" s="15"/>
    </row>
    <row r="950" spans="1:11" x14ac:dyDescent="0.2">
      <c r="A950" s="9"/>
      <c r="B950" s="40"/>
      <c r="C950" s="9"/>
      <c r="D950" s="9"/>
      <c r="E950" s="95"/>
      <c r="F950" s="95"/>
      <c r="G950" s="95"/>
      <c r="I950" s="107"/>
      <c r="J950" s="12"/>
      <c r="K950" s="15"/>
    </row>
    <row r="951" spans="1:11" x14ac:dyDescent="0.2">
      <c r="A951" s="9"/>
      <c r="B951" s="40"/>
      <c r="C951" s="9"/>
      <c r="D951" s="9"/>
      <c r="E951" s="95"/>
      <c r="F951" s="95"/>
      <c r="G951" s="95"/>
      <c r="I951" s="107"/>
      <c r="J951" s="12"/>
      <c r="K951" s="15"/>
    </row>
    <row r="952" spans="1:11" x14ac:dyDescent="0.2">
      <c r="A952" s="9"/>
      <c r="B952" s="40"/>
      <c r="C952" s="9"/>
      <c r="D952" s="9"/>
      <c r="E952" s="95"/>
      <c r="F952" s="95"/>
      <c r="G952" s="95"/>
      <c r="I952" s="107"/>
      <c r="J952" s="12"/>
      <c r="K952" s="15"/>
    </row>
    <row r="953" spans="1:11" x14ac:dyDescent="0.2">
      <c r="A953" s="9"/>
      <c r="B953" s="40"/>
      <c r="C953" s="9"/>
      <c r="D953" s="9"/>
      <c r="E953" s="95"/>
      <c r="F953" s="95"/>
      <c r="G953" s="95"/>
      <c r="I953" s="107"/>
      <c r="J953" s="12"/>
      <c r="K953" s="15"/>
    </row>
    <row r="954" spans="1:11" x14ac:dyDescent="0.2">
      <c r="A954" s="9"/>
      <c r="B954" s="40"/>
      <c r="C954" s="9"/>
      <c r="D954" s="9"/>
      <c r="E954" s="95"/>
      <c r="F954" s="95"/>
      <c r="G954" s="95"/>
      <c r="I954" s="107"/>
      <c r="J954" s="12"/>
      <c r="K954" s="15"/>
    </row>
    <row r="955" spans="1:11" x14ac:dyDescent="0.2">
      <c r="A955" s="9"/>
      <c r="B955" s="40"/>
      <c r="C955" s="9"/>
      <c r="D955" s="9"/>
      <c r="E955" s="95"/>
      <c r="F955" s="95"/>
      <c r="G955" s="95"/>
      <c r="I955" s="107"/>
      <c r="J955" s="12"/>
      <c r="K955" s="15"/>
    </row>
    <row r="956" spans="1:11" x14ac:dyDescent="0.2">
      <c r="A956" s="9"/>
      <c r="B956" s="40"/>
      <c r="C956" s="9"/>
      <c r="D956" s="9"/>
      <c r="E956" s="95"/>
      <c r="F956" s="95"/>
      <c r="G956" s="95"/>
      <c r="I956" s="107"/>
      <c r="J956" s="12"/>
      <c r="K956" s="15"/>
    </row>
    <row r="957" spans="1:11" x14ac:dyDescent="0.2">
      <c r="A957" s="9"/>
      <c r="B957" s="40"/>
      <c r="C957" s="9"/>
      <c r="D957" s="9"/>
      <c r="E957" s="95"/>
      <c r="F957" s="95"/>
      <c r="G957" s="95"/>
      <c r="I957" s="107"/>
      <c r="J957" s="12"/>
      <c r="K957" s="15"/>
    </row>
    <row r="958" spans="1:11" x14ac:dyDescent="0.2">
      <c r="A958" s="9"/>
      <c r="B958" s="40"/>
      <c r="C958" s="9"/>
      <c r="D958" s="9"/>
      <c r="E958" s="95"/>
      <c r="F958" s="95"/>
      <c r="G958" s="95"/>
      <c r="I958" s="107"/>
      <c r="J958" s="12"/>
      <c r="K958" s="15"/>
    </row>
    <row r="959" spans="1:11" x14ac:dyDescent="0.2">
      <c r="A959" s="9"/>
      <c r="B959" s="40"/>
      <c r="C959" s="9"/>
      <c r="D959" s="9"/>
      <c r="E959" s="95"/>
      <c r="F959" s="95"/>
      <c r="G959" s="95"/>
      <c r="I959" s="107"/>
      <c r="J959" s="12"/>
      <c r="K959" s="15"/>
    </row>
    <row r="960" spans="1:11" x14ac:dyDescent="0.2">
      <c r="A960" s="9"/>
      <c r="B960" s="40"/>
      <c r="C960" s="9"/>
      <c r="D960" s="9"/>
      <c r="E960" s="95"/>
      <c r="F960" s="95"/>
      <c r="G960" s="95"/>
      <c r="I960" s="107"/>
      <c r="J960" s="12"/>
      <c r="K960" s="15"/>
    </row>
    <row r="961" spans="1:11" x14ac:dyDescent="0.2">
      <c r="A961" s="9"/>
      <c r="B961" s="40"/>
      <c r="C961" s="9"/>
      <c r="D961" s="9"/>
      <c r="E961" s="95"/>
      <c r="F961" s="95"/>
      <c r="G961" s="95"/>
      <c r="I961" s="107"/>
      <c r="J961" s="12"/>
      <c r="K961" s="15"/>
    </row>
    <row r="962" spans="1:11" x14ac:dyDescent="0.2">
      <c r="A962" s="9"/>
      <c r="B962" s="40"/>
      <c r="C962" s="9"/>
      <c r="D962" s="9"/>
      <c r="E962" s="95"/>
      <c r="F962" s="95"/>
      <c r="G962" s="95"/>
      <c r="I962" s="107"/>
      <c r="J962" s="12"/>
      <c r="K962" s="15"/>
    </row>
    <row r="963" spans="1:11" x14ac:dyDescent="0.2">
      <c r="A963" s="9"/>
      <c r="B963" s="40"/>
      <c r="C963" s="7"/>
      <c r="D963" s="7"/>
      <c r="E963" s="95"/>
      <c r="F963" s="95"/>
      <c r="G963" s="95"/>
      <c r="I963" s="107"/>
      <c r="J963" s="12"/>
      <c r="K963" s="15"/>
    </row>
    <row r="964" spans="1:11" x14ac:dyDescent="0.2">
      <c r="A964" s="9"/>
      <c r="B964" s="40"/>
      <c r="C964" s="9"/>
      <c r="D964" s="9"/>
      <c r="E964" s="95"/>
      <c r="F964" s="95"/>
      <c r="G964" s="95"/>
      <c r="I964" s="107"/>
      <c r="J964" s="12"/>
      <c r="K964" s="15"/>
    </row>
    <row r="965" spans="1:11" x14ac:dyDescent="0.2">
      <c r="A965" s="9"/>
      <c r="B965" s="40"/>
      <c r="C965" s="9"/>
      <c r="D965" s="9"/>
      <c r="E965" s="95"/>
      <c r="F965" s="95"/>
      <c r="G965" s="95"/>
      <c r="I965" s="107"/>
      <c r="J965" s="12"/>
      <c r="K965" s="15"/>
    </row>
    <row r="966" spans="1:11" x14ac:dyDescent="0.2">
      <c r="A966" s="9"/>
      <c r="B966" s="40"/>
      <c r="C966" s="7"/>
      <c r="D966" s="7"/>
      <c r="E966" s="95"/>
      <c r="F966" s="95"/>
      <c r="G966" s="95"/>
      <c r="I966" s="107"/>
      <c r="J966" s="12"/>
      <c r="K966" s="15"/>
    </row>
    <row r="967" spans="1:11" x14ac:dyDescent="0.2">
      <c r="A967" s="9"/>
      <c r="B967" s="40"/>
      <c r="C967" s="9"/>
      <c r="D967" s="9"/>
      <c r="E967" s="95"/>
      <c r="F967" s="95"/>
      <c r="G967" s="95"/>
      <c r="I967" s="107"/>
      <c r="J967" s="12"/>
      <c r="K967" s="15"/>
    </row>
    <row r="968" spans="1:11" x14ac:dyDescent="0.2">
      <c r="A968" s="9"/>
      <c r="B968" s="40"/>
      <c r="C968" s="9"/>
      <c r="D968" s="9"/>
      <c r="E968" s="95"/>
      <c r="F968" s="95"/>
      <c r="G968" s="95"/>
      <c r="I968" s="107"/>
      <c r="J968" s="12"/>
      <c r="K968" s="15"/>
    </row>
    <row r="969" spans="1:11" x14ac:dyDescent="0.2">
      <c r="A969" s="9"/>
      <c r="B969" s="40"/>
      <c r="C969" s="9"/>
      <c r="D969" s="9"/>
      <c r="E969" s="95"/>
      <c r="F969" s="95"/>
      <c r="G969" s="95"/>
      <c r="I969" s="107"/>
      <c r="J969" s="12"/>
      <c r="K969" s="15"/>
    </row>
    <row r="970" spans="1:11" x14ac:dyDescent="0.2">
      <c r="A970" s="9"/>
      <c r="B970" s="40"/>
      <c r="C970" s="9"/>
      <c r="D970" s="9"/>
      <c r="E970" s="95"/>
      <c r="F970" s="95"/>
      <c r="G970" s="95"/>
      <c r="I970" s="107"/>
      <c r="J970" s="12"/>
      <c r="K970" s="15"/>
    </row>
    <row r="971" spans="1:11" x14ac:dyDescent="0.2">
      <c r="A971" s="9"/>
      <c r="B971" s="40"/>
      <c r="C971" s="9"/>
      <c r="D971" s="9"/>
      <c r="E971" s="95"/>
      <c r="F971" s="95"/>
      <c r="G971" s="95"/>
      <c r="I971" s="107"/>
      <c r="J971" s="12"/>
      <c r="K971" s="15"/>
    </row>
    <row r="972" spans="1:11" x14ac:dyDescent="0.2">
      <c r="A972" s="9"/>
      <c r="B972" s="40"/>
      <c r="C972" s="9"/>
      <c r="D972" s="9"/>
      <c r="E972" s="95"/>
      <c r="F972" s="95"/>
      <c r="G972" s="95"/>
      <c r="I972" s="107"/>
      <c r="J972" s="12"/>
      <c r="K972" s="15"/>
    </row>
    <row r="973" spans="1:11" x14ac:dyDescent="0.2">
      <c r="A973" s="9"/>
      <c r="B973" s="40"/>
      <c r="C973" s="9"/>
      <c r="D973" s="9"/>
      <c r="E973" s="95"/>
      <c r="F973" s="95"/>
      <c r="G973" s="95"/>
      <c r="I973" s="107"/>
      <c r="J973" s="12"/>
      <c r="K973" s="15"/>
    </row>
    <row r="974" spans="1:11" x14ac:dyDescent="0.2">
      <c r="A974" s="9"/>
      <c r="B974" s="40"/>
      <c r="C974" s="9"/>
      <c r="D974" s="9"/>
      <c r="E974" s="95"/>
      <c r="F974" s="95"/>
      <c r="G974" s="95"/>
      <c r="I974" s="107"/>
      <c r="J974" s="12"/>
      <c r="K974" s="15"/>
    </row>
    <row r="975" spans="1:11" x14ac:dyDescent="0.2">
      <c r="A975" s="9"/>
      <c r="B975" s="40"/>
      <c r="C975" s="9"/>
      <c r="D975" s="9"/>
      <c r="E975" s="95"/>
      <c r="F975" s="95"/>
      <c r="G975" s="95"/>
      <c r="I975" s="107"/>
      <c r="J975" s="12"/>
      <c r="K975" s="15"/>
    </row>
    <row r="976" spans="1:11" x14ac:dyDescent="0.2">
      <c r="A976" s="9"/>
      <c r="B976" s="40"/>
      <c r="C976" s="9"/>
      <c r="D976" s="9"/>
      <c r="E976" s="95"/>
      <c r="F976" s="95"/>
      <c r="G976" s="95"/>
      <c r="I976" s="107"/>
      <c r="J976" s="12"/>
      <c r="K976" s="15"/>
    </row>
    <row r="977" spans="1:11" x14ac:dyDescent="0.2">
      <c r="A977" s="9"/>
      <c r="B977" s="40"/>
      <c r="C977" s="9"/>
      <c r="D977" s="9"/>
      <c r="E977" s="95"/>
      <c r="F977" s="95"/>
      <c r="G977" s="95"/>
      <c r="I977" s="107"/>
      <c r="J977" s="12"/>
      <c r="K977" s="15"/>
    </row>
    <row r="978" spans="1:11" x14ac:dyDescent="0.2">
      <c r="A978" s="9"/>
      <c r="B978" s="40"/>
      <c r="C978" s="9"/>
      <c r="D978" s="9"/>
      <c r="E978" s="95"/>
      <c r="F978" s="95"/>
      <c r="G978" s="95"/>
      <c r="I978" s="107"/>
      <c r="J978" s="12"/>
      <c r="K978" s="15"/>
    </row>
    <row r="979" spans="1:11" x14ac:dyDescent="0.2">
      <c r="A979" s="9"/>
      <c r="B979" s="40"/>
      <c r="C979" s="9"/>
      <c r="D979" s="9"/>
      <c r="E979" s="95"/>
      <c r="F979" s="95"/>
      <c r="G979" s="95"/>
      <c r="I979" s="107"/>
      <c r="J979" s="12"/>
      <c r="K979" s="15"/>
    </row>
    <row r="980" spans="1:11" x14ac:dyDescent="0.2">
      <c r="A980" s="9"/>
      <c r="B980" s="40"/>
      <c r="C980" s="9"/>
      <c r="D980" s="9"/>
      <c r="E980" s="95"/>
      <c r="F980" s="95"/>
      <c r="G980" s="95"/>
      <c r="I980" s="107"/>
      <c r="J980" s="12"/>
      <c r="K980" s="15"/>
    </row>
    <row r="981" spans="1:11" x14ac:dyDescent="0.2">
      <c r="A981" s="9"/>
      <c r="B981" s="40"/>
      <c r="C981" s="9"/>
      <c r="D981" s="9"/>
      <c r="E981" s="95"/>
      <c r="F981" s="95"/>
      <c r="G981" s="95"/>
      <c r="I981" s="107"/>
      <c r="J981" s="12"/>
      <c r="K981" s="15"/>
    </row>
    <row r="982" spans="1:11" x14ac:dyDescent="0.2">
      <c r="A982" s="9"/>
      <c r="B982" s="40"/>
      <c r="C982" s="9"/>
      <c r="D982" s="9"/>
      <c r="E982" s="95"/>
      <c r="F982" s="95"/>
      <c r="G982" s="95"/>
      <c r="I982" s="107"/>
      <c r="J982" s="12"/>
      <c r="K982" s="15"/>
    </row>
    <row r="983" spans="1:11" x14ac:dyDescent="0.2">
      <c r="A983" s="9"/>
      <c r="B983" s="40"/>
      <c r="C983" s="9"/>
      <c r="D983" s="9"/>
      <c r="E983" s="95"/>
      <c r="F983" s="95"/>
      <c r="G983" s="95"/>
      <c r="I983" s="107"/>
      <c r="J983" s="12"/>
      <c r="K983" s="15"/>
    </row>
    <row r="984" spans="1:11" x14ac:dyDescent="0.2">
      <c r="A984" s="9"/>
      <c r="B984" s="40"/>
      <c r="C984" s="9"/>
      <c r="D984" s="9"/>
      <c r="E984" s="95"/>
      <c r="F984" s="95"/>
      <c r="G984" s="95"/>
      <c r="I984" s="107"/>
      <c r="J984" s="12"/>
      <c r="K984" s="15"/>
    </row>
    <row r="985" spans="1:11" x14ac:dyDescent="0.2">
      <c r="A985" s="9"/>
      <c r="B985" s="40"/>
      <c r="C985" s="9"/>
      <c r="D985" s="9"/>
      <c r="E985" s="95"/>
      <c r="F985" s="95"/>
      <c r="G985" s="95"/>
      <c r="I985" s="107"/>
      <c r="J985" s="12"/>
      <c r="K985" s="15"/>
    </row>
    <row r="986" spans="1:11" x14ac:dyDescent="0.2">
      <c r="A986" s="9"/>
      <c r="B986" s="40"/>
      <c r="C986" s="9"/>
      <c r="D986" s="9"/>
      <c r="E986" s="95"/>
      <c r="F986" s="95"/>
      <c r="G986" s="95"/>
      <c r="I986" s="107"/>
      <c r="J986" s="12"/>
      <c r="K986" s="15"/>
    </row>
    <row r="987" spans="1:11" x14ac:dyDescent="0.2">
      <c r="A987" s="9"/>
      <c r="B987" s="40"/>
      <c r="C987" s="7"/>
      <c r="D987" s="7"/>
      <c r="E987" s="95"/>
      <c r="F987" s="95"/>
      <c r="G987" s="95"/>
      <c r="I987" s="107"/>
      <c r="J987" s="12"/>
      <c r="K987" s="15"/>
    </row>
    <row r="988" spans="1:11" x14ac:dyDescent="0.2">
      <c r="A988" s="9"/>
      <c r="B988" s="40"/>
      <c r="C988" s="9"/>
      <c r="D988" s="9"/>
      <c r="E988" s="95"/>
      <c r="F988" s="95"/>
      <c r="G988" s="95"/>
      <c r="I988" s="107"/>
      <c r="J988" s="12"/>
      <c r="K988" s="15"/>
    </row>
    <row r="989" spans="1:11" x14ac:dyDescent="0.2">
      <c r="A989" s="9"/>
      <c r="B989" s="40"/>
      <c r="C989" s="9"/>
      <c r="D989" s="9"/>
      <c r="E989" s="95"/>
      <c r="F989" s="95"/>
      <c r="G989" s="95"/>
      <c r="I989" s="107"/>
      <c r="J989" s="12"/>
      <c r="K989" s="15"/>
    </row>
    <row r="990" spans="1:11" x14ac:dyDescent="0.2">
      <c r="A990" s="9"/>
      <c r="B990" s="40"/>
      <c r="C990" s="9"/>
      <c r="D990" s="9"/>
      <c r="E990" s="95"/>
      <c r="F990" s="95"/>
      <c r="G990" s="95"/>
      <c r="I990" s="107"/>
      <c r="J990" s="12"/>
      <c r="K990" s="15"/>
    </row>
    <row r="991" spans="1:11" x14ac:dyDescent="0.2">
      <c r="A991" s="9"/>
      <c r="B991" s="40"/>
      <c r="C991" s="9"/>
      <c r="D991" s="9"/>
      <c r="E991" s="95"/>
      <c r="F991" s="95"/>
      <c r="G991" s="95"/>
      <c r="I991" s="107"/>
      <c r="J991" s="12"/>
      <c r="K991" s="15"/>
    </row>
    <row r="992" spans="1:11" x14ac:dyDescent="0.2">
      <c r="A992" s="9"/>
      <c r="B992" s="40"/>
      <c r="C992" s="9"/>
      <c r="D992" s="9"/>
      <c r="E992" s="95"/>
      <c r="F992" s="95"/>
      <c r="G992" s="95"/>
      <c r="I992" s="107"/>
      <c r="J992" s="12"/>
      <c r="K992" s="15"/>
    </row>
    <row r="993" spans="1:11" x14ac:dyDescent="0.2">
      <c r="A993" s="9"/>
      <c r="B993" s="40"/>
      <c r="C993" s="9"/>
      <c r="D993" s="9"/>
      <c r="E993" s="95"/>
      <c r="F993" s="95"/>
      <c r="G993" s="95"/>
      <c r="I993" s="107"/>
      <c r="J993" s="12"/>
      <c r="K993" s="15"/>
    </row>
    <row r="994" spans="1:11" x14ac:dyDescent="0.2">
      <c r="A994" s="9"/>
      <c r="B994" s="40"/>
      <c r="C994" s="9"/>
      <c r="D994" s="9"/>
      <c r="E994" s="95"/>
      <c r="F994" s="95"/>
      <c r="G994" s="95"/>
      <c r="I994" s="107"/>
      <c r="J994" s="12"/>
      <c r="K994" s="15"/>
    </row>
    <row r="995" spans="1:11" x14ac:dyDescent="0.2">
      <c r="A995" s="9"/>
      <c r="B995" s="40"/>
      <c r="C995" s="7"/>
      <c r="D995" s="7"/>
      <c r="E995" s="95"/>
      <c r="F995" s="95"/>
      <c r="G995" s="95"/>
      <c r="I995" s="107"/>
      <c r="J995" s="12"/>
      <c r="K995" s="15"/>
    </row>
    <row r="996" spans="1:11" x14ac:dyDescent="0.2">
      <c r="A996" s="9"/>
      <c r="B996" s="40"/>
      <c r="C996" s="9"/>
      <c r="D996" s="9"/>
      <c r="E996" s="95"/>
      <c r="F996" s="95"/>
      <c r="G996" s="95"/>
      <c r="I996" s="107"/>
      <c r="J996" s="12"/>
      <c r="K996" s="15"/>
    </row>
    <row r="997" spans="1:11" x14ac:dyDescent="0.2">
      <c r="A997" s="9"/>
      <c r="B997" s="40"/>
      <c r="C997" s="7"/>
      <c r="D997" s="7"/>
      <c r="E997" s="95"/>
      <c r="F997" s="95"/>
      <c r="G997" s="95"/>
      <c r="I997" s="107"/>
      <c r="J997" s="12"/>
      <c r="K997" s="15"/>
    </row>
    <row r="998" spans="1:11" x14ac:dyDescent="0.2">
      <c r="A998" s="9"/>
      <c r="B998" s="40"/>
      <c r="C998" s="9"/>
      <c r="D998" s="9"/>
      <c r="E998" s="95"/>
      <c r="F998" s="95"/>
      <c r="G998" s="95"/>
      <c r="I998" s="107"/>
      <c r="J998" s="12"/>
      <c r="K998" s="15"/>
    </row>
    <row r="999" spans="1:11" x14ac:dyDescent="0.2">
      <c r="A999" s="9"/>
      <c r="B999" s="40"/>
      <c r="C999" s="9"/>
      <c r="D999" s="9"/>
      <c r="E999" s="95"/>
      <c r="F999" s="95"/>
      <c r="G999" s="95"/>
      <c r="I999" s="107"/>
      <c r="J999" s="12"/>
      <c r="K999" s="15"/>
    </row>
    <row r="1000" spans="1:11" x14ac:dyDescent="0.2">
      <c r="A1000" s="9"/>
      <c r="B1000" s="40"/>
      <c r="C1000" s="9"/>
      <c r="D1000" s="9"/>
      <c r="E1000" s="95"/>
      <c r="F1000" s="95"/>
      <c r="G1000" s="95"/>
      <c r="I1000" s="107"/>
      <c r="J1000" s="12"/>
      <c r="K1000" s="15"/>
    </row>
    <row r="1001" spans="1:11" x14ac:dyDescent="0.2">
      <c r="A1001" s="9"/>
      <c r="B1001" s="40"/>
      <c r="C1001" s="9"/>
      <c r="D1001" s="9"/>
      <c r="E1001" s="95"/>
      <c r="F1001" s="95"/>
      <c r="G1001" s="95"/>
      <c r="I1001" s="107"/>
      <c r="J1001" s="12"/>
      <c r="K1001" s="15"/>
    </row>
    <row r="1002" spans="1:11" x14ac:dyDescent="0.2">
      <c r="A1002" s="9"/>
      <c r="B1002" s="40"/>
      <c r="C1002" s="9"/>
      <c r="D1002" s="9"/>
      <c r="E1002" s="95"/>
      <c r="F1002" s="95"/>
      <c r="G1002" s="95"/>
      <c r="I1002" s="107"/>
      <c r="J1002" s="12"/>
      <c r="K1002" s="15"/>
    </row>
    <row r="1003" spans="1:11" x14ac:dyDescent="0.2">
      <c r="A1003" s="9"/>
      <c r="B1003" s="40"/>
      <c r="C1003" s="9"/>
      <c r="D1003" s="9"/>
      <c r="E1003" s="95"/>
      <c r="F1003" s="95"/>
      <c r="G1003" s="95"/>
      <c r="I1003" s="107"/>
      <c r="J1003" s="12"/>
      <c r="K1003" s="15"/>
    </row>
    <row r="1004" spans="1:11" x14ac:dyDescent="0.2">
      <c r="A1004" s="9"/>
      <c r="B1004" s="40"/>
      <c r="C1004" s="7"/>
      <c r="D1004" s="7"/>
      <c r="E1004" s="95"/>
      <c r="F1004" s="95"/>
      <c r="G1004" s="95"/>
      <c r="I1004" s="107"/>
      <c r="J1004" s="12"/>
      <c r="K1004" s="15"/>
    </row>
    <row r="1005" spans="1:11" x14ac:dyDescent="0.2">
      <c r="A1005" s="9"/>
      <c r="B1005" s="40"/>
      <c r="C1005" s="9"/>
      <c r="D1005" s="9"/>
      <c r="E1005" s="95"/>
      <c r="F1005" s="95"/>
      <c r="G1005" s="95"/>
      <c r="I1005" s="107"/>
      <c r="J1005" s="12"/>
      <c r="K1005" s="15"/>
    </row>
    <row r="1006" spans="1:11" x14ac:dyDescent="0.2">
      <c r="A1006" s="9"/>
      <c r="B1006" s="40"/>
      <c r="C1006" s="7"/>
      <c r="D1006" s="7"/>
      <c r="E1006" s="95"/>
      <c r="F1006" s="95"/>
      <c r="G1006" s="95"/>
      <c r="I1006" s="107"/>
      <c r="J1006" s="12"/>
      <c r="K1006" s="15"/>
    </row>
    <row r="1007" spans="1:11" x14ac:dyDescent="0.2">
      <c r="A1007" s="9"/>
      <c r="B1007" s="40"/>
      <c r="C1007" s="9"/>
      <c r="D1007" s="9"/>
      <c r="E1007" s="95"/>
      <c r="F1007" s="95"/>
      <c r="G1007" s="95"/>
      <c r="I1007" s="107"/>
      <c r="J1007" s="12"/>
      <c r="K1007" s="15"/>
    </row>
    <row r="1008" spans="1:11" x14ac:dyDescent="0.2">
      <c r="A1008" s="9"/>
      <c r="B1008" s="40"/>
      <c r="C1008" s="9"/>
      <c r="D1008" s="9"/>
      <c r="E1008" s="95"/>
      <c r="F1008" s="95"/>
      <c r="G1008" s="95"/>
      <c r="I1008" s="107"/>
      <c r="J1008" s="12"/>
      <c r="K1008" s="15"/>
    </row>
    <row r="1009" spans="1:11" x14ac:dyDescent="0.2">
      <c r="A1009" s="9"/>
      <c r="B1009" s="40"/>
      <c r="C1009" s="9"/>
      <c r="D1009" s="9"/>
      <c r="E1009" s="95"/>
      <c r="F1009" s="95"/>
      <c r="G1009" s="95"/>
      <c r="I1009" s="107"/>
      <c r="J1009" s="12"/>
      <c r="K1009" s="15"/>
    </row>
    <row r="1010" spans="1:11" x14ac:dyDescent="0.2">
      <c r="A1010" s="9"/>
      <c r="B1010" s="40"/>
      <c r="C1010" s="9"/>
      <c r="D1010" s="9"/>
      <c r="E1010" s="95"/>
      <c r="F1010" s="95"/>
      <c r="G1010" s="95"/>
      <c r="I1010" s="107"/>
      <c r="J1010" s="12"/>
      <c r="K1010" s="15"/>
    </row>
    <row r="1011" spans="1:11" x14ac:dyDescent="0.2">
      <c r="A1011" s="9"/>
      <c r="B1011" s="40"/>
      <c r="C1011" s="9"/>
      <c r="D1011" s="9"/>
      <c r="E1011" s="95"/>
      <c r="F1011" s="95"/>
      <c r="G1011" s="95"/>
      <c r="I1011" s="107"/>
      <c r="J1011" s="12"/>
      <c r="K1011" s="15"/>
    </row>
    <row r="1012" spans="1:11" x14ac:dyDescent="0.2">
      <c r="A1012" s="9"/>
      <c r="B1012" s="40"/>
      <c r="C1012" s="9"/>
      <c r="D1012" s="9"/>
      <c r="E1012" s="95"/>
      <c r="F1012" s="95"/>
      <c r="G1012" s="95"/>
      <c r="I1012" s="107"/>
      <c r="J1012" s="12"/>
      <c r="K1012" s="15"/>
    </row>
    <row r="1013" spans="1:11" x14ac:dyDescent="0.2">
      <c r="A1013" s="9"/>
      <c r="B1013" s="40"/>
      <c r="C1013" s="9"/>
      <c r="D1013" s="9"/>
      <c r="E1013" s="95"/>
      <c r="F1013" s="95"/>
      <c r="G1013" s="95"/>
      <c r="I1013" s="107"/>
      <c r="J1013" s="12"/>
      <c r="K1013" s="15"/>
    </row>
    <row r="1014" spans="1:11" x14ac:dyDescent="0.2">
      <c r="A1014" s="9"/>
      <c r="B1014" s="40"/>
      <c r="C1014" s="9"/>
      <c r="D1014" s="9"/>
      <c r="E1014" s="95"/>
      <c r="F1014" s="95"/>
      <c r="G1014" s="95"/>
      <c r="I1014" s="107"/>
      <c r="J1014" s="12"/>
      <c r="K1014" s="15"/>
    </row>
    <row r="1015" spans="1:11" x14ac:dyDescent="0.2">
      <c r="A1015" s="9"/>
      <c r="B1015" s="40"/>
      <c r="C1015" s="9"/>
      <c r="D1015" s="9"/>
      <c r="E1015" s="95"/>
      <c r="F1015" s="95"/>
      <c r="G1015" s="95"/>
      <c r="I1015" s="107"/>
      <c r="J1015" s="12"/>
      <c r="K1015" s="15"/>
    </row>
    <row r="1016" spans="1:11" x14ac:dyDescent="0.2">
      <c r="A1016" s="9"/>
      <c r="B1016" s="40"/>
      <c r="C1016" s="9"/>
      <c r="D1016" s="9"/>
      <c r="E1016" s="95"/>
      <c r="F1016" s="95"/>
      <c r="G1016" s="95"/>
      <c r="I1016" s="107"/>
      <c r="J1016" s="12"/>
      <c r="K1016" s="15"/>
    </row>
    <row r="1017" spans="1:11" x14ac:dyDescent="0.2">
      <c r="A1017" s="9"/>
      <c r="B1017" s="40"/>
      <c r="C1017" s="9"/>
      <c r="D1017" s="9"/>
      <c r="E1017" s="95"/>
      <c r="F1017" s="95"/>
      <c r="G1017" s="95"/>
      <c r="I1017" s="107"/>
      <c r="J1017" s="12"/>
      <c r="K1017" s="15"/>
    </row>
    <row r="1018" spans="1:11" x14ac:dyDescent="0.2">
      <c r="A1018" s="9"/>
      <c r="B1018" s="40"/>
      <c r="C1018" s="9"/>
      <c r="D1018" s="9"/>
      <c r="E1018" s="95"/>
      <c r="F1018" s="95"/>
      <c r="G1018" s="95"/>
      <c r="I1018" s="107"/>
      <c r="J1018" s="12"/>
      <c r="K1018" s="15"/>
    </row>
    <row r="1019" spans="1:11" x14ac:dyDescent="0.2">
      <c r="A1019" s="9"/>
      <c r="B1019" s="40"/>
      <c r="C1019" s="9"/>
      <c r="D1019" s="9"/>
      <c r="E1019" s="95"/>
      <c r="F1019" s="95"/>
      <c r="G1019" s="95"/>
      <c r="I1019" s="107"/>
      <c r="J1019" s="12"/>
      <c r="K1019" s="15"/>
    </row>
    <row r="1020" spans="1:11" x14ac:dyDescent="0.2">
      <c r="A1020" s="9"/>
      <c r="B1020" s="40"/>
      <c r="C1020" s="9"/>
      <c r="D1020" s="9"/>
      <c r="E1020" s="95"/>
      <c r="F1020" s="95"/>
      <c r="G1020" s="95"/>
      <c r="I1020" s="107"/>
      <c r="J1020" s="12"/>
      <c r="K1020" s="15"/>
    </row>
    <row r="1021" spans="1:11" x14ac:dyDescent="0.2">
      <c r="A1021" s="9"/>
      <c r="B1021" s="40"/>
      <c r="C1021" s="9"/>
      <c r="D1021" s="9"/>
      <c r="E1021" s="95"/>
      <c r="F1021" s="95"/>
      <c r="G1021" s="95"/>
      <c r="I1021" s="107"/>
      <c r="J1021" s="12"/>
      <c r="K1021" s="15"/>
    </row>
    <row r="1022" spans="1:11" x14ac:dyDescent="0.2">
      <c r="A1022" s="9"/>
      <c r="B1022" s="40"/>
      <c r="C1022" s="9"/>
      <c r="D1022" s="9"/>
      <c r="E1022" s="95"/>
      <c r="F1022" s="95"/>
      <c r="G1022" s="95"/>
      <c r="I1022" s="107"/>
      <c r="J1022" s="12"/>
      <c r="K1022" s="15"/>
    </row>
    <row r="1023" spans="1:11" x14ac:dyDescent="0.2">
      <c r="A1023" s="9"/>
      <c r="B1023" s="40"/>
      <c r="C1023" s="9"/>
      <c r="D1023" s="9"/>
      <c r="E1023" s="95"/>
      <c r="F1023" s="95"/>
      <c r="G1023" s="95"/>
      <c r="I1023" s="107"/>
      <c r="J1023" s="12"/>
      <c r="K1023" s="15"/>
    </row>
    <row r="1024" spans="1:11" x14ac:dyDescent="0.2">
      <c r="A1024" s="9"/>
      <c r="B1024" s="40"/>
      <c r="C1024" s="9"/>
      <c r="D1024" s="9"/>
      <c r="E1024" s="95"/>
      <c r="F1024" s="95"/>
      <c r="G1024" s="95"/>
      <c r="I1024" s="107"/>
      <c r="J1024" s="12"/>
      <c r="K1024" s="15"/>
    </row>
    <row r="1025" spans="1:11" x14ac:dyDescent="0.2">
      <c r="A1025" s="9"/>
      <c r="B1025" s="40"/>
      <c r="C1025" s="9"/>
      <c r="D1025" s="9"/>
      <c r="E1025" s="95"/>
      <c r="F1025" s="95"/>
      <c r="G1025" s="95"/>
      <c r="I1025" s="107"/>
      <c r="J1025" s="12"/>
      <c r="K1025" s="15"/>
    </row>
    <row r="1026" spans="1:11" x14ac:dyDescent="0.2">
      <c r="A1026" s="9"/>
      <c r="B1026" s="40"/>
      <c r="C1026" s="9"/>
      <c r="D1026" s="9"/>
      <c r="E1026" s="95"/>
      <c r="F1026" s="95"/>
      <c r="G1026" s="95"/>
      <c r="I1026" s="107"/>
      <c r="J1026" s="12"/>
      <c r="K1026" s="15"/>
    </row>
    <row r="1027" spans="1:11" x14ac:dyDescent="0.2">
      <c r="A1027" s="9"/>
      <c r="B1027" s="40"/>
      <c r="C1027" s="9"/>
      <c r="D1027" s="9"/>
      <c r="E1027" s="95"/>
      <c r="F1027" s="95"/>
      <c r="G1027" s="95"/>
      <c r="I1027" s="107"/>
      <c r="J1027" s="12"/>
      <c r="K1027" s="15"/>
    </row>
    <row r="1028" spans="1:11" x14ac:dyDescent="0.2">
      <c r="A1028" s="9"/>
      <c r="B1028" s="40"/>
      <c r="C1028" s="9"/>
      <c r="D1028" s="9"/>
      <c r="E1028" s="95"/>
      <c r="F1028" s="95"/>
      <c r="G1028" s="95"/>
      <c r="I1028" s="107"/>
      <c r="J1028" s="12"/>
      <c r="K1028" s="15"/>
    </row>
    <row r="1029" spans="1:11" x14ac:dyDescent="0.2">
      <c r="A1029" s="9"/>
      <c r="B1029" s="40"/>
      <c r="C1029" s="9"/>
      <c r="D1029" s="9"/>
      <c r="E1029" s="95"/>
      <c r="F1029" s="95"/>
      <c r="G1029" s="95"/>
      <c r="I1029" s="107"/>
      <c r="J1029" s="12"/>
      <c r="K1029" s="15"/>
    </row>
    <row r="1030" spans="1:11" x14ac:dyDescent="0.2">
      <c r="A1030" s="9"/>
      <c r="B1030" s="40"/>
      <c r="C1030" s="9"/>
      <c r="D1030" s="9"/>
      <c r="E1030" s="95"/>
      <c r="F1030" s="95"/>
      <c r="G1030" s="95"/>
      <c r="I1030" s="107"/>
      <c r="J1030" s="12"/>
      <c r="K1030" s="15"/>
    </row>
    <row r="1031" spans="1:11" x14ac:dyDescent="0.2">
      <c r="A1031" s="9"/>
      <c r="B1031" s="40"/>
      <c r="C1031" s="9"/>
      <c r="D1031" s="9"/>
      <c r="E1031" s="95"/>
      <c r="F1031" s="95"/>
      <c r="G1031" s="95"/>
      <c r="I1031" s="107"/>
      <c r="J1031" s="12"/>
      <c r="K1031" s="15"/>
    </row>
    <row r="1032" spans="1:11" x14ac:dyDescent="0.2">
      <c r="A1032" s="9"/>
      <c r="B1032" s="40"/>
      <c r="C1032" s="9"/>
      <c r="D1032" s="9"/>
      <c r="E1032" s="95"/>
      <c r="F1032" s="95"/>
      <c r="G1032" s="95"/>
      <c r="I1032" s="107"/>
      <c r="J1032" s="12"/>
      <c r="K1032" s="15"/>
    </row>
    <row r="1033" spans="1:11" x14ac:dyDescent="0.2">
      <c r="A1033" s="9"/>
      <c r="B1033" s="40"/>
      <c r="C1033" s="9"/>
      <c r="D1033" s="9"/>
      <c r="E1033" s="95"/>
      <c r="F1033" s="95"/>
      <c r="G1033" s="95"/>
      <c r="I1033" s="107"/>
      <c r="J1033" s="12"/>
      <c r="K1033" s="15"/>
    </row>
    <row r="1034" spans="1:11" x14ac:dyDescent="0.2">
      <c r="A1034" s="9"/>
      <c r="B1034" s="40"/>
      <c r="C1034" s="9"/>
      <c r="D1034" s="9"/>
      <c r="E1034" s="95"/>
      <c r="F1034" s="95"/>
      <c r="G1034" s="95"/>
      <c r="I1034" s="107"/>
      <c r="J1034" s="12"/>
      <c r="K1034" s="15"/>
    </row>
    <row r="1035" spans="1:11" x14ac:dyDescent="0.2">
      <c r="A1035" s="9"/>
      <c r="B1035" s="40"/>
      <c r="C1035" s="9"/>
      <c r="D1035" s="9"/>
      <c r="E1035" s="95"/>
      <c r="F1035" s="95"/>
      <c r="G1035" s="95"/>
      <c r="I1035" s="107"/>
      <c r="J1035" s="12"/>
      <c r="K1035" s="15"/>
    </row>
    <row r="1036" spans="1:11" x14ac:dyDescent="0.2">
      <c r="A1036" s="9"/>
      <c r="B1036" s="40"/>
      <c r="C1036" s="9"/>
      <c r="D1036" s="9"/>
      <c r="E1036" s="95"/>
      <c r="F1036" s="95"/>
      <c r="G1036" s="95"/>
      <c r="I1036" s="107"/>
      <c r="J1036" s="12"/>
      <c r="K1036" s="15"/>
    </row>
    <row r="1037" spans="1:11" x14ac:dyDescent="0.2">
      <c r="A1037" s="9"/>
      <c r="B1037" s="40"/>
      <c r="C1037" s="9"/>
      <c r="D1037" s="9"/>
      <c r="E1037" s="95"/>
      <c r="F1037" s="95"/>
      <c r="G1037" s="95"/>
      <c r="I1037" s="107"/>
      <c r="J1037" s="12"/>
      <c r="K1037" s="15"/>
    </row>
    <row r="1038" spans="1:11" x14ac:dyDescent="0.2">
      <c r="A1038" s="9"/>
      <c r="B1038" s="40"/>
      <c r="C1038" s="9"/>
      <c r="D1038" s="9"/>
      <c r="E1038" s="95"/>
      <c r="F1038" s="95"/>
      <c r="G1038" s="95"/>
      <c r="I1038" s="107"/>
      <c r="J1038" s="12"/>
      <c r="K1038" s="15"/>
    </row>
    <row r="1039" spans="1:11" x14ac:dyDescent="0.2">
      <c r="A1039" s="9"/>
      <c r="B1039" s="40"/>
      <c r="C1039" s="9"/>
      <c r="D1039" s="9"/>
      <c r="E1039" s="95"/>
      <c r="F1039" s="95"/>
      <c r="G1039" s="95"/>
      <c r="I1039" s="107"/>
      <c r="J1039" s="12"/>
      <c r="K1039" s="15"/>
    </row>
    <row r="1040" spans="1:11" x14ac:dyDescent="0.2">
      <c r="A1040" s="9"/>
      <c r="B1040" s="40"/>
      <c r="C1040" s="9"/>
      <c r="D1040" s="9"/>
      <c r="E1040" s="95"/>
      <c r="F1040" s="95"/>
      <c r="G1040" s="95"/>
      <c r="I1040" s="107"/>
      <c r="J1040" s="12"/>
      <c r="K1040" s="15"/>
    </row>
    <row r="1041" spans="1:11" x14ac:dyDescent="0.2">
      <c r="A1041" s="9"/>
      <c r="B1041" s="40"/>
      <c r="C1041" s="9"/>
      <c r="D1041" s="9"/>
      <c r="E1041" s="95"/>
      <c r="F1041" s="95"/>
      <c r="G1041" s="95"/>
      <c r="I1041" s="107"/>
      <c r="J1041" s="12"/>
      <c r="K1041" s="15"/>
    </row>
    <row r="1042" spans="1:11" x14ac:dyDescent="0.2">
      <c r="A1042" s="9"/>
      <c r="B1042" s="40"/>
      <c r="C1042" s="9"/>
      <c r="D1042" s="9"/>
      <c r="E1042" s="95"/>
      <c r="F1042" s="95"/>
      <c r="G1042" s="95"/>
      <c r="I1042" s="107"/>
      <c r="J1042" s="12"/>
      <c r="K1042" s="15"/>
    </row>
    <row r="1043" spans="1:11" x14ac:dyDescent="0.2">
      <c r="A1043" s="9"/>
      <c r="B1043" s="40"/>
      <c r="C1043" s="9"/>
      <c r="D1043" s="9"/>
      <c r="E1043" s="95"/>
      <c r="F1043" s="95"/>
      <c r="G1043" s="95"/>
      <c r="I1043" s="107"/>
      <c r="J1043" s="12"/>
      <c r="K1043" s="15"/>
    </row>
    <row r="1044" spans="1:11" x14ac:dyDescent="0.2">
      <c r="A1044" s="9"/>
      <c r="B1044" s="40"/>
      <c r="C1044" s="9"/>
      <c r="D1044" s="9"/>
      <c r="E1044" s="95"/>
      <c r="F1044" s="95"/>
      <c r="G1044" s="95"/>
      <c r="I1044" s="107"/>
      <c r="J1044" s="12"/>
      <c r="K1044" s="15"/>
    </row>
    <row r="1045" spans="1:11" x14ac:dyDescent="0.2">
      <c r="A1045" s="9"/>
      <c r="B1045" s="40"/>
      <c r="C1045" s="9"/>
      <c r="D1045" s="9"/>
      <c r="E1045" s="95"/>
      <c r="F1045" s="95"/>
      <c r="G1045" s="95"/>
      <c r="I1045" s="107"/>
      <c r="J1045" s="12"/>
      <c r="K1045" s="15"/>
    </row>
    <row r="1046" spans="1:11" x14ac:dyDescent="0.2">
      <c r="A1046" s="9"/>
      <c r="B1046" s="40"/>
      <c r="C1046" s="9"/>
      <c r="D1046" s="9"/>
      <c r="E1046" s="95"/>
      <c r="F1046" s="95"/>
      <c r="G1046" s="95"/>
      <c r="I1046" s="107"/>
      <c r="J1046" s="12"/>
      <c r="K1046" s="15"/>
    </row>
    <row r="1047" spans="1:11" x14ac:dyDescent="0.2">
      <c r="A1047" s="9"/>
      <c r="B1047" s="40"/>
      <c r="C1047" s="9"/>
      <c r="D1047" s="9"/>
      <c r="E1047" s="95"/>
      <c r="F1047" s="95"/>
      <c r="G1047" s="95"/>
      <c r="I1047" s="107"/>
      <c r="J1047" s="12"/>
      <c r="K1047" s="15"/>
    </row>
    <row r="1048" spans="1:11" x14ac:dyDescent="0.2">
      <c r="A1048" s="9"/>
      <c r="B1048" s="40"/>
      <c r="C1048" s="9"/>
      <c r="D1048" s="9"/>
      <c r="E1048" s="95"/>
      <c r="F1048" s="95"/>
      <c r="G1048" s="95"/>
      <c r="J1048" s="18"/>
      <c r="K1048" s="9"/>
    </row>
    <row r="1049" spans="1:11" x14ac:dyDescent="0.2">
      <c r="A1049" s="9"/>
      <c r="B1049" s="40"/>
      <c r="C1049" s="9"/>
      <c r="D1049" s="9"/>
      <c r="E1049" s="95"/>
      <c r="F1049" s="95"/>
      <c r="G1049" s="95"/>
      <c r="J1049" s="18"/>
      <c r="K1049" s="9"/>
    </row>
    <row r="1050" spans="1:11" x14ac:dyDescent="0.2">
      <c r="A1050" s="9"/>
      <c r="B1050" s="40"/>
      <c r="C1050" s="9"/>
      <c r="D1050" s="9"/>
      <c r="E1050" s="95"/>
      <c r="F1050" s="95"/>
      <c r="G1050" s="95"/>
      <c r="J1050" s="18"/>
      <c r="K1050" s="9"/>
    </row>
    <row r="1051" spans="1:11" x14ac:dyDescent="0.2">
      <c r="A1051" s="9"/>
      <c r="B1051" s="40"/>
      <c r="C1051" s="9"/>
      <c r="D1051" s="9"/>
      <c r="E1051" s="95"/>
      <c r="F1051" s="95"/>
      <c r="G1051" s="95"/>
      <c r="J1051" s="18"/>
      <c r="K1051" s="9"/>
    </row>
    <row r="1052" spans="1:11" x14ac:dyDescent="0.2">
      <c r="A1052" s="9"/>
      <c r="B1052" s="40"/>
      <c r="C1052" s="9"/>
      <c r="D1052" s="9"/>
      <c r="E1052" s="95"/>
      <c r="F1052" s="95"/>
      <c r="G1052" s="95"/>
      <c r="J1052" s="18"/>
      <c r="K1052" s="9"/>
    </row>
    <row r="1053" spans="1:11" x14ac:dyDescent="0.2">
      <c r="A1053" s="9"/>
      <c r="B1053" s="40"/>
      <c r="C1053" s="9"/>
      <c r="D1053" s="9"/>
      <c r="E1053" s="95"/>
      <c r="F1053" s="95"/>
      <c r="G1053" s="95"/>
      <c r="J1053" s="18"/>
      <c r="K1053" s="9"/>
    </row>
    <row r="1054" spans="1:11" x14ac:dyDescent="0.2">
      <c r="A1054" s="9"/>
      <c r="B1054" s="40"/>
      <c r="C1054" s="9"/>
      <c r="D1054" s="9"/>
      <c r="E1054" s="95"/>
      <c r="F1054" s="95"/>
      <c r="G1054" s="95"/>
      <c r="J1054" s="18"/>
      <c r="K1054" s="9"/>
    </row>
    <row r="1055" spans="1:11" x14ac:dyDescent="0.2">
      <c r="A1055" s="9"/>
      <c r="B1055" s="40"/>
      <c r="C1055" s="9"/>
      <c r="D1055" s="9"/>
      <c r="E1055" s="95"/>
      <c r="F1055" s="95"/>
      <c r="G1055" s="95"/>
      <c r="J1055" s="18"/>
      <c r="K1055" s="9"/>
    </row>
    <row r="1056" spans="1:11" x14ac:dyDescent="0.2">
      <c r="A1056" s="9"/>
      <c r="B1056" s="40"/>
      <c r="C1056" s="9"/>
      <c r="D1056" s="9"/>
      <c r="E1056" s="95"/>
      <c r="F1056" s="95"/>
      <c r="G1056" s="95"/>
      <c r="J1056" s="18"/>
      <c r="K1056" s="9"/>
    </row>
    <row r="1057" spans="1:11" x14ac:dyDescent="0.2">
      <c r="A1057" s="9"/>
      <c r="B1057" s="40"/>
      <c r="C1057" s="9"/>
      <c r="D1057" s="9"/>
      <c r="E1057" s="95"/>
      <c r="F1057" s="95"/>
      <c r="G1057" s="95"/>
      <c r="J1057" s="18"/>
      <c r="K1057" s="9"/>
    </row>
    <row r="1058" spans="1:11" x14ac:dyDescent="0.2">
      <c r="A1058" s="9"/>
      <c r="B1058" s="40"/>
      <c r="C1058" s="9"/>
      <c r="D1058" s="9"/>
      <c r="E1058" s="95"/>
      <c r="F1058" s="95"/>
      <c r="G1058" s="95"/>
      <c r="J1058" s="18"/>
      <c r="K1058" s="9"/>
    </row>
    <row r="1059" spans="1:11" x14ac:dyDescent="0.2">
      <c r="A1059" s="9"/>
      <c r="B1059" s="40"/>
      <c r="C1059" s="9"/>
      <c r="D1059" s="9"/>
      <c r="E1059" s="95"/>
      <c r="F1059" s="95"/>
      <c r="G1059" s="95"/>
      <c r="J1059" s="18"/>
      <c r="K1059" s="9"/>
    </row>
    <row r="1060" spans="1:11" x14ac:dyDescent="0.2">
      <c r="A1060" s="9"/>
      <c r="B1060" s="40"/>
      <c r="C1060" s="9"/>
      <c r="D1060" s="9"/>
      <c r="E1060" s="95"/>
      <c r="F1060" s="95"/>
      <c r="G1060" s="95"/>
      <c r="J1060" s="18"/>
      <c r="K1060" s="9"/>
    </row>
    <row r="1061" spans="1:11" x14ac:dyDescent="0.2">
      <c r="A1061" s="9"/>
      <c r="B1061" s="40"/>
      <c r="C1061" s="9"/>
      <c r="D1061" s="9"/>
      <c r="E1061" s="95"/>
      <c r="F1061" s="95"/>
      <c r="G1061" s="95"/>
      <c r="J1061" s="18"/>
      <c r="K1061" s="9"/>
    </row>
    <row r="1062" spans="1:11" x14ac:dyDescent="0.2">
      <c r="A1062" s="9"/>
      <c r="B1062" s="40"/>
      <c r="C1062" s="9"/>
      <c r="D1062" s="9"/>
      <c r="E1062" s="95"/>
      <c r="F1062" s="95"/>
      <c r="G1062" s="95"/>
      <c r="J1062" s="18"/>
      <c r="K1062" s="9"/>
    </row>
  </sheetData>
  <sortState xmlns:xlrd2="http://schemas.microsoft.com/office/spreadsheetml/2017/richdata2" ref="A3:F59">
    <sortCondition ref="A7:A59"/>
    <sortCondition descending="1" ref="B7:B5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8444-7EBD-4E11-AF7B-250425165D95}">
  <sheetPr>
    <tabColor theme="1"/>
  </sheetPr>
  <dimension ref="BC181"/>
  <sheetViews>
    <sheetView workbookViewId="0">
      <selection activeCell="BC182" sqref="BC182"/>
    </sheetView>
  </sheetViews>
  <sheetFormatPr baseColWidth="10" defaultColWidth="8.83203125" defaultRowHeight="16" x14ac:dyDescent="0.2"/>
  <sheetData>
    <row r="181" spans="55:55" x14ac:dyDescent="0.2">
      <c r="BC181" s="1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AA30-0AF1-4BA9-BBDA-2A4E143F0C21}">
  <sheetPr>
    <tabColor theme="9" tint="0.79998168889431442"/>
  </sheetPr>
  <dimension ref="A1:BC1029"/>
  <sheetViews>
    <sheetView topLeftCell="A181" zoomScale="85" zoomScaleNormal="85" workbookViewId="0">
      <selection activeCell="D210" sqref="D210"/>
    </sheetView>
  </sheetViews>
  <sheetFormatPr baseColWidth="10" defaultColWidth="7.6640625" defaultRowHeight="14" x14ac:dyDescent="0.2"/>
  <cols>
    <col min="1" max="1" width="28.1640625" style="23" bestFit="1" customWidth="1"/>
    <col min="2" max="2" width="13.6640625" style="23" customWidth="1"/>
    <col min="3" max="3" width="20.1640625" style="23" customWidth="1"/>
    <col min="4" max="4" width="79.1640625" style="23" customWidth="1"/>
    <col min="5" max="5" width="19.6640625" style="144" customWidth="1"/>
    <col min="6" max="6" width="13.83203125" style="144" bestFit="1" customWidth="1"/>
    <col min="7" max="7" width="14.6640625" style="144" customWidth="1"/>
    <col min="8" max="8" width="1.83203125" style="144" customWidth="1"/>
    <col min="9" max="9" width="17.1640625" style="145" customWidth="1"/>
    <col min="10" max="10" width="15.33203125" style="23" customWidth="1"/>
    <col min="11" max="11" width="16" style="23" customWidth="1"/>
    <col min="12" max="12" width="32.1640625" style="23" customWidth="1"/>
    <col min="13" max="13" width="20.5" style="23" customWidth="1"/>
    <col min="14" max="14" width="10.1640625" style="23" bestFit="1" customWidth="1"/>
    <col min="15" max="16384" width="7.6640625" style="23"/>
  </cols>
  <sheetData>
    <row r="1" spans="1:14" x14ac:dyDescent="0.2">
      <c r="E1" s="144">
        <f>SUBTOTAL(9,E21:E1048576)</f>
        <v>19389075.159999996</v>
      </c>
      <c r="F1" s="144">
        <f>SUBTOTAL(9,F21:F1048576)</f>
        <v>21396656.560000002</v>
      </c>
      <c r="I1" s="145">
        <f>SUBTOTAL(9,I21:I1048576)</f>
        <v>2007581.3999999973</v>
      </c>
      <c r="M1" s="146"/>
    </row>
    <row r="2" spans="1:14" x14ac:dyDescent="0.2">
      <c r="A2" s="147" t="s">
        <v>19</v>
      </c>
      <c r="B2" s="148" t="s">
        <v>20</v>
      </c>
      <c r="C2" s="147" t="s">
        <v>21</v>
      </c>
      <c r="D2" s="147" t="s">
        <v>22</v>
      </c>
      <c r="E2" s="149" t="s">
        <v>23</v>
      </c>
      <c r="F2" s="149" t="s">
        <v>24</v>
      </c>
      <c r="G2" s="150" t="s">
        <v>25</v>
      </c>
      <c r="H2" s="150"/>
      <c r="I2" s="149" t="s">
        <v>26</v>
      </c>
      <c r="J2" s="147" t="s">
        <v>27</v>
      </c>
      <c r="K2" s="147" t="s">
        <v>28</v>
      </c>
      <c r="L2" s="147" t="s">
        <v>180</v>
      </c>
      <c r="M2" s="147" t="s">
        <v>184</v>
      </c>
      <c r="N2" s="144"/>
    </row>
    <row r="3" spans="1:14" x14ac:dyDescent="0.2">
      <c r="A3" s="19" t="s">
        <v>173</v>
      </c>
      <c r="B3" s="20"/>
      <c r="C3" s="151"/>
      <c r="D3" s="21"/>
      <c r="G3" s="144">
        <f t="shared" ref="G3:G20" si="0">G4+I3</f>
        <v>1632183.6799999997</v>
      </c>
      <c r="H3" s="152"/>
      <c r="I3" s="24">
        <f t="shared" ref="I3:I20" si="1">F3-E3</f>
        <v>0</v>
      </c>
      <c r="J3" s="25">
        <f t="shared" ref="J3:J20" si="2">EOMONTH(B3,0)</f>
        <v>31</v>
      </c>
      <c r="K3" s="26"/>
      <c r="L3" s="27"/>
      <c r="M3" s="27"/>
      <c r="N3" s="145"/>
    </row>
    <row r="4" spans="1:14" x14ac:dyDescent="0.2">
      <c r="A4" s="19" t="s">
        <v>173</v>
      </c>
      <c r="B4" s="20"/>
      <c r="C4" s="151"/>
      <c r="D4" s="21"/>
      <c r="G4" s="144">
        <f t="shared" si="0"/>
        <v>1632183.6799999997</v>
      </c>
      <c r="H4" s="152"/>
      <c r="I4" s="24">
        <f t="shared" si="1"/>
        <v>0</v>
      </c>
      <c r="J4" s="25">
        <f t="shared" si="2"/>
        <v>31</v>
      </c>
      <c r="K4" s="26"/>
      <c r="L4" s="27"/>
      <c r="M4" s="27"/>
      <c r="N4" s="145"/>
    </row>
    <row r="5" spans="1:14" x14ac:dyDescent="0.2">
      <c r="A5" s="19" t="s">
        <v>173</v>
      </c>
      <c r="B5" s="20">
        <v>45747</v>
      </c>
      <c r="C5" s="151"/>
      <c r="D5" s="21" t="s">
        <v>5472</v>
      </c>
      <c r="E5" s="144">
        <v>128.75</v>
      </c>
      <c r="G5" s="144">
        <f t="shared" si="0"/>
        <v>1632183.6799999997</v>
      </c>
      <c r="H5" s="152"/>
      <c r="I5" s="24">
        <f t="shared" si="1"/>
        <v>-128.75</v>
      </c>
      <c r="J5" s="25">
        <f t="shared" si="2"/>
        <v>45747</v>
      </c>
      <c r="K5" s="26" t="s">
        <v>278</v>
      </c>
      <c r="L5" s="27"/>
      <c r="M5" s="27"/>
      <c r="N5" s="145"/>
    </row>
    <row r="6" spans="1:14" x14ac:dyDescent="0.2">
      <c r="A6" s="19" t="s">
        <v>173</v>
      </c>
      <c r="B6" s="20">
        <v>45744</v>
      </c>
      <c r="C6" s="151" t="s">
        <v>44</v>
      </c>
      <c r="D6" s="21" t="s">
        <v>5555</v>
      </c>
      <c r="F6" s="144">
        <v>210000</v>
      </c>
      <c r="G6" s="144">
        <f t="shared" si="0"/>
        <v>1632312.4299999997</v>
      </c>
      <c r="H6" s="152"/>
      <c r="I6" s="24">
        <f t="shared" si="1"/>
        <v>210000</v>
      </c>
      <c r="J6" s="25">
        <f t="shared" si="2"/>
        <v>45747</v>
      </c>
      <c r="K6" s="26" t="s">
        <v>1</v>
      </c>
      <c r="L6" s="27"/>
      <c r="M6" s="27"/>
      <c r="N6" s="145"/>
    </row>
    <row r="7" spans="1:14" x14ac:dyDescent="0.2">
      <c r="A7" s="19" t="s">
        <v>173</v>
      </c>
      <c r="B7" s="20">
        <v>45744</v>
      </c>
      <c r="C7" s="151" t="s">
        <v>1036</v>
      </c>
      <c r="D7" s="21" t="s">
        <v>5516</v>
      </c>
      <c r="E7" s="144">
        <v>4000</v>
      </c>
      <c r="G7" s="144">
        <f t="shared" si="0"/>
        <v>1422312.4299999997</v>
      </c>
      <c r="H7" s="152"/>
      <c r="I7" s="24">
        <f t="shared" si="1"/>
        <v>-4000</v>
      </c>
      <c r="J7" s="25">
        <f t="shared" si="2"/>
        <v>45747</v>
      </c>
      <c r="K7" s="26" t="s">
        <v>275</v>
      </c>
      <c r="L7" s="27"/>
      <c r="M7" s="27"/>
      <c r="N7" s="145"/>
    </row>
    <row r="8" spans="1:14" x14ac:dyDescent="0.2">
      <c r="A8" s="19" t="s">
        <v>173</v>
      </c>
      <c r="B8" s="20">
        <v>45744</v>
      </c>
      <c r="C8" s="151" t="s">
        <v>42</v>
      </c>
      <c r="D8" s="21" t="s">
        <v>43</v>
      </c>
      <c r="E8" s="144">
        <v>455000</v>
      </c>
      <c r="G8" s="144">
        <f t="shared" si="0"/>
        <v>1426312.4299999997</v>
      </c>
      <c r="H8" s="152"/>
      <c r="I8" s="24">
        <f t="shared" si="1"/>
        <v>-455000</v>
      </c>
      <c r="J8" s="25">
        <f t="shared" si="2"/>
        <v>45747</v>
      </c>
      <c r="K8" s="26" t="s">
        <v>2</v>
      </c>
      <c r="L8" s="27"/>
      <c r="M8" s="27"/>
      <c r="N8" s="145"/>
    </row>
    <row r="9" spans="1:14" x14ac:dyDescent="0.2">
      <c r="A9" s="19" t="s">
        <v>173</v>
      </c>
      <c r="B9" s="20">
        <v>45744</v>
      </c>
      <c r="C9" s="151" t="s">
        <v>123</v>
      </c>
      <c r="D9" s="21" t="s">
        <v>5556</v>
      </c>
      <c r="E9" s="144">
        <v>3000</v>
      </c>
      <c r="G9" s="144">
        <f t="shared" si="0"/>
        <v>1881312.4299999997</v>
      </c>
      <c r="H9" s="152"/>
      <c r="I9" s="24">
        <f t="shared" si="1"/>
        <v>-3000</v>
      </c>
      <c r="J9" s="25">
        <f t="shared" si="2"/>
        <v>45747</v>
      </c>
      <c r="K9" s="26" t="s">
        <v>280</v>
      </c>
      <c r="L9" s="27"/>
      <c r="M9" s="27"/>
      <c r="N9" s="145"/>
    </row>
    <row r="10" spans="1:14" x14ac:dyDescent="0.2">
      <c r="A10" s="19" t="s">
        <v>173</v>
      </c>
      <c r="B10" s="20">
        <v>45744</v>
      </c>
      <c r="C10" s="151" t="s">
        <v>5557</v>
      </c>
      <c r="D10" s="21" t="s">
        <v>5558</v>
      </c>
      <c r="E10" s="144">
        <v>1032</v>
      </c>
      <c r="G10" s="144">
        <f t="shared" si="0"/>
        <v>1884312.4299999997</v>
      </c>
      <c r="H10" s="152"/>
      <c r="I10" s="24">
        <f t="shared" si="1"/>
        <v>-1032</v>
      </c>
      <c r="J10" s="25">
        <f t="shared" si="2"/>
        <v>45747</v>
      </c>
      <c r="K10" s="26" t="s">
        <v>275</v>
      </c>
      <c r="L10" s="27"/>
      <c r="M10" s="27"/>
      <c r="N10" s="145"/>
    </row>
    <row r="11" spans="1:14" x14ac:dyDescent="0.2">
      <c r="A11" s="19" t="s">
        <v>173</v>
      </c>
      <c r="B11" s="20">
        <v>45737</v>
      </c>
      <c r="C11" s="151" t="s">
        <v>5559</v>
      </c>
      <c r="D11" s="21" t="s">
        <v>5560</v>
      </c>
      <c r="E11" s="144">
        <v>2000</v>
      </c>
      <c r="G11" s="144">
        <f t="shared" si="0"/>
        <v>1885344.4299999997</v>
      </c>
      <c r="H11" s="152"/>
      <c r="I11" s="24">
        <f t="shared" si="1"/>
        <v>-2000</v>
      </c>
      <c r="J11" s="25">
        <f t="shared" si="2"/>
        <v>45747</v>
      </c>
      <c r="K11" s="26" t="s">
        <v>280</v>
      </c>
      <c r="L11" s="27"/>
      <c r="M11" s="27"/>
      <c r="N11" s="145"/>
    </row>
    <row r="12" spans="1:14" x14ac:dyDescent="0.2">
      <c r="A12" s="19" t="s">
        <v>173</v>
      </c>
      <c r="B12" s="20">
        <v>45737</v>
      </c>
      <c r="C12" s="151" t="s">
        <v>5559</v>
      </c>
      <c r="D12" s="21" t="s">
        <v>5561</v>
      </c>
      <c r="E12" s="144">
        <v>2522.1</v>
      </c>
      <c r="G12" s="144">
        <f t="shared" si="0"/>
        <v>1887344.4299999997</v>
      </c>
      <c r="H12" s="152"/>
      <c r="I12" s="24">
        <f t="shared" si="1"/>
        <v>-2522.1</v>
      </c>
      <c r="J12" s="25">
        <f t="shared" si="2"/>
        <v>45747</v>
      </c>
      <c r="K12" s="26" t="s">
        <v>280</v>
      </c>
      <c r="L12" s="27"/>
      <c r="M12" s="27"/>
      <c r="N12" s="145"/>
    </row>
    <row r="13" spans="1:14" x14ac:dyDescent="0.2">
      <c r="A13" s="19" t="s">
        <v>173</v>
      </c>
      <c r="B13" s="20">
        <v>45737</v>
      </c>
      <c r="C13" s="151" t="s">
        <v>5559</v>
      </c>
      <c r="D13" s="21" t="s">
        <v>5562</v>
      </c>
      <c r="E13" s="144">
        <v>1250</v>
      </c>
      <c r="G13" s="144">
        <f t="shared" si="0"/>
        <v>1889866.5299999998</v>
      </c>
      <c r="H13" s="152"/>
      <c r="I13" s="24">
        <f t="shared" si="1"/>
        <v>-1250</v>
      </c>
      <c r="J13" s="25">
        <f t="shared" si="2"/>
        <v>45747</v>
      </c>
      <c r="K13" s="26" t="s">
        <v>275</v>
      </c>
      <c r="L13" s="27"/>
      <c r="M13" s="27"/>
      <c r="N13" s="145"/>
    </row>
    <row r="14" spans="1:14" x14ac:dyDescent="0.2">
      <c r="A14" s="19" t="s">
        <v>173</v>
      </c>
      <c r="B14" s="20">
        <v>45737</v>
      </c>
      <c r="C14" s="151" t="s">
        <v>29</v>
      </c>
      <c r="D14" s="21" t="s">
        <v>5563</v>
      </c>
      <c r="E14" s="144">
        <v>9000</v>
      </c>
      <c r="G14" s="144">
        <f t="shared" si="0"/>
        <v>1891116.5299999998</v>
      </c>
      <c r="H14" s="152"/>
      <c r="I14" s="24">
        <f t="shared" si="1"/>
        <v>-9000</v>
      </c>
      <c r="J14" s="25">
        <f t="shared" si="2"/>
        <v>45747</v>
      </c>
      <c r="K14" s="26" t="s">
        <v>275</v>
      </c>
      <c r="L14" s="27"/>
      <c r="M14" s="27"/>
      <c r="N14" s="145"/>
    </row>
    <row r="15" spans="1:14" x14ac:dyDescent="0.2">
      <c r="A15" s="19" t="s">
        <v>173</v>
      </c>
      <c r="B15" s="20">
        <v>45737</v>
      </c>
      <c r="C15" s="151" t="s">
        <v>1601</v>
      </c>
      <c r="D15" s="21" t="s">
        <v>5564</v>
      </c>
      <c r="E15" s="144">
        <v>3000</v>
      </c>
      <c r="G15" s="144">
        <f t="shared" si="0"/>
        <v>1900116.5299999998</v>
      </c>
      <c r="H15" s="152"/>
      <c r="I15" s="24">
        <f t="shared" si="1"/>
        <v>-3000</v>
      </c>
      <c r="J15" s="25">
        <f t="shared" si="2"/>
        <v>45747</v>
      </c>
      <c r="K15" s="26" t="s">
        <v>275</v>
      </c>
      <c r="L15" s="27"/>
      <c r="M15" s="27"/>
      <c r="N15" s="145"/>
    </row>
    <row r="16" spans="1:14" x14ac:dyDescent="0.2">
      <c r="A16" s="19" t="s">
        <v>173</v>
      </c>
      <c r="B16" s="20">
        <v>45737</v>
      </c>
      <c r="C16" s="151" t="s">
        <v>91</v>
      </c>
      <c r="D16" s="21" t="s">
        <v>5565</v>
      </c>
      <c r="E16" s="144">
        <v>975</v>
      </c>
      <c r="G16" s="144">
        <f t="shared" si="0"/>
        <v>1903116.5299999998</v>
      </c>
      <c r="H16" s="152"/>
      <c r="I16" s="24">
        <f t="shared" si="1"/>
        <v>-975</v>
      </c>
      <c r="J16" s="25">
        <f t="shared" si="2"/>
        <v>45747</v>
      </c>
      <c r="K16" s="26" t="s">
        <v>275</v>
      </c>
      <c r="L16" s="27"/>
      <c r="M16" s="27"/>
      <c r="N16" s="145"/>
    </row>
    <row r="17" spans="1:14" x14ac:dyDescent="0.2">
      <c r="A17" s="19" t="s">
        <v>173</v>
      </c>
      <c r="B17" s="20">
        <v>45737</v>
      </c>
      <c r="C17" s="151" t="s">
        <v>34</v>
      </c>
      <c r="D17" s="21" t="s">
        <v>5566</v>
      </c>
      <c r="E17" s="144">
        <v>21600</v>
      </c>
      <c r="G17" s="144">
        <f t="shared" si="0"/>
        <v>1904091.5299999998</v>
      </c>
      <c r="H17" s="152"/>
      <c r="I17" s="24">
        <f t="shared" si="1"/>
        <v>-21600</v>
      </c>
      <c r="J17" s="25">
        <f t="shared" si="2"/>
        <v>45747</v>
      </c>
      <c r="K17" s="26" t="s">
        <v>275</v>
      </c>
      <c r="L17" s="27"/>
      <c r="M17" s="27"/>
      <c r="N17" s="145"/>
    </row>
    <row r="18" spans="1:14" x14ac:dyDescent="0.2">
      <c r="A18" s="19" t="s">
        <v>173</v>
      </c>
      <c r="B18" s="20">
        <v>45730</v>
      </c>
      <c r="C18" s="151" t="s">
        <v>31</v>
      </c>
      <c r="D18" s="21" t="s">
        <v>5567</v>
      </c>
      <c r="E18" s="144">
        <v>180</v>
      </c>
      <c r="G18" s="144">
        <f t="shared" si="0"/>
        <v>1925691.5299999998</v>
      </c>
      <c r="H18" s="152"/>
      <c r="I18" s="24">
        <f t="shared" si="1"/>
        <v>-180</v>
      </c>
      <c r="J18" s="25">
        <f t="shared" si="2"/>
        <v>45747</v>
      </c>
      <c r="K18" s="26" t="s">
        <v>281</v>
      </c>
      <c r="L18" s="27"/>
      <c r="M18" s="27"/>
      <c r="N18" s="145"/>
    </row>
    <row r="19" spans="1:14" x14ac:dyDescent="0.2">
      <c r="A19" s="19" t="s">
        <v>173</v>
      </c>
      <c r="B19" s="20">
        <v>45730</v>
      </c>
      <c r="C19" s="151" t="s">
        <v>34</v>
      </c>
      <c r="D19" s="21" t="s">
        <v>5568</v>
      </c>
      <c r="E19" s="144">
        <v>21000</v>
      </c>
      <c r="G19" s="144">
        <f t="shared" si="0"/>
        <v>1925871.5299999998</v>
      </c>
      <c r="H19" s="152"/>
      <c r="I19" s="24">
        <f t="shared" si="1"/>
        <v>-21000</v>
      </c>
      <c r="J19" s="25">
        <f t="shared" si="2"/>
        <v>45747</v>
      </c>
      <c r="K19" s="26" t="s">
        <v>275</v>
      </c>
      <c r="L19" s="27"/>
      <c r="M19" s="27"/>
      <c r="N19" s="145"/>
    </row>
    <row r="20" spans="1:14" x14ac:dyDescent="0.2">
      <c r="A20" s="19" t="s">
        <v>173</v>
      </c>
      <c r="B20" s="20">
        <v>45730</v>
      </c>
      <c r="C20" s="151" t="s">
        <v>42</v>
      </c>
      <c r="D20" s="21" t="s">
        <v>43</v>
      </c>
      <c r="E20" s="144">
        <v>13000</v>
      </c>
      <c r="G20" s="144">
        <f t="shared" si="0"/>
        <v>1946871.5299999998</v>
      </c>
      <c r="H20" s="152"/>
      <c r="I20" s="24">
        <f t="shared" si="1"/>
        <v>-13000</v>
      </c>
      <c r="J20" s="25">
        <f t="shared" si="2"/>
        <v>45747</v>
      </c>
      <c r="K20" s="26" t="s">
        <v>2</v>
      </c>
      <c r="L20" s="27"/>
      <c r="M20" s="27"/>
      <c r="N20" s="145"/>
    </row>
    <row r="21" spans="1:14" x14ac:dyDescent="0.2">
      <c r="A21" s="19" t="s">
        <v>173</v>
      </c>
      <c r="B21" s="20">
        <v>45727</v>
      </c>
      <c r="C21" s="151" t="s">
        <v>40</v>
      </c>
      <c r="D21" s="21" t="s">
        <v>41</v>
      </c>
      <c r="E21" s="144">
        <v>800</v>
      </c>
      <c r="G21" s="144">
        <f t="shared" ref="G21:G84" si="3">G22+I21</f>
        <v>1959871.5299999998</v>
      </c>
      <c r="H21" s="152"/>
      <c r="I21" s="24">
        <f t="shared" ref="I21:I84" si="4">F21-E21</f>
        <v>-800</v>
      </c>
      <c r="J21" s="25">
        <f>EOMONTH(B21,0)</f>
        <v>45747</v>
      </c>
      <c r="K21" s="26" t="s">
        <v>275</v>
      </c>
      <c r="L21" s="27"/>
      <c r="M21" s="27"/>
      <c r="N21" s="145"/>
    </row>
    <row r="22" spans="1:14" x14ac:dyDescent="0.2">
      <c r="A22" s="19" t="s">
        <v>173</v>
      </c>
      <c r="B22" s="20">
        <v>45727</v>
      </c>
      <c r="C22" s="151" t="s">
        <v>42</v>
      </c>
      <c r="D22" s="21" t="s">
        <v>43</v>
      </c>
      <c r="E22" s="144">
        <v>12000</v>
      </c>
      <c r="G22" s="144">
        <f t="shared" si="3"/>
        <v>1960671.5299999998</v>
      </c>
      <c r="H22" s="152"/>
      <c r="I22" s="24">
        <f t="shared" si="4"/>
        <v>-12000</v>
      </c>
      <c r="J22" s="25">
        <f t="shared" ref="J22:J86" si="5">EOMONTH(B22,0)</f>
        <v>45747</v>
      </c>
      <c r="K22" s="26" t="s">
        <v>2</v>
      </c>
      <c r="L22" s="27"/>
      <c r="M22" s="27"/>
      <c r="N22" s="145"/>
    </row>
    <row r="23" spans="1:14" x14ac:dyDescent="0.2">
      <c r="A23" s="19" t="s">
        <v>173</v>
      </c>
      <c r="B23" s="20">
        <v>45726</v>
      </c>
      <c r="C23" s="151" t="s">
        <v>44</v>
      </c>
      <c r="D23" s="21" t="s">
        <v>45</v>
      </c>
      <c r="E23" s="144">
        <v>10000</v>
      </c>
      <c r="G23" s="144">
        <f t="shared" si="3"/>
        <v>1972671.5299999998</v>
      </c>
      <c r="H23" s="152"/>
      <c r="I23" s="24">
        <f t="shared" si="4"/>
        <v>-10000</v>
      </c>
      <c r="J23" s="25">
        <f t="shared" si="5"/>
        <v>45747</v>
      </c>
      <c r="K23" s="26" t="s">
        <v>1</v>
      </c>
      <c r="L23" s="27"/>
      <c r="M23" s="27"/>
      <c r="N23" s="145"/>
    </row>
    <row r="24" spans="1:14" x14ac:dyDescent="0.2">
      <c r="A24" s="19" t="s">
        <v>173</v>
      </c>
      <c r="B24" s="20">
        <v>45726</v>
      </c>
      <c r="C24" s="151" t="s">
        <v>37</v>
      </c>
      <c r="D24" s="21" t="s">
        <v>46</v>
      </c>
      <c r="E24" s="144">
        <v>324.5</v>
      </c>
      <c r="G24" s="144">
        <f t="shared" si="3"/>
        <v>1982671.5299999998</v>
      </c>
      <c r="H24" s="152"/>
      <c r="I24" s="24">
        <f t="shared" si="4"/>
        <v>-324.5</v>
      </c>
      <c r="J24" s="25">
        <f t="shared" si="5"/>
        <v>45747</v>
      </c>
      <c r="K24" s="26" t="s">
        <v>275</v>
      </c>
      <c r="L24" s="27"/>
      <c r="M24" s="27"/>
      <c r="N24" s="145"/>
    </row>
    <row r="25" spans="1:14" x14ac:dyDescent="0.2">
      <c r="A25" s="19" t="s">
        <v>173</v>
      </c>
      <c r="B25" s="20">
        <v>45723</v>
      </c>
      <c r="C25" s="151" t="s">
        <v>47</v>
      </c>
      <c r="D25" s="21" t="s">
        <v>48</v>
      </c>
      <c r="E25" s="144">
        <v>840</v>
      </c>
      <c r="G25" s="144">
        <f t="shared" si="3"/>
        <v>1982996.0299999998</v>
      </c>
      <c r="H25" s="152"/>
      <c r="I25" s="24">
        <f t="shared" si="4"/>
        <v>-840</v>
      </c>
      <c r="J25" s="25">
        <f t="shared" si="5"/>
        <v>45747</v>
      </c>
      <c r="K25" s="26" t="s">
        <v>275</v>
      </c>
      <c r="L25" s="27"/>
      <c r="M25" s="27"/>
      <c r="N25" s="145"/>
    </row>
    <row r="26" spans="1:14" x14ac:dyDescent="0.2">
      <c r="A26" s="19" t="s">
        <v>173</v>
      </c>
      <c r="B26" s="20">
        <v>45723</v>
      </c>
      <c r="C26" s="151" t="s">
        <v>31</v>
      </c>
      <c r="D26" s="21" t="s">
        <v>49</v>
      </c>
      <c r="E26" s="144">
        <v>754</v>
      </c>
      <c r="G26" s="144">
        <f t="shared" si="3"/>
        <v>1983836.0299999998</v>
      </c>
      <c r="H26" s="152"/>
      <c r="I26" s="24">
        <f t="shared" si="4"/>
        <v>-754</v>
      </c>
      <c r="J26" s="25">
        <f t="shared" si="5"/>
        <v>45747</v>
      </c>
      <c r="K26" s="26" t="s">
        <v>279</v>
      </c>
      <c r="L26" s="27"/>
      <c r="M26" s="27"/>
      <c r="N26" s="145"/>
    </row>
    <row r="27" spans="1:14" x14ac:dyDescent="0.2">
      <c r="A27" s="19" t="s">
        <v>173</v>
      </c>
      <c r="B27" s="20">
        <v>45723</v>
      </c>
      <c r="C27" s="151" t="s">
        <v>31</v>
      </c>
      <c r="D27" s="21" t="s">
        <v>50</v>
      </c>
      <c r="E27" s="144">
        <v>540</v>
      </c>
      <c r="G27" s="144">
        <f t="shared" si="3"/>
        <v>1984590.0299999998</v>
      </c>
      <c r="H27" s="152"/>
      <c r="I27" s="24">
        <f t="shared" si="4"/>
        <v>-540</v>
      </c>
      <c r="J27" s="25">
        <f t="shared" si="5"/>
        <v>45747</v>
      </c>
      <c r="K27" s="26" t="s">
        <v>278</v>
      </c>
      <c r="L27" s="27"/>
      <c r="M27" s="27"/>
      <c r="N27" s="145"/>
    </row>
    <row r="28" spans="1:14" x14ac:dyDescent="0.2">
      <c r="A28" s="19" t="s">
        <v>173</v>
      </c>
      <c r="B28" s="20">
        <v>45723</v>
      </c>
      <c r="C28" s="151" t="s">
        <v>31</v>
      </c>
      <c r="D28" s="21" t="s">
        <v>51</v>
      </c>
      <c r="E28" s="144">
        <v>300</v>
      </c>
      <c r="G28" s="144">
        <f t="shared" si="3"/>
        <v>1985130.0299999998</v>
      </c>
      <c r="H28" s="152"/>
      <c r="I28" s="24">
        <f t="shared" si="4"/>
        <v>-300</v>
      </c>
      <c r="J28" s="25">
        <f t="shared" si="5"/>
        <v>45747</v>
      </c>
      <c r="K28" s="26" t="s">
        <v>281</v>
      </c>
      <c r="L28" s="27"/>
      <c r="M28" s="27"/>
      <c r="N28" s="145"/>
    </row>
    <row r="29" spans="1:14" x14ac:dyDescent="0.2">
      <c r="A29" s="19" t="s">
        <v>173</v>
      </c>
      <c r="B29" s="20">
        <v>45723</v>
      </c>
      <c r="C29" s="151" t="s">
        <v>42</v>
      </c>
      <c r="D29" s="21" t="s">
        <v>43</v>
      </c>
      <c r="E29" s="144">
        <v>340000</v>
      </c>
      <c r="G29" s="144">
        <f t="shared" si="3"/>
        <v>1985430.0299999998</v>
      </c>
      <c r="H29" s="152"/>
      <c r="I29" s="24">
        <f t="shared" si="4"/>
        <v>-340000</v>
      </c>
      <c r="J29" s="25">
        <f t="shared" si="5"/>
        <v>45747</v>
      </c>
      <c r="K29" s="26" t="s">
        <v>2</v>
      </c>
      <c r="L29" s="27"/>
      <c r="M29" s="27"/>
      <c r="N29" s="145"/>
    </row>
    <row r="30" spans="1:14" x14ac:dyDescent="0.2">
      <c r="A30" s="19" t="s">
        <v>173</v>
      </c>
      <c r="B30" s="20">
        <v>45717</v>
      </c>
      <c r="C30" s="151"/>
      <c r="D30" s="21" t="s">
        <v>52</v>
      </c>
      <c r="F30" s="144">
        <v>0</v>
      </c>
      <c r="G30" s="144">
        <f t="shared" si="3"/>
        <v>2325430.0299999998</v>
      </c>
      <c r="H30" s="152"/>
      <c r="I30" s="24">
        <f t="shared" si="4"/>
        <v>0</v>
      </c>
      <c r="J30" s="25">
        <f t="shared" si="5"/>
        <v>45747</v>
      </c>
      <c r="K30" s="26" t="s">
        <v>277</v>
      </c>
      <c r="L30" s="27"/>
      <c r="M30" s="27"/>
      <c r="N30" s="145"/>
    </row>
    <row r="31" spans="1:14" x14ac:dyDescent="0.2">
      <c r="A31" s="19" t="s">
        <v>173</v>
      </c>
      <c r="B31" s="20">
        <v>45717</v>
      </c>
      <c r="C31" s="151"/>
      <c r="D31" s="21" t="s">
        <v>53</v>
      </c>
      <c r="F31" s="144">
        <v>0</v>
      </c>
      <c r="G31" s="144">
        <f t="shared" si="3"/>
        <v>2325430.0299999998</v>
      </c>
      <c r="H31" s="152"/>
      <c r="I31" s="24">
        <f t="shared" si="4"/>
        <v>0</v>
      </c>
      <c r="J31" s="25">
        <f t="shared" si="5"/>
        <v>45747</v>
      </c>
      <c r="K31" s="26" t="s">
        <v>277</v>
      </c>
      <c r="L31" s="27"/>
      <c r="M31" s="27"/>
      <c r="N31" s="145"/>
    </row>
    <row r="32" spans="1:14" x14ac:dyDescent="0.2">
      <c r="A32" s="19" t="s">
        <v>173</v>
      </c>
      <c r="B32" s="20">
        <v>45716</v>
      </c>
      <c r="C32" s="151" t="s">
        <v>54</v>
      </c>
      <c r="D32" s="21" t="s">
        <v>55</v>
      </c>
      <c r="E32" s="144">
        <v>22903.84</v>
      </c>
      <c r="G32" s="144">
        <f t="shared" si="3"/>
        <v>2325430.0299999998</v>
      </c>
      <c r="H32" s="152"/>
      <c r="I32" s="24">
        <f t="shared" si="4"/>
        <v>-22903.84</v>
      </c>
      <c r="J32" s="25">
        <f t="shared" si="5"/>
        <v>45716</v>
      </c>
      <c r="K32" s="26" t="s">
        <v>275</v>
      </c>
      <c r="L32" s="27"/>
      <c r="M32" s="27"/>
      <c r="N32" s="145"/>
    </row>
    <row r="33" spans="1:14" x14ac:dyDescent="0.2">
      <c r="A33" s="19" t="s">
        <v>173</v>
      </c>
      <c r="B33" s="20">
        <v>45716</v>
      </c>
      <c r="C33" s="151" t="s">
        <v>42</v>
      </c>
      <c r="D33" s="21" t="s">
        <v>56</v>
      </c>
      <c r="E33" s="144">
        <v>5000</v>
      </c>
      <c r="G33" s="144">
        <f t="shared" si="3"/>
        <v>2348333.8699999996</v>
      </c>
      <c r="H33" s="152"/>
      <c r="I33" s="24">
        <f t="shared" si="4"/>
        <v>-5000</v>
      </c>
      <c r="J33" s="25">
        <f t="shared" si="5"/>
        <v>45716</v>
      </c>
      <c r="K33" s="26" t="s">
        <v>2</v>
      </c>
      <c r="L33" s="27"/>
      <c r="M33" s="27"/>
      <c r="N33" s="145"/>
    </row>
    <row r="34" spans="1:14" x14ac:dyDescent="0.2">
      <c r="A34" s="19" t="s">
        <v>173</v>
      </c>
      <c r="B34" s="20">
        <v>45709</v>
      </c>
      <c r="C34" s="151" t="s">
        <v>42</v>
      </c>
      <c r="D34" s="21" t="s">
        <v>43</v>
      </c>
      <c r="E34" s="144">
        <v>6000</v>
      </c>
      <c r="G34" s="144">
        <f t="shared" si="3"/>
        <v>2353333.8699999996</v>
      </c>
      <c r="H34" s="152"/>
      <c r="I34" s="24">
        <f t="shared" si="4"/>
        <v>-6000</v>
      </c>
      <c r="J34" s="25">
        <f t="shared" si="5"/>
        <v>45716</v>
      </c>
      <c r="K34" s="26" t="s">
        <v>2</v>
      </c>
      <c r="L34" s="27"/>
      <c r="M34" s="27"/>
      <c r="N34" s="145"/>
    </row>
    <row r="35" spans="1:14" x14ac:dyDescent="0.2">
      <c r="A35" s="19" t="s">
        <v>173</v>
      </c>
      <c r="B35" s="20">
        <v>45702</v>
      </c>
      <c r="C35" s="151" t="s">
        <v>57</v>
      </c>
      <c r="D35" s="21" t="s">
        <v>58</v>
      </c>
      <c r="E35" s="144">
        <v>2940</v>
      </c>
      <c r="G35" s="144">
        <f t="shared" si="3"/>
        <v>2359333.8699999996</v>
      </c>
      <c r="H35" s="152"/>
      <c r="I35" s="24">
        <f t="shared" si="4"/>
        <v>-2940</v>
      </c>
      <c r="J35" s="25">
        <f t="shared" si="5"/>
        <v>45716</v>
      </c>
      <c r="K35" s="26" t="s">
        <v>275</v>
      </c>
      <c r="L35" s="27"/>
      <c r="M35" s="27"/>
      <c r="N35" s="145"/>
    </row>
    <row r="36" spans="1:14" x14ac:dyDescent="0.2">
      <c r="A36" s="19" t="s">
        <v>173</v>
      </c>
      <c r="B36" s="20">
        <v>45702</v>
      </c>
      <c r="C36" s="151" t="s">
        <v>29</v>
      </c>
      <c r="D36" s="21" t="s">
        <v>59</v>
      </c>
      <c r="E36" s="144">
        <v>6000</v>
      </c>
      <c r="G36" s="144">
        <f t="shared" si="3"/>
        <v>2362273.8699999996</v>
      </c>
      <c r="H36" s="152"/>
      <c r="I36" s="24">
        <f t="shared" si="4"/>
        <v>-6000</v>
      </c>
      <c r="J36" s="25">
        <f t="shared" si="5"/>
        <v>45716</v>
      </c>
      <c r="K36" s="26" t="s">
        <v>275</v>
      </c>
      <c r="L36" s="27"/>
      <c r="M36" s="27"/>
      <c r="N36" s="145"/>
    </row>
    <row r="37" spans="1:14" x14ac:dyDescent="0.2">
      <c r="A37" s="19" t="s">
        <v>173</v>
      </c>
      <c r="B37" s="20">
        <v>45702</v>
      </c>
      <c r="C37" s="151" t="s">
        <v>42</v>
      </c>
      <c r="D37" s="21" t="s">
        <v>43</v>
      </c>
      <c r="E37" s="144">
        <v>10000</v>
      </c>
      <c r="G37" s="144">
        <f t="shared" si="3"/>
        <v>2368273.8699999996</v>
      </c>
      <c r="H37" s="152"/>
      <c r="I37" s="24">
        <f t="shared" si="4"/>
        <v>-10000</v>
      </c>
      <c r="J37" s="25">
        <f t="shared" si="5"/>
        <v>45716</v>
      </c>
      <c r="K37" s="26" t="s">
        <v>2</v>
      </c>
      <c r="L37" s="27"/>
      <c r="M37" s="27"/>
      <c r="N37" s="145"/>
    </row>
    <row r="38" spans="1:14" x14ac:dyDescent="0.2">
      <c r="A38" s="19" t="s">
        <v>173</v>
      </c>
      <c r="B38" s="20">
        <v>45700</v>
      </c>
      <c r="C38" s="151" t="s">
        <v>60</v>
      </c>
      <c r="D38" s="21" t="s">
        <v>61</v>
      </c>
      <c r="E38" s="144">
        <v>3500</v>
      </c>
      <c r="G38" s="144">
        <f t="shared" si="3"/>
        <v>2378273.8699999996</v>
      </c>
      <c r="H38" s="152"/>
      <c r="I38" s="24">
        <f t="shared" si="4"/>
        <v>-3500</v>
      </c>
      <c r="J38" s="25">
        <f t="shared" si="5"/>
        <v>45716</v>
      </c>
      <c r="K38" s="26" t="s">
        <v>280</v>
      </c>
      <c r="L38" s="27" t="s">
        <v>175</v>
      </c>
      <c r="M38" s="27"/>
      <c r="N38" s="145"/>
    </row>
    <row r="39" spans="1:14" x14ac:dyDescent="0.2">
      <c r="A39" s="19" t="s">
        <v>173</v>
      </c>
      <c r="B39" s="20">
        <v>45695</v>
      </c>
      <c r="C39" s="151" t="s">
        <v>62</v>
      </c>
      <c r="D39" s="21" t="s">
        <v>63</v>
      </c>
      <c r="E39" s="144">
        <v>958890.6</v>
      </c>
      <c r="G39" s="144">
        <f t="shared" si="3"/>
        <v>2381773.8699999996</v>
      </c>
      <c r="H39" s="152"/>
      <c r="I39" s="24">
        <f t="shared" si="4"/>
        <v>-958890.6</v>
      </c>
      <c r="J39" s="25">
        <f t="shared" si="5"/>
        <v>45716</v>
      </c>
      <c r="K39" s="26" t="s">
        <v>276</v>
      </c>
      <c r="L39" s="27"/>
      <c r="M39" s="27"/>
      <c r="N39" s="145"/>
    </row>
    <row r="40" spans="1:14" x14ac:dyDescent="0.2">
      <c r="A40" s="19" t="s">
        <v>173</v>
      </c>
      <c r="B40" s="20">
        <v>45695</v>
      </c>
      <c r="C40" s="151" t="s">
        <v>42</v>
      </c>
      <c r="D40" s="21" t="s">
        <v>43</v>
      </c>
      <c r="E40" s="144">
        <v>10000</v>
      </c>
      <c r="G40" s="144">
        <f t="shared" si="3"/>
        <v>3340664.4699999997</v>
      </c>
      <c r="H40" s="152"/>
      <c r="I40" s="24">
        <f t="shared" si="4"/>
        <v>-10000</v>
      </c>
      <c r="J40" s="25">
        <f t="shared" si="5"/>
        <v>45716</v>
      </c>
      <c r="K40" s="26" t="s">
        <v>2</v>
      </c>
      <c r="L40" s="27"/>
      <c r="M40" s="27"/>
      <c r="N40" s="145"/>
    </row>
    <row r="41" spans="1:14" x14ac:dyDescent="0.2">
      <c r="A41" s="19" t="s">
        <v>173</v>
      </c>
      <c r="B41" s="20">
        <v>45688</v>
      </c>
      <c r="C41" s="151" t="s">
        <v>42</v>
      </c>
      <c r="D41" s="21" t="s">
        <v>64</v>
      </c>
      <c r="E41" s="144">
        <v>75000</v>
      </c>
      <c r="G41" s="144">
        <f t="shared" si="3"/>
        <v>3350664.4699999997</v>
      </c>
      <c r="H41" s="152"/>
      <c r="I41" s="24">
        <f t="shared" si="4"/>
        <v>-75000</v>
      </c>
      <c r="J41" s="25">
        <f t="shared" si="5"/>
        <v>45688</v>
      </c>
      <c r="K41" s="26" t="s">
        <v>2</v>
      </c>
      <c r="L41" s="27"/>
      <c r="M41" s="27"/>
      <c r="N41" s="145"/>
    </row>
    <row r="42" spans="1:14" x14ac:dyDescent="0.2">
      <c r="A42" s="19" t="s">
        <v>173</v>
      </c>
      <c r="B42" s="20">
        <v>45681</v>
      </c>
      <c r="C42" s="151" t="s">
        <v>65</v>
      </c>
      <c r="D42" s="21" t="s">
        <v>66</v>
      </c>
      <c r="E42" s="144">
        <v>8100</v>
      </c>
      <c r="G42" s="144">
        <f t="shared" si="3"/>
        <v>3425664.4699999997</v>
      </c>
      <c r="H42" s="152"/>
      <c r="I42" s="24">
        <f t="shared" si="4"/>
        <v>-8100</v>
      </c>
      <c r="J42" s="25">
        <f t="shared" si="5"/>
        <v>45688</v>
      </c>
      <c r="K42" s="26" t="s">
        <v>276</v>
      </c>
      <c r="L42" s="27"/>
      <c r="M42" s="27"/>
      <c r="N42" s="145"/>
    </row>
    <row r="43" spans="1:14" x14ac:dyDescent="0.2">
      <c r="A43" s="19" t="s">
        <v>173</v>
      </c>
      <c r="B43" s="20">
        <v>45681</v>
      </c>
      <c r="C43" s="151" t="s">
        <v>67</v>
      </c>
      <c r="D43" s="21" t="s">
        <v>68</v>
      </c>
      <c r="E43" s="144">
        <v>10500</v>
      </c>
      <c r="G43" s="144">
        <f t="shared" si="3"/>
        <v>3433764.4699999997</v>
      </c>
      <c r="H43" s="152"/>
      <c r="I43" s="24">
        <f t="shared" si="4"/>
        <v>-10500</v>
      </c>
      <c r="J43" s="25">
        <f t="shared" si="5"/>
        <v>45688</v>
      </c>
      <c r="K43" s="26" t="s">
        <v>278</v>
      </c>
      <c r="L43" s="27"/>
      <c r="M43" s="27"/>
      <c r="N43" s="145"/>
    </row>
    <row r="44" spans="1:14" x14ac:dyDescent="0.2">
      <c r="A44" s="19" t="s">
        <v>173</v>
      </c>
      <c r="B44" s="20">
        <v>45681</v>
      </c>
      <c r="C44" s="151" t="s">
        <v>42</v>
      </c>
      <c r="D44" s="21" t="s">
        <v>43</v>
      </c>
      <c r="E44" s="144">
        <v>30000</v>
      </c>
      <c r="G44" s="144">
        <f t="shared" si="3"/>
        <v>3444264.4699999997</v>
      </c>
      <c r="H44" s="152"/>
      <c r="I44" s="24">
        <f t="shared" si="4"/>
        <v>-30000</v>
      </c>
      <c r="J44" s="25">
        <f t="shared" si="5"/>
        <v>45688</v>
      </c>
      <c r="K44" s="26" t="s">
        <v>2</v>
      </c>
      <c r="L44" s="27"/>
      <c r="M44" s="27"/>
      <c r="N44" s="145"/>
    </row>
    <row r="45" spans="1:14" x14ac:dyDescent="0.2">
      <c r="A45" s="19" t="s">
        <v>173</v>
      </c>
      <c r="B45" s="20">
        <v>45679</v>
      </c>
      <c r="C45" s="151" t="s">
        <v>32</v>
      </c>
      <c r="D45" s="21" t="s">
        <v>69</v>
      </c>
      <c r="E45" s="144">
        <v>95000</v>
      </c>
      <c r="G45" s="144">
        <f t="shared" si="3"/>
        <v>3474264.4699999997</v>
      </c>
      <c r="H45" s="152"/>
      <c r="I45" s="24">
        <f t="shared" si="4"/>
        <v>-95000</v>
      </c>
      <c r="J45" s="25">
        <f t="shared" si="5"/>
        <v>45688</v>
      </c>
      <c r="K45" s="26" t="s">
        <v>0</v>
      </c>
      <c r="L45" s="27"/>
      <c r="M45" s="27"/>
      <c r="N45" s="145"/>
    </row>
    <row r="46" spans="1:14" x14ac:dyDescent="0.2">
      <c r="A46" s="19" t="s">
        <v>173</v>
      </c>
      <c r="B46" s="20">
        <v>45679</v>
      </c>
      <c r="C46" s="151" t="s">
        <v>32</v>
      </c>
      <c r="D46" s="21" t="s">
        <v>70</v>
      </c>
      <c r="E46" s="144">
        <v>100000</v>
      </c>
      <c r="G46" s="144">
        <f t="shared" si="3"/>
        <v>3569264.4699999997</v>
      </c>
      <c r="H46" s="152"/>
      <c r="I46" s="24">
        <f t="shared" si="4"/>
        <v>-100000</v>
      </c>
      <c r="J46" s="25">
        <f t="shared" si="5"/>
        <v>45688</v>
      </c>
      <c r="K46" s="26" t="s">
        <v>0</v>
      </c>
      <c r="L46" s="27"/>
      <c r="M46" s="27"/>
      <c r="N46" s="145"/>
    </row>
    <row r="47" spans="1:14" x14ac:dyDescent="0.2">
      <c r="A47" s="19" t="s">
        <v>173</v>
      </c>
      <c r="B47" s="20">
        <v>45677</v>
      </c>
      <c r="C47" s="151" t="s">
        <v>54</v>
      </c>
      <c r="D47" s="21" t="s">
        <v>71</v>
      </c>
      <c r="E47" s="144">
        <v>850000</v>
      </c>
      <c r="G47" s="144">
        <f t="shared" si="3"/>
        <v>3669264.4699999997</v>
      </c>
      <c r="H47" s="152"/>
      <c r="I47" s="24">
        <f t="shared" si="4"/>
        <v>-850000</v>
      </c>
      <c r="J47" s="25">
        <f t="shared" si="5"/>
        <v>45688</v>
      </c>
      <c r="K47" s="26" t="s">
        <v>275</v>
      </c>
      <c r="L47" s="27"/>
      <c r="M47" s="27"/>
      <c r="N47" s="145"/>
    </row>
    <row r="48" spans="1:14" x14ac:dyDescent="0.2">
      <c r="A48" s="19" t="s">
        <v>173</v>
      </c>
      <c r="B48" s="20">
        <v>45677</v>
      </c>
      <c r="C48" s="151" t="s">
        <v>54</v>
      </c>
      <c r="D48" s="21" t="s">
        <v>72</v>
      </c>
      <c r="E48" s="144">
        <v>1000000</v>
      </c>
      <c r="G48" s="144">
        <f t="shared" si="3"/>
        <v>4519264.47</v>
      </c>
      <c r="H48" s="152"/>
      <c r="I48" s="24">
        <f t="shared" si="4"/>
        <v>-1000000</v>
      </c>
      <c r="J48" s="25">
        <f t="shared" si="5"/>
        <v>45688</v>
      </c>
      <c r="K48" s="26" t="s">
        <v>275</v>
      </c>
      <c r="L48" s="27"/>
      <c r="M48" s="27"/>
      <c r="N48" s="145"/>
    </row>
    <row r="49" spans="1:14" x14ac:dyDescent="0.2">
      <c r="A49" s="19" t="s">
        <v>173</v>
      </c>
      <c r="B49" s="20">
        <v>45674</v>
      </c>
      <c r="C49" s="151" t="s">
        <v>31</v>
      </c>
      <c r="D49" s="21" t="s">
        <v>73</v>
      </c>
      <c r="E49" s="144">
        <v>1680</v>
      </c>
      <c r="G49" s="144">
        <f t="shared" si="3"/>
        <v>5519264.4699999997</v>
      </c>
      <c r="H49" s="152"/>
      <c r="I49" s="24">
        <f t="shared" si="4"/>
        <v>-1680</v>
      </c>
      <c r="J49" s="25">
        <f t="shared" si="5"/>
        <v>45688</v>
      </c>
      <c r="K49" s="26" t="s">
        <v>278</v>
      </c>
      <c r="L49" s="27"/>
      <c r="M49" s="27"/>
      <c r="N49" s="145"/>
    </row>
    <row r="50" spans="1:14" x14ac:dyDescent="0.2">
      <c r="A50" s="19" t="s">
        <v>173</v>
      </c>
      <c r="B50" s="20">
        <v>45674</v>
      </c>
      <c r="C50" s="151" t="s">
        <v>31</v>
      </c>
      <c r="D50" s="21" t="s">
        <v>74</v>
      </c>
      <c r="E50" s="144">
        <v>800</v>
      </c>
      <c r="G50" s="144">
        <f t="shared" si="3"/>
        <v>5520944.4699999997</v>
      </c>
      <c r="H50" s="152"/>
      <c r="I50" s="24">
        <f t="shared" si="4"/>
        <v>-800</v>
      </c>
      <c r="J50" s="25">
        <f t="shared" si="5"/>
        <v>45688</v>
      </c>
      <c r="K50" s="26" t="s">
        <v>279</v>
      </c>
      <c r="L50" s="27"/>
      <c r="M50" s="27"/>
      <c r="N50" s="145"/>
    </row>
    <row r="51" spans="1:14" x14ac:dyDescent="0.2">
      <c r="A51" s="19" t="s">
        <v>173</v>
      </c>
      <c r="B51" s="20">
        <v>45672</v>
      </c>
      <c r="C51" s="151" t="s">
        <v>75</v>
      </c>
      <c r="D51" s="21" t="s">
        <v>76</v>
      </c>
      <c r="F51" s="144">
        <v>61500</v>
      </c>
      <c r="G51" s="144">
        <f t="shared" si="3"/>
        <v>5521744.4699999997</v>
      </c>
      <c r="H51" s="152"/>
      <c r="I51" s="24">
        <f t="shared" si="4"/>
        <v>61500</v>
      </c>
      <c r="J51" s="25">
        <f t="shared" si="5"/>
        <v>45688</v>
      </c>
      <c r="K51" s="26" t="s">
        <v>276</v>
      </c>
      <c r="L51" s="27"/>
      <c r="M51" s="27"/>
      <c r="N51" s="145"/>
    </row>
    <row r="52" spans="1:14" x14ac:dyDescent="0.2">
      <c r="A52" s="19" t="s">
        <v>173</v>
      </c>
      <c r="B52" s="20">
        <v>45667</v>
      </c>
      <c r="C52" s="151" t="s">
        <v>31</v>
      </c>
      <c r="D52" s="21" t="s">
        <v>77</v>
      </c>
      <c r="E52" s="144">
        <v>170</v>
      </c>
      <c r="G52" s="144">
        <f t="shared" si="3"/>
        <v>5460244.4699999997</v>
      </c>
      <c r="H52" s="152"/>
      <c r="I52" s="24">
        <f t="shared" si="4"/>
        <v>-170</v>
      </c>
      <c r="J52" s="25">
        <f t="shared" si="5"/>
        <v>45688</v>
      </c>
      <c r="K52" s="26" t="s">
        <v>281</v>
      </c>
      <c r="L52" s="27"/>
      <c r="M52" s="27"/>
      <c r="N52" s="145"/>
    </row>
    <row r="53" spans="1:14" x14ac:dyDescent="0.2">
      <c r="A53" s="19" t="s">
        <v>173</v>
      </c>
      <c r="B53" s="20">
        <v>45660</v>
      </c>
      <c r="C53" s="151" t="s">
        <v>78</v>
      </c>
      <c r="D53" s="21" t="s">
        <v>79</v>
      </c>
      <c r="E53" s="144">
        <v>2100</v>
      </c>
      <c r="G53" s="144">
        <f t="shared" si="3"/>
        <v>5460414.4699999997</v>
      </c>
      <c r="H53" s="152"/>
      <c r="I53" s="24">
        <f t="shared" si="4"/>
        <v>-2100</v>
      </c>
      <c r="J53" s="25">
        <f t="shared" si="5"/>
        <v>45688</v>
      </c>
      <c r="K53" s="26" t="s">
        <v>276</v>
      </c>
      <c r="L53" s="27"/>
      <c r="M53" s="27"/>
      <c r="N53" s="145"/>
    </row>
    <row r="54" spans="1:14" x14ac:dyDescent="0.2">
      <c r="A54" s="19" t="s">
        <v>173</v>
      </c>
      <c r="B54" s="20">
        <v>45660</v>
      </c>
      <c r="C54" s="151" t="s">
        <v>80</v>
      </c>
      <c r="D54" s="21" t="s">
        <v>81</v>
      </c>
      <c r="E54" s="144">
        <v>40229.4</v>
      </c>
      <c r="G54" s="144">
        <f t="shared" si="3"/>
        <v>5462514.4699999997</v>
      </c>
      <c r="H54" s="152"/>
      <c r="I54" s="24">
        <f t="shared" si="4"/>
        <v>-40229.4</v>
      </c>
      <c r="J54" s="25">
        <f t="shared" si="5"/>
        <v>45688</v>
      </c>
      <c r="K54" s="26" t="s">
        <v>276</v>
      </c>
      <c r="L54" s="27"/>
      <c r="M54" s="27"/>
      <c r="N54" s="145"/>
    </row>
    <row r="55" spans="1:14" x14ac:dyDescent="0.2">
      <c r="A55" s="19" t="s">
        <v>173</v>
      </c>
      <c r="B55" s="20">
        <v>45660</v>
      </c>
      <c r="C55" s="151" t="s">
        <v>38</v>
      </c>
      <c r="D55" s="21" t="s">
        <v>82</v>
      </c>
      <c r="E55" s="144">
        <v>6000</v>
      </c>
      <c r="G55" s="144">
        <f t="shared" si="3"/>
        <v>5502743.8700000001</v>
      </c>
      <c r="H55" s="152"/>
      <c r="I55" s="24">
        <f t="shared" si="4"/>
        <v>-6000</v>
      </c>
      <c r="J55" s="25">
        <f t="shared" si="5"/>
        <v>45688</v>
      </c>
      <c r="K55" s="26" t="s">
        <v>280</v>
      </c>
      <c r="L55" s="27" t="s">
        <v>176</v>
      </c>
      <c r="M55" s="27"/>
      <c r="N55" s="145"/>
    </row>
    <row r="56" spans="1:14" x14ac:dyDescent="0.2">
      <c r="A56" s="19" t="s">
        <v>173</v>
      </c>
      <c r="B56" s="20">
        <v>45660</v>
      </c>
      <c r="C56" s="151" t="s">
        <v>42</v>
      </c>
      <c r="D56" s="21" t="s">
        <v>43</v>
      </c>
      <c r="E56" s="144">
        <v>10000</v>
      </c>
      <c r="G56" s="144">
        <f t="shared" si="3"/>
        <v>5508743.8700000001</v>
      </c>
      <c r="H56" s="152"/>
      <c r="I56" s="24">
        <f t="shared" si="4"/>
        <v>-10000</v>
      </c>
      <c r="J56" s="25">
        <f t="shared" si="5"/>
        <v>45688</v>
      </c>
      <c r="K56" s="26" t="s">
        <v>2</v>
      </c>
      <c r="L56" s="27"/>
      <c r="M56" s="27"/>
      <c r="N56" s="145"/>
    </row>
    <row r="57" spans="1:14" x14ac:dyDescent="0.2">
      <c r="A57" s="19" t="s">
        <v>173</v>
      </c>
      <c r="B57" s="20">
        <v>45657</v>
      </c>
      <c r="C57" s="151"/>
      <c r="D57" s="21" t="s">
        <v>33</v>
      </c>
      <c r="E57" s="144">
        <v>216.45</v>
      </c>
      <c r="G57" s="144">
        <f t="shared" si="3"/>
        <v>5518743.8700000001</v>
      </c>
      <c r="H57" s="152"/>
      <c r="I57" s="24">
        <f t="shared" si="4"/>
        <v>-216.45</v>
      </c>
      <c r="J57" s="25">
        <f t="shared" si="5"/>
        <v>45657</v>
      </c>
      <c r="K57" s="26" t="s">
        <v>278</v>
      </c>
      <c r="L57" s="27"/>
      <c r="M57" s="27"/>
      <c r="N57" s="145"/>
    </row>
    <row r="58" spans="1:14" x14ac:dyDescent="0.2">
      <c r="A58" s="19" t="s">
        <v>173</v>
      </c>
      <c r="B58" s="20">
        <v>45649</v>
      </c>
      <c r="C58" s="151" t="s">
        <v>83</v>
      </c>
      <c r="D58" s="21" t="s">
        <v>84</v>
      </c>
      <c r="F58" s="144">
        <v>75488</v>
      </c>
      <c r="G58" s="144">
        <f t="shared" si="3"/>
        <v>5518960.3200000003</v>
      </c>
      <c r="H58" s="152"/>
      <c r="I58" s="24">
        <f t="shared" si="4"/>
        <v>75488</v>
      </c>
      <c r="J58" s="25">
        <f t="shared" si="5"/>
        <v>45657</v>
      </c>
      <c r="K58" s="26" t="s">
        <v>276</v>
      </c>
      <c r="L58" s="27"/>
      <c r="M58" s="27"/>
      <c r="N58" s="145"/>
    </row>
    <row r="59" spans="1:14" x14ac:dyDescent="0.2">
      <c r="A59" s="19" t="s">
        <v>173</v>
      </c>
      <c r="B59" s="20">
        <v>45646</v>
      </c>
      <c r="C59" s="151" t="s">
        <v>85</v>
      </c>
      <c r="D59" s="21" t="s">
        <v>86</v>
      </c>
      <c r="F59" s="144">
        <v>75000</v>
      </c>
      <c r="G59" s="144">
        <f t="shared" si="3"/>
        <v>5443472.3200000003</v>
      </c>
      <c r="H59" s="152"/>
      <c r="I59" s="24">
        <f t="shared" si="4"/>
        <v>75000</v>
      </c>
      <c r="J59" s="25">
        <f t="shared" si="5"/>
        <v>45657</v>
      </c>
      <c r="K59" s="26" t="s">
        <v>276</v>
      </c>
      <c r="L59" s="27"/>
      <c r="M59" s="27"/>
      <c r="N59" s="145"/>
    </row>
    <row r="60" spans="1:14" x14ac:dyDescent="0.2">
      <c r="A60" s="19" t="s">
        <v>173</v>
      </c>
      <c r="B60" s="20">
        <v>45646</v>
      </c>
      <c r="C60" s="151" t="s">
        <v>87</v>
      </c>
      <c r="D60" s="21" t="s">
        <v>88</v>
      </c>
      <c r="E60" s="144">
        <v>468</v>
      </c>
      <c r="G60" s="144">
        <f t="shared" si="3"/>
        <v>5368472.32</v>
      </c>
      <c r="H60" s="152"/>
      <c r="I60" s="24">
        <f t="shared" si="4"/>
        <v>-468</v>
      </c>
      <c r="J60" s="25">
        <f t="shared" si="5"/>
        <v>45657</v>
      </c>
      <c r="K60" s="26" t="s">
        <v>276</v>
      </c>
      <c r="L60" s="27"/>
      <c r="M60" s="27"/>
      <c r="N60" s="145"/>
    </row>
    <row r="61" spans="1:14" x14ac:dyDescent="0.2">
      <c r="A61" s="19" t="s">
        <v>173</v>
      </c>
      <c r="B61" s="20">
        <v>45646</v>
      </c>
      <c r="C61" s="151" t="s">
        <v>89</v>
      </c>
      <c r="D61" s="21" t="s">
        <v>90</v>
      </c>
      <c r="F61" s="144">
        <v>450500</v>
      </c>
      <c r="G61" s="144">
        <f t="shared" si="3"/>
        <v>5368940.3200000003</v>
      </c>
      <c r="H61" s="152"/>
      <c r="I61" s="24">
        <f t="shared" si="4"/>
        <v>450500</v>
      </c>
      <c r="J61" s="25">
        <f t="shared" si="5"/>
        <v>45657</v>
      </c>
      <c r="K61" s="26" t="s">
        <v>276</v>
      </c>
      <c r="L61" s="27"/>
      <c r="M61" s="27"/>
      <c r="N61" s="145"/>
    </row>
    <row r="62" spans="1:14" x14ac:dyDescent="0.2">
      <c r="A62" s="19" t="s">
        <v>173</v>
      </c>
      <c r="B62" s="20">
        <v>45646</v>
      </c>
      <c r="C62" s="151" t="s">
        <v>91</v>
      </c>
      <c r="D62" s="21" t="s">
        <v>92</v>
      </c>
      <c r="E62" s="144">
        <v>975</v>
      </c>
      <c r="G62" s="144">
        <f t="shared" si="3"/>
        <v>4918440.32</v>
      </c>
      <c r="H62" s="152"/>
      <c r="I62" s="24">
        <f t="shared" si="4"/>
        <v>-975</v>
      </c>
      <c r="J62" s="25">
        <f t="shared" si="5"/>
        <v>45657</v>
      </c>
      <c r="K62" s="26" t="s">
        <v>276</v>
      </c>
      <c r="L62" s="27"/>
      <c r="M62" s="27"/>
      <c r="N62" s="145"/>
    </row>
    <row r="63" spans="1:14" x14ac:dyDescent="0.2">
      <c r="A63" s="19" t="s">
        <v>173</v>
      </c>
      <c r="B63" s="20">
        <v>45646</v>
      </c>
      <c r="C63" s="151" t="s">
        <v>29</v>
      </c>
      <c r="D63" s="21" t="s">
        <v>93</v>
      </c>
      <c r="E63" s="144">
        <v>6000</v>
      </c>
      <c r="G63" s="144">
        <f t="shared" si="3"/>
        <v>4919415.32</v>
      </c>
      <c r="H63" s="152"/>
      <c r="I63" s="24">
        <f t="shared" si="4"/>
        <v>-6000</v>
      </c>
      <c r="J63" s="25">
        <f t="shared" si="5"/>
        <v>45657</v>
      </c>
      <c r="K63" s="26" t="s">
        <v>280</v>
      </c>
      <c r="L63" s="27" t="s">
        <v>177</v>
      </c>
      <c r="M63" s="27"/>
      <c r="N63" s="145"/>
    </row>
    <row r="64" spans="1:14" x14ac:dyDescent="0.2">
      <c r="A64" s="19" t="s">
        <v>173</v>
      </c>
      <c r="B64" s="20">
        <v>45646</v>
      </c>
      <c r="C64" s="151" t="s">
        <v>65</v>
      </c>
      <c r="D64" s="21" t="s">
        <v>94</v>
      </c>
      <c r="E64" s="144">
        <v>4620</v>
      </c>
      <c r="G64" s="144">
        <f t="shared" si="3"/>
        <v>4925415.32</v>
      </c>
      <c r="H64" s="152"/>
      <c r="I64" s="24">
        <f t="shared" si="4"/>
        <v>-4620</v>
      </c>
      <c r="J64" s="25">
        <f t="shared" si="5"/>
        <v>45657</v>
      </c>
      <c r="K64" s="26" t="s">
        <v>276</v>
      </c>
      <c r="L64" s="27"/>
      <c r="M64" s="27"/>
      <c r="N64" s="145"/>
    </row>
    <row r="65" spans="1:14" x14ac:dyDescent="0.2">
      <c r="A65" s="19" t="s">
        <v>173</v>
      </c>
      <c r="B65" s="20">
        <v>45646</v>
      </c>
      <c r="C65" s="151" t="s">
        <v>39</v>
      </c>
      <c r="D65" s="21" t="s">
        <v>95</v>
      </c>
      <c r="E65" s="144">
        <v>100000</v>
      </c>
      <c r="G65" s="144">
        <f t="shared" si="3"/>
        <v>4930035.32</v>
      </c>
      <c r="H65" s="152"/>
      <c r="I65" s="24">
        <f t="shared" si="4"/>
        <v>-100000</v>
      </c>
      <c r="J65" s="25">
        <f t="shared" si="5"/>
        <v>45657</v>
      </c>
      <c r="K65" s="26" t="s">
        <v>272</v>
      </c>
      <c r="L65" s="27"/>
      <c r="M65" s="27"/>
      <c r="N65" s="145"/>
    </row>
    <row r="66" spans="1:14" x14ac:dyDescent="0.2">
      <c r="A66" s="19" t="s">
        <v>173</v>
      </c>
      <c r="B66" s="20">
        <v>45646</v>
      </c>
      <c r="C66" s="151" t="s">
        <v>44</v>
      </c>
      <c r="D66" s="21" t="s">
        <v>45</v>
      </c>
      <c r="E66" s="144">
        <v>200000</v>
      </c>
      <c r="G66" s="144">
        <f t="shared" si="3"/>
        <v>5030035.32</v>
      </c>
      <c r="H66" s="152"/>
      <c r="I66" s="24">
        <f t="shared" si="4"/>
        <v>-200000</v>
      </c>
      <c r="J66" s="25">
        <f t="shared" si="5"/>
        <v>45657</v>
      </c>
      <c r="K66" s="26" t="s">
        <v>1</v>
      </c>
      <c r="L66" s="27"/>
      <c r="M66" s="27"/>
      <c r="N66" s="145"/>
    </row>
    <row r="67" spans="1:14" x14ac:dyDescent="0.2">
      <c r="A67" s="19" t="s">
        <v>173</v>
      </c>
      <c r="B67" s="20">
        <v>45646</v>
      </c>
      <c r="C67" s="151" t="s">
        <v>42</v>
      </c>
      <c r="D67" s="21" t="s">
        <v>43</v>
      </c>
      <c r="E67" s="144">
        <v>180000</v>
      </c>
      <c r="G67" s="144">
        <f t="shared" si="3"/>
        <v>5230035.32</v>
      </c>
      <c r="H67" s="152"/>
      <c r="I67" s="24">
        <f t="shared" si="4"/>
        <v>-180000</v>
      </c>
      <c r="J67" s="25">
        <f t="shared" si="5"/>
        <v>45657</v>
      </c>
      <c r="K67" s="26" t="s">
        <v>2</v>
      </c>
      <c r="L67" s="27"/>
      <c r="M67" s="27"/>
      <c r="N67" s="145"/>
    </row>
    <row r="68" spans="1:14" x14ac:dyDescent="0.2">
      <c r="A68" s="19" t="s">
        <v>173</v>
      </c>
      <c r="B68" s="20">
        <v>45644</v>
      </c>
      <c r="C68" s="151" t="s">
        <v>32</v>
      </c>
      <c r="D68" s="21" t="s">
        <v>96</v>
      </c>
      <c r="E68" s="144">
        <v>50000</v>
      </c>
      <c r="G68" s="144">
        <f t="shared" si="3"/>
        <v>5410035.3200000003</v>
      </c>
      <c r="H68" s="152"/>
      <c r="I68" s="24">
        <f t="shared" si="4"/>
        <v>-50000</v>
      </c>
      <c r="J68" s="25">
        <f t="shared" si="5"/>
        <v>45657</v>
      </c>
      <c r="K68" s="26" t="s">
        <v>0</v>
      </c>
      <c r="L68" s="27"/>
      <c r="M68" s="27"/>
      <c r="N68" s="145"/>
    </row>
    <row r="69" spans="1:14" x14ac:dyDescent="0.2">
      <c r="A69" s="19" t="s">
        <v>173</v>
      </c>
      <c r="B69" s="20">
        <v>45644</v>
      </c>
      <c r="C69" s="151" t="s">
        <v>97</v>
      </c>
      <c r="D69" s="21" t="s">
        <v>98</v>
      </c>
      <c r="F69" s="144">
        <v>455300</v>
      </c>
      <c r="G69" s="144">
        <f t="shared" si="3"/>
        <v>5460035.3200000003</v>
      </c>
      <c r="H69" s="152"/>
      <c r="I69" s="24">
        <f t="shared" si="4"/>
        <v>455300</v>
      </c>
      <c r="J69" s="25">
        <f t="shared" si="5"/>
        <v>45657</v>
      </c>
      <c r="K69" s="26" t="s">
        <v>276</v>
      </c>
      <c r="L69" s="27"/>
      <c r="M69" s="27"/>
      <c r="N69" s="145"/>
    </row>
    <row r="70" spans="1:14" x14ac:dyDescent="0.2">
      <c r="A70" s="19" t="s">
        <v>173</v>
      </c>
      <c r="B70" s="20">
        <v>45643</v>
      </c>
      <c r="C70" s="151" t="s">
        <v>99</v>
      </c>
      <c r="D70" s="21" t="s">
        <v>100</v>
      </c>
      <c r="F70" s="144">
        <v>5990</v>
      </c>
      <c r="G70" s="144">
        <f t="shared" si="3"/>
        <v>5004735.32</v>
      </c>
      <c r="H70" s="152"/>
      <c r="I70" s="24">
        <f t="shared" si="4"/>
        <v>5990</v>
      </c>
      <c r="J70" s="25">
        <f t="shared" si="5"/>
        <v>45657</v>
      </c>
      <c r="K70" s="26" t="s">
        <v>276</v>
      </c>
      <c r="L70" s="27"/>
      <c r="M70" s="27"/>
      <c r="N70" s="145"/>
    </row>
    <row r="71" spans="1:14" x14ac:dyDescent="0.2">
      <c r="A71" s="19" t="s">
        <v>173</v>
      </c>
      <c r="B71" s="20">
        <v>45642</v>
      </c>
      <c r="C71" s="151" t="s">
        <v>99</v>
      </c>
      <c r="D71" s="21" t="s">
        <v>101</v>
      </c>
      <c r="F71" s="144">
        <v>10</v>
      </c>
      <c r="G71" s="144">
        <f t="shared" si="3"/>
        <v>4998745.32</v>
      </c>
      <c r="H71" s="152"/>
      <c r="I71" s="24">
        <f t="shared" si="4"/>
        <v>10</v>
      </c>
      <c r="J71" s="25">
        <f t="shared" si="5"/>
        <v>45657</v>
      </c>
      <c r="K71" s="26" t="s">
        <v>276</v>
      </c>
      <c r="L71" s="27"/>
      <c r="M71" s="27"/>
      <c r="N71" s="145"/>
    </row>
    <row r="72" spans="1:14" x14ac:dyDescent="0.2">
      <c r="A72" s="19" t="s">
        <v>173</v>
      </c>
      <c r="B72" s="20">
        <v>45639</v>
      </c>
      <c r="C72" s="151" t="s">
        <v>42</v>
      </c>
      <c r="D72" s="21" t="s">
        <v>43</v>
      </c>
      <c r="E72" s="144">
        <v>16000</v>
      </c>
      <c r="G72" s="144">
        <f t="shared" si="3"/>
        <v>4998735.32</v>
      </c>
      <c r="H72" s="152"/>
      <c r="I72" s="24">
        <f t="shared" si="4"/>
        <v>-16000</v>
      </c>
      <c r="J72" s="25">
        <f t="shared" si="5"/>
        <v>45657</v>
      </c>
      <c r="K72" s="26" t="s">
        <v>2</v>
      </c>
      <c r="L72" s="27"/>
      <c r="M72" s="27"/>
      <c r="N72" s="145"/>
    </row>
    <row r="73" spans="1:14" x14ac:dyDescent="0.2">
      <c r="A73" s="19" t="s">
        <v>173</v>
      </c>
      <c r="B73" s="20">
        <v>45639</v>
      </c>
      <c r="C73" s="151" t="s">
        <v>36</v>
      </c>
      <c r="D73" s="21" t="s">
        <v>102</v>
      </c>
      <c r="E73" s="144">
        <v>440</v>
      </c>
      <c r="G73" s="144">
        <f t="shared" si="3"/>
        <v>5014735.32</v>
      </c>
      <c r="H73" s="152"/>
      <c r="I73" s="24">
        <f t="shared" si="4"/>
        <v>-440</v>
      </c>
      <c r="J73" s="25">
        <f t="shared" si="5"/>
        <v>45657</v>
      </c>
      <c r="K73" s="26" t="s">
        <v>278</v>
      </c>
      <c r="L73" s="27"/>
      <c r="M73" s="27"/>
      <c r="N73" s="145"/>
    </row>
    <row r="74" spans="1:14" x14ac:dyDescent="0.2">
      <c r="A74" s="19" t="s">
        <v>173</v>
      </c>
      <c r="B74" s="20">
        <v>45635</v>
      </c>
      <c r="C74" s="151" t="s">
        <v>65</v>
      </c>
      <c r="D74" s="21" t="s">
        <v>103</v>
      </c>
      <c r="E74" s="144">
        <v>4500</v>
      </c>
      <c r="G74" s="144">
        <f t="shared" si="3"/>
        <v>5015175.32</v>
      </c>
      <c r="H74" s="152"/>
      <c r="I74" s="24">
        <f t="shared" si="4"/>
        <v>-4500</v>
      </c>
      <c r="J74" s="25">
        <f t="shared" si="5"/>
        <v>45657</v>
      </c>
      <c r="K74" s="26" t="s">
        <v>276</v>
      </c>
      <c r="L74" s="27"/>
      <c r="M74" s="27"/>
      <c r="N74" s="145"/>
    </row>
    <row r="75" spans="1:14" x14ac:dyDescent="0.2">
      <c r="A75" s="19" t="s">
        <v>173</v>
      </c>
      <c r="B75" s="20">
        <v>45635</v>
      </c>
      <c r="C75" s="151" t="s">
        <v>104</v>
      </c>
      <c r="D75" s="21" t="s">
        <v>105</v>
      </c>
      <c r="E75" s="144">
        <v>612</v>
      </c>
      <c r="G75" s="144">
        <f t="shared" si="3"/>
        <v>5019675.32</v>
      </c>
      <c r="H75" s="152"/>
      <c r="I75" s="24">
        <f t="shared" si="4"/>
        <v>-612</v>
      </c>
      <c r="J75" s="25">
        <f t="shared" si="5"/>
        <v>45657</v>
      </c>
      <c r="K75" s="26" t="s">
        <v>280</v>
      </c>
      <c r="L75" s="27" t="s">
        <v>178</v>
      </c>
      <c r="M75" s="27"/>
      <c r="N75" s="145"/>
    </row>
    <row r="76" spans="1:14" x14ac:dyDescent="0.2">
      <c r="A76" s="19" t="s">
        <v>173</v>
      </c>
      <c r="B76" s="20">
        <v>45635</v>
      </c>
      <c r="C76" s="151" t="s">
        <v>42</v>
      </c>
      <c r="D76" s="21" t="s">
        <v>43</v>
      </c>
      <c r="E76" s="144">
        <v>27000</v>
      </c>
      <c r="G76" s="144">
        <f t="shared" si="3"/>
        <v>5020287.32</v>
      </c>
      <c r="H76" s="152"/>
      <c r="I76" s="24">
        <f t="shared" si="4"/>
        <v>-27000</v>
      </c>
      <c r="J76" s="25">
        <f t="shared" si="5"/>
        <v>45657</v>
      </c>
      <c r="K76" s="26" t="s">
        <v>2</v>
      </c>
      <c r="L76" s="27"/>
      <c r="M76" s="27"/>
      <c r="N76" s="145"/>
    </row>
    <row r="77" spans="1:14" x14ac:dyDescent="0.2">
      <c r="A77" s="19" t="s">
        <v>173</v>
      </c>
      <c r="B77" s="20">
        <v>45632</v>
      </c>
      <c r="C77" s="151" t="s">
        <v>42</v>
      </c>
      <c r="D77" s="21" t="s">
        <v>43</v>
      </c>
      <c r="E77" s="144">
        <v>10164</v>
      </c>
      <c r="G77" s="144">
        <f t="shared" si="3"/>
        <v>5047287.32</v>
      </c>
      <c r="H77" s="152"/>
      <c r="I77" s="24">
        <f t="shared" si="4"/>
        <v>-10164</v>
      </c>
      <c r="J77" s="25">
        <f t="shared" si="5"/>
        <v>45657</v>
      </c>
      <c r="K77" s="26" t="s">
        <v>2</v>
      </c>
      <c r="L77" s="27"/>
      <c r="M77" s="27"/>
      <c r="N77" s="145"/>
    </row>
    <row r="78" spans="1:14" x14ac:dyDescent="0.2">
      <c r="A78" s="19" t="s">
        <v>173</v>
      </c>
      <c r="B78" s="20">
        <v>45632</v>
      </c>
      <c r="C78" s="151" t="s">
        <v>106</v>
      </c>
      <c r="D78" s="21" t="s">
        <v>107</v>
      </c>
      <c r="F78" s="144">
        <v>3770.21</v>
      </c>
      <c r="G78" s="144">
        <f t="shared" si="3"/>
        <v>5057451.32</v>
      </c>
      <c r="H78" s="152"/>
      <c r="I78" s="24">
        <f t="shared" si="4"/>
        <v>3770.21</v>
      </c>
      <c r="J78" s="25">
        <f t="shared" si="5"/>
        <v>45657</v>
      </c>
      <c r="K78" s="26" t="s">
        <v>278</v>
      </c>
      <c r="L78" s="27"/>
      <c r="M78" s="27"/>
      <c r="N78" s="145"/>
    </row>
    <row r="79" spans="1:14" x14ac:dyDescent="0.2">
      <c r="A79" s="19" t="s">
        <v>173</v>
      </c>
      <c r="B79" s="20">
        <v>45632</v>
      </c>
      <c r="C79" s="151" t="s">
        <v>106</v>
      </c>
      <c r="D79" s="21" t="s">
        <v>107</v>
      </c>
      <c r="F79" s="144">
        <v>5050000</v>
      </c>
      <c r="G79" s="144">
        <f t="shared" si="3"/>
        <v>5053681.1100000003</v>
      </c>
      <c r="H79" s="152"/>
      <c r="I79" s="24">
        <f t="shared" si="4"/>
        <v>5050000</v>
      </c>
      <c r="J79" s="25">
        <f t="shared" si="5"/>
        <v>45657</v>
      </c>
      <c r="K79" s="26" t="s">
        <v>280</v>
      </c>
      <c r="L79" s="27" t="s">
        <v>179</v>
      </c>
      <c r="M79" s="27"/>
      <c r="N79" s="145"/>
    </row>
    <row r="80" spans="1:14" x14ac:dyDescent="0.2">
      <c r="A80" s="19" t="s">
        <v>173</v>
      </c>
      <c r="B80" s="20">
        <v>45627</v>
      </c>
      <c r="C80" s="151"/>
      <c r="D80" s="21" t="s">
        <v>108</v>
      </c>
      <c r="F80" s="144">
        <v>0</v>
      </c>
      <c r="G80" s="144">
        <f t="shared" si="3"/>
        <v>3681.1100000003353</v>
      </c>
      <c r="H80" s="152"/>
      <c r="I80" s="24">
        <f t="shared" si="4"/>
        <v>0</v>
      </c>
      <c r="J80" s="25">
        <f t="shared" si="5"/>
        <v>45657</v>
      </c>
      <c r="K80" s="26" t="s">
        <v>4</v>
      </c>
      <c r="L80" s="27"/>
      <c r="M80" s="27"/>
      <c r="N80" s="145"/>
    </row>
    <row r="81" spans="1:14" x14ac:dyDescent="0.2">
      <c r="A81" s="19" t="s">
        <v>173</v>
      </c>
      <c r="B81" s="20">
        <v>45627</v>
      </c>
      <c r="C81" s="151"/>
      <c r="D81" s="21" t="s">
        <v>109</v>
      </c>
      <c r="F81" s="144">
        <v>0</v>
      </c>
      <c r="G81" s="144">
        <f t="shared" si="3"/>
        <v>3681.1100000003353</v>
      </c>
      <c r="H81" s="152"/>
      <c r="I81" s="24">
        <f t="shared" si="4"/>
        <v>0</v>
      </c>
      <c r="J81" s="25">
        <f t="shared" si="5"/>
        <v>45657</v>
      </c>
      <c r="K81" s="26" t="s">
        <v>4</v>
      </c>
      <c r="L81" s="27"/>
      <c r="M81" s="27"/>
      <c r="N81" s="145"/>
    </row>
    <row r="82" spans="1:14" x14ac:dyDescent="0.2">
      <c r="A82" s="19" t="s">
        <v>173</v>
      </c>
      <c r="B82" s="20">
        <v>45625</v>
      </c>
      <c r="C82" s="151" t="s">
        <v>54</v>
      </c>
      <c r="D82" s="21" t="s">
        <v>110</v>
      </c>
      <c r="E82" s="144">
        <v>50000</v>
      </c>
      <c r="G82" s="144">
        <f t="shared" si="3"/>
        <v>3681.1100000003353</v>
      </c>
      <c r="H82" s="152"/>
      <c r="I82" s="24">
        <f t="shared" si="4"/>
        <v>-50000</v>
      </c>
      <c r="J82" s="25">
        <f t="shared" si="5"/>
        <v>45626</v>
      </c>
      <c r="K82" s="26" t="s">
        <v>280</v>
      </c>
      <c r="L82" s="27" t="s">
        <v>179</v>
      </c>
      <c r="M82" s="27"/>
      <c r="N82" s="145"/>
    </row>
    <row r="83" spans="1:14" x14ac:dyDescent="0.2">
      <c r="A83" s="19" t="s">
        <v>173</v>
      </c>
      <c r="B83" s="20">
        <v>45625</v>
      </c>
      <c r="C83" s="151" t="s">
        <v>54</v>
      </c>
      <c r="D83" s="21" t="s">
        <v>111</v>
      </c>
      <c r="E83" s="144">
        <v>1000000</v>
      </c>
      <c r="G83" s="144">
        <f t="shared" si="3"/>
        <v>53681.110000000335</v>
      </c>
      <c r="H83" s="152"/>
      <c r="I83" s="24">
        <f t="shared" si="4"/>
        <v>-1000000</v>
      </c>
      <c r="J83" s="25">
        <f t="shared" si="5"/>
        <v>45626</v>
      </c>
      <c r="K83" s="26" t="s">
        <v>280</v>
      </c>
      <c r="L83" s="27" t="s">
        <v>179</v>
      </c>
      <c r="M83" s="27"/>
      <c r="N83" s="145"/>
    </row>
    <row r="84" spans="1:14" x14ac:dyDescent="0.2">
      <c r="A84" s="19" t="s">
        <v>173</v>
      </c>
      <c r="B84" s="20">
        <v>45625</v>
      </c>
      <c r="C84" s="151" t="s">
        <v>54</v>
      </c>
      <c r="D84" s="21" t="s">
        <v>112</v>
      </c>
      <c r="E84" s="144">
        <v>1000000</v>
      </c>
      <c r="G84" s="144">
        <f t="shared" si="3"/>
        <v>1053681.1100000003</v>
      </c>
      <c r="H84" s="152"/>
      <c r="I84" s="24">
        <f t="shared" si="4"/>
        <v>-1000000</v>
      </c>
      <c r="J84" s="25">
        <f t="shared" si="5"/>
        <v>45626</v>
      </c>
      <c r="K84" s="26" t="s">
        <v>280</v>
      </c>
      <c r="L84" s="27" t="s">
        <v>179</v>
      </c>
      <c r="M84" s="27"/>
      <c r="N84" s="145"/>
    </row>
    <row r="85" spans="1:14" x14ac:dyDescent="0.2">
      <c r="A85" s="19" t="s">
        <v>173</v>
      </c>
      <c r="B85" s="20">
        <v>45625</v>
      </c>
      <c r="C85" s="151" t="s">
        <v>54</v>
      </c>
      <c r="D85" s="21" t="s">
        <v>113</v>
      </c>
      <c r="E85" s="144">
        <v>1000000</v>
      </c>
      <c r="G85" s="144">
        <f t="shared" ref="G85:G148" si="6">G86+I85</f>
        <v>2053681.1100000003</v>
      </c>
      <c r="H85" s="152"/>
      <c r="I85" s="24">
        <f t="shared" ref="I85:I146" si="7">F85-E85</f>
        <v>-1000000</v>
      </c>
      <c r="J85" s="25">
        <f t="shared" si="5"/>
        <v>45626</v>
      </c>
      <c r="K85" s="26" t="s">
        <v>280</v>
      </c>
      <c r="L85" s="27" t="s">
        <v>179</v>
      </c>
      <c r="M85" s="27"/>
      <c r="N85" s="145"/>
    </row>
    <row r="86" spans="1:14" x14ac:dyDescent="0.2">
      <c r="A86" s="19" t="s">
        <v>173</v>
      </c>
      <c r="B86" s="20">
        <v>45625</v>
      </c>
      <c r="C86" s="151" t="s">
        <v>54</v>
      </c>
      <c r="D86" s="21" t="s">
        <v>114</v>
      </c>
      <c r="E86" s="144">
        <v>1000000</v>
      </c>
      <c r="G86" s="144">
        <f t="shared" si="6"/>
        <v>3053681.1100000003</v>
      </c>
      <c r="H86" s="152"/>
      <c r="I86" s="24">
        <f t="shared" si="7"/>
        <v>-1000000</v>
      </c>
      <c r="J86" s="25">
        <f t="shared" si="5"/>
        <v>45626</v>
      </c>
      <c r="K86" s="26" t="s">
        <v>280</v>
      </c>
      <c r="L86" s="27" t="s">
        <v>179</v>
      </c>
      <c r="M86" s="27"/>
      <c r="N86" s="145"/>
    </row>
    <row r="87" spans="1:14" x14ac:dyDescent="0.2">
      <c r="A87" s="19" t="s">
        <v>173</v>
      </c>
      <c r="B87" s="20">
        <v>45625</v>
      </c>
      <c r="C87" s="151" t="s">
        <v>54</v>
      </c>
      <c r="D87" s="21" t="s">
        <v>115</v>
      </c>
      <c r="E87" s="144">
        <v>1000000</v>
      </c>
      <c r="G87" s="144">
        <f t="shared" si="6"/>
        <v>4053681.1100000003</v>
      </c>
      <c r="H87" s="152"/>
      <c r="I87" s="24">
        <f t="shared" si="7"/>
        <v>-1000000</v>
      </c>
      <c r="J87" s="25">
        <f t="shared" ref="J87:J150" si="8">EOMONTH(B87,0)</f>
        <v>45626</v>
      </c>
      <c r="K87" s="26" t="s">
        <v>280</v>
      </c>
      <c r="L87" s="27" t="s">
        <v>179</v>
      </c>
      <c r="M87" s="27"/>
      <c r="N87" s="145"/>
    </row>
    <row r="88" spans="1:14" x14ac:dyDescent="0.2">
      <c r="A88" s="19" t="s">
        <v>173</v>
      </c>
      <c r="B88" s="20">
        <v>45624</v>
      </c>
      <c r="C88" s="151" t="s">
        <v>32</v>
      </c>
      <c r="D88" s="21" t="s">
        <v>116</v>
      </c>
      <c r="F88" s="144">
        <v>50000</v>
      </c>
      <c r="G88" s="144">
        <f t="shared" si="6"/>
        <v>5053681.1100000003</v>
      </c>
      <c r="H88" s="152"/>
      <c r="I88" s="24">
        <f t="shared" si="7"/>
        <v>50000</v>
      </c>
      <c r="J88" s="25">
        <f t="shared" si="8"/>
        <v>45626</v>
      </c>
      <c r="K88" s="26" t="s">
        <v>0</v>
      </c>
      <c r="L88" s="27"/>
      <c r="M88" s="27"/>
      <c r="N88" s="145"/>
    </row>
    <row r="89" spans="1:14" x14ac:dyDescent="0.2">
      <c r="A89" s="19" t="s">
        <v>173</v>
      </c>
      <c r="B89" s="20">
        <v>45624</v>
      </c>
      <c r="C89" s="151" t="s">
        <v>42</v>
      </c>
      <c r="D89" s="21" t="s">
        <v>56</v>
      </c>
      <c r="E89" s="144">
        <v>5000</v>
      </c>
      <c r="G89" s="144">
        <f t="shared" si="6"/>
        <v>5003681.1100000003</v>
      </c>
      <c r="H89" s="152"/>
      <c r="I89" s="24">
        <f t="shared" si="7"/>
        <v>-5000</v>
      </c>
      <c r="J89" s="25">
        <f t="shared" si="8"/>
        <v>45626</v>
      </c>
      <c r="K89" s="26" t="s">
        <v>2</v>
      </c>
      <c r="L89" s="27"/>
      <c r="M89" s="27"/>
      <c r="N89" s="145"/>
    </row>
    <row r="90" spans="1:14" x14ac:dyDescent="0.2">
      <c r="A90" s="19" t="s">
        <v>173</v>
      </c>
      <c r="B90" s="20">
        <v>45624</v>
      </c>
      <c r="C90" s="151" t="s">
        <v>117</v>
      </c>
      <c r="D90" s="21" t="s">
        <v>118</v>
      </c>
      <c r="F90" s="144">
        <v>3000</v>
      </c>
      <c r="G90" s="144">
        <f t="shared" si="6"/>
        <v>5008681.1100000003</v>
      </c>
      <c r="H90" s="152"/>
      <c r="I90" s="24">
        <f t="shared" si="7"/>
        <v>3000</v>
      </c>
      <c r="J90" s="25">
        <f t="shared" si="8"/>
        <v>45626</v>
      </c>
      <c r="K90" s="26" t="s">
        <v>2</v>
      </c>
      <c r="L90" s="27"/>
      <c r="M90" s="27"/>
      <c r="N90" s="145"/>
    </row>
    <row r="91" spans="1:14" x14ac:dyDescent="0.2">
      <c r="A91" s="19" t="s">
        <v>173</v>
      </c>
      <c r="B91" s="20">
        <v>45623</v>
      </c>
      <c r="C91" s="151" t="s">
        <v>119</v>
      </c>
      <c r="D91" s="21" t="s">
        <v>120</v>
      </c>
      <c r="E91" s="144">
        <v>3000</v>
      </c>
      <c r="G91" s="144">
        <f t="shared" si="6"/>
        <v>5005681.1100000003</v>
      </c>
      <c r="H91" s="152"/>
      <c r="I91" s="24">
        <f t="shared" si="7"/>
        <v>-3000</v>
      </c>
      <c r="J91" s="25">
        <f t="shared" si="8"/>
        <v>45626</v>
      </c>
      <c r="K91" s="26" t="s">
        <v>2</v>
      </c>
      <c r="L91" s="27"/>
      <c r="M91" s="27"/>
      <c r="N91" s="145"/>
    </row>
    <row r="92" spans="1:14" x14ac:dyDescent="0.2">
      <c r="A92" s="19" t="s">
        <v>173</v>
      </c>
      <c r="B92" s="20">
        <v>45618</v>
      </c>
      <c r="C92" s="151" t="s">
        <v>42</v>
      </c>
      <c r="D92" s="21" t="s">
        <v>64</v>
      </c>
      <c r="E92" s="144">
        <v>5000</v>
      </c>
      <c r="G92" s="144">
        <f t="shared" si="6"/>
        <v>5008681.1100000003</v>
      </c>
      <c r="H92" s="152"/>
      <c r="I92" s="24">
        <f t="shared" si="7"/>
        <v>-5000</v>
      </c>
      <c r="J92" s="25">
        <f t="shared" si="8"/>
        <v>45626</v>
      </c>
      <c r="K92" s="26" t="s">
        <v>2</v>
      </c>
      <c r="L92" s="27"/>
      <c r="M92" s="27"/>
      <c r="N92" s="145"/>
    </row>
    <row r="93" spans="1:14" x14ac:dyDescent="0.2">
      <c r="A93" s="19" t="s">
        <v>173</v>
      </c>
      <c r="B93" s="20">
        <v>45617</v>
      </c>
      <c r="C93" s="151" t="s">
        <v>42</v>
      </c>
      <c r="D93" s="21" t="s">
        <v>56</v>
      </c>
      <c r="E93" s="144">
        <v>15000</v>
      </c>
      <c r="G93" s="144">
        <f t="shared" si="6"/>
        <v>5013681.1100000003</v>
      </c>
      <c r="H93" s="152"/>
      <c r="I93" s="24">
        <f t="shared" si="7"/>
        <v>-15000</v>
      </c>
      <c r="J93" s="25">
        <f t="shared" si="8"/>
        <v>45626</v>
      </c>
      <c r="K93" s="26" t="s">
        <v>2</v>
      </c>
      <c r="L93" s="27"/>
      <c r="M93" s="27"/>
      <c r="N93" s="145"/>
    </row>
    <row r="94" spans="1:14" x14ac:dyDescent="0.2">
      <c r="A94" s="19" t="s">
        <v>173</v>
      </c>
      <c r="B94" s="20">
        <v>45611</v>
      </c>
      <c r="C94" s="151" t="s">
        <v>121</v>
      </c>
      <c r="D94" s="21" t="s">
        <v>122</v>
      </c>
      <c r="E94" s="144">
        <v>420</v>
      </c>
      <c r="G94" s="144">
        <f t="shared" si="6"/>
        <v>5028681.1100000003</v>
      </c>
      <c r="H94" s="152"/>
      <c r="I94" s="24">
        <f t="shared" si="7"/>
        <v>-420</v>
      </c>
      <c r="J94" s="25">
        <f t="shared" si="8"/>
        <v>45626</v>
      </c>
      <c r="K94" s="26" t="s">
        <v>276</v>
      </c>
      <c r="L94" s="27"/>
      <c r="M94" s="27"/>
      <c r="N94" s="145"/>
    </row>
    <row r="95" spans="1:14" x14ac:dyDescent="0.2">
      <c r="A95" s="19" t="s">
        <v>173</v>
      </c>
      <c r="B95" s="20">
        <v>45611</v>
      </c>
      <c r="C95" s="151" t="s">
        <v>123</v>
      </c>
      <c r="D95" s="21" t="s">
        <v>124</v>
      </c>
      <c r="E95" s="144">
        <v>3000</v>
      </c>
      <c r="G95" s="144">
        <f t="shared" si="6"/>
        <v>5029101.1100000003</v>
      </c>
      <c r="H95" s="152"/>
      <c r="I95" s="24">
        <f t="shared" si="7"/>
        <v>-3000</v>
      </c>
      <c r="J95" s="25">
        <f t="shared" si="8"/>
        <v>45626</v>
      </c>
      <c r="K95" s="26" t="s">
        <v>280</v>
      </c>
      <c r="L95" s="27" t="s">
        <v>177</v>
      </c>
      <c r="M95" s="27"/>
      <c r="N95" s="145"/>
    </row>
    <row r="96" spans="1:14" x14ac:dyDescent="0.2">
      <c r="A96" s="19" t="s">
        <v>173</v>
      </c>
      <c r="B96" s="20">
        <v>45611</v>
      </c>
      <c r="C96" s="151" t="s">
        <v>31</v>
      </c>
      <c r="D96" s="21" t="s">
        <v>125</v>
      </c>
      <c r="E96" s="144">
        <v>2580</v>
      </c>
      <c r="G96" s="144">
        <f t="shared" si="6"/>
        <v>5032101.1100000003</v>
      </c>
      <c r="H96" s="152"/>
      <c r="I96" s="24">
        <f t="shared" si="7"/>
        <v>-2580</v>
      </c>
      <c r="J96" s="25">
        <f t="shared" si="8"/>
        <v>45626</v>
      </c>
      <c r="K96" s="26" t="s">
        <v>279</v>
      </c>
      <c r="L96" s="27"/>
      <c r="M96" s="27"/>
      <c r="N96" s="145"/>
    </row>
    <row r="97" spans="1:14" x14ac:dyDescent="0.2">
      <c r="A97" s="19" t="s">
        <v>173</v>
      </c>
      <c r="B97" s="20">
        <v>45611</v>
      </c>
      <c r="C97" s="151" t="s">
        <v>126</v>
      </c>
      <c r="D97" s="21" t="s">
        <v>127</v>
      </c>
      <c r="E97" s="144">
        <v>4200</v>
      </c>
      <c r="G97" s="144">
        <f t="shared" si="6"/>
        <v>5034681.1100000003</v>
      </c>
      <c r="H97" s="152"/>
      <c r="I97" s="24">
        <f t="shared" si="7"/>
        <v>-4200</v>
      </c>
      <c r="J97" s="25">
        <f t="shared" si="8"/>
        <v>45626</v>
      </c>
      <c r="K97" s="26" t="s">
        <v>280</v>
      </c>
      <c r="L97" s="27" t="s">
        <v>181</v>
      </c>
      <c r="M97" s="27"/>
      <c r="N97" s="145"/>
    </row>
    <row r="98" spans="1:14" x14ac:dyDescent="0.2">
      <c r="A98" s="19" t="s">
        <v>173</v>
      </c>
      <c r="B98" s="20">
        <v>45608</v>
      </c>
      <c r="C98" s="151" t="s">
        <v>80</v>
      </c>
      <c r="D98" s="21" t="s">
        <v>128</v>
      </c>
      <c r="E98" s="144">
        <v>480000</v>
      </c>
      <c r="G98" s="144">
        <f t="shared" si="6"/>
        <v>5038881.1100000003</v>
      </c>
      <c r="H98" s="152"/>
      <c r="I98" s="24">
        <f t="shared" si="7"/>
        <v>-480000</v>
      </c>
      <c r="J98" s="25">
        <f t="shared" si="8"/>
        <v>45626</v>
      </c>
      <c r="K98" s="26" t="s">
        <v>276</v>
      </c>
      <c r="L98" s="27"/>
      <c r="M98" s="27"/>
      <c r="N98" s="145"/>
    </row>
    <row r="99" spans="1:14" x14ac:dyDescent="0.2">
      <c r="A99" s="19" t="s">
        <v>173</v>
      </c>
      <c r="B99" s="20">
        <v>45608</v>
      </c>
      <c r="C99" s="151" t="s">
        <v>129</v>
      </c>
      <c r="D99" s="21" t="s">
        <v>130</v>
      </c>
      <c r="E99" s="144">
        <v>7500</v>
      </c>
      <c r="G99" s="144">
        <f t="shared" si="6"/>
        <v>5518881.1100000003</v>
      </c>
      <c r="H99" s="152"/>
      <c r="I99" s="24">
        <f t="shared" si="7"/>
        <v>-7500</v>
      </c>
      <c r="J99" s="25">
        <f t="shared" si="8"/>
        <v>45626</v>
      </c>
      <c r="K99" s="26" t="s">
        <v>280</v>
      </c>
      <c r="L99" s="27" t="s">
        <v>177</v>
      </c>
      <c r="M99" s="27"/>
      <c r="N99" s="145"/>
    </row>
    <row r="100" spans="1:14" x14ac:dyDescent="0.2">
      <c r="A100" s="19" t="s">
        <v>173</v>
      </c>
      <c r="B100" s="20">
        <v>45608</v>
      </c>
      <c r="C100" s="151" t="s">
        <v>42</v>
      </c>
      <c r="D100" s="21" t="s">
        <v>56</v>
      </c>
      <c r="E100" s="144">
        <v>10000</v>
      </c>
      <c r="G100" s="144">
        <f t="shared" si="6"/>
        <v>5526381.1100000003</v>
      </c>
      <c r="H100" s="152"/>
      <c r="I100" s="24">
        <f t="shared" si="7"/>
        <v>-10000</v>
      </c>
      <c r="J100" s="25">
        <f t="shared" si="8"/>
        <v>45626</v>
      </c>
      <c r="K100" s="26" t="s">
        <v>2</v>
      </c>
      <c r="L100" s="27"/>
      <c r="M100" s="27"/>
      <c r="N100" s="145"/>
    </row>
    <row r="101" spans="1:14" x14ac:dyDescent="0.2">
      <c r="A101" s="19" t="s">
        <v>173</v>
      </c>
      <c r="B101" s="20">
        <v>45607</v>
      </c>
      <c r="C101" s="151" t="s">
        <v>42</v>
      </c>
      <c r="D101" s="21" t="s">
        <v>56</v>
      </c>
      <c r="E101" s="144">
        <v>25000</v>
      </c>
      <c r="G101" s="144">
        <f t="shared" si="6"/>
        <v>5536381.1100000003</v>
      </c>
      <c r="H101" s="152"/>
      <c r="I101" s="24">
        <f t="shared" si="7"/>
        <v>-25000</v>
      </c>
      <c r="J101" s="25">
        <f t="shared" si="8"/>
        <v>45626</v>
      </c>
      <c r="K101" s="26" t="s">
        <v>2</v>
      </c>
      <c r="L101" s="27"/>
      <c r="M101" s="27"/>
      <c r="N101" s="145"/>
    </row>
    <row r="102" spans="1:14" x14ac:dyDescent="0.2">
      <c r="A102" s="19" t="s">
        <v>173</v>
      </c>
      <c r="B102" s="20">
        <v>45604</v>
      </c>
      <c r="C102" s="151" t="s">
        <v>131</v>
      </c>
      <c r="D102" s="21" t="s">
        <v>132</v>
      </c>
      <c r="E102" s="144">
        <v>1440</v>
      </c>
      <c r="G102" s="144">
        <f t="shared" si="6"/>
        <v>5561381.1100000003</v>
      </c>
      <c r="H102" s="152"/>
      <c r="I102" s="24">
        <f t="shared" si="7"/>
        <v>-1440</v>
      </c>
      <c r="J102" s="25">
        <f t="shared" si="8"/>
        <v>45626</v>
      </c>
      <c r="K102" s="26" t="s">
        <v>276</v>
      </c>
      <c r="L102" s="27"/>
      <c r="M102" s="27"/>
      <c r="N102" s="145"/>
    </row>
    <row r="103" spans="1:14" x14ac:dyDescent="0.2">
      <c r="A103" s="19" t="s">
        <v>173</v>
      </c>
      <c r="B103" s="20">
        <v>45604</v>
      </c>
      <c r="C103" s="151" t="s">
        <v>133</v>
      </c>
      <c r="D103" s="21" t="s">
        <v>134</v>
      </c>
      <c r="E103" s="144">
        <v>4800</v>
      </c>
      <c r="G103" s="144">
        <f t="shared" si="6"/>
        <v>5562821.1100000003</v>
      </c>
      <c r="H103" s="152"/>
      <c r="I103" s="24">
        <f t="shared" si="7"/>
        <v>-4800</v>
      </c>
      <c r="J103" s="25">
        <f t="shared" si="8"/>
        <v>45626</v>
      </c>
      <c r="K103" s="26" t="s">
        <v>276</v>
      </c>
      <c r="L103" s="27"/>
      <c r="M103" s="27"/>
      <c r="N103" s="145"/>
    </row>
    <row r="104" spans="1:14" x14ac:dyDescent="0.2">
      <c r="A104" s="19" t="s">
        <v>173</v>
      </c>
      <c r="B104" s="20">
        <v>45602</v>
      </c>
      <c r="C104" s="151" t="s">
        <v>42</v>
      </c>
      <c r="D104" s="21" t="s">
        <v>64</v>
      </c>
      <c r="E104" s="144">
        <v>10000</v>
      </c>
      <c r="G104" s="144">
        <f t="shared" si="6"/>
        <v>5567621.1100000003</v>
      </c>
      <c r="H104" s="152"/>
      <c r="I104" s="24">
        <f t="shared" si="7"/>
        <v>-10000</v>
      </c>
      <c r="J104" s="25">
        <f t="shared" si="8"/>
        <v>45626</v>
      </c>
      <c r="K104" s="26" t="s">
        <v>2</v>
      </c>
      <c r="L104" s="27"/>
      <c r="M104" s="27"/>
      <c r="N104" s="145"/>
    </row>
    <row r="105" spans="1:14" x14ac:dyDescent="0.2">
      <c r="A105" s="19" t="s">
        <v>173</v>
      </c>
      <c r="B105" s="20">
        <v>45600</v>
      </c>
      <c r="C105" s="151" t="s">
        <v>36</v>
      </c>
      <c r="D105" s="21" t="s">
        <v>135</v>
      </c>
      <c r="E105" s="144">
        <v>1437.5</v>
      </c>
      <c r="G105" s="144">
        <f t="shared" si="6"/>
        <v>5577621.1100000003</v>
      </c>
      <c r="H105" s="152"/>
      <c r="I105" s="24">
        <f t="shared" si="7"/>
        <v>-1437.5</v>
      </c>
      <c r="J105" s="25">
        <f t="shared" si="8"/>
        <v>45626</v>
      </c>
      <c r="K105" s="26" t="s">
        <v>278</v>
      </c>
      <c r="L105" s="27"/>
      <c r="M105" s="27"/>
      <c r="N105" s="145"/>
    </row>
    <row r="106" spans="1:14" x14ac:dyDescent="0.2">
      <c r="A106" s="19" t="s">
        <v>173</v>
      </c>
      <c r="B106" s="20">
        <v>45593</v>
      </c>
      <c r="C106" s="151" t="s">
        <v>126</v>
      </c>
      <c r="D106" s="21" t="s">
        <v>136</v>
      </c>
      <c r="E106" s="144">
        <v>3600</v>
      </c>
      <c r="G106" s="144">
        <f t="shared" si="6"/>
        <v>5579058.6100000003</v>
      </c>
      <c r="H106" s="152"/>
      <c r="I106" s="24">
        <f t="shared" si="7"/>
        <v>-3600</v>
      </c>
      <c r="J106" s="25">
        <f t="shared" si="8"/>
        <v>45596</v>
      </c>
      <c r="K106" s="26" t="s">
        <v>280</v>
      </c>
      <c r="L106" s="27" t="s">
        <v>182</v>
      </c>
      <c r="M106" s="27"/>
      <c r="N106" s="145"/>
    </row>
    <row r="107" spans="1:14" x14ac:dyDescent="0.2">
      <c r="A107" s="19" t="s">
        <v>173</v>
      </c>
      <c r="B107" s="20">
        <v>45593</v>
      </c>
      <c r="C107" s="151" t="s">
        <v>123</v>
      </c>
      <c r="D107" s="21" t="s">
        <v>137</v>
      </c>
      <c r="E107" s="144">
        <v>4800</v>
      </c>
      <c r="G107" s="144">
        <f t="shared" si="6"/>
        <v>5582658.6100000003</v>
      </c>
      <c r="H107" s="152"/>
      <c r="I107" s="24">
        <f t="shared" si="7"/>
        <v>-4800</v>
      </c>
      <c r="J107" s="25">
        <f t="shared" si="8"/>
        <v>45596</v>
      </c>
      <c r="K107" s="26" t="s">
        <v>280</v>
      </c>
      <c r="L107" s="27" t="s">
        <v>182</v>
      </c>
      <c r="M107" s="27"/>
      <c r="N107" s="145"/>
    </row>
    <row r="108" spans="1:14" x14ac:dyDescent="0.2">
      <c r="A108" s="19" t="s">
        <v>173</v>
      </c>
      <c r="B108" s="20">
        <v>45593</v>
      </c>
      <c r="C108" s="151" t="s">
        <v>29</v>
      </c>
      <c r="D108" s="21" t="s">
        <v>138</v>
      </c>
      <c r="E108" s="144">
        <v>3600</v>
      </c>
      <c r="G108" s="144">
        <f t="shared" si="6"/>
        <v>5587458.6100000003</v>
      </c>
      <c r="H108" s="152"/>
      <c r="I108" s="24">
        <f t="shared" si="7"/>
        <v>-3600</v>
      </c>
      <c r="J108" s="25">
        <f t="shared" si="8"/>
        <v>45596</v>
      </c>
      <c r="K108" s="26" t="s">
        <v>275</v>
      </c>
      <c r="L108" s="27"/>
      <c r="M108" s="27"/>
      <c r="N108" s="145"/>
    </row>
    <row r="109" spans="1:14" x14ac:dyDescent="0.2">
      <c r="A109" s="19" t="s">
        <v>173</v>
      </c>
      <c r="B109" s="20">
        <v>45593</v>
      </c>
      <c r="C109" s="151" t="s">
        <v>35</v>
      </c>
      <c r="D109" s="21" t="s">
        <v>139</v>
      </c>
      <c r="E109" s="144">
        <v>6806.4</v>
      </c>
      <c r="G109" s="144">
        <f t="shared" si="6"/>
        <v>5591058.6100000003</v>
      </c>
      <c r="H109" s="152"/>
      <c r="I109" s="24">
        <f t="shared" si="7"/>
        <v>-6806.4</v>
      </c>
      <c r="J109" s="25">
        <f t="shared" si="8"/>
        <v>45596</v>
      </c>
      <c r="K109" s="26" t="s">
        <v>281</v>
      </c>
      <c r="L109" s="27"/>
      <c r="M109" s="27"/>
      <c r="N109" s="145"/>
    </row>
    <row r="110" spans="1:14" x14ac:dyDescent="0.2">
      <c r="A110" s="19" t="s">
        <v>173</v>
      </c>
      <c r="B110" s="20">
        <v>45589</v>
      </c>
      <c r="C110" s="151" t="s">
        <v>140</v>
      </c>
      <c r="D110" s="21" t="s">
        <v>141</v>
      </c>
      <c r="F110" s="144">
        <v>4200</v>
      </c>
      <c r="G110" s="144">
        <f t="shared" si="6"/>
        <v>5597865.0100000007</v>
      </c>
      <c r="H110" s="152"/>
      <c r="I110" s="24">
        <f t="shared" si="7"/>
        <v>4200</v>
      </c>
      <c r="J110" s="25">
        <f t="shared" si="8"/>
        <v>45596</v>
      </c>
      <c r="K110" s="26" t="s">
        <v>278</v>
      </c>
      <c r="L110" s="27"/>
      <c r="M110" s="27"/>
      <c r="N110" s="145"/>
    </row>
    <row r="111" spans="1:14" x14ac:dyDescent="0.2">
      <c r="A111" s="19" t="s">
        <v>173</v>
      </c>
      <c r="B111" s="20">
        <v>45589</v>
      </c>
      <c r="C111" s="151" t="s">
        <v>140</v>
      </c>
      <c r="D111" s="21" t="s">
        <v>142</v>
      </c>
      <c r="F111" s="144">
        <v>67200</v>
      </c>
      <c r="G111" s="144">
        <f t="shared" si="6"/>
        <v>5593665.0100000007</v>
      </c>
      <c r="H111" s="152"/>
      <c r="I111" s="24">
        <f t="shared" si="7"/>
        <v>67200</v>
      </c>
      <c r="J111" s="25">
        <f t="shared" si="8"/>
        <v>45596</v>
      </c>
      <c r="K111" s="26" t="s">
        <v>278</v>
      </c>
      <c r="L111" s="27"/>
      <c r="M111" s="27"/>
      <c r="N111" s="145"/>
    </row>
    <row r="112" spans="1:14" x14ac:dyDescent="0.2">
      <c r="A112" s="19" t="s">
        <v>173</v>
      </c>
      <c r="B112" s="20">
        <v>45589</v>
      </c>
      <c r="C112" s="151" t="s">
        <v>143</v>
      </c>
      <c r="D112" s="21" t="s">
        <v>144</v>
      </c>
      <c r="F112" s="144">
        <v>5025</v>
      </c>
      <c r="G112" s="144">
        <f t="shared" si="6"/>
        <v>5526465.0100000007</v>
      </c>
      <c r="H112" s="152"/>
      <c r="I112" s="24">
        <f t="shared" si="7"/>
        <v>5025</v>
      </c>
      <c r="J112" s="25">
        <f t="shared" si="8"/>
        <v>45596</v>
      </c>
      <c r="K112" s="26" t="s">
        <v>272</v>
      </c>
      <c r="L112" s="27"/>
      <c r="M112" s="27"/>
      <c r="N112" s="145"/>
    </row>
    <row r="113" spans="1:14" x14ac:dyDescent="0.2">
      <c r="A113" s="19" t="s">
        <v>173</v>
      </c>
      <c r="B113" s="20">
        <v>45587</v>
      </c>
      <c r="C113" s="151" t="s">
        <v>32</v>
      </c>
      <c r="D113" s="21" t="s">
        <v>70</v>
      </c>
      <c r="E113" s="144">
        <v>135000</v>
      </c>
      <c r="G113" s="144">
        <f t="shared" si="6"/>
        <v>5521440.0100000007</v>
      </c>
      <c r="H113" s="152"/>
      <c r="I113" s="24">
        <f t="shared" si="7"/>
        <v>-135000</v>
      </c>
      <c r="J113" s="25">
        <f t="shared" si="8"/>
        <v>45596</v>
      </c>
      <c r="K113" s="26" t="s">
        <v>0</v>
      </c>
      <c r="L113" s="27"/>
      <c r="M113" s="27"/>
      <c r="N113" s="145"/>
    </row>
    <row r="114" spans="1:14" x14ac:dyDescent="0.2">
      <c r="A114" s="19" t="s">
        <v>173</v>
      </c>
      <c r="B114" s="20">
        <v>45587</v>
      </c>
      <c r="C114" s="151" t="s">
        <v>145</v>
      </c>
      <c r="D114" s="21" t="s">
        <v>146</v>
      </c>
      <c r="F114" s="144">
        <v>736083.03</v>
      </c>
      <c r="G114" s="144">
        <f t="shared" si="6"/>
        <v>5656440.0100000007</v>
      </c>
      <c r="H114" s="152"/>
      <c r="I114" s="24">
        <f t="shared" si="7"/>
        <v>736083.03</v>
      </c>
      <c r="J114" s="25">
        <f t="shared" si="8"/>
        <v>45596</v>
      </c>
      <c r="K114" s="26" t="s">
        <v>280</v>
      </c>
      <c r="L114" s="27" t="s">
        <v>183</v>
      </c>
      <c r="M114" s="27" t="s">
        <v>185</v>
      </c>
      <c r="N114" s="145"/>
    </row>
    <row r="115" spans="1:14" x14ac:dyDescent="0.2">
      <c r="A115" s="19" t="s">
        <v>173</v>
      </c>
      <c r="B115" s="20">
        <v>45587</v>
      </c>
      <c r="C115" s="151" t="s">
        <v>67</v>
      </c>
      <c r="D115" s="21" t="s">
        <v>147</v>
      </c>
      <c r="E115" s="144">
        <v>10500</v>
      </c>
      <c r="G115" s="144">
        <f t="shared" si="6"/>
        <v>4920356.9800000004</v>
      </c>
      <c r="H115" s="152"/>
      <c r="I115" s="24">
        <f t="shared" si="7"/>
        <v>-10500</v>
      </c>
      <c r="J115" s="25">
        <f t="shared" si="8"/>
        <v>45596</v>
      </c>
      <c r="K115" s="26" t="s">
        <v>278</v>
      </c>
      <c r="L115" s="27"/>
      <c r="M115" s="27" t="s">
        <v>186</v>
      </c>
      <c r="N115" s="145"/>
    </row>
    <row r="116" spans="1:14" x14ac:dyDescent="0.2">
      <c r="A116" s="19" t="s">
        <v>173</v>
      </c>
      <c r="B116" s="20">
        <v>45586</v>
      </c>
      <c r="C116" s="151" t="s">
        <v>42</v>
      </c>
      <c r="D116" s="21" t="s">
        <v>43</v>
      </c>
      <c r="E116" s="144">
        <v>10000</v>
      </c>
      <c r="G116" s="144">
        <f t="shared" si="6"/>
        <v>4930856.9800000004</v>
      </c>
      <c r="H116" s="152"/>
      <c r="I116" s="24">
        <f t="shared" si="7"/>
        <v>-10000</v>
      </c>
      <c r="J116" s="25">
        <f t="shared" si="8"/>
        <v>45596</v>
      </c>
      <c r="K116" s="26" t="s">
        <v>2</v>
      </c>
      <c r="L116" s="27"/>
      <c r="M116" s="27"/>
      <c r="N116" s="145"/>
    </row>
    <row r="117" spans="1:14" x14ac:dyDescent="0.2">
      <c r="A117" s="19" t="s">
        <v>173</v>
      </c>
      <c r="B117" s="20">
        <v>45586</v>
      </c>
      <c r="C117" s="151" t="s">
        <v>31</v>
      </c>
      <c r="D117" s="21" t="s">
        <v>148</v>
      </c>
      <c r="E117" s="144">
        <v>900</v>
      </c>
      <c r="G117" s="144">
        <f t="shared" si="6"/>
        <v>4940856.9800000004</v>
      </c>
      <c r="H117" s="152"/>
      <c r="I117" s="24">
        <f t="shared" si="7"/>
        <v>-900</v>
      </c>
      <c r="J117" s="25">
        <f t="shared" si="8"/>
        <v>45596</v>
      </c>
      <c r="K117" s="26" t="s">
        <v>278</v>
      </c>
      <c r="L117" s="27"/>
      <c r="M117" s="27"/>
      <c r="N117" s="145"/>
    </row>
    <row r="118" spans="1:14" x14ac:dyDescent="0.2">
      <c r="A118" s="19" t="s">
        <v>173</v>
      </c>
      <c r="B118" s="20">
        <v>45586</v>
      </c>
      <c r="C118" s="151" t="s">
        <v>149</v>
      </c>
      <c r="D118" s="21" t="s">
        <v>150</v>
      </c>
      <c r="E118" s="144">
        <v>3600</v>
      </c>
      <c r="G118" s="144">
        <f t="shared" si="6"/>
        <v>4941756.9800000004</v>
      </c>
      <c r="H118" s="152"/>
      <c r="I118" s="24">
        <f t="shared" si="7"/>
        <v>-3600</v>
      </c>
      <c r="J118" s="25">
        <f t="shared" si="8"/>
        <v>45596</v>
      </c>
      <c r="K118" s="26" t="s">
        <v>280</v>
      </c>
      <c r="L118" s="27" t="s">
        <v>187</v>
      </c>
      <c r="M118" s="27"/>
      <c r="N118" s="145"/>
    </row>
    <row r="119" spans="1:14" x14ac:dyDescent="0.2">
      <c r="A119" s="19" t="s">
        <v>173</v>
      </c>
      <c r="B119" s="20">
        <v>45579</v>
      </c>
      <c r="C119" s="151" t="s">
        <v>42</v>
      </c>
      <c r="D119" s="21" t="s">
        <v>43</v>
      </c>
      <c r="E119" s="144">
        <v>15000</v>
      </c>
      <c r="G119" s="144">
        <f t="shared" si="6"/>
        <v>4945356.9800000004</v>
      </c>
      <c r="H119" s="152"/>
      <c r="I119" s="24">
        <f t="shared" si="7"/>
        <v>-15000</v>
      </c>
      <c r="J119" s="25">
        <f t="shared" si="8"/>
        <v>45596</v>
      </c>
      <c r="K119" s="26" t="s">
        <v>2</v>
      </c>
      <c r="L119" s="27"/>
      <c r="M119" s="27"/>
      <c r="N119" s="145"/>
    </row>
    <row r="120" spans="1:14" x14ac:dyDescent="0.2">
      <c r="A120" s="19" t="s">
        <v>173</v>
      </c>
      <c r="B120" s="20">
        <v>45579</v>
      </c>
      <c r="C120" s="151" t="s">
        <v>151</v>
      </c>
      <c r="D120" s="21" t="s">
        <v>152</v>
      </c>
      <c r="F120" s="144">
        <v>5025</v>
      </c>
      <c r="G120" s="144">
        <f t="shared" si="6"/>
        <v>4960356.9800000004</v>
      </c>
      <c r="H120" s="152"/>
      <c r="I120" s="24">
        <f t="shared" si="7"/>
        <v>5025</v>
      </c>
      <c r="J120" s="25">
        <f t="shared" si="8"/>
        <v>45596</v>
      </c>
      <c r="K120" s="26" t="s">
        <v>272</v>
      </c>
      <c r="L120" s="27"/>
      <c r="M120" s="27"/>
      <c r="N120" s="145"/>
    </row>
    <row r="121" spans="1:14" x14ac:dyDescent="0.2">
      <c r="A121" s="19" t="s">
        <v>173</v>
      </c>
      <c r="B121" s="20">
        <v>45576</v>
      </c>
      <c r="C121" s="151" t="s">
        <v>91</v>
      </c>
      <c r="D121" s="21" t="s">
        <v>153</v>
      </c>
      <c r="E121" s="144">
        <v>1620</v>
      </c>
      <c r="G121" s="144">
        <f t="shared" si="6"/>
        <v>4955331.9800000004</v>
      </c>
      <c r="H121" s="152"/>
      <c r="I121" s="24">
        <f t="shared" si="7"/>
        <v>-1620</v>
      </c>
      <c r="J121" s="25">
        <f t="shared" si="8"/>
        <v>45596</v>
      </c>
      <c r="K121" s="26" t="s">
        <v>279</v>
      </c>
      <c r="L121" s="27"/>
      <c r="M121" s="27"/>
      <c r="N121" s="145"/>
    </row>
    <row r="122" spans="1:14" x14ac:dyDescent="0.2">
      <c r="A122" s="19" t="s">
        <v>173</v>
      </c>
      <c r="B122" s="20">
        <v>45576</v>
      </c>
      <c r="C122" s="151" t="s">
        <v>29</v>
      </c>
      <c r="D122" s="21" t="s">
        <v>154</v>
      </c>
      <c r="E122" s="144">
        <v>9000</v>
      </c>
      <c r="G122" s="144">
        <f t="shared" si="6"/>
        <v>4956951.9800000004</v>
      </c>
      <c r="H122" s="152"/>
      <c r="I122" s="24">
        <f t="shared" si="7"/>
        <v>-9000</v>
      </c>
      <c r="J122" s="25">
        <f t="shared" si="8"/>
        <v>45596</v>
      </c>
      <c r="K122" s="26" t="s">
        <v>280</v>
      </c>
      <c r="L122" s="27" t="s">
        <v>188</v>
      </c>
      <c r="M122" s="27"/>
      <c r="N122" s="145"/>
    </row>
    <row r="123" spans="1:14" x14ac:dyDescent="0.2">
      <c r="A123" s="19" t="s">
        <v>173</v>
      </c>
      <c r="B123" s="20">
        <v>45576</v>
      </c>
      <c r="C123" s="151" t="s">
        <v>29</v>
      </c>
      <c r="D123" s="21" t="s">
        <v>154</v>
      </c>
      <c r="E123" s="144">
        <v>2400</v>
      </c>
      <c r="G123" s="144">
        <f t="shared" si="6"/>
        <v>4965951.9800000004</v>
      </c>
      <c r="H123" s="152"/>
      <c r="I123" s="24">
        <f t="shared" si="7"/>
        <v>-2400</v>
      </c>
      <c r="J123" s="25">
        <f t="shared" si="8"/>
        <v>45596</v>
      </c>
      <c r="K123" s="26" t="s">
        <v>280</v>
      </c>
      <c r="L123" s="27" t="s">
        <v>189</v>
      </c>
      <c r="M123" s="27"/>
      <c r="N123" s="145"/>
    </row>
    <row r="124" spans="1:14" x14ac:dyDescent="0.2">
      <c r="A124" s="19" t="s">
        <v>173</v>
      </c>
      <c r="B124" s="20">
        <v>45576</v>
      </c>
      <c r="C124" s="151" t="s">
        <v>155</v>
      </c>
      <c r="D124" s="21" t="s">
        <v>156</v>
      </c>
      <c r="E124" s="144">
        <v>6144</v>
      </c>
      <c r="G124" s="144">
        <f t="shared" si="6"/>
        <v>4968351.9800000004</v>
      </c>
      <c r="H124" s="152"/>
      <c r="I124" s="24">
        <f t="shared" si="7"/>
        <v>-6144</v>
      </c>
      <c r="J124" s="25">
        <f t="shared" si="8"/>
        <v>45596</v>
      </c>
      <c r="K124" s="26" t="s">
        <v>278</v>
      </c>
      <c r="L124" s="27"/>
      <c r="M124" s="27" t="s">
        <v>190</v>
      </c>
      <c r="N124" s="145"/>
    </row>
    <row r="125" spans="1:14" x14ac:dyDescent="0.2">
      <c r="A125" s="19" t="s">
        <v>173</v>
      </c>
      <c r="B125" s="20">
        <v>45576</v>
      </c>
      <c r="C125" s="151" t="s">
        <v>31</v>
      </c>
      <c r="D125" s="21" t="s">
        <v>157</v>
      </c>
      <c r="E125" s="144">
        <v>780</v>
      </c>
      <c r="G125" s="144">
        <f t="shared" si="6"/>
        <v>4974495.9800000004</v>
      </c>
      <c r="H125" s="152"/>
      <c r="I125" s="24">
        <f t="shared" si="7"/>
        <v>-780</v>
      </c>
      <c r="J125" s="25">
        <f t="shared" si="8"/>
        <v>45596</v>
      </c>
      <c r="K125" s="26" t="s">
        <v>278</v>
      </c>
      <c r="L125" s="27"/>
      <c r="M125" s="27"/>
      <c r="N125" s="145"/>
    </row>
    <row r="126" spans="1:14" x14ac:dyDescent="0.2">
      <c r="A126" s="19" t="s">
        <v>173</v>
      </c>
      <c r="B126" s="20">
        <v>45576</v>
      </c>
      <c r="C126" s="151" t="s">
        <v>158</v>
      </c>
      <c r="D126" s="21" t="s">
        <v>159</v>
      </c>
      <c r="E126" s="144">
        <v>1500</v>
      </c>
      <c r="G126" s="144">
        <f t="shared" si="6"/>
        <v>4975275.9800000004</v>
      </c>
      <c r="H126" s="152"/>
      <c r="I126" s="24">
        <f t="shared" si="7"/>
        <v>-1500</v>
      </c>
      <c r="J126" s="25">
        <f t="shared" si="8"/>
        <v>45596</v>
      </c>
      <c r="K126" s="26" t="s">
        <v>280</v>
      </c>
      <c r="L126" s="27" t="s">
        <v>191</v>
      </c>
      <c r="M126" s="27"/>
      <c r="N126" s="145"/>
    </row>
    <row r="127" spans="1:14" x14ac:dyDescent="0.2">
      <c r="A127" s="19" t="s">
        <v>173</v>
      </c>
      <c r="B127" s="20">
        <v>45576</v>
      </c>
      <c r="C127" s="151" t="s">
        <v>160</v>
      </c>
      <c r="D127" s="21" t="s">
        <v>161</v>
      </c>
      <c r="E127" s="144">
        <v>5100</v>
      </c>
      <c r="G127" s="144">
        <f t="shared" si="6"/>
        <v>4976775.9800000004</v>
      </c>
      <c r="H127" s="152"/>
      <c r="I127" s="24">
        <f t="shared" si="7"/>
        <v>-5100</v>
      </c>
      <c r="J127" s="25">
        <f t="shared" si="8"/>
        <v>45596</v>
      </c>
      <c r="K127" s="26" t="s">
        <v>280</v>
      </c>
      <c r="L127" s="27" t="s">
        <v>188</v>
      </c>
      <c r="M127" s="27"/>
      <c r="N127" s="145"/>
    </row>
    <row r="128" spans="1:14" x14ac:dyDescent="0.2">
      <c r="A128" s="19" t="s">
        <v>173</v>
      </c>
      <c r="B128" s="20">
        <v>45575</v>
      </c>
      <c r="C128" s="151" t="s">
        <v>60</v>
      </c>
      <c r="D128" s="21" t="s">
        <v>162</v>
      </c>
      <c r="E128" s="144">
        <v>500</v>
      </c>
      <c r="G128" s="144">
        <f t="shared" si="6"/>
        <v>4981875.9800000004</v>
      </c>
      <c r="H128" s="152"/>
      <c r="I128" s="24">
        <f t="shared" si="7"/>
        <v>-500</v>
      </c>
      <c r="J128" s="25">
        <f t="shared" si="8"/>
        <v>45596</v>
      </c>
      <c r="K128" s="26" t="s">
        <v>280</v>
      </c>
      <c r="L128" s="27" t="s">
        <v>183</v>
      </c>
      <c r="M128" s="27"/>
      <c r="N128" s="145"/>
    </row>
    <row r="129" spans="1:14" x14ac:dyDescent="0.2">
      <c r="A129" s="19" t="s">
        <v>173</v>
      </c>
      <c r="B129" s="20">
        <v>45575</v>
      </c>
      <c r="C129" s="151" t="s">
        <v>34</v>
      </c>
      <c r="D129" s="21" t="s">
        <v>163</v>
      </c>
      <c r="E129" s="144">
        <v>2832</v>
      </c>
      <c r="G129" s="144">
        <f t="shared" si="6"/>
        <v>4982375.9800000004</v>
      </c>
      <c r="H129" s="152"/>
      <c r="I129" s="24">
        <f t="shared" si="7"/>
        <v>-2832</v>
      </c>
      <c r="J129" s="25">
        <f t="shared" si="8"/>
        <v>45596</v>
      </c>
      <c r="K129" s="26" t="s">
        <v>280</v>
      </c>
      <c r="L129" s="27" t="s">
        <v>188</v>
      </c>
      <c r="M129" s="27"/>
      <c r="N129" s="145"/>
    </row>
    <row r="130" spans="1:14" x14ac:dyDescent="0.2">
      <c r="A130" s="19" t="s">
        <v>173</v>
      </c>
      <c r="B130" s="20">
        <v>45574</v>
      </c>
      <c r="C130" s="151" t="s">
        <v>60</v>
      </c>
      <c r="D130" s="21" t="s">
        <v>164</v>
      </c>
      <c r="E130" s="144">
        <v>2200</v>
      </c>
      <c r="G130" s="144">
        <f t="shared" si="6"/>
        <v>4985207.9800000004</v>
      </c>
      <c r="H130" s="152"/>
      <c r="I130" s="24">
        <f t="shared" si="7"/>
        <v>-2200</v>
      </c>
      <c r="J130" s="25">
        <f t="shared" si="8"/>
        <v>45596</v>
      </c>
      <c r="K130" s="26" t="s">
        <v>280</v>
      </c>
      <c r="L130" s="27" t="s">
        <v>183</v>
      </c>
      <c r="M130" s="27"/>
      <c r="N130" s="145"/>
    </row>
    <row r="131" spans="1:14" x14ac:dyDescent="0.2">
      <c r="A131" s="19" t="s">
        <v>173</v>
      </c>
      <c r="B131" s="20">
        <v>45574</v>
      </c>
      <c r="C131" s="151" t="s">
        <v>36</v>
      </c>
      <c r="D131" s="21" t="s">
        <v>165</v>
      </c>
      <c r="E131" s="144">
        <v>930</v>
      </c>
      <c r="G131" s="144">
        <f t="shared" si="6"/>
        <v>4987407.9800000004</v>
      </c>
      <c r="H131" s="152"/>
      <c r="I131" s="24">
        <f t="shared" si="7"/>
        <v>-930</v>
      </c>
      <c r="J131" s="25">
        <f t="shared" si="8"/>
        <v>45596</v>
      </c>
      <c r="K131" s="26" t="s">
        <v>278</v>
      </c>
      <c r="L131" s="27"/>
      <c r="M131" s="27"/>
      <c r="N131" s="145"/>
    </row>
    <row r="132" spans="1:14" x14ac:dyDescent="0.2">
      <c r="A132" s="19" t="s">
        <v>173</v>
      </c>
      <c r="B132" s="20">
        <v>45573</v>
      </c>
      <c r="C132" s="151" t="s">
        <v>166</v>
      </c>
      <c r="D132" s="21" t="s">
        <v>167</v>
      </c>
      <c r="E132" s="144">
        <v>1500000</v>
      </c>
      <c r="G132" s="144">
        <f t="shared" si="6"/>
        <v>4988337.9800000004</v>
      </c>
      <c r="H132" s="152"/>
      <c r="I132" s="24">
        <f t="shared" si="7"/>
        <v>-1500000</v>
      </c>
      <c r="J132" s="25">
        <f t="shared" si="8"/>
        <v>45596</v>
      </c>
      <c r="K132" s="26" t="s">
        <v>279</v>
      </c>
      <c r="L132" s="27"/>
      <c r="M132" s="27"/>
      <c r="N132" s="145"/>
    </row>
    <row r="133" spans="1:14" x14ac:dyDescent="0.2">
      <c r="A133" s="19" t="s">
        <v>173</v>
      </c>
      <c r="B133" s="20">
        <v>45573</v>
      </c>
      <c r="C133" s="151" t="s">
        <v>166</v>
      </c>
      <c r="D133" s="21" t="s">
        <v>167</v>
      </c>
      <c r="E133" s="144">
        <v>38117</v>
      </c>
      <c r="G133" s="144">
        <f t="shared" si="6"/>
        <v>6488337.9800000004</v>
      </c>
      <c r="H133" s="152"/>
      <c r="I133" s="24">
        <f t="shared" si="7"/>
        <v>-38117</v>
      </c>
      <c r="J133" s="25">
        <f t="shared" si="8"/>
        <v>45596</v>
      </c>
      <c r="K133" s="26" t="s">
        <v>279</v>
      </c>
      <c r="L133" s="27"/>
      <c r="M133" s="27"/>
      <c r="N133" s="145"/>
    </row>
    <row r="134" spans="1:14" x14ac:dyDescent="0.2">
      <c r="A134" s="19" t="s">
        <v>173</v>
      </c>
      <c r="B134" s="20">
        <v>45573</v>
      </c>
      <c r="C134" s="151" t="s">
        <v>166</v>
      </c>
      <c r="D134" s="21" t="s">
        <v>167</v>
      </c>
      <c r="F134" s="144">
        <v>950000</v>
      </c>
      <c r="G134" s="144">
        <f t="shared" si="6"/>
        <v>6526454.9800000004</v>
      </c>
      <c r="H134" s="152"/>
      <c r="I134" s="24">
        <f t="shared" si="7"/>
        <v>950000</v>
      </c>
      <c r="J134" s="25">
        <f t="shared" si="8"/>
        <v>45596</v>
      </c>
      <c r="K134" s="26" t="s">
        <v>273</v>
      </c>
      <c r="L134" s="27"/>
      <c r="M134" s="27"/>
      <c r="N134" s="145"/>
    </row>
    <row r="135" spans="1:14" x14ac:dyDescent="0.2">
      <c r="A135" s="19" t="s">
        <v>173</v>
      </c>
      <c r="B135" s="20">
        <v>45573</v>
      </c>
      <c r="C135" s="151" t="s">
        <v>166</v>
      </c>
      <c r="D135" s="21" t="s">
        <v>167</v>
      </c>
      <c r="F135" s="144">
        <v>50000</v>
      </c>
      <c r="G135" s="144">
        <f t="shared" si="6"/>
        <v>5576454.9800000004</v>
      </c>
      <c r="H135" s="152"/>
      <c r="I135" s="24">
        <f t="shared" si="7"/>
        <v>50000</v>
      </c>
      <c r="J135" s="25">
        <f t="shared" si="8"/>
        <v>45596</v>
      </c>
      <c r="K135" s="26" t="s">
        <v>731</v>
      </c>
      <c r="L135" s="27"/>
      <c r="M135" s="27" t="s">
        <v>192</v>
      </c>
      <c r="N135" s="145"/>
    </row>
    <row r="136" spans="1:14" x14ac:dyDescent="0.2">
      <c r="A136" s="19" t="s">
        <v>173</v>
      </c>
      <c r="B136" s="20">
        <v>45573</v>
      </c>
      <c r="C136" s="151" t="s">
        <v>166</v>
      </c>
      <c r="D136" s="21" t="s">
        <v>167</v>
      </c>
      <c r="F136" s="144">
        <v>10000</v>
      </c>
      <c r="G136" s="144">
        <f t="shared" si="6"/>
        <v>5526454.9800000004</v>
      </c>
      <c r="H136" s="152"/>
      <c r="I136" s="24">
        <f t="shared" si="7"/>
        <v>10000</v>
      </c>
      <c r="J136" s="25">
        <f t="shared" si="8"/>
        <v>45596</v>
      </c>
      <c r="K136" s="26" t="s">
        <v>731</v>
      </c>
      <c r="L136" s="27"/>
      <c r="M136" s="27" t="s">
        <v>193</v>
      </c>
      <c r="N136" s="145"/>
    </row>
    <row r="137" spans="1:14" x14ac:dyDescent="0.2">
      <c r="A137" s="19" t="s">
        <v>173</v>
      </c>
      <c r="B137" s="20">
        <v>45573</v>
      </c>
      <c r="C137" s="151" t="s">
        <v>166</v>
      </c>
      <c r="D137" s="21" t="s">
        <v>167</v>
      </c>
      <c r="F137" s="144">
        <v>20612</v>
      </c>
      <c r="G137" s="144">
        <f t="shared" si="6"/>
        <v>5516454.9800000004</v>
      </c>
      <c r="H137" s="152"/>
      <c r="I137" s="24">
        <f t="shared" si="7"/>
        <v>20612</v>
      </c>
      <c r="J137" s="25">
        <f t="shared" si="8"/>
        <v>45596</v>
      </c>
      <c r="K137" s="26" t="s">
        <v>196</v>
      </c>
      <c r="L137" s="27"/>
      <c r="M137" s="27" t="s">
        <v>194</v>
      </c>
      <c r="N137" s="145"/>
    </row>
    <row r="138" spans="1:14" x14ac:dyDescent="0.2">
      <c r="A138" s="19" t="s">
        <v>173</v>
      </c>
      <c r="B138" s="20">
        <v>45573</v>
      </c>
      <c r="C138" s="151" t="s">
        <v>166</v>
      </c>
      <c r="D138" s="21" t="s">
        <v>167</v>
      </c>
      <c r="E138" s="144">
        <v>8712</v>
      </c>
      <c r="G138" s="144">
        <f t="shared" si="6"/>
        <v>5495842.9800000004</v>
      </c>
      <c r="H138" s="152"/>
      <c r="I138" s="24">
        <f t="shared" si="7"/>
        <v>-8712</v>
      </c>
      <c r="J138" s="25">
        <f t="shared" si="8"/>
        <v>45596</v>
      </c>
      <c r="K138" s="26" t="s">
        <v>278</v>
      </c>
      <c r="L138" s="27"/>
      <c r="M138" s="27" t="s">
        <v>197</v>
      </c>
      <c r="N138" s="145"/>
    </row>
    <row r="139" spans="1:14" x14ac:dyDescent="0.2">
      <c r="A139" s="19" t="s">
        <v>173</v>
      </c>
      <c r="B139" s="20">
        <v>45572</v>
      </c>
      <c r="C139" s="151" t="s">
        <v>168</v>
      </c>
      <c r="D139" s="21" t="s">
        <v>169</v>
      </c>
      <c r="F139" s="144">
        <v>11616</v>
      </c>
      <c r="G139" s="144">
        <f t="shared" si="6"/>
        <v>5504554.9800000004</v>
      </c>
      <c r="H139" s="152"/>
      <c r="I139" s="24">
        <f t="shared" si="7"/>
        <v>11616</v>
      </c>
      <c r="J139" s="25">
        <f t="shared" si="8"/>
        <v>45596</v>
      </c>
      <c r="K139" s="26" t="s">
        <v>278</v>
      </c>
      <c r="L139" s="27"/>
      <c r="M139" s="27" t="s">
        <v>197</v>
      </c>
      <c r="N139" s="145"/>
    </row>
    <row r="140" spans="1:14" x14ac:dyDescent="0.2">
      <c r="A140" s="19" t="s">
        <v>173</v>
      </c>
      <c r="B140" s="20">
        <v>45572</v>
      </c>
      <c r="C140" s="151" t="s">
        <v>168</v>
      </c>
      <c r="D140" s="21" t="s">
        <v>170</v>
      </c>
      <c r="F140" s="144">
        <v>8712</v>
      </c>
      <c r="G140" s="144">
        <f t="shared" si="6"/>
        <v>5492938.9800000004</v>
      </c>
      <c r="H140" s="152"/>
      <c r="I140" s="24">
        <f t="shared" si="7"/>
        <v>8712</v>
      </c>
      <c r="J140" s="25">
        <f t="shared" si="8"/>
        <v>45596</v>
      </c>
      <c r="K140" s="26" t="s">
        <v>278</v>
      </c>
      <c r="L140" s="27"/>
      <c r="M140" s="27" t="s">
        <v>197</v>
      </c>
      <c r="N140" s="145"/>
    </row>
    <row r="141" spans="1:14" x14ac:dyDescent="0.2">
      <c r="A141" s="19" t="s">
        <v>173</v>
      </c>
      <c r="B141" s="20">
        <v>45572</v>
      </c>
      <c r="C141" s="151" t="s">
        <v>97</v>
      </c>
      <c r="D141" s="21" t="s">
        <v>98</v>
      </c>
      <c r="F141" s="144">
        <v>950000</v>
      </c>
      <c r="G141" s="144">
        <f t="shared" si="6"/>
        <v>5484226.9800000004</v>
      </c>
      <c r="H141" s="152"/>
      <c r="I141" s="24">
        <f t="shared" si="7"/>
        <v>950000</v>
      </c>
      <c r="J141" s="25">
        <f t="shared" si="8"/>
        <v>45596</v>
      </c>
      <c r="K141" s="26" t="s">
        <v>273</v>
      </c>
      <c r="L141" s="27"/>
      <c r="M141" s="27"/>
      <c r="N141" s="145"/>
    </row>
    <row r="142" spans="1:14" x14ac:dyDescent="0.2">
      <c r="A142" s="19" t="s">
        <v>173</v>
      </c>
      <c r="B142" s="20">
        <v>45572</v>
      </c>
      <c r="C142" s="151" t="s">
        <v>97</v>
      </c>
      <c r="D142" s="21" t="s">
        <v>98</v>
      </c>
      <c r="F142" s="144">
        <v>50000</v>
      </c>
      <c r="G142" s="144">
        <f t="shared" si="6"/>
        <v>4534226.9800000004</v>
      </c>
      <c r="H142" s="152"/>
      <c r="I142" s="24">
        <f t="shared" si="7"/>
        <v>50000</v>
      </c>
      <c r="J142" s="25">
        <f t="shared" si="8"/>
        <v>45596</v>
      </c>
      <c r="K142" s="26" t="s">
        <v>731</v>
      </c>
      <c r="L142" s="27"/>
      <c r="M142" s="27"/>
      <c r="N142" s="145"/>
    </row>
    <row r="143" spans="1:14" x14ac:dyDescent="0.2">
      <c r="A143" s="19" t="s">
        <v>173</v>
      </c>
      <c r="B143" s="20">
        <v>45572</v>
      </c>
      <c r="C143" s="151" t="s">
        <v>97</v>
      </c>
      <c r="D143" s="21" t="s">
        <v>98</v>
      </c>
      <c r="F143" s="144">
        <v>10000</v>
      </c>
      <c r="G143" s="144">
        <f t="shared" si="6"/>
        <v>4484226.9800000004</v>
      </c>
      <c r="H143" s="152"/>
      <c r="I143" s="24">
        <f t="shared" si="7"/>
        <v>10000</v>
      </c>
      <c r="J143" s="25">
        <f t="shared" si="8"/>
        <v>45596</v>
      </c>
      <c r="K143" s="26" t="s">
        <v>731</v>
      </c>
      <c r="L143" s="27"/>
      <c r="M143" s="27" t="s">
        <v>192</v>
      </c>
      <c r="N143" s="145"/>
    </row>
    <row r="144" spans="1:14" x14ac:dyDescent="0.2">
      <c r="A144" s="19" t="s">
        <v>173</v>
      </c>
      <c r="B144" s="20">
        <v>45567</v>
      </c>
      <c r="C144" s="151" t="s">
        <v>171</v>
      </c>
      <c r="D144" s="21" t="s">
        <v>172</v>
      </c>
      <c r="E144" s="144">
        <v>2000000</v>
      </c>
      <c r="G144" s="144">
        <f t="shared" si="6"/>
        <v>4474226.9800000004</v>
      </c>
      <c r="H144" s="152"/>
      <c r="I144" s="24">
        <f t="shared" si="7"/>
        <v>-2000000</v>
      </c>
      <c r="J144" s="25">
        <f t="shared" si="8"/>
        <v>45596</v>
      </c>
      <c r="K144" s="26" t="s">
        <v>279</v>
      </c>
      <c r="L144" s="27"/>
      <c r="M144" s="27" t="s">
        <v>193</v>
      </c>
      <c r="N144" s="145"/>
    </row>
    <row r="145" spans="1:14" x14ac:dyDescent="0.2">
      <c r="A145" s="19" t="s">
        <v>173</v>
      </c>
      <c r="B145" s="20">
        <v>45567</v>
      </c>
      <c r="C145" s="151" t="s">
        <v>171</v>
      </c>
      <c r="D145" s="21" t="s">
        <v>172</v>
      </c>
      <c r="E145" s="144">
        <v>50823</v>
      </c>
      <c r="G145" s="144">
        <f t="shared" si="6"/>
        <v>6474226.9800000004</v>
      </c>
      <c r="H145" s="152"/>
      <c r="I145" s="24">
        <f t="shared" si="7"/>
        <v>-50823</v>
      </c>
      <c r="J145" s="25">
        <f t="shared" si="8"/>
        <v>45596</v>
      </c>
      <c r="K145" s="26" t="s">
        <v>279</v>
      </c>
      <c r="L145" s="27"/>
      <c r="M145" s="27" t="s">
        <v>193</v>
      </c>
      <c r="N145" s="145"/>
    </row>
    <row r="146" spans="1:14" x14ac:dyDescent="0.2">
      <c r="A146" s="19" t="s">
        <v>173</v>
      </c>
      <c r="B146" s="20">
        <v>45567</v>
      </c>
      <c r="C146" s="151" t="s">
        <v>171</v>
      </c>
      <c r="D146" s="21" t="s">
        <v>172</v>
      </c>
      <c r="E146" s="144">
        <v>11616</v>
      </c>
      <c r="G146" s="144">
        <f t="shared" si="6"/>
        <v>6525049.9800000004</v>
      </c>
      <c r="H146" s="152"/>
      <c r="I146" s="24">
        <f t="shared" si="7"/>
        <v>-11616</v>
      </c>
      <c r="J146" s="25">
        <f t="shared" si="8"/>
        <v>45596</v>
      </c>
      <c r="K146" s="26" t="s">
        <v>278</v>
      </c>
      <c r="L146" s="27"/>
      <c r="M146" s="27" t="s">
        <v>197</v>
      </c>
      <c r="N146" s="145"/>
    </row>
    <row r="147" spans="1:14" x14ac:dyDescent="0.2">
      <c r="A147" s="19" t="s">
        <v>173</v>
      </c>
      <c r="B147" s="20">
        <v>45566</v>
      </c>
      <c r="C147" s="151" t="s">
        <v>42</v>
      </c>
      <c r="D147" s="21" t="s">
        <v>43</v>
      </c>
      <c r="E147" s="144">
        <v>20000</v>
      </c>
      <c r="G147" s="144">
        <f t="shared" si="6"/>
        <v>6536665.9800000004</v>
      </c>
      <c r="H147" s="152"/>
      <c r="I147" s="24">
        <f>F147-E147</f>
        <v>-20000</v>
      </c>
      <c r="J147" s="25">
        <f t="shared" si="8"/>
        <v>45596</v>
      </c>
      <c r="K147" s="26" t="s">
        <v>2</v>
      </c>
      <c r="L147" s="27"/>
      <c r="M147" s="27"/>
      <c r="N147" s="145"/>
    </row>
    <row r="148" spans="1:14" x14ac:dyDescent="0.2">
      <c r="A148" s="19" t="s">
        <v>173</v>
      </c>
      <c r="B148" s="20">
        <v>45565</v>
      </c>
      <c r="C148" s="151"/>
      <c r="D148" s="21" t="s">
        <v>199</v>
      </c>
      <c r="E148" s="144">
        <v>165.6</v>
      </c>
      <c r="F148" s="144">
        <v>0</v>
      </c>
      <c r="G148" s="144">
        <f t="shared" si="6"/>
        <v>6556665.9800000004</v>
      </c>
      <c r="H148" s="152"/>
      <c r="I148" s="24">
        <f t="shared" ref="I148:I197" si="9">F148-E148</f>
        <v>-165.6</v>
      </c>
      <c r="J148" s="25">
        <f t="shared" si="8"/>
        <v>45565</v>
      </c>
      <c r="K148" s="26" t="s">
        <v>278</v>
      </c>
      <c r="L148" s="27"/>
      <c r="M148" s="27"/>
      <c r="N148" s="145"/>
    </row>
    <row r="149" spans="1:14" x14ac:dyDescent="0.2">
      <c r="A149" s="19" t="s">
        <v>173</v>
      </c>
      <c r="B149" s="20">
        <v>45565</v>
      </c>
      <c r="C149" s="151"/>
      <c r="D149" s="21" t="s">
        <v>200</v>
      </c>
      <c r="E149" s="144">
        <v>0</v>
      </c>
      <c r="F149" s="144">
        <v>6485609</v>
      </c>
      <c r="G149" s="144">
        <f t="shared" ref="G149:G196" si="10">G150+I149</f>
        <v>6556831.5800000001</v>
      </c>
      <c r="H149" s="152"/>
      <c r="I149" s="24">
        <f t="shared" si="9"/>
        <v>6485609</v>
      </c>
      <c r="J149" s="25">
        <f t="shared" si="8"/>
        <v>45565</v>
      </c>
      <c r="K149" s="26" t="s">
        <v>279</v>
      </c>
      <c r="L149" s="27"/>
      <c r="M149" s="27"/>
      <c r="N149" s="145"/>
    </row>
    <row r="150" spans="1:14" x14ac:dyDescent="0.2">
      <c r="A150" s="19" t="s">
        <v>173</v>
      </c>
      <c r="B150" s="20">
        <v>45560</v>
      </c>
      <c r="C150" s="151"/>
      <c r="D150" s="21" t="s">
        <v>201</v>
      </c>
      <c r="E150" s="144">
        <v>100000</v>
      </c>
      <c r="F150" s="144">
        <v>0</v>
      </c>
      <c r="G150" s="144">
        <f t="shared" si="10"/>
        <v>71222.579999999958</v>
      </c>
      <c r="H150" s="152"/>
      <c r="I150" s="24">
        <f t="shared" si="9"/>
        <v>-100000</v>
      </c>
      <c r="J150" s="25">
        <f t="shared" si="8"/>
        <v>45565</v>
      </c>
      <c r="K150" s="26" t="s">
        <v>280</v>
      </c>
      <c r="L150" s="27" t="s">
        <v>183</v>
      </c>
      <c r="M150" s="27"/>
      <c r="N150" s="145"/>
    </row>
    <row r="151" spans="1:14" x14ac:dyDescent="0.2">
      <c r="A151" s="19" t="s">
        <v>173</v>
      </c>
      <c r="B151" s="20">
        <v>45560</v>
      </c>
      <c r="C151" s="151"/>
      <c r="D151" s="21" t="s">
        <v>202</v>
      </c>
      <c r="E151" s="144">
        <v>0</v>
      </c>
      <c r="F151" s="144">
        <v>14499.36</v>
      </c>
      <c r="G151" s="144">
        <f t="shared" si="10"/>
        <v>171222.57999999996</v>
      </c>
      <c r="H151" s="152"/>
      <c r="I151" s="24">
        <f t="shared" si="9"/>
        <v>14499.36</v>
      </c>
      <c r="J151" s="25">
        <f t="shared" ref="J151:J197" si="11">EOMONTH(B151,0)</f>
        <v>45565</v>
      </c>
      <c r="K151" s="26" t="s">
        <v>280</v>
      </c>
      <c r="L151" s="27"/>
      <c r="M151" s="27"/>
      <c r="N151" s="145"/>
    </row>
    <row r="152" spans="1:14" x14ac:dyDescent="0.2">
      <c r="A152" s="19" t="s">
        <v>173</v>
      </c>
      <c r="B152" s="20">
        <v>45558</v>
      </c>
      <c r="C152" s="151"/>
      <c r="D152" s="21" t="s">
        <v>203</v>
      </c>
      <c r="E152" s="144">
        <v>100000</v>
      </c>
      <c r="F152" s="144">
        <v>0</v>
      </c>
      <c r="G152" s="144">
        <f t="shared" si="10"/>
        <v>156723.21999999997</v>
      </c>
      <c r="H152" s="152"/>
      <c r="I152" s="24">
        <f t="shared" si="9"/>
        <v>-100000</v>
      </c>
      <c r="J152" s="25">
        <f t="shared" si="11"/>
        <v>45565</v>
      </c>
      <c r="K152" s="26" t="s">
        <v>272</v>
      </c>
      <c r="L152" s="27"/>
      <c r="M152" s="27"/>
      <c r="N152" s="145"/>
    </row>
    <row r="153" spans="1:14" x14ac:dyDescent="0.2">
      <c r="A153" s="19" t="s">
        <v>173</v>
      </c>
      <c r="B153" s="20">
        <v>45558</v>
      </c>
      <c r="C153" s="151"/>
      <c r="D153" s="21" t="s">
        <v>204</v>
      </c>
      <c r="E153" s="144">
        <v>635000</v>
      </c>
      <c r="F153" s="144">
        <v>0</v>
      </c>
      <c r="G153" s="144">
        <f t="shared" si="10"/>
        <v>256723.21999999997</v>
      </c>
      <c r="H153" s="152"/>
      <c r="I153" s="24">
        <f t="shared" si="9"/>
        <v>-635000</v>
      </c>
      <c r="J153" s="25">
        <f t="shared" si="11"/>
        <v>45565</v>
      </c>
      <c r="K153" s="26" t="s">
        <v>280</v>
      </c>
      <c r="L153" s="27" t="s">
        <v>183</v>
      </c>
      <c r="M153" s="27"/>
      <c r="N153" s="145"/>
    </row>
    <row r="154" spans="1:14" x14ac:dyDescent="0.2">
      <c r="A154" s="19" t="s">
        <v>173</v>
      </c>
      <c r="B154" s="20">
        <v>45558</v>
      </c>
      <c r="C154" s="151"/>
      <c r="D154" s="21" t="s">
        <v>205</v>
      </c>
      <c r="E154" s="144">
        <v>120000</v>
      </c>
      <c r="F154" s="144">
        <v>0</v>
      </c>
      <c r="G154" s="144">
        <f t="shared" si="10"/>
        <v>891723.22</v>
      </c>
      <c r="H154" s="152"/>
      <c r="I154" s="24">
        <f t="shared" si="9"/>
        <v>-120000</v>
      </c>
      <c r="J154" s="25">
        <f t="shared" si="11"/>
        <v>45565</v>
      </c>
      <c r="K154" s="26" t="s">
        <v>2</v>
      </c>
      <c r="L154" s="27"/>
      <c r="M154" s="27"/>
      <c r="N154" s="145"/>
    </row>
    <row r="155" spans="1:14" x14ac:dyDescent="0.2">
      <c r="A155" s="19" t="s">
        <v>173</v>
      </c>
      <c r="B155" s="20">
        <v>45558</v>
      </c>
      <c r="C155" s="151"/>
      <c r="D155" s="21" t="s">
        <v>206</v>
      </c>
      <c r="E155" s="144">
        <v>0</v>
      </c>
      <c r="F155" s="144">
        <v>70585</v>
      </c>
      <c r="G155" s="144">
        <f t="shared" si="10"/>
        <v>1011723.22</v>
      </c>
      <c r="H155" s="152"/>
      <c r="I155" s="24">
        <f t="shared" si="9"/>
        <v>70585</v>
      </c>
      <c r="J155" s="25">
        <f t="shared" si="11"/>
        <v>45565</v>
      </c>
      <c r="K155" s="26" t="s">
        <v>279</v>
      </c>
      <c r="L155" s="27"/>
      <c r="M155" s="27"/>
      <c r="N155" s="145"/>
    </row>
    <row r="156" spans="1:14" x14ac:dyDescent="0.2">
      <c r="A156" s="19" t="s">
        <v>173</v>
      </c>
      <c r="B156" s="20">
        <v>45555</v>
      </c>
      <c r="C156" s="151"/>
      <c r="D156" s="21" t="s">
        <v>207</v>
      </c>
      <c r="E156" s="144">
        <v>14499.36</v>
      </c>
      <c r="F156" s="144">
        <v>0</v>
      </c>
      <c r="G156" s="144">
        <f t="shared" si="10"/>
        <v>941138.22</v>
      </c>
      <c r="H156" s="152"/>
      <c r="I156" s="24">
        <f t="shared" si="9"/>
        <v>-14499.36</v>
      </c>
      <c r="J156" s="25">
        <f t="shared" si="11"/>
        <v>45565</v>
      </c>
      <c r="K156" s="26" t="s">
        <v>280</v>
      </c>
      <c r="L156" s="27"/>
      <c r="M156" s="27"/>
      <c r="N156" s="145"/>
    </row>
    <row r="157" spans="1:14" x14ac:dyDescent="0.2">
      <c r="A157" s="19" t="s">
        <v>173</v>
      </c>
      <c r="B157" s="20">
        <v>45555</v>
      </c>
      <c r="C157" s="151"/>
      <c r="D157" s="21" t="s">
        <v>205</v>
      </c>
      <c r="E157" s="144">
        <v>20000</v>
      </c>
      <c r="F157" s="144">
        <v>0</v>
      </c>
      <c r="G157" s="144">
        <f t="shared" si="10"/>
        <v>955637.58</v>
      </c>
      <c r="H157" s="152"/>
      <c r="I157" s="24">
        <f t="shared" si="9"/>
        <v>-20000</v>
      </c>
      <c r="J157" s="25">
        <f t="shared" si="11"/>
        <v>45565</v>
      </c>
      <c r="K157" s="26" t="s">
        <v>2</v>
      </c>
      <c r="L157" s="27"/>
      <c r="M157" s="27"/>
      <c r="N157" s="145"/>
    </row>
    <row r="158" spans="1:14" x14ac:dyDescent="0.2">
      <c r="A158" s="19" t="s">
        <v>173</v>
      </c>
      <c r="B158" s="20">
        <v>45551</v>
      </c>
      <c r="C158" s="151"/>
      <c r="D158" s="21" t="s">
        <v>205</v>
      </c>
      <c r="E158" s="144">
        <v>20000</v>
      </c>
      <c r="F158" s="144">
        <v>0</v>
      </c>
      <c r="G158" s="144">
        <f t="shared" si="10"/>
        <v>975637.58</v>
      </c>
      <c r="H158" s="152"/>
      <c r="I158" s="24">
        <f t="shared" si="9"/>
        <v>-20000</v>
      </c>
      <c r="J158" s="25">
        <f t="shared" si="11"/>
        <v>45565</v>
      </c>
      <c r="K158" s="26" t="s">
        <v>2</v>
      </c>
      <c r="L158" s="27"/>
      <c r="M158" s="27"/>
      <c r="N158" s="145"/>
    </row>
    <row r="159" spans="1:14" x14ac:dyDescent="0.2">
      <c r="A159" s="19" t="s">
        <v>173</v>
      </c>
      <c r="B159" s="20">
        <v>45545</v>
      </c>
      <c r="C159" s="151"/>
      <c r="D159" s="21" t="s">
        <v>208</v>
      </c>
      <c r="E159" s="144">
        <v>866.25</v>
      </c>
      <c r="F159" s="144">
        <v>0</v>
      </c>
      <c r="G159" s="144">
        <f t="shared" si="10"/>
        <v>995637.58</v>
      </c>
      <c r="H159" s="152"/>
      <c r="I159" s="24">
        <f t="shared" si="9"/>
        <v>-866.25</v>
      </c>
      <c r="J159" s="25">
        <f t="shared" si="11"/>
        <v>45565</v>
      </c>
      <c r="K159" s="26" t="s">
        <v>278</v>
      </c>
      <c r="L159" s="27"/>
      <c r="M159" s="27"/>
      <c r="N159" s="145"/>
    </row>
    <row r="160" spans="1:14" x14ac:dyDescent="0.2">
      <c r="A160" s="19" t="s">
        <v>173</v>
      </c>
      <c r="B160" s="20">
        <v>45541</v>
      </c>
      <c r="C160" s="151"/>
      <c r="D160" s="21" t="s">
        <v>209</v>
      </c>
      <c r="E160" s="144">
        <v>4800</v>
      </c>
      <c r="F160" s="144">
        <v>0</v>
      </c>
      <c r="G160" s="144">
        <f t="shared" si="10"/>
        <v>996503.83</v>
      </c>
      <c r="H160" s="152"/>
      <c r="I160" s="24">
        <f t="shared" si="9"/>
        <v>-4800</v>
      </c>
      <c r="J160" s="25">
        <f t="shared" si="11"/>
        <v>45565</v>
      </c>
      <c r="K160" s="26" t="s">
        <v>280</v>
      </c>
      <c r="L160" s="27" t="s">
        <v>233</v>
      </c>
      <c r="M160" s="27"/>
      <c r="N160" s="145"/>
    </row>
    <row r="161" spans="1:14" x14ac:dyDescent="0.2">
      <c r="A161" s="19" t="s">
        <v>173</v>
      </c>
      <c r="B161" s="20">
        <v>45541</v>
      </c>
      <c r="C161" s="151"/>
      <c r="D161" s="21" t="s">
        <v>210</v>
      </c>
      <c r="E161" s="144">
        <v>14499.36</v>
      </c>
      <c r="F161" s="144">
        <v>0</v>
      </c>
      <c r="G161" s="144">
        <f t="shared" si="10"/>
        <v>1001303.83</v>
      </c>
      <c r="H161" s="152"/>
      <c r="I161" s="24">
        <f t="shared" si="9"/>
        <v>-14499.36</v>
      </c>
      <c r="J161" s="25">
        <f t="shared" si="11"/>
        <v>45565</v>
      </c>
      <c r="K161" s="26" t="s">
        <v>280</v>
      </c>
      <c r="L161" s="27"/>
      <c r="M161" s="27"/>
      <c r="N161" s="145"/>
    </row>
    <row r="162" spans="1:14" x14ac:dyDescent="0.2">
      <c r="A162" s="19" t="s">
        <v>173</v>
      </c>
      <c r="B162" s="20">
        <v>45538</v>
      </c>
      <c r="C162" s="151"/>
      <c r="D162" s="21" t="s">
        <v>211</v>
      </c>
      <c r="E162" s="144">
        <v>15548</v>
      </c>
      <c r="F162" s="144">
        <v>0</v>
      </c>
      <c r="G162" s="144">
        <f t="shared" si="10"/>
        <v>1015803.19</v>
      </c>
      <c r="H162" s="152"/>
      <c r="I162" s="24">
        <f t="shared" si="9"/>
        <v>-15548</v>
      </c>
      <c r="J162" s="25">
        <f t="shared" si="11"/>
        <v>45565</v>
      </c>
      <c r="K162" s="26" t="s">
        <v>279</v>
      </c>
      <c r="L162" s="27"/>
      <c r="M162" s="27"/>
      <c r="N162" s="145"/>
    </row>
    <row r="163" spans="1:14" x14ac:dyDescent="0.2">
      <c r="A163" s="19" t="s">
        <v>173</v>
      </c>
      <c r="B163" s="20">
        <v>45538</v>
      </c>
      <c r="C163" s="151"/>
      <c r="D163" s="21" t="s">
        <v>212</v>
      </c>
      <c r="E163" s="144">
        <v>20730</v>
      </c>
      <c r="F163" s="144">
        <v>0</v>
      </c>
      <c r="G163" s="144">
        <f t="shared" si="10"/>
        <v>1031351.19</v>
      </c>
      <c r="H163" s="152"/>
      <c r="I163" s="24">
        <f t="shared" si="9"/>
        <v>-20730</v>
      </c>
      <c r="J163" s="25">
        <f t="shared" si="11"/>
        <v>45565</v>
      </c>
      <c r="K163" s="26" t="s">
        <v>279</v>
      </c>
      <c r="L163" s="27"/>
      <c r="M163" s="27"/>
      <c r="N163" s="145"/>
    </row>
    <row r="164" spans="1:14" x14ac:dyDescent="0.2">
      <c r="A164" s="19" t="s">
        <v>173</v>
      </c>
      <c r="B164" s="20">
        <v>45534</v>
      </c>
      <c r="C164" s="151"/>
      <c r="D164" s="21" t="s">
        <v>205</v>
      </c>
      <c r="E164" s="144">
        <v>20000</v>
      </c>
      <c r="F164" s="144">
        <v>0</v>
      </c>
      <c r="G164" s="144">
        <f t="shared" si="10"/>
        <v>1052081.19</v>
      </c>
      <c r="H164" s="152"/>
      <c r="I164" s="24">
        <f t="shared" si="9"/>
        <v>-20000</v>
      </c>
      <c r="J164" s="25">
        <f t="shared" si="11"/>
        <v>45535</v>
      </c>
      <c r="K164" s="26" t="s">
        <v>2</v>
      </c>
      <c r="L164" s="27"/>
      <c r="M164" s="27"/>
      <c r="N164" s="145"/>
    </row>
    <row r="165" spans="1:14" x14ac:dyDescent="0.2">
      <c r="A165" s="19" t="s">
        <v>173</v>
      </c>
      <c r="B165" s="20">
        <v>45534</v>
      </c>
      <c r="C165" s="151"/>
      <c r="D165" s="21" t="s">
        <v>213</v>
      </c>
      <c r="E165" s="144">
        <v>7200</v>
      </c>
      <c r="F165" s="144">
        <v>0</v>
      </c>
      <c r="G165" s="144">
        <f t="shared" si="10"/>
        <v>1072081.19</v>
      </c>
      <c r="H165" s="152"/>
      <c r="I165" s="24">
        <f t="shared" si="9"/>
        <v>-7200</v>
      </c>
      <c r="J165" s="25">
        <f t="shared" si="11"/>
        <v>45535</v>
      </c>
      <c r="K165" s="26" t="s">
        <v>280</v>
      </c>
      <c r="L165" s="27" t="s">
        <v>233</v>
      </c>
      <c r="M165" s="27"/>
      <c r="N165" s="145"/>
    </row>
    <row r="166" spans="1:14" x14ac:dyDescent="0.2">
      <c r="A166" s="19" t="s">
        <v>173</v>
      </c>
      <c r="B166" s="20">
        <v>45534</v>
      </c>
      <c r="C166" s="151"/>
      <c r="D166" s="21" t="s">
        <v>205</v>
      </c>
      <c r="E166" s="144">
        <v>20000</v>
      </c>
      <c r="F166" s="144">
        <v>0</v>
      </c>
      <c r="G166" s="144">
        <f t="shared" si="10"/>
        <v>1079281.19</v>
      </c>
      <c r="H166" s="152"/>
      <c r="I166" s="24">
        <f t="shared" si="9"/>
        <v>-20000</v>
      </c>
      <c r="J166" s="25">
        <f t="shared" si="11"/>
        <v>45535</v>
      </c>
      <c r="K166" s="26" t="s">
        <v>2</v>
      </c>
      <c r="L166" s="27"/>
      <c r="M166" s="27"/>
      <c r="N166" s="145"/>
    </row>
    <row r="167" spans="1:14" x14ac:dyDescent="0.2">
      <c r="A167" s="19" t="s">
        <v>173</v>
      </c>
      <c r="B167" s="20">
        <v>45534</v>
      </c>
      <c r="C167" s="151"/>
      <c r="D167" s="21" t="s">
        <v>205</v>
      </c>
      <c r="E167" s="144">
        <v>20000</v>
      </c>
      <c r="F167" s="144">
        <v>0</v>
      </c>
      <c r="G167" s="144">
        <f t="shared" si="10"/>
        <v>1099281.19</v>
      </c>
      <c r="H167" s="152"/>
      <c r="I167" s="24">
        <f t="shared" si="9"/>
        <v>-20000</v>
      </c>
      <c r="J167" s="25">
        <f t="shared" si="11"/>
        <v>45535</v>
      </c>
      <c r="K167" s="26" t="s">
        <v>2</v>
      </c>
      <c r="L167" s="27"/>
      <c r="M167" s="27"/>
      <c r="N167" s="145"/>
    </row>
    <row r="168" spans="1:14" x14ac:dyDescent="0.2">
      <c r="A168" s="19" t="s">
        <v>173</v>
      </c>
      <c r="B168" s="20">
        <v>45534</v>
      </c>
      <c r="C168" s="151"/>
      <c r="D168" s="21" t="s">
        <v>214</v>
      </c>
      <c r="E168" s="144">
        <v>5000</v>
      </c>
      <c r="F168" s="144">
        <v>0</v>
      </c>
      <c r="G168" s="144">
        <f t="shared" si="10"/>
        <v>1119281.19</v>
      </c>
      <c r="H168" s="152"/>
      <c r="I168" s="24">
        <f t="shared" si="9"/>
        <v>-5000</v>
      </c>
      <c r="J168" s="25">
        <f t="shared" si="11"/>
        <v>45535</v>
      </c>
      <c r="K168" s="26" t="s">
        <v>0</v>
      </c>
      <c r="L168" s="27"/>
      <c r="M168" s="27"/>
      <c r="N168" s="145"/>
    </row>
    <row r="169" spans="1:14" x14ac:dyDescent="0.2">
      <c r="A169" s="19" t="s">
        <v>173</v>
      </c>
      <c r="B169" s="20">
        <v>45533</v>
      </c>
      <c r="C169" s="151"/>
      <c r="D169" s="21" t="s">
        <v>206</v>
      </c>
      <c r="E169" s="144">
        <v>0</v>
      </c>
      <c r="F169" s="144">
        <v>72937</v>
      </c>
      <c r="G169" s="144">
        <f t="shared" si="10"/>
        <v>1124281.19</v>
      </c>
      <c r="H169" s="152"/>
      <c r="I169" s="24">
        <f t="shared" si="9"/>
        <v>72937</v>
      </c>
      <c r="J169" s="25">
        <f t="shared" si="11"/>
        <v>45535</v>
      </c>
      <c r="K169" s="26" t="s">
        <v>279</v>
      </c>
      <c r="L169" s="27"/>
      <c r="M169" s="27"/>
      <c r="N169" s="145"/>
    </row>
    <row r="170" spans="1:14" x14ac:dyDescent="0.2">
      <c r="A170" s="19" t="s">
        <v>173</v>
      </c>
      <c r="B170" s="20">
        <v>45527</v>
      </c>
      <c r="C170" s="151"/>
      <c r="D170" s="21" t="s">
        <v>215</v>
      </c>
      <c r="E170" s="144">
        <v>20100</v>
      </c>
      <c r="F170" s="144">
        <v>0</v>
      </c>
      <c r="G170" s="144">
        <f t="shared" si="10"/>
        <v>1051344.19</v>
      </c>
      <c r="H170" s="152"/>
      <c r="I170" s="24">
        <f t="shared" si="9"/>
        <v>-20100</v>
      </c>
      <c r="J170" s="25">
        <f t="shared" si="11"/>
        <v>45535</v>
      </c>
      <c r="K170" s="26" t="s">
        <v>272</v>
      </c>
      <c r="L170" s="27"/>
      <c r="M170" s="27" t="s">
        <v>234</v>
      </c>
      <c r="N170" s="145"/>
    </row>
    <row r="171" spans="1:14" x14ac:dyDescent="0.2">
      <c r="A171" s="19" t="s">
        <v>173</v>
      </c>
      <c r="B171" s="20">
        <v>45523</v>
      </c>
      <c r="C171" s="151"/>
      <c r="D171" s="21" t="s">
        <v>205</v>
      </c>
      <c r="E171" s="144">
        <v>140000</v>
      </c>
      <c r="F171" s="144">
        <v>0</v>
      </c>
      <c r="G171" s="144">
        <f t="shared" si="10"/>
        <v>1071444.19</v>
      </c>
      <c r="H171" s="152"/>
      <c r="I171" s="24">
        <f t="shared" si="9"/>
        <v>-140000</v>
      </c>
      <c r="J171" s="25">
        <f t="shared" si="11"/>
        <v>45535</v>
      </c>
      <c r="K171" s="26" t="s">
        <v>2</v>
      </c>
      <c r="L171" s="27"/>
      <c r="M171" s="27"/>
      <c r="N171" s="145"/>
    </row>
    <row r="172" spans="1:14" x14ac:dyDescent="0.2">
      <c r="A172" s="19" t="s">
        <v>173</v>
      </c>
      <c r="B172" s="20">
        <v>45523</v>
      </c>
      <c r="C172" s="151"/>
      <c r="D172" s="21" t="s">
        <v>214</v>
      </c>
      <c r="E172" s="144">
        <v>260000</v>
      </c>
      <c r="F172" s="144">
        <v>0</v>
      </c>
      <c r="G172" s="144">
        <f t="shared" si="10"/>
        <v>1211444.19</v>
      </c>
      <c r="H172" s="152"/>
      <c r="I172" s="24">
        <f t="shared" si="9"/>
        <v>-260000</v>
      </c>
      <c r="J172" s="25">
        <f t="shared" si="11"/>
        <v>45535</v>
      </c>
      <c r="K172" s="26" t="s">
        <v>0</v>
      </c>
      <c r="L172" s="27"/>
      <c r="M172" s="27"/>
      <c r="N172" s="145"/>
    </row>
    <row r="173" spans="1:14" x14ac:dyDescent="0.2">
      <c r="A173" s="19" t="s">
        <v>173</v>
      </c>
      <c r="B173" s="20">
        <v>45523</v>
      </c>
      <c r="C173" s="151"/>
      <c r="D173" s="21" t="s">
        <v>216</v>
      </c>
      <c r="E173" s="144">
        <v>5750</v>
      </c>
      <c r="F173" s="144">
        <v>0</v>
      </c>
      <c r="G173" s="144">
        <f t="shared" si="10"/>
        <v>1471444.19</v>
      </c>
      <c r="H173" s="152"/>
      <c r="I173" s="24">
        <f t="shared" si="9"/>
        <v>-5750</v>
      </c>
      <c r="J173" s="25">
        <f t="shared" si="11"/>
        <v>45535</v>
      </c>
      <c r="K173" s="26" t="s">
        <v>278</v>
      </c>
      <c r="L173" s="27"/>
      <c r="M173" s="27" t="s">
        <v>186</v>
      </c>
      <c r="N173" s="145"/>
    </row>
    <row r="174" spans="1:14" x14ac:dyDescent="0.2">
      <c r="A174" s="19" t="s">
        <v>173</v>
      </c>
      <c r="B174" s="20">
        <v>45520</v>
      </c>
      <c r="C174" s="151"/>
      <c r="D174" s="21" t="s">
        <v>217</v>
      </c>
      <c r="E174" s="144">
        <v>9000</v>
      </c>
      <c r="F174" s="144">
        <v>0</v>
      </c>
      <c r="G174" s="144">
        <f t="shared" si="10"/>
        <v>1477194.19</v>
      </c>
      <c r="H174" s="152"/>
      <c r="I174" s="24">
        <f t="shared" si="9"/>
        <v>-9000</v>
      </c>
      <c r="J174" s="25">
        <f t="shared" si="11"/>
        <v>45535</v>
      </c>
      <c r="K174" s="26" t="s">
        <v>278</v>
      </c>
      <c r="L174" s="27"/>
      <c r="M174" s="27" t="s">
        <v>186</v>
      </c>
      <c r="N174" s="145"/>
    </row>
    <row r="175" spans="1:14" x14ac:dyDescent="0.2">
      <c r="A175" s="19" t="s">
        <v>173</v>
      </c>
      <c r="B175" s="20">
        <v>45513</v>
      </c>
      <c r="C175" s="151"/>
      <c r="D175" s="21" t="s">
        <v>218</v>
      </c>
      <c r="E175" s="144">
        <v>568</v>
      </c>
      <c r="F175" s="144">
        <v>0</v>
      </c>
      <c r="G175" s="144">
        <f t="shared" si="10"/>
        <v>1486194.19</v>
      </c>
      <c r="H175" s="152"/>
      <c r="I175" s="24">
        <f t="shared" si="9"/>
        <v>-568</v>
      </c>
      <c r="J175" s="25">
        <f t="shared" si="11"/>
        <v>45535</v>
      </c>
      <c r="K175" s="26" t="s">
        <v>280</v>
      </c>
      <c r="L175" s="27" t="s">
        <v>235</v>
      </c>
      <c r="M175" s="27"/>
      <c r="N175" s="145"/>
    </row>
    <row r="176" spans="1:14" x14ac:dyDescent="0.2">
      <c r="A176" s="19" t="s">
        <v>173</v>
      </c>
      <c r="B176" s="20">
        <v>45511</v>
      </c>
      <c r="C176" s="151"/>
      <c r="D176" s="21" t="s">
        <v>211</v>
      </c>
      <c r="E176" s="144">
        <v>22569</v>
      </c>
      <c r="F176" s="144">
        <v>0</v>
      </c>
      <c r="G176" s="144">
        <f t="shared" si="10"/>
        <v>1486762.19</v>
      </c>
      <c r="H176" s="152"/>
      <c r="I176" s="24">
        <f t="shared" si="9"/>
        <v>-22569</v>
      </c>
      <c r="J176" s="25">
        <f t="shared" si="11"/>
        <v>45535</v>
      </c>
      <c r="K176" s="26" t="s">
        <v>279</v>
      </c>
      <c r="L176" s="27"/>
      <c r="M176" s="27"/>
      <c r="N176" s="145"/>
    </row>
    <row r="177" spans="1:14" x14ac:dyDescent="0.2">
      <c r="A177" s="19" t="s">
        <v>173</v>
      </c>
      <c r="B177" s="20">
        <v>45511</v>
      </c>
      <c r="C177" s="151"/>
      <c r="D177" s="21" t="s">
        <v>212</v>
      </c>
      <c r="E177" s="144">
        <v>25411</v>
      </c>
      <c r="F177" s="144">
        <v>0</v>
      </c>
      <c r="G177" s="144">
        <f t="shared" si="10"/>
        <v>1509331.19</v>
      </c>
      <c r="H177" s="152"/>
      <c r="I177" s="24">
        <f t="shared" si="9"/>
        <v>-25411</v>
      </c>
      <c r="J177" s="25">
        <f t="shared" si="11"/>
        <v>45535</v>
      </c>
      <c r="K177" s="26" t="s">
        <v>279</v>
      </c>
      <c r="L177" s="27"/>
      <c r="M177" s="27"/>
      <c r="N177" s="145"/>
    </row>
    <row r="178" spans="1:14" x14ac:dyDescent="0.2">
      <c r="A178" s="19" t="s">
        <v>173</v>
      </c>
      <c r="B178" s="20">
        <v>45497</v>
      </c>
      <c r="C178" s="151"/>
      <c r="D178" s="21" t="s">
        <v>219</v>
      </c>
      <c r="E178" s="144">
        <v>4800</v>
      </c>
      <c r="F178" s="144">
        <v>0</v>
      </c>
      <c r="G178" s="144">
        <f t="shared" si="10"/>
        <v>1534742.19</v>
      </c>
      <c r="H178" s="152"/>
      <c r="I178" s="24">
        <f t="shared" si="9"/>
        <v>-4800</v>
      </c>
      <c r="J178" s="25">
        <f t="shared" si="11"/>
        <v>45504</v>
      </c>
      <c r="K178" s="26" t="s">
        <v>280</v>
      </c>
      <c r="L178" s="27" t="s">
        <v>235</v>
      </c>
      <c r="M178" s="27"/>
      <c r="N178" s="145"/>
    </row>
    <row r="179" spans="1:14" x14ac:dyDescent="0.2">
      <c r="A179" s="19" t="s">
        <v>173</v>
      </c>
      <c r="B179" s="20">
        <v>45495</v>
      </c>
      <c r="C179" s="151"/>
      <c r="D179" s="21" t="s">
        <v>206</v>
      </c>
      <c r="E179" s="144">
        <v>0</v>
      </c>
      <c r="F179" s="144">
        <v>72937</v>
      </c>
      <c r="G179" s="144">
        <f t="shared" si="10"/>
        <v>1539542.19</v>
      </c>
      <c r="H179" s="152"/>
      <c r="I179" s="24">
        <f t="shared" si="9"/>
        <v>72937</v>
      </c>
      <c r="J179" s="25">
        <f t="shared" si="11"/>
        <v>45504</v>
      </c>
      <c r="K179" s="26" t="s">
        <v>279</v>
      </c>
      <c r="L179" s="27"/>
      <c r="M179" s="27"/>
      <c r="N179" s="145"/>
    </row>
    <row r="180" spans="1:14" x14ac:dyDescent="0.2">
      <c r="A180" s="19" t="s">
        <v>173</v>
      </c>
      <c r="B180" s="20">
        <v>45492</v>
      </c>
      <c r="C180" s="151"/>
      <c r="D180" s="21" t="s">
        <v>220</v>
      </c>
      <c r="E180" s="144">
        <v>0</v>
      </c>
      <c r="F180" s="144">
        <v>50000</v>
      </c>
      <c r="G180" s="144">
        <f t="shared" si="10"/>
        <v>1466605.19</v>
      </c>
      <c r="H180" s="152"/>
      <c r="I180" s="24">
        <f t="shared" si="9"/>
        <v>50000</v>
      </c>
      <c r="J180" s="25">
        <f t="shared" si="11"/>
        <v>45504</v>
      </c>
      <c r="K180" s="26" t="s">
        <v>280</v>
      </c>
      <c r="L180" s="27" t="s">
        <v>236</v>
      </c>
      <c r="M180" s="27"/>
      <c r="N180" s="145"/>
    </row>
    <row r="181" spans="1:14" x14ac:dyDescent="0.2">
      <c r="A181" s="19" t="s">
        <v>173</v>
      </c>
      <c r="B181" s="20">
        <v>45492</v>
      </c>
      <c r="C181" s="151"/>
      <c r="D181" s="21" t="s">
        <v>221</v>
      </c>
      <c r="E181" s="144">
        <v>0</v>
      </c>
      <c r="F181" s="144">
        <v>4200</v>
      </c>
      <c r="G181" s="144">
        <f t="shared" si="10"/>
        <v>1416605.19</v>
      </c>
      <c r="H181" s="152"/>
      <c r="I181" s="24">
        <f t="shared" si="9"/>
        <v>4200</v>
      </c>
      <c r="J181" s="25">
        <f t="shared" si="11"/>
        <v>45504</v>
      </c>
      <c r="K181" s="26" t="s">
        <v>278</v>
      </c>
      <c r="L181" s="27"/>
      <c r="M181" s="27"/>
      <c r="N181" s="145"/>
    </row>
    <row r="182" spans="1:14" x14ac:dyDescent="0.2">
      <c r="A182" s="19" t="s">
        <v>173</v>
      </c>
      <c r="B182" s="20">
        <v>45491</v>
      </c>
      <c r="C182" s="151"/>
      <c r="D182" s="21" t="s">
        <v>214</v>
      </c>
      <c r="E182" s="144">
        <v>500000</v>
      </c>
      <c r="F182" s="144">
        <v>0</v>
      </c>
      <c r="G182" s="144">
        <f t="shared" si="10"/>
        <v>1412405.19</v>
      </c>
      <c r="H182" s="152"/>
      <c r="I182" s="24">
        <f t="shared" si="9"/>
        <v>-500000</v>
      </c>
      <c r="J182" s="25">
        <f t="shared" si="11"/>
        <v>45504</v>
      </c>
      <c r="K182" s="26" t="s">
        <v>0</v>
      </c>
      <c r="L182" s="27"/>
      <c r="M182" s="27"/>
      <c r="N182" s="145"/>
    </row>
    <row r="183" spans="1:14" x14ac:dyDescent="0.2">
      <c r="A183" s="19" t="s">
        <v>173</v>
      </c>
      <c r="B183" s="20">
        <v>45491</v>
      </c>
      <c r="C183" s="151"/>
      <c r="D183" s="21" t="s">
        <v>222</v>
      </c>
      <c r="E183" s="144">
        <v>60000</v>
      </c>
      <c r="F183" s="144">
        <v>0</v>
      </c>
      <c r="G183" s="144">
        <f t="shared" si="10"/>
        <v>1912405.19</v>
      </c>
      <c r="H183" s="152"/>
      <c r="I183" s="24">
        <f t="shared" si="9"/>
        <v>-60000</v>
      </c>
      <c r="J183" s="25">
        <f t="shared" si="11"/>
        <v>45504</v>
      </c>
      <c r="K183" s="26" t="s">
        <v>279</v>
      </c>
      <c r="L183" s="27"/>
      <c r="M183" s="27"/>
      <c r="N183" s="145"/>
    </row>
    <row r="184" spans="1:14" x14ac:dyDescent="0.2">
      <c r="A184" s="19" t="s">
        <v>173</v>
      </c>
      <c r="B184" s="20">
        <v>45485</v>
      </c>
      <c r="C184" s="151"/>
      <c r="D184" s="21" t="s">
        <v>205</v>
      </c>
      <c r="E184" s="144">
        <v>600000</v>
      </c>
      <c r="F184" s="144">
        <v>0</v>
      </c>
      <c r="G184" s="144">
        <f t="shared" si="10"/>
        <v>1972405.19</v>
      </c>
      <c r="H184" s="152"/>
      <c r="I184" s="24">
        <f t="shared" si="9"/>
        <v>-600000</v>
      </c>
      <c r="J184" s="25">
        <f t="shared" si="11"/>
        <v>45504</v>
      </c>
      <c r="K184" s="26" t="s">
        <v>2</v>
      </c>
      <c r="L184" s="27"/>
      <c r="M184" s="27"/>
      <c r="N184" s="145"/>
    </row>
    <row r="185" spans="1:14" x14ac:dyDescent="0.2">
      <c r="A185" s="19" t="s">
        <v>173</v>
      </c>
      <c r="B185" s="20">
        <v>45485</v>
      </c>
      <c r="C185" s="151"/>
      <c r="D185" s="21" t="s">
        <v>223</v>
      </c>
      <c r="E185" s="144">
        <v>50000</v>
      </c>
      <c r="F185" s="144">
        <v>0</v>
      </c>
      <c r="G185" s="144">
        <f t="shared" si="10"/>
        <v>2572405.19</v>
      </c>
      <c r="H185" s="152"/>
      <c r="I185" s="24">
        <f t="shared" si="9"/>
        <v>-50000</v>
      </c>
      <c r="J185" s="25">
        <f t="shared" si="11"/>
        <v>45504</v>
      </c>
      <c r="K185" s="26" t="s">
        <v>280</v>
      </c>
      <c r="L185" s="27" t="s">
        <v>236</v>
      </c>
      <c r="M185" s="27"/>
      <c r="N185" s="145"/>
    </row>
    <row r="186" spans="1:14" x14ac:dyDescent="0.2">
      <c r="A186" s="19" t="s">
        <v>173</v>
      </c>
      <c r="B186" s="20">
        <v>45484</v>
      </c>
      <c r="C186" s="151"/>
      <c r="D186" s="21" t="s">
        <v>224</v>
      </c>
      <c r="E186" s="144">
        <v>2900</v>
      </c>
      <c r="F186" s="144">
        <v>0</v>
      </c>
      <c r="G186" s="144">
        <f t="shared" si="10"/>
        <v>2622405.19</v>
      </c>
      <c r="H186" s="152"/>
      <c r="I186" s="24">
        <f t="shared" si="9"/>
        <v>-2900</v>
      </c>
      <c r="J186" s="25">
        <f t="shared" si="11"/>
        <v>45504</v>
      </c>
      <c r="K186" s="26" t="s">
        <v>279</v>
      </c>
      <c r="L186" s="27"/>
      <c r="M186" s="27"/>
      <c r="N186" s="145"/>
    </row>
    <row r="187" spans="1:14" x14ac:dyDescent="0.2">
      <c r="A187" s="19" t="s">
        <v>173</v>
      </c>
      <c r="B187" s="20">
        <v>45483</v>
      </c>
      <c r="C187" s="151"/>
      <c r="D187" s="21" t="s">
        <v>225</v>
      </c>
      <c r="E187" s="144">
        <v>8100</v>
      </c>
      <c r="F187" s="144">
        <v>0</v>
      </c>
      <c r="G187" s="144">
        <f t="shared" si="10"/>
        <v>2625305.19</v>
      </c>
      <c r="H187" s="152"/>
      <c r="I187" s="24">
        <f t="shared" si="9"/>
        <v>-8100</v>
      </c>
      <c r="J187" s="25">
        <f t="shared" si="11"/>
        <v>45504</v>
      </c>
      <c r="K187" s="26" t="s">
        <v>279</v>
      </c>
      <c r="L187" s="27"/>
      <c r="M187" s="27"/>
      <c r="N187" s="145"/>
    </row>
    <row r="188" spans="1:14" x14ac:dyDescent="0.2">
      <c r="A188" s="19" t="s">
        <v>173</v>
      </c>
      <c r="B188" s="20">
        <v>45483</v>
      </c>
      <c r="C188" s="151"/>
      <c r="D188" s="21" t="s">
        <v>226</v>
      </c>
      <c r="E188" s="144">
        <v>26427.41</v>
      </c>
      <c r="F188" s="144">
        <v>0</v>
      </c>
      <c r="G188" s="144">
        <f t="shared" si="10"/>
        <v>2633405.19</v>
      </c>
      <c r="H188" s="152"/>
      <c r="I188" s="24">
        <f t="shared" si="9"/>
        <v>-26427.41</v>
      </c>
      <c r="J188" s="25">
        <f t="shared" si="11"/>
        <v>45504</v>
      </c>
      <c r="K188" s="26" t="s">
        <v>279</v>
      </c>
      <c r="L188" s="27"/>
      <c r="M188" s="27"/>
      <c r="N188" s="145"/>
    </row>
    <row r="189" spans="1:14" x14ac:dyDescent="0.2">
      <c r="A189" s="19" t="s">
        <v>173</v>
      </c>
      <c r="B189" s="20">
        <v>45476</v>
      </c>
      <c r="C189" s="151"/>
      <c r="D189" s="21" t="s">
        <v>227</v>
      </c>
      <c r="E189" s="144">
        <v>100000</v>
      </c>
      <c r="F189" s="144">
        <v>0</v>
      </c>
      <c r="G189" s="144">
        <f t="shared" si="10"/>
        <v>2659832.6</v>
      </c>
      <c r="H189" s="152"/>
      <c r="I189" s="24">
        <f t="shared" si="9"/>
        <v>-100000</v>
      </c>
      <c r="J189" s="25">
        <f t="shared" si="11"/>
        <v>45504</v>
      </c>
      <c r="K189" s="26" t="s">
        <v>272</v>
      </c>
      <c r="L189" s="27"/>
      <c r="M189" s="27"/>
      <c r="N189" s="145"/>
    </row>
    <row r="190" spans="1:14" x14ac:dyDescent="0.2">
      <c r="A190" s="19" t="s">
        <v>173</v>
      </c>
      <c r="B190" s="20">
        <v>45469</v>
      </c>
      <c r="C190" s="151"/>
      <c r="D190" s="21" t="s">
        <v>206</v>
      </c>
      <c r="E190" s="144">
        <v>0</v>
      </c>
      <c r="F190" s="144">
        <v>70585</v>
      </c>
      <c r="G190" s="144">
        <f t="shared" si="10"/>
        <v>2759832.6</v>
      </c>
      <c r="H190" s="152"/>
      <c r="I190" s="24">
        <f t="shared" si="9"/>
        <v>70585</v>
      </c>
      <c r="J190" s="25">
        <f t="shared" si="11"/>
        <v>45473</v>
      </c>
      <c r="K190" s="26" t="s">
        <v>279</v>
      </c>
      <c r="L190" s="27"/>
      <c r="M190" s="27"/>
      <c r="N190" s="145"/>
    </row>
    <row r="191" spans="1:14" x14ac:dyDescent="0.2">
      <c r="A191" s="19" t="s">
        <v>173</v>
      </c>
      <c r="B191" s="20">
        <v>45469</v>
      </c>
      <c r="C191" s="151"/>
      <c r="D191" s="21" t="s">
        <v>228</v>
      </c>
      <c r="E191" s="144">
        <v>10752.4</v>
      </c>
      <c r="F191" s="144">
        <v>0</v>
      </c>
      <c r="G191" s="144">
        <f t="shared" si="10"/>
        <v>2689247.6</v>
      </c>
      <c r="H191" s="152"/>
      <c r="I191" s="24">
        <f t="shared" si="9"/>
        <v>-10752.4</v>
      </c>
      <c r="J191" s="25">
        <f t="shared" si="11"/>
        <v>45473</v>
      </c>
      <c r="K191" s="26" t="s">
        <v>279</v>
      </c>
      <c r="L191" s="27"/>
      <c r="M191" s="27"/>
      <c r="N191" s="145"/>
    </row>
    <row r="192" spans="1:14" x14ac:dyDescent="0.2">
      <c r="A192" s="19" t="s">
        <v>173</v>
      </c>
      <c r="B192" s="20">
        <v>45468</v>
      </c>
      <c r="C192" s="151"/>
      <c r="D192" s="21" t="s">
        <v>229</v>
      </c>
      <c r="E192" s="144">
        <v>17205</v>
      </c>
      <c r="F192" s="144">
        <v>0</v>
      </c>
      <c r="G192" s="144">
        <f t="shared" si="10"/>
        <v>2700000</v>
      </c>
      <c r="H192" s="152"/>
      <c r="I192" s="24">
        <f t="shared" si="9"/>
        <v>-17205</v>
      </c>
      <c r="J192" s="25">
        <f t="shared" si="11"/>
        <v>45473</v>
      </c>
      <c r="K192" s="26" t="s">
        <v>278</v>
      </c>
      <c r="L192" s="27"/>
      <c r="M192" s="27"/>
      <c r="N192" s="145"/>
    </row>
    <row r="193" spans="1:55" x14ac:dyDescent="0.2">
      <c r="A193" s="19" t="s">
        <v>173</v>
      </c>
      <c r="B193" s="20">
        <v>45468</v>
      </c>
      <c r="C193" s="151"/>
      <c r="D193" s="21" t="s">
        <v>205</v>
      </c>
      <c r="E193" s="144">
        <v>100000</v>
      </c>
      <c r="F193" s="144">
        <v>0</v>
      </c>
      <c r="G193" s="144">
        <f t="shared" si="10"/>
        <v>2717205</v>
      </c>
      <c r="H193" s="152"/>
      <c r="I193" s="24">
        <f t="shared" si="9"/>
        <v>-100000</v>
      </c>
      <c r="J193" s="25">
        <f t="shared" si="11"/>
        <v>45473</v>
      </c>
      <c r="K193" s="26" t="s">
        <v>2</v>
      </c>
      <c r="L193" s="27"/>
      <c r="M193" s="27"/>
      <c r="N193" s="145"/>
    </row>
    <row r="194" spans="1:55" x14ac:dyDescent="0.2">
      <c r="A194" s="19" t="s">
        <v>173</v>
      </c>
      <c r="B194" s="20">
        <v>45467</v>
      </c>
      <c r="C194" s="151"/>
      <c r="D194" s="21" t="s">
        <v>230</v>
      </c>
      <c r="E194" s="144">
        <v>0</v>
      </c>
      <c r="F194" s="144">
        <v>17205</v>
      </c>
      <c r="G194" s="144">
        <f t="shared" si="10"/>
        <v>2817205</v>
      </c>
      <c r="H194" s="152"/>
      <c r="I194" s="24">
        <f t="shared" si="9"/>
        <v>17205</v>
      </c>
      <c r="J194" s="25">
        <f t="shared" si="11"/>
        <v>45473</v>
      </c>
      <c r="K194" s="26" t="s">
        <v>278</v>
      </c>
      <c r="L194" s="27"/>
      <c r="M194" s="27"/>
      <c r="N194" s="145"/>
    </row>
    <row r="195" spans="1:55" x14ac:dyDescent="0.2">
      <c r="A195" s="19" t="s">
        <v>173</v>
      </c>
      <c r="B195" s="20">
        <v>45467</v>
      </c>
      <c r="C195" s="151"/>
      <c r="D195" s="21" t="s">
        <v>231</v>
      </c>
      <c r="E195" s="144">
        <v>0</v>
      </c>
      <c r="F195" s="144">
        <v>2000000</v>
      </c>
      <c r="G195" s="144">
        <f t="shared" si="10"/>
        <v>2800000</v>
      </c>
      <c r="H195" s="152"/>
      <c r="I195" s="24">
        <f t="shared" si="9"/>
        <v>2000000</v>
      </c>
      <c r="J195" s="25">
        <f t="shared" si="11"/>
        <v>45473</v>
      </c>
      <c r="K195" s="26" t="s">
        <v>279</v>
      </c>
      <c r="L195" s="27"/>
      <c r="M195" s="27"/>
      <c r="N195" s="145"/>
    </row>
    <row r="196" spans="1:55" x14ac:dyDescent="0.2">
      <c r="A196" s="19" t="s">
        <v>173</v>
      </c>
      <c r="B196" s="20">
        <v>45464</v>
      </c>
      <c r="C196" s="151"/>
      <c r="D196" s="21" t="s">
        <v>214</v>
      </c>
      <c r="E196" s="144">
        <v>700000</v>
      </c>
      <c r="F196" s="144">
        <v>0</v>
      </c>
      <c r="G196" s="144">
        <f t="shared" si="10"/>
        <v>800000</v>
      </c>
      <c r="H196" s="152"/>
      <c r="I196" s="24">
        <f t="shared" si="9"/>
        <v>-700000</v>
      </c>
      <c r="J196" s="25">
        <f t="shared" si="11"/>
        <v>45473</v>
      </c>
      <c r="K196" s="26" t="s">
        <v>0</v>
      </c>
      <c r="L196" s="27"/>
      <c r="M196" s="27"/>
      <c r="N196" s="145"/>
    </row>
    <row r="197" spans="1:55" x14ac:dyDescent="0.2">
      <c r="A197" s="19" t="s">
        <v>173</v>
      </c>
      <c r="B197" s="20">
        <v>45463</v>
      </c>
      <c r="C197" s="151"/>
      <c r="D197" s="21" t="s">
        <v>232</v>
      </c>
      <c r="E197" s="144">
        <v>0</v>
      </c>
      <c r="F197" s="144">
        <v>1500000</v>
      </c>
      <c r="G197" s="144">
        <f>G198+I197</f>
        <v>1500000</v>
      </c>
      <c r="H197" s="152"/>
      <c r="I197" s="24">
        <f t="shared" si="9"/>
        <v>1500000</v>
      </c>
      <c r="J197" s="25">
        <f t="shared" si="11"/>
        <v>45473</v>
      </c>
      <c r="K197" s="26" t="s">
        <v>279</v>
      </c>
      <c r="L197" s="27"/>
      <c r="M197" s="27"/>
      <c r="N197" s="145"/>
    </row>
    <row r="198" spans="1:55" s="36" customFormat="1" x14ac:dyDescent="0.2">
      <c r="A198" s="28" t="s">
        <v>277</v>
      </c>
      <c r="B198" s="29" t="s">
        <v>277</v>
      </c>
      <c r="C198" s="153" t="s">
        <v>277</v>
      </c>
      <c r="D198" s="154" t="s">
        <v>277</v>
      </c>
      <c r="E198" s="160" t="s">
        <v>277</v>
      </c>
      <c r="F198" s="155" t="s">
        <v>277</v>
      </c>
      <c r="G198" s="156"/>
      <c r="H198" s="157"/>
      <c r="I198" s="158" t="s">
        <v>277</v>
      </c>
      <c r="J198" s="159" t="s">
        <v>277</v>
      </c>
      <c r="K198" s="28" t="s">
        <v>277</v>
      </c>
      <c r="N198" s="160"/>
    </row>
    <row r="199" spans="1:55" x14ac:dyDescent="0.2">
      <c r="A199" s="19" t="s">
        <v>271</v>
      </c>
      <c r="B199" s="20"/>
      <c r="C199" s="151"/>
      <c r="D199" s="21"/>
      <c r="H199" s="152"/>
      <c r="I199" s="24"/>
      <c r="J199" s="25"/>
      <c r="K199" s="26"/>
      <c r="L199" s="27"/>
      <c r="M199" s="27"/>
      <c r="N199" s="145"/>
      <c r="BC199" s="129"/>
    </row>
    <row r="200" spans="1:55" x14ac:dyDescent="0.2">
      <c r="A200" s="19" t="s">
        <v>271</v>
      </c>
      <c r="B200" s="20">
        <v>45747</v>
      </c>
      <c r="C200" s="151"/>
      <c r="D200" s="21" t="s">
        <v>2247</v>
      </c>
      <c r="F200" s="144">
        <v>219.09</v>
      </c>
      <c r="G200" s="144">
        <f t="shared" ref="G200" si="12">G201+I200</f>
        <v>47709.869999990362</v>
      </c>
      <c r="H200" s="152"/>
      <c r="I200" s="24">
        <f t="shared" ref="I200" si="13">F200-E200</f>
        <v>219.09</v>
      </c>
      <c r="J200" s="25">
        <f t="shared" ref="J200" si="14">EOMONTH(B200,0)</f>
        <v>45747</v>
      </c>
      <c r="K200" s="26" t="s">
        <v>278</v>
      </c>
      <c r="L200" s="27"/>
      <c r="M200" s="27"/>
      <c r="N200" s="145"/>
      <c r="BC200" s="129"/>
    </row>
    <row r="201" spans="1:55" x14ac:dyDescent="0.2">
      <c r="A201" s="19" t="s">
        <v>271</v>
      </c>
      <c r="B201" s="20">
        <v>45700</v>
      </c>
      <c r="C201" s="151"/>
      <c r="D201" s="21" t="s">
        <v>274</v>
      </c>
      <c r="E201" s="144">
        <v>22755.84</v>
      </c>
      <c r="F201" s="144">
        <v>0</v>
      </c>
      <c r="G201" s="144">
        <f t="shared" ref="G201:G238" si="15">G202+I201</f>
        <v>47490.779999990365</v>
      </c>
      <c r="H201" s="152"/>
      <c r="I201" s="24">
        <f t="shared" ref="I201:I242" si="16">F201-E201</f>
        <v>-22755.84</v>
      </c>
      <c r="J201" s="25">
        <f t="shared" ref="J201:J242" si="17">EOMONTH(B201,0)</f>
        <v>45716</v>
      </c>
      <c r="K201" s="26" t="s">
        <v>278</v>
      </c>
      <c r="L201" s="27"/>
      <c r="M201" s="27"/>
      <c r="N201" s="145"/>
      <c r="BC201" s="129"/>
    </row>
    <row r="202" spans="1:55" x14ac:dyDescent="0.2">
      <c r="A202" s="19" t="s">
        <v>271</v>
      </c>
      <c r="B202" s="20">
        <v>45700</v>
      </c>
      <c r="C202" s="151"/>
      <c r="D202" s="21" t="s">
        <v>266</v>
      </c>
      <c r="E202" s="144">
        <v>1</v>
      </c>
      <c r="F202" s="144">
        <v>0</v>
      </c>
      <c r="G202" s="144">
        <f t="shared" si="15"/>
        <v>70246.619999990362</v>
      </c>
      <c r="H202" s="152"/>
      <c r="I202" s="24">
        <f t="shared" si="16"/>
        <v>-1</v>
      </c>
      <c r="J202" s="25">
        <f t="shared" si="17"/>
        <v>45716</v>
      </c>
      <c r="K202" s="26" t="s">
        <v>278</v>
      </c>
      <c r="L202" s="27"/>
      <c r="M202" s="27"/>
      <c r="N202" s="145"/>
    </row>
    <row r="203" spans="1:55" x14ac:dyDescent="0.2">
      <c r="A203" s="19" t="s">
        <v>271</v>
      </c>
      <c r="B203" s="20">
        <v>45700</v>
      </c>
      <c r="C203" s="151"/>
      <c r="D203" s="21" t="s">
        <v>267</v>
      </c>
      <c r="E203" s="144">
        <v>4200</v>
      </c>
      <c r="F203" s="144">
        <v>0</v>
      </c>
      <c r="G203" s="144">
        <f t="shared" si="15"/>
        <v>70247.619999990362</v>
      </c>
      <c r="H203" s="152"/>
      <c r="I203" s="24">
        <f t="shared" si="16"/>
        <v>-4200</v>
      </c>
      <c r="J203" s="25">
        <f t="shared" si="17"/>
        <v>45716</v>
      </c>
      <c r="K203" s="26" t="s">
        <v>278</v>
      </c>
      <c r="L203" s="27"/>
      <c r="M203" s="27"/>
      <c r="N203" s="145"/>
    </row>
    <row r="204" spans="1:55" x14ac:dyDescent="0.2">
      <c r="A204" s="19" t="s">
        <v>271</v>
      </c>
      <c r="B204" s="20">
        <v>45657</v>
      </c>
      <c r="C204" s="151"/>
      <c r="D204" s="21" t="s">
        <v>270</v>
      </c>
      <c r="E204" s="144">
        <v>0</v>
      </c>
      <c r="F204" s="144">
        <v>382.88</v>
      </c>
      <c r="G204" s="144">
        <f t="shared" si="15"/>
        <v>74447.619999990362</v>
      </c>
      <c r="H204" s="152"/>
      <c r="I204" s="24">
        <f t="shared" si="16"/>
        <v>382.88</v>
      </c>
      <c r="J204" s="25">
        <f t="shared" si="17"/>
        <v>45657</v>
      </c>
      <c r="K204" s="26" t="s">
        <v>4</v>
      </c>
      <c r="L204" s="27"/>
      <c r="M204" s="27"/>
      <c r="N204" s="145"/>
    </row>
    <row r="205" spans="1:55" x14ac:dyDescent="0.2">
      <c r="A205" s="19" t="s">
        <v>271</v>
      </c>
      <c r="B205" s="20">
        <v>45650</v>
      </c>
      <c r="C205" s="151"/>
      <c r="D205" s="21" t="s">
        <v>268</v>
      </c>
      <c r="E205" s="144">
        <v>1</v>
      </c>
      <c r="F205" s="144">
        <v>0</v>
      </c>
      <c r="G205" s="144">
        <f t="shared" si="15"/>
        <v>74064.739999990357</v>
      </c>
      <c r="H205" s="152"/>
      <c r="I205" s="24">
        <f t="shared" si="16"/>
        <v>-1</v>
      </c>
      <c r="J205" s="25">
        <f t="shared" si="17"/>
        <v>45657</v>
      </c>
      <c r="K205" s="26" t="s">
        <v>278</v>
      </c>
      <c r="L205" s="27"/>
      <c r="M205" s="27"/>
      <c r="N205" s="145"/>
    </row>
    <row r="206" spans="1:55" x14ac:dyDescent="0.2">
      <c r="A206" s="19" t="s">
        <v>271</v>
      </c>
      <c r="B206" s="20">
        <v>45650</v>
      </c>
      <c r="C206" s="151"/>
      <c r="D206" s="21" t="s">
        <v>269</v>
      </c>
      <c r="E206" s="144">
        <v>100750</v>
      </c>
      <c r="F206" s="144">
        <v>0</v>
      </c>
      <c r="G206" s="144">
        <f t="shared" si="15"/>
        <v>74065.739999990357</v>
      </c>
      <c r="H206" s="152"/>
      <c r="I206" s="24">
        <f t="shared" si="16"/>
        <v>-100750</v>
      </c>
      <c r="J206" s="25">
        <f t="shared" si="17"/>
        <v>45657</v>
      </c>
      <c r="K206" s="26" t="s">
        <v>731</v>
      </c>
      <c r="L206" s="27"/>
      <c r="M206" s="27"/>
      <c r="N206" s="145"/>
    </row>
    <row r="207" spans="1:55" x14ac:dyDescent="0.2">
      <c r="A207" s="19" t="s">
        <v>271</v>
      </c>
      <c r="B207" s="20">
        <v>45646</v>
      </c>
      <c r="C207" s="151"/>
      <c r="D207" s="21" t="s">
        <v>252</v>
      </c>
      <c r="E207" s="144">
        <v>0</v>
      </c>
      <c r="F207" s="144">
        <v>100000</v>
      </c>
      <c r="G207" s="144">
        <f t="shared" si="15"/>
        <v>174815.73999999036</v>
      </c>
      <c r="H207" s="152"/>
      <c r="I207" s="24">
        <f t="shared" si="16"/>
        <v>100000</v>
      </c>
      <c r="J207" s="25">
        <f t="shared" si="17"/>
        <v>45657</v>
      </c>
      <c r="K207" s="26" t="s">
        <v>272</v>
      </c>
      <c r="L207" s="27"/>
      <c r="M207" s="27"/>
      <c r="N207" s="145"/>
    </row>
    <row r="208" spans="1:55" x14ac:dyDescent="0.2">
      <c r="A208" s="19" t="s">
        <v>271</v>
      </c>
      <c r="B208" s="20">
        <v>45622</v>
      </c>
      <c r="C208" s="151"/>
      <c r="D208" s="21" t="s">
        <v>266</v>
      </c>
      <c r="E208" s="144">
        <v>1</v>
      </c>
      <c r="F208" s="144">
        <v>0</v>
      </c>
      <c r="G208" s="144">
        <f t="shared" si="15"/>
        <v>74815.739999990357</v>
      </c>
      <c r="H208" s="152"/>
      <c r="I208" s="24">
        <f t="shared" si="16"/>
        <v>-1</v>
      </c>
      <c r="J208" s="25">
        <f t="shared" si="17"/>
        <v>45626</v>
      </c>
      <c r="K208" s="26" t="s">
        <v>278</v>
      </c>
      <c r="L208" s="27"/>
      <c r="M208" s="27"/>
      <c r="N208" s="145"/>
    </row>
    <row r="209" spans="1:14" x14ac:dyDescent="0.2">
      <c r="A209" s="19" t="s">
        <v>271</v>
      </c>
      <c r="B209" s="20">
        <v>45622</v>
      </c>
      <c r="C209" s="151"/>
      <c r="D209" s="21" t="s">
        <v>267</v>
      </c>
      <c r="E209" s="144">
        <v>14340</v>
      </c>
      <c r="F209" s="144">
        <v>0</v>
      </c>
      <c r="G209" s="144">
        <f t="shared" si="15"/>
        <v>74816.739999990357</v>
      </c>
      <c r="H209" s="152"/>
      <c r="I209" s="24">
        <f t="shared" si="16"/>
        <v>-14340</v>
      </c>
      <c r="J209" s="25">
        <f t="shared" si="17"/>
        <v>45626</v>
      </c>
      <c r="K209" s="26" t="s">
        <v>278</v>
      </c>
      <c r="L209" s="27"/>
      <c r="M209" s="27"/>
      <c r="N209" s="145"/>
    </row>
    <row r="210" spans="1:14" x14ac:dyDescent="0.2">
      <c r="A210" s="19" t="s">
        <v>271</v>
      </c>
      <c r="B210" s="20">
        <v>45597</v>
      </c>
      <c r="C210" s="151"/>
      <c r="D210" s="21" t="s">
        <v>265</v>
      </c>
      <c r="E210" s="144">
        <v>4650</v>
      </c>
      <c r="F210" s="144">
        <v>0</v>
      </c>
      <c r="G210" s="144">
        <f t="shared" si="15"/>
        <v>89156.739999990357</v>
      </c>
      <c r="H210" s="152"/>
      <c r="I210" s="24">
        <f t="shared" si="16"/>
        <v>-4650</v>
      </c>
      <c r="J210" s="25">
        <f t="shared" si="17"/>
        <v>45626</v>
      </c>
      <c r="K210" s="26" t="s">
        <v>278</v>
      </c>
      <c r="L210" s="27"/>
      <c r="M210" s="27"/>
      <c r="N210" s="145"/>
    </row>
    <row r="211" spans="1:14" x14ac:dyDescent="0.2">
      <c r="A211" s="19" t="s">
        <v>271</v>
      </c>
      <c r="B211" s="20">
        <v>45597</v>
      </c>
      <c r="C211" s="151"/>
      <c r="D211" s="21" t="s">
        <v>265</v>
      </c>
      <c r="E211" s="144">
        <v>13804.4</v>
      </c>
      <c r="F211" s="144">
        <v>0</v>
      </c>
      <c r="G211" s="144">
        <f t="shared" si="15"/>
        <v>93806.739999990357</v>
      </c>
      <c r="H211" s="152"/>
      <c r="I211" s="24">
        <f t="shared" si="16"/>
        <v>-13804.4</v>
      </c>
      <c r="J211" s="25">
        <f t="shared" si="17"/>
        <v>45626</v>
      </c>
      <c r="K211" s="26" t="s">
        <v>278</v>
      </c>
      <c r="L211" s="27"/>
      <c r="M211" s="27"/>
      <c r="N211" s="145"/>
    </row>
    <row r="212" spans="1:14" x14ac:dyDescent="0.2">
      <c r="A212" s="19" t="s">
        <v>271</v>
      </c>
      <c r="B212" s="20">
        <v>45582</v>
      </c>
      <c r="C212" s="151"/>
      <c r="D212" s="21" t="s">
        <v>263</v>
      </c>
      <c r="E212" s="144">
        <v>1</v>
      </c>
      <c r="F212" s="144">
        <v>0</v>
      </c>
      <c r="G212" s="144">
        <f t="shared" si="15"/>
        <v>107611.13999999035</v>
      </c>
      <c r="H212" s="152"/>
      <c r="I212" s="24">
        <f t="shared" si="16"/>
        <v>-1</v>
      </c>
      <c r="J212" s="25">
        <f t="shared" si="17"/>
        <v>45596</v>
      </c>
      <c r="K212" s="26" t="s">
        <v>278</v>
      </c>
      <c r="L212" s="27"/>
      <c r="M212" s="27"/>
      <c r="N212" s="145"/>
    </row>
    <row r="213" spans="1:14" x14ac:dyDescent="0.2">
      <c r="A213" s="19" t="s">
        <v>271</v>
      </c>
      <c r="B213" s="20">
        <v>45582</v>
      </c>
      <c r="C213" s="151"/>
      <c r="D213" s="21" t="s">
        <v>264</v>
      </c>
      <c r="E213" s="144">
        <v>1534</v>
      </c>
      <c r="F213" s="144">
        <v>0</v>
      </c>
      <c r="G213" s="144">
        <f t="shared" si="15"/>
        <v>107612.13999999035</v>
      </c>
      <c r="H213" s="152"/>
      <c r="I213" s="24">
        <f t="shared" si="16"/>
        <v>-1534</v>
      </c>
      <c r="J213" s="25">
        <f t="shared" si="17"/>
        <v>45596</v>
      </c>
      <c r="K213" s="26" t="s">
        <v>278</v>
      </c>
      <c r="L213" s="27"/>
      <c r="M213" s="27"/>
      <c r="N213" s="145"/>
    </row>
    <row r="214" spans="1:14" x14ac:dyDescent="0.2">
      <c r="A214" s="19" t="s">
        <v>271</v>
      </c>
      <c r="B214" s="20">
        <v>45572</v>
      </c>
      <c r="C214" s="151"/>
      <c r="D214" s="21" t="s">
        <v>262</v>
      </c>
      <c r="E214" s="144">
        <v>500</v>
      </c>
      <c r="F214" s="144">
        <v>0</v>
      </c>
      <c r="G214" s="144">
        <f t="shared" si="15"/>
        <v>109146.13999999035</v>
      </c>
      <c r="H214" s="152"/>
      <c r="I214" s="24">
        <f t="shared" si="16"/>
        <v>-500</v>
      </c>
      <c r="J214" s="25">
        <f t="shared" si="17"/>
        <v>45596</v>
      </c>
      <c r="K214" s="26" t="s">
        <v>278</v>
      </c>
      <c r="L214" s="27"/>
      <c r="M214" s="27"/>
      <c r="N214" s="145"/>
    </row>
    <row r="215" spans="1:14" x14ac:dyDescent="0.2">
      <c r="A215" s="19" t="s">
        <v>271</v>
      </c>
      <c r="B215" s="20">
        <v>45566</v>
      </c>
      <c r="C215" s="151"/>
      <c r="D215" s="21" t="s">
        <v>261</v>
      </c>
      <c r="F215" s="144">
        <v>60000</v>
      </c>
      <c r="G215" s="144">
        <f t="shared" si="15"/>
        <v>109646.13999999035</v>
      </c>
      <c r="H215" s="152"/>
      <c r="I215" s="24">
        <f t="shared" si="16"/>
        <v>60000</v>
      </c>
      <c r="J215" s="25">
        <f t="shared" si="17"/>
        <v>45596</v>
      </c>
      <c r="K215" s="26" t="s">
        <v>1</v>
      </c>
      <c r="L215" s="27"/>
      <c r="M215" s="27"/>
      <c r="N215" s="145"/>
    </row>
    <row r="216" spans="1:14" x14ac:dyDescent="0.2">
      <c r="A216" s="19" t="s">
        <v>271</v>
      </c>
      <c r="B216" s="20">
        <v>45565</v>
      </c>
      <c r="C216" s="151"/>
      <c r="D216" s="21" t="s">
        <v>251</v>
      </c>
      <c r="F216" s="144">
        <v>275.66000000000003</v>
      </c>
      <c r="G216" s="144">
        <f t="shared" si="15"/>
        <v>49646.139999990351</v>
      </c>
      <c r="H216" s="152"/>
      <c r="I216" s="24">
        <f t="shared" si="16"/>
        <v>275.66000000000003</v>
      </c>
      <c r="J216" s="25">
        <f t="shared" si="17"/>
        <v>45565</v>
      </c>
      <c r="K216" s="26" t="s">
        <v>4</v>
      </c>
      <c r="L216" s="27"/>
      <c r="M216" s="27"/>
      <c r="N216" s="145"/>
    </row>
    <row r="217" spans="1:14" x14ac:dyDescent="0.2">
      <c r="A217" s="19" t="s">
        <v>271</v>
      </c>
      <c r="B217" s="20">
        <v>45560</v>
      </c>
      <c r="C217" s="151"/>
      <c r="D217" s="21" t="s">
        <v>259</v>
      </c>
      <c r="E217" s="144">
        <v>1</v>
      </c>
      <c r="G217" s="144">
        <f t="shared" si="15"/>
        <v>49370.479999990348</v>
      </c>
      <c r="H217" s="152"/>
      <c r="I217" s="24">
        <f t="shared" si="16"/>
        <v>-1</v>
      </c>
      <c r="J217" s="25">
        <f t="shared" si="17"/>
        <v>45565</v>
      </c>
      <c r="K217" s="26" t="s">
        <v>278</v>
      </c>
      <c r="L217" s="27"/>
      <c r="M217" s="27"/>
      <c r="N217" s="145"/>
    </row>
    <row r="218" spans="1:14" x14ac:dyDescent="0.2">
      <c r="A218" s="19" t="s">
        <v>271</v>
      </c>
      <c r="B218" s="20">
        <v>45560</v>
      </c>
      <c r="C218" s="151"/>
      <c r="D218" s="21" t="s">
        <v>260</v>
      </c>
      <c r="E218" s="144">
        <v>100750</v>
      </c>
      <c r="G218" s="144">
        <f t="shared" si="15"/>
        <v>49371.479999990348</v>
      </c>
      <c r="H218" s="152"/>
      <c r="I218" s="24">
        <f t="shared" si="16"/>
        <v>-100750</v>
      </c>
      <c r="J218" s="25">
        <f t="shared" si="17"/>
        <v>45565</v>
      </c>
      <c r="K218" s="26" t="s">
        <v>731</v>
      </c>
      <c r="L218" s="27"/>
      <c r="M218" s="27"/>
      <c r="N218" s="145"/>
    </row>
    <row r="219" spans="1:14" x14ac:dyDescent="0.2">
      <c r="A219" s="19" t="s">
        <v>271</v>
      </c>
      <c r="B219" s="20">
        <v>45558</v>
      </c>
      <c r="C219" s="151"/>
      <c r="D219" s="21" t="s">
        <v>252</v>
      </c>
      <c r="F219" s="144">
        <v>100000</v>
      </c>
      <c r="G219" s="144">
        <f t="shared" si="15"/>
        <v>150121.47999999035</v>
      </c>
      <c r="H219" s="152"/>
      <c r="I219" s="24">
        <f t="shared" si="16"/>
        <v>100000</v>
      </c>
      <c r="J219" s="25">
        <f t="shared" si="17"/>
        <v>45565</v>
      </c>
      <c r="K219" s="26" t="s">
        <v>272</v>
      </c>
      <c r="L219" s="27"/>
      <c r="M219" s="27"/>
      <c r="N219" s="145"/>
    </row>
    <row r="220" spans="1:14" x14ac:dyDescent="0.2">
      <c r="A220" s="19" t="s">
        <v>271</v>
      </c>
      <c r="B220" s="20">
        <v>45505</v>
      </c>
      <c r="C220" s="151">
        <v>164771093</v>
      </c>
      <c r="D220" s="21" t="s">
        <v>258</v>
      </c>
      <c r="E220" s="144">
        <v>13804.4</v>
      </c>
      <c r="F220" s="144">
        <v>0</v>
      </c>
      <c r="G220" s="144">
        <f t="shared" si="15"/>
        <v>50121.479999990341</v>
      </c>
      <c r="H220" s="152"/>
      <c r="I220" s="24">
        <f t="shared" si="16"/>
        <v>-13804.4</v>
      </c>
      <c r="J220" s="25">
        <f t="shared" si="17"/>
        <v>45535</v>
      </c>
      <c r="K220" s="26" t="s">
        <v>278</v>
      </c>
      <c r="L220" s="27"/>
      <c r="M220" s="27"/>
      <c r="N220" s="145"/>
    </row>
    <row r="221" spans="1:14" x14ac:dyDescent="0.2">
      <c r="A221" s="19" t="s">
        <v>271</v>
      </c>
      <c r="B221" s="20">
        <v>45505</v>
      </c>
      <c r="C221" s="151">
        <v>164771094</v>
      </c>
      <c r="D221" s="21" t="s">
        <v>258</v>
      </c>
      <c r="E221" s="144">
        <v>4650</v>
      </c>
      <c r="F221" s="144">
        <v>0</v>
      </c>
      <c r="G221" s="144">
        <f t="shared" si="15"/>
        <v>63925.879999990342</v>
      </c>
      <c r="H221" s="152"/>
      <c r="I221" s="24">
        <f t="shared" si="16"/>
        <v>-4650</v>
      </c>
      <c r="J221" s="25">
        <f t="shared" si="17"/>
        <v>45535</v>
      </c>
      <c r="K221" s="26" t="s">
        <v>278</v>
      </c>
      <c r="L221" s="27"/>
      <c r="M221" s="27"/>
      <c r="N221" s="145"/>
    </row>
    <row r="222" spans="1:14" x14ac:dyDescent="0.2">
      <c r="A222" s="19" t="s">
        <v>271</v>
      </c>
      <c r="B222" s="20">
        <v>45492</v>
      </c>
      <c r="C222" s="151">
        <v>164547238</v>
      </c>
      <c r="D222" s="21" t="s">
        <v>257</v>
      </c>
      <c r="E222" s="144">
        <v>2520</v>
      </c>
      <c r="F222" s="144">
        <v>0</v>
      </c>
      <c r="G222" s="144">
        <f t="shared" si="15"/>
        <v>68575.879999990342</v>
      </c>
      <c r="H222" s="152"/>
      <c r="I222" s="24">
        <f t="shared" si="16"/>
        <v>-2520</v>
      </c>
      <c r="J222" s="25">
        <f t="shared" si="17"/>
        <v>45504</v>
      </c>
      <c r="K222" s="26" t="s">
        <v>278</v>
      </c>
      <c r="L222" s="27"/>
      <c r="M222" s="27"/>
      <c r="N222" s="145"/>
    </row>
    <row r="223" spans="1:14" x14ac:dyDescent="0.2">
      <c r="A223" s="19" t="s">
        <v>271</v>
      </c>
      <c r="B223" s="20">
        <v>45478</v>
      </c>
      <c r="C223" s="151">
        <v>164359863</v>
      </c>
      <c r="D223" s="21" t="s">
        <v>255</v>
      </c>
      <c r="E223" s="144">
        <v>1</v>
      </c>
      <c r="F223" s="144">
        <v>0</v>
      </c>
      <c r="G223" s="144">
        <f t="shared" si="15"/>
        <v>71095.879999990342</v>
      </c>
      <c r="H223" s="152"/>
      <c r="I223" s="24">
        <f t="shared" si="16"/>
        <v>-1</v>
      </c>
      <c r="J223" s="25">
        <f t="shared" si="17"/>
        <v>45504</v>
      </c>
      <c r="K223" s="26" t="s">
        <v>278</v>
      </c>
      <c r="L223" s="27"/>
      <c r="M223" s="27"/>
      <c r="N223" s="145"/>
    </row>
    <row r="224" spans="1:14" x14ac:dyDescent="0.2">
      <c r="A224" s="19" t="s">
        <v>271</v>
      </c>
      <c r="B224" s="20">
        <v>45478</v>
      </c>
      <c r="C224" s="151">
        <v>164359863</v>
      </c>
      <c r="D224" s="21" t="s">
        <v>256</v>
      </c>
      <c r="E224" s="144">
        <v>100750</v>
      </c>
      <c r="F224" s="144">
        <v>0</v>
      </c>
      <c r="G224" s="144">
        <f t="shared" si="15"/>
        <v>71096.879999990342</v>
      </c>
      <c r="H224" s="152"/>
      <c r="I224" s="24">
        <f t="shared" si="16"/>
        <v>-100750</v>
      </c>
      <c r="J224" s="25">
        <f t="shared" si="17"/>
        <v>45504</v>
      </c>
      <c r="K224" s="26" t="s">
        <v>731</v>
      </c>
      <c r="L224" s="27"/>
      <c r="M224" s="27"/>
      <c r="N224" s="145"/>
    </row>
    <row r="225" spans="1:14" x14ac:dyDescent="0.2">
      <c r="A225" s="19" t="s">
        <v>271</v>
      </c>
      <c r="B225" s="20">
        <v>45477</v>
      </c>
      <c r="C225" s="151">
        <v>164333494</v>
      </c>
      <c r="D225" s="21" t="s">
        <v>252</v>
      </c>
      <c r="E225" s="144">
        <v>0</v>
      </c>
      <c r="F225" s="144">
        <v>100000</v>
      </c>
      <c r="G225" s="144">
        <f t="shared" si="15"/>
        <v>171846.87999999034</v>
      </c>
      <c r="H225" s="152"/>
      <c r="I225" s="24">
        <f t="shared" si="16"/>
        <v>100000</v>
      </c>
      <c r="J225" s="25">
        <f t="shared" si="17"/>
        <v>45504</v>
      </c>
      <c r="K225" s="26" t="s">
        <v>272</v>
      </c>
      <c r="L225" s="27"/>
      <c r="M225" s="27"/>
      <c r="N225" s="145"/>
    </row>
    <row r="226" spans="1:14" x14ac:dyDescent="0.2">
      <c r="A226" s="19" t="s">
        <v>271</v>
      </c>
      <c r="B226" s="20">
        <v>45477</v>
      </c>
      <c r="C226" s="151">
        <v>164342668</v>
      </c>
      <c r="D226" s="21" t="s">
        <v>253</v>
      </c>
      <c r="E226" s="144">
        <v>1</v>
      </c>
      <c r="F226" s="144">
        <v>0</v>
      </c>
      <c r="G226" s="144">
        <f t="shared" si="15"/>
        <v>71846.879999990357</v>
      </c>
      <c r="H226" s="152"/>
      <c r="I226" s="24">
        <f t="shared" si="16"/>
        <v>-1</v>
      </c>
      <c r="J226" s="25">
        <f t="shared" si="17"/>
        <v>45504</v>
      </c>
      <c r="K226" s="26" t="s">
        <v>278</v>
      </c>
      <c r="L226" s="27"/>
      <c r="M226" s="27"/>
      <c r="N226" s="145"/>
    </row>
    <row r="227" spans="1:14" x14ac:dyDescent="0.2">
      <c r="A227" s="19" t="s">
        <v>271</v>
      </c>
      <c r="B227" s="20">
        <v>45477</v>
      </c>
      <c r="C227" s="151">
        <v>164342668</v>
      </c>
      <c r="D227" s="21" t="s">
        <v>254</v>
      </c>
      <c r="E227" s="144">
        <v>1200</v>
      </c>
      <c r="F227" s="144">
        <v>0</v>
      </c>
      <c r="G227" s="144">
        <f t="shared" si="15"/>
        <v>71847.879999990357</v>
      </c>
      <c r="H227" s="152"/>
      <c r="I227" s="24">
        <f t="shared" si="16"/>
        <v>-1200</v>
      </c>
      <c r="J227" s="25">
        <f t="shared" si="17"/>
        <v>45504</v>
      </c>
      <c r="K227" s="26" t="s">
        <v>279</v>
      </c>
      <c r="L227" s="27"/>
      <c r="M227" s="27"/>
      <c r="N227" s="145"/>
    </row>
    <row r="228" spans="1:14" x14ac:dyDescent="0.2">
      <c r="A228" s="19" t="s">
        <v>271</v>
      </c>
      <c r="B228" s="20">
        <v>45471</v>
      </c>
      <c r="C228" s="151">
        <v>164138623</v>
      </c>
      <c r="D228" s="21" t="s">
        <v>251</v>
      </c>
      <c r="E228" s="144">
        <v>0</v>
      </c>
      <c r="F228" s="144">
        <v>11588.98</v>
      </c>
      <c r="G228" s="144">
        <f t="shared" si="15"/>
        <v>73047.879999990357</v>
      </c>
      <c r="H228" s="152"/>
      <c r="I228" s="24">
        <f t="shared" si="16"/>
        <v>11588.98</v>
      </c>
      <c r="J228" s="25">
        <f t="shared" si="17"/>
        <v>45473</v>
      </c>
      <c r="K228" s="26" t="s">
        <v>4</v>
      </c>
      <c r="L228" s="27"/>
      <c r="M228" s="27"/>
      <c r="N228" s="145"/>
    </row>
    <row r="229" spans="1:14" x14ac:dyDescent="0.2">
      <c r="A229" s="19" t="s">
        <v>271</v>
      </c>
      <c r="B229" s="20">
        <v>45468</v>
      </c>
      <c r="C229" s="151">
        <v>163595085</v>
      </c>
      <c r="D229" s="21" t="s">
        <v>249</v>
      </c>
      <c r="E229" s="144">
        <v>1</v>
      </c>
      <c r="F229" s="144">
        <v>0</v>
      </c>
      <c r="G229" s="144">
        <f t="shared" si="15"/>
        <v>61458.899999990361</v>
      </c>
      <c r="H229" s="152"/>
      <c r="I229" s="24">
        <f t="shared" si="16"/>
        <v>-1</v>
      </c>
      <c r="J229" s="25">
        <f t="shared" si="17"/>
        <v>45473</v>
      </c>
      <c r="K229" s="26" t="s">
        <v>278</v>
      </c>
      <c r="L229" s="27"/>
      <c r="M229" s="27"/>
      <c r="N229" s="145"/>
    </row>
    <row r="230" spans="1:14" x14ac:dyDescent="0.2">
      <c r="A230" s="19" t="s">
        <v>271</v>
      </c>
      <c r="B230" s="20">
        <v>45468</v>
      </c>
      <c r="C230" s="151">
        <v>163595085</v>
      </c>
      <c r="D230" s="21" t="s">
        <v>250</v>
      </c>
      <c r="E230" s="144">
        <v>3600</v>
      </c>
      <c r="F230" s="144">
        <v>0</v>
      </c>
      <c r="G230" s="144">
        <f t="shared" si="15"/>
        <v>61459.899999990361</v>
      </c>
      <c r="H230" s="152"/>
      <c r="I230" s="24">
        <f t="shared" si="16"/>
        <v>-3600</v>
      </c>
      <c r="J230" s="25">
        <f t="shared" si="17"/>
        <v>45473</v>
      </c>
      <c r="K230" s="26" t="s">
        <v>279</v>
      </c>
      <c r="L230" s="27"/>
      <c r="M230" s="27"/>
      <c r="N230" s="145"/>
    </row>
    <row r="231" spans="1:14" x14ac:dyDescent="0.2">
      <c r="A231" s="19" t="s">
        <v>271</v>
      </c>
      <c r="B231" s="20">
        <v>45463</v>
      </c>
      <c r="C231" s="151">
        <v>163514736</v>
      </c>
      <c r="D231" s="21" t="s">
        <v>246</v>
      </c>
      <c r="E231" s="144">
        <v>0</v>
      </c>
      <c r="F231" s="144">
        <v>1500000</v>
      </c>
      <c r="G231" s="144">
        <f t="shared" si="15"/>
        <v>65059.899999990361</v>
      </c>
      <c r="H231" s="152"/>
      <c r="I231" s="24">
        <f t="shared" si="16"/>
        <v>1500000</v>
      </c>
      <c r="J231" s="25">
        <f t="shared" si="17"/>
        <v>45473</v>
      </c>
      <c r="K231" s="26" t="s">
        <v>279</v>
      </c>
      <c r="L231" s="27"/>
      <c r="M231" s="27"/>
      <c r="N231" s="145"/>
    </row>
    <row r="232" spans="1:14" x14ac:dyDescent="0.2">
      <c r="A232" s="19" t="s">
        <v>271</v>
      </c>
      <c r="B232" s="20">
        <v>45463</v>
      </c>
      <c r="C232" s="151">
        <v>163516490</v>
      </c>
      <c r="D232" s="21" t="s">
        <v>247</v>
      </c>
      <c r="E232" s="144">
        <v>15</v>
      </c>
      <c r="F232" s="144">
        <v>0</v>
      </c>
      <c r="G232" s="144">
        <f t="shared" si="15"/>
        <v>-1434940.1000000096</v>
      </c>
      <c r="H232" s="152"/>
      <c r="I232" s="24">
        <f t="shared" si="16"/>
        <v>-15</v>
      </c>
      <c r="J232" s="25">
        <f t="shared" si="17"/>
        <v>45473</v>
      </c>
      <c r="K232" s="26" t="s">
        <v>278</v>
      </c>
      <c r="L232" s="27"/>
      <c r="M232" s="27"/>
      <c r="N232" s="145"/>
    </row>
    <row r="233" spans="1:14" x14ac:dyDescent="0.2">
      <c r="A233" s="19" t="s">
        <v>271</v>
      </c>
      <c r="B233" s="20">
        <v>45463</v>
      </c>
      <c r="C233" s="151">
        <v>163516490</v>
      </c>
      <c r="D233" s="21" t="s">
        <v>248</v>
      </c>
      <c r="E233" s="144">
        <v>1500000</v>
      </c>
      <c r="F233" s="144">
        <v>0</v>
      </c>
      <c r="G233" s="144">
        <f t="shared" si="15"/>
        <v>-1434925.1000000096</v>
      </c>
      <c r="H233" s="152"/>
      <c r="I233" s="24">
        <f t="shared" si="16"/>
        <v>-1500000</v>
      </c>
      <c r="J233" s="25">
        <f t="shared" si="17"/>
        <v>45473</v>
      </c>
      <c r="K233" s="26" t="s">
        <v>279</v>
      </c>
      <c r="L233" s="27"/>
      <c r="M233" s="27"/>
      <c r="N233" s="145"/>
    </row>
    <row r="234" spans="1:14" x14ac:dyDescent="0.2">
      <c r="A234" s="19" t="s">
        <v>271</v>
      </c>
      <c r="B234" s="20">
        <v>45460</v>
      </c>
      <c r="C234" s="151">
        <v>163448059</v>
      </c>
      <c r="D234" s="21" t="s">
        <v>242</v>
      </c>
      <c r="E234" s="144">
        <v>1</v>
      </c>
      <c r="F234" s="144">
        <v>0</v>
      </c>
      <c r="G234" s="144">
        <f t="shared" si="15"/>
        <v>65074.899999990288</v>
      </c>
      <c r="H234" s="152"/>
      <c r="I234" s="24">
        <f t="shared" si="16"/>
        <v>-1</v>
      </c>
      <c r="J234" s="25">
        <f t="shared" si="17"/>
        <v>45473</v>
      </c>
      <c r="K234" s="26" t="s">
        <v>278</v>
      </c>
      <c r="L234" s="27"/>
      <c r="M234" s="27"/>
      <c r="N234" s="145"/>
    </row>
    <row r="235" spans="1:14" x14ac:dyDescent="0.2">
      <c r="A235" s="19" t="s">
        <v>271</v>
      </c>
      <c r="B235" s="20">
        <v>45460</v>
      </c>
      <c r="C235" s="151">
        <v>163448059</v>
      </c>
      <c r="D235" s="21" t="s">
        <v>243</v>
      </c>
      <c r="E235" s="144">
        <v>5340</v>
      </c>
      <c r="F235" s="144">
        <v>0</v>
      </c>
      <c r="G235" s="144">
        <f t="shared" si="15"/>
        <v>65075.899999990288</v>
      </c>
      <c r="H235" s="152"/>
      <c r="I235" s="24">
        <f t="shared" si="16"/>
        <v>-5340</v>
      </c>
      <c r="J235" s="25">
        <f t="shared" si="17"/>
        <v>45473</v>
      </c>
      <c r="K235" s="26" t="s">
        <v>278</v>
      </c>
      <c r="L235" s="27"/>
      <c r="M235" s="27"/>
      <c r="N235" s="145"/>
    </row>
    <row r="236" spans="1:14" x14ac:dyDescent="0.2">
      <c r="A236" s="19" t="s">
        <v>271</v>
      </c>
      <c r="B236" s="20">
        <v>45460</v>
      </c>
      <c r="C236" s="151">
        <v>163448471</v>
      </c>
      <c r="D236" s="21" t="s">
        <v>244</v>
      </c>
      <c r="E236" s="144">
        <v>1</v>
      </c>
      <c r="F236" s="144">
        <v>0</v>
      </c>
      <c r="G236" s="144">
        <f t="shared" si="15"/>
        <v>70415.899999990288</v>
      </c>
      <c r="H236" s="152"/>
      <c r="I236" s="24">
        <f t="shared" si="16"/>
        <v>-1</v>
      </c>
      <c r="J236" s="25">
        <f t="shared" si="17"/>
        <v>45473</v>
      </c>
      <c r="K236" s="26" t="s">
        <v>278</v>
      </c>
      <c r="L236" s="27"/>
      <c r="M236" s="27"/>
      <c r="N236" s="145"/>
    </row>
    <row r="237" spans="1:14" x14ac:dyDescent="0.2">
      <c r="A237" s="19" t="s">
        <v>271</v>
      </c>
      <c r="B237" s="20">
        <v>45460</v>
      </c>
      <c r="C237" s="151">
        <v>163448471</v>
      </c>
      <c r="D237" s="21" t="s">
        <v>245</v>
      </c>
      <c r="E237" s="144">
        <v>3600</v>
      </c>
      <c r="F237" s="144">
        <v>0</v>
      </c>
      <c r="G237" s="144">
        <f t="shared" si="15"/>
        <v>70416.899999990288</v>
      </c>
      <c r="H237" s="152"/>
      <c r="I237" s="24">
        <f t="shared" si="16"/>
        <v>-3600</v>
      </c>
      <c r="J237" s="25">
        <f t="shared" si="17"/>
        <v>45473</v>
      </c>
      <c r="K237" s="26" t="s">
        <v>279</v>
      </c>
      <c r="L237" s="27"/>
      <c r="M237" s="27"/>
      <c r="N237" s="145"/>
    </row>
    <row r="238" spans="1:14" x14ac:dyDescent="0.2">
      <c r="A238" s="19" t="s">
        <v>271</v>
      </c>
      <c r="B238" s="20">
        <v>45456</v>
      </c>
      <c r="C238" s="151">
        <v>163422599</v>
      </c>
      <c r="D238" s="21" t="s">
        <v>240</v>
      </c>
      <c r="E238" s="144">
        <v>1</v>
      </c>
      <c r="F238" s="144">
        <v>0</v>
      </c>
      <c r="G238" s="144">
        <f t="shared" si="15"/>
        <v>74016.899999990288</v>
      </c>
      <c r="H238" s="152"/>
      <c r="I238" s="24">
        <f t="shared" si="16"/>
        <v>-1</v>
      </c>
      <c r="J238" s="25">
        <f t="shared" si="17"/>
        <v>45473</v>
      </c>
      <c r="K238" s="26" t="s">
        <v>278</v>
      </c>
      <c r="L238" s="27"/>
      <c r="M238" s="27"/>
      <c r="N238" s="145"/>
    </row>
    <row r="239" spans="1:14" x14ac:dyDescent="0.2">
      <c r="A239" s="19" t="s">
        <v>271</v>
      </c>
      <c r="B239" s="20">
        <v>45456</v>
      </c>
      <c r="C239" s="151">
        <v>163422599</v>
      </c>
      <c r="D239" s="21" t="s">
        <v>241</v>
      </c>
      <c r="E239" s="144">
        <v>15244.2</v>
      </c>
      <c r="F239" s="144">
        <v>0</v>
      </c>
      <c r="G239" s="144">
        <f>G240+I239</f>
        <v>74017.899999990288</v>
      </c>
      <c r="H239" s="152"/>
      <c r="I239" s="24">
        <f t="shared" si="16"/>
        <v>-15244.2</v>
      </c>
      <c r="J239" s="25">
        <f t="shared" si="17"/>
        <v>45473</v>
      </c>
      <c r="K239" s="26" t="s">
        <v>279</v>
      </c>
      <c r="L239" s="27"/>
      <c r="M239" s="27"/>
      <c r="N239" s="145"/>
    </row>
    <row r="240" spans="1:14" x14ac:dyDescent="0.2">
      <c r="A240" s="19" t="s">
        <v>271</v>
      </c>
      <c r="B240" s="20">
        <v>45454</v>
      </c>
      <c r="C240" s="151">
        <v>163381857</v>
      </c>
      <c r="D240" s="21" t="s">
        <v>239</v>
      </c>
      <c r="E240" s="144">
        <v>0</v>
      </c>
      <c r="F240" s="144">
        <v>56601.35</v>
      </c>
      <c r="G240" s="144">
        <f>G241+I240</f>
        <v>89262.099999990285</v>
      </c>
      <c r="H240" s="152"/>
      <c r="I240" s="24">
        <f t="shared" si="16"/>
        <v>56601.35</v>
      </c>
      <c r="J240" s="25">
        <f t="shared" si="17"/>
        <v>45473</v>
      </c>
      <c r="K240" s="26" t="s">
        <v>278</v>
      </c>
      <c r="L240" s="27"/>
      <c r="M240" s="27"/>
      <c r="N240" s="145"/>
    </row>
    <row r="241" spans="1:14" x14ac:dyDescent="0.2">
      <c r="A241" s="19" t="s">
        <v>271</v>
      </c>
      <c r="B241" s="20">
        <v>45447</v>
      </c>
      <c r="C241" s="151">
        <v>163294134</v>
      </c>
      <c r="D241" s="21" t="s">
        <v>237</v>
      </c>
      <c r="E241" s="144">
        <v>1</v>
      </c>
      <c r="F241" s="144">
        <v>0</v>
      </c>
      <c r="G241" s="144">
        <f>G242+I241</f>
        <v>32660.749999990279</v>
      </c>
      <c r="H241" s="152"/>
      <c r="I241" s="24">
        <f t="shared" si="16"/>
        <v>-1</v>
      </c>
      <c r="J241" s="25">
        <f t="shared" si="17"/>
        <v>45473</v>
      </c>
      <c r="K241" s="26" t="s">
        <v>278</v>
      </c>
      <c r="L241" s="27"/>
      <c r="M241" s="27"/>
      <c r="N241" s="145"/>
    </row>
    <row r="242" spans="1:14" x14ac:dyDescent="0.2">
      <c r="A242" s="19" t="s">
        <v>271</v>
      </c>
      <c r="B242" s="20">
        <v>45447</v>
      </c>
      <c r="C242" s="151">
        <v>163294134</v>
      </c>
      <c r="D242" s="21" t="s">
        <v>238</v>
      </c>
      <c r="E242" s="144">
        <v>60000</v>
      </c>
      <c r="F242" s="144">
        <v>0</v>
      </c>
      <c r="G242" s="144">
        <f>G243+I242</f>
        <v>32661.749999990279</v>
      </c>
      <c r="H242" s="152"/>
      <c r="I242" s="24">
        <f t="shared" si="16"/>
        <v>-60000</v>
      </c>
      <c r="J242" s="25">
        <f t="shared" si="17"/>
        <v>45473</v>
      </c>
      <c r="K242" s="26" t="s">
        <v>0</v>
      </c>
      <c r="L242" s="27"/>
      <c r="M242" s="27"/>
      <c r="N242" s="145"/>
    </row>
    <row r="243" spans="1:14" x14ac:dyDescent="0.2">
      <c r="A243" s="19" t="s">
        <v>271</v>
      </c>
      <c r="B243" s="20">
        <v>45442</v>
      </c>
      <c r="C243" s="151"/>
      <c r="D243" s="21" t="s">
        <v>2225</v>
      </c>
      <c r="E243" s="161">
        <v>8647.6</v>
      </c>
      <c r="F243" s="161"/>
      <c r="G243" s="144">
        <f t="shared" ref="G243:G306" si="18">G244+I243</f>
        <v>92661.749999990279</v>
      </c>
      <c r="H243" s="152"/>
      <c r="I243" s="24">
        <f t="shared" ref="I243:I306" si="19">F243-E243</f>
        <v>-8647.6</v>
      </c>
      <c r="J243" s="25">
        <f t="shared" ref="J243:J306" si="20">EOMONTH(B243,0)</f>
        <v>45443</v>
      </c>
      <c r="K243" s="26" t="s">
        <v>279</v>
      </c>
      <c r="L243" s="27"/>
      <c r="M243" s="27"/>
      <c r="N243" s="145"/>
    </row>
    <row r="244" spans="1:14" x14ac:dyDescent="0.2">
      <c r="A244" s="19" t="s">
        <v>271</v>
      </c>
      <c r="B244" s="20">
        <v>45440</v>
      </c>
      <c r="C244" s="151"/>
      <c r="D244" s="21" t="s">
        <v>2226</v>
      </c>
      <c r="E244" s="161">
        <v>-37645</v>
      </c>
      <c r="F244" s="161"/>
      <c r="G244" s="144">
        <f t="shared" si="18"/>
        <v>101309.34999999029</v>
      </c>
      <c r="H244" s="152"/>
      <c r="I244" s="24">
        <f t="shared" si="19"/>
        <v>37645</v>
      </c>
      <c r="J244" s="25">
        <f t="shared" si="20"/>
        <v>45443</v>
      </c>
      <c r="K244" s="26" t="s">
        <v>279</v>
      </c>
      <c r="L244" s="27"/>
      <c r="M244" s="27"/>
      <c r="N244" s="145"/>
    </row>
    <row r="245" spans="1:14" x14ac:dyDescent="0.2">
      <c r="A245" s="19" t="s">
        <v>271</v>
      </c>
      <c r="B245" s="20">
        <v>45436</v>
      </c>
      <c r="C245" s="151"/>
      <c r="D245" s="21" t="s">
        <v>2227</v>
      </c>
      <c r="E245" s="161">
        <v>-43915.54</v>
      </c>
      <c r="F245" s="161"/>
      <c r="G245" s="144">
        <f t="shared" si="18"/>
        <v>63664.349999990278</v>
      </c>
      <c r="H245" s="152"/>
      <c r="I245" s="24">
        <f t="shared" si="19"/>
        <v>43915.54</v>
      </c>
      <c r="J245" s="25">
        <f t="shared" si="20"/>
        <v>45443</v>
      </c>
      <c r="K245" s="26" t="s">
        <v>279</v>
      </c>
      <c r="L245" s="27"/>
      <c r="M245" s="27"/>
      <c r="N245" s="145"/>
    </row>
    <row r="246" spans="1:14" x14ac:dyDescent="0.2">
      <c r="A246" s="19" t="s">
        <v>271</v>
      </c>
      <c r="B246" s="20">
        <v>45429</v>
      </c>
      <c r="C246" s="151"/>
      <c r="D246" s="21" t="s">
        <v>2228</v>
      </c>
      <c r="E246" s="161">
        <v>625001</v>
      </c>
      <c r="F246" s="161"/>
      <c r="G246" s="144">
        <f t="shared" si="18"/>
        <v>19748.809999990277</v>
      </c>
      <c r="H246" s="152"/>
      <c r="I246" s="24">
        <f t="shared" si="19"/>
        <v>-625001</v>
      </c>
      <c r="J246" s="25">
        <f t="shared" si="20"/>
        <v>45443</v>
      </c>
      <c r="K246" s="26" t="s">
        <v>0</v>
      </c>
      <c r="L246" s="27"/>
      <c r="M246" s="27"/>
      <c r="N246" s="145"/>
    </row>
    <row r="247" spans="1:14" x14ac:dyDescent="0.2">
      <c r="A247" s="19" t="s">
        <v>271</v>
      </c>
      <c r="B247" s="20">
        <v>45429</v>
      </c>
      <c r="C247" s="151"/>
      <c r="D247" s="21" t="s">
        <v>2229</v>
      </c>
      <c r="E247" s="161">
        <v>4141</v>
      </c>
      <c r="F247" s="161"/>
      <c r="G247" s="144">
        <f t="shared" si="18"/>
        <v>644749.80999999028</v>
      </c>
      <c r="H247" s="152"/>
      <c r="I247" s="24">
        <f t="shared" si="19"/>
        <v>-4141</v>
      </c>
      <c r="J247" s="25">
        <f t="shared" si="20"/>
        <v>45443</v>
      </c>
      <c r="K247" s="26" t="s">
        <v>279</v>
      </c>
      <c r="L247" s="27"/>
      <c r="M247" s="27"/>
      <c r="N247" s="145"/>
    </row>
    <row r="248" spans="1:14" x14ac:dyDescent="0.2">
      <c r="A248" s="19" t="s">
        <v>271</v>
      </c>
      <c r="B248" s="20">
        <v>45422</v>
      </c>
      <c r="C248" s="151"/>
      <c r="D248" s="21" t="s">
        <v>2230</v>
      </c>
      <c r="E248" s="161">
        <v>2401</v>
      </c>
      <c r="F248" s="161"/>
      <c r="G248" s="144">
        <f t="shared" si="18"/>
        <v>648890.80999999028</v>
      </c>
      <c r="H248" s="152"/>
      <c r="I248" s="24">
        <f t="shared" si="19"/>
        <v>-2401</v>
      </c>
      <c r="J248" s="25">
        <f t="shared" si="20"/>
        <v>45443</v>
      </c>
      <c r="K248" s="26" t="s">
        <v>280</v>
      </c>
      <c r="L248" s="27"/>
      <c r="M248" s="27"/>
      <c r="N248" s="145"/>
    </row>
    <row r="249" spans="1:14" x14ac:dyDescent="0.2">
      <c r="A249" s="19" t="s">
        <v>271</v>
      </c>
      <c r="B249" s="20">
        <v>45421</v>
      </c>
      <c r="C249" s="151"/>
      <c r="D249" s="21" t="s">
        <v>2231</v>
      </c>
      <c r="E249" s="161">
        <v>6400015</v>
      </c>
      <c r="F249" s="161"/>
      <c r="G249" s="144">
        <f t="shared" si="18"/>
        <v>651291.80999999028</v>
      </c>
      <c r="H249" s="152"/>
      <c r="I249" s="24">
        <f t="shared" si="19"/>
        <v>-6400015</v>
      </c>
      <c r="J249" s="25">
        <f t="shared" si="20"/>
        <v>45443</v>
      </c>
      <c r="K249" s="26" t="s">
        <v>279</v>
      </c>
      <c r="L249" s="27"/>
      <c r="M249" s="27"/>
      <c r="N249" s="145"/>
    </row>
    <row r="250" spans="1:14" x14ac:dyDescent="0.2">
      <c r="A250" s="19" t="s">
        <v>271</v>
      </c>
      <c r="B250" s="20">
        <v>45421</v>
      </c>
      <c r="C250" s="151"/>
      <c r="D250" s="21" t="s">
        <v>1461</v>
      </c>
      <c r="E250" s="161">
        <v>-1100000</v>
      </c>
      <c r="F250" s="161"/>
      <c r="G250" s="144">
        <f t="shared" si="18"/>
        <v>7051306.8099999903</v>
      </c>
      <c r="H250" s="152"/>
      <c r="I250" s="24">
        <f t="shared" si="19"/>
        <v>1100000</v>
      </c>
      <c r="J250" s="25">
        <f t="shared" si="20"/>
        <v>45443</v>
      </c>
      <c r="K250" s="26" t="s">
        <v>2</v>
      </c>
      <c r="L250" s="27"/>
      <c r="M250" s="27"/>
      <c r="N250" s="145"/>
    </row>
    <row r="251" spans="1:14" x14ac:dyDescent="0.2">
      <c r="A251" s="19" t="s">
        <v>271</v>
      </c>
      <c r="B251" s="20">
        <v>45420</v>
      </c>
      <c r="C251" s="151"/>
      <c r="D251" s="21" t="s">
        <v>2232</v>
      </c>
      <c r="E251" s="161">
        <v>-921496.75</v>
      </c>
      <c r="F251" s="161"/>
      <c r="G251" s="144">
        <f t="shared" si="18"/>
        <v>5951306.8099999903</v>
      </c>
      <c r="H251" s="152"/>
      <c r="I251" s="24">
        <f t="shared" si="19"/>
        <v>921496.75</v>
      </c>
      <c r="J251" s="25">
        <f t="shared" si="20"/>
        <v>45443</v>
      </c>
      <c r="K251" s="26" t="s">
        <v>1</v>
      </c>
      <c r="L251" s="27"/>
      <c r="M251" s="27"/>
      <c r="N251" s="145"/>
    </row>
    <row r="252" spans="1:14" x14ac:dyDescent="0.2">
      <c r="A252" s="19" t="s">
        <v>271</v>
      </c>
      <c r="B252" s="20">
        <v>45413</v>
      </c>
      <c r="C252" s="151"/>
      <c r="D252" s="21" t="s">
        <v>2233</v>
      </c>
      <c r="E252" s="161">
        <v>2371</v>
      </c>
      <c r="F252" s="161"/>
      <c r="G252" s="144">
        <f t="shared" si="18"/>
        <v>5029810.0599999903</v>
      </c>
      <c r="H252" s="152"/>
      <c r="I252" s="24">
        <f t="shared" si="19"/>
        <v>-2371</v>
      </c>
      <c r="J252" s="25">
        <f t="shared" si="20"/>
        <v>45443</v>
      </c>
      <c r="K252" s="26" t="s">
        <v>279</v>
      </c>
      <c r="L252" s="27"/>
      <c r="M252" s="27"/>
      <c r="N252" s="145"/>
    </row>
    <row r="253" spans="1:14" x14ac:dyDescent="0.2">
      <c r="A253" s="19" t="s">
        <v>271</v>
      </c>
      <c r="B253" s="20">
        <v>45412</v>
      </c>
      <c r="C253" s="151"/>
      <c r="D253" s="21" t="s">
        <v>2234</v>
      </c>
      <c r="E253" s="161">
        <v>-4200</v>
      </c>
      <c r="F253" s="161"/>
      <c r="G253" s="144">
        <f t="shared" si="18"/>
        <v>5032181.0599999903</v>
      </c>
      <c r="H253" s="152"/>
      <c r="I253" s="24">
        <f t="shared" si="19"/>
        <v>4200</v>
      </c>
      <c r="J253" s="25">
        <f t="shared" si="20"/>
        <v>45412</v>
      </c>
      <c r="K253" s="26" t="s">
        <v>278</v>
      </c>
      <c r="L253" s="27"/>
      <c r="M253" s="27"/>
      <c r="N253" s="145"/>
    </row>
    <row r="254" spans="1:14" x14ac:dyDescent="0.2">
      <c r="A254" s="19" t="s">
        <v>271</v>
      </c>
      <c r="B254" s="20">
        <v>45411</v>
      </c>
      <c r="C254" s="151"/>
      <c r="D254" s="21" t="s">
        <v>2235</v>
      </c>
      <c r="E254" s="161">
        <v>4650</v>
      </c>
      <c r="F254" s="161"/>
      <c r="G254" s="144">
        <f t="shared" si="18"/>
        <v>5027981.0599999903</v>
      </c>
      <c r="H254" s="152"/>
      <c r="I254" s="24">
        <f t="shared" si="19"/>
        <v>-4650</v>
      </c>
      <c r="J254" s="25">
        <f t="shared" si="20"/>
        <v>45412</v>
      </c>
      <c r="K254" s="26" t="s">
        <v>278</v>
      </c>
      <c r="L254" s="27"/>
      <c r="M254" s="27"/>
      <c r="N254" s="145"/>
    </row>
    <row r="255" spans="1:14" x14ac:dyDescent="0.2">
      <c r="A255" s="19" t="s">
        <v>271</v>
      </c>
      <c r="B255" s="20">
        <v>45411</v>
      </c>
      <c r="C255" s="151"/>
      <c r="D255" s="21" t="s">
        <v>2236</v>
      </c>
      <c r="E255" s="161">
        <v>14440.39</v>
      </c>
      <c r="F255" s="161"/>
      <c r="G255" s="144">
        <f t="shared" si="18"/>
        <v>5032631.0599999903</v>
      </c>
      <c r="H255" s="152"/>
      <c r="I255" s="24">
        <f t="shared" si="19"/>
        <v>-14440.39</v>
      </c>
      <c r="J255" s="25">
        <f t="shared" si="20"/>
        <v>45412</v>
      </c>
      <c r="K255" s="26" t="s">
        <v>278</v>
      </c>
      <c r="L255" s="27"/>
      <c r="M255" s="27"/>
      <c r="N255" s="145"/>
    </row>
    <row r="256" spans="1:14" x14ac:dyDescent="0.2">
      <c r="A256" s="19" t="s">
        <v>271</v>
      </c>
      <c r="B256" s="20">
        <v>45407</v>
      </c>
      <c r="C256" s="151"/>
      <c r="D256" s="21" t="s">
        <v>2237</v>
      </c>
      <c r="E256" s="161">
        <v>2401</v>
      </c>
      <c r="F256" s="161"/>
      <c r="G256" s="144">
        <f t="shared" si="18"/>
        <v>5047071.4499999899</v>
      </c>
      <c r="H256" s="152"/>
      <c r="I256" s="24">
        <f t="shared" si="19"/>
        <v>-2401</v>
      </c>
      <c r="J256" s="25">
        <f t="shared" si="20"/>
        <v>45412</v>
      </c>
      <c r="K256" s="26" t="s">
        <v>279</v>
      </c>
      <c r="L256" s="27"/>
      <c r="M256" s="27"/>
      <c r="N256" s="145"/>
    </row>
    <row r="257" spans="1:14" x14ac:dyDescent="0.2">
      <c r="A257" s="19" t="s">
        <v>271</v>
      </c>
      <c r="B257" s="20">
        <v>45404</v>
      </c>
      <c r="C257" s="151"/>
      <c r="D257" s="21" t="s">
        <v>2238</v>
      </c>
      <c r="E257" s="161">
        <v>42</v>
      </c>
      <c r="F257" s="161"/>
      <c r="G257" s="144">
        <f t="shared" si="18"/>
        <v>5049472.4499999899</v>
      </c>
      <c r="H257" s="152"/>
      <c r="I257" s="24">
        <f t="shared" si="19"/>
        <v>-42</v>
      </c>
      <c r="J257" s="25">
        <f t="shared" si="20"/>
        <v>45412</v>
      </c>
      <c r="K257" s="26" t="s">
        <v>278</v>
      </c>
      <c r="L257" s="27"/>
      <c r="M257" s="27"/>
      <c r="N257" s="145"/>
    </row>
    <row r="258" spans="1:14" x14ac:dyDescent="0.2">
      <c r="A258" s="19" t="s">
        <v>271</v>
      </c>
      <c r="B258" s="20">
        <v>45400</v>
      </c>
      <c r="C258" s="151"/>
      <c r="D258" s="21" t="s">
        <v>2228</v>
      </c>
      <c r="E258" s="161">
        <v>475001</v>
      </c>
      <c r="F258" s="161"/>
      <c r="G258" s="144">
        <f t="shared" si="18"/>
        <v>5049514.4499999899</v>
      </c>
      <c r="H258" s="152"/>
      <c r="I258" s="24">
        <f t="shared" si="19"/>
        <v>-475001</v>
      </c>
      <c r="J258" s="25">
        <f t="shared" si="20"/>
        <v>45412</v>
      </c>
      <c r="K258" s="26" t="s">
        <v>0</v>
      </c>
      <c r="L258" s="27"/>
      <c r="M258" s="27"/>
      <c r="N258" s="145"/>
    </row>
    <row r="259" spans="1:14" x14ac:dyDescent="0.2">
      <c r="A259" s="19" t="s">
        <v>271</v>
      </c>
      <c r="B259" s="20">
        <v>45399</v>
      </c>
      <c r="C259" s="151"/>
      <c r="D259" s="21" t="s">
        <v>2239</v>
      </c>
      <c r="E259" s="161">
        <v>4201</v>
      </c>
      <c r="F259" s="161"/>
      <c r="G259" s="144">
        <f t="shared" si="18"/>
        <v>5524515.4499999899</v>
      </c>
      <c r="H259" s="152"/>
      <c r="I259" s="24">
        <f t="shared" si="19"/>
        <v>-4201</v>
      </c>
      <c r="J259" s="25">
        <f t="shared" si="20"/>
        <v>45412</v>
      </c>
      <c r="K259" s="26" t="s">
        <v>280</v>
      </c>
      <c r="L259" s="27"/>
      <c r="M259" s="27"/>
      <c r="N259" s="145"/>
    </row>
    <row r="260" spans="1:14" x14ac:dyDescent="0.2">
      <c r="A260" s="19" t="s">
        <v>271</v>
      </c>
      <c r="B260" s="20">
        <v>45387</v>
      </c>
      <c r="C260" s="151"/>
      <c r="D260" s="21" t="s">
        <v>2240</v>
      </c>
      <c r="E260" s="161">
        <v>565</v>
      </c>
      <c r="F260" s="161"/>
      <c r="G260" s="144">
        <f t="shared" si="18"/>
        <v>5528716.4499999899</v>
      </c>
      <c r="H260" s="152"/>
      <c r="I260" s="24">
        <f t="shared" si="19"/>
        <v>-565</v>
      </c>
      <c r="J260" s="25">
        <f t="shared" si="20"/>
        <v>45412</v>
      </c>
      <c r="K260" s="26" t="s">
        <v>280</v>
      </c>
      <c r="L260" s="27"/>
      <c r="M260" s="27"/>
      <c r="N260" s="145"/>
    </row>
    <row r="261" spans="1:14" x14ac:dyDescent="0.2">
      <c r="A261" s="19" t="s">
        <v>271</v>
      </c>
      <c r="B261" s="20">
        <v>45387</v>
      </c>
      <c r="C261" s="151"/>
      <c r="D261" s="21" t="s">
        <v>2234</v>
      </c>
      <c r="E261" s="161">
        <v>-4200</v>
      </c>
      <c r="F261" s="161"/>
      <c r="G261" s="144">
        <f t="shared" si="18"/>
        <v>5529281.4499999899</v>
      </c>
      <c r="H261" s="152"/>
      <c r="I261" s="24">
        <f t="shared" si="19"/>
        <v>4200</v>
      </c>
      <c r="J261" s="25">
        <f t="shared" si="20"/>
        <v>45412</v>
      </c>
      <c r="K261" s="26" t="s">
        <v>278</v>
      </c>
      <c r="L261" s="27"/>
      <c r="M261" s="27"/>
      <c r="N261" s="145"/>
    </row>
    <row r="262" spans="1:14" x14ac:dyDescent="0.2">
      <c r="A262" s="19" t="s">
        <v>271</v>
      </c>
      <c r="B262" s="20">
        <v>45385</v>
      </c>
      <c r="C262" s="151"/>
      <c r="D262" s="21" t="s">
        <v>2241</v>
      </c>
      <c r="E262" s="161">
        <v>6001</v>
      </c>
      <c r="F262" s="161"/>
      <c r="G262" s="144">
        <f t="shared" si="18"/>
        <v>5525081.4499999899</v>
      </c>
      <c r="H262" s="152"/>
      <c r="I262" s="24">
        <f t="shared" si="19"/>
        <v>-6001</v>
      </c>
      <c r="J262" s="25">
        <f t="shared" si="20"/>
        <v>45412</v>
      </c>
      <c r="K262" s="26" t="s">
        <v>278</v>
      </c>
      <c r="L262" s="27"/>
      <c r="M262" s="27"/>
      <c r="N262" s="145"/>
    </row>
    <row r="263" spans="1:14" x14ac:dyDescent="0.2">
      <c r="A263" s="19" t="s">
        <v>271</v>
      </c>
      <c r="B263" s="20">
        <v>45385</v>
      </c>
      <c r="C263" s="151"/>
      <c r="D263" s="21" t="s">
        <v>2242</v>
      </c>
      <c r="E263" s="161">
        <v>100751</v>
      </c>
      <c r="F263" s="161"/>
      <c r="G263" s="144">
        <f t="shared" si="18"/>
        <v>5531082.4499999899</v>
      </c>
      <c r="H263" s="152"/>
      <c r="I263" s="24">
        <f t="shared" si="19"/>
        <v>-100751</v>
      </c>
      <c r="J263" s="25">
        <f t="shared" si="20"/>
        <v>45412</v>
      </c>
      <c r="K263" s="26" t="s">
        <v>731</v>
      </c>
      <c r="L263" s="27"/>
      <c r="M263" s="27"/>
      <c r="N263" s="145"/>
    </row>
    <row r="264" spans="1:14" x14ac:dyDescent="0.2">
      <c r="A264" s="19" t="s">
        <v>271</v>
      </c>
      <c r="B264" s="20">
        <v>45382</v>
      </c>
      <c r="C264" s="151"/>
      <c r="D264" s="21" t="s">
        <v>2243</v>
      </c>
      <c r="E264" s="161">
        <v>61213.45</v>
      </c>
      <c r="F264" s="161"/>
      <c r="G264" s="144">
        <f t="shared" si="18"/>
        <v>5631833.4499999899</v>
      </c>
      <c r="H264" s="152"/>
      <c r="I264" s="24">
        <f t="shared" si="19"/>
        <v>-61213.45</v>
      </c>
      <c r="J264" s="25">
        <f t="shared" si="20"/>
        <v>45382</v>
      </c>
      <c r="K264" s="26" t="s">
        <v>2474</v>
      </c>
      <c r="L264" s="27"/>
      <c r="M264" s="27"/>
      <c r="N264" s="145"/>
    </row>
    <row r="265" spans="1:14" x14ac:dyDescent="0.2">
      <c r="A265" s="19" t="s">
        <v>271</v>
      </c>
      <c r="B265" s="20">
        <v>45382</v>
      </c>
      <c r="C265" s="151"/>
      <c r="D265" s="21" t="s">
        <v>2243</v>
      </c>
      <c r="E265" s="161">
        <v>-1557.95</v>
      </c>
      <c r="F265" s="161"/>
      <c r="G265" s="144">
        <f t="shared" si="18"/>
        <v>5693046.8999999901</v>
      </c>
      <c r="H265" s="152"/>
      <c r="I265" s="24">
        <f t="shared" si="19"/>
        <v>1557.95</v>
      </c>
      <c r="J265" s="25">
        <f t="shared" si="20"/>
        <v>45382</v>
      </c>
      <c r="K265" s="26" t="s">
        <v>2474</v>
      </c>
      <c r="L265" s="27"/>
      <c r="M265" s="27"/>
      <c r="N265" s="145"/>
    </row>
    <row r="266" spans="1:14" x14ac:dyDescent="0.2">
      <c r="A266" s="19" t="s">
        <v>271</v>
      </c>
      <c r="B266" s="20">
        <v>45382</v>
      </c>
      <c r="C266" s="151"/>
      <c r="D266" s="21" t="s">
        <v>2243</v>
      </c>
      <c r="E266" s="161">
        <v>-689.14</v>
      </c>
      <c r="F266" s="161"/>
      <c r="G266" s="144">
        <f t="shared" si="18"/>
        <v>5691488.9499999899</v>
      </c>
      <c r="H266" s="152"/>
      <c r="I266" s="24">
        <f t="shared" si="19"/>
        <v>689.14</v>
      </c>
      <c r="J266" s="25">
        <f t="shared" si="20"/>
        <v>45382</v>
      </c>
      <c r="K266" s="26" t="s">
        <v>2474</v>
      </c>
      <c r="L266" s="27"/>
      <c r="M266" s="27"/>
      <c r="N266" s="145"/>
    </row>
    <row r="267" spans="1:14" x14ac:dyDescent="0.2">
      <c r="A267" s="19" t="s">
        <v>271</v>
      </c>
      <c r="B267" s="20">
        <v>45382</v>
      </c>
      <c r="C267" s="151"/>
      <c r="D267" s="21" t="s">
        <v>2243</v>
      </c>
      <c r="E267" s="161">
        <v>-58966.400000000001</v>
      </c>
      <c r="F267" s="161"/>
      <c r="G267" s="144">
        <f t="shared" si="18"/>
        <v>5690799.8099999903</v>
      </c>
      <c r="H267" s="152"/>
      <c r="I267" s="24">
        <f t="shared" si="19"/>
        <v>58966.400000000001</v>
      </c>
      <c r="J267" s="25">
        <f t="shared" si="20"/>
        <v>45382</v>
      </c>
      <c r="K267" s="26" t="s">
        <v>2474</v>
      </c>
      <c r="L267" s="27"/>
      <c r="M267" s="27"/>
      <c r="N267" s="145"/>
    </row>
    <row r="268" spans="1:14" x14ac:dyDescent="0.2">
      <c r="A268" s="19" t="s">
        <v>271</v>
      </c>
      <c r="B268" s="20">
        <v>45379</v>
      </c>
      <c r="C268" s="151"/>
      <c r="D268" s="21" t="s">
        <v>2244</v>
      </c>
      <c r="E268" s="161">
        <v>200001</v>
      </c>
      <c r="F268" s="161"/>
      <c r="G268" s="144">
        <f t="shared" si="18"/>
        <v>5631833.4099999899</v>
      </c>
      <c r="H268" s="152"/>
      <c r="I268" s="24">
        <f t="shared" si="19"/>
        <v>-200001</v>
      </c>
      <c r="J268" s="25">
        <f t="shared" si="20"/>
        <v>45382</v>
      </c>
      <c r="K268" s="26" t="s">
        <v>2</v>
      </c>
      <c r="L268" s="27"/>
      <c r="M268" s="27"/>
      <c r="N268" s="145"/>
    </row>
    <row r="269" spans="1:14" x14ac:dyDescent="0.2">
      <c r="A269" s="19" t="s">
        <v>271</v>
      </c>
      <c r="B269" s="20">
        <v>45379</v>
      </c>
      <c r="C269" s="151"/>
      <c r="D269" s="21" t="s">
        <v>2245</v>
      </c>
      <c r="E269" s="161">
        <v>-0.14000000000000001</v>
      </c>
      <c r="F269" s="161"/>
      <c r="G269" s="144">
        <f t="shared" si="18"/>
        <v>5831834.4099999899</v>
      </c>
      <c r="H269" s="152"/>
      <c r="I269" s="24">
        <f t="shared" si="19"/>
        <v>0.14000000000000001</v>
      </c>
      <c r="J269" s="25">
        <f t="shared" si="20"/>
        <v>45382</v>
      </c>
      <c r="K269" s="26" t="s">
        <v>4</v>
      </c>
      <c r="L269" s="27"/>
      <c r="M269" s="27"/>
      <c r="N269" s="145"/>
    </row>
    <row r="270" spans="1:14" x14ac:dyDescent="0.2">
      <c r="A270" s="19" t="s">
        <v>271</v>
      </c>
      <c r="B270" s="20">
        <v>45377</v>
      </c>
      <c r="C270" s="151"/>
      <c r="D270" s="21" t="s">
        <v>2246</v>
      </c>
      <c r="E270" s="161">
        <v>3600000</v>
      </c>
      <c r="F270" s="161"/>
      <c r="G270" s="144">
        <f t="shared" si="18"/>
        <v>5831834.2699999902</v>
      </c>
      <c r="H270" s="152"/>
      <c r="I270" s="24">
        <f t="shared" si="19"/>
        <v>-3600000</v>
      </c>
      <c r="J270" s="25">
        <f t="shared" si="20"/>
        <v>45382</v>
      </c>
      <c r="K270" s="26" t="s">
        <v>2474</v>
      </c>
      <c r="L270" s="27"/>
      <c r="M270" s="27"/>
      <c r="N270" s="145"/>
    </row>
    <row r="271" spans="1:14" x14ac:dyDescent="0.2">
      <c r="A271" s="19" t="s">
        <v>271</v>
      </c>
      <c r="B271" s="20">
        <v>45377</v>
      </c>
      <c r="C271" s="151"/>
      <c r="D271" s="21" t="s">
        <v>2246</v>
      </c>
      <c r="E271" s="161">
        <v>1400000</v>
      </c>
      <c r="F271" s="161"/>
      <c r="G271" s="144">
        <f t="shared" si="18"/>
        <v>9431834.2699999902</v>
      </c>
      <c r="H271" s="152"/>
      <c r="I271" s="24">
        <f t="shared" si="19"/>
        <v>-1400000</v>
      </c>
      <c r="J271" s="25">
        <f t="shared" si="20"/>
        <v>45382</v>
      </c>
      <c r="K271" s="26" t="s">
        <v>2474</v>
      </c>
      <c r="L271" s="27"/>
      <c r="M271" s="27"/>
      <c r="N271" s="145"/>
    </row>
    <row r="272" spans="1:14" x14ac:dyDescent="0.2">
      <c r="A272" s="19" t="s">
        <v>271</v>
      </c>
      <c r="B272" s="20">
        <v>45377</v>
      </c>
      <c r="C272" s="151"/>
      <c r="D272" s="21" t="s">
        <v>2246</v>
      </c>
      <c r="E272" s="161">
        <v>-5000000</v>
      </c>
      <c r="F272" s="161"/>
      <c r="G272" s="144">
        <f t="shared" si="18"/>
        <v>10831834.26999999</v>
      </c>
      <c r="H272" s="152"/>
      <c r="I272" s="24">
        <f t="shared" si="19"/>
        <v>5000000</v>
      </c>
      <c r="J272" s="25">
        <f t="shared" si="20"/>
        <v>45382</v>
      </c>
      <c r="K272" s="26" t="s">
        <v>2474</v>
      </c>
      <c r="L272" s="27"/>
      <c r="M272" s="27"/>
      <c r="N272" s="145"/>
    </row>
    <row r="273" spans="1:14" x14ac:dyDescent="0.2">
      <c r="A273" s="19" t="s">
        <v>271</v>
      </c>
      <c r="B273" s="20">
        <v>45377</v>
      </c>
      <c r="C273" s="151"/>
      <c r="D273" s="21" t="s">
        <v>2247</v>
      </c>
      <c r="E273" s="161">
        <v>-23732.880000000001</v>
      </c>
      <c r="F273" s="161"/>
      <c r="G273" s="144">
        <f t="shared" si="18"/>
        <v>5831834.2699999902</v>
      </c>
      <c r="H273" s="152"/>
      <c r="I273" s="24">
        <f t="shared" si="19"/>
        <v>23732.880000000001</v>
      </c>
      <c r="J273" s="25">
        <f t="shared" si="20"/>
        <v>45382</v>
      </c>
      <c r="K273" s="26" t="s">
        <v>4</v>
      </c>
      <c r="L273" s="27"/>
      <c r="M273" s="27"/>
      <c r="N273" s="145"/>
    </row>
    <row r="274" spans="1:14" x14ac:dyDescent="0.2">
      <c r="A274" s="19" t="s">
        <v>271</v>
      </c>
      <c r="B274" s="20">
        <v>45377</v>
      </c>
      <c r="C274" s="151"/>
      <c r="D274" s="21" t="s">
        <v>2247</v>
      </c>
      <c r="E274" s="161">
        <v>-8953.9699999999993</v>
      </c>
      <c r="F274" s="161"/>
      <c r="G274" s="144">
        <f t="shared" si="18"/>
        <v>5808101.3899999904</v>
      </c>
      <c r="H274" s="152"/>
      <c r="I274" s="24">
        <f t="shared" si="19"/>
        <v>8953.9699999999993</v>
      </c>
      <c r="J274" s="25">
        <f t="shared" si="20"/>
        <v>45382</v>
      </c>
      <c r="K274" s="26" t="s">
        <v>4</v>
      </c>
      <c r="L274" s="27"/>
      <c r="M274" s="27"/>
      <c r="N274" s="145"/>
    </row>
    <row r="275" spans="1:14" x14ac:dyDescent="0.2">
      <c r="A275" s="19" t="s">
        <v>271</v>
      </c>
      <c r="B275" s="20">
        <v>45366</v>
      </c>
      <c r="C275" s="151"/>
      <c r="D275" s="21" t="s">
        <v>2228</v>
      </c>
      <c r="E275" s="161">
        <v>300001</v>
      </c>
      <c r="F275" s="161"/>
      <c r="G275" s="144">
        <f t="shared" si="18"/>
        <v>5799147.4199999906</v>
      </c>
      <c r="H275" s="152"/>
      <c r="I275" s="24">
        <f t="shared" si="19"/>
        <v>-300001</v>
      </c>
      <c r="J275" s="25">
        <f t="shared" si="20"/>
        <v>45382</v>
      </c>
      <c r="K275" s="26" t="s">
        <v>0</v>
      </c>
      <c r="L275" s="27"/>
      <c r="M275" s="27"/>
      <c r="N275" s="145"/>
    </row>
    <row r="276" spans="1:14" x14ac:dyDescent="0.2">
      <c r="A276" s="19" t="s">
        <v>271</v>
      </c>
      <c r="B276" s="20">
        <v>45359</v>
      </c>
      <c r="C276" s="151"/>
      <c r="D276" s="21" t="s">
        <v>2228</v>
      </c>
      <c r="E276" s="161">
        <v>50001</v>
      </c>
      <c r="F276" s="161"/>
      <c r="G276" s="144">
        <f t="shared" si="18"/>
        <v>6099148.4199999906</v>
      </c>
      <c r="H276" s="152"/>
      <c r="I276" s="24">
        <f t="shared" si="19"/>
        <v>-50001</v>
      </c>
      <c r="J276" s="25">
        <f t="shared" si="20"/>
        <v>45382</v>
      </c>
      <c r="K276" s="26" t="s">
        <v>0</v>
      </c>
      <c r="L276" s="27"/>
      <c r="M276" s="27"/>
      <c r="N276" s="145"/>
    </row>
    <row r="277" spans="1:14" x14ac:dyDescent="0.2">
      <c r="A277" s="19" t="s">
        <v>271</v>
      </c>
      <c r="B277" s="20">
        <v>45359</v>
      </c>
      <c r="C277" s="151"/>
      <c r="D277" s="21" t="s">
        <v>2248</v>
      </c>
      <c r="E277" s="161">
        <v>343447</v>
      </c>
      <c r="F277" s="161"/>
      <c r="G277" s="144">
        <f t="shared" si="18"/>
        <v>6149149.4199999906</v>
      </c>
      <c r="H277" s="152"/>
      <c r="I277" s="24">
        <f t="shared" si="19"/>
        <v>-343447</v>
      </c>
      <c r="J277" s="25">
        <f t="shared" si="20"/>
        <v>45382</v>
      </c>
      <c r="K277" s="26" t="s">
        <v>2475</v>
      </c>
      <c r="L277" s="27"/>
      <c r="M277" s="27"/>
      <c r="N277" s="145"/>
    </row>
    <row r="278" spans="1:14" x14ac:dyDescent="0.2">
      <c r="A278" s="19" t="s">
        <v>271</v>
      </c>
      <c r="B278" s="20">
        <v>45350</v>
      </c>
      <c r="C278" s="151"/>
      <c r="D278" s="21" t="s">
        <v>2228</v>
      </c>
      <c r="E278" s="161">
        <v>50001</v>
      </c>
      <c r="F278" s="161"/>
      <c r="G278" s="144">
        <f t="shared" si="18"/>
        <v>6492596.4199999906</v>
      </c>
      <c r="H278" s="152"/>
      <c r="I278" s="24">
        <f t="shared" si="19"/>
        <v>-50001</v>
      </c>
      <c r="J278" s="25">
        <f t="shared" si="20"/>
        <v>45351</v>
      </c>
      <c r="K278" s="26" t="s">
        <v>0</v>
      </c>
      <c r="L278" s="27"/>
      <c r="M278" s="27"/>
      <c r="N278" s="145"/>
    </row>
    <row r="279" spans="1:14" x14ac:dyDescent="0.2">
      <c r="A279" s="19" t="s">
        <v>271</v>
      </c>
      <c r="B279" s="20">
        <v>45350</v>
      </c>
      <c r="C279" s="151"/>
      <c r="D279" s="21" t="s">
        <v>2249</v>
      </c>
      <c r="E279" s="161">
        <v>110001</v>
      </c>
      <c r="F279" s="161"/>
      <c r="G279" s="144">
        <f t="shared" si="18"/>
        <v>6542597.4199999906</v>
      </c>
      <c r="H279" s="152"/>
      <c r="I279" s="24">
        <f t="shared" si="19"/>
        <v>-110001</v>
      </c>
      <c r="J279" s="25">
        <f t="shared" si="20"/>
        <v>45351</v>
      </c>
      <c r="K279" s="26" t="s">
        <v>281</v>
      </c>
      <c r="L279" s="27"/>
      <c r="M279" s="27"/>
      <c r="N279" s="145"/>
    </row>
    <row r="280" spans="1:14" x14ac:dyDescent="0.2">
      <c r="A280" s="19" t="s">
        <v>271</v>
      </c>
      <c r="B280" s="20">
        <v>45349</v>
      </c>
      <c r="C280" s="151"/>
      <c r="D280" s="21" t="s">
        <v>2250</v>
      </c>
      <c r="E280" s="161">
        <v>-32973.879999999997</v>
      </c>
      <c r="F280" s="161"/>
      <c r="G280" s="144">
        <f t="shared" si="18"/>
        <v>6652598.4199999906</v>
      </c>
      <c r="H280" s="152"/>
      <c r="I280" s="24">
        <f t="shared" si="19"/>
        <v>32973.879999999997</v>
      </c>
      <c r="J280" s="25">
        <f t="shared" si="20"/>
        <v>45351</v>
      </c>
      <c r="K280" s="163" t="s">
        <v>2473</v>
      </c>
      <c r="L280" s="27"/>
      <c r="M280" s="27"/>
      <c r="N280" s="145"/>
    </row>
    <row r="281" spans="1:14" x14ac:dyDescent="0.2">
      <c r="A281" s="19" t="s">
        <v>271</v>
      </c>
      <c r="B281" s="20">
        <v>45344</v>
      </c>
      <c r="C281" s="151"/>
      <c r="D281" s="21" t="s">
        <v>2228</v>
      </c>
      <c r="E281" s="161">
        <v>100001</v>
      </c>
      <c r="F281" s="161"/>
      <c r="G281" s="144">
        <f t="shared" si="18"/>
        <v>6619624.5399999907</v>
      </c>
      <c r="H281" s="152"/>
      <c r="I281" s="24">
        <f t="shared" si="19"/>
        <v>-100001</v>
      </c>
      <c r="J281" s="25">
        <f t="shared" si="20"/>
        <v>45351</v>
      </c>
      <c r="K281" s="26" t="s">
        <v>0</v>
      </c>
      <c r="L281" s="27"/>
      <c r="M281" s="27"/>
      <c r="N281" s="145"/>
    </row>
    <row r="282" spans="1:14" x14ac:dyDescent="0.2">
      <c r="A282" s="19" t="s">
        <v>271</v>
      </c>
      <c r="B282" s="20">
        <v>45344</v>
      </c>
      <c r="C282" s="151"/>
      <c r="D282" s="21" t="s">
        <v>2251</v>
      </c>
      <c r="E282" s="161">
        <v>199972</v>
      </c>
      <c r="F282" s="161"/>
      <c r="G282" s="144">
        <f t="shared" si="18"/>
        <v>6719625.5399999907</v>
      </c>
      <c r="H282" s="152"/>
      <c r="I282" s="24">
        <f t="shared" si="19"/>
        <v>-199972</v>
      </c>
      <c r="J282" s="25">
        <f t="shared" si="20"/>
        <v>45351</v>
      </c>
      <c r="K282" s="163" t="s">
        <v>2473</v>
      </c>
      <c r="L282" s="27"/>
      <c r="M282" s="27"/>
      <c r="N282" s="145"/>
    </row>
    <row r="283" spans="1:14" x14ac:dyDescent="0.2">
      <c r="A283" s="19" t="s">
        <v>271</v>
      </c>
      <c r="B283" s="20">
        <v>45344</v>
      </c>
      <c r="C283" s="151"/>
      <c r="D283" s="21" t="s">
        <v>2251</v>
      </c>
      <c r="E283" s="161">
        <v>-117011.12</v>
      </c>
      <c r="F283" s="161"/>
      <c r="G283" s="144">
        <f t="shared" si="18"/>
        <v>6919597.5399999907</v>
      </c>
      <c r="H283" s="152"/>
      <c r="I283" s="24">
        <f t="shared" si="19"/>
        <v>117011.12</v>
      </c>
      <c r="J283" s="25">
        <f t="shared" si="20"/>
        <v>45351</v>
      </c>
      <c r="K283" s="163" t="s">
        <v>2473</v>
      </c>
      <c r="L283" s="27"/>
      <c r="M283" s="27"/>
      <c r="N283" s="145"/>
    </row>
    <row r="284" spans="1:14" x14ac:dyDescent="0.2">
      <c r="A284" s="19" t="s">
        <v>271</v>
      </c>
      <c r="B284" s="20">
        <v>45344</v>
      </c>
      <c r="C284" s="151"/>
      <c r="D284" s="21" t="s">
        <v>2251</v>
      </c>
      <c r="E284" s="161">
        <v>-199972</v>
      </c>
      <c r="F284" s="161"/>
      <c r="G284" s="144">
        <f t="shared" si="18"/>
        <v>6802586.4199999906</v>
      </c>
      <c r="H284" s="152"/>
      <c r="I284" s="24">
        <f t="shared" si="19"/>
        <v>199972</v>
      </c>
      <c r="J284" s="25">
        <f t="shared" si="20"/>
        <v>45351</v>
      </c>
      <c r="K284" s="163" t="s">
        <v>2473</v>
      </c>
      <c r="L284" s="27"/>
      <c r="M284" s="27"/>
      <c r="N284" s="145"/>
    </row>
    <row r="285" spans="1:14" x14ac:dyDescent="0.2">
      <c r="A285" s="19" t="s">
        <v>271</v>
      </c>
      <c r="B285" s="20">
        <v>45342</v>
      </c>
      <c r="C285" s="151"/>
      <c r="D285" s="21" t="s">
        <v>2252</v>
      </c>
      <c r="E285" s="161">
        <v>3600000</v>
      </c>
      <c r="F285" s="161"/>
      <c r="G285" s="144">
        <f t="shared" si="18"/>
        <v>6602614.4199999906</v>
      </c>
      <c r="H285" s="152"/>
      <c r="I285" s="24">
        <f t="shared" si="19"/>
        <v>-3600000</v>
      </c>
      <c r="J285" s="25">
        <f t="shared" si="20"/>
        <v>45351</v>
      </c>
      <c r="K285" s="26" t="s">
        <v>2474</v>
      </c>
      <c r="L285" s="27"/>
      <c r="M285" s="27"/>
      <c r="N285" s="145"/>
    </row>
    <row r="286" spans="1:14" x14ac:dyDescent="0.2">
      <c r="A286" s="19" t="s">
        <v>271</v>
      </c>
      <c r="B286" s="20">
        <v>45342</v>
      </c>
      <c r="C286" s="151"/>
      <c r="D286" s="21" t="s">
        <v>2252</v>
      </c>
      <c r="E286" s="161">
        <v>1400000</v>
      </c>
      <c r="F286" s="161"/>
      <c r="G286" s="144">
        <f t="shared" si="18"/>
        <v>10202614.419999991</v>
      </c>
      <c r="H286" s="152"/>
      <c r="I286" s="24">
        <f t="shared" si="19"/>
        <v>-1400000</v>
      </c>
      <c r="J286" s="25">
        <f t="shared" si="20"/>
        <v>45351</v>
      </c>
      <c r="K286" s="26" t="s">
        <v>2474</v>
      </c>
      <c r="L286" s="27"/>
      <c r="M286" s="27"/>
      <c r="N286" s="145"/>
    </row>
    <row r="287" spans="1:14" x14ac:dyDescent="0.2">
      <c r="A287" s="19" t="s">
        <v>271</v>
      </c>
      <c r="B287" s="20">
        <v>45342</v>
      </c>
      <c r="C287" s="151"/>
      <c r="D287" s="21" t="s">
        <v>2252</v>
      </c>
      <c r="E287" s="161">
        <v>3600000</v>
      </c>
      <c r="F287" s="161"/>
      <c r="G287" s="144">
        <f t="shared" si="18"/>
        <v>11602614.419999991</v>
      </c>
      <c r="H287" s="152"/>
      <c r="I287" s="24">
        <f t="shared" si="19"/>
        <v>-3600000</v>
      </c>
      <c r="J287" s="25">
        <f t="shared" si="20"/>
        <v>45351</v>
      </c>
      <c r="K287" s="26" t="s">
        <v>2474</v>
      </c>
      <c r="L287" s="27"/>
      <c r="M287" s="27"/>
      <c r="N287" s="145"/>
    </row>
    <row r="288" spans="1:14" x14ac:dyDescent="0.2">
      <c r="A288" s="19" t="s">
        <v>271</v>
      </c>
      <c r="B288" s="20">
        <v>45342</v>
      </c>
      <c r="C288" s="151"/>
      <c r="D288" s="21" t="s">
        <v>2252</v>
      </c>
      <c r="E288" s="161">
        <v>1400000</v>
      </c>
      <c r="F288" s="161"/>
      <c r="G288" s="144">
        <f t="shared" si="18"/>
        <v>15202614.419999991</v>
      </c>
      <c r="H288" s="152"/>
      <c r="I288" s="24">
        <f t="shared" si="19"/>
        <v>-1400000</v>
      </c>
      <c r="J288" s="25">
        <f t="shared" si="20"/>
        <v>45351</v>
      </c>
      <c r="K288" s="26" t="s">
        <v>2474</v>
      </c>
      <c r="L288" s="27"/>
      <c r="M288" s="27"/>
      <c r="N288" s="145"/>
    </row>
    <row r="289" spans="1:14" x14ac:dyDescent="0.2">
      <c r="A289" s="19" t="s">
        <v>271</v>
      </c>
      <c r="B289" s="20">
        <v>45342</v>
      </c>
      <c r="C289" s="151"/>
      <c r="D289" s="21" t="s">
        <v>2252</v>
      </c>
      <c r="E289" s="161">
        <v>3600000</v>
      </c>
      <c r="F289" s="161"/>
      <c r="G289" s="144">
        <f t="shared" si="18"/>
        <v>16602614.419999991</v>
      </c>
      <c r="H289" s="152"/>
      <c r="I289" s="24">
        <f t="shared" si="19"/>
        <v>-3600000</v>
      </c>
      <c r="J289" s="25">
        <f t="shared" si="20"/>
        <v>45351</v>
      </c>
      <c r="K289" s="26" t="s">
        <v>2474</v>
      </c>
      <c r="L289" s="27"/>
      <c r="M289" s="27"/>
      <c r="N289" s="145"/>
    </row>
    <row r="290" spans="1:14" x14ac:dyDescent="0.2">
      <c r="A290" s="19" t="s">
        <v>271</v>
      </c>
      <c r="B290" s="20">
        <v>45342</v>
      </c>
      <c r="C290" s="151"/>
      <c r="D290" s="21" t="s">
        <v>2252</v>
      </c>
      <c r="E290" s="161">
        <v>1400000</v>
      </c>
      <c r="F290" s="161"/>
      <c r="G290" s="144">
        <f t="shared" si="18"/>
        <v>20202614.419999991</v>
      </c>
      <c r="H290" s="152"/>
      <c r="I290" s="24">
        <f t="shared" si="19"/>
        <v>-1400000</v>
      </c>
      <c r="J290" s="25">
        <f t="shared" si="20"/>
        <v>45351</v>
      </c>
      <c r="K290" s="26" t="s">
        <v>2474</v>
      </c>
      <c r="L290" s="27"/>
      <c r="M290" s="27"/>
      <c r="N290" s="145"/>
    </row>
    <row r="291" spans="1:14" x14ac:dyDescent="0.2">
      <c r="A291" s="19" t="s">
        <v>271</v>
      </c>
      <c r="B291" s="20">
        <v>45342</v>
      </c>
      <c r="C291" s="151"/>
      <c r="D291" s="21" t="s">
        <v>2253</v>
      </c>
      <c r="E291" s="161">
        <v>-100000</v>
      </c>
      <c r="F291" s="161"/>
      <c r="G291" s="144">
        <f t="shared" si="18"/>
        <v>21602614.419999991</v>
      </c>
      <c r="H291" s="152"/>
      <c r="I291" s="24">
        <f t="shared" si="19"/>
        <v>100000</v>
      </c>
      <c r="J291" s="25">
        <f t="shared" si="20"/>
        <v>45351</v>
      </c>
      <c r="K291" s="163" t="s">
        <v>2473</v>
      </c>
      <c r="L291" s="27"/>
      <c r="M291" s="27"/>
      <c r="N291" s="145"/>
    </row>
    <row r="292" spans="1:14" x14ac:dyDescent="0.2">
      <c r="A292" s="19" t="s">
        <v>271</v>
      </c>
      <c r="B292" s="20">
        <v>45342</v>
      </c>
      <c r="C292" s="151"/>
      <c r="D292" s="21" t="s">
        <v>2252</v>
      </c>
      <c r="E292" s="161">
        <v>-5000000</v>
      </c>
      <c r="F292" s="161"/>
      <c r="G292" s="144">
        <f t="shared" si="18"/>
        <v>21502614.419999991</v>
      </c>
      <c r="H292" s="152"/>
      <c r="I292" s="24">
        <f t="shared" si="19"/>
        <v>5000000</v>
      </c>
      <c r="J292" s="25">
        <f t="shared" si="20"/>
        <v>45351</v>
      </c>
      <c r="K292" s="26" t="s">
        <v>2474</v>
      </c>
      <c r="L292" s="27"/>
      <c r="M292" s="27"/>
      <c r="N292" s="145"/>
    </row>
    <row r="293" spans="1:14" x14ac:dyDescent="0.2">
      <c r="A293" s="19" t="s">
        <v>271</v>
      </c>
      <c r="B293" s="20">
        <v>45342</v>
      </c>
      <c r="C293" s="151"/>
      <c r="D293" s="21" t="s">
        <v>2252</v>
      </c>
      <c r="E293" s="161">
        <v>-5000000</v>
      </c>
      <c r="F293" s="161"/>
      <c r="G293" s="144">
        <f t="shared" si="18"/>
        <v>16502614.419999991</v>
      </c>
      <c r="H293" s="152"/>
      <c r="I293" s="24">
        <f t="shared" si="19"/>
        <v>5000000</v>
      </c>
      <c r="J293" s="25">
        <f t="shared" si="20"/>
        <v>45351</v>
      </c>
      <c r="K293" s="26" t="s">
        <v>2474</v>
      </c>
      <c r="L293" s="27"/>
      <c r="M293" s="27"/>
      <c r="N293" s="145"/>
    </row>
    <row r="294" spans="1:14" x14ac:dyDescent="0.2">
      <c r="A294" s="19" t="s">
        <v>271</v>
      </c>
      <c r="B294" s="20">
        <v>45342</v>
      </c>
      <c r="C294" s="151"/>
      <c r="D294" s="21" t="s">
        <v>2252</v>
      </c>
      <c r="E294" s="161">
        <v>-5000000</v>
      </c>
      <c r="F294" s="161"/>
      <c r="G294" s="144">
        <f t="shared" si="18"/>
        <v>11502614.419999991</v>
      </c>
      <c r="H294" s="152"/>
      <c r="I294" s="24">
        <f t="shared" si="19"/>
        <v>5000000</v>
      </c>
      <c r="J294" s="25">
        <f t="shared" si="20"/>
        <v>45351</v>
      </c>
      <c r="K294" s="26" t="s">
        <v>2474</v>
      </c>
      <c r="L294" s="27"/>
      <c r="M294" s="27"/>
      <c r="N294" s="145"/>
    </row>
    <row r="295" spans="1:14" x14ac:dyDescent="0.2">
      <c r="A295" s="19" t="s">
        <v>271</v>
      </c>
      <c r="B295" s="20">
        <v>45341</v>
      </c>
      <c r="C295" s="151"/>
      <c r="D295" s="21" t="s">
        <v>1461</v>
      </c>
      <c r="E295" s="161">
        <v>-2000000</v>
      </c>
      <c r="F295" s="161"/>
      <c r="G295" s="144">
        <f t="shared" si="18"/>
        <v>6502614.4199999915</v>
      </c>
      <c r="H295" s="152"/>
      <c r="I295" s="24">
        <f t="shared" si="19"/>
        <v>2000000</v>
      </c>
      <c r="J295" s="25">
        <f t="shared" si="20"/>
        <v>45351</v>
      </c>
      <c r="K295" s="26" t="s">
        <v>2</v>
      </c>
      <c r="L295" s="27"/>
      <c r="M295" s="27"/>
      <c r="N295" s="145"/>
    </row>
    <row r="296" spans="1:14" x14ac:dyDescent="0.2">
      <c r="A296" s="19" t="s">
        <v>271</v>
      </c>
      <c r="B296" s="20">
        <v>45338</v>
      </c>
      <c r="C296" s="151"/>
      <c r="D296" s="21" t="s">
        <v>2246</v>
      </c>
      <c r="E296" s="161">
        <v>2160000</v>
      </c>
      <c r="F296" s="161"/>
      <c r="G296" s="144">
        <f t="shared" si="18"/>
        <v>4502614.4199999915</v>
      </c>
      <c r="H296" s="152"/>
      <c r="I296" s="24">
        <f t="shared" si="19"/>
        <v>-2160000</v>
      </c>
      <c r="J296" s="25">
        <f t="shared" si="20"/>
        <v>45351</v>
      </c>
      <c r="K296" s="26" t="s">
        <v>2474</v>
      </c>
      <c r="L296" s="27"/>
      <c r="M296" s="27"/>
      <c r="N296" s="145"/>
    </row>
    <row r="297" spans="1:14" x14ac:dyDescent="0.2">
      <c r="A297" s="19" t="s">
        <v>271</v>
      </c>
      <c r="B297" s="20">
        <v>45338</v>
      </c>
      <c r="C297" s="151"/>
      <c r="D297" s="21" t="s">
        <v>2246</v>
      </c>
      <c r="E297" s="161">
        <v>840000</v>
      </c>
      <c r="F297" s="161"/>
      <c r="G297" s="144">
        <f t="shared" si="18"/>
        <v>6662614.4199999915</v>
      </c>
      <c r="H297" s="152"/>
      <c r="I297" s="24">
        <f t="shared" si="19"/>
        <v>-840000</v>
      </c>
      <c r="J297" s="25">
        <f t="shared" si="20"/>
        <v>45351</v>
      </c>
      <c r="K297" s="26" t="s">
        <v>2474</v>
      </c>
      <c r="L297" s="27"/>
      <c r="M297" s="27"/>
      <c r="N297" s="145"/>
    </row>
    <row r="298" spans="1:14" x14ac:dyDescent="0.2">
      <c r="A298" s="19" t="s">
        <v>271</v>
      </c>
      <c r="B298" s="20">
        <v>45338</v>
      </c>
      <c r="C298" s="151"/>
      <c r="D298" s="21" t="s">
        <v>2254</v>
      </c>
      <c r="E298" s="161">
        <v>-150000</v>
      </c>
      <c r="F298" s="161"/>
      <c r="G298" s="144">
        <f t="shared" si="18"/>
        <v>7502614.4199999915</v>
      </c>
      <c r="H298" s="152"/>
      <c r="I298" s="24">
        <f t="shared" si="19"/>
        <v>150000</v>
      </c>
      <c r="J298" s="25">
        <f t="shared" si="20"/>
        <v>45351</v>
      </c>
      <c r="K298" s="163" t="s">
        <v>2473</v>
      </c>
      <c r="L298" s="27"/>
      <c r="M298" s="27"/>
      <c r="N298" s="145"/>
    </row>
    <row r="299" spans="1:14" x14ac:dyDescent="0.2">
      <c r="A299" s="19" t="s">
        <v>271</v>
      </c>
      <c r="B299" s="20">
        <v>45338</v>
      </c>
      <c r="C299" s="151"/>
      <c r="D299" s="21" t="s">
        <v>2246</v>
      </c>
      <c r="E299" s="161">
        <v>-3000000</v>
      </c>
      <c r="F299" s="161"/>
      <c r="G299" s="144">
        <f t="shared" si="18"/>
        <v>7352614.4199999915</v>
      </c>
      <c r="H299" s="152"/>
      <c r="I299" s="24">
        <f t="shared" si="19"/>
        <v>3000000</v>
      </c>
      <c r="J299" s="25">
        <f t="shared" si="20"/>
        <v>45351</v>
      </c>
      <c r="K299" s="26" t="s">
        <v>2474</v>
      </c>
      <c r="L299" s="27"/>
      <c r="M299" s="27"/>
      <c r="N299" s="145"/>
    </row>
    <row r="300" spans="1:14" x14ac:dyDescent="0.2">
      <c r="A300" s="19" t="s">
        <v>271</v>
      </c>
      <c r="B300" s="20">
        <v>45338</v>
      </c>
      <c r="C300" s="151"/>
      <c r="D300" s="21" t="s">
        <v>2247</v>
      </c>
      <c r="E300" s="161">
        <v>-14239.73</v>
      </c>
      <c r="F300" s="161"/>
      <c r="G300" s="144">
        <f t="shared" si="18"/>
        <v>4352614.4199999915</v>
      </c>
      <c r="H300" s="152"/>
      <c r="I300" s="24">
        <f t="shared" si="19"/>
        <v>14239.73</v>
      </c>
      <c r="J300" s="25">
        <f t="shared" si="20"/>
        <v>45351</v>
      </c>
      <c r="K300" s="26" t="s">
        <v>4</v>
      </c>
      <c r="L300" s="27"/>
      <c r="M300" s="27"/>
      <c r="N300" s="145"/>
    </row>
    <row r="301" spans="1:14" x14ac:dyDescent="0.2">
      <c r="A301" s="19" t="s">
        <v>271</v>
      </c>
      <c r="B301" s="20">
        <v>45337</v>
      </c>
      <c r="C301" s="151"/>
      <c r="D301" s="21" t="s">
        <v>2255</v>
      </c>
      <c r="E301" s="161">
        <v>-200000</v>
      </c>
      <c r="F301" s="161"/>
      <c r="G301" s="144">
        <f t="shared" si="18"/>
        <v>4338374.6899999911</v>
      </c>
      <c r="H301" s="152"/>
      <c r="I301" s="24">
        <f t="shared" si="19"/>
        <v>200000</v>
      </c>
      <c r="J301" s="25">
        <f t="shared" si="20"/>
        <v>45351</v>
      </c>
      <c r="K301" s="163" t="s">
        <v>2473</v>
      </c>
      <c r="L301" s="27"/>
      <c r="M301" s="27"/>
      <c r="N301" s="145"/>
    </row>
    <row r="302" spans="1:14" x14ac:dyDescent="0.2">
      <c r="A302" s="19" t="s">
        <v>271</v>
      </c>
      <c r="B302" s="20">
        <v>45328</v>
      </c>
      <c r="C302" s="151"/>
      <c r="D302" s="21" t="s">
        <v>2256</v>
      </c>
      <c r="E302" s="161">
        <v>7201</v>
      </c>
      <c r="F302" s="161"/>
      <c r="G302" s="144">
        <f t="shared" si="18"/>
        <v>4138374.6899999911</v>
      </c>
      <c r="H302" s="152"/>
      <c r="I302" s="24">
        <f t="shared" si="19"/>
        <v>-7201</v>
      </c>
      <c r="J302" s="25">
        <f t="shared" si="20"/>
        <v>45351</v>
      </c>
      <c r="K302" s="26" t="s">
        <v>280</v>
      </c>
      <c r="L302" s="27"/>
      <c r="M302" s="27"/>
      <c r="N302" s="145"/>
    </row>
    <row r="303" spans="1:14" x14ac:dyDescent="0.2">
      <c r="A303" s="19" t="s">
        <v>271</v>
      </c>
      <c r="B303" s="20">
        <v>45315</v>
      </c>
      <c r="C303" s="151"/>
      <c r="D303" s="21" t="s">
        <v>2228</v>
      </c>
      <c r="E303" s="161">
        <v>50001</v>
      </c>
      <c r="F303" s="161"/>
      <c r="G303" s="144">
        <f t="shared" si="18"/>
        <v>4145575.6899999911</v>
      </c>
      <c r="H303" s="152"/>
      <c r="I303" s="24">
        <f t="shared" si="19"/>
        <v>-50001</v>
      </c>
      <c r="J303" s="25">
        <f t="shared" si="20"/>
        <v>45322</v>
      </c>
      <c r="K303" s="26" t="s">
        <v>0</v>
      </c>
      <c r="L303" s="27"/>
      <c r="M303" s="27"/>
      <c r="N303" s="145"/>
    </row>
    <row r="304" spans="1:14" x14ac:dyDescent="0.2">
      <c r="A304" s="19" t="s">
        <v>271</v>
      </c>
      <c r="B304" s="20">
        <v>45313</v>
      </c>
      <c r="C304" s="151"/>
      <c r="D304" s="21" t="s">
        <v>2257</v>
      </c>
      <c r="E304" s="161">
        <v>16907.27</v>
      </c>
      <c r="F304" s="161"/>
      <c r="G304" s="144">
        <f t="shared" si="18"/>
        <v>4195576.6899999911</v>
      </c>
      <c r="H304" s="152"/>
      <c r="I304" s="24">
        <f t="shared" si="19"/>
        <v>-16907.27</v>
      </c>
      <c r="J304" s="25">
        <f t="shared" si="20"/>
        <v>45322</v>
      </c>
      <c r="K304" s="26" t="s">
        <v>278</v>
      </c>
      <c r="L304" s="27"/>
      <c r="M304" s="27"/>
      <c r="N304" s="145"/>
    </row>
    <row r="305" spans="1:14" x14ac:dyDescent="0.2">
      <c r="A305" s="19" t="s">
        <v>271</v>
      </c>
      <c r="B305" s="20">
        <v>45313</v>
      </c>
      <c r="C305" s="151"/>
      <c r="D305" s="21" t="s">
        <v>2258</v>
      </c>
      <c r="E305" s="161">
        <v>16316.97</v>
      </c>
      <c r="F305" s="161"/>
      <c r="G305" s="144">
        <f t="shared" si="18"/>
        <v>4212483.9599999906</v>
      </c>
      <c r="H305" s="152"/>
      <c r="I305" s="24">
        <f t="shared" si="19"/>
        <v>-16316.97</v>
      </c>
      <c r="J305" s="25">
        <f t="shared" si="20"/>
        <v>45322</v>
      </c>
      <c r="K305" s="26" t="s">
        <v>278</v>
      </c>
      <c r="L305" s="27"/>
      <c r="M305" s="27"/>
      <c r="N305" s="145"/>
    </row>
    <row r="306" spans="1:14" x14ac:dyDescent="0.2">
      <c r="A306" s="19" t="s">
        <v>271</v>
      </c>
      <c r="B306" s="20">
        <v>45306</v>
      </c>
      <c r="C306" s="151"/>
      <c r="D306" s="21" t="s">
        <v>2259</v>
      </c>
      <c r="E306" s="161">
        <v>2401</v>
      </c>
      <c r="F306" s="161"/>
      <c r="G306" s="144">
        <f t="shared" si="18"/>
        <v>4228800.9299999904</v>
      </c>
      <c r="H306" s="152"/>
      <c r="I306" s="24">
        <f t="shared" si="19"/>
        <v>-2401</v>
      </c>
      <c r="J306" s="25">
        <f t="shared" si="20"/>
        <v>45322</v>
      </c>
      <c r="K306" s="26" t="s">
        <v>280</v>
      </c>
      <c r="L306" s="27"/>
      <c r="M306" s="27"/>
      <c r="N306" s="145"/>
    </row>
    <row r="307" spans="1:14" x14ac:dyDescent="0.2">
      <c r="A307" s="19" t="s">
        <v>271</v>
      </c>
      <c r="B307" s="20">
        <v>45303</v>
      </c>
      <c r="C307" s="151"/>
      <c r="D307" s="21" t="s">
        <v>2252</v>
      </c>
      <c r="E307" s="161">
        <v>2160000</v>
      </c>
      <c r="F307" s="161"/>
      <c r="G307" s="144">
        <f t="shared" ref="G307:G370" si="21">G308+I307</f>
        <v>4231201.9299999904</v>
      </c>
      <c r="H307" s="152"/>
      <c r="I307" s="24">
        <f t="shared" ref="I307:I370" si="22">F307-E307</f>
        <v>-2160000</v>
      </c>
      <c r="J307" s="25">
        <f t="shared" ref="J307:J370" si="23">EOMONTH(B307,0)</f>
        <v>45322</v>
      </c>
      <c r="K307" s="26" t="s">
        <v>2474</v>
      </c>
      <c r="L307" s="27"/>
      <c r="M307" s="27"/>
      <c r="N307" s="145"/>
    </row>
    <row r="308" spans="1:14" x14ac:dyDescent="0.2">
      <c r="A308" s="19" t="s">
        <v>271</v>
      </c>
      <c r="B308" s="20">
        <v>45303</v>
      </c>
      <c r="C308" s="151"/>
      <c r="D308" s="21" t="s">
        <v>2252</v>
      </c>
      <c r="E308" s="161">
        <v>840000</v>
      </c>
      <c r="F308" s="161"/>
      <c r="G308" s="144">
        <f t="shared" si="21"/>
        <v>6391201.9299999904</v>
      </c>
      <c r="H308" s="152"/>
      <c r="I308" s="24">
        <f t="shared" si="22"/>
        <v>-840000</v>
      </c>
      <c r="J308" s="25">
        <f t="shared" si="23"/>
        <v>45322</v>
      </c>
      <c r="K308" s="26" t="s">
        <v>2474</v>
      </c>
      <c r="L308" s="27"/>
      <c r="M308" s="27"/>
      <c r="N308" s="145"/>
    </row>
    <row r="309" spans="1:14" x14ac:dyDescent="0.2">
      <c r="A309" s="19" t="s">
        <v>271</v>
      </c>
      <c r="B309" s="20">
        <v>45303</v>
      </c>
      <c r="C309" s="151"/>
      <c r="D309" s="21" t="s">
        <v>2252</v>
      </c>
      <c r="E309" s="161">
        <v>2160000</v>
      </c>
      <c r="F309" s="161"/>
      <c r="G309" s="144">
        <f t="shared" si="21"/>
        <v>7231201.9299999904</v>
      </c>
      <c r="H309" s="152"/>
      <c r="I309" s="24">
        <f t="shared" si="22"/>
        <v>-2160000</v>
      </c>
      <c r="J309" s="25">
        <f t="shared" si="23"/>
        <v>45322</v>
      </c>
      <c r="K309" s="26" t="s">
        <v>2474</v>
      </c>
      <c r="L309" s="27"/>
      <c r="M309" s="27"/>
      <c r="N309" s="145"/>
    </row>
    <row r="310" spans="1:14" x14ac:dyDescent="0.2">
      <c r="A310" s="19" t="s">
        <v>271</v>
      </c>
      <c r="B310" s="20">
        <v>45303</v>
      </c>
      <c r="C310" s="151"/>
      <c r="D310" s="21" t="s">
        <v>2252</v>
      </c>
      <c r="E310" s="161">
        <v>840000</v>
      </c>
      <c r="F310" s="161"/>
      <c r="G310" s="144">
        <f t="shared" si="21"/>
        <v>9391201.9299999904</v>
      </c>
      <c r="H310" s="152"/>
      <c r="I310" s="24">
        <f t="shared" si="22"/>
        <v>-840000</v>
      </c>
      <c r="J310" s="25">
        <f t="shared" si="23"/>
        <v>45322</v>
      </c>
      <c r="K310" s="26" t="s">
        <v>2474</v>
      </c>
      <c r="L310" s="27"/>
      <c r="M310" s="27"/>
      <c r="N310" s="145"/>
    </row>
    <row r="311" spans="1:14" x14ac:dyDescent="0.2">
      <c r="A311" s="19" t="s">
        <v>271</v>
      </c>
      <c r="B311" s="20">
        <v>45303</v>
      </c>
      <c r="C311" s="151"/>
      <c r="D311" s="21" t="s">
        <v>2252</v>
      </c>
      <c r="E311" s="161">
        <v>2160000</v>
      </c>
      <c r="F311" s="161"/>
      <c r="G311" s="144">
        <f t="shared" si="21"/>
        <v>10231201.92999999</v>
      </c>
      <c r="H311" s="152"/>
      <c r="I311" s="24">
        <f t="shared" si="22"/>
        <v>-2160000</v>
      </c>
      <c r="J311" s="25">
        <f t="shared" si="23"/>
        <v>45322</v>
      </c>
      <c r="K311" s="26" t="s">
        <v>2474</v>
      </c>
      <c r="L311" s="27"/>
      <c r="M311" s="27"/>
      <c r="N311" s="145"/>
    </row>
    <row r="312" spans="1:14" x14ac:dyDescent="0.2">
      <c r="A312" s="19" t="s">
        <v>271</v>
      </c>
      <c r="B312" s="20">
        <v>45303</v>
      </c>
      <c r="C312" s="151"/>
      <c r="D312" s="21" t="s">
        <v>2252</v>
      </c>
      <c r="E312" s="161">
        <v>840000</v>
      </c>
      <c r="F312" s="161"/>
      <c r="G312" s="144">
        <f t="shared" si="21"/>
        <v>12391201.92999999</v>
      </c>
      <c r="H312" s="152"/>
      <c r="I312" s="24">
        <f t="shared" si="22"/>
        <v>-840000</v>
      </c>
      <c r="J312" s="25">
        <f t="shared" si="23"/>
        <v>45322</v>
      </c>
      <c r="K312" s="26" t="s">
        <v>2474</v>
      </c>
      <c r="L312" s="27"/>
      <c r="M312" s="27"/>
      <c r="N312" s="145"/>
    </row>
    <row r="313" spans="1:14" x14ac:dyDescent="0.2">
      <c r="A313" s="19" t="s">
        <v>271</v>
      </c>
      <c r="B313" s="20">
        <v>45303</v>
      </c>
      <c r="C313" s="151"/>
      <c r="D313" s="21" t="s">
        <v>2252</v>
      </c>
      <c r="E313" s="161">
        <v>-3000000</v>
      </c>
      <c r="F313" s="161"/>
      <c r="G313" s="144">
        <f t="shared" si="21"/>
        <v>13231201.92999999</v>
      </c>
      <c r="H313" s="152"/>
      <c r="I313" s="24">
        <f t="shared" si="22"/>
        <v>3000000</v>
      </c>
      <c r="J313" s="25">
        <f t="shared" si="23"/>
        <v>45322</v>
      </c>
      <c r="K313" s="26" t="s">
        <v>2474</v>
      </c>
      <c r="L313" s="27"/>
      <c r="M313" s="27"/>
      <c r="N313" s="145"/>
    </row>
    <row r="314" spans="1:14" x14ac:dyDescent="0.2">
      <c r="A314" s="19" t="s">
        <v>271</v>
      </c>
      <c r="B314" s="20">
        <v>45303</v>
      </c>
      <c r="C314" s="151"/>
      <c r="D314" s="21" t="s">
        <v>2252</v>
      </c>
      <c r="E314" s="161">
        <v>-3000000</v>
      </c>
      <c r="F314" s="161"/>
      <c r="G314" s="144">
        <f t="shared" si="21"/>
        <v>10231201.92999999</v>
      </c>
      <c r="H314" s="152"/>
      <c r="I314" s="24">
        <f t="shared" si="22"/>
        <v>3000000</v>
      </c>
      <c r="J314" s="25">
        <f t="shared" si="23"/>
        <v>45322</v>
      </c>
      <c r="K314" s="26" t="s">
        <v>2474</v>
      </c>
      <c r="L314" s="27"/>
      <c r="M314" s="27"/>
      <c r="N314" s="145"/>
    </row>
    <row r="315" spans="1:14" x14ac:dyDescent="0.2">
      <c r="A315" s="19" t="s">
        <v>271</v>
      </c>
      <c r="B315" s="20">
        <v>45303</v>
      </c>
      <c r="C315" s="151"/>
      <c r="D315" s="21" t="s">
        <v>2252</v>
      </c>
      <c r="E315" s="161">
        <v>-3000000</v>
      </c>
      <c r="F315" s="161"/>
      <c r="G315" s="144">
        <f t="shared" si="21"/>
        <v>7231201.9299999904</v>
      </c>
      <c r="H315" s="152"/>
      <c r="I315" s="24">
        <f t="shared" si="22"/>
        <v>3000000</v>
      </c>
      <c r="J315" s="25">
        <f t="shared" si="23"/>
        <v>45322</v>
      </c>
      <c r="K315" s="26" t="s">
        <v>2474</v>
      </c>
      <c r="L315" s="27"/>
      <c r="M315" s="27"/>
      <c r="N315" s="145"/>
    </row>
    <row r="316" spans="1:14" x14ac:dyDescent="0.2">
      <c r="A316" s="19" t="s">
        <v>271</v>
      </c>
      <c r="B316" s="20">
        <v>45302</v>
      </c>
      <c r="C316" s="151"/>
      <c r="D316" s="21" t="s">
        <v>2260</v>
      </c>
      <c r="E316" s="161">
        <v>26444</v>
      </c>
      <c r="F316" s="161"/>
      <c r="G316" s="144">
        <f t="shared" si="21"/>
        <v>4231201.9299999904</v>
      </c>
      <c r="H316" s="152"/>
      <c r="I316" s="24">
        <f t="shared" si="22"/>
        <v>-26444</v>
      </c>
      <c r="J316" s="25">
        <f t="shared" si="23"/>
        <v>45322</v>
      </c>
      <c r="K316" s="26" t="s">
        <v>1</v>
      </c>
      <c r="L316" s="27"/>
      <c r="M316" s="27"/>
      <c r="N316" s="145"/>
    </row>
    <row r="317" spans="1:14" x14ac:dyDescent="0.2">
      <c r="A317" s="19" t="s">
        <v>271</v>
      </c>
      <c r="B317" s="20">
        <v>45302</v>
      </c>
      <c r="C317" s="151"/>
      <c r="D317" s="21" t="s">
        <v>2249</v>
      </c>
      <c r="E317" s="161">
        <v>210001</v>
      </c>
      <c r="F317" s="161"/>
      <c r="G317" s="144">
        <f t="shared" si="21"/>
        <v>4257645.9299999904</v>
      </c>
      <c r="H317" s="152"/>
      <c r="I317" s="24">
        <f t="shared" si="22"/>
        <v>-210001</v>
      </c>
      <c r="J317" s="25">
        <f t="shared" si="23"/>
        <v>45322</v>
      </c>
      <c r="K317" s="26" t="s">
        <v>281</v>
      </c>
      <c r="L317" s="27"/>
      <c r="M317" s="27"/>
      <c r="N317" s="145"/>
    </row>
    <row r="318" spans="1:14" x14ac:dyDescent="0.2">
      <c r="A318" s="19" t="s">
        <v>271</v>
      </c>
      <c r="B318" s="20">
        <v>45302</v>
      </c>
      <c r="C318" s="151"/>
      <c r="D318" s="21" t="s">
        <v>2261</v>
      </c>
      <c r="E318" s="161">
        <v>24001</v>
      </c>
      <c r="F318" s="161"/>
      <c r="G318" s="144">
        <f t="shared" si="21"/>
        <v>4467646.9299999904</v>
      </c>
      <c r="H318" s="152"/>
      <c r="I318" s="24">
        <f t="shared" si="22"/>
        <v>-24001</v>
      </c>
      <c r="J318" s="25">
        <f t="shared" si="23"/>
        <v>45322</v>
      </c>
      <c r="K318" s="26" t="s">
        <v>278</v>
      </c>
      <c r="L318" s="27"/>
      <c r="M318" s="27"/>
      <c r="N318" s="145"/>
    </row>
    <row r="319" spans="1:14" x14ac:dyDescent="0.2">
      <c r="A319" s="19" t="s">
        <v>271</v>
      </c>
      <c r="B319" s="20">
        <v>45301</v>
      </c>
      <c r="C319" s="151"/>
      <c r="D319" s="21" t="s">
        <v>2262</v>
      </c>
      <c r="E319" s="161">
        <v>-60000</v>
      </c>
      <c r="F319" s="161"/>
      <c r="G319" s="144">
        <f t="shared" si="21"/>
        <v>4491647.9299999904</v>
      </c>
      <c r="H319" s="152"/>
      <c r="I319" s="24">
        <f t="shared" si="22"/>
        <v>60000</v>
      </c>
      <c r="J319" s="25">
        <f t="shared" si="23"/>
        <v>45322</v>
      </c>
      <c r="K319" s="163" t="s">
        <v>2473</v>
      </c>
      <c r="L319" s="27"/>
      <c r="M319" s="27"/>
      <c r="N319" s="145"/>
    </row>
    <row r="320" spans="1:14" x14ac:dyDescent="0.2">
      <c r="A320" s="19" t="s">
        <v>271</v>
      </c>
      <c r="B320" s="20">
        <v>45299</v>
      </c>
      <c r="C320" s="151"/>
      <c r="D320" s="21" t="s">
        <v>2263</v>
      </c>
      <c r="E320" s="161">
        <v>100001</v>
      </c>
      <c r="F320" s="161"/>
      <c r="G320" s="144">
        <f t="shared" si="21"/>
        <v>4431647.9299999904</v>
      </c>
      <c r="H320" s="152"/>
      <c r="I320" s="24">
        <f t="shared" si="22"/>
        <v>-100001</v>
      </c>
      <c r="J320" s="25">
        <f t="shared" si="23"/>
        <v>45322</v>
      </c>
      <c r="K320" s="26" t="s">
        <v>1</v>
      </c>
      <c r="L320" s="27"/>
      <c r="M320" s="27"/>
      <c r="N320" s="145"/>
    </row>
    <row r="321" spans="1:14" x14ac:dyDescent="0.2">
      <c r="A321" s="19" t="s">
        <v>271</v>
      </c>
      <c r="B321" s="20">
        <v>45291</v>
      </c>
      <c r="C321" s="151"/>
      <c r="D321" s="21" t="s">
        <v>2264</v>
      </c>
      <c r="E321" s="161">
        <v>1445125.34</v>
      </c>
      <c r="F321" s="161"/>
      <c r="G321" s="144">
        <f t="shared" si="21"/>
        <v>4531648.9299999904</v>
      </c>
      <c r="H321" s="152"/>
      <c r="I321" s="24">
        <f t="shared" si="22"/>
        <v>-1445125.34</v>
      </c>
      <c r="J321" s="25">
        <f t="shared" si="23"/>
        <v>45291</v>
      </c>
      <c r="K321" s="26" t="s">
        <v>2474</v>
      </c>
      <c r="L321" s="27"/>
      <c r="M321" s="27"/>
      <c r="N321" s="145"/>
    </row>
    <row r="322" spans="1:14" x14ac:dyDescent="0.2">
      <c r="A322" s="19" t="s">
        <v>271</v>
      </c>
      <c r="B322" s="20">
        <v>45291</v>
      </c>
      <c r="C322" s="151"/>
      <c r="D322" s="21" t="s">
        <v>2264</v>
      </c>
      <c r="E322" s="161">
        <v>511145.6</v>
      </c>
      <c r="F322" s="161"/>
      <c r="G322" s="144">
        <f t="shared" si="21"/>
        <v>5976774.2699999902</v>
      </c>
      <c r="H322" s="152"/>
      <c r="I322" s="24">
        <f t="shared" si="22"/>
        <v>-511145.6</v>
      </c>
      <c r="J322" s="25">
        <f t="shared" si="23"/>
        <v>45291</v>
      </c>
      <c r="K322" s="26" t="s">
        <v>2474</v>
      </c>
      <c r="L322" s="27"/>
      <c r="M322" s="27"/>
      <c r="N322" s="145"/>
    </row>
    <row r="323" spans="1:14" x14ac:dyDescent="0.2">
      <c r="A323" s="19" t="s">
        <v>271</v>
      </c>
      <c r="B323" s="20">
        <v>45291</v>
      </c>
      <c r="C323" s="151"/>
      <c r="D323" s="21" t="s">
        <v>2264</v>
      </c>
      <c r="E323" s="161">
        <v>-1383432.79</v>
      </c>
      <c r="F323" s="161"/>
      <c r="G323" s="144">
        <f t="shared" si="21"/>
        <v>6487919.8699999899</v>
      </c>
      <c r="H323" s="152"/>
      <c r="I323" s="24">
        <f t="shared" si="22"/>
        <v>1383432.79</v>
      </c>
      <c r="J323" s="25">
        <f t="shared" si="23"/>
        <v>45291</v>
      </c>
      <c r="K323" s="26" t="s">
        <v>2474</v>
      </c>
      <c r="L323" s="27"/>
      <c r="M323" s="27"/>
      <c r="N323" s="145"/>
    </row>
    <row r="324" spans="1:14" x14ac:dyDescent="0.2">
      <c r="A324" s="19" t="s">
        <v>271</v>
      </c>
      <c r="B324" s="20">
        <v>45291</v>
      </c>
      <c r="C324" s="151"/>
      <c r="D324" s="21" t="s">
        <v>2264</v>
      </c>
      <c r="E324" s="161">
        <v>-523881.92</v>
      </c>
      <c r="F324" s="161"/>
      <c r="G324" s="144">
        <f t="shared" si="21"/>
        <v>5104487.0799999898</v>
      </c>
      <c r="H324" s="152"/>
      <c r="I324" s="24">
        <f t="shared" si="22"/>
        <v>523881.92</v>
      </c>
      <c r="J324" s="25">
        <f t="shared" si="23"/>
        <v>45291</v>
      </c>
      <c r="K324" s="26" t="s">
        <v>2474</v>
      </c>
      <c r="L324" s="27"/>
      <c r="M324" s="27"/>
      <c r="N324" s="145"/>
    </row>
    <row r="325" spans="1:14" x14ac:dyDescent="0.2">
      <c r="A325" s="19" t="s">
        <v>271</v>
      </c>
      <c r="B325" s="20">
        <v>45291</v>
      </c>
      <c r="C325" s="151"/>
      <c r="D325" s="21" t="s">
        <v>2264</v>
      </c>
      <c r="E325" s="161">
        <v>-48956.21</v>
      </c>
      <c r="F325" s="161"/>
      <c r="G325" s="144">
        <f t="shared" si="21"/>
        <v>4580605.1599999899</v>
      </c>
      <c r="H325" s="152"/>
      <c r="I325" s="24">
        <f t="shared" si="22"/>
        <v>48956.21</v>
      </c>
      <c r="J325" s="25">
        <f t="shared" si="23"/>
        <v>45291</v>
      </c>
      <c r="K325" s="26" t="s">
        <v>2474</v>
      </c>
      <c r="L325" s="27"/>
      <c r="M325" s="27"/>
      <c r="N325" s="145"/>
    </row>
    <row r="326" spans="1:14" x14ac:dyDescent="0.2">
      <c r="A326" s="19" t="s">
        <v>271</v>
      </c>
      <c r="B326" s="20">
        <v>45289</v>
      </c>
      <c r="C326" s="151"/>
      <c r="D326" s="21" t="s">
        <v>2247</v>
      </c>
      <c r="E326" s="161">
        <v>-26355.61</v>
      </c>
      <c r="F326" s="161"/>
      <c r="G326" s="144">
        <f t="shared" si="21"/>
        <v>4531648.9499999899</v>
      </c>
      <c r="H326" s="152"/>
      <c r="I326" s="24">
        <f t="shared" si="22"/>
        <v>26355.61</v>
      </c>
      <c r="J326" s="25">
        <f t="shared" si="23"/>
        <v>45291</v>
      </c>
      <c r="K326" s="26" t="s">
        <v>4</v>
      </c>
      <c r="L326" s="27"/>
      <c r="M326" s="27"/>
      <c r="N326" s="145"/>
    </row>
    <row r="327" spans="1:14" x14ac:dyDescent="0.2">
      <c r="A327" s="19" t="s">
        <v>271</v>
      </c>
      <c r="B327" s="20">
        <v>45289</v>
      </c>
      <c r="C327" s="151"/>
      <c r="D327" s="21" t="s">
        <v>2265</v>
      </c>
      <c r="E327" s="161">
        <v>-60.52</v>
      </c>
      <c r="F327" s="161"/>
      <c r="G327" s="144">
        <f t="shared" si="21"/>
        <v>4505293.3399999896</v>
      </c>
      <c r="H327" s="152"/>
      <c r="I327" s="24">
        <f t="shared" si="22"/>
        <v>60.52</v>
      </c>
      <c r="J327" s="25">
        <f t="shared" si="23"/>
        <v>45291</v>
      </c>
      <c r="K327" s="26" t="s">
        <v>4</v>
      </c>
      <c r="L327" s="27"/>
      <c r="M327" s="27"/>
      <c r="N327" s="145"/>
    </row>
    <row r="328" spans="1:14" x14ac:dyDescent="0.2">
      <c r="A328" s="19" t="s">
        <v>271</v>
      </c>
      <c r="B328" s="20">
        <v>45288</v>
      </c>
      <c r="C328" s="151"/>
      <c r="D328" s="21" t="s">
        <v>2228</v>
      </c>
      <c r="E328" s="161">
        <v>50001</v>
      </c>
      <c r="F328" s="161"/>
      <c r="G328" s="144">
        <f t="shared" si="21"/>
        <v>4505232.8199999901</v>
      </c>
      <c r="H328" s="152"/>
      <c r="I328" s="24">
        <f t="shared" si="22"/>
        <v>-50001</v>
      </c>
      <c r="J328" s="25">
        <f t="shared" si="23"/>
        <v>45291</v>
      </c>
      <c r="K328" s="26" t="s">
        <v>0</v>
      </c>
      <c r="L328" s="27"/>
      <c r="M328" s="27"/>
      <c r="N328" s="145"/>
    </row>
    <row r="329" spans="1:14" x14ac:dyDescent="0.2">
      <c r="A329" s="19" t="s">
        <v>271</v>
      </c>
      <c r="B329" s="20">
        <v>45288</v>
      </c>
      <c r="C329" s="151"/>
      <c r="D329" s="21" t="s">
        <v>2263</v>
      </c>
      <c r="E329" s="161">
        <v>100001</v>
      </c>
      <c r="F329" s="161"/>
      <c r="G329" s="144">
        <f t="shared" si="21"/>
        <v>4555233.8199999901</v>
      </c>
      <c r="H329" s="152"/>
      <c r="I329" s="24">
        <f t="shared" si="22"/>
        <v>-100001</v>
      </c>
      <c r="J329" s="25">
        <f t="shared" si="23"/>
        <v>45291</v>
      </c>
      <c r="K329" s="26" t="s">
        <v>1</v>
      </c>
      <c r="L329" s="27"/>
      <c r="M329" s="27"/>
      <c r="N329" s="145"/>
    </row>
    <row r="330" spans="1:14" x14ac:dyDescent="0.2">
      <c r="A330" s="19" t="s">
        <v>271</v>
      </c>
      <c r="B330" s="20">
        <v>45287</v>
      </c>
      <c r="C330" s="151"/>
      <c r="D330" s="21" t="s">
        <v>2266</v>
      </c>
      <c r="E330" s="161">
        <v>97151</v>
      </c>
      <c r="F330" s="161"/>
      <c r="G330" s="144">
        <f t="shared" si="21"/>
        <v>4655234.8199999901</v>
      </c>
      <c r="H330" s="152"/>
      <c r="I330" s="24">
        <f t="shared" si="22"/>
        <v>-97151</v>
      </c>
      <c r="J330" s="25">
        <f t="shared" si="23"/>
        <v>45291</v>
      </c>
      <c r="K330" s="26" t="s">
        <v>731</v>
      </c>
      <c r="L330" s="27"/>
      <c r="M330" s="27"/>
      <c r="N330" s="145"/>
    </row>
    <row r="331" spans="1:14" x14ac:dyDescent="0.2">
      <c r="A331" s="19" t="s">
        <v>271</v>
      </c>
      <c r="B331" s="20">
        <v>45273</v>
      </c>
      <c r="C331" s="151"/>
      <c r="D331" s="21" t="s">
        <v>2267</v>
      </c>
      <c r="E331" s="161">
        <v>9060</v>
      </c>
      <c r="F331" s="161"/>
      <c r="G331" s="144">
        <f t="shared" si="21"/>
        <v>4752385.8199999901</v>
      </c>
      <c r="H331" s="152"/>
      <c r="I331" s="24">
        <f t="shared" si="22"/>
        <v>-9060</v>
      </c>
      <c r="J331" s="25">
        <f t="shared" si="23"/>
        <v>45291</v>
      </c>
      <c r="K331" s="26" t="s">
        <v>278</v>
      </c>
      <c r="L331" s="27"/>
      <c r="M331" s="27"/>
      <c r="N331" s="145"/>
    </row>
    <row r="332" spans="1:14" x14ac:dyDescent="0.2">
      <c r="A332" s="19" t="s">
        <v>271</v>
      </c>
      <c r="B332" s="20">
        <v>45273</v>
      </c>
      <c r="C332" s="151"/>
      <c r="D332" s="21" t="s">
        <v>2268</v>
      </c>
      <c r="E332" s="161">
        <v>4201</v>
      </c>
      <c r="F332" s="161"/>
      <c r="G332" s="144">
        <f t="shared" si="21"/>
        <v>4761445.8199999901</v>
      </c>
      <c r="H332" s="152"/>
      <c r="I332" s="24">
        <f t="shared" si="22"/>
        <v>-4201</v>
      </c>
      <c r="J332" s="25">
        <f t="shared" si="23"/>
        <v>45291</v>
      </c>
      <c r="K332" s="26" t="s">
        <v>280</v>
      </c>
      <c r="L332" s="27"/>
      <c r="M332" s="27"/>
      <c r="N332" s="145"/>
    </row>
    <row r="333" spans="1:14" x14ac:dyDescent="0.2">
      <c r="A333" s="19" t="s">
        <v>271</v>
      </c>
      <c r="B333" s="20">
        <v>45273</v>
      </c>
      <c r="C333" s="151"/>
      <c r="D333" s="21" t="s">
        <v>2269</v>
      </c>
      <c r="E333" s="161">
        <v>2400</v>
      </c>
      <c r="F333" s="161"/>
      <c r="G333" s="144">
        <f t="shared" si="21"/>
        <v>4765646.8199999901</v>
      </c>
      <c r="H333" s="152"/>
      <c r="I333" s="24">
        <f t="shared" si="22"/>
        <v>-2400</v>
      </c>
      <c r="J333" s="25">
        <f t="shared" si="23"/>
        <v>45291</v>
      </c>
      <c r="K333" s="163" t="s">
        <v>2473</v>
      </c>
      <c r="L333" s="27"/>
      <c r="M333" s="27"/>
      <c r="N333" s="145"/>
    </row>
    <row r="334" spans="1:14" x14ac:dyDescent="0.2">
      <c r="A334" s="19" t="s">
        <v>271</v>
      </c>
      <c r="B334" s="20">
        <v>45268</v>
      </c>
      <c r="C334" s="151"/>
      <c r="D334" s="21" t="s">
        <v>2228</v>
      </c>
      <c r="E334" s="161">
        <v>50001</v>
      </c>
      <c r="F334" s="161"/>
      <c r="G334" s="144">
        <f t="shared" si="21"/>
        <v>4768046.8199999901</v>
      </c>
      <c r="H334" s="152"/>
      <c r="I334" s="24">
        <f t="shared" si="22"/>
        <v>-50001</v>
      </c>
      <c r="J334" s="25">
        <f t="shared" si="23"/>
        <v>45291</v>
      </c>
      <c r="K334" s="26" t="s">
        <v>0</v>
      </c>
      <c r="L334" s="27"/>
      <c r="M334" s="27"/>
      <c r="N334" s="145"/>
    </row>
    <row r="335" spans="1:14" x14ac:dyDescent="0.2">
      <c r="A335" s="19" t="s">
        <v>271</v>
      </c>
      <c r="B335" s="20">
        <v>45268</v>
      </c>
      <c r="C335" s="151"/>
      <c r="D335" s="21" t="s">
        <v>1460</v>
      </c>
      <c r="E335" s="161">
        <v>3601</v>
      </c>
      <c r="F335" s="161"/>
      <c r="G335" s="144">
        <f t="shared" si="21"/>
        <v>4818047.8199999901</v>
      </c>
      <c r="H335" s="152"/>
      <c r="I335" s="24">
        <f t="shared" si="22"/>
        <v>-3601</v>
      </c>
      <c r="J335" s="25">
        <f t="shared" si="23"/>
        <v>45291</v>
      </c>
      <c r="K335" s="26" t="s">
        <v>2</v>
      </c>
      <c r="L335" s="27"/>
      <c r="M335" s="27"/>
      <c r="N335" s="145"/>
    </row>
    <row r="336" spans="1:14" x14ac:dyDescent="0.2">
      <c r="A336" s="19" t="s">
        <v>271</v>
      </c>
      <c r="B336" s="20">
        <v>45268</v>
      </c>
      <c r="C336" s="151"/>
      <c r="D336" s="21" t="s">
        <v>2263</v>
      </c>
      <c r="E336" s="161">
        <v>177831.01</v>
      </c>
      <c r="F336" s="161"/>
      <c r="G336" s="144">
        <f t="shared" si="21"/>
        <v>4821648.8199999901</v>
      </c>
      <c r="H336" s="152"/>
      <c r="I336" s="24">
        <f t="shared" si="22"/>
        <v>-177831.01</v>
      </c>
      <c r="J336" s="25">
        <f t="shared" si="23"/>
        <v>45291</v>
      </c>
      <c r="K336" s="26" t="s">
        <v>1</v>
      </c>
      <c r="L336" s="27"/>
      <c r="M336" s="27"/>
      <c r="N336" s="145"/>
    </row>
    <row r="337" spans="1:14" x14ac:dyDescent="0.2">
      <c r="A337" s="19" t="s">
        <v>271</v>
      </c>
      <c r="B337" s="20">
        <v>45267</v>
      </c>
      <c r="C337" s="151"/>
      <c r="D337" s="21" t="s">
        <v>2263</v>
      </c>
      <c r="E337" s="161">
        <v>100001</v>
      </c>
      <c r="F337" s="161"/>
      <c r="G337" s="144">
        <f t="shared" si="21"/>
        <v>4999479.8299999898</v>
      </c>
      <c r="H337" s="152"/>
      <c r="I337" s="24">
        <f t="shared" si="22"/>
        <v>-100001</v>
      </c>
      <c r="J337" s="25">
        <f t="shared" si="23"/>
        <v>45291</v>
      </c>
      <c r="K337" s="26" t="s">
        <v>1</v>
      </c>
      <c r="L337" s="27"/>
      <c r="M337" s="27"/>
      <c r="N337" s="145"/>
    </row>
    <row r="338" spans="1:14" x14ac:dyDescent="0.2">
      <c r="A338" s="19" t="s">
        <v>271</v>
      </c>
      <c r="B338" s="20">
        <v>45267</v>
      </c>
      <c r="C338" s="151"/>
      <c r="D338" s="21" t="s">
        <v>2270</v>
      </c>
      <c r="E338" s="161">
        <v>34696</v>
      </c>
      <c r="F338" s="161"/>
      <c r="G338" s="144">
        <f t="shared" si="21"/>
        <v>5099480.8299999898</v>
      </c>
      <c r="H338" s="152"/>
      <c r="I338" s="24">
        <f t="shared" si="22"/>
        <v>-34696</v>
      </c>
      <c r="J338" s="25">
        <f t="shared" si="23"/>
        <v>45291</v>
      </c>
      <c r="K338" s="26" t="s">
        <v>280</v>
      </c>
      <c r="L338" s="27"/>
      <c r="M338" s="27"/>
      <c r="N338" s="145"/>
    </row>
    <row r="339" spans="1:14" x14ac:dyDescent="0.2">
      <c r="A339" s="19" t="s">
        <v>271</v>
      </c>
      <c r="B339" s="20">
        <v>45266</v>
      </c>
      <c r="C339" s="151"/>
      <c r="D339" s="21" t="s">
        <v>2271</v>
      </c>
      <c r="E339" s="168">
        <v>20401</v>
      </c>
      <c r="F339" s="161"/>
      <c r="G339" s="144">
        <f t="shared" si="21"/>
        <v>5134176.8299999898</v>
      </c>
      <c r="H339" s="152"/>
      <c r="I339" s="24">
        <f t="shared" si="22"/>
        <v>-20401</v>
      </c>
      <c r="J339" s="25">
        <f t="shared" si="23"/>
        <v>45291</v>
      </c>
      <c r="K339" s="26" t="s">
        <v>1</v>
      </c>
      <c r="L339" s="27"/>
      <c r="M339" s="27"/>
      <c r="N339" s="145"/>
    </row>
    <row r="340" spans="1:14" x14ac:dyDescent="0.2">
      <c r="A340" s="19" t="s">
        <v>271</v>
      </c>
      <c r="B340" s="20">
        <v>45266</v>
      </c>
      <c r="C340" s="151"/>
      <c r="D340" s="21" t="s">
        <v>2272</v>
      </c>
      <c r="E340" s="161">
        <v>2737</v>
      </c>
      <c r="F340" s="161"/>
      <c r="G340" s="144">
        <f t="shared" si="21"/>
        <v>5154577.8299999898</v>
      </c>
      <c r="H340" s="152"/>
      <c r="I340" s="24">
        <f t="shared" si="22"/>
        <v>-2737</v>
      </c>
      <c r="J340" s="25">
        <f t="shared" si="23"/>
        <v>45291</v>
      </c>
      <c r="K340" s="26" t="s">
        <v>280</v>
      </c>
      <c r="L340" s="27"/>
      <c r="M340" s="27"/>
      <c r="N340" s="145"/>
    </row>
    <row r="341" spans="1:14" x14ac:dyDescent="0.2">
      <c r="A341" s="19" t="s">
        <v>271</v>
      </c>
      <c r="B341" s="20">
        <v>45266</v>
      </c>
      <c r="C341" s="151"/>
      <c r="D341" s="21" t="s">
        <v>2273</v>
      </c>
      <c r="E341" s="168">
        <v>5761</v>
      </c>
      <c r="F341" s="161"/>
      <c r="G341" s="144">
        <f t="shared" si="21"/>
        <v>5157314.8299999898</v>
      </c>
      <c r="H341" s="152"/>
      <c r="I341" s="24">
        <f t="shared" si="22"/>
        <v>-5761</v>
      </c>
      <c r="J341" s="25">
        <f t="shared" si="23"/>
        <v>45291</v>
      </c>
      <c r="K341" s="26" t="s">
        <v>1</v>
      </c>
      <c r="L341" s="27"/>
      <c r="M341" s="27"/>
      <c r="N341" s="145"/>
    </row>
    <row r="342" spans="1:14" x14ac:dyDescent="0.2">
      <c r="A342" s="19" t="s">
        <v>271</v>
      </c>
      <c r="B342" s="20">
        <v>45266</v>
      </c>
      <c r="C342" s="151"/>
      <c r="D342" s="21" t="s">
        <v>1461</v>
      </c>
      <c r="E342" s="173">
        <v>-5100000</v>
      </c>
      <c r="F342" s="161"/>
      <c r="G342" s="144">
        <f t="shared" si="21"/>
        <v>5163075.8299999898</v>
      </c>
      <c r="H342" s="152"/>
      <c r="I342" s="24">
        <f t="shared" si="22"/>
        <v>5100000</v>
      </c>
      <c r="J342" s="25">
        <f t="shared" si="23"/>
        <v>45291</v>
      </c>
      <c r="K342" s="26" t="s">
        <v>2</v>
      </c>
      <c r="L342" s="27"/>
      <c r="M342" s="27"/>
      <c r="N342" s="145"/>
    </row>
    <row r="343" spans="1:14" x14ac:dyDescent="0.2">
      <c r="A343" s="19" t="s">
        <v>271</v>
      </c>
      <c r="B343" s="20">
        <v>45261</v>
      </c>
      <c r="C343" s="151"/>
      <c r="D343" s="21" t="s">
        <v>2274</v>
      </c>
      <c r="E343" s="168">
        <v>1801</v>
      </c>
      <c r="F343" s="161"/>
      <c r="G343" s="144">
        <f t="shared" si="21"/>
        <v>63075.82999998983</v>
      </c>
      <c r="H343" s="152"/>
      <c r="I343" s="24">
        <f t="shared" si="22"/>
        <v>-1801</v>
      </c>
      <c r="J343" s="25">
        <f t="shared" si="23"/>
        <v>45291</v>
      </c>
      <c r="K343" s="26" t="s">
        <v>1</v>
      </c>
      <c r="L343" s="27"/>
      <c r="M343" s="27"/>
      <c r="N343" s="145"/>
    </row>
    <row r="344" spans="1:14" x14ac:dyDescent="0.2">
      <c r="A344" s="19" t="s">
        <v>271</v>
      </c>
      <c r="B344" s="20">
        <v>45261</v>
      </c>
      <c r="C344" s="151"/>
      <c r="D344" s="21" t="s">
        <v>2275</v>
      </c>
      <c r="E344" s="168">
        <v>9001</v>
      </c>
      <c r="F344" s="161"/>
      <c r="G344" s="144">
        <f t="shared" si="21"/>
        <v>64876.82999998983</v>
      </c>
      <c r="H344" s="152"/>
      <c r="I344" s="24">
        <f t="shared" si="22"/>
        <v>-9001</v>
      </c>
      <c r="J344" s="25">
        <f t="shared" si="23"/>
        <v>45291</v>
      </c>
      <c r="K344" s="26" t="s">
        <v>1</v>
      </c>
      <c r="L344" s="27"/>
      <c r="M344" s="27"/>
      <c r="N344" s="145"/>
    </row>
    <row r="345" spans="1:14" x14ac:dyDescent="0.2">
      <c r="A345" s="19" t="s">
        <v>271</v>
      </c>
      <c r="B345" s="20">
        <v>45258</v>
      </c>
      <c r="C345" s="151"/>
      <c r="D345" s="21" t="s">
        <v>2276</v>
      </c>
      <c r="E345" s="168">
        <v>30001</v>
      </c>
      <c r="F345" s="161"/>
      <c r="G345" s="144">
        <f t="shared" si="21"/>
        <v>73877.82999998983</v>
      </c>
      <c r="H345" s="152"/>
      <c r="I345" s="24">
        <f t="shared" si="22"/>
        <v>-30001</v>
      </c>
      <c r="J345" s="25">
        <f t="shared" si="23"/>
        <v>45260</v>
      </c>
      <c r="K345" s="26" t="s">
        <v>1</v>
      </c>
      <c r="L345" s="27"/>
      <c r="M345" s="27"/>
      <c r="N345" s="145"/>
    </row>
    <row r="346" spans="1:14" x14ac:dyDescent="0.2">
      <c r="A346" s="19" t="s">
        <v>271</v>
      </c>
      <c r="B346" s="20">
        <v>45258</v>
      </c>
      <c r="C346" s="151"/>
      <c r="D346" s="21" t="s">
        <v>2277</v>
      </c>
      <c r="E346" s="168">
        <v>6001</v>
      </c>
      <c r="F346" s="161"/>
      <c r="G346" s="144">
        <f t="shared" si="21"/>
        <v>103878.82999998983</v>
      </c>
      <c r="H346" s="152"/>
      <c r="I346" s="24">
        <f t="shared" si="22"/>
        <v>-6001</v>
      </c>
      <c r="J346" s="25">
        <f t="shared" si="23"/>
        <v>45260</v>
      </c>
      <c r="K346" s="26" t="s">
        <v>1</v>
      </c>
      <c r="L346" s="27"/>
      <c r="M346" s="27"/>
      <c r="N346" s="145"/>
    </row>
    <row r="347" spans="1:14" x14ac:dyDescent="0.2">
      <c r="A347" s="19" t="s">
        <v>271</v>
      </c>
      <c r="B347" s="20">
        <v>45258</v>
      </c>
      <c r="C347" s="151"/>
      <c r="D347" s="21" t="s">
        <v>1486</v>
      </c>
      <c r="E347" s="173">
        <v>609121</v>
      </c>
      <c r="F347" s="161"/>
      <c r="G347" s="144">
        <f t="shared" si="21"/>
        <v>109879.82999998983</v>
      </c>
      <c r="H347" s="152"/>
      <c r="I347" s="24">
        <f t="shared" si="22"/>
        <v>-609121</v>
      </c>
      <c r="J347" s="25">
        <f t="shared" si="23"/>
        <v>45260</v>
      </c>
      <c r="K347" s="26" t="s">
        <v>2</v>
      </c>
      <c r="L347" s="27"/>
      <c r="M347" s="27"/>
      <c r="N347" s="145"/>
    </row>
    <row r="348" spans="1:14" x14ac:dyDescent="0.2">
      <c r="A348" s="19" t="s">
        <v>271</v>
      </c>
      <c r="B348" s="20">
        <v>45253</v>
      </c>
      <c r="C348" s="151"/>
      <c r="D348" s="21" t="s">
        <v>2278</v>
      </c>
      <c r="E348" s="168">
        <v>10001</v>
      </c>
      <c r="F348" s="161"/>
      <c r="G348" s="144">
        <f t="shared" si="21"/>
        <v>719000.82999998983</v>
      </c>
      <c r="H348" s="152"/>
      <c r="I348" s="24">
        <f t="shared" si="22"/>
        <v>-10001</v>
      </c>
      <c r="J348" s="25">
        <f t="shared" si="23"/>
        <v>45260</v>
      </c>
      <c r="K348" s="26" t="s">
        <v>1</v>
      </c>
      <c r="L348" s="27"/>
      <c r="M348" s="27"/>
      <c r="N348" s="145"/>
    </row>
    <row r="349" spans="1:14" x14ac:dyDescent="0.2">
      <c r="A349" s="19" t="s">
        <v>271</v>
      </c>
      <c r="B349" s="20">
        <v>45252</v>
      </c>
      <c r="C349" s="151"/>
      <c r="D349" s="21" t="s">
        <v>1484</v>
      </c>
      <c r="E349" s="173">
        <v>302401</v>
      </c>
      <c r="F349" s="161"/>
      <c r="G349" s="144">
        <f t="shared" si="21"/>
        <v>729001.82999998983</v>
      </c>
      <c r="H349" s="152"/>
      <c r="I349" s="24">
        <f t="shared" si="22"/>
        <v>-302401</v>
      </c>
      <c r="J349" s="25">
        <f t="shared" si="23"/>
        <v>45260</v>
      </c>
      <c r="K349" s="26" t="s">
        <v>2</v>
      </c>
      <c r="L349" s="27"/>
      <c r="M349" s="27"/>
      <c r="N349" s="145"/>
    </row>
    <row r="350" spans="1:14" x14ac:dyDescent="0.2">
      <c r="A350" s="19" t="s">
        <v>271</v>
      </c>
      <c r="B350" s="20">
        <v>45252</v>
      </c>
      <c r="C350" s="151"/>
      <c r="D350" s="21" t="s">
        <v>1483</v>
      </c>
      <c r="E350" s="173">
        <v>1111015</v>
      </c>
      <c r="F350" s="161"/>
      <c r="G350" s="144">
        <f t="shared" si="21"/>
        <v>1031402.8299999898</v>
      </c>
      <c r="H350" s="152"/>
      <c r="I350" s="24">
        <f t="shared" si="22"/>
        <v>-1111015</v>
      </c>
      <c r="J350" s="25">
        <f t="shared" si="23"/>
        <v>45260</v>
      </c>
      <c r="K350" s="26" t="s">
        <v>2</v>
      </c>
      <c r="L350" s="27"/>
      <c r="M350" s="27"/>
      <c r="N350" s="145"/>
    </row>
    <row r="351" spans="1:14" x14ac:dyDescent="0.2">
      <c r="A351" s="19" t="s">
        <v>271</v>
      </c>
      <c r="B351" s="20">
        <v>45252</v>
      </c>
      <c r="C351" s="151"/>
      <c r="D351" s="21" t="s">
        <v>1482</v>
      </c>
      <c r="E351" s="173">
        <v>5100015</v>
      </c>
      <c r="F351" s="161"/>
      <c r="G351" s="144">
        <f t="shared" si="21"/>
        <v>2142417.8299999898</v>
      </c>
      <c r="H351" s="152"/>
      <c r="I351" s="24">
        <f t="shared" si="22"/>
        <v>-5100015</v>
      </c>
      <c r="J351" s="25">
        <f t="shared" si="23"/>
        <v>45260</v>
      </c>
      <c r="K351" s="26" t="s">
        <v>2</v>
      </c>
      <c r="L351" s="27"/>
      <c r="M351" s="27"/>
      <c r="N351" s="145"/>
    </row>
    <row r="352" spans="1:14" x14ac:dyDescent="0.2">
      <c r="A352" s="19" t="s">
        <v>271</v>
      </c>
      <c r="B352" s="20">
        <v>45251</v>
      </c>
      <c r="C352" s="151"/>
      <c r="D352" s="21" t="s">
        <v>2279</v>
      </c>
      <c r="E352" s="168">
        <v>1111</v>
      </c>
      <c r="F352" s="161"/>
      <c r="G352" s="144">
        <f t="shared" si="21"/>
        <v>7242432.8299999898</v>
      </c>
      <c r="H352" s="152"/>
      <c r="I352" s="24">
        <f t="shared" si="22"/>
        <v>-1111</v>
      </c>
      <c r="J352" s="25">
        <f t="shared" si="23"/>
        <v>45260</v>
      </c>
      <c r="K352" s="26" t="s">
        <v>1</v>
      </c>
      <c r="L352" s="27"/>
      <c r="M352" s="27"/>
      <c r="N352" s="145"/>
    </row>
    <row r="353" spans="1:14" x14ac:dyDescent="0.2">
      <c r="A353" s="19" t="s">
        <v>271</v>
      </c>
      <c r="B353" s="20">
        <v>45251</v>
      </c>
      <c r="C353" s="151"/>
      <c r="D353" s="21" t="s">
        <v>2280</v>
      </c>
      <c r="E353" s="161">
        <v>28947.84</v>
      </c>
      <c r="F353" s="161"/>
      <c r="G353" s="144">
        <f t="shared" si="21"/>
        <v>7243543.8299999898</v>
      </c>
      <c r="H353" s="152"/>
      <c r="I353" s="24">
        <f t="shared" si="22"/>
        <v>-28947.84</v>
      </c>
      <c r="J353" s="25">
        <f t="shared" si="23"/>
        <v>45260</v>
      </c>
      <c r="K353" s="26" t="s">
        <v>280</v>
      </c>
      <c r="L353" s="27"/>
      <c r="M353" s="27"/>
      <c r="N353" s="145"/>
    </row>
    <row r="354" spans="1:14" x14ac:dyDescent="0.2">
      <c r="A354" s="19" t="s">
        <v>271</v>
      </c>
      <c r="B354" s="20">
        <v>45251</v>
      </c>
      <c r="C354" s="151"/>
      <c r="D354" s="21" t="s">
        <v>2279</v>
      </c>
      <c r="E354" s="168">
        <v>2221</v>
      </c>
      <c r="F354" s="161"/>
      <c r="G354" s="144">
        <f t="shared" si="21"/>
        <v>7272491.6699999897</v>
      </c>
      <c r="H354" s="152"/>
      <c r="I354" s="24">
        <f t="shared" si="22"/>
        <v>-2221</v>
      </c>
      <c r="J354" s="25">
        <f t="shared" si="23"/>
        <v>45260</v>
      </c>
      <c r="K354" s="26" t="s">
        <v>1</v>
      </c>
      <c r="L354" s="27"/>
      <c r="M354" s="27"/>
      <c r="N354" s="145"/>
    </row>
    <row r="355" spans="1:14" x14ac:dyDescent="0.2">
      <c r="A355" s="19" t="s">
        <v>271</v>
      </c>
      <c r="B355" s="20">
        <v>45245</v>
      </c>
      <c r="C355" s="151"/>
      <c r="D355" s="21" t="s">
        <v>2281</v>
      </c>
      <c r="E355" s="168">
        <v>60001</v>
      </c>
      <c r="F355" s="161"/>
      <c r="G355" s="144">
        <f t="shared" si="21"/>
        <v>7274712.6699999897</v>
      </c>
      <c r="H355" s="152"/>
      <c r="I355" s="24">
        <f t="shared" si="22"/>
        <v>-60001</v>
      </c>
      <c r="J355" s="25">
        <f t="shared" si="23"/>
        <v>45260</v>
      </c>
      <c r="K355" s="26" t="s">
        <v>1</v>
      </c>
      <c r="L355" s="27"/>
      <c r="M355" s="27"/>
      <c r="N355" s="145"/>
    </row>
    <row r="356" spans="1:14" x14ac:dyDescent="0.2">
      <c r="A356" s="19" t="s">
        <v>271</v>
      </c>
      <c r="B356" s="20">
        <v>45244</v>
      </c>
      <c r="C356" s="151"/>
      <c r="D356" s="21" t="s">
        <v>2282</v>
      </c>
      <c r="E356" s="161">
        <v>3421</v>
      </c>
      <c r="F356" s="161"/>
      <c r="G356" s="144">
        <f t="shared" si="21"/>
        <v>7334713.6699999897</v>
      </c>
      <c r="H356" s="152"/>
      <c r="I356" s="24">
        <f t="shared" si="22"/>
        <v>-3421</v>
      </c>
      <c r="J356" s="25">
        <f t="shared" si="23"/>
        <v>45260</v>
      </c>
      <c r="K356" s="26" t="s">
        <v>278</v>
      </c>
      <c r="L356" s="27"/>
      <c r="M356" s="27"/>
      <c r="N356" s="145"/>
    </row>
    <row r="357" spans="1:14" x14ac:dyDescent="0.2">
      <c r="A357" s="19" t="s">
        <v>271</v>
      </c>
      <c r="B357" s="20">
        <v>45243</v>
      </c>
      <c r="C357" s="151"/>
      <c r="D357" s="21" t="s">
        <v>2283</v>
      </c>
      <c r="E357" s="161">
        <v>12285.65</v>
      </c>
      <c r="F357" s="161"/>
      <c r="G357" s="144">
        <f t="shared" si="21"/>
        <v>7338134.6699999897</v>
      </c>
      <c r="H357" s="152"/>
      <c r="I357" s="24">
        <f t="shared" si="22"/>
        <v>-12285.65</v>
      </c>
      <c r="J357" s="25">
        <f t="shared" si="23"/>
        <v>45260</v>
      </c>
      <c r="K357" s="26" t="s">
        <v>278</v>
      </c>
      <c r="L357" s="27"/>
      <c r="M357" s="27"/>
      <c r="N357" s="145"/>
    </row>
    <row r="358" spans="1:14" x14ac:dyDescent="0.2">
      <c r="A358" s="19" t="s">
        <v>271</v>
      </c>
      <c r="B358" s="20">
        <v>45239</v>
      </c>
      <c r="C358" s="151"/>
      <c r="D358" s="21" t="s">
        <v>2284</v>
      </c>
      <c r="E358" s="161">
        <v>2076858.04</v>
      </c>
      <c r="F358" s="161"/>
      <c r="G358" s="144">
        <f t="shared" si="21"/>
        <v>7350420.3199999901</v>
      </c>
      <c r="H358" s="152"/>
      <c r="I358" s="24">
        <f t="shared" si="22"/>
        <v>-2076858.04</v>
      </c>
      <c r="J358" s="25">
        <f t="shared" si="23"/>
        <v>45260</v>
      </c>
      <c r="K358" s="26" t="s">
        <v>1</v>
      </c>
      <c r="L358" s="27"/>
      <c r="M358" s="27"/>
      <c r="N358" s="145"/>
    </row>
    <row r="359" spans="1:14" x14ac:dyDescent="0.2">
      <c r="A359" s="19" t="s">
        <v>271</v>
      </c>
      <c r="B359" s="20">
        <v>45236</v>
      </c>
      <c r="C359" s="151"/>
      <c r="D359" s="21" t="s">
        <v>2285</v>
      </c>
      <c r="E359" s="161">
        <v>100</v>
      </c>
      <c r="F359" s="161"/>
      <c r="G359" s="144">
        <f t="shared" si="21"/>
        <v>9427278.3599999901</v>
      </c>
      <c r="H359" s="152"/>
      <c r="I359" s="24">
        <f t="shared" si="22"/>
        <v>-100</v>
      </c>
      <c r="J359" s="25">
        <f t="shared" si="23"/>
        <v>45260</v>
      </c>
      <c r="K359" s="26" t="s">
        <v>278</v>
      </c>
      <c r="L359" s="27"/>
      <c r="M359" s="27"/>
      <c r="N359" s="145"/>
    </row>
    <row r="360" spans="1:14" x14ac:dyDescent="0.2">
      <c r="A360" s="19" t="s">
        <v>271</v>
      </c>
      <c r="B360" s="20">
        <v>45236</v>
      </c>
      <c r="C360" s="151"/>
      <c r="D360" s="21" t="s">
        <v>1485</v>
      </c>
      <c r="E360" s="161">
        <v>4669</v>
      </c>
      <c r="F360" s="161"/>
      <c r="G360" s="144">
        <f t="shared" si="21"/>
        <v>9427378.3599999901</v>
      </c>
      <c r="H360" s="152"/>
      <c r="I360" s="24">
        <f t="shared" si="22"/>
        <v>-4669</v>
      </c>
      <c r="J360" s="25">
        <f t="shared" si="23"/>
        <v>45260</v>
      </c>
      <c r="K360" s="26" t="s">
        <v>2</v>
      </c>
      <c r="L360" s="27"/>
      <c r="M360" s="27"/>
      <c r="N360" s="145"/>
    </row>
    <row r="361" spans="1:14" x14ac:dyDescent="0.2">
      <c r="A361" s="19" t="s">
        <v>271</v>
      </c>
      <c r="B361" s="20">
        <v>45233</v>
      </c>
      <c r="C361" s="151"/>
      <c r="D361" s="21" t="s">
        <v>1486</v>
      </c>
      <c r="E361" s="161">
        <v>12001</v>
      </c>
      <c r="F361" s="161"/>
      <c r="G361" s="144">
        <f t="shared" si="21"/>
        <v>9432047.3599999901</v>
      </c>
      <c r="H361" s="152"/>
      <c r="I361" s="24">
        <f t="shared" si="22"/>
        <v>-12001</v>
      </c>
      <c r="J361" s="25">
        <f t="shared" si="23"/>
        <v>45260</v>
      </c>
      <c r="K361" s="26" t="s">
        <v>2</v>
      </c>
      <c r="L361" s="27"/>
      <c r="M361" s="27"/>
      <c r="N361" s="145"/>
    </row>
    <row r="362" spans="1:14" x14ac:dyDescent="0.2">
      <c r="A362" s="19" t="s">
        <v>271</v>
      </c>
      <c r="B362" s="20">
        <v>45233</v>
      </c>
      <c r="C362" s="151"/>
      <c r="D362" s="21" t="s">
        <v>1488</v>
      </c>
      <c r="E362" s="161">
        <v>9001</v>
      </c>
      <c r="F362" s="161"/>
      <c r="G362" s="144">
        <f t="shared" si="21"/>
        <v>9444048.3599999901</v>
      </c>
      <c r="H362" s="152"/>
      <c r="I362" s="24">
        <f t="shared" si="22"/>
        <v>-9001</v>
      </c>
      <c r="J362" s="25">
        <f t="shared" si="23"/>
        <v>45260</v>
      </c>
      <c r="K362" s="26" t="s">
        <v>2</v>
      </c>
      <c r="L362" s="27"/>
      <c r="M362" s="27"/>
      <c r="N362" s="145"/>
    </row>
    <row r="363" spans="1:14" x14ac:dyDescent="0.2">
      <c r="A363" s="19" t="s">
        <v>271</v>
      </c>
      <c r="B363" s="20">
        <v>45233</v>
      </c>
      <c r="C363" s="151"/>
      <c r="D363" s="21" t="s">
        <v>1490</v>
      </c>
      <c r="E363" s="161">
        <v>2737</v>
      </c>
      <c r="F363" s="161"/>
      <c r="G363" s="144">
        <f t="shared" si="21"/>
        <v>9453049.3599999901</v>
      </c>
      <c r="H363" s="152"/>
      <c r="I363" s="24">
        <f t="shared" si="22"/>
        <v>-2737</v>
      </c>
      <c r="J363" s="25">
        <f t="shared" si="23"/>
        <v>45260</v>
      </c>
      <c r="K363" s="26" t="s">
        <v>2</v>
      </c>
      <c r="L363" s="27"/>
      <c r="M363" s="27"/>
      <c r="N363" s="145"/>
    </row>
    <row r="364" spans="1:14" x14ac:dyDescent="0.2">
      <c r="A364" s="19" t="s">
        <v>271</v>
      </c>
      <c r="B364" s="20">
        <v>45233</v>
      </c>
      <c r="C364" s="151"/>
      <c r="D364" s="21" t="s">
        <v>1491</v>
      </c>
      <c r="E364" s="161">
        <v>15862</v>
      </c>
      <c r="F364" s="161"/>
      <c r="G364" s="144">
        <f t="shared" si="21"/>
        <v>9455786.3599999901</v>
      </c>
      <c r="H364" s="152"/>
      <c r="I364" s="24">
        <f t="shared" si="22"/>
        <v>-15862</v>
      </c>
      <c r="J364" s="25">
        <f t="shared" si="23"/>
        <v>45260</v>
      </c>
      <c r="K364" s="26" t="s">
        <v>2</v>
      </c>
      <c r="L364" s="27"/>
      <c r="M364" s="27"/>
      <c r="N364" s="145"/>
    </row>
    <row r="365" spans="1:14" x14ac:dyDescent="0.2">
      <c r="A365" s="19" t="s">
        <v>271</v>
      </c>
      <c r="B365" s="20">
        <v>45230</v>
      </c>
      <c r="C365" s="151"/>
      <c r="D365" s="21" t="s">
        <v>2286</v>
      </c>
      <c r="E365" s="168">
        <v>60001</v>
      </c>
      <c r="F365" s="161"/>
      <c r="G365" s="144">
        <f t="shared" si="21"/>
        <v>9471648.3599999901</v>
      </c>
      <c r="H365" s="152"/>
      <c r="I365" s="24">
        <f t="shared" si="22"/>
        <v>-60001</v>
      </c>
      <c r="J365" s="25">
        <f t="shared" si="23"/>
        <v>45230</v>
      </c>
      <c r="K365" s="26" t="s">
        <v>1</v>
      </c>
      <c r="L365" s="27"/>
      <c r="M365" s="27"/>
      <c r="N365" s="145"/>
    </row>
    <row r="366" spans="1:14" x14ac:dyDescent="0.2">
      <c r="A366" s="19" t="s">
        <v>271</v>
      </c>
      <c r="B366" s="20">
        <v>45226</v>
      </c>
      <c r="C366" s="151"/>
      <c r="D366" s="21" t="s">
        <v>2228</v>
      </c>
      <c r="E366" s="161">
        <v>50001</v>
      </c>
      <c r="F366" s="161"/>
      <c r="G366" s="144">
        <f t="shared" si="21"/>
        <v>9531649.3599999901</v>
      </c>
      <c r="H366" s="152"/>
      <c r="I366" s="24">
        <f t="shared" si="22"/>
        <v>-50001</v>
      </c>
      <c r="J366" s="25">
        <f t="shared" si="23"/>
        <v>45230</v>
      </c>
      <c r="K366" s="26" t="s">
        <v>0</v>
      </c>
      <c r="L366" s="27"/>
      <c r="M366" s="27"/>
      <c r="N366" s="145"/>
    </row>
    <row r="367" spans="1:14" x14ac:dyDescent="0.2">
      <c r="A367" s="19" t="s">
        <v>271</v>
      </c>
      <c r="B367" s="20">
        <v>45226</v>
      </c>
      <c r="C367" s="151"/>
      <c r="D367" s="21" t="s">
        <v>2287</v>
      </c>
      <c r="E367" s="161">
        <v>5965</v>
      </c>
      <c r="F367" s="161"/>
      <c r="G367" s="144">
        <f t="shared" si="21"/>
        <v>9581650.3599999901</v>
      </c>
      <c r="H367" s="152"/>
      <c r="I367" s="24">
        <f t="shared" si="22"/>
        <v>-5965</v>
      </c>
      <c r="J367" s="25">
        <f t="shared" si="23"/>
        <v>45230</v>
      </c>
      <c r="K367" s="163" t="s">
        <v>2473</v>
      </c>
      <c r="L367" s="27"/>
      <c r="M367" s="27"/>
      <c r="N367" s="145"/>
    </row>
    <row r="368" spans="1:14" x14ac:dyDescent="0.2">
      <c r="A368" s="19" t="s">
        <v>271</v>
      </c>
      <c r="B368" s="20">
        <v>45226</v>
      </c>
      <c r="C368" s="151"/>
      <c r="D368" s="21" t="s">
        <v>2287</v>
      </c>
      <c r="E368" s="161">
        <v>-4868.59</v>
      </c>
      <c r="F368" s="161"/>
      <c r="G368" s="144">
        <f t="shared" si="21"/>
        <v>9587615.3599999901</v>
      </c>
      <c r="H368" s="152"/>
      <c r="I368" s="24">
        <f t="shared" si="22"/>
        <v>4868.59</v>
      </c>
      <c r="J368" s="25">
        <f t="shared" si="23"/>
        <v>45230</v>
      </c>
      <c r="K368" s="163" t="s">
        <v>2473</v>
      </c>
      <c r="L368" s="27"/>
      <c r="M368" s="27"/>
      <c r="N368" s="145"/>
    </row>
    <row r="369" spans="1:14" x14ac:dyDescent="0.2">
      <c r="A369" s="19" t="s">
        <v>271</v>
      </c>
      <c r="B369" s="20">
        <v>45226</v>
      </c>
      <c r="C369" s="151"/>
      <c r="D369" s="21" t="s">
        <v>2288</v>
      </c>
      <c r="E369" s="161">
        <v>-5965</v>
      </c>
      <c r="F369" s="161"/>
      <c r="G369" s="144">
        <f t="shared" si="21"/>
        <v>9582746.7699999902</v>
      </c>
      <c r="H369" s="152"/>
      <c r="I369" s="24">
        <f t="shared" si="22"/>
        <v>5965</v>
      </c>
      <c r="J369" s="25">
        <f t="shared" si="23"/>
        <v>45230</v>
      </c>
      <c r="K369" s="163" t="s">
        <v>2473</v>
      </c>
      <c r="L369" s="27"/>
      <c r="M369" s="27"/>
      <c r="N369" s="145"/>
    </row>
    <row r="370" spans="1:14" x14ac:dyDescent="0.2">
      <c r="A370" s="19" t="s">
        <v>271</v>
      </c>
      <c r="B370" s="20">
        <v>45225</v>
      </c>
      <c r="C370" s="151"/>
      <c r="D370" s="21" t="s">
        <v>2287</v>
      </c>
      <c r="E370" s="161">
        <v>159950</v>
      </c>
      <c r="F370" s="161"/>
      <c r="G370" s="144">
        <f t="shared" si="21"/>
        <v>9576781.7699999902</v>
      </c>
      <c r="H370" s="152"/>
      <c r="I370" s="24">
        <f t="shared" si="22"/>
        <v>-159950</v>
      </c>
      <c r="J370" s="25">
        <f t="shared" si="23"/>
        <v>45230</v>
      </c>
      <c r="K370" s="163" t="s">
        <v>2473</v>
      </c>
      <c r="L370" s="27"/>
      <c r="M370" s="27"/>
      <c r="N370" s="145"/>
    </row>
    <row r="371" spans="1:14" x14ac:dyDescent="0.2">
      <c r="A371" s="19" t="s">
        <v>271</v>
      </c>
      <c r="B371" s="20">
        <v>45225</v>
      </c>
      <c r="C371" s="151"/>
      <c r="D371" s="21" t="s">
        <v>2287</v>
      </c>
      <c r="E371" s="161">
        <v>-132037.23000000001</v>
      </c>
      <c r="F371" s="161"/>
      <c r="G371" s="144">
        <f t="shared" ref="G371:G434" si="24">G372+I371</f>
        <v>9736731.7699999902</v>
      </c>
      <c r="H371" s="152"/>
      <c r="I371" s="24">
        <f t="shared" ref="I371:I434" si="25">F371-E371</f>
        <v>132037.23000000001</v>
      </c>
      <c r="J371" s="25">
        <f t="shared" ref="J371:J434" si="26">EOMONTH(B371,0)</f>
        <v>45230</v>
      </c>
      <c r="K371" s="163" t="s">
        <v>2473</v>
      </c>
      <c r="L371" s="27"/>
      <c r="M371" s="27"/>
      <c r="N371" s="145"/>
    </row>
    <row r="372" spans="1:14" x14ac:dyDescent="0.2">
      <c r="A372" s="19" t="s">
        <v>271</v>
      </c>
      <c r="B372" s="20">
        <v>45225</v>
      </c>
      <c r="C372" s="151"/>
      <c r="D372" s="21" t="s">
        <v>2289</v>
      </c>
      <c r="E372" s="161">
        <v>-159950</v>
      </c>
      <c r="F372" s="161"/>
      <c r="G372" s="144">
        <f t="shared" si="24"/>
        <v>9604694.5399999898</v>
      </c>
      <c r="H372" s="152"/>
      <c r="I372" s="24">
        <f t="shared" si="25"/>
        <v>159950</v>
      </c>
      <c r="J372" s="25">
        <f t="shared" si="26"/>
        <v>45230</v>
      </c>
      <c r="K372" s="163" t="s">
        <v>2473</v>
      </c>
      <c r="L372" s="27"/>
      <c r="M372" s="27"/>
      <c r="N372" s="145"/>
    </row>
    <row r="373" spans="1:14" x14ac:dyDescent="0.2">
      <c r="A373" s="19" t="s">
        <v>271</v>
      </c>
      <c r="B373" s="20">
        <v>45223</v>
      </c>
      <c r="C373" s="151"/>
      <c r="D373" s="21" t="s">
        <v>2290</v>
      </c>
      <c r="E373" s="161">
        <v>366.27</v>
      </c>
      <c r="F373" s="161"/>
      <c r="G373" s="144">
        <f t="shared" si="24"/>
        <v>9444744.5399999898</v>
      </c>
      <c r="H373" s="152"/>
      <c r="I373" s="24">
        <f t="shared" si="25"/>
        <v>-366.27</v>
      </c>
      <c r="J373" s="25">
        <f t="shared" si="26"/>
        <v>45230</v>
      </c>
      <c r="K373" s="26" t="s">
        <v>2473</v>
      </c>
      <c r="L373" s="27"/>
      <c r="M373" s="27"/>
      <c r="N373" s="145"/>
    </row>
    <row r="374" spans="1:14" x14ac:dyDescent="0.2">
      <c r="A374" s="19" t="s">
        <v>271</v>
      </c>
      <c r="B374" s="20">
        <v>45222</v>
      </c>
      <c r="C374" s="151"/>
      <c r="D374" s="21" t="s">
        <v>2291</v>
      </c>
      <c r="E374" s="161">
        <v>27451</v>
      </c>
      <c r="F374" s="161"/>
      <c r="G374" s="144">
        <f t="shared" si="24"/>
        <v>9445110.8099999893</v>
      </c>
      <c r="H374" s="152"/>
      <c r="I374" s="24">
        <f t="shared" si="25"/>
        <v>-27451</v>
      </c>
      <c r="J374" s="25">
        <f t="shared" si="26"/>
        <v>45230</v>
      </c>
      <c r="K374" s="26" t="s">
        <v>731</v>
      </c>
      <c r="L374" s="27"/>
      <c r="M374" s="27"/>
      <c r="N374" s="145"/>
    </row>
    <row r="375" spans="1:14" x14ac:dyDescent="0.2">
      <c r="A375" s="19" t="s">
        <v>271</v>
      </c>
      <c r="B375" s="20">
        <v>45222</v>
      </c>
      <c r="C375" s="151"/>
      <c r="D375" s="21" t="s">
        <v>2287</v>
      </c>
      <c r="E375" s="161">
        <v>299900</v>
      </c>
      <c r="F375" s="161"/>
      <c r="G375" s="144">
        <f t="shared" si="24"/>
        <v>9472561.8099999893</v>
      </c>
      <c r="H375" s="152"/>
      <c r="I375" s="24">
        <f t="shared" si="25"/>
        <v>-299900</v>
      </c>
      <c r="J375" s="25">
        <f t="shared" si="26"/>
        <v>45230</v>
      </c>
      <c r="K375" s="163" t="s">
        <v>2473</v>
      </c>
      <c r="L375" s="27"/>
      <c r="M375" s="27"/>
      <c r="N375" s="145"/>
    </row>
    <row r="376" spans="1:14" x14ac:dyDescent="0.2">
      <c r="A376" s="19" t="s">
        <v>271</v>
      </c>
      <c r="B376" s="20">
        <v>45222</v>
      </c>
      <c r="C376" s="151"/>
      <c r="D376" s="21" t="s">
        <v>2287</v>
      </c>
      <c r="E376" s="161">
        <v>-245016.35</v>
      </c>
      <c r="F376" s="161"/>
      <c r="G376" s="144">
        <f t="shared" si="24"/>
        <v>9772461.8099999893</v>
      </c>
      <c r="H376" s="152"/>
      <c r="I376" s="24">
        <f t="shared" si="25"/>
        <v>245016.35</v>
      </c>
      <c r="J376" s="25">
        <f t="shared" si="26"/>
        <v>45230</v>
      </c>
      <c r="K376" s="163" t="s">
        <v>2473</v>
      </c>
      <c r="L376" s="27"/>
      <c r="M376" s="27"/>
      <c r="N376" s="145"/>
    </row>
    <row r="377" spans="1:14" x14ac:dyDescent="0.2">
      <c r="A377" s="19" t="s">
        <v>271</v>
      </c>
      <c r="B377" s="20">
        <v>45222</v>
      </c>
      <c r="C377" s="151"/>
      <c r="D377" s="21" t="s">
        <v>2292</v>
      </c>
      <c r="E377" s="161">
        <v>-149950</v>
      </c>
      <c r="F377" s="161"/>
      <c r="G377" s="144">
        <f t="shared" si="24"/>
        <v>9527445.4599999897</v>
      </c>
      <c r="H377" s="152"/>
      <c r="I377" s="24">
        <f t="shared" si="25"/>
        <v>149950</v>
      </c>
      <c r="J377" s="25">
        <f t="shared" si="26"/>
        <v>45230</v>
      </c>
      <c r="K377" s="163" t="s">
        <v>2473</v>
      </c>
      <c r="L377" s="27"/>
      <c r="M377" s="27"/>
      <c r="N377" s="145"/>
    </row>
    <row r="378" spans="1:14" x14ac:dyDescent="0.2">
      <c r="A378" s="19" t="s">
        <v>271</v>
      </c>
      <c r="B378" s="20">
        <v>45222</v>
      </c>
      <c r="C378" s="151"/>
      <c r="D378" s="21" t="s">
        <v>2292</v>
      </c>
      <c r="E378" s="161">
        <v>-149950</v>
      </c>
      <c r="F378" s="161"/>
      <c r="G378" s="144">
        <f t="shared" si="24"/>
        <v>9377495.4599999897</v>
      </c>
      <c r="H378" s="152"/>
      <c r="I378" s="24">
        <f t="shared" si="25"/>
        <v>149950</v>
      </c>
      <c r="J378" s="25">
        <f t="shared" si="26"/>
        <v>45230</v>
      </c>
      <c r="K378" s="163" t="s">
        <v>2473</v>
      </c>
      <c r="L378" s="27"/>
      <c r="M378" s="27"/>
      <c r="N378" s="145"/>
    </row>
    <row r="379" spans="1:14" x14ac:dyDescent="0.2">
      <c r="A379" s="19" t="s">
        <v>271</v>
      </c>
      <c r="B379" s="20">
        <v>45219</v>
      </c>
      <c r="C379" s="151"/>
      <c r="D379" s="21" t="s">
        <v>2287</v>
      </c>
      <c r="E379" s="161">
        <v>1963475</v>
      </c>
      <c r="F379" s="161"/>
      <c r="G379" s="144">
        <f t="shared" si="24"/>
        <v>9227545.4599999897</v>
      </c>
      <c r="H379" s="152"/>
      <c r="I379" s="24">
        <f t="shared" si="25"/>
        <v>-1963475</v>
      </c>
      <c r="J379" s="25">
        <f t="shared" si="26"/>
        <v>45230</v>
      </c>
      <c r="K379" s="163" t="s">
        <v>2473</v>
      </c>
      <c r="L379" s="27"/>
      <c r="M379" s="27"/>
      <c r="N379" s="145"/>
    </row>
    <row r="380" spans="1:14" x14ac:dyDescent="0.2">
      <c r="A380" s="19" t="s">
        <v>271</v>
      </c>
      <c r="B380" s="20">
        <v>45219</v>
      </c>
      <c r="C380" s="151"/>
      <c r="D380" s="21" t="s">
        <v>2293</v>
      </c>
      <c r="E380" s="161">
        <v>-750000</v>
      </c>
      <c r="F380" s="161"/>
      <c r="G380" s="144">
        <f t="shared" si="24"/>
        <v>11191020.45999999</v>
      </c>
      <c r="H380" s="152"/>
      <c r="I380" s="24">
        <f t="shared" si="25"/>
        <v>750000</v>
      </c>
      <c r="J380" s="25">
        <f t="shared" si="26"/>
        <v>45230</v>
      </c>
      <c r="K380" s="163" t="s">
        <v>2473</v>
      </c>
      <c r="L380" s="27"/>
      <c r="M380" s="27"/>
      <c r="N380" s="145"/>
    </row>
    <row r="381" spans="1:14" x14ac:dyDescent="0.2">
      <c r="A381" s="19" t="s">
        <v>271</v>
      </c>
      <c r="B381" s="20">
        <v>45219</v>
      </c>
      <c r="C381" s="151"/>
      <c r="D381" s="21" t="s">
        <v>2294</v>
      </c>
      <c r="E381" s="161">
        <v>-115000</v>
      </c>
      <c r="F381" s="161"/>
      <c r="G381" s="144">
        <f t="shared" si="24"/>
        <v>10441020.45999999</v>
      </c>
      <c r="H381" s="152"/>
      <c r="I381" s="24">
        <f t="shared" si="25"/>
        <v>115000</v>
      </c>
      <c r="J381" s="25">
        <f t="shared" si="26"/>
        <v>45230</v>
      </c>
      <c r="K381" s="163" t="s">
        <v>2473</v>
      </c>
      <c r="L381" s="27"/>
      <c r="M381" s="27"/>
      <c r="N381" s="145"/>
    </row>
    <row r="382" spans="1:14" x14ac:dyDescent="0.2">
      <c r="A382" s="19" t="s">
        <v>271</v>
      </c>
      <c r="B382" s="20">
        <v>45219</v>
      </c>
      <c r="C382" s="151"/>
      <c r="D382" s="21" t="s">
        <v>2287</v>
      </c>
      <c r="E382" s="161">
        <v>-1618693.3</v>
      </c>
      <c r="F382" s="161"/>
      <c r="G382" s="144">
        <f t="shared" si="24"/>
        <v>10326020.45999999</v>
      </c>
      <c r="H382" s="152"/>
      <c r="I382" s="24">
        <f t="shared" si="25"/>
        <v>1618693.3</v>
      </c>
      <c r="J382" s="25">
        <f t="shared" si="26"/>
        <v>45230</v>
      </c>
      <c r="K382" s="163" t="s">
        <v>2473</v>
      </c>
      <c r="L382" s="27"/>
      <c r="M382" s="27"/>
      <c r="N382" s="145"/>
    </row>
    <row r="383" spans="1:14" x14ac:dyDescent="0.2">
      <c r="A383" s="19" t="s">
        <v>271</v>
      </c>
      <c r="B383" s="20">
        <v>45219</v>
      </c>
      <c r="C383" s="151"/>
      <c r="D383" s="21" t="s">
        <v>2295</v>
      </c>
      <c r="E383" s="161">
        <v>-149950</v>
      </c>
      <c r="F383" s="161"/>
      <c r="G383" s="144">
        <f t="shared" si="24"/>
        <v>8707327.159999989</v>
      </c>
      <c r="H383" s="152"/>
      <c r="I383" s="24">
        <f t="shared" si="25"/>
        <v>149950</v>
      </c>
      <c r="J383" s="25">
        <f t="shared" si="26"/>
        <v>45230</v>
      </c>
      <c r="K383" s="163" t="s">
        <v>2473</v>
      </c>
      <c r="L383" s="27"/>
      <c r="M383" s="27"/>
      <c r="N383" s="145"/>
    </row>
    <row r="384" spans="1:14" x14ac:dyDescent="0.2">
      <c r="A384" s="19" t="s">
        <v>271</v>
      </c>
      <c r="B384" s="20">
        <v>45218</v>
      </c>
      <c r="C384" s="151"/>
      <c r="D384" s="21" t="s">
        <v>2296</v>
      </c>
      <c r="E384" s="168">
        <v>4201</v>
      </c>
      <c r="F384" s="161"/>
      <c r="G384" s="144">
        <f t="shared" si="24"/>
        <v>8557377.159999989</v>
      </c>
      <c r="H384" s="152"/>
      <c r="I384" s="24">
        <f t="shared" si="25"/>
        <v>-4201</v>
      </c>
      <c r="J384" s="25">
        <f t="shared" si="26"/>
        <v>45230</v>
      </c>
      <c r="K384" s="26" t="s">
        <v>1</v>
      </c>
      <c r="L384" s="27"/>
      <c r="M384" s="27"/>
      <c r="N384" s="145"/>
    </row>
    <row r="385" spans="1:14" x14ac:dyDescent="0.2">
      <c r="A385" s="19" t="s">
        <v>271</v>
      </c>
      <c r="B385" s="20">
        <v>45218</v>
      </c>
      <c r="C385" s="151"/>
      <c r="D385" s="21" t="s">
        <v>2297</v>
      </c>
      <c r="E385" s="168">
        <v>19729</v>
      </c>
      <c r="F385" s="161"/>
      <c r="G385" s="144">
        <f t="shared" si="24"/>
        <v>8561578.159999989</v>
      </c>
      <c r="H385" s="152"/>
      <c r="I385" s="24">
        <f t="shared" si="25"/>
        <v>-19729</v>
      </c>
      <c r="J385" s="25">
        <f t="shared" si="26"/>
        <v>45230</v>
      </c>
      <c r="K385" s="26" t="s">
        <v>1</v>
      </c>
      <c r="L385" s="27"/>
      <c r="M385" s="27"/>
      <c r="N385" s="145"/>
    </row>
    <row r="386" spans="1:14" x14ac:dyDescent="0.2">
      <c r="A386" s="19" t="s">
        <v>271</v>
      </c>
      <c r="B386" s="20">
        <v>45218</v>
      </c>
      <c r="C386" s="151"/>
      <c r="D386" s="21" t="s">
        <v>2298</v>
      </c>
      <c r="E386" s="161">
        <v>-250000</v>
      </c>
      <c r="F386" s="161"/>
      <c r="G386" s="144">
        <f t="shared" si="24"/>
        <v>8581307.159999989</v>
      </c>
      <c r="H386" s="152"/>
      <c r="I386" s="24">
        <f t="shared" si="25"/>
        <v>250000</v>
      </c>
      <c r="J386" s="25">
        <f t="shared" si="26"/>
        <v>45230</v>
      </c>
      <c r="K386" s="163" t="s">
        <v>2473</v>
      </c>
      <c r="L386" s="27"/>
      <c r="M386" s="27"/>
      <c r="N386" s="145"/>
    </row>
    <row r="387" spans="1:14" x14ac:dyDescent="0.2">
      <c r="A387" s="19" t="s">
        <v>271</v>
      </c>
      <c r="B387" s="20">
        <v>45218</v>
      </c>
      <c r="C387" s="151"/>
      <c r="D387" s="21" t="s">
        <v>2299</v>
      </c>
      <c r="E387" s="161">
        <v>-50000</v>
      </c>
      <c r="F387" s="161"/>
      <c r="G387" s="144">
        <f t="shared" si="24"/>
        <v>8331307.1599999899</v>
      </c>
      <c r="H387" s="152"/>
      <c r="I387" s="24">
        <f t="shared" si="25"/>
        <v>50000</v>
      </c>
      <c r="J387" s="25">
        <f t="shared" si="26"/>
        <v>45230</v>
      </c>
      <c r="K387" s="163" t="s">
        <v>2473</v>
      </c>
      <c r="L387" s="27"/>
      <c r="M387" s="27"/>
      <c r="N387" s="145"/>
    </row>
    <row r="388" spans="1:14" x14ac:dyDescent="0.2">
      <c r="A388" s="19" t="s">
        <v>271</v>
      </c>
      <c r="B388" s="20">
        <v>45218</v>
      </c>
      <c r="C388" s="151"/>
      <c r="D388" s="21" t="s">
        <v>2300</v>
      </c>
      <c r="E388" s="161">
        <v>-50000</v>
      </c>
      <c r="F388" s="161"/>
      <c r="G388" s="144">
        <f t="shared" si="24"/>
        <v>8281307.1599999899</v>
      </c>
      <c r="H388" s="152"/>
      <c r="I388" s="24">
        <f t="shared" si="25"/>
        <v>50000</v>
      </c>
      <c r="J388" s="25">
        <f t="shared" si="26"/>
        <v>45230</v>
      </c>
      <c r="K388" s="163" t="s">
        <v>2473</v>
      </c>
      <c r="L388" s="27"/>
      <c r="M388" s="27"/>
      <c r="N388" s="145"/>
    </row>
    <row r="389" spans="1:14" x14ac:dyDescent="0.2">
      <c r="A389" s="19" t="s">
        <v>271</v>
      </c>
      <c r="B389" s="20">
        <v>45218</v>
      </c>
      <c r="C389" s="151"/>
      <c r="D389" s="21" t="s">
        <v>2301</v>
      </c>
      <c r="E389" s="161">
        <v>-149950</v>
      </c>
      <c r="F389" s="161"/>
      <c r="G389" s="144">
        <f t="shared" si="24"/>
        <v>8231307.1599999899</v>
      </c>
      <c r="H389" s="152"/>
      <c r="I389" s="24">
        <f t="shared" si="25"/>
        <v>149950</v>
      </c>
      <c r="J389" s="25">
        <f t="shared" si="26"/>
        <v>45230</v>
      </c>
      <c r="K389" s="163" t="s">
        <v>2473</v>
      </c>
      <c r="L389" s="27"/>
      <c r="M389" s="27"/>
      <c r="N389" s="145"/>
    </row>
    <row r="390" spans="1:14" x14ac:dyDescent="0.2">
      <c r="A390" s="19" t="s">
        <v>271</v>
      </c>
      <c r="B390" s="20">
        <v>45218</v>
      </c>
      <c r="C390" s="151"/>
      <c r="D390" s="21" t="s">
        <v>2302</v>
      </c>
      <c r="E390" s="161">
        <v>-1213725</v>
      </c>
      <c r="F390" s="161"/>
      <c r="G390" s="144">
        <f t="shared" si="24"/>
        <v>8081357.1599999899</v>
      </c>
      <c r="H390" s="152"/>
      <c r="I390" s="24">
        <f t="shared" si="25"/>
        <v>1213725</v>
      </c>
      <c r="J390" s="25">
        <f t="shared" si="26"/>
        <v>45230</v>
      </c>
      <c r="K390" s="163" t="s">
        <v>2473</v>
      </c>
      <c r="L390" s="27"/>
      <c r="M390" s="27"/>
      <c r="N390" s="145"/>
    </row>
    <row r="391" spans="1:14" x14ac:dyDescent="0.2">
      <c r="A391" s="19" t="s">
        <v>271</v>
      </c>
      <c r="B391" s="20">
        <v>45217</v>
      </c>
      <c r="C391" s="151"/>
      <c r="D391" s="21" t="s">
        <v>2303</v>
      </c>
      <c r="E391" s="168">
        <v>53601</v>
      </c>
      <c r="F391" s="161"/>
      <c r="G391" s="144">
        <f t="shared" si="24"/>
        <v>6867632.1599999899</v>
      </c>
      <c r="H391" s="152"/>
      <c r="I391" s="24">
        <f t="shared" si="25"/>
        <v>-53601</v>
      </c>
      <c r="J391" s="25">
        <f t="shared" si="26"/>
        <v>45230</v>
      </c>
      <c r="K391" s="26" t="s">
        <v>1</v>
      </c>
      <c r="L391" s="27"/>
      <c r="M391" s="27"/>
      <c r="N391" s="145"/>
    </row>
    <row r="392" spans="1:14" x14ac:dyDescent="0.2">
      <c r="A392" s="19" t="s">
        <v>271</v>
      </c>
      <c r="B392" s="20">
        <v>45217</v>
      </c>
      <c r="C392" s="151"/>
      <c r="D392" s="21" t="s">
        <v>2304</v>
      </c>
      <c r="E392" s="161">
        <v>42201</v>
      </c>
      <c r="F392" s="161"/>
      <c r="G392" s="144">
        <f t="shared" si="24"/>
        <v>6921233.1599999899</v>
      </c>
      <c r="H392" s="152"/>
      <c r="I392" s="24">
        <f t="shared" si="25"/>
        <v>-42201</v>
      </c>
      <c r="J392" s="25">
        <f t="shared" si="26"/>
        <v>45230</v>
      </c>
      <c r="K392" s="26" t="s">
        <v>2</v>
      </c>
      <c r="L392" s="27"/>
      <c r="M392" s="27"/>
      <c r="N392" s="145"/>
    </row>
    <row r="393" spans="1:14" x14ac:dyDescent="0.2">
      <c r="A393" s="19" t="s">
        <v>271</v>
      </c>
      <c r="B393" s="20">
        <v>45217</v>
      </c>
      <c r="C393" s="151"/>
      <c r="D393" s="21" t="s">
        <v>2305</v>
      </c>
      <c r="E393" s="161">
        <v>-10000</v>
      </c>
      <c r="F393" s="161"/>
      <c r="G393" s="144">
        <f t="shared" si="24"/>
        <v>6963434.1599999899</v>
      </c>
      <c r="H393" s="152"/>
      <c r="I393" s="24">
        <f t="shared" si="25"/>
        <v>10000</v>
      </c>
      <c r="J393" s="25">
        <f t="shared" si="26"/>
        <v>45230</v>
      </c>
      <c r="K393" s="163" t="s">
        <v>2473</v>
      </c>
      <c r="L393" s="27"/>
      <c r="M393" s="27"/>
      <c r="N393" s="145"/>
    </row>
    <row r="394" spans="1:14" x14ac:dyDescent="0.2">
      <c r="A394" s="19" t="s">
        <v>271</v>
      </c>
      <c r="B394" s="20">
        <v>45217</v>
      </c>
      <c r="C394" s="151"/>
      <c r="D394" s="21" t="s">
        <v>2306</v>
      </c>
      <c r="E394" s="161">
        <v>-50000</v>
      </c>
      <c r="F394" s="161"/>
      <c r="G394" s="144">
        <f t="shared" si="24"/>
        <v>6953434.1599999899</v>
      </c>
      <c r="H394" s="152"/>
      <c r="I394" s="24">
        <f t="shared" si="25"/>
        <v>50000</v>
      </c>
      <c r="J394" s="25">
        <f t="shared" si="26"/>
        <v>45230</v>
      </c>
      <c r="K394" s="163" t="s">
        <v>2473</v>
      </c>
      <c r="L394" s="27"/>
      <c r="M394" s="27"/>
      <c r="N394" s="145"/>
    </row>
    <row r="395" spans="1:14" x14ac:dyDescent="0.2">
      <c r="A395" s="19" t="s">
        <v>271</v>
      </c>
      <c r="B395" s="20">
        <v>45217</v>
      </c>
      <c r="C395" s="151"/>
      <c r="D395" s="21" t="s">
        <v>2307</v>
      </c>
      <c r="E395" s="161">
        <v>-50000</v>
      </c>
      <c r="F395" s="161"/>
      <c r="G395" s="144">
        <f t="shared" si="24"/>
        <v>6903434.1599999899</v>
      </c>
      <c r="H395" s="152"/>
      <c r="I395" s="24">
        <f t="shared" si="25"/>
        <v>50000</v>
      </c>
      <c r="J395" s="25">
        <f t="shared" si="26"/>
        <v>45230</v>
      </c>
      <c r="K395" s="163" t="s">
        <v>2473</v>
      </c>
      <c r="L395" s="27"/>
      <c r="M395" s="27"/>
      <c r="N395" s="145"/>
    </row>
    <row r="396" spans="1:14" x14ac:dyDescent="0.2">
      <c r="A396" s="19" t="s">
        <v>271</v>
      </c>
      <c r="B396" s="20">
        <v>45217</v>
      </c>
      <c r="C396" s="151"/>
      <c r="D396" s="21" t="s">
        <v>2308</v>
      </c>
      <c r="E396" s="161">
        <v>-149950</v>
      </c>
      <c r="F396" s="161"/>
      <c r="G396" s="144">
        <f t="shared" si="24"/>
        <v>6853434.1599999899</v>
      </c>
      <c r="H396" s="152"/>
      <c r="I396" s="24">
        <f t="shared" si="25"/>
        <v>149950</v>
      </c>
      <c r="J396" s="25">
        <f t="shared" si="26"/>
        <v>45230</v>
      </c>
      <c r="K396" s="163" t="s">
        <v>2473</v>
      </c>
      <c r="L396" s="27"/>
      <c r="M396" s="27"/>
      <c r="N396" s="145"/>
    </row>
    <row r="397" spans="1:14" x14ac:dyDescent="0.2">
      <c r="A397" s="19" t="s">
        <v>271</v>
      </c>
      <c r="B397" s="20">
        <v>45217</v>
      </c>
      <c r="C397" s="151"/>
      <c r="D397" s="21" t="s">
        <v>2308</v>
      </c>
      <c r="E397" s="161">
        <v>-149950</v>
      </c>
      <c r="F397" s="161"/>
      <c r="G397" s="144">
        <f t="shared" si="24"/>
        <v>6703484.1599999899</v>
      </c>
      <c r="H397" s="152"/>
      <c r="I397" s="24">
        <f t="shared" si="25"/>
        <v>149950</v>
      </c>
      <c r="J397" s="25">
        <f t="shared" si="26"/>
        <v>45230</v>
      </c>
      <c r="K397" s="163" t="s">
        <v>2473</v>
      </c>
      <c r="L397" s="27"/>
      <c r="M397" s="27"/>
      <c r="N397" s="145"/>
    </row>
    <row r="398" spans="1:14" x14ac:dyDescent="0.2">
      <c r="A398" s="19" t="s">
        <v>271</v>
      </c>
      <c r="B398" s="20">
        <v>45216</v>
      </c>
      <c r="C398" s="151"/>
      <c r="D398" s="21" t="s">
        <v>2309</v>
      </c>
      <c r="E398" s="161">
        <v>-250000</v>
      </c>
      <c r="F398" s="161"/>
      <c r="G398" s="144">
        <f t="shared" si="24"/>
        <v>6553534.1599999899</v>
      </c>
      <c r="H398" s="152"/>
      <c r="I398" s="24">
        <f t="shared" si="25"/>
        <v>250000</v>
      </c>
      <c r="J398" s="25">
        <f t="shared" si="26"/>
        <v>45230</v>
      </c>
      <c r="K398" s="163" t="s">
        <v>2473</v>
      </c>
      <c r="L398" s="27"/>
      <c r="M398" s="27"/>
      <c r="N398" s="145"/>
    </row>
    <row r="399" spans="1:14" x14ac:dyDescent="0.2">
      <c r="A399" s="19" t="s">
        <v>271</v>
      </c>
      <c r="B399" s="20">
        <v>45216</v>
      </c>
      <c r="C399" s="151"/>
      <c r="D399" s="21" t="s">
        <v>2310</v>
      </c>
      <c r="E399" s="161">
        <v>-325000</v>
      </c>
      <c r="F399" s="161"/>
      <c r="G399" s="144">
        <f t="shared" si="24"/>
        <v>6303534.1599999899</v>
      </c>
      <c r="H399" s="152"/>
      <c r="I399" s="24">
        <f t="shared" si="25"/>
        <v>325000</v>
      </c>
      <c r="J399" s="25">
        <f t="shared" si="26"/>
        <v>45230</v>
      </c>
      <c r="K399" s="163" t="s">
        <v>2473</v>
      </c>
      <c r="L399" s="27"/>
      <c r="M399" s="27"/>
      <c r="N399" s="145"/>
    </row>
    <row r="400" spans="1:14" x14ac:dyDescent="0.2">
      <c r="A400" s="19" t="s">
        <v>271</v>
      </c>
      <c r="B400" s="20">
        <v>45216</v>
      </c>
      <c r="C400" s="151"/>
      <c r="D400" s="21" t="s">
        <v>2311</v>
      </c>
      <c r="E400" s="161">
        <v>-50000</v>
      </c>
      <c r="F400" s="161"/>
      <c r="G400" s="144">
        <f t="shared" si="24"/>
        <v>5978534.1599999899</v>
      </c>
      <c r="H400" s="152"/>
      <c r="I400" s="24">
        <f t="shared" si="25"/>
        <v>50000</v>
      </c>
      <c r="J400" s="25">
        <f t="shared" si="26"/>
        <v>45230</v>
      </c>
      <c r="K400" s="163" t="s">
        <v>2473</v>
      </c>
      <c r="L400" s="27"/>
      <c r="M400" s="27"/>
      <c r="N400" s="145"/>
    </row>
    <row r="401" spans="1:14" x14ac:dyDescent="0.2">
      <c r="A401" s="19" t="s">
        <v>271</v>
      </c>
      <c r="B401" s="20">
        <v>45216</v>
      </c>
      <c r="C401" s="151"/>
      <c r="D401" s="21" t="s">
        <v>2312</v>
      </c>
      <c r="E401" s="161">
        <v>-50000</v>
      </c>
      <c r="F401" s="161"/>
      <c r="G401" s="144">
        <f t="shared" si="24"/>
        <v>5928534.1599999899</v>
      </c>
      <c r="H401" s="152"/>
      <c r="I401" s="24">
        <f t="shared" si="25"/>
        <v>50000</v>
      </c>
      <c r="J401" s="25">
        <f t="shared" si="26"/>
        <v>45230</v>
      </c>
      <c r="K401" s="163" t="s">
        <v>2473</v>
      </c>
      <c r="L401" s="27"/>
      <c r="M401" s="27"/>
      <c r="N401" s="145"/>
    </row>
    <row r="402" spans="1:14" x14ac:dyDescent="0.2">
      <c r="A402" s="19" t="s">
        <v>271</v>
      </c>
      <c r="B402" s="20">
        <v>45215</v>
      </c>
      <c r="C402" s="151"/>
      <c r="D402" s="21" t="s">
        <v>2313</v>
      </c>
      <c r="E402" s="161">
        <v>-40346.269999999997</v>
      </c>
      <c r="F402" s="161"/>
      <c r="G402" s="144">
        <f t="shared" si="24"/>
        <v>5878534.1599999899</v>
      </c>
      <c r="H402" s="152"/>
      <c r="I402" s="24">
        <f t="shared" si="25"/>
        <v>40346.269999999997</v>
      </c>
      <c r="J402" s="25">
        <f t="shared" si="26"/>
        <v>45230</v>
      </c>
      <c r="K402" s="163" t="s">
        <v>2473</v>
      </c>
      <c r="L402" s="27"/>
      <c r="M402" s="27"/>
      <c r="N402" s="145"/>
    </row>
    <row r="403" spans="1:14" x14ac:dyDescent="0.2">
      <c r="A403" s="19" t="s">
        <v>271</v>
      </c>
      <c r="B403" s="20">
        <v>45215</v>
      </c>
      <c r="C403" s="151"/>
      <c r="D403" s="21" t="s">
        <v>2314</v>
      </c>
      <c r="E403" s="161">
        <v>-75000</v>
      </c>
      <c r="F403" s="161"/>
      <c r="G403" s="144">
        <f t="shared" si="24"/>
        <v>5838187.8899999904</v>
      </c>
      <c r="H403" s="152"/>
      <c r="I403" s="24">
        <f t="shared" si="25"/>
        <v>75000</v>
      </c>
      <c r="J403" s="25">
        <f t="shared" si="26"/>
        <v>45230</v>
      </c>
      <c r="K403" s="163" t="s">
        <v>2473</v>
      </c>
      <c r="L403" s="27"/>
      <c r="M403" s="27"/>
      <c r="N403" s="145"/>
    </row>
    <row r="404" spans="1:14" x14ac:dyDescent="0.2">
      <c r="A404" s="19" t="s">
        <v>271</v>
      </c>
      <c r="B404" s="20">
        <v>45215</v>
      </c>
      <c r="C404" s="151"/>
      <c r="D404" s="21" t="s">
        <v>2315</v>
      </c>
      <c r="E404" s="161">
        <v>-149950</v>
      </c>
      <c r="F404" s="161"/>
      <c r="G404" s="144">
        <f t="shared" si="24"/>
        <v>5763187.8899999904</v>
      </c>
      <c r="H404" s="152"/>
      <c r="I404" s="24">
        <f t="shared" si="25"/>
        <v>149950</v>
      </c>
      <c r="J404" s="25">
        <f t="shared" si="26"/>
        <v>45230</v>
      </c>
      <c r="K404" s="163" t="s">
        <v>2473</v>
      </c>
      <c r="L404" s="27"/>
      <c r="M404" s="27"/>
      <c r="N404" s="145"/>
    </row>
    <row r="405" spans="1:14" x14ac:dyDescent="0.2">
      <c r="A405" s="19" t="s">
        <v>271</v>
      </c>
      <c r="B405" s="20">
        <v>45212</v>
      </c>
      <c r="C405" s="151"/>
      <c r="D405" s="21" t="s">
        <v>2316</v>
      </c>
      <c r="E405" s="161">
        <v>-25000</v>
      </c>
      <c r="F405" s="161"/>
      <c r="G405" s="144">
        <f t="shared" si="24"/>
        <v>5613237.8899999904</v>
      </c>
      <c r="H405" s="152"/>
      <c r="I405" s="24">
        <f t="shared" si="25"/>
        <v>25000</v>
      </c>
      <c r="J405" s="25">
        <f t="shared" si="26"/>
        <v>45230</v>
      </c>
      <c r="K405" s="163" t="s">
        <v>2473</v>
      </c>
      <c r="L405" s="27"/>
      <c r="M405" s="27"/>
      <c r="N405" s="145"/>
    </row>
    <row r="406" spans="1:14" x14ac:dyDescent="0.2">
      <c r="A406" s="19" t="s">
        <v>271</v>
      </c>
      <c r="B406" s="20">
        <v>45212</v>
      </c>
      <c r="C406" s="151"/>
      <c r="D406" s="21" t="s">
        <v>2317</v>
      </c>
      <c r="E406" s="161">
        <v>-250000</v>
      </c>
      <c r="F406" s="161"/>
      <c r="G406" s="144">
        <f t="shared" si="24"/>
        <v>5588237.8899999904</v>
      </c>
      <c r="H406" s="152"/>
      <c r="I406" s="24">
        <f t="shared" si="25"/>
        <v>250000</v>
      </c>
      <c r="J406" s="25">
        <f t="shared" si="26"/>
        <v>45230</v>
      </c>
      <c r="K406" s="163" t="s">
        <v>2473</v>
      </c>
      <c r="L406" s="27"/>
      <c r="M406" s="27"/>
      <c r="N406" s="145"/>
    </row>
    <row r="407" spans="1:14" x14ac:dyDescent="0.2">
      <c r="A407" s="19" t="s">
        <v>271</v>
      </c>
      <c r="B407" s="20">
        <v>45211</v>
      </c>
      <c r="C407" s="151"/>
      <c r="D407" s="21" t="s">
        <v>2318</v>
      </c>
      <c r="E407" s="161">
        <v>-25000</v>
      </c>
      <c r="F407" s="161"/>
      <c r="G407" s="144">
        <f t="shared" si="24"/>
        <v>5338237.8899999904</v>
      </c>
      <c r="H407" s="152"/>
      <c r="I407" s="24">
        <f t="shared" si="25"/>
        <v>25000</v>
      </c>
      <c r="J407" s="25">
        <f t="shared" si="26"/>
        <v>45230</v>
      </c>
      <c r="K407" s="163" t="s">
        <v>2473</v>
      </c>
      <c r="L407" s="27"/>
      <c r="M407" s="27"/>
      <c r="N407" s="145"/>
    </row>
    <row r="408" spans="1:14" x14ac:dyDescent="0.2">
      <c r="A408" s="19" t="s">
        <v>271</v>
      </c>
      <c r="B408" s="20">
        <v>45210</v>
      </c>
      <c r="C408" s="151"/>
      <c r="D408" s="21" t="s">
        <v>2319</v>
      </c>
      <c r="E408" s="161">
        <v>-100000</v>
      </c>
      <c r="F408" s="161"/>
      <c r="G408" s="144">
        <f t="shared" si="24"/>
        <v>5313237.8899999904</v>
      </c>
      <c r="H408" s="152"/>
      <c r="I408" s="24">
        <f t="shared" si="25"/>
        <v>100000</v>
      </c>
      <c r="J408" s="25">
        <f t="shared" si="26"/>
        <v>45230</v>
      </c>
      <c r="K408" s="163" t="s">
        <v>2473</v>
      </c>
      <c r="L408" s="27"/>
      <c r="M408" s="27"/>
      <c r="N408" s="145"/>
    </row>
    <row r="409" spans="1:14" x14ac:dyDescent="0.2">
      <c r="A409" s="19" t="s">
        <v>271</v>
      </c>
      <c r="B409" s="20">
        <v>45208</v>
      </c>
      <c r="C409" s="151"/>
      <c r="D409" s="21" t="s">
        <v>2320</v>
      </c>
      <c r="E409" s="161">
        <v>69701</v>
      </c>
      <c r="F409" s="161"/>
      <c r="G409" s="144">
        <f t="shared" si="24"/>
        <v>5213237.8899999904</v>
      </c>
      <c r="H409" s="152"/>
      <c r="I409" s="24">
        <f t="shared" si="25"/>
        <v>-69701</v>
      </c>
      <c r="J409" s="25">
        <f t="shared" si="26"/>
        <v>45230</v>
      </c>
      <c r="K409" s="26" t="s">
        <v>731</v>
      </c>
      <c r="L409" s="27"/>
      <c r="M409" s="27"/>
      <c r="N409" s="145"/>
    </row>
    <row r="410" spans="1:14" x14ac:dyDescent="0.2">
      <c r="A410" s="19" t="s">
        <v>271</v>
      </c>
      <c r="B410" s="20">
        <v>45205</v>
      </c>
      <c r="C410" s="151"/>
      <c r="D410" s="21" t="s">
        <v>2321</v>
      </c>
      <c r="E410" s="168">
        <v>42000</v>
      </c>
      <c r="F410" s="161"/>
      <c r="G410" s="144">
        <f t="shared" si="24"/>
        <v>5282938.8899999904</v>
      </c>
      <c r="H410" s="152"/>
      <c r="I410" s="24">
        <f t="shared" si="25"/>
        <v>-42000</v>
      </c>
      <c r="J410" s="25">
        <f t="shared" si="26"/>
        <v>45230</v>
      </c>
      <c r="K410" s="26" t="s">
        <v>1</v>
      </c>
      <c r="L410" s="27"/>
      <c r="M410" s="27"/>
      <c r="N410" s="145"/>
    </row>
    <row r="411" spans="1:14" x14ac:dyDescent="0.2">
      <c r="A411" s="19" t="s">
        <v>271</v>
      </c>
      <c r="B411" s="20">
        <v>45205</v>
      </c>
      <c r="C411" s="151"/>
      <c r="D411" s="21" t="s">
        <v>2321</v>
      </c>
      <c r="E411" s="161">
        <v>1</v>
      </c>
      <c r="F411" s="161"/>
      <c r="G411" s="144">
        <f t="shared" si="24"/>
        <v>5324938.8899999904</v>
      </c>
      <c r="H411" s="152"/>
      <c r="I411" s="24">
        <f t="shared" si="25"/>
        <v>-1</v>
      </c>
      <c r="J411" s="25">
        <f t="shared" si="26"/>
        <v>45230</v>
      </c>
      <c r="K411" s="26" t="s">
        <v>278</v>
      </c>
      <c r="L411" s="27"/>
      <c r="M411" s="27"/>
      <c r="N411" s="145"/>
    </row>
    <row r="412" spans="1:14" x14ac:dyDescent="0.2">
      <c r="A412" s="19" t="s">
        <v>271</v>
      </c>
      <c r="B412" s="20">
        <v>45205</v>
      </c>
      <c r="C412" s="151"/>
      <c r="D412" s="21" t="s">
        <v>2228</v>
      </c>
      <c r="E412" s="161">
        <v>1</v>
      </c>
      <c r="F412" s="161"/>
      <c r="G412" s="144">
        <f t="shared" si="24"/>
        <v>5324939.8899999904</v>
      </c>
      <c r="H412" s="152"/>
      <c r="I412" s="24">
        <f t="shared" si="25"/>
        <v>-1</v>
      </c>
      <c r="J412" s="25">
        <f t="shared" si="26"/>
        <v>45230</v>
      </c>
      <c r="K412" s="26" t="s">
        <v>278</v>
      </c>
      <c r="L412" s="27"/>
      <c r="M412" s="27"/>
      <c r="N412" s="145"/>
    </row>
    <row r="413" spans="1:14" x14ac:dyDescent="0.2">
      <c r="A413" s="19" t="s">
        <v>271</v>
      </c>
      <c r="B413" s="20">
        <v>45205</v>
      </c>
      <c r="C413" s="151"/>
      <c r="D413" s="21" t="s">
        <v>2228</v>
      </c>
      <c r="E413" s="161">
        <v>50000</v>
      </c>
      <c r="F413" s="161"/>
      <c r="G413" s="144">
        <f t="shared" si="24"/>
        <v>5324940.8899999904</v>
      </c>
      <c r="H413" s="152"/>
      <c r="I413" s="24">
        <f t="shared" si="25"/>
        <v>-50000</v>
      </c>
      <c r="J413" s="25">
        <f t="shared" si="26"/>
        <v>45230</v>
      </c>
      <c r="K413" s="26" t="s">
        <v>0</v>
      </c>
      <c r="L413" s="27"/>
      <c r="M413" s="27"/>
      <c r="N413" s="145"/>
    </row>
    <row r="414" spans="1:14" x14ac:dyDescent="0.2">
      <c r="A414" s="19" t="s">
        <v>271</v>
      </c>
      <c r="B414" s="20">
        <v>45198</v>
      </c>
      <c r="C414" s="151"/>
      <c r="D414" s="21" t="s">
        <v>2322</v>
      </c>
      <c r="E414" s="161">
        <v>-30253.55</v>
      </c>
      <c r="F414" s="161"/>
      <c r="G414" s="144">
        <f t="shared" si="24"/>
        <v>5374940.8899999904</v>
      </c>
      <c r="H414" s="152"/>
      <c r="I414" s="24">
        <f t="shared" si="25"/>
        <v>30253.55</v>
      </c>
      <c r="J414" s="25">
        <f t="shared" si="26"/>
        <v>45199</v>
      </c>
      <c r="K414" s="26" t="s">
        <v>4</v>
      </c>
      <c r="L414" s="27"/>
      <c r="M414" s="27"/>
      <c r="N414" s="145"/>
    </row>
    <row r="415" spans="1:14" x14ac:dyDescent="0.2">
      <c r="A415" s="19" t="s">
        <v>271</v>
      </c>
      <c r="B415" s="20">
        <v>45197</v>
      </c>
      <c r="C415" s="151"/>
      <c r="D415" s="21" t="s">
        <v>2323</v>
      </c>
      <c r="E415" s="161">
        <v>2505873</v>
      </c>
      <c r="F415" s="161"/>
      <c r="G415" s="144">
        <f t="shared" si="24"/>
        <v>5344687.3399999905</v>
      </c>
      <c r="H415" s="152"/>
      <c r="I415" s="24">
        <f t="shared" si="25"/>
        <v>-2505873</v>
      </c>
      <c r="J415" s="25">
        <f t="shared" si="26"/>
        <v>45199</v>
      </c>
      <c r="K415" s="26" t="s">
        <v>2475</v>
      </c>
      <c r="L415" s="27"/>
      <c r="M415" s="27"/>
      <c r="N415" s="145"/>
    </row>
    <row r="416" spans="1:14" x14ac:dyDescent="0.2">
      <c r="A416" s="19" t="s">
        <v>271</v>
      </c>
      <c r="B416" s="20">
        <v>45197</v>
      </c>
      <c r="C416" s="151"/>
      <c r="D416" s="21" t="s">
        <v>2324</v>
      </c>
      <c r="E416" s="161">
        <v>30</v>
      </c>
      <c r="F416" s="161"/>
      <c r="G416" s="144">
        <f t="shared" si="24"/>
        <v>7850560.3399999905</v>
      </c>
      <c r="H416" s="152"/>
      <c r="I416" s="24">
        <f t="shared" si="25"/>
        <v>-30</v>
      </c>
      <c r="J416" s="25">
        <f t="shared" si="26"/>
        <v>45199</v>
      </c>
      <c r="K416" s="26" t="s">
        <v>278</v>
      </c>
      <c r="L416" s="27"/>
      <c r="M416" s="27"/>
      <c r="N416" s="145"/>
    </row>
    <row r="417" spans="1:14" x14ac:dyDescent="0.2">
      <c r="A417" s="19" t="s">
        <v>271</v>
      </c>
      <c r="B417" s="20">
        <v>45191</v>
      </c>
      <c r="C417" s="151"/>
      <c r="D417" s="21" t="s">
        <v>2228</v>
      </c>
      <c r="E417" s="161">
        <v>50001</v>
      </c>
      <c r="F417" s="161"/>
      <c r="G417" s="144">
        <f t="shared" si="24"/>
        <v>7850590.3399999905</v>
      </c>
      <c r="H417" s="152"/>
      <c r="I417" s="24">
        <f t="shared" si="25"/>
        <v>-50001</v>
      </c>
      <c r="J417" s="25">
        <f t="shared" si="26"/>
        <v>45199</v>
      </c>
      <c r="K417" s="26" t="s">
        <v>0</v>
      </c>
      <c r="L417" s="27"/>
      <c r="M417" s="27"/>
      <c r="N417" s="145"/>
    </row>
    <row r="418" spans="1:14" x14ac:dyDescent="0.2">
      <c r="A418" s="19" t="s">
        <v>271</v>
      </c>
      <c r="B418" s="20">
        <v>45190</v>
      </c>
      <c r="C418" s="151"/>
      <c r="D418" s="21" t="s">
        <v>2246</v>
      </c>
      <c r="E418" s="161">
        <v>3000000</v>
      </c>
      <c r="F418" s="161"/>
      <c r="G418" s="144">
        <f t="shared" si="24"/>
        <v>7900591.3399999905</v>
      </c>
      <c r="H418" s="152"/>
      <c r="I418" s="24">
        <f t="shared" si="25"/>
        <v>-3000000</v>
      </c>
      <c r="J418" s="25">
        <f t="shared" si="26"/>
        <v>45199</v>
      </c>
      <c r="K418" s="26" t="s">
        <v>2474</v>
      </c>
      <c r="L418" s="27"/>
      <c r="M418" s="27"/>
      <c r="N418" s="145"/>
    </row>
    <row r="419" spans="1:14" x14ac:dyDescent="0.2">
      <c r="A419" s="19" t="s">
        <v>271</v>
      </c>
      <c r="B419" s="20">
        <v>45190</v>
      </c>
      <c r="C419" s="151"/>
      <c r="D419" s="21" t="s">
        <v>2261</v>
      </c>
      <c r="E419" s="161">
        <v>30544.26</v>
      </c>
      <c r="F419" s="161"/>
      <c r="G419" s="144">
        <f t="shared" si="24"/>
        <v>10900591.339999991</v>
      </c>
      <c r="H419" s="152"/>
      <c r="I419" s="24">
        <f t="shared" si="25"/>
        <v>-30544.26</v>
      </c>
      <c r="J419" s="25">
        <f t="shared" si="26"/>
        <v>45199</v>
      </c>
      <c r="K419" s="26" t="s">
        <v>1</v>
      </c>
      <c r="L419" s="27"/>
      <c r="M419" s="27"/>
      <c r="N419" s="145"/>
    </row>
    <row r="420" spans="1:14" x14ac:dyDescent="0.2">
      <c r="A420" s="19" t="s">
        <v>271</v>
      </c>
      <c r="B420" s="20">
        <v>45190</v>
      </c>
      <c r="C420" s="151"/>
      <c r="D420" s="21" t="s">
        <v>2325</v>
      </c>
      <c r="E420" s="161">
        <v>55858</v>
      </c>
      <c r="F420" s="161"/>
      <c r="G420" s="144">
        <f t="shared" si="24"/>
        <v>10931135.59999999</v>
      </c>
      <c r="H420" s="152"/>
      <c r="I420" s="24">
        <f t="shared" si="25"/>
        <v>-55858</v>
      </c>
      <c r="J420" s="25">
        <f t="shared" si="26"/>
        <v>45199</v>
      </c>
      <c r="K420" s="26" t="s">
        <v>278</v>
      </c>
      <c r="L420" s="27"/>
      <c r="M420" s="27"/>
      <c r="N420" s="145"/>
    </row>
    <row r="421" spans="1:14" x14ac:dyDescent="0.2">
      <c r="A421" s="19" t="s">
        <v>271</v>
      </c>
      <c r="B421" s="20">
        <v>45190</v>
      </c>
      <c r="C421" s="151"/>
      <c r="D421" s="21" t="s">
        <v>2246</v>
      </c>
      <c r="E421" s="161">
        <v>-3000000</v>
      </c>
      <c r="F421" s="161"/>
      <c r="G421" s="144">
        <f t="shared" si="24"/>
        <v>10986993.59999999</v>
      </c>
      <c r="H421" s="152"/>
      <c r="I421" s="24">
        <f t="shared" si="25"/>
        <v>3000000</v>
      </c>
      <c r="J421" s="25">
        <f t="shared" si="26"/>
        <v>45199</v>
      </c>
      <c r="K421" s="26" t="s">
        <v>2474</v>
      </c>
      <c r="L421" s="27"/>
      <c r="M421" s="27"/>
      <c r="N421" s="145"/>
    </row>
    <row r="422" spans="1:14" x14ac:dyDescent="0.2">
      <c r="A422" s="19" t="s">
        <v>271</v>
      </c>
      <c r="B422" s="20">
        <v>45190</v>
      </c>
      <c r="C422" s="151"/>
      <c r="D422" s="21" t="s">
        <v>2326</v>
      </c>
      <c r="E422" s="161">
        <v>-14239.73</v>
      </c>
      <c r="F422" s="161"/>
      <c r="G422" s="144">
        <f t="shared" si="24"/>
        <v>7986993.5999999903</v>
      </c>
      <c r="H422" s="152"/>
      <c r="I422" s="24">
        <f t="shared" si="25"/>
        <v>14239.73</v>
      </c>
      <c r="J422" s="25">
        <f t="shared" si="26"/>
        <v>45199</v>
      </c>
      <c r="K422" s="26" t="s">
        <v>4</v>
      </c>
      <c r="L422" s="27"/>
      <c r="M422" s="27"/>
      <c r="N422" s="145"/>
    </row>
    <row r="423" spans="1:14" x14ac:dyDescent="0.2">
      <c r="A423" s="19" t="s">
        <v>271</v>
      </c>
      <c r="B423" s="20">
        <v>45155</v>
      </c>
      <c r="C423" s="151"/>
      <c r="D423" s="21" t="s">
        <v>2327</v>
      </c>
      <c r="E423" s="161">
        <v>3000000</v>
      </c>
      <c r="F423" s="161"/>
      <c r="G423" s="144">
        <f t="shared" si="24"/>
        <v>7972753.8699999899</v>
      </c>
      <c r="H423" s="152"/>
      <c r="I423" s="24">
        <f t="shared" si="25"/>
        <v>-3000000</v>
      </c>
      <c r="J423" s="25">
        <f t="shared" si="26"/>
        <v>45169</v>
      </c>
      <c r="K423" s="26" t="s">
        <v>2474</v>
      </c>
      <c r="L423" s="27"/>
      <c r="M423" s="27"/>
      <c r="N423" s="145"/>
    </row>
    <row r="424" spans="1:14" x14ac:dyDescent="0.2">
      <c r="A424" s="19" t="s">
        <v>271</v>
      </c>
      <c r="B424" s="20">
        <v>45155</v>
      </c>
      <c r="C424" s="151"/>
      <c r="D424" s="21" t="s">
        <v>2327</v>
      </c>
      <c r="E424" s="161">
        <v>3000000</v>
      </c>
      <c r="F424" s="161"/>
      <c r="G424" s="144">
        <f t="shared" si="24"/>
        <v>10972753.86999999</v>
      </c>
      <c r="H424" s="152"/>
      <c r="I424" s="24">
        <f t="shared" si="25"/>
        <v>-3000000</v>
      </c>
      <c r="J424" s="25">
        <f t="shared" si="26"/>
        <v>45169</v>
      </c>
      <c r="K424" s="26" t="s">
        <v>2474</v>
      </c>
      <c r="L424" s="27"/>
      <c r="M424" s="27"/>
      <c r="N424" s="145"/>
    </row>
    <row r="425" spans="1:14" x14ac:dyDescent="0.2">
      <c r="A425" s="19" t="s">
        <v>271</v>
      </c>
      <c r="B425" s="20">
        <v>45155</v>
      </c>
      <c r="C425" s="151"/>
      <c r="D425" s="21" t="s">
        <v>2327</v>
      </c>
      <c r="E425" s="161">
        <v>3000000</v>
      </c>
      <c r="F425" s="161"/>
      <c r="G425" s="144">
        <f t="shared" si="24"/>
        <v>13972753.86999999</v>
      </c>
      <c r="H425" s="152"/>
      <c r="I425" s="24">
        <f t="shared" si="25"/>
        <v>-3000000</v>
      </c>
      <c r="J425" s="25">
        <f t="shared" si="26"/>
        <v>45169</v>
      </c>
      <c r="K425" s="26" t="s">
        <v>2474</v>
      </c>
      <c r="L425" s="27"/>
      <c r="M425" s="27"/>
      <c r="N425" s="145"/>
    </row>
    <row r="426" spans="1:14" x14ac:dyDescent="0.2">
      <c r="A426" s="19" t="s">
        <v>271</v>
      </c>
      <c r="B426" s="20">
        <v>45155</v>
      </c>
      <c r="C426" s="151"/>
      <c r="D426" s="21" t="s">
        <v>2327</v>
      </c>
      <c r="E426" s="161">
        <v>-3000000</v>
      </c>
      <c r="F426" s="161"/>
      <c r="G426" s="144">
        <f t="shared" si="24"/>
        <v>16972753.86999999</v>
      </c>
      <c r="H426" s="152"/>
      <c r="I426" s="24">
        <f t="shared" si="25"/>
        <v>3000000</v>
      </c>
      <c r="J426" s="25">
        <f t="shared" si="26"/>
        <v>45169</v>
      </c>
      <c r="K426" s="26" t="s">
        <v>2474</v>
      </c>
      <c r="L426" s="27"/>
      <c r="M426" s="27"/>
      <c r="N426" s="145"/>
    </row>
    <row r="427" spans="1:14" x14ac:dyDescent="0.2">
      <c r="A427" s="19" t="s">
        <v>271</v>
      </c>
      <c r="B427" s="20">
        <v>45155</v>
      </c>
      <c r="C427" s="151"/>
      <c r="D427" s="21" t="s">
        <v>2327</v>
      </c>
      <c r="E427" s="161">
        <v>-3000000</v>
      </c>
      <c r="F427" s="161"/>
      <c r="G427" s="144">
        <f t="shared" si="24"/>
        <v>13972753.869999992</v>
      </c>
      <c r="H427" s="152"/>
      <c r="I427" s="24">
        <f t="shared" si="25"/>
        <v>3000000</v>
      </c>
      <c r="J427" s="25">
        <f t="shared" si="26"/>
        <v>45169</v>
      </c>
      <c r="K427" s="26" t="s">
        <v>2474</v>
      </c>
      <c r="L427" s="27"/>
      <c r="M427" s="27"/>
      <c r="N427" s="145"/>
    </row>
    <row r="428" spans="1:14" x14ac:dyDescent="0.2">
      <c r="A428" s="19" t="s">
        <v>271</v>
      </c>
      <c r="B428" s="20">
        <v>45155</v>
      </c>
      <c r="C428" s="151"/>
      <c r="D428" s="21" t="s">
        <v>2327</v>
      </c>
      <c r="E428" s="161">
        <v>-3000000</v>
      </c>
      <c r="F428" s="161"/>
      <c r="G428" s="144">
        <f t="shared" si="24"/>
        <v>10972753.869999992</v>
      </c>
      <c r="H428" s="152"/>
      <c r="I428" s="24">
        <f t="shared" si="25"/>
        <v>3000000</v>
      </c>
      <c r="J428" s="25">
        <f t="shared" si="26"/>
        <v>45169</v>
      </c>
      <c r="K428" s="26" t="s">
        <v>2474</v>
      </c>
      <c r="L428" s="27"/>
      <c r="M428" s="27"/>
      <c r="N428" s="145"/>
    </row>
    <row r="429" spans="1:14" x14ac:dyDescent="0.2">
      <c r="A429" s="19" t="s">
        <v>271</v>
      </c>
      <c r="B429" s="20">
        <v>45154</v>
      </c>
      <c r="C429" s="151"/>
      <c r="D429" s="21" t="s">
        <v>2228</v>
      </c>
      <c r="E429" s="161">
        <v>50001</v>
      </c>
      <c r="F429" s="161"/>
      <c r="G429" s="144">
        <f t="shared" si="24"/>
        <v>7972753.8699999917</v>
      </c>
      <c r="H429" s="152"/>
      <c r="I429" s="24">
        <f t="shared" si="25"/>
        <v>-50001</v>
      </c>
      <c r="J429" s="25">
        <f t="shared" si="26"/>
        <v>45169</v>
      </c>
      <c r="K429" s="26" t="s">
        <v>0</v>
      </c>
      <c r="L429" s="27"/>
      <c r="M429" s="27"/>
      <c r="N429" s="145"/>
    </row>
    <row r="430" spans="1:14" x14ac:dyDescent="0.2">
      <c r="A430" s="19" t="s">
        <v>271</v>
      </c>
      <c r="B430" s="20">
        <v>45148</v>
      </c>
      <c r="C430" s="151"/>
      <c r="D430" s="21" t="s">
        <v>2261</v>
      </c>
      <c r="E430" s="161">
        <v>51601</v>
      </c>
      <c r="F430" s="161"/>
      <c r="G430" s="144">
        <f t="shared" si="24"/>
        <v>8022754.8699999917</v>
      </c>
      <c r="H430" s="152"/>
      <c r="I430" s="24">
        <f t="shared" si="25"/>
        <v>-51601</v>
      </c>
      <c r="J430" s="25">
        <f t="shared" si="26"/>
        <v>45169</v>
      </c>
      <c r="K430" s="26" t="s">
        <v>278</v>
      </c>
      <c r="L430" s="27"/>
      <c r="M430" s="27"/>
      <c r="N430" s="145"/>
    </row>
    <row r="431" spans="1:14" x14ac:dyDescent="0.2">
      <c r="A431" s="19" t="s">
        <v>271</v>
      </c>
      <c r="B431" s="20">
        <v>45117</v>
      </c>
      <c r="C431" s="151"/>
      <c r="D431" s="21" t="s">
        <v>2228</v>
      </c>
      <c r="E431" s="161">
        <v>200001</v>
      </c>
      <c r="F431" s="161"/>
      <c r="G431" s="144">
        <f t="shared" si="24"/>
        <v>8074355.8699999917</v>
      </c>
      <c r="H431" s="152"/>
      <c r="I431" s="24">
        <f t="shared" si="25"/>
        <v>-200001</v>
      </c>
      <c r="J431" s="25">
        <f t="shared" si="26"/>
        <v>45138</v>
      </c>
      <c r="K431" s="26" t="s">
        <v>0</v>
      </c>
      <c r="L431" s="27"/>
      <c r="M431" s="27"/>
      <c r="N431" s="145"/>
    </row>
    <row r="432" spans="1:14" x14ac:dyDescent="0.2">
      <c r="A432" s="19" t="s">
        <v>271</v>
      </c>
      <c r="B432" s="20">
        <v>45117</v>
      </c>
      <c r="C432" s="151"/>
      <c r="D432" s="21" t="s">
        <v>2228</v>
      </c>
      <c r="E432" s="161">
        <v>50001</v>
      </c>
      <c r="F432" s="161"/>
      <c r="G432" s="144">
        <f t="shared" si="24"/>
        <v>8274356.8699999917</v>
      </c>
      <c r="H432" s="152"/>
      <c r="I432" s="24">
        <f t="shared" si="25"/>
        <v>-50001</v>
      </c>
      <c r="J432" s="25">
        <f t="shared" si="26"/>
        <v>45138</v>
      </c>
      <c r="K432" s="26" t="s">
        <v>0</v>
      </c>
      <c r="L432" s="27"/>
      <c r="M432" s="27"/>
      <c r="N432" s="145"/>
    </row>
    <row r="433" spans="1:14" x14ac:dyDescent="0.2">
      <c r="A433" s="19" t="s">
        <v>271</v>
      </c>
      <c r="B433" s="20">
        <v>45112</v>
      </c>
      <c r="C433" s="151"/>
      <c r="D433" s="21" t="s">
        <v>2328</v>
      </c>
      <c r="E433" s="161">
        <v>12285.65</v>
      </c>
      <c r="F433" s="161"/>
      <c r="G433" s="144">
        <f t="shared" si="24"/>
        <v>8324357.8699999917</v>
      </c>
      <c r="H433" s="152"/>
      <c r="I433" s="24">
        <f t="shared" si="25"/>
        <v>-12285.65</v>
      </c>
      <c r="J433" s="25">
        <f t="shared" si="26"/>
        <v>45138</v>
      </c>
      <c r="K433" s="26" t="s">
        <v>278</v>
      </c>
      <c r="L433" s="27"/>
      <c r="M433" s="27"/>
      <c r="N433" s="145"/>
    </row>
    <row r="434" spans="1:14" x14ac:dyDescent="0.2">
      <c r="A434" s="19" t="s">
        <v>271</v>
      </c>
      <c r="B434" s="20">
        <v>45111</v>
      </c>
      <c r="C434" s="151"/>
      <c r="D434" s="21" t="s">
        <v>2329</v>
      </c>
      <c r="E434" s="161">
        <v>99701</v>
      </c>
      <c r="F434" s="161"/>
      <c r="G434" s="144">
        <f t="shared" si="24"/>
        <v>8336643.5199999921</v>
      </c>
      <c r="H434" s="152"/>
      <c r="I434" s="24">
        <f t="shared" si="25"/>
        <v>-99701</v>
      </c>
      <c r="J434" s="25">
        <f t="shared" si="26"/>
        <v>45138</v>
      </c>
      <c r="K434" s="26" t="s">
        <v>731</v>
      </c>
      <c r="L434" s="27"/>
      <c r="M434" s="27"/>
      <c r="N434" s="145"/>
    </row>
    <row r="435" spans="1:14" x14ac:dyDescent="0.2">
      <c r="A435" s="19" t="s">
        <v>271</v>
      </c>
      <c r="B435" s="20">
        <v>45107</v>
      </c>
      <c r="C435" s="151"/>
      <c r="D435" s="21" t="s">
        <v>2247</v>
      </c>
      <c r="E435" s="161">
        <v>-12000.04</v>
      </c>
      <c r="F435" s="161"/>
      <c r="G435" s="144">
        <f t="shared" ref="G435:G498" si="27">G436+I435</f>
        <v>8436344.5199999921</v>
      </c>
      <c r="H435" s="152"/>
      <c r="I435" s="24">
        <f t="shared" ref="I435:I498" si="28">F435-E435</f>
        <v>12000.04</v>
      </c>
      <c r="J435" s="25">
        <f t="shared" ref="J435:J498" si="29">EOMONTH(B435,0)</f>
        <v>45107</v>
      </c>
      <c r="K435" s="26" t="s">
        <v>4</v>
      </c>
      <c r="L435" s="27"/>
      <c r="M435" s="27"/>
      <c r="N435" s="145"/>
    </row>
    <row r="436" spans="1:14" x14ac:dyDescent="0.2">
      <c r="A436" s="19" t="s">
        <v>271</v>
      </c>
      <c r="B436" s="20">
        <v>45097</v>
      </c>
      <c r="C436" s="151"/>
      <c r="D436" s="21" t="s">
        <v>2330</v>
      </c>
      <c r="E436" s="161">
        <v>1800015</v>
      </c>
      <c r="F436" s="161"/>
      <c r="G436" s="144">
        <f t="shared" si="27"/>
        <v>8424344.479999993</v>
      </c>
      <c r="H436" s="152"/>
      <c r="I436" s="24">
        <f t="shared" si="28"/>
        <v>-1800015</v>
      </c>
      <c r="J436" s="25">
        <f t="shared" si="29"/>
        <v>45107</v>
      </c>
      <c r="K436" s="26" t="s">
        <v>1</v>
      </c>
      <c r="L436" s="27"/>
      <c r="M436" s="27"/>
      <c r="N436" s="145"/>
    </row>
    <row r="437" spans="1:14" x14ac:dyDescent="0.2">
      <c r="A437" s="19" t="s">
        <v>271</v>
      </c>
      <c r="B437" s="20">
        <v>45097</v>
      </c>
      <c r="C437" s="151"/>
      <c r="D437" s="21" t="s">
        <v>2331</v>
      </c>
      <c r="E437" s="161">
        <v>12002</v>
      </c>
      <c r="F437" s="161"/>
      <c r="G437" s="144">
        <f t="shared" si="27"/>
        <v>10224359.479999993</v>
      </c>
      <c r="H437" s="152"/>
      <c r="I437" s="24">
        <f t="shared" si="28"/>
        <v>-12002</v>
      </c>
      <c r="J437" s="25">
        <f t="shared" si="29"/>
        <v>45107</v>
      </c>
      <c r="K437" s="26" t="s">
        <v>278</v>
      </c>
      <c r="L437" s="27"/>
      <c r="M437" s="27"/>
      <c r="N437" s="145"/>
    </row>
    <row r="438" spans="1:14" x14ac:dyDescent="0.2">
      <c r="A438" s="19" t="s">
        <v>271</v>
      </c>
      <c r="B438" s="20">
        <v>45092</v>
      </c>
      <c r="C438" s="151"/>
      <c r="D438" s="21" t="s">
        <v>2228</v>
      </c>
      <c r="E438" s="161">
        <v>100001</v>
      </c>
      <c r="F438" s="161"/>
      <c r="G438" s="144">
        <f t="shared" si="27"/>
        <v>10236361.479999993</v>
      </c>
      <c r="H438" s="152"/>
      <c r="I438" s="24">
        <f t="shared" si="28"/>
        <v>-100001</v>
      </c>
      <c r="J438" s="25">
        <f t="shared" si="29"/>
        <v>45107</v>
      </c>
      <c r="K438" s="26" t="s">
        <v>0</v>
      </c>
      <c r="L438" s="27"/>
      <c r="M438" s="27"/>
      <c r="N438" s="145"/>
    </row>
    <row r="439" spans="1:14" x14ac:dyDescent="0.2">
      <c r="A439" s="19" t="s">
        <v>271</v>
      </c>
      <c r="B439" s="20">
        <v>45092</v>
      </c>
      <c r="C439" s="151"/>
      <c r="D439" s="21" t="s">
        <v>2332</v>
      </c>
      <c r="E439" s="161">
        <v>8000909.5899999999</v>
      </c>
      <c r="F439" s="161"/>
      <c r="G439" s="144">
        <f t="shared" si="27"/>
        <v>10336362.479999993</v>
      </c>
      <c r="H439" s="152"/>
      <c r="I439" s="24">
        <f t="shared" si="28"/>
        <v>-8000909.5899999999</v>
      </c>
      <c r="J439" s="25">
        <f t="shared" si="29"/>
        <v>45107</v>
      </c>
      <c r="K439" s="26" t="s">
        <v>2474</v>
      </c>
      <c r="L439" s="27"/>
      <c r="M439" s="27"/>
      <c r="N439" s="145"/>
    </row>
    <row r="440" spans="1:14" x14ac:dyDescent="0.2">
      <c r="A440" s="19" t="s">
        <v>271</v>
      </c>
      <c r="B440" s="20">
        <v>45092</v>
      </c>
      <c r="C440" s="151"/>
      <c r="D440" s="21" t="s">
        <v>2332</v>
      </c>
      <c r="E440" s="161">
        <v>-8000909.5899999999</v>
      </c>
      <c r="F440" s="161"/>
      <c r="G440" s="144">
        <f t="shared" si="27"/>
        <v>18337272.069999993</v>
      </c>
      <c r="H440" s="152"/>
      <c r="I440" s="24">
        <f t="shared" si="28"/>
        <v>8000909.5899999999</v>
      </c>
      <c r="J440" s="25">
        <f t="shared" si="29"/>
        <v>45107</v>
      </c>
      <c r="K440" s="26" t="s">
        <v>2474</v>
      </c>
      <c r="L440" s="27"/>
      <c r="M440" s="27"/>
      <c r="N440" s="145"/>
    </row>
    <row r="441" spans="1:14" x14ac:dyDescent="0.2">
      <c r="A441" s="19" t="s">
        <v>271</v>
      </c>
      <c r="B441" s="20">
        <v>45092</v>
      </c>
      <c r="C441" s="151"/>
      <c r="D441" s="21" t="s">
        <v>2332</v>
      </c>
      <c r="E441" s="161">
        <v>-30304.82</v>
      </c>
      <c r="F441" s="161"/>
      <c r="G441" s="144">
        <f t="shared" si="27"/>
        <v>10336362.479999993</v>
      </c>
      <c r="H441" s="152"/>
      <c r="I441" s="24">
        <f t="shared" si="28"/>
        <v>30304.82</v>
      </c>
      <c r="J441" s="25">
        <f t="shared" si="29"/>
        <v>45107</v>
      </c>
      <c r="K441" s="26" t="s">
        <v>4</v>
      </c>
      <c r="L441" s="27"/>
      <c r="M441" s="27"/>
      <c r="N441" s="145"/>
    </row>
    <row r="442" spans="1:14" x14ac:dyDescent="0.2">
      <c r="A442" s="19" t="s">
        <v>271</v>
      </c>
      <c r="B442" s="20">
        <v>45084</v>
      </c>
      <c r="C442" s="151"/>
      <c r="D442" s="21" t="s">
        <v>1693</v>
      </c>
      <c r="E442" s="161">
        <v>42</v>
      </c>
      <c r="F442" s="161"/>
      <c r="G442" s="144">
        <f t="shared" si="27"/>
        <v>10306057.659999993</v>
      </c>
      <c r="H442" s="152"/>
      <c r="I442" s="24">
        <f t="shared" si="28"/>
        <v>-42</v>
      </c>
      <c r="J442" s="25">
        <f t="shared" si="29"/>
        <v>45107</v>
      </c>
      <c r="K442" s="26" t="s">
        <v>278</v>
      </c>
      <c r="L442" s="27"/>
      <c r="M442" s="27"/>
      <c r="N442" s="145"/>
    </row>
    <row r="443" spans="1:14" x14ac:dyDescent="0.2">
      <c r="A443" s="19" t="s">
        <v>271</v>
      </c>
      <c r="B443" s="20">
        <v>45083</v>
      </c>
      <c r="C443" s="151"/>
      <c r="D443" s="21" t="s">
        <v>2261</v>
      </c>
      <c r="E443" s="161">
        <v>2857</v>
      </c>
      <c r="F443" s="161"/>
      <c r="G443" s="144">
        <f t="shared" si="27"/>
        <v>10306099.659999993</v>
      </c>
      <c r="H443" s="152"/>
      <c r="I443" s="24">
        <f t="shared" si="28"/>
        <v>-2857</v>
      </c>
      <c r="J443" s="25">
        <f t="shared" si="29"/>
        <v>45107</v>
      </c>
      <c r="K443" s="26" t="s">
        <v>278</v>
      </c>
      <c r="L443" s="27"/>
      <c r="M443" s="27"/>
      <c r="N443" s="145"/>
    </row>
    <row r="444" spans="1:14" x14ac:dyDescent="0.2">
      <c r="A444" s="19" t="s">
        <v>271</v>
      </c>
      <c r="B444" s="20">
        <v>45057</v>
      </c>
      <c r="C444" s="151"/>
      <c r="D444" s="21" t="s">
        <v>2333</v>
      </c>
      <c r="E444" s="161">
        <v>8000000</v>
      </c>
      <c r="F444" s="161"/>
      <c r="G444" s="144">
        <f t="shared" si="27"/>
        <v>10308956.659999993</v>
      </c>
      <c r="H444" s="152"/>
      <c r="I444" s="24">
        <f t="shared" si="28"/>
        <v>-8000000</v>
      </c>
      <c r="J444" s="25">
        <f t="shared" si="29"/>
        <v>45077</v>
      </c>
      <c r="K444" s="26" t="s">
        <v>2474</v>
      </c>
      <c r="L444" s="27"/>
      <c r="M444" s="27"/>
      <c r="N444" s="145"/>
    </row>
    <row r="445" spans="1:14" x14ac:dyDescent="0.2">
      <c r="A445" s="19" t="s">
        <v>271</v>
      </c>
      <c r="B445" s="20">
        <v>45057</v>
      </c>
      <c r="C445" s="151"/>
      <c r="D445" s="21" t="s">
        <v>2333</v>
      </c>
      <c r="E445" s="161">
        <v>8000909.5899999999</v>
      </c>
      <c r="F445" s="161"/>
      <c r="G445" s="144">
        <f t="shared" si="27"/>
        <v>18308956.659999993</v>
      </c>
      <c r="H445" s="152"/>
      <c r="I445" s="24">
        <f t="shared" si="28"/>
        <v>-8000909.5899999999</v>
      </c>
      <c r="J445" s="25">
        <f t="shared" si="29"/>
        <v>45077</v>
      </c>
      <c r="K445" s="26" t="s">
        <v>2474</v>
      </c>
      <c r="L445" s="27"/>
      <c r="M445" s="27"/>
      <c r="N445" s="145"/>
    </row>
    <row r="446" spans="1:14" x14ac:dyDescent="0.2">
      <c r="A446" s="19" t="s">
        <v>271</v>
      </c>
      <c r="B446" s="20">
        <v>45057</v>
      </c>
      <c r="C446" s="151"/>
      <c r="D446" s="21" t="s">
        <v>2333</v>
      </c>
      <c r="E446" s="161">
        <v>-8000000</v>
      </c>
      <c r="F446" s="161"/>
      <c r="G446" s="144">
        <f t="shared" si="27"/>
        <v>26309866.249999993</v>
      </c>
      <c r="H446" s="152"/>
      <c r="I446" s="24">
        <f t="shared" si="28"/>
        <v>8000000</v>
      </c>
      <c r="J446" s="25">
        <f t="shared" si="29"/>
        <v>45077</v>
      </c>
      <c r="K446" s="26" t="s">
        <v>2474</v>
      </c>
      <c r="L446" s="27"/>
      <c r="M446" s="27"/>
      <c r="N446" s="145"/>
    </row>
    <row r="447" spans="1:14" x14ac:dyDescent="0.2">
      <c r="A447" s="19" t="s">
        <v>271</v>
      </c>
      <c r="B447" s="20">
        <v>45057</v>
      </c>
      <c r="C447" s="151"/>
      <c r="D447" s="21" t="s">
        <v>2333</v>
      </c>
      <c r="E447" s="161">
        <v>-8000909.5899999999</v>
      </c>
      <c r="F447" s="161"/>
      <c r="G447" s="144">
        <f t="shared" si="27"/>
        <v>18309866.249999993</v>
      </c>
      <c r="H447" s="152"/>
      <c r="I447" s="24">
        <f t="shared" si="28"/>
        <v>8000909.5899999999</v>
      </c>
      <c r="J447" s="25">
        <f t="shared" si="29"/>
        <v>45077</v>
      </c>
      <c r="K447" s="26" t="s">
        <v>2474</v>
      </c>
      <c r="L447" s="27"/>
      <c r="M447" s="27"/>
      <c r="N447" s="145"/>
    </row>
    <row r="448" spans="1:14" x14ac:dyDescent="0.2">
      <c r="A448" s="19" t="s">
        <v>271</v>
      </c>
      <c r="B448" s="20">
        <v>45057</v>
      </c>
      <c r="C448" s="151"/>
      <c r="D448" s="21" t="s">
        <v>2333</v>
      </c>
      <c r="E448" s="161">
        <v>-909.59</v>
      </c>
      <c r="F448" s="161"/>
      <c r="G448" s="144">
        <f t="shared" si="27"/>
        <v>10308956.659999993</v>
      </c>
      <c r="H448" s="152"/>
      <c r="I448" s="24">
        <f t="shared" si="28"/>
        <v>909.59</v>
      </c>
      <c r="J448" s="25">
        <f t="shared" si="29"/>
        <v>45077</v>
      </c>
      <c r="K448" s="26" t="s">
        <v>4</v>
      </c>
      <c r="L448" s="27"/>
      <c r="M448" s="27"/>
      <c r="N448" s="145"/>
    </row>
    <row r="449" spans="1:14" x14ac:dyDescent="0.2">
      <c r="A449" s="19" t="s">
        <v>271</v>
      </c>
      <c r="B449" s="20">
        <v>45056</v>
      </c>
      <c r="C449" s="151"/>
      <c r="D449" s="21" t="s">
        <v>2334</v>
      </c>
      <c r="E449" s="161">
        <v>8000000</v>
      </c>
      <c r="F449" s="161"/>
      <c r="G449" s="144">
        <f t="shared" si="27"/>
        <v>10308047.069999993</v>
      </c>
      <c r="H449" s="152"/>
      <c r="I449" s="24">
        <f t="shared" si="28"/>
        <v>-8000000</v>
      </c>
      <c r="J449" s="25">
        <f t="shared" si="29"/>
        <v>45077</v>
      </c>
      <c r="K449" s="26" t="s">
        <v>2474</v>
      </c>
      <c r="L449" s="27"/>
      <c r="M449" s="27"/>
      <c r="N449" s="145"/>
    </row>
    <row r="450" spans="1:14" x14ac:dyDescent="0.2">
      <c r="A450" s="19" t="s">
        <v>271</v>
      </c>
      <c r="B450" s="20">
        <v>45056</v>
      </c>
      <c r="C450" s="151"/>
      <c r="D450" s="21" t="s">
        <v>2335</v>
      </c>
      <c r="E450" s="161">
        <v>8000000</v>
      </c>
      <c r="F450" s="161"/>
      <c r="G450" s="144">
        <f t="shared" si="27"/>
        <v>18308047.069999993</v>
      </c>
      <c r="H450" s="152"/>
      <c r="I450" s="24">
        <f t="shared" si="28"/>
        <v>-8000000</v>
      </c>
      <c r="J450" s="25">
        <f t="shared" si="29"/>
        <v>45077</v>
      </c>
      <c r="K450" s="26" t="s">
        <v>2474</v>
      </c>
      <c r="L450" s="27"/>
      <c r="M450" s="27"/>
      <c r="N450" s="145"/>
    </row>
    <row r="451" spans="1:14" x14ac:dyDescent="0.2">
      <c r="A451" s="19" t="s">
        <v>271</v>
      </c>
      <c r="B451" s="20">
        <v>45056</v>
      </c>
      <c r="C451" s="151"/>
      <c r="D451" s="21" t="s">
        <v>2334</v>
      </c>
      <c r="E451" s="161">
        <v>-8000000</v>
      </c>
      <c r="F451" s="161"/>
      <c r="G451" s="144">
        <f t="shared" si="27"/>
        <v>26308047.069999993</v>
      </c>
      <c r="H451" s="152"/>
      <c r="I451" s="24">
        <f t="shared" si="28"/>
        <v>8000000</v>
      </c>
      <c r="J451" s="25">
        <f t="shared" si="29"/>
        <v>45077</v>
      </c>
      <c r="K451" s="26" t="s">
        <v>2474</v>
      </c>
      <c r="L451" s="27"/>
      <c r="M451" s="27"/>
      <c r="N451" s="145"/>
    </row>
    <row r="452" spans="1:14" x14ac:dyDescent="0.2">
      <c r="A452" s="19" t="s">
        <v>271</v>
      </c>
      <c r="B452" s="20">
        <v>45056</v>
      </c>
      <c r="C452" s="151"/>
      <c r="D452" s="21" t="s">
        <v>2335</v>
      </c>
      <c r="E452" s="161">
        <v>-8000000</v>
      </c>
      <c r="F452" s="161"/>
      <c r="G452" s="144">
        <f t="shared" si="27"/>
        <v>18308047.069999993</v>
      </c>
      <c r="H452" s="152"/>
      <c r="I452" s="24">
        <f t="shared" si="28"/>
        <v>8000000</v>
      </c>
      <c r="J452" s="25">
        <f t="shared" si="29"/>
        <v>45077</v>
      </c>
      <c r="K452" s="26" t="s">
        <v>2474</v>
      </c>
      <c r="L452" s="27"/>
      <c r="M452" s="27"/>
      <c r="N452" s="145"/>
    </row>
    <row r="453" spans="1:14" x14ac:dyDescent="0.2">
      <c r="A453" s="19" t="s">
        <v>271</v>
      </c>
      <c r="B453" s="20">
        <v>45056</v>
      </c>
      <c r="C453" s="151"/>
      <c r="D453" s="21" t="s">
        <v>2335</v>
      </c>
      <c r="E453" s="161">
        <v>-30301.37</v>
      </c>
      <c r="F453" s="161"/>
      <c r="G453" s="144">
        <f t="shared" si="27"/>
        <v>10308047.069999993</v>
      </c>
      <c r="H453" s="152"/>
      <c r="I453" s="24">
        <f t="shared" si="28"/>
        <v>30301.37</v>
      </c>
      <c r="J453" s="25">
        <f t="shared" si="29"/>
        <v>45077</v>
      </c>
      <c r="K453" s="26" t="s">
        <v>4</v>
      </c>
      <c r="L453" s="27"/>
      <c r="M453" s="27"/>
      <c r="N453" s="145"/>
    </row>
    <row r="454" spans="1:14" x14ac:dyDescent="0.2">
      <c r="A454" s="19" t="s">
        <v>271</v>
      </c>
      <c r="B454" s="20">
        <v>45048</v>
      </c>
      <c r="C454" s="151"/>
      <c r="D454" s="21" t="s">
        <v>2336</v>
      </c>
      <c r="E454" s="161">
        <v>13717.51</v>
      </c>
      <c r="F454" s="161"/>
      <c r="G454" s="144">
        <f t="shared" si="27"/>
        <v>10277745.699999994</v>
      </c>
      <c r="H454" s="152"/>
      <c r="I454" s="24">
        <f t="shared" si="28"/>
        <v>-13717.51</v>
      </c>
      <c r="J454" s="25">
        <f t="shared" si="29"/>
        <v>45077</v>
      </c>
      <c r="K454" s="26" t="s">
        <v>278</v>
      </c>
      <c r="L454" s="27"/>
      <c r="M454" s="27"/>
      <c r="N454" s="145"/>
    </row>
    <row r="455" spans="1:14" x14ac:dyDescent="0.2">
      <c r="A455" s="19" t="s">
        <v>271</v>
      </c>
      <c r="B455" s="20">
        <v>45044</v>
      </c>
      <c r="C455" s="151"/>
      <c r="D455" s="21" t="s">
        <v>2337</v>
      </c>
      <c r="E455" s="161">
        <v>50001</v>
      </c>
      <c r="F455" s="161"/>
      <c r="G455" s="144">
        <f t="shared" si="27"/>
        <v>10291463.209999993</v>
      </c>
      <c r="H455" s="152"/>
      <c r="I455" s="24">
        <f t="shared" si="28"/>
        <v>-50001</v>
      </c>
      <c r="J455" s="25">
        <f t="shared" si="29"/>
        <v>45046</v>
      </c>
      <c r="K455" s="26" t="s">
        <v>0</v>
      </c>
      <c r="L455" s="27"/>
      <c r="M455" s="27"/>
      <c r="N455" s="145"/>
    </row>
    <row r="456" spans="1:14" x14ac:dyDescent="0.2">
      <c r="A456" s="19" t="s">
        <v>271</v>
      </c>
      <c r="B456" s="20">
        <v>45037</v>
      </c>
      <c r="C456" s="151"/>
      <c r="D456" s="21" t="s">
        <v>2337</v>
      </c>
      <c r="E456" s="161">
        <v>100001</v>
      </c>
      <c r="F456" s="161"/>
      <c r="G456" s="144">
        <f t="shared" si="27"/>
        <v>10341464.209999993</v>
      </c>
      <c r="H456" s="152"/>
      <c r="I456" s="24">
        <f t="shared" si="28"/>
        <v>-100001</v>
      </c>
      <c r="J456" s="25">
        <f t="shared" si="29"/>
        <v>45046</v>
      </c>
      <c r="K456" s="26" t="s">
        <v>0</v>
      </c>
      <c r="L456" s="27"/>
      <c r="M456" s="27"/>
      <c r="N456" s="145"/>
    </row>
    <row r="457" spans="1:14" x14ac:dyDescent="0.2">
      <c r="A457" s="19" t="s">
        <v>271</v>
      </c>
      <c r="B457" s="20">
        <v>45033</v>
      </c>
      <c r="C457" s="151"/>
      <c r="D457" s="21" t="s">
        <v>2338</v>
      </c>
      <c r="E457" s="161">
        <v>99701</v>
      </c>
      <c r="F457" s="161"/>
      <c r="G457" s="144">
        <f t="shared" si="27"/>
        <v>10441465.209999993</v>
      </c>
      <c r="H457" s="152"/>
      <c r="I457" s="24">
        <f t="shared" si="28"/>
        <v>-99701</v>
      </c>
      <c r="J457" s="25">
        <f t="shared" si="29"/>
        <v>45046</v>
      </c>
      <c r="K457" s="26" t="s">
        <v>731</v>
      </c>
      <c r="L457" s="27"/>
      <c r="M457" s="27"/>
      <c r="N457" s="145"/>
    </row>
    <row r="458" spans="1:14" x14ac:dyDescent="0.2">
      <c r="A458" s="19" t="s">
        <v>271</v>
      </c>
      <c r="B458" s="20">
        <v>45021</v>
      </c>
      <c r="C458" s="151"/>
      <c r="D458" s="21" t="s">
        <v>2339</v>
      </c>
      <c r="E458" s="161">
        <v>10000000</v>
      </c>
      <c r="F458" s="161"/>
      <c r="G458" s="144">
        <f t="shared" si="27"/>
        <v>10541166.209999993</v>
      </c>
      <c r="H458" s="152"/>
      <c r="I458" s="24">
        <f t="shared" si="28"/>
        <v>-10000000</v>
      </c>
      <c r="J458" s="25">
        <f t="shared" si="29"/>
        <v>45046</v>
      </c>
      <c r="K458" s="26" t="s">
        <v>2474</v>
      </c>
      <c r="L458" s="27"/>
      <c r="M458" s="27"/>
      <c r="N458" s="145"/>
    </row>
    <row r="459" spans="1:14" x14ac:dyDescent="0.2">
      <c r="A459" s="19" t="s">
        <v>271</v>
      </c>
      <c r="B459" s="20">
        <v>45021</v>
      </c>
      <c r="C459" s="151"/>
      <c r="D459" s="21" t="s">
        <v>2340</v>
      </c>
      <c r="E459" s="161">
        <v>8000000</v>
      </c>
      <c r="F459" s="161"/>
      <c r="G459" s="144">
        <f t="shared" si="27"/>
        <v>20541166.209999993</v>
      </c>
      <c r="H459" s="152"/>
      <c r="I459" s="24">
        <f t="shared" si="28"/>
        <v>-8000000</v>
      </c>
      <c r="J459" s="25">
        <f t="shared" si="29"/>
        <v>45046</v>
      </c>
      <c r="K459" s="26" t="s">
        <v>2474</v>
      </c>
      <c r="L459" s="27"/>
      <c r="M459" s="27"/>
      <c r="N459" s="145"/>
    </row>
    <row r="460" spans="1:14" x14ac:dyDescent="0.2">
      <c r="A460" s="19" t="s">
        <v>271</v>
      </c>
      <c r="B460" s="20">
        <v>45021</v>
      </c>
      <c r="C460" s="151"/>
      <c r="D460" s="21" t="s">
        <v>2340</v>
      </c>
      <c r="E460" s="161">
        <v>8000000</v>
      </c>
      <c r="F460" s="161"/>
      <c r="G460" s="144">
        <f t="shared" si="27"/>
        <v>28541166.209999993</v>
      </c>
      <c r="H460" s="152"/>
      <c r="I460" s="24">
        <f t="shared" si="28"/>
        <v>-8000000</v>
      </c>
      <c r="J460" s="25">
        <f t="shared" si="29"/>
        <v>45046</v>
      </c>
      <c r="K460" s="26" t="s">
        <v>2474</v>
      </c>
      <c r="L460" s="27"/>
      <c r="M460" s="27"/>
      <c r="N460" s="145"/>
    </row>
    <row r="461" spans="1:14" x14ac:dyDescent="0.2">
      <c r="A461" s="19" t="s">
        <v>271</v>
      </c>
      <c r="B461" s="20">
        <v>45021</v>
      </c>
      <c r="C461" s="151"/>
      <c r="D461" s="21" t="s">
        <v>2340</v>
      </c>
      <c r="E461" s="161">
        <v>8000000</v>
      </c>
      <c r="F461" s="161"/>
      <c r="G461" s="144">
        <f t="shared" si="27"/>
        <v>36541166.209999993</v>
      </c>
      <c r="H461" s="152"/>
      <c r="I461" s="24">
        <f t="shared" si="28"/>
        <v>-8000000</v>
      </c>
      <c r="J461" s="25">
        <f t="shared" si="29"/>
        <v>45046</v>
      </c>
      <c r="K461" s="26" t="s">
        <v>2474</v>
      </c>
      <c r="L461" s="27"/>
      <c r="M461" s="27"/>
      <c r="N461" s="145"/>
    </row>
    <row r="462" spans="1:14" x14ac:dyDescent="0.2">
      <c r="A462" s="19" t="s">
        <v>271</v>
      </c>
      <c r="B462" s="20">
        <v>45021</v>
      </c>
      <c r="C462" s="151"/>
      <c r="D462" s="21" t="s">
        <v>2341</v>
      </c>
      <c r="E462" s="161">
        <v>-31424.66</v>
      </c>
      <c r="F462" s="161"/>
      <c r="G462" s="144">
        <f t="shared" si="27"/>
        <v>44541166.209999993</v>
      </c>
      <c r="H462" s="152"/>
      <c r="I462" s="24">
        <f t="shared" si="28"/>
        <v>31424.66</v>
      </c>
      <c r="J462" s="25">
        <f t="shared" si="29"/>
        <v>45046</v>
      </c>
      <c r="K462" s="26" t="s">
        <v>4</v>
      </c>
      <c r="L462" s="27"/>
      <c r="M462" s="27"/>
      <c r="N462" s="145"/>
    </row>
    <row r="463" spans="1:14" x14ac:dyDescent="0.2">
      <c r="A463" s="19" t="s">
        <v>271</v>
      </c>
      <c r="B463" s="20">
        <v>45021</v>
      </c>
      <c r="C463" s="151"/>
      <c r="D463" s="21" t="s">
        <v>2339</v>
      </c>
      <c r="E463" s="161">
        <v>-10000000</v>
      </c>
      <c r="F463" s="161"/>
      <c r="G463" s="144">
        <f t="shared" si="27"/>
        <v>44509741.549999997</v>
      </c>
      <c r="H463" s="152"/>
      <c r="I463" s="24">
        <f t="shared" si="28"/>
        <v>10000000</v>
      </c>
      <c r="J463" s="25">
        <f t="shared" si="29"/>
        <v>45046</v>
      </c>
      <c r="K463" s="26" t="s">
        <v>2474</v>
      </c>
      <c r="L463" s="27"/>
      <c r="M463" s="27"/>
      <c r="N463" s="145"/>
    </row>
    <row r="464" spans="1:14" x14ac:dyDescent="0.2">
      <c r="A464" s="19" t="s">
        <v>271</v>
      </c>
      <c r="B464" s="20">
        <v>45021</v>
      </c>
      <c r="C464" s="151"/>
      <c r="D464" s="21" t="s">
        <v>2340</v>
      </c>
      <c r="E464" s="161">
        <v>-8000000</v>
      </c>
      <c r="F464" s="161"/>
      <c r="G464" s="144">
        <f t="shared" si="27"/>
        <v>34509741.549999997</v>
      </c>
      <c r="H464" s="152"/>
      <c r="I464" s="24">
        <f t="shared" si="28"/>
        <v>8000000</v>
      </c>
      <c r="J464" s="25">
        <f t="shared" si="29"/>
        <v>45046</v>
      </c>
      <c r="K464" s="26" t="s">
        <v>2474</v>
      </c>
      <c r="L464" s="27"/>
      <c r="M464" s="27"/>
      <c r="N464" s="145"/>
    </row>
    <row r="465" spans="1:14" x14ac:dyDescent="0.2">
      <c r="A465" s="19" t="s">
        <v>271</v>
      </c>
      <c r="B465" s="20">
        <v>45021</v>
      </c>
      <c r="C465" s="151"/>
      <c r="D465" s="21" t="s">
        <v>2340</v>
      </c>
      <c r="E465" s="161">
        <v>-8000000</v>
      </c>
      <c r="F465" s="161"/>
      <c r="G465" s="144">
        <f t="shared" si="27"/>
        <v>26509741.550000001</v>
      </c>
      <c r="H465" s="152"/>
      <c r="I465" s="24">
        <f t="shared" si="28"/>
        <v>8000000</v>
      </c>
      <c r="J465" s="25">
        <f t="shared" si="29"/>
        <v>45046</v>
      </c>
      <c r="K465" s="26" t="s">
        <v>2474</v>
      </c>
      <c r="L465" s="27"/>
      <c r="M465" s="27"/>
      <c r="N465" s="145"/>
    </row>
    <row r="466" spans="1:14" x14ac:dyDescent="0.2">
      <c r="A466" s="19" t="s">
        <v>271</v>
      </c>
      <c r="B466" s="20">
        <v>45021</v>
      </c>
      <c r="C466" s="151"/>
      <c r="D466" s="21" t="s">
        <v>2340</v>
      </c>
      <c r="E466" s="161">
        <v>-8000000</v>
      </c>
      <c r="F466" s="161"/>
      <c r="G466" s="144">
        <f t="shared" si="27"/>
        <v>18509741.550000001</v>
      </c>
      <c r="H466" s="152"/>
      <c r="I466" s="24">
        <f t="shared" si="28"/>
        <v>8000000</v>
      </c>
      <c r="J466" s="25">
        <f t="shared" si="29"/>
        <v>45046</v>
      </c>
      <c r="K466" s="26" t="s">
        <v>2474</v>
      </c>
      <c r="L466" s="27"/>
      <c r="M466" s="27"/>
      <c r="N466" s="145"/>
    </row>
    <row r="467" spans="1:14" x14ac:dyDescent="0.2">
      <c r="A467" s="19" t="s">
        <v>271</v>
      </c>
      <c r="B467" s="20">
        <v>45021</v>
      </c>
      <c r="C467" s="151"/>
      <c r="D467" s="21" t="s">
        <v>2341</v>
      </c>
      <c r="E467" s="161">
        <v>-4054.79</v>
      </c>
      <c r="F467" s="161"/>
      <c r="G467" s="144">
        <f t="shared" si="27"/>
        <v>10509741.550000001</v>
      </c>
      <c r="H467" s="152"/>
      <c r="I467" s="24">
        <f t="shared" si="28"/>
        <v>4054.79</v>
      </c>
      <c r="J467" s="25">
        <f t="shared" si="29"/>
        <v>45046</v>
      </c>
      <c r="K467" s="26" t="s">
        <v>4</v>
      </c>
      <c r="L467" s="27"/>
      <c r="M467" s="27"/>
      <c r="N467" s="145"/>
    </row>
    <row r="468" spans="1:14" x14ac:dyDescent="0.2">
      <c r="A468" s="19" t="s">
        <v>271</v>
      </c>
      <c r="B468" s="20">
        <v>45016</v>
      </c>
      <c r="C468" s="151"/>
      <c r="D468" s="21" t="s">
        <v>2342</v>
      </c>
      <c r="E468" s="161">
        <v>-865.02</v>
      </c>
      <c r="F468" s="161"/>
      <c r="G468" s="144">
        <f t="shared" si="27"/>
        <v>10505686.760000002</v>
      </c>
      <c r="H468" s="152"/>
      <c r="I468" s="24">
        <f t="shared" si="28"/>
        <v>865.02</v>
      </c>
      <c r="J468" s="25">
        <f t="shared" si="29"/>
        <v>45016</v>
      </c>
      <c r="K468" s="26" t="s">
        <v>4</v>
      </c>
      <c r="L468" s="27"/>
      <c r="M468" s="27"/>
      <c r="N468" s="145"/>
    </row>
    <row r="469" spans="1:14" x14ac:dyDescent="0.2">
      <c r="A469" s="19" t="s">
        <v>271</v>
      </c>
      <c r="B469" s="20">
        <v>45002</v>
      </c>
      <c r="C469" s="151"/>
      <c r="D469" s="21" t="s">
        <v>2343</v>
      </c>
      <c r="E469" s="161">
        <v>3331</v>
      </c>
      <c r="F469" s="161"/>
      <c r="G469" s="144">
        <f t="shared" si="27"/>
        <v>10504821.740000002</v>
      </c>
      <c r="H469" s="152"/>
      <c r="I469" s="24">
        <f t="shared" si="28"/>
        <v>-3331</v>
      </c>
      <c r="J469" s="25">
        <f t="shared" si="29"/>
        <v>45016</v>
      </c>
      <c r="K469" s="26" t="s">
        <v>278</v>
      </c>
      <c r="L469" s="27"/>
      <c r="M469" s="27"/>
      <c r="N469" s="145"/>
    </row>
    <row r="470" spans="1:14" x14ac:dyDescent="0.2">
      <c r="A470" s="19" t="s">
        <v>271</v>
      </c>
      <c r="B470" s="20">
        <v>44986</v>
      </c>
      <c r="C470" s="151"/>
      <c r="D470" s="21" t="s">
        <v>2344</v>
      </c>
      <c r="E470" s="161">
        <v>10000000</v>
      </c>
      <c r="F470" s="161"/>
      <c r="G470" s="144">
        <f t="shared" si="27"/>
        <v>10508152.740000002</v>
      </c>
      <c r="H470" s="152"/>
      <c r="I470" s="24">
        <f t="shared" si="28"/>
        <v>-10000000</v>
      </c>
      <c r="J470" s="25">
        <f t="shared" si="29"/>
        <v>45016</v>
      </c>
      <c r="K470" s="26" t="s">
        <v>2474</v>
      </c>
      <c r="L470" s="27"/>
      <c r="M470" s="27"/>
      <c r="N470" s="145"/>
    </row>
    <row r="471" spans="1:14" x14ac:dyDescent="0.2">
      <c r="A471" s="19" t="s">
        <v>271</v>
      </c>
      <c r="B471" s="20">
        <v>44986</v>
      </c>
      <c r="C471" s="151"/>
      <c r="D471" s="21" t="s">
        <v>2345</v>
      </c>
      <c r="E471" s="161">
        <v>10000000</v>
      </c>
      <c r="F471" s="161"/>
      <c r="G471" s="144">
        <f t="shared" si="27"/>
        <v>20508152.740000002</v>
      </c>
      <c r="H471" s="152"/>
      <c r="I471" s="24">
        <f t="shared" si="28"/>
        <v>-10000000</v>
      </c>
      <c r="J471" s="25">
        <f t="shared" si="29"/>
        <v>45016</v>
      </c>
      <c r="K471" s="26" t="s">
        <v>2474</v>
      </c>
      <c r="L471" s="27"/>
      <c r="M471" s="27"/>
      <c r="N471" s="145"/>
    </row>
    <row r="472" spans="1:14" x14ac:dyDescent="0.2">
      <c r="A472" s="19" t="s">
        <v>271</v>
      </c>
      <c r="B472" s="20">
        <v>44986</v>
      </c>
      <c r="C472" s="151"/>
      <c r="D472" s="21" t="s">
        <v>2346</v>
      </c>
      <c r="E472" s="161">
        <v>10000000</v>
      </c>
      <c r="F472" s="161"/>
      <c r="G472" s="144">
        <f t="shared" si="27"/>
        <v>30508152.740000002</v>
      </c>
      <c r="H472" s="152"/>
      <c r="I472" s="24">
        <f t="shared" si="28"/>
        <v>-10000000</v>
      </c>
      <c r="J472" s="25">
        <f t="shared" si="29"/>
        <v>45016</v>
      </c>
      <c r="K472" s="26" t="s">
        <v>2474</v>
      </c>
      <c r="L472" s="27"/>
      <c r="M472" s="27"/>
      <c r="N472" s="145"/>
    </row>
    <row r="473" spans="1:14" x14ac:dyDescent="0.2">
      <c r="A473" s="19" t="s">
        <v>271</v>
      </c>
      <c r="B473" s="20">
        <v>44986</v>
      </c>
      <c r="C473" s="151"/>
      <c r="D473" s="21" t="s">
        <v>2347</v>
      </c>
      <c r="E473" s="161">
        <v>99701</v>
      </c>
      <c r="F473" s="161"/>
      <c r="G473" s="144">
        <f t="shared" si="27"/>
        <v>40508152.740000002</v>
      </c>
      <c r="H473" s="152"/>
      <c r="I473" s="24">
        <f t="shared" si="28"/>
        <v>-99701</v>
      </c>
      <c r="J473" s="25">
        <f t="shared" si="29"/>
        <v>45016</v>
      </c>
      <c r="K473" s="26" t="s">
        <v>731</v>
      </c>
      <c r="L473" s="27"/>
      <c r="M473" s="27"/>
      <c r="N473" s="145"/>
    </row>
    <row r="474" spans="1:14" x14ac:dyDescent="0.2">
      <c r="A474" s="19" t="s">
        <v>271</v>
      </c>
      <c r="B474" s="20">
        <v>44986</v>
      </c>
      <c r="C474" s="151"/>
      <c r="D474" s="21" t="s">
        <v>2344</v>
      </c>
      <c r="E474" s="161">
        <v>-10000000</v>
      </c>
      <c r="F474" s="161"/>
      <c r="G474" s="144">
        <f t="shared" si="27"/>
        <v>40607853.740000002</v>
      </c>
      <c r="H474" s="152"/>
      <c r="I474" s="24">
        <f t="shared" si="28"/>
        <v>10000000</v>
      </c>
      <c r="J474" s="25">
        <f t="shared" si="29"/>
        <v>45016</v>
      </c>
      <c r="K474" s="26" t="s">
        <v>2474</v>
      </c>
      <c r="L474" s="27"/>
      <c r="M474" s="27"/>
      <c r="N474" s="145"/>
    </row>
    <row r="475" spans="1:14" x14ac:dyDescent="0.2">
      <c r="A475" s="19" t="s">
        <v>271</v>
      </c>
      <c r="B475" s="20">
        <v>44986</v>
      </c>
      <c r="C475" s="151"/>
      <c r="D475" s="21" t="s">
        <v>2345</v>
      </c>
      <c r="E475" s="161">
        <v>-10000000</v>
      </c>
      <c r="F475" s="161"/>
      <c r="G475" s="144">
        <f t="shared" si="27"/>
        <v>30607853.740000002</v>
      </c>
      <c r="H475" s="152"/>
      <c r="I475" s="24">
        <f t="shared" si="28"/>
        <v>10000000</v>
      </c>
      <c r="J475" s="25">
        <f t="shared" si="29"/>
        <v>45016</v>
      </c>
      <c r="K475" s="26" t="s">
        <v>2474</v>
      </c>
      <c r="L475" s="27"/>
      <c r="M475" s="27"/>
      <c r="N475" s="145"/>
    </row>
    <row r="476" spans="1:14" x14ac:dyDescent="0.2">
      <c r="A476" s="19" t="s">
        <v>271</v>
      </c>
      <c r="B476" s="20">
        <v>44986</v>
      </c>
      <c r="C476" s="151"/>
      <c r="D476" s="21" t="s">
        <v>2346</v>
      </c>
      <c r="E476" s="161">
        <v>-10000000</v>
      </c>
      <c r="F476" s="161"/>
      <c r="G476" s="144">
        <f t="shared" si="27"/>
        <v>20607853.740000002</v>
      </c>
      <c r="H476" s="152"/>
      <c r="I476" s="24">
        <f t="shared" si="28"/>
        <v>10000000</v>
      </c>
      <c r="J476" s="25">
        <f t="shared" si="29"/>
        <v>45016</v>
      </c>
      <c r="K476" s="26" t="s">
        <v>2474</v>
      </c>
      <c r="L476" s="27"/>
      <c r="M476" s="27"/>
      <c r="N476" s="145"/>
    </row>
    <row r="477" spans="1:14" x14ac:dyDescent="0.2">
      <c r="A477" s="19" t="s">
        <v>271</v>
      </c>
      <c r="B477" s="20">
        <v>44985</v>
      </c>
      <c r="C477" s="151"/>
      <c r="D477" s="21" t="s">
        <v>2348</v>
      </c>
      <c r="E477" s="161">
        <v>-7767355</v>
      </c>
      <c r="F477" s="161"/>
      <c r="G477" s="144">
        <f t="shared" si="27"/>
        <v>10607853.740000002</v>
      </c>
      <c r="H477" s="152"/>
      <c r="I477" s="24">
        <f t="shared" si="28"/>
        <v>7767355</v>
      </c>
      <c r="J477" s="25">
        <f t="shared" si="29"/>
        <v>44985</v>
      </c>
      <c r="K477" s="26" t="s">
        <v>281</v>
      </c>
      <c r="L477" s="27"/>
      <c r="M477" s="27"/>
      <c r="N477" s="145"/>
    </row>
    <row r="478" spans="1:14" x14ac:dyDescent="0.2">
      <c r="A478" s="19" t="s">
        <v>271</v>
      </c>
      <c r="B478" s="20">
        <v>44985</v>
      </c>
      <c r="C478" s="151"/>
      <c r="D478" s="21" t="s">
        <v>2348</v>
      </c>
      <c r="E478" s="161">
        <v>-2832645</v>
      </c>
      <c r="F478" s="161"/>
      <c r="G478" s="144">
        <f t="shared" si="27"/>
        <v>2840498.7400000021</v>
      </c>
      <c r="H478" s="152"/>
      <c r="I478" s="24">
        <f t="shared" si="28"/>
        <v>2832645</v>
      </c>
      <c r="J478" s="25">
        <f t="shared" si="29"/>
        <v>44985</v>
      </c>
      <c r="K478" s="26" t="s">
        <v>281</v>
      </c>
      <c r="L478" s="27"/>
      <c r="M478" s="27"/>
      <c r="N478" s="145"/>
    </row>
    <row r="479" spans="1:14" x14ac:dyDescent="0.2">
      <c r="A479" s="19" t="s">
        <v>271</v>
      </c>
      <c r="B479" s="20">
        <v>44952</v>
      </c>
      <c r="C479" s="151"/>
      <c r="D479" s="21" t="s">
        <v>2349</v>
      </c>
      <c r="E479" s="161">
        <v>100001</v>
      </c>
      <c r="F479" s="161"/>
      <c r="G479" s="144">
        <f t="shared" si="27"/>
        <v>7853.7400000022608</v>
      </c>
      <c r="H479" s="152"/>
      <c r="I479" s="24">
        <f t="shared" si="28"/>
        <v>-100001</v>
      </c>
      <c r="J479" s="25">
        <f t="shared" si="29"/>
        <v>44957</v>
      </c>
      <c r="K479" s="26" t="s">
        <v>0</v>
      </c>
      <c r="L479" s="27"/>
      <c r="M479" s="27"/>
      <c r="N479" s="145"/>
    </row>
    <row r="480" spans="1:14" x14ac:dyDescent="0.2">
      <c r="A480" s="19" t="s">
        <v>271</v>
      </c>
      <c r="B480" s="20">
        <v>44951</v>
      </c>
      <c r="C480" s="151"/>
      <c r="D480" s="21" t="s">
        <v>2350</v>
      </c>
      <c r="E480" s="161">
        <v>-100000</v>
      </c>
      <c r="F480" s="161"/>
      <c r="G480" s="144">
        <f t="shared" si="27"/>
        <v>107854.74000000226</v>
      </c>
      <c r="H480" s="152"/>
      <c r="I480" s="24">
        <f t="shared" si="28"/>
        <v>100000</v>
      </c>
      <c r="J480" s="25">
        <f t="shared" si="29"/>
        <v>44957</v>
      </c>
      <c r="K480" s="26" t="s">
        <v>281</v>
      </c>
      <c r="L480" s="27"/>
      <c r="M480" s="27"/>
      <c r="N480" s="145"/>
    </row>
    <row r="481" spans="1:14" x14ac:dyDescent="0.2">
      <c r="A481" s="19" t="s">
        <v>271</v>
      </c>
      <c r="B481" s="20">
        <v>44942</v>
      </c>
      <c r="C481" s="151"/>
      <c r="D481" s="21" t="s">
        <v>2351</v>
      </c>
      <c r="E481" s="161">
        <v>10833.9</v>
      </c>
      <c r="F481" s="161"/>
      <c r="G481" s="144">
        <f t="shared" si="27"/>
        <v>7854.7400000022626</v>
      </c>
      <c r="H481" s="152"/>
      <c r="I481" s="24">
        <f t="shared" si="28"/>
        <v>-10833.9</v>
      </c>
      <c r="J481" s="25">
        <f t="shared" si="29"/>
        <v>44957</v>
      </c>
      <c r="K481" s="26" t="s">
        <v>278</v>
      </c>
      <c r="L481" s="27"/>
      <c r="M481" s="27"/>
      <c r="N481" s="145"/>
    </row>
    <row r="482" spans="1:14" x14ac:dyDescent="0.2">
      <c r="A482" s="19" t="s">
        <v>271</v>
      </c>
      <c r="B482" s="20">
        <v>44942</v>
      </c>
      <c r="C482" s="151"/>
      <c r="D482" s="21" t="s">
        <v>2352</v>
      </c>
      <c r="E482" s="161">
        <v>1230</v>
      </c>
      <c r="F482" s="161"/>
      <c r="G482" s="144">
        <f t="shared" si="27"/>
        <v>18688.640000002262</v>
      </c>
      <c r="H482" s="152"/>
      <c r="I482" s="24">
        <f t="shared" si="28"/>
        <v>-1230</v>
      </c>
      <c r="J482" s="25">
        <f t="shared" si="29"/>
        <v>44957</v>
      </c>
      <c r="K482" s="26" t="s">
        <v>278</v>
      </c>
      <c r="L482" s="27"/>
      <c r="M482" s="27"/>
      <c r="N482" s="145"/>
    </row>
    <row r="483" spans="1:14" x14ac:dyDescent="0.2">
      <c r="A483" s="19" t="s">
        <v>271</v>
      </c>
      <c r="B483" s="20">
        <v>44925</v>
      </c>
      <c r="C483" s="151"/>
      <c r="D483" s="21" t="s">
        <v>2353</v>
      </c>
      <c r="E483" s="161">
        <v>-404.46</v>
      </c>
      <c r="F483" s="161"/>
      <c r="G483" s="144">
        <f t="shared" si="27"/>
        <v>19918.640000002262</v>
      </c>
      <c r="H483" s="152"/>
      <c r="I483" s="24">
        <f t="shared" si="28"/>
        <v>404.46</v>
      </c>
      <c r="J483" s="25">
        <f t="shared" si="29"/>
        <v>44926</v>
      </c>
      <c r="K483" s="26" t="s">
        <v>4</v>
      </c>
      <c r="L483" s="27"/>
      <c r="M483" s="27"/>
      <c r="N483" s="145"/>
    </row>
    <row r="484" spans="1:14" x14ac:dyDescent="0.2">
      <c r="A484" s="19" t="s">
        <v>271</v>
      </c>
      <c r="B484" s="20">
        <v>44908</v>
      </c>
      <c r="C484" s="151"/>
      <c r="D484" s="21" t="s">
        <v>2354</v>
      </c>
      <c r="E484" s="161">
        <v>265001</v>
      </c>
      <c r="F484" s="161"/>
      <c r="G484" s="144">
        <f t="shared" si="27"/>
        <v>19514.180000002263</v>
      </c>
      <c r="H484" s="152"/>
      <c r="I484" s="24">
        <f t="shared" si="28"/>
        <v>-265001</v>
      </c>
      <c r="J484" s="25">
        <f t="shared" si="29"/>
        <v>44926</v>
      </c>
      <c r="K484" s="26" t="s">
        <v>281</v>
      </c>
      <c r="L484" s="27"/>
      <c r="M484" s="27"/>
      <c r="N484" s="145"/>
    </row>
    <row r="485" spans="1:14" x14ac:dyDescent="0.2">
      <c r="A485" s="19" t="s">
        <v>271</v>
      </c>
      <c r="B485" s="20">
        <v>44907</v>
      </c>
      <c r="C485" s="151"/>
      <c r="D485" s="21" t="s">
        <v>2355</v>
      </c>
      <c r="E485" s="161">
        <v>50001</v>
      </c>
      <c r="F485" s="161"/>
      <c r="G485" s="144">
        <f t="shared" si="27"/>
        <v>284515.18000000226</v>
      </c>
      <c r="H485" s="152"/>
      <c r="I485" s="24">
        <f t="shared" si="28"/>
        <v>-50001</v>
      </c>
      <c r="J485" s="25">
        <f t="shared" si="29"/>
        <v>44926</v>
      </c>
      <c r="K485" s="26" t="s">
        <v>0</v>
      </c>
      <c r="L485" s="27"/>
      <c r="M485" s="27"/>
      <c r="N485" s="145"/>
    </row>
    <row r="486" spans="1:14" x14ac:dyDescent="0.2">
      <c r="A486" s="19" t="s">
        <v>271</v>
      </c>
      <c r="B486" s="20">
        <v>44897</v>
      </c>
      <c r="C486" s="151"/>
      <c r="D486" s="21" t="s">
        <v>2355</v>
      </c>
      <c r="E486" s="161">
        <v>100001</v>
      </c>
      <c r="F486" s="161"/>
      <c r="G486" s="144">
        <f t="shared" si="27"/>
        <v>334516.18000000226</v>
      </c>
      <c r="H486" s="152"/>
      <c r="I486" s="24">
        <f t="shared" si="28"/>
        <v>-100001</v>
      </c>
      <c r="J486" s="25">
        <f t="shared" si="29"/>
        <v>44926</v>
      </c>
      <c r="K486" s="26" t="s">
        <v>0</v>
      </c>
      <c r="L486" s="27"/>
      <c r="M486" s="27"/>
      <c r="N486" s="145"/>
    </row>
    <row r="487" spans="1:14" x14ac:dyDescent="0.2">
      <c r="A487" s="19" t="s">
        <v>271</v>
      </c>
      <c r="B487" s="20">
        <v>44889</v>
      </c>
      <c r="C487" s="151"/>
      <c r="D487" s="21" t="s">
        <v>2355</v>
      </c>
      <c r="E487" s="161">
        <v>20001</v>
      </c>
      <c r="F487" s="161"/>
      <c r="G487" s="144">
        <f t="shared" si="27"/>
        <v>434517.18000000226</v>
      </c>
      <c r="H487" s="152"/>
      <c r="I487" s="24">
        <f t="shared" si="28"/>
        <v>-20001</v>
      </c>
      <c r="J487" s="25">
        <f t="shared" si="29"/>
        <v>44895</v>
      </c>
      <c r="K487" s="26" t="s">
        <v>0</v>
      </c>
      <c r="L487" s="27"/>
      <c r="M487" s="27"/>
      <c r="N487" s="145"/>
    </row>
    <row r="488" spans="1:14" x14ac:dyDescent="0.2">
      <c r="A488" s="19" t="s">
        <v>271</v>
      </c>
      <c r="B488" s="20">
        <v>44872</v>
      </c>
      <c r="C488" s="151"/>
      <c r="D488" s="21" t="s">
        <v>2356</v>
      </c>
      <c r="E488" s="161">
        <v>10833.9</v>
      </c>
      <c r="F488" s="161"/>
      <c r="G488" s="144">
        <f t="shared" si="27"/>
        <v>454518.18000000226</v>
      </c>
      <c r="H488" s="152"/>
      <c r="I488" s="24">
        <f t="shared" si="28"/>
        <v>-10833.9</v>
      </c>
      <c r="J488" s="25">
        <f t="shared" si="29"/>
        <v>44895</v>
      </c>
      <c r="K488" s="26" t="s">
        <v>278</v>
      </c>
      <c r="L488" s="27"/>
      <c r="M488" s="27"/>
      <c r="N488" s="145"/>
    </row>
    <row r="489" spans="1:14" x14ac:dyDescent="0.2">
      <c r="A489" s="19" t="s">
        <v>271</v>
      </c>
      <c r="B489" s="20">
        <v>44872</v>
      </c>
      <c r="C489" s="151"/>
      <c r="D489" s="21" t="s">
        <v>2357</v>
      </c>
      <c r="E489" s="161">
        <v>100</v>
      </c>
      <c r="F489" s="161"/>
      <c r="G489" s="144">
        <f t="shared" si="27"/>
        <v>465352.08000000229</v>
      </c>
      <c r="H489" s="152"/>
      <c r="I489" s="24">
        <f t="shared" si="28"/>
        <v>-100</v>
      </c>
      <c r="J489" s="25">
        <f t="shared" si="29"/>
        <v>44895</v>
      </c>
      <c r="K489" s="26" t="s">
        <v>278</v>
      </c>
      <c r="L489" s="27"/>
      <c r="M489" s="27"/>
      <c r="N489" s="145"/>
    </row>
    <row r="490" spans="1:14" x14ac:dyDescent="0.2">
      <c r="A490" s="19" t="s">
        <v>271</v>
      </c>
      <c r="B490" s="20">
        <v>44859</v>
      </c>
      <c r="C490" s="151"/>
      <c r="D490" s="21" t="s">
        <v>2355</v>
      </c>
      <c r="E490" s="161">
        <v>200001</v>
      </c>
      <c r="F490" s="161"/>
      <c r="G490" s="144">
        <f t="shared" si="27"/>
        <v>465452.08000000229</v>
      </c>
      <c r="H490" s="152"/>
      <c r="I490" s="24">
        <f t="shared" si="28"/>
        <v>-200001</v>
      </c>
      <c r="J490" s="25">
        <f t="shared" si="29"/>
        <v>44865</v>
      </c>
      <c r="K490" s="26" t="s">
        <v>0</v>
      </c>
      <c r="L490" s="27"/>
      <c r="M490" s="27"/>
      <c r="N490" s="145"/>
    </row>
    <row r="491" spans="1:14" x14ac:dyDescent="0.2">
      <c r="A491" s="19" t="s">
        <v>271</v>
      </c>
      <c r="B491" s="20">
        <v>44853</v>
      </c>
      <c r="C491" s="151"/>
      <c r="D491" s="21" t="s">
        <v>2358</v>
      </c>
      <c r="E491" s="161">
        <v>-5257.79</v>
      </c>
      <c r="F491" s="161"/>
      <c r="G491" s="144">
        <f t="shared" si="27"/>
        <v>665453.08000000229</v>
      </c>
      <c r="H491" s="152"/>
      <c r="I491" s="24">
        <f t="shared" si="28"/>
        <v>5257.79</v>
      </c>
      <c r="J491" s="25">
        <f t="shared" si="29"/>
        <v>44865</v>
      </c>
      <c r="K491" s="26" t="s">
        <v>0</v>
      </c>
      <c r="L491" s="27"/>
      <c r="M491" s="27"/>
      <c r="N491" s="145"/>
    </row>
    <row r="492" spans="1:14" x14ac:dyDescent="0.2">
      <c r="A492" s="19" t="s">
        <v>271</v>
      </c>
      <c r="B492" s="20">
        <v>44845</v>
      </c>
      <c r="C492" s="151"/>
      <c r="D492" s="21" t="s">
        <v>2359</v>
      </c>
      <c r="E492" s="161">
        <v>10837</v>
      </c>
      <c r="F492" s="161"/>
      <c r="G492" s="144">
        <f t="shared" si="27"/>
        <v>660195.29000000225</v>
      </c>
      <c r="H492" s="152"/>
      <c r="I492" s="24">
        <f t="shared" si="28"/>
        <v>-10837</v>
      </c>
      <c r="J492" s="25">
        <f t="shared" si="29"/>
        <v>44865</v>
      </c>
      <c r="K492" s="26" t="s">
        <v>278</v>
      </c>
      <c r="L492" s="27"/>
      <c r="M492" s="27"/>
      <c r="N492" s="145"/>
    </row>
    <row r="493" spans="1:14" x14ac:dyDescent="0.2">
      <c r="A493" s="19" t="s">
        <v>271</v>
      </c>
      <c r="B493" s="20">
        <v>44845</v>
      </c>
      <c r="C493" s="151"/>
      <c r="D493" s="21" t="s">
        <v>2360</v>
      </c>
      <c r="E493" s="161">
        <v>99701</v>
      </c>
      <c r="F493" s="161"/>
      <c r="G493" s="144">
        <f t="shared" si="27"/>
        <v>671032.29000000225</v>
      </c>
      <c r="H493" s="152"/>
      <c r="I493" s="24">
        <f t="shared" si="28"/>
        <v>-99701</v>
      </c>
      <c r="J493" s="25">
        <f t="shared" si="29"/>
        <v>44865</v>
      </c>
      <c r="K493" s="26" t="s">
        <v>731</v>
      </c>
      <c r="L493" s="27"/>
      <c r="M493" s="27"/>
      <c r="N493" s="145"/>
    </row>
    <row r="494" spans="1:14" x14ac:dyDescent="0.2">
      <c r="A494" s="19" t="s">
        <v>271</v>
      </c>
      <c r="B494" s="20">
        <v>44834</v>
      </c>
      <c r="C494" s="151"/>
      <c r="D494" s="21" t="s">
        <v>2361</v>
      </c>
      <c r="E494" s="161">
        <v>-40.119999999999997</v>
      </c>
      <c r="F494" s="161"/>
      <c r="G494" s="144">
        <f t="shared" si="27"/>
        <v>770733.29000000225</v>
      </c>
      <c r="H494" s="152"/>
      <c r="I494" s="24">
        <f t="shared" si="28"/>
        <v>40.119999999999997</v>
      </c>
      <c r="J494" s="25">
        <f t="shared" si="29"/>
        <v>44834</v>
      </c>
      <c r="K494" s="26" t="s">
        <v>4</v>
      </c>
      <c r="L494" s="27"/>
      <c r="M494" s="27"/>
      <c r="N494" s="145"/>
    </row>
    <row r="495" spans="1:14" x14ac:dyDescent="0.2">
      <c r="A495" s="19" t="s">
        <v>271</v>
      </c>
      <c r="B495" s="20">
        <v>44833</v>
      </c>
      <c r="C495" s="151"/>
      <c r="D495" s="21" t="s">
        <v>2362</v>
      </c>
      <c r="E495" s="161">
        <v>850001</v>
      </c>
      <c r="F495" s="161"/>
      <c r="G495" s="144">
        <f t="shared" si="27"/>
        <v>770693.17000000225</v>
      </c>
      <c r="H495" s="152"/>
      <c r="I495" s="24">
        <f t="shared" si="28"/>
        <v>-850001</v>
      </c>
      <c r="J495" s="25">
        <f t="shared" si="29"/>
        <v>44834</v>
      </c>
      <c r="K495" s="26" t="s">
        <v>281</v>
      </c>
      <c r="L495" s="27"/>
      <c r="M495" s="27"/>
      <c r="N495" s="145"/>
    </row>
    <row r="496" spans="1:14" x14ac:dyDescent="0.2">
      <c r="A496" s="19" t="s">
        <v>271</v>
      </c>
      <c r="B496" s="20">
        <v>44830</v>
      </c>
      <c r="C496" s="151"/>
      <c r="D496" s="21" t="s">
        <v>2363</v>
      </c>
      <c r="E496" s="161">
        <v>-1600000</v>
      </c>
      <c r="F496" s="161"/>
      <c r="G496" s="144">
        <f t="shared" si="27"/>
        <v>1620694.1700000023</v>
      </c>
      <c r="H496" s="152"/>
      <c r="I496" s="24">
        <f t="shared" si="28"/>
        <v>1600000</v>
      </c>
      <c r="J496" s="25">
        <f t="shared" si="29"/>
        <v>44834</v>
      </c>
      <c r="K496" s="26" t="s">
        <v>280</v>
      </c>
      <c r="L496" s="27"/>
      <c r="M496" s="27"/>
      <c r="N496" s="145"/>
    </row>
    <row r="497" spans="1:14" x14ac:dyDescent="0.2">
      <c r="A497" s="19" t="s">
        <v>271</v>
      </c>
      <c r="B497" s="20">
        <v>44799</v>
      </c>
      <c r="C497" s="151"/>
      <c r="D497" s="21" t="s">
        <v>2364</v>
      </c>
      <c r="E497" s="161">
        <v>1600015</v>
      </c>
      <c r="F497" s="161"/>
      <c r="G497" s="144">
        <f t="shared" si="27"/>
        <v>20694.170000002254</v>
      </c>
      <c r="H497" s="152"/>
      <c r="I497" s="24">
        <f t="shared" si="28"/>
        <v>-1600015</v>
      </c>
      <c r="J497" s="25">
        <f t="shared" si="29"/>
        <v>44804</v>
      </c>
      <c r="K497" s="26" t="s">
        <v>280</v>
      </c>
      <c r="L497" s="27"/>
      <c r="M497" s="27"/>
      <c r="N497" s="145"/>
    </row>
    <row r="498" spans="1:14" x14ac:dyDescent="0.2">
      <c r="A498" s="19" t="s">
        <v>271</v>
      </c>
      <c r="B498" s="20">
        <v>44771</v>
      </c>
      <c r="C498" s="151"/>
      <c r="D498" s="21" t="s">
        <v>2365</v>
      </c>
      <c r="E498" s="161">
        <v>99701</v>
      </c>
      <c r="F498" s="161"/>
      <c r="G498" s="144">
        <f t="shared" si="27"/>
        <v>1620709.1700000023</v>
      </c>
      <c r="H498" s="152"/>
      <c r="I498" s="24">
        <f t="shared" si="28"/>
        <v>-99701</v>
      </c>
      <c r="J498" s="25">
        <f t="shared" si="29"/>
        <v>44773</v>
      </c>
      <c r="K498" s="26" t="s">
        <v>731</v>
      </c>
      <c r="L498" s="27"/>
      <c r="M498" s="27"/>
      <c r="N498" s="145"/>
    </row>
    <row r="499" spans="1:14" x14ac:dyDescent="0.2">
      <c r="A499" s="19" t="s">
        <v>271</v>
      </c>
      <c r="B499" s="20">
        <v>44771</v>
      </c>
      <c r="C499" s="151"/>
      <c r="D499" s="21" t="s">
        <v>2366</v>
      </c>
      <c r="E499" s="161">
        <v>10833.9</v>
      </c>
      <c r="F499" s="161"/>
      <c r="G499" s="144">
        <f t="shared" ref="G499:G562" si="30">G500+I499</f>
        <v>1720410.1700000023</v>
      </c>
      <c r="H499" s="152"/>
      <c r="I499" s="24">
        <f t="shared" ref="I499:I562" si="31">F499-E499</f>
        <v>-10833.9</v>
      </c>
      <c r="J499" s="25">
        <f t="shared" ref="J499:J562" si="32">EOMONTH(B499,0)</f>
        <v>44773</v>
      </c>
      <c r="K499" s="26" t="s">
        <v>278</v>
      </c>
      <c r="L499" s="27"/>
      <c r="M499" s="27"/>
      <c r="N499" s="145"/>
    </row>
    <row r="500" spans="1:14" x14ac:dyDescent="0.2">
      <c r="A500" s="19" t="s">
        <v>271</v>
      </c>
      <c r="B500" s="20">
        <v>44764</v>
      </c>
      <c r="C500" s="151"/>
      <c r="D500" s="21" t="s">
        <v>2367</v>
      </c>
      <c r="E500" s="161">
        <v>700001</v>
      </c>
      <c r="F500" s="161"/>
      <c r="G500" s="144">
        <f t="shared" si="30"/>
        <v>1731244.0700000022</v>
      </c>
      <c r="H500" s="152"/>
      <c r="I500" s="24">
        <f t="shared" si="31"/>
        <v>-700001</v>
      </c>
      <c r="J500" s="25">
        <f t="shared" si="32"/>
        <v>44773</v>
      </c>
      <c r="K500" s="26" t="s">
        <v>281</v>
      </c>
      <c r="L500" s="27"/>
      <c r="M500" s="27"/>
      <c r="N500" s="145"/>
    </row>
    <row r="501" spans="1:14" x14ac:dyDescent="0.2">
      <c r="A501" s="19" t="s">
        <v>271</v>
      </c>
      <c r="B501" s="20">
        <v>44755</v>
      </c>
      <c r="C501" s="151"/>
      <c r="D501" s="21" t="s">
        <v>2368</v>
      </c>
      <c r="E501" s="161">
        <v>42</v>
      </c>
      <c r="F501" s="161"/>
      <c r="G501" s="144">
        <f t="shared" si="30"/>
        <v>2431245.0700000022</v>
      </c>
      <c r="H501" s="152"/>
      <c r="I501" s="24">
        <f t="shared" si="31"/>
        <v>-42</v>
      </c>
      <c r="J501" s="25">
        <f t="shared" si="32"/>
        <v>44773</v>
      </c>
      <c r="K501" s="26" t="s">
        <v>278</v>
      </c>
      <c r="L501" s="27"/>
      <c r="M501" s="27"/>
      <c r="N501" s="145"/>
    </row>
    <row r="502" spans="1:14" x14ac:dyDescent="0.2">
      <c r="A502" s="19" t="s">
        <v>271</v>
      </c>
      <c r="B502" s="20">
        <v>44748</v>
      </c>
      <c r="C502" s="151"/>
      <c r="D502" s="21" t="s">
        <v>2369</v>
      </c>
      <c r="E502" s="161">
        <v>6900015</v>
      </c>
      <c r="F502" s="161"/>
      <c r="G502" s="144">
        <f t="shared" si="30"/>
        <v>2431287.0700000022</v>
      </c>
      <c r="H502" s="152"/>
      <c r="I502" s="24">
        <f t="shared" si="31"/>
        <v>-6900015</v>
      </c>
      <c r="J502" s="25">
        <f t="shared" si="32"/>
        <v>44773</v>
      </c>
      <c r="K502" s="26" t="s">
        <v>0</v>
      </c>
      <c r="L502" s="27"/>
      <c r="M502" s="27"/>
      <c r="N502" s="145"/>
    </row>
    <row r="503" spans="1:14" x14ac:dyDescent="0.2">
      <c r="A503" s="19" t="s">
        <v>271</v>
      </c>
      <c r="B503" s="20">
        <v>44736</v>
      </c>
      <c r="C503" s="151"/>
      <c r="D503" s="21" t="s">
        <v>2370</v>
      </c>
      <c r="E503" s="161">
        <v>6001</v>
      </c>
      <c r="F503" s="161"/>
      <c r="G503" s="144">
        <f t="shared" si="30"/>
        <v>9331302.0700000022</v>
      </c>
      <c r="H503" s="152"/>
      <c r="I503" s="24">
        <f t="shared" si="31"/>
        <v>-6001</v>
      </c>
      <c r="J503" s="25">
        <f t="shared" si="32"/>
        <v>44742</v>
      </c>
      <c r="K503" s="26" t="s">
        <v>278</v>
      </c>
      <c r="L503" s="27"/>
      <c r="M503" s="27"/>
      <c r="N503" s="145"/>
    </row>
    <row r="504" spans="1:14" x14ac:dyDescent="0.2">
      <c r="A504" s="19" t="s">
        <v>271</v>
      </c>
      <c r="B504" s="20">
        <v>44721</v>
      </c>
      <c r="C504" s="151"/>
      <c r="D504" s="21" t="s">
        <v>2371</v>
      </c>
      <c r="E504" s="161">
        <v>-14819.46</v>
      </c>
      <c r="F504" s="161"/>
      <c r="G504" s="144">
        <f t="shared" si="30"/>
        <v>9337303.0700000022</v>
      </c>
      <c r="H504" s="152"/>
      <c r="I504" s="24">
        <f t="shared" si="31"/>
        <v>14819.46</v>
      </c>
      <c r="J504" s="25">
        <f t="shared" si="32"/>
        <v>44742</v>
      </c>
      <c r="K504" s="163" t="s">
        <v>2473</v>
      </c>
      <c r="L504" s="27"/>
      <c r="M504" s="27"/>
      <c r="N504" s="145"/>
    </row>
    <row r="505" spans="1:14" x14ac:dyDescent="0.2">
      <c r="A505" s="19" t="s">
        <v>271</v>
      </c>
      <c r="B505" s="20">
        <v>44720</v>
      </c>
      <c r="C505" s="151"/>
      <c r="D505" s="21" t="s">
        <v>2372</v>
      </c>
      <c r="E505" s="161">
        <v>-125000</v>
      </c>
      <c r="F505" s="161"/>
      <c r="G505" s="144">
        <f t="shared" si="30"/>
        <v>9322483.6100000013</v>
      </c>
      <c r="H505" s="152"/>
      <c r="I505" s="24">
        <f t="shared" si="31"/>
        <v>125000</v>
      </c>
      <c r="J505" s="25">
        <f t="shared" si="32"/>
        <v>44742</v>
      </c>
      <c r="K505" s="163" t="s">
        <v>2473</v>
      </c>
      <c r="L505" s="27"/>
      <c r="M505" s="27"/>
      <c r="N505" s="145"/>
    </row>
    <row r="506" spans="1:14" x14ac:dyDescent="0.2">
      <c r="A506" s="19" t="s">
        <v>271</v>
      </c>
      <c r="B506" s="20">
        <v>44719</v>
      </c>
      <c r="C506" s="151"/>
      <c r="D506" s="21" t="s">
        <v>2371</v>
      </c>
      <c r="E506" s="161">
        <v>-125000</v>
      </c>
      <c r="F506" s="161"/>
      <c r="G506" s="144">
        <f t="shared" si="30"/>
        <v>9197483.6100000013</v>
      </c>
      <c r="H506" s="152"/>
      <c r="I506" s="24">
        <f t="shared" si="31"/>
        <v>125000</v>
      </c>
      <c r="J506" s="25">
        <f t="shared" si="32"/>
        <v>44742</v>
      </c>
      <c r="K506" s="163" t="s">
        <v>2473</v>
      </c>
      <c r="L506" s="27"/>
      <c r="M506" s="27"/>
      <c r="N506" s="145"/>
    </row>
    <row r="507" spans="1:14" x14ac:dyDescent="0.2">
      <c r="A507" s="19" t="s">
        <v>271</v>
      </c>
      <c r="B507" s="20">
        <v>44718</v>
      </c>
      <c r="C507" s="151"/>
      <c r="D507" s="21" t="s">
        <v>2373</v>
      </c>
      <c r="E507" s="161">
        <v>-1000000</v>
      </c>
      <c r="F507" s="161"/>
      <c r="G507" s="144">
        <f t="shared" si="30"/>
        <v>9072483.6100000013</v>
      </c>
      <c r="H507" s="152"/>
      <c r="I507" s="24">
        <f t="shared" si="31"/>
        <v>1000000</v>
      </c>
      <c r="J507" s="25">
        <f t="shared" si="32"/>
        <v>44742</v>
      </c>
      <c r="K507" s="163" t="s">
        <v>2473</v>
      </c>
      <c r="L507" s="27"/>
      <c r="M507" s="27"/>
      <c r="N507" s="145"/>
    </row>
    <row r="508" spans="1:14" x14ac:dyDescent="0.2">
      <c r="A508" s="19" t="s">
        <v>271</v>
      </c>
      <c r="B508" s="20">
        <v>44718</v>
      </c>
      <c r="C508" s="151"/>
      <c r="D508" s="21" t="s">
        <v>2374</v>
      </c>
      <c r="E508" s="161">
        <v>-588916.74</v>
      </c>
      <c r="F508" s="161"/>
      <c r="G508" s="144">
        <f t="shared" si="30"/>
        <v>8072483.6100000013</v>
      </c>
      <c r="H508" s="152"/>
      <c r="I508" s="24">
        <f t="shared" si="31"/>
        <v>588916.74</v>
      </c>
      <c r="J508" s="25">
        <f t="shared" si="32"/>
        <v>44742</v>
      </c>
      <c r="K508" s="163" t="s">
        <v>2473</v>
      </c>
      <c r="L508" s="27"/>
      <c r="M508" s="27"/>
      <c r="N508" s="145"/>
    </row>
    <row r="509" spans="1:14" x14ac:dyDescent="0.2">
      <c r="A509" s="19" t="s">
        <v>271</v>
      </c>
      <c r="B509" s="20">
        <v>44718</v>
      </c>
      <c r="C509" s="151"/>
      <c r="D509" s="21" t="s">
        <v>2375</v>
      </c>
      <c r="E509" s="161">
        <v>-50000</v>
      </c>
      <c r="F509" s="161"/>
      <c r="G509" s="144">
        <f t="shared" si="30"/>
        <v>7483566.870000001</v>
      </c>
      <c r="H509" s="152"/>
      <c r="I509" s="24">
        <f t="shared" si="31"/>
        <v>50000</v>
      </c>
      <c r="J509" s="25">
        <f t="shared" si="32"/>
        <v>44742</v>
      </c>
      <c r="K509" s="163" t="s">
        <v>2473</v>
      </c>
      <c r="L509" s="27"/>
      <c r="M509" s="27"/>
      <c r="N509" s="145"/>
    </row>
    <row r="510" spans="1:14" x14ac:dyDescent="0.2">
      <c r="A510" s="19" t="s">
        <v>271</v>
      </c>
      <c r="B510" s="20">
        <v>44718</v>
      </c>
      <c r="C510" s="151"/>
      <c r="D510" s="21" t="s">
        <v>2376</v>
      </c>
      <c r="E510" s="161">
        <v>-529638.92000000004</v>
      </c>
      <c r="F510" s="161"/>
      <c r="G510" s="144">
        <f t="shared" si="30"/>
        <v>7433566.870000001</v>
      </c>
      <c r="H510" s="152"/>
      <c r="I510" s="24">
        <f t="shared" si="31"/>
        <v>529638.92000000004</v>
      </c>
      <c r="J510" s="25">
        <f t="shared" si="32"/>
        <v>44742</v>
      </c>
      <c r="K510" s="163" t="s">
        <v>2473</v>
      </c>
      <c r="L510" s="27"/>
      <c r="M510" s="27"/>
      <c r="N510" s="145"/>
    </row>
    <row r="511" spans="1:14" x14ac:dyDescent="0.2">
      <c r="A511" s="19" t="s">
        <v>271</v>
      </c>
      <c r="B511" s="20">
        <v>44718</v>
      </c>
      <c r="C511" s="151"/>
      <c r="D511" s="21" t="s">
        <v>2377</v>
      </c>
      <c r="E511" s="161">
        <v>-100000</v>
      </c>
      <c r="F511" s="161"/>
      <c r="G511" s="144">
        <f t="shared" si="30"/>
        <v>6903927.9500000011</v>
      </c>
      <c r="H511" s="152"/>
      <c r="I511" s="24">
        <f t="shared" si="31"/>
        <v>100000</v>
      </c>
      <c r="J511" s="25">
        <f t="shared" si="32"/>
        <v>44742</v>
      </c>
      <c r="K511" s="163" t="s">
        <v>2473</v>
      </c>
      <c r="L511" s="27"/>
      <c r="M511" s="27"/>
      <c r="N511" s="145"/>
    </row>
    <row r="512" spans="1:14" x14ac:dyDescent="0.2">
      <c r="A512" s="19" t="s">
        <v>271</v>
      </c>
      <c r="B512" s="20">
        <v>44718</v>
      </c>
      <c r="C512" s="151"/>
      <c r="D512" s="21" t="s">
        <v>2378</v>
      </c>
      <c r="E512" s="161">
        <v>-64819.46</v>
      </c>
      <c r="F512" s="161"/>
      <c r="G512" s="144">
        <f t="shared" si="30"/>
        <v>6803927.9500000011</v>
      </c>
      <c r="H512" s="152"/>
      <c r="I512" s="24">
        <f t="shared" si="31"/>
        <v>64819.46</v>
      </c>
      <c r="J512" s="25">
        <f t="shared" si="32"/>
        <v>44742</v>
      </c>
      <c r="K512" s="163" t="s">
        <v>2473</v>
      </c>
      <c r="L512" s="27"/>
      <c r="M512" s="27"/>
      <c r="N512" s="145"/>
    </row>
    <row r="513" spans="1:14" x14ac:dyDescent="0.2">
      <c r="A513" s="19" t="s">
        <v>271</v>
      </c>
      <c r="B513" s="20">
        <v>44713</v>
      </c>
      <c r="C513" s="151"/>
      <c r="D513" s="21" t="s">
        <v>2379</v>
      </c>
      <c r="E513" s="161">
        <v>-440041.67</v>
      </c>
      <c r="F513" s="161"/>
      <c r="G513" s="144">
        <f t="shared" si="30"/>
        <v>6739108.4900000012</v>
      </c>
      <c r="H513" s="152"/>
      <c r="I513" s="24">
        <f t="shared" si="31"/>
        <v>440041.67</v>
      </c>
      <c r="J513" s="25">
        <f t="shared" si="32"/>
        <v>44742</v>
      </c>
      <c r="K513" s="163" t="s">
        <v>2473</v>
      </c>
      <c r="L513" s="27"/>
      <c r="M513" s="27"/>
      <c r="N513" s="145"/>
    </row>
    <row r="514" spans="1:14" x14ac:dyDescent="0.2">
      <c r="A514" s="19" t="s">
        <v>271</v>
      </c>
      <c r="B514" s="20">
        <v>44713</v>
      </c>
      <c r="C514" s="151"/>
      <c r="D514" s="21" t="s">
        <v>2380</v>
      </c>
      <c r="E514" s="161">
        <v>-82409.73</v>
      </c>
      <c r="F514" s="161"/>
      <c r="G514" s="144">
        <f t="shared" si="30"/>
        <v>6299066.8200000012</v>
      </c>
      <c r="H514" s="152"/>
      <c r="I514" s="24">
        <f t="shared" si="31"/>
        <v>82409.73</v>
      </c>
      <c r="J514" s="25">
        <f t="shared" si="32"/>
        <v>44742</v>
      </c>
      <c r="K514" s="163" t="s">
        <v>2473</v>
      </c>
      <c r="L514" s="27"/>
      <c r="M514" s="27"/>
      <c r="N514" s="145"/>
    </row>
    <row r="515" spans="1:14" x14ac:dyDescent="0.2">
      <c r="A515" s="19" t="s">
        <v>271</v>
      </c>
      <c r="B515" s="20">
        <v>44713</v>
      </c>
      <c r="C515" s="151"/>
      <c r="D515" s="21" t="s">
        <v>2381</v>
      </c>
      <c r="E515" s="161">
        <v>-2648194.58</v>
      </c>
      <c r="F515" s="161"/>
      <c r="G515" s="144">
        <f t="shared" si="30"/>
        <v>6216657.0900000008</v>
      </c>
      <c r="H515" s="152"/>
      <c r="I515" s="24">
        <f t="shared" si="31"/>
        <v>2648194.58</v>
      </c>
      <c r="J515" s="25">
        <f t="shared" si="32"/>
        <v>44742</v>
      </c>
      <c r="K515" s="163" t="s">
        <v>2473</v>
      </c>
      <c r="L515" s="27"/>
      <c r="M515" s="27"/>
      <c r="N515" s="145"/>
    </row>
    <row r="516" spans="1:14" x14ac:dyDescent="0.2">
      <c r="A516" s="19" t="s">
        <v>271</v>
      </c>
      <c r="B516" s="20">
        <v>44713</v>
      </c>
      <c r="C516" s="151"/>
      <c r="D516" s="21" t="s">
        <v>2382</v>
      </c>
      <c r="E516" s="161">
        <v>-10000</v>
      </c>
      <c r="F516" s="161"/>
      <c r="G516" s="144">
        <f t="shared" si="30"/>
        <v>3568462.5100000007</v>
      </c>
      <c r="H516" s="152"/>
      <c r="I516" s="24">
        <f t="shared" si="31"/>
        <v>10000</v>
      </c>
      <c r="J516" s="25">
        <f t="shared" si="32"/>
        <v>44742</v>
      </c>
      <c r="K516" s="163" t="s">
        <v>2473</v>
      </c>
      <c r="L516" s="27"/>
      <c r="M516" s="27"/>
      <c r="N516" s="145"/>
    </row>
    <row r="517" spans="1:14" x14ac:dyDescent="0.2">
      <c r="A517" s="19" t="s">
        <v>271</v>
      </c>
      <c r="B517" s="20">
        <v>44712</v>
      </c>
      <c r="C517" s="151"/>
      <c r="D517" s="21" t="s">
        <v>2383</v>
      </c>
      <c r="E517" s="161">
        <v>-220020.83</v>
      </c>
      <c r="F517" s="161"/>
      <c r="G517" s="144">
        <f t="shared" si="30"/>
        <v>3558462.5100000007</v>
      </c>
      <c r="H517" s="152"/>
      <c r="I517" s="24">
        <f t="shared" si="31"/>
        <v>220020.83</v>
      </c>
      <c r="J517" s="25">
        <f t="shared" si="32"/>
        <v>44712</v>
      </c>
      <c r="K517" s="163" t="s">
        <v>2473</v>
      </c>
      <c r="L517" s="27"/>
      <c r="M517" s="27"/>
      <c r="N517" s="145"/>
    </row>
    <row r="518" spans="1:14" x14ac:dyDescent="0.2">
      <c r="A518" s="19" t="s">
        <v>271</v>
      </c>
      <c r="B518" s="20">
        <v>44712</v>
      </c>
      <c r="C518" s="151"/>
      <c r="D518" s="21" t="s">
        <v>2384</v>
      </c>
      <c r="E518" s="161">
        <v>-25000</v>
      </c>
      <c r="F518" s="161"/>
      <c r="G518" s="144">
        <f t="shared" si="30"/>
        <v>3338441.6800000006</v>
      </c>
      <c r="H518" s="152"/>
      <c r="I518" s="24">
        <f t="shared" si="31"/>
        <v>25000</v>
      </c>
      <c r="J518" s="25">
        <f t="shared" si="32"/>
        <v>44712</v>
      </c>
      <c r="K518" s="163" t="s">
        <v>2473</v>
      </c>
      <c r="L518" s="27"/>
      <c r="M518" s="27"/>
      <c r="N518" s="145"/>
    </row>
    <row r="519" spans="1:14" x14ac:dyDescent="0.2">
      <c r="A519" s="19" t="s">
        <v>271</v>
      </c>
      <c r="B519" s="20">
        <v>44712</v>
      </c>
      <c r="C519" s="151"/>
      <c r="D519" s="21" t="s">
        <v>2385</v>
      </c>
      <c r="E519" s="161">
        <v>-100000</v>
      </c>
      <c r="F519" s="161"/>
      <c r="G519" s="144">
        <f t="shared" si="30"/>
        <v>3313441.6800000006</v>
      </c>
      <c r="H519" s="152"/>
      <c r="I519" s="24">
        <f t="shared" si="31"/>
        <v>100000</v>
      </c>
      <c r="J519" s="25">
        <f t="shared" si="32"/>
        <v>44712</v>
      </c>
      <c r="K519" s="163" t="s">
        <v>2473</v>
      </c>
      <c r="L519" s="27"/>
      <c r="M519" s="27"/>
      <c r="N519" s="145"/>
    </row>
    <row r="520" spans="1:14" x14ac:dyDescent="0.2">
      <c r="A520" s="19" t="s">
        <v>271</v>
      </c>
      <c r="B520" s="20">
        <v>44711</v>
      </c>
      <c r="C520" s="151"/>
      <c r="D520" s="21" t="s">
        <v>2386</v>
      </c>
      <c r="E520" s="161">
        <v>-25000</v>
      </c>
      <c r="F520" s="161"/>
      <c r="G520" s="144">
        <f t="shared" si="30"/>
        <v>3213441.6800000006</v>
      </c>
      <c r="H520" s="152"/>
      <c r="I520" s="24">
        <f t="shared" si="31"/>
        <v>25000</v>
      </c>
      <c r="J520" s="25">
        <f t="shared" si="32"/>
        <v>44712</v>
      </c>
      <c r="K520" s="163" t="s">
        <v>2473</v>
      </c>
      <c r="L520" s="27"/>
      <c r="M520" s="27"/>
      <c r="N520" s="145"/>
    </row>
    <row r="521" spans="1:14" x14ac:dyDescent="0.2">
      <c r="A521" s="19" t="s">
        <v>271</v>
      </c>
      <c r="B521" s="20">
        <v>44711</v>
      </c>
      <c r="C521" s="151"/>
      <c r="D521" s="21" t="s">
        <v>2387</v>
      </c>
      <c r="E521" s="161">
        <v>-529638.92000000004</v>
      </c>
      <c r="F521" s="161"/>
      <c r="G521" s="144">
        <f t="shared" si="30"/>
        <v>3188441.6800000006</v>
      </c>
      <c r="H521" s="152"/>
      <c r="I521" s="24">
        <f t="shared" si="31"/>
        <v>529638.92000000004</v>
      </c>
      <c r="J521" s="25">
        <f t="shared" si="32"/>
        <v>44712</v>
      </c>
      <c r="K521" s="163" t="s">
        <v>2473</v>
      </c>
      <c r="L521" s="27"/>
      <c r="M521" s="27"/>
      <c r="N521" s="145"/>
    </row>
    <row r="522" spans="1:14" x14ac:dyDescent="0.2">
      <c r="A522" s="19" t="s">
        <v>271</v>
      </c>
      <c r="B522" s="20">
        <v>44708</v>
      </c>
      <c r="C522" s="151"/>
      <c r="D522" s="21" t="s">
        <v>2388</v>
      </c>
      <c r="E522" s="161">
        <v>-22409.73</v>
      </c>
      <c r="F522" s="161"/>
      <c r="G522" s="144">
        <f t="shared" si="30"/>
        <v>2658802.7600000007</v>
      </c>
      <c r="H522" s="152"/>
      <c r="I522" s="24">
        <f t="shared" si="31"/>
        <v>22409.73</v>
      </c>
      <c r="J522" s="25">
        <f t="shared" si="32"/>
        <v>44712</v>
      </c>
      <c r="K522" s="163" t="s">
        <v>2473</v>
      </c>
      <c r="L522" s="27"/>
      <c r="M522" s="27"/>
      <c r="N522" s="145"/>
    </row>
    <row r="523" spans="1:14" x14ac:dyDescent="0.2">
      <c r="A523" s="19" t="s">
        <v>271</v>
      </c>
      <c r="B523" s="20">
        <v>44707</v>
      </c>
      <c r="C523" s="151"/>
      <c r="D523" s="21" t="s">
        <v>2389</v>
      </c>
      <c r="E523" s="161">
        <v>-25000</v>
      </c>
      <c r="F523" s="161"/>
      <c r="G523" s="144">
        <f t="shared" si="30"/>
        <v>2636393.0300000007</v>
      </c>
      <c r="H523" s="152"/>
      <c r="I523" s="24">
        <f t="shared" si="31"/>
        <v>25000</v>
      </c>
      <c r="J523" s="25">
        <f t="shared" si="32"/>
        <v>44712</v>
      </c>
      <c r="K523" s="163" t="s">
        <v>2473</v>
      </c>
      <c r="L523" s="27"/>
      <c r="M523" s="27"/>
      <c r="N523" s="145"/>
    </row>
    <row r="524" spans="1:14" x14ac:dyDescent="0.2">
      <c r="A524" s="19" t="s">
        <v>271</v>
      </c>
      <c r="B524" s="20">
        <v>44706</v>
      </c>
      <c r="C524" s="151"/>
      <c r="D524" s="21" t="s">
        <v>2390</v>
      </c>
      <c r="E524" s="161">
        <v>-25000</v>
      </c>
      <c r="F524" s="161"/>
      <c r="G524" s="144">
        <f t="shared" si="30"/>
        <v>2611393.0300000007</v>
      </c>
      <c r="H524" s="152"/>
      <c r="I524" s="24">
        <f t="shared" si="31"/>
        <v>25000</v>
      </c>
      <c r="J524" s="25">
        <f t="shared" si="32"/>
        <v>44712</v>
      </c>
      <c r="K524" s="163" t="s">
        <v>2473</v>
      </c>
      <c r="L524" s="27"/>
      <c r="M524" s="27"/>
      <c r="N524" s="145"/>
    </row>
    <row r="525" spans="1:14" x14ac:dyDescent="0.2">
      <c r="A525" s="19" t="s">
        <v>271</v>
      </c>
      <c r="B525" s="20">
        <v>44705</v>
      </c>
      <c r="C525" s="151"/>
      <c r="D525" s="21" t="s">
        <v>2391</v>
      </c>
      <c r="E525" s="161">
        <v>725001</v>
      </c>
      <c r="F525" s="161"/>
      <c r="G525" s="144">
        <f t="shared" si="30"/>
        <v>2586393.0300000007</v>
      </c>
      <c r="H525" s="152"/>
      <c r="I525" s="24">
        <f t="shared" si="31"/>
        <v>-725001</v>
      </c>
      <c r="J525" s="25">
        <f t="shared" si="32"/>
        <v>44712</v>
      </c>
      <c r="K525" s="26" t="s">
        <v>0</v>
      </c>
      <c r="L525" s="27"/>
      <c r="M525" s="27"/>
      <c r="N525" s="145"/>
    </row>
    <row r="526" spans="1:14" x14ac:dyDescent="0.2">
      <c r="A526" s="19" t="s">
        <v>271</v>
      </c>
      <c r="B526" s="20">
        <v>44698</v>
      </c>
      <c r="C526" s="151"/>
      <c r="D526" s="21" t="s">
        <v>2392</v>
      </c>
      <c r="E526" s="161">
        <v>-52963.89</v>
      </c>
      <c r="F526" s="161"/>
      <c r="G526" s="144">
        <f t="shared" si="30"/>
        <v>3311394.0300000007</v>
      </c>
      <c r="H526" s="152"/>
      <c r="I526" s="24">
        <f t="shared" si="31"/>
        <v>52963.89</v>
      </c>
      <c r="J526" s="25">
        <f t="shared" si="32"/>
        <v>44712</v>
      </c>
      <c r="K526" s="163" t="s">
        <v>2473</v>
      </c>
      <c r="L526" s="27"/>
      <c r="M526" s="27"/>
      <c r="N526" s="145"/>
    </row>
    <row r="527" spans="1:14" x14ac:dyDescent="0.2">
      <c r="A527" s="19" t="s">
        <v>271</v>
      </c>
      <c r="B527" s="20">
        <v>44680</v>
      </c>
      <c r="C527" s="151"/>
      <c r="D527" s="21" t="s">
        <v>2393</v>
      </c>
      <c r="E527" s="161">
        <v>99700</v>
      </c>
      <c r="F527" s="161"/>
      <c r="G527" s="144">
        <f t="shared" si="30"/>
        <v>3258430.1400000006</v>
      </c>
      <c r="H527" s="152"/>
      <c r="I527" s="24">
        <f t="shared" si="31"/>
        <v>-99700</v>
      </c>
      <c r="J527" s="25">
        <f t="shared" si="32"/>
        <v>44681</v>
      </c>
      <c r="K527" s="26" t="s">
        <v>731</v>
      </c>
      <c r="L527" s="27"/>
      <c r="M527" s="27"/>
      <c r="N527" s="145"/>
    </row>
    <row r="528" spans="1:14" x14ac:dyDescent="0.2">
      <c r="A528" s="19" t="s">
        <v>271</v>
      </c>
      <c r="B528" s="20">
        <v>44680</v>
      </c>
      <c r="C528" s="151"/>
      <c r="D528" s="21" t="s">
        <v>2393</v>
      </c>
      <c r="E528" s="161">
        <v>1</v>
      </c>
      <c r="F528" s="161"/>
      <c r="G528" s="144">
        <f t="shared" si="30"/>
        <v>3358130.1400000006</v>
      </c>
      <c r="H528" s="152"/>
      <c r="I528" s="24">
        <f t="shared" si="31"/>
        <v>-1</v>
      </c>
      <c r="J528" s="25">
        <f t="shared" si="32"/>
        <v>44681</v>
      </c>
      <c r="K528" s="26" t="s">
        <v>278</v>
      </c>
      <c r="L528" s="27"/>
      <c r="M528" s="27"/>
      <c r="N528" s="145"/>
    </row>
    <row r="529" spans="1:14" x14ac:dyDescent="0.2">
      <c r="A529" s="19" t="s">
        <v>271</v>
      </c>
      <c r="B529" s="20">
        <v>44680</v>
      </c>
      <c r="C529" s="151"/>
      <c r="D529" s="21" t="s">
        <v>2394</v>
      </c>
      <c r="E529" s="161">
        <v>11607.06</v>
      </c>
      <c r="F529" s="161"/>
      <c r="G529" s="144">
        <f t="shared" si="30"/>
        <v>3358131.1400000006</v>
      </c>
      <c r="H529" s="152"/>
      <c r="I529" s="24">
        <f t="shared" si="31"/>
        <v>-11607.06</v>
      </c>
      <c r="J529" s="25">
        <f t="shared" si="32"/>
        <v>44681</v>
      </c>
      <c r="K529" s="26" t="s">
        <v>278</v>
      </c>
      <c r="L529" s="27"/>
      <c r="M529" s="27"/>
      <c r="N529" s="145"/>
    </row>
    <row r="530" spans="1:14" x14ac:dyDescent="0.2">
      <c r="A530" s="19" t="s">
        <v>271</v>
      </c>
      <c r="B530" s="20">
        <v>44680</v>
      </c>
      <c r="C530" s="151"/>
      <c r="D530" s="21" t="s">
        <v>2395</v>
      </c>
      <c r="E530" s="161">
        <v>-132409.73000000001</v>
      </c>
      <c r="F530" s="161"/>
      <c r="G530" s="144">
        <f t="shared" si="30"/>
        <v>3369738.2000000007</v>
      </c>
      <c r="H530" s="152"/>
      <c r="I530" s="24">
        <f t="shared" si="31"/>
        <v>132409.73000000001</v>
      </c>
      <c r="J530" s="25">
        <f t="shared" si="32"/>
        <v>44681</v>
      </c>
      <c r="K530" s="163" t="s">
        <v>2473</v>
      </c>
      <c r="L530" s="27"/>
      <c r="M530" s="27"/>
      <c r="N530" s="145"/>
    </row>
    <row r="531" spans="1:14" x14ac:dyDescent="0.2">
      <c r="A531" s="19" t="s">
        <v>271</v>
      </c>
      <c r="B531" s="20">
        <v>44673</v>
      </c>
      <c r="C531" s="151"/>
      <c r="D531" s="21" t="s">
        <v>2396</v>
      </c>
      <c r="E531" s="161">
        <v>-64819.46</v>
      </c>
      <c r="F531" s="161"/>
      <c r="G531" s="144">
        <f t="shared" si="30"/>
        <v>3237328.4700000007</v>
      </c>
      <c r="H531" s="152"/>
      <c r="I531" s="24">
        <f t="shared" si="31"/>
        <v>64819.46</v>
      </c>
      <c r="J531" s="25">
        <f t="shared" si="32"/>
        <v>44681</v>
      </c>
      <c r="K531" s="163" t="s">
        <v>2473</v>
      </c>
      <c r="L531" s="27"/>
      <c r="M531" s="27"/>
      <c r="N531" s="145"/>
    </row>
    <row r="532" spans="1:14" x14ac:dyDescent="0.2">
      <c r="A532" s="19" t="s">
        <v>271</v>
      </c>
      <c r="B532" s="20">
        <v>44673</v>
      </c>
      <c r="C532" s="151"/>
      <c r="D532" s="21" t="s">
        <v>2397</v>
      </c>
      <c r="E532" s="161">
        <v>-220020.83</v>
      </c>
      <c r="F532" s="161"/>
      <c r="G532" s="144">
        <f t="shared" si="30"/>
        <v>3172509.0100000007</v>
      </c>
      <c r="H532" s="152"/>
      <c r="I532" s="24">
        <f t="shared" si="31"/>
        <v>220020.83</v>
      </c>
      <c r="J532" s="25">
        <f t="shared" si="32"/>
        <v>44681</v>
      </c>
      <c r="K532" s="163" t="s">
        <v>2473</v>
      </c>
      <c r="L532" s="27"/>
      <c r="M532" s="27"/>
      <c r="N532" s="145"/>
    </row>
    <row r="533" spans="1:14" x14ac:dyDescent="0.2">
      <c r="A533" s="19" t="s">
        <v>271</v>
      </c>
      <c r="B533" s="20">
        <v>44672</v>
      </c>
      <c r="C533" s="151"/>
      <c r="D533" s="21" t="s">
        <v>2398</v>
      </c>
      <c r="E533" s="161">
        <v>-529638.92000000004</v>
      </c>
      <c r="F533" s="161"/>
      <c r="G533" s="144">
        <f t="shared" si="30"/>
        <v>2952488.1800000006</v>
      </c>
      <c r="H533" s="152"/>
      <c r="I533" s="24">
        <f t="shared" si="31"/>
        <v>529638.92000000004</v>
      </c>
      <c r="J533" s="25">
        <f t="shared" si="32"/>
        <v>44681</v>
      </c>
      <c r="K533" s="163" t="s">
        <v>2473</v>
      </c>
      <c r="L533" s="27"/>
      <c r="M533" s="27"/>
      <c r="N533" s="145"/>
    </row>
    <row r="534" spans="1:14" x14ac:dyDescent="0.2">
      <c r="A534" s="19" t="s">
        <v>271</v>
      </c>
      <c r="B534" s="20">
        <v>44662</v>
      </c>
      <c r="C534" s="151"/>
      <c r="D534" s="21" t="s">
        <v>2399</v>
      </c>
      <c r="E534" s="161">
        <v>-65000</v>
      </c>
      <c r="F534" s="161"/>
      <c r="G534" s="144">
        <f t="shared" si="30"/>
        <v>2422849.2600000007</v>
      </c>
      <c r="H534" s="152"/>
      <c r="I534" s="24">
        <f t="shared" si="31"/>
        <v>65000</v>
      </c>
      <c r="J534" s="25">
        <f t="shared" si="32"/>
        <v>44681</v>
      </c>
      <c r="K534" s="163" t="s">
        <v>2473</v>
      </c>
      <c r="L534" s="27"/>
      <c r="M534" s="27"/>
      <c r="N534" s="145"/>
    </row>
    <row r="535" spans="1:14" x14ac:dyDescent="0.2">
      <c r="A535" s="19" t="s">
        <v>271</v>
      </c>
      <c r="B535" s="20">
        <v>44645</v>
      </c>
      <c r="C535" s="151"/>
      <c r="D535" s="21" t="s">
        <v>2400</v>
      </c>
      <c r="E535" s="161">
        <v>3000</v>
      </c>
      <c r="F535" s="161"/>
      <c r="G535" s="144">
        <f t="shared" si="30"/>
        <v>2357849.2600000007</v>
      </c>
      <c r="H535" s="152"/>
      <c r="I535" s="24">
        <f t="shared" si="31"/>
        <v>-3000</v>
      </c>
      <c r="J535" s="25">
        <f t="shared" si="32"/>
        <v>44651</v>
      </c>
      <c r="K535" s="26" t="s">
        <v>278</v>
      </c>
      <c r="L535" s="27"/>
      <c r="M535" s="27"/>
      <c r="N535" s="145"/>
    </row>
    <row r="536" spans="1:14" x14ac:dyDescent="0.2">
      <c r="A536" s="19" t="s">
        <v>271</v>
      </c>
      <c r="B536" s="22">
        <v>44644</v>
      </c>
      <c r="C536" s="21"/>
      <c r="D536" s="21" t="s">
        <v>2401</v>
      </c>
      <c r="E536" s="161">
        <v>-70000</v>
      </c>
      <c r="F536" s="161"/>
      <c r="G536" s="144">
        <f t="shared" si="30"/>
        <v>2360849.2600000007</v>
      </c>
      <c r="I536" s="24">
        <f t="shared" si="31"/>
        <v>70000</v>
      </c>
      <c r="J536" s="25">
        <f t="shared" si="32"/>
        <v>44651</v>
      </c>
      <c r="K536" s="163" t="s">
        <v>2473</v>
      </c>
      <c r="L536" s="27"/>
      <c r="M536" s="27"/>
    </row>
    <row r="537" spans="1:14" x14ac:dyDescent="0.2">
      <c r="A537" s="19" t="s">
        <v>271</v>
      </c>
      <c r="B537" s="22">
        <v>44643</v>
      </c>
      <c r="C537" s="21"/>
      <c r="D537" s="21" t="s">
        <v>2400</v>
      </c>
      <c r="E537" s="161">
        <v>1</v>
      </c>
      <c r="F537" s="161"/>
      <c r="G537" s="144">
        <f t="shared" si="30"/>
        <v>2290849.2600000007</v>
      </c>
      <c r="I537" s="24">
        <f t="shared" si="31"/>
        <v>-1</v>
      </c>
      <c r="J537" s="25">
        <f t="shared" si="32"/>
        <v>44651</v>
      </c>
      <c r="K537" s="26" t="s">
        <v>278</v>
      </c>
      <c r="L537" s="27"/>
      <c r="M537" s="27"/>
    </row>
    <row r="538" spans="1:14" x14ac:dyDescent="0.2">
      <c r="A538" s="19" t="s">
        <v>271</v>
      </c>
      <c r="B538" s="22">
        <v>44642</v>
      </c>
      <c r="C538" s="21"/>
      <c r="D538" s="21" t="s">
        <v>2402</v>
      </c>
      <c r="E538" s="161">
        <v>-132409.73000000001</v>
      </c>
      <c r="F538" s="161"/>
      <c r="G538" s="144">
        <f t="shared" si="30"/>
        <v>2290850.2600000007</v>
      </c>
      <c r="I538" s="24">
        <f t="shared" si="31"/>
        <v>132409.73000000001</v>
      </c>
      <c r="J538" s="25">
        <f t="shared" si="32"/>
        <v>44651</v>
      </c>
      <c r="K538" s="163" t="s">
        <v>2473</v>
      </c>
      <c r="L538" s="27"/>
      <c r="M538" s="27"/>
    </row>
    <row r="539" spans="1:14" x14ac:dyDescent="0.2">
      <c r="A539" s="19" t="s">
        <v>271</v>
      </c>
      <c r="B539" s="22">
        <v>44642</v>
      </c>
      <c r="C539" s="21"/>
      <c r="D539" s="21" t="s">
        <v>2403</v>
      </c>
      <c r="E539" s="161">
        <v>-52409.73</v>
      </c>
      <c r="F539" s="161"/>
      <c r="G539" s="144">
        <f t="shared" si="30"/>
        <v>2158440.5300000007</v>
      </c>
      <c r="I539" s="24">
        <f t="shared" si="31"/>
        <v>52409.73</v>
      </c>
      <c r="J539" s="25">
        <f t="shared" si="32"/>
        <v>44651</v>
      </c>
      <c r="K539" s="163" t="s">
        <v>2473</v>
      </c>
      <c r="L539" s="27"/>
      <c r="M539" s="27"/>
    </row>
    <row r="540" spans="1:14" x14ac:dyDescent="0.2">
      <c r="A540" s="19" t="s">
        <v>271</v>
      </c>
      <c r="B540" s="22">
        <v>44638</v>
      </c>
      <c r="C540" s="21"/>
      <c r="D540" s="21" t="s">
        <v>2404</v>
      </c>
      <c r="E540" s="161">
        <v>1</v>
      </c>
      <c r="F540" s="161"/>
      <c r="G540" s="144">
        <f t="shared" si="30"/>
        <v>2106030.8000000007</v>
      </c>
      <c r="I540" s="24">
        <f t="shared" si="31"/>
        <v>-1</v>
      </c>
      <c r="J540" s="25">
        <f t="shared" si="32"/>
        <v>44651</v>
      </c>
      <c r="K540" s="26" t="s">
        <v>278</v>
      </c>
      <c r="L540" s="27"/>
      <c r="M540" s="27"/>
    </row>
    <row r="541" spans="1:14" x14ac:dyDescent="0.2">
      <c r="A541" s="19" t="s">
        <v>271</v>
      </c>
      <c r="B541" s="22">
        <v>44638</v>
      </c>
      <c r="C541" s="21"/>
      <c r="D541" s="21" t="s">
        <v>2404</v>
      </c>
      <c r="E541" s="161">
        <v>669.67</v>
      </c>
      <c r="F541" s="161"/>
      <c r="G541" s="144">
        <f t="shared" si="30"/>
        <v>2106031.8000000007</v>
      </c>
      <c r="I541" s="24">
        <f t="shared" si="31"/>
        <v>-669.67</v>
      </c>
      <c r="J541" s="25">
        <f t="shared" si="32"/>
        <v>44651</v>
      </c>
      <c r="K541" s="163" t="s">
        <v>278</v>
      </c>
      <c r="L541" s="27"/>
      <c r="M541" s="27"/>
    </row>
    <row r="542" spans="1:14" x14ac:dyDescent="0.2">
      <c r="A542" s="19" t="s">
        <v>271</v>
      </c>
      <c r="B542" s="22">
        <v>44631</v>
      </c>
      <c r="C542" s="21"/>
      <c r="D542" s="21" t="s">
        <v>2405</v>
      </c>
      <c r="E542" s="161">
        <v>-40000</v>
      </c>
      <c r="F542" s="161"/>
      <c r="G542" s="144">
        <f t="shared" si="30"/>
        <v>2106701.4700000007</v>
      </c>
      <c r="I542" s="24">
        <f t="shared" si="31"/>
        <v>40000</v>
      </c>
      <c r="J542" s="25">
        <f t="shared" si="32"/>
        <v>44651</v>
      </c>
      <c r="K542" s="163" t="s">
        <v>2473</v>
      </c>
      <c r="L542" s="27"/>
      <c r="M542" s="27"/>
    </row>
    <row r="543" spans="1:14" x14ac:dyDescent="0.2">
      <c r="A543" s="19" t="s">
        <v>271</v>
      </c>
      <c r="B543" s="22">
        <v>44629</v>
      </c>
      <c r="C543" s="21"/>
      <c r="D543" s="21" t="s">
        <v>2406</v>
      </c>
      <c r="E543" s="161">
        <v>-132410</v>
      </c>
      <c r="F543" s="161"/>
      <c r="G543" s="144">
        <f t="shared" si="30"/>
        <v>2066701.4700000004</v>
      </c>
      <c r="I543" s="24">
        <f t="shared" si="31"/>
        <v>132410</v>
      </c>
      <c r="J543" s="25">
        <f t="shared" si="32"/>
        <v>44651</v>
      </c>
      <c r="K543" s="163" t="s">
        <v>2473</v>
      </c>
      <c r="L543" s="27"/>
      <c r="M543" s="27"/>
    </row>
    <row r="544" spans="1:14" x14ac:dyDescent="0.2">
      <c r="A544" s="19" t="s">
        <v>271</v>
      </c>
      <c r="B544" s="22">
        <v>44628</v>
      </c>
      <c r="C544" s="19"/>
      <c r="D544" s="19" t="s">
        <v>2407</v>
      </c>
      <c r="E544" s="161">
        <v>-188021.82</v>
      </c>
      <c r="F544" s="161"/>
      <c r="G544" s="144">
        <f t="shared" si="30"/>
        <v>1934291.4700000004</v>
      </c>
      <c r="I544" s="24">
        <f t="shared" si="31"/>
        <v>188021.82</v>
      </c>
      <c r="J544" s="25">
        <f t="shared" si="32"/>
        <v>44651</v>
      </c>
      <c r="K544" s="163" t="s">
        <v>2473</v>
      </c>
      <c r="L544" s="27"/>
      <c r="M544" s="27"/>
    </row>
    <row r="545" spans="1:13" x14ac:dyDescent="0.2">
      <c r="A545" s="19" t="s">
        <v>271</v>
      </c>
      <c r="B545" s="22">
        <v>44628</v>
      </c>
      <c r="C545" s="21"/>
      <c r="D545" s="21" t="s">
        <v>2408</v>
      </c>
      <c r="E545" s="161">
        <v>-40000</v>
      </c>
      <c r="F545" s="161"/>
      <c r="G545" s="144">
        <f t="shared" si="30"/>
        <v>1746269.6500000004</v>
      </c>
      <c r="I545" s="24">
        <f t="shared" si="31"/>
        <v>40000</v>
      </c>
      <c r="J545" s="25">
        <f t="shared" si="32"/>
        <v>44651</v>
      </c>
      <c r="K545" s="163" t="s">
        <v>2473</v>
      </c>
      <c r="L545" s="27"/>
      <c r="M545" s="27"/>
    </row>
    <row r="546" spans="1:13" x14ac:dyDescent="0.2">
      <c r="A546" s="19" t="s">
        <v>271</v>
      </c>
      <c r="B546" s="22">
        <v>44628</v>
      </c>
      <c r="C546" s="21"/>
      <c r="D546" s="21" t="s">
        <v>2409</v>
      </c>
      <c r="E546" s="161">
        <v>-14819.46</v>
      </c>
      <c r="F546" s="161"/>
      <c r="G546" s="144">
        <f t="shared" si="30"/>
        <v>1706269.6500000004</v>
      </c>
      <c r="I546" s="24">
        <f t="shared" si="31"/>
        <v>14819.46</v>
      </c>
      <c r="J546" s="25">
        <f t="shared" si="32"/>
        <v>44651</v>
      </c>
      <c r="K546" s="163" t="s">
        <v>2473</v>
      </c>
      <c r="L546" s="27"/>
      <c r="M546" s="27"/>
    </row>
    <row r="547" spans="1:13" x14ac:dyDescent="0.2">
      <c r="A547" s="19" t="s">
        <v>271</v>
      </c>
      <c r="B547" s="22">
        <v>44627</v>
      </c>
      <c r="C547" s="21"/>
      <c r="D547" s="21" t="s">
        <v>2410</v>
      </c>
      <c r="E547" s="161">
        <v>-65000</v>
      </c>
      <c r="F547" s="161"/>
      <c r="G547" s="144">
        <f t="shared" si="30"/>
        <v>1691450.1900000004</v>
      </c>
      <c r="I547" s="24">
        <f t="shared" si="31"/>
        <v>65000</v>
      </c>
      <c r="J547" s="25">
        <f t="shared" si="32"/>
        <v>44651</v>
      </c>
      <c r="K547" s="163" t="s">
        <v>2473</v>
      </c>
      <c r="L547" s="27"/>
      <c r="M547" s="27"/>
    </row>
    <row r="548" spans="1:13" x14ac:dyDescent="0.2">
      <c r="A548" s="19" t="s">
        <v>271</v>
      </c>
      <c r="B548" s="22">
        <v>44627</v>
      </c>
      <c r="C548" s="21"/>
      <c r="D548" s="21" t="s">
        <v>2411</v>
      </c>
      <c r="E548" s="161">
        <v>-100000</v>
      </c>
      <c r="F548" s="161"/>
      <c r="G548" s="144">
        <f t="shared" si="30"/>
        <v>1626450.1900000004</v>
      </c>
      <c r="I548" s="24">
        <f t="shared" si="31"/>
        <v>100000</v>
      </c>
      <c r="J548" s="25">
        <f t="shared" si="32"/>
        <v>44651</v>
      </c>
      <c r="K548" s="163" t="s">
        <v>2473</v>
      </c>
      <c r="L548" s="27"/>
      <c r="M548" s="27"/>
    </row>
    <row r="549" spans="1:13" x14ac:dyDescent="0.2">
      <c r="A549" s="19" t="s">
        <v>271</v>
      </c>
      <c r="B549" s="22">
        <v>44627</v>
      </c>
      <c r="C549" s="21"/>
      <c r="D549" s="21" t="s">
        <v>2412</v>
      </c>
      <c r="E549" s="161">
        <v>-150000</v>
      </c>
      <c r="F549" s="161"/>
      <c r="G549" s="144">
        <f t="shared" si="30"/>
        <v>1526450.1900000004</v>
      </c>
      <c r="I549" s="24">
        <f t="shared" si="31"/>
        <v>150000</v>
      </c>
      <c r="J549" s="25">
        <f t="shared" si="32"/>
        <v>44651</v>
      </c>
      <c r="K549" s="163" t="s">
        <v>2473</v>
      </c>
      <c r="L549" s="27"/>
      <c r="M549" s="27"/>
    </row>
    <row r="550" spans="1:13" x14ac:dyDescent="0.2">
      <c r="A550" s="19" t="s">
        <v>271</v>
      </c>
      <c r="B550" s="22">
        <v>44609</v>
      </c>
      <c r="C550" s="21"/>
      <c r="D550" s="21" t="s">
        <v>2413</v>
      </c>
      <c r="E550" s="161">
        <v>1</v>
      </c>
      <c r="F550" s="161"/>
      <c r="G550" s="144">
        <f t="shared" si="30"/>
        <v>1376450.1900000004</v>
      </c>
      <c r="I550" s="24">
        <f t="shared" si="31"/>
        <v>-1</v>
      </c>
      <c r="J550" s="25">
        <f t="shared" si="32"/>
        <v>44620</v>
      </c>
      <c r="K550" s="26" t="s">
        <v>278</v>
      </c>
      <c r="L550" s="27"/>
      <c r="M550" s="27"/>
    </row>
    <row r="551" spans="1:13" x14ac:dyDescent="0.2">
      <c r="A551" s="19" t="s">
        <v>271</v>
      </c>
      <c r="B551" s="22">
        <v>44609</v>
      </c>
      <c r="C551" s="21"/>
      <c r="D551" s="21" t="s">
        <v>2413</v>
      </c>
      <c r="E551" s="161">
        <v>450000</v>
      </c>
      <c r="F551" s="161"/>
      <c r="G551" s="144">
        <f t="shared" si="30"/>
        <v>1376451.1900000004</v>
      </c>
      <c r="I551" s="24">
        <f t="shared" si="31"/>
        <v>-450000</v>
      </c>
      <c r="J551" s="25">
        <f t="shared" si="32"/>
        <v>44620</v>
      </c>
      <c r="K551" s="163" t="s">
        <v>281</v>
      </c>
      <c r="L551" s="27"/>
      <c r="M551" s="27"/>
    </row>
    <row r="552" spans="1:13" x14ac:dyDescent="0.2">
      <c r="A552" s="19" t="s">
        <v>271</v>
      </c>
      <c r="B552" s="22">
        <v>44596</v>
      </c>
      <c r="C552" s="21"/>
      <c r="D552" s="21" t="s">
        <v>2414</v>
      </c>
      <c r="E552" s="161">
        <v>1</v>
      </c>
      <c r="F552" s="161"/>
      <c r="G552" s="144">
        <f t="shared" si="30"/>
        <v>1826451.1900000004</v>
      </c>
      <c r="I552" s="24">
        <f t="shared" si="31"/>
        <v>-1</v>
      </c>
      <c r="J552" s="25">
        <f t="shared" si="32"/>
        <v>44620</v>
      </c>
      <c r="K552" s="26" t="s">
        <v>278</v>
      </c>
      <c r="L552" s="27"/>
      <c r="M552" s="27"/>
    </row>
    <row r="553" spans="1:13" x14ac:dyDescent="0.2">
      <c r="A553" s="19" t="s">
        <v>271</v>
      </c>
      <c r="B553" s="22">
        <v>44596</v>
      </c>
      <c r="C553" s="21"/>
      <c r="D553" s="21" t="s">
        <v>2414</v>
      </c>
      <c r="E553" s="161">
        <v>1650</v>
      </c>
      <c r="F553" s="161"/>
      <c r="G553" s="144">
        <f t="shared" si="30"/>
        <v>1826452.1900000004</v>
      </c>
      <c r="I553" s="24">
        <f t="shared" si="31"/>
        <v>-1650</v>
      </c>
      <c r="J553" s="25">
        <f t="shared" si="32"/>
        <v>44620</v>
      </c>
      <c r="K553" s="163" t="s">
        <v>278</v>
      </c>
      <c r="L553" s="27"/>
      <c r="M553" s="27"/>
    </row>
    <row r="554" spans="1:13" x14ac:dyDescent="0.2">
      <c r="A554" s="19" t="s">
        <v>271</v>
      </c>
      <c r="B554" s="22">
        <v>44596</v>
      </c>
      <c r="C554" s="21"/>
      <c r="D554" s="21" t="s">
        <v>2415</v>
      </c>
      <c r="E554" s="161">
        <v>10050</v>
      </c>
      <c r="F554" s="161"/>
      <c r="G554" s="144">
        <f t="shared" si="30"/>
        <v>1828102.1900000004</v>
      </c>
      <c r="I554" s="24">
        <f t="shared" si="31"/>
        <v>-10050</v>
      </c>
      <c r="J554" s="25">
        <f t="shared" si="32"/>
        <v>44620</v>
      </c>
      <c r="K554" s="163" t="s">
        <v>278</v>
      </c>
      <c r="L554" s="27"/>
      <c r="M554" s="27"/>
    </row>
    <row r="555" spans="1:13" x14ac:dyDescent="0.2">
      <c r="A555" s="19" t="s">
        <v>271</v>
      </c>
      <c r="B555" s="22">
        <v>44596</v>
      </c>
      <c r="C555" s="21"/>
      <c r="D555" s="21" t="s">
        <v>2416</v>
      </c>
      <c r="E555" s="161">
        <v>83083.33</v>
      </c>
      <c r="F555" s="161"/>
      <c r="G555" s="144">
        <f t="shared" si="30"/>
        <v>1838152.1900000004</v>
      </c>
      <c r="I555" s="24">
        <f t="shared" si="31"/>
        <v>-83083.33</v>
      </c>
      <c r="J555" s="25">
        <f t="shared" si="32"/>
        <v>44620</v>
      </c>
      <c r="K555" s="163" t="s">
        <v>731</v>
      </c>
      <c r="L555" s="27"/>
      <c r="M555" s="27"/>
    </row>
    <row r="556" spans="1:13" x14ac:dyDescent="0.2">
      <c r="A556" s="19" t="s">
        <v>271</v>
      </c>
      <c r="B556" s="22">
        <v>44596</v>
      </c>
      <c r="C556" s="21"/>
      <c r="D556" s="21" t="s">
        <v>2416</v>
      </c>
      <c r="E556" s="161">
        <v>1</v>
      </c>
      <c r="F556" s="161"/>
      <c r="G556" s="144">
        <f t="shared" si="30"/>
        <v>1921235.5200000005</v>
      </c>
      <c r="I556" s="24">
        <f t="shared" si="31"/>
        <v>-1</v>
      </c>
      <c r="J556" s="25">
        <f t="shared" si="32"/>
        <v>44620</v>
      </c>
      <c r="K556" s="26" t="s">
        <v>278</v>
      </c>
      <c r="L556" s="27"/>
      <c r="M556" s="27"/>
    </row>
    <row r="557" spans="1:13" x14ac:dyDescent="0.2">
      <c r="A557" s="19" t="s">
        <v>271</v>
      </c>
      <c r="B557" s="22">
        <v>44596</v>
      </c>
      <c r="C557" s="21"/>
      <c r="D557" s="21" t="s">
        <v>2416</v>
      </c>
      <c r="E557" s="161">
        <v>83083.33</v>
      </c>
      <c r="F557" s="161"/>
      <c r="G557" s="144">
        <f t="shared" si="30"/>
        <v>1921236.5200000005</v>
      </c>
      <c r="I557" s="24">
        <f t="shared" si="31"/>
        <v>-83083.33</v>
      </c>
      <c r="J557" s="25">
        <f t="shared" si="32"/>
        <v>44620</v>
      </c>
      <c r="K557" s="163" t="s">
        <v>731</v>
      </c>
      <c r="L557" s="27"/>
      <c r="M557" s="27"/>
    </row>
    <row r="558" spans="1:13" x14ac:dyDescent="0.2">
      <c r="A558" s="19" t="s">
        <v>271</v>
      </c>
      <c r="B558" s="22">
        <v>44596</v>
      </c>
      <c r="C558" s="21"/>
      <c r="D558" s="21" t="s">
        <v>2417</v>
      </c>
      <c r="E558" s="161">
        <v>-60180.54</v>
      </c>
      <c r="F558" s="161"/>
      <c r="G558" s="144">
        <f t="shared" si="30"/>
        <v>2004319.8500000006</v>
      </c>
      <c r="I558" s="24">
        <f t="shared" si="31"/>
        <v>60180.54</v>
      </c>
      <c r="J558" s="25">
        <f t="shared" si="32"/>
        <v>44620</v>
      </c>
      <c r="K558" s="163" t="s">
        <v>2473</v>
      </c>
      <c r="L558" s="27"/>
      <c r="M558" s="27"/>
    </row>
    <row r="559" spans="1:13" x14ac:dyDescent="0.2">
      <c r="A559" s="19" t="s">
        <v>271</v>
      </c>
      <c r="B559" s="22">
        <v>44596</v>
      </c>
      <c r="C559" s="21"/>
      <c r="D559" s="21" t="s">
        <v>2418</v>
      </c>
      <c r="E559" s="161">
        <v>-361083.26</v>
      </c>
      <c r="F559" s="161"/>
      <c r="G559" s="144">
        <f t="shared" si="30"/>
        <v>1944139.3100000005</v>
      </c>
      <c r="I559" s="24">
        <f t="shared" si="31"/>
        <v>361083.26</v>
      </c>
      <c r="J559" s="25">
        <f t="shared" si="32"/>
        <v>44620</v>
      </c>
      <c r="K559" s="163" t="s">
        <v>2473</v>
      </c>
      <c r="L559" s="27"/>
      <c r="M559" s="27"/>
    </row>
    <row r="560" spans="1:13" x14ac:dyDescent="0.2">
      <c r="A560" s="19" t="s">
        <v>271</v>
      </c>
      <c r="B560" s="22">
        <v>44596</v>
      </c>
      <c r="C560" s="21"/>
      <c r="D560" s="21" t="s">
        <v>2419</v>
      </c>
      <c r="E560" s="161">
        <v>-12036.11</v>
      </c>
      <c r="F560" s="161"/>
      <c r="G560" s="144">
        <f t="shared" si="30"/>
        <v>1583056.0500000005</v>
      </c>
      <c r="I560" s="24">
        <f t="shared" si="31"/>
        <v>12036.11</v>
      </c>
      <c r="J560" s="25">
        <f t="shared" si="32"/>
        <v>44620</v>
      </c>
      <c r="K560" s="163" t="s">
        <v>2473</v>
      </c>
      <c r="L560" s="27"/>
      <c r="M560" s="27"/>
    </row>
    <row r="561" spans="1:13" x14ac:dyDescent="0.2">
      <c r="A561" s="19" t="s">
        <v>271</v>
      </c>
      <c r="B561" s="22">
        <v>44595</v>
      </c>
      <c r="C561" s="21"/>
      <c r="D561" s="21" t="s">
        <v>2420</v>
      </c>
      <c r="E561" s="161">
        <v>-30090.27</v>
      </c>
      <c r="F561" s="161"/>
      <c r="G561" s="144">
        <f t="shared" si="30"/>
        <v>1571019.9400000004</v>
      </c>
      <c r="I561" s="24">
        <f t="shared" si="31"/>
        <v>30090.27</v>
      </c>
      <c r="J561" s="25">
        <f t="shared" si="32"/>
        <v>44620</v>
      </c>
      <c r="K561" s="163" t="s">
        <v>2473</v>
      </c>
      <c r="L561" s="27"/>
      <c r="M561" s="27"/>
    </row>
    <row r="562" spans="1:13" x14ac:dyDescent="0.2">
      <c r="A562" s="19" t="s">
        <v>271</v>
      </c>
      <c r="B562" s="22">
        <v>44595</v>
      </c>
      <c r="C562" s="21"/>
      <c r="D562" s="21" t="s">
        <v>2421</v>
      </c>
      <c r="E562" s="161">
        <v>-601805.43000000005</v>
      </c>
      <c r="F562" s="161"/>
      <c r="G562" s="144">
        <f t="shared" si="30"/>
        <v>1540929.6700000004</v>
      </c>
      <c r="I562" s="24">
        <f t="shared" si="31"/>
        <v>601805.43000000005</v>
      </c>
      <c r="J562" s="25">
        <f t="shared" si="32"/>
        <v>44620</v>
      </c>
      <c r="K562" s="163" t="s">
        <v>2473</v>
      </c>
      <c r="L562" s="27"/>
      <c r="M562" s="27"/>
    </row>
    <row r="563" spans="1:13" x14ac:dyDescent="0.2">
      <c r="A563" s="19" t="s">
        <v>271</v>
      </c>
      <c r="B563" s="22">
        <v>44594</v>
      </c>
      <c r="C563" s="21"/>
      <c r="D563" s="21" t="s">
        <v>2422</v>
      </c>
      <c r="E563" s="161">
        <v>-30090.27</v>
      </c>
      <c r="F563" s="161"/>
      <c r="G563" s="144">
        <f t="shared" ref="G563:G626" si="33">G564+I563</f>
        <v>939124.24000000022</v>
      </c>
      <c r="I563" s="24">
        <f t="shared" ref="I563:I626" si="34">F563-E563</f>
        <v>30090.27</v>
      </c>
      <c r="J563" s="25">
        <f t="shared" ref="J563:J626" si="35">EOMONTH(B563,0)</f>
        <v>44620</v>
      </c>
      <c r="K563" s="163" t="s">
        <v>2473</v>
      </c>
      <c r="L563" s="27"/>
      <c r="M563" s="27"/>
    </row>
    <row r="564" spans="1:13" x14ac:dyDescent="0.2">
      <c r="A564" s="19" t="s">
        <v>271</v>
      </c>
      <c r="B564" s="22">
        <v>44593</v>
      </c>
      <c r="C564" s="21"/>
      <c r="D564" s="21" t="s">
        <v>2423</v>
      </c>
      <c r="E564" s="161">
        <v>-25000</v>
      </c>
      <c r="F564" s="161"/>
      <c r="G564" s="144">
        <f t="shared" si="33"/>
        <v>909033.9700000002</v>
      </c>
      <c r="I564" s="24">
        <f t="shared" si="34"/>
        <v>25000</v>
      </c>
      <c r="J564" s="25">
        <f t="shared" si="35"/>
        <v>44620</v>
      </c>
      <c r="K564" s="163" t="s">
        <v>2473</v>
      </c>
      <c r="L564" s="27"/>
      <c r="M564" s="27"/>
    </row>
    <row r="565" spans="1:13" x14ac:dyDescent="0.2">
      <c r="A565" s="19" t="s">
        <v>271</v>
      </c>
      <c r="B565" s="22">
        <v>44593</v>
      </c>
      <c r="C565" s="21"/>
      <c r="D565" s="21" t="s">
        <v>2424</v>
      </c>
      <c r="E565" s="161">
        <v>-30090.27</v>
      </c>
      <c r="F565" s="161"/>
      <c r="G565" s="144">
        <f t="shared" si="33"/>
        <v>884033.9700000002</v>
      </c>
      <c r="I565" s="24">
        <f t="shared" si="34"/>
        <v>30090.27</v>
      </c>
      <c r="J565" s="25">
        <f t="shared" si="35"/>
        <v>44620</v>
      </c>
      <c r="K565" s="163" t="s">
        <v>2473</v>
      </c>
      <c r="L565" s="27"/>
      <c r="M565" s="27"/>
    </row>
    <row r="566" spans="1:13" x14ac:dyDescent="0.2">
      <c r="A566" s="19" t="s">
        <v>271</v>
      </c>
      <c r="B566" s="22">
        <v>44593</v>
      </c>
      <c r="C566" s="21"/>
      <c r="D566" s="21" t="s">
        <v>2425</v>
      </c>
      <c r="E566" s="161">
        <v>-30090.27</v>
      </c>
      <c r="F566" s="161"/>
      <c r="G566" s="144">
        <f t="shared" si="33"/>
        <v>853943.70000000019</v>
      </c>
      <c r="I566" s="24">
        <f t="shared" si="34"/>
        <v>30090.27</v>
      </c>
      <c r="J566" s="25">
        <f t="shared" si="35"/>
        <v>44620</v>
      </c>
      <c r="K566" s="163" t="s">
        <v>2473</v>
      </c>
      <c r="L566" s="27"/>
      <c r="M566" s="27"/>
    </row>
    <row r="567" spans="1:13" x14ac:dyDescent="0.2">
      <c r="A567" s="19" t="s">
        <v>271</v>
      </c>
      <c r="B567" s="22">
        <v>44593</v>
      </c>
      <c r="C567" s="21"/>
      <c r="D567" s="21" t="s">
        <v>2426</v>
      </c>
      <c r="E567" s="161">
        <v>-42728.18</v>
      </c>
      <c r="F567" s="161"/>
      <c r="G567" s="144">
        <f t="shared" si="33"/>
        <v>823853.43000000017</v>
      </c>
      <c r="I567" s="24">
        <f t="shared" si="34"/>
        <v>42728.18</v>
      </c>
      <c r="J567" s="25">
        <f t="shared" si="35"/>
        <v>44620</v>
      </c>
      <c r="K567" s="163" t="s">
        <v>2473</v>
      </c>
      <c r="L567" s="27"/>
      <c r="M567" s="27"/>
    </row>
    <row r="568" spans="1:13" x14ac:dyDescent="0.2">
      <c r="A568" s="19" t="s">
        <v>271</v>
      </c>
      <c r="B568" s="22">
        <v>44593</v>
      </c>
      <c r="C568" s="21"/>
      <c r="D568" s="21" t="s">
        <v>2427</v>
      </c>
      <c r="E568" s="161">
        <v>-120361.08</v>
      </c>
      <c r="F568" s="161"/>
      <c r="G568" s="144">
        <f t="shared" si="33"/>
        <v>781125.25000000012</v>
      </c>
      <c r="I568" s="24">
        <f t="shared" si="34"/>
        <v>120361.08</v>
      </c>
      <c r="J568" s="25">
        <f t="shared" si="35"/>
        <v>44620</v>
      </c>
      <c r="K568" s="163" t="s">
        <v>2473</v>
      </c>
      <c r="L568" s="27"/>
      <c r="M568" s="27"/>
    </row>
    <row r="569" spans="1:13" x14ac:dyDescent="0.2">
      <c r="A569" s="19" t="s">
        <v>271</v>
      </c>
      <c r="B569" s="22">
        <v>44593</v>
      </c>
      <c r="C569" s="21"/>
      <c r="D569" s="21" t="s">
        <v>2428</v>
      </c>
      <c r="E569" s="161">
        <v>-60180.54</v>
      </c>
      <c r="F569" s="161"/>
      <c r="G569" s="144">
        <f t="shared" si="33"/>
        <v>660764.17000000016</v>
      </c>
      <c r="I569" s="24">
        <f t="shared" si="34"/>
        <v>60180.54</v>
      </c>
      <c r="J569" s="25">
        <f t="shared" si="35"/>
        <v>44620</v>
      </c>
      <c r="K569" s="163" t="s">
        <v>2473</v>
      </c>
      <c r="L569" s="27"/>
      <c r="M569" s="27"/>
    </row>
    <row r="570" spans="1:13" x14ac:dyDescent="0.2">
      <c r="A570" s="19" t="s">
        <v>271</v>
      </c>
      <c r="B570" s="22">
        <v>44592</v>
      </c>
      <c r="C570" s="19"/>
      <c r="D570" s="19" t="s">
        <v>2429</v>
      </c>
      <c r="E570" s="161">
        <v>-60180.54</v>
      </c>
      <c r="F570" s="161"/>
      <c r="G570" s="144">
        <f t="shared" si="33"/>
        <v>600583.63000000012</v>
      </c>
      <c r="I570" s="24">
        <f t="shared" si="34"/>
        <v>60180.54</v>
      </c>
      <c r="J570" s="25">
        <f t="shared" si="35"/>
        <v>44592</v>
      </c>
      <c r="K570" s="163" t="s">
        <v>2473</v>
      </c>
      <c r="L570" s="27"/>
      <c r="M570" s="27"/>
    </row>
    <row r="571" spans="1:13" x14ac:dyDescent="0.2">
      <c r="A571" s="19" t="s">
        <v>271</v>
      </c>
      <c r="B571" s="22">
        <v>44592</v>
      </c>
      <c r="C571" s="21"/>
      <c r="D571" s="21" t="s">
        <v>2430</v>
      </c>
      <c r="E571" s="161">
        <v>-60180.54</v>
      </c>
      <c r="F571" s="161"/>
      <c r="G571" s="144">
        <f t="shared" si="33"/>
        <v>540403.09000000008</v>
      </c>
      <c r="I571" s="24">
        <f t="shared" si="34"/>
        <v>60180.54</v>
      </c>
      <c r="J571" s="25">
        <f t="shared" si="35"/>
        <v>44592</v>
      </c>
      <c r="K571" s="163" t="s">
        <v>2473</v>
      </c>
      <c r="L571" s="27"/>
      <c r="M571" s="27"/>
    </row>
    <row r="572" spans="1:13" x14ac:dyDescent="0.2">
      <c r="A572" s="19" t="s">
        <v>271</v>
      </c>
      <c r="B572" s="22">
        <v>44592</v>
      </c>
      <c r="C572" s="21"/>
      <c r="D572" s="21" t="s">
        <v>2431</v>
      </c>
      <c r="E572" s="161">
        <v>-30090.27</v>
      </c>
      <c r="F572" s="161"/>
      <c r="G572" s="144">
        <f t="shared" si="33"/>
        <v>480222.5500000001</v>
      </c>
      <c r="I572" s="24">
        <f t="shared" si="34"/>
        <v>30090.27</v>
      </c>
      <c r="J572" s="25">
        <f t="shared" si="35"/>
        <v>44592</v>
      </c>
      <c r="K572" s="163" t="s">
        <v>2473</v>
      </c>
      <c r="L572" s="27"/>
      <c r="M572" s="27"/>
    </row>
    <row r="573" spans="1:13" x14ac:dyDescent="0.2">
      <c r="A573" s="19" t="s">
        <v>271</v>
      </c>
      <c r="B573" s="22">
        <v>44592</v>
      </c>
      <c r="C573" s="21"/>
      <c r="D573" s="21" t="s">
        <v>2432</v>
      </c>
      <c r="E573" s="161">
        <v>-120361.08</v>
      </c>
      <c r="F573" s="161"/>
      <c r="G573" s="144">
        <f t="shared" si="33"/>
        <v>450132.28000000009</v>
      </c>
      <c r="I573" s="24">
        <f t="shared" si="34"/>
        <v>120361.08</v>
      </c>
      <c r="J573" s="25">
        <f t="shared" si="35"/>
        <v>44592</v>
      </c>
      <c r="K573" s="163" t="s">
        <v>2473</v>
      </c>
      <c r="L573" s="27"/>
      <c r="M573" s="27"/>
    </row>
    <row r="574" spans="1:13" x14ac:dyDescent="0.2">
      <c r="A574" s="19" t="s">
        <v>271</v>
      </c>
      <c r="B574" s="22">
        <v>44592</v>
      </c>
      <c r="C574" s="21"/>
      <c r="D574" s="21" t="s">
        <v>2433</v>
      </c>
      <c r="E574" s="161">
        <v>-200000</v>
      </c>
      <c r="F574" s="161"/>
      <c r="G574" s="144">
        <f t="shared" si="33"/>
        <v>329771.20000000007</v>
      </c>
      <c r="I574" s="24">
        <f t="shared" si="34"/>
        <v>200000</v>
      </c>
      <c r="J574" s="25">
        <f t="shared" si="35"/>
        <v>44592</v>
      </c>
      <c r="K574" s="163" t="s">
        <v>2473</v>
      </c>
      <c r="L574" s="27"/>
      <c r="M574" s="27"/>
    </row>
    <row r="575" spans="1:13" x14ac:dyDescent="0.2">
      <c r="A575" s="19" t="s">
        <v>271</v>
      </c>
      <c r="B575" s="22">
        <v>44589</v>
      </c>
      <c r="C575" s="21"/>
      <c r="D575" s="21" t="s">
        <v>2434</v>
      </c>
      <c r="E575" s="161">
        <v>-120361.08</v>
      </c>
      <c r="F575" s="161"/>
      <c r="G575" s="144">
        <f t="shared" si="33"/>
        <v>129771.20000000004</v>
      </c>
      <c r="I575" s="24">
        <f t="shared" si="34"/>
        <v>120361.08</v>
      </c>
      <c r="J575" s="25">
        <f t="shared" si="35"/>
        <v>44592</v>
      </c>
      <c r="K575" s="163" t="s">
        <v>2473</v>
      </c>
      <c r="L575" s="27"/>
      <c r="M575" s="27"/>
    </row>
    <row r="576" spans="1:13" x14ac:dyDescent="0.2">
      <c r="A576" s="19" t="s">
        <v>271</v>
      </c>
      <c r="B576" s="22">
        <v>44589</v>
      </c>
      <c r="C576" s="21"/>
      <c r="D576" s="21" t="s">
        <v>2435</v>
      </c>
      <c r="E576" s="161">
        <v>-5090.2700000000004</v>
      </c>
      <c r="F576" s="161"/>
      <c r="G576" s="144">
        <f t="shared" si="33"/>
        <v>9410.1200000000354</v>
      </c>
      <c r="I576" s="24">
        <f t="shared" si="34"/>
        <v>5090.2700000000004</v>
      </c>
      <c r="J576" s="25">
        <f t="shared" si="35"/>
        <v>44592</v>
      </c>
      <c r="K576" s="163" t="s">
        <v>2473</v>
      </c>
      <c r="L576" s="27"/>
      <c r="M576" s="27"/>
    </row>
    <row r="577" spans="1:13" x14ac:dyDescent="0.2">
      <c r="A577" s="19" t="s">
        <v>271</v>
      </c>
      <c r="B577" s="22">
        <v>44498</v>
      </c>
      <c r="C577" s="21"/>
      <c r="D577" s="21" t="s">
        <v>2436</v>
      </c>
      <c r="E577" s="161">
        <v>10050</v>
      </c>
      <c r="F577" s="161"/>
      <c r="G577" s="144">
        <f t="shared" si="33"/>
        <v>4319.8500000000349</v>
      </c>
      <c r="I577" s="24">
        <f t="shared" si="34"/>
        <v>-10050</v>
      </c>
      <c r="J577" s="25">
        <f t="shared" si="35"/>
        <v>44500</v>
      </c>
      <c r="K577" s="163" t="s">
        <v>278</v>
      </c>
      <c r="L577" s="27"/>
      <c r="M577" s="27"/>
    </row>
    <row r="578" spans="1:13" x14ac:dyDescent="0.2">
      <c r="A578" s="19" t="s">
        <v>271</v>
      </c>
      <c r="B578" s="22">
        <v>44494</v>
      </c>
      <c r="C578" s="21"/>
      <c r="D578" s="21" t="s">
        <v>2437</v>
      </c>
      <c r="E578" s="161">
        <v>100</v>
      </c>
      <c r="F578" s="161"/>
      <c r="G578" s="144">
        <f t="shared" si="33"/>
        <v>14369.850000000035</v>
      </c>
      <c r="I578" s="24">
        <f t="shared" si="34"/>
        <v>-100</v>
      </c>
      <c r="J578" s="25">
        <f t="shared" si="35"/>
        <v>44500</v>
      </c>
      <c r="K578" s="163" t="s">
        <v>278</v>
      </c>
      <c r="L578" s="27"/>
      <c r="M578" s="27"/>
    </row>
    <row r="579" spans="1:13" x14ac:dyDescent="0.2">
      <c r="A579" s="19" t="s">
        <v>271</v>
      </c>
      <c r="B579" s="22">
        <v>44483</v>
      </c>
      <c r="C579" s="21"/>
      <c r="D579" s="21" t="s">
        <v>2438</v>
      </c>
      <c r="E579" s="161">
        <v>1</v>
      </c>
      <c r="F579" s="161"/>
      <c r="G579" s="144">
        <f t="shared" si="33"/>
        <v>14469.850000000035</v>
      </c>
      <c r="I579" s="24">
        <f t="shared" si="34"/>
        <v>-1</v>
      </c>
      <c r="J579" s="25">
        <f t="shared" si="35"/>
        <v>44500</v>
      </c>
      <c r="K579" s="26" t="s">
        <v>278</v>
      </c>
      <c r="L579" s="27"/>
      <c r="M579" s="27"/>
    </row>
    <row r="580" spans="1:13" x14ac:dyDescent="0.2">
      <c r="A580" s="19" t="s">
        <v>271</v>
      </c>
      <c r="B580" s="22">
        <v>44483</v>
      </c>
      <c r="C580" s="21"/>
      <c r="D580" s="21" t="s">
        <v>2438</v>
      </c>
      <c r="E580" s="161">
        <v>40000</v>
      </c>
      <c r="F580" s="161"/>
      <c r="G580" s="144">
        <f t="shared" si="33"/>
        <v>14470.850000000035</v>
      </c>
      <c r="I580" s="24">
        <f t="shared" si="34"/>
        <v>-40000</v>
      </c>
      <c r="J580" s="25">
        <f t="shared" si="35"/>
        <v>44500</v>
      </c>
      <c r="K580" s="163" t="s">
        <v>281</v>
      </c>
      <c r="L580" s="27"/>
      <c r="M580" s="27"/>
    </row>
    <row r="581" spans="1:13" x14ac:dyDescent="0.2">
      <c r="A581" s="19" t="s">
        <v>271</v>
      </c>
      <c r="B581" s="22">
        <v>44470</v>
      </c>
      <c r="C581" s="21"/>
      <c r="D581" s="21" t="s">
        <v>2439</v>
      </c>
      <c r="E581" s="161">
        <v>1</v>
      </c>
      <c r="F581" s="161"/>
      <c r="G581" s="144">
        <f t="shared" si="33"/>
        <v>54470.850000000035</v>
      </c>
      <c r="I581" s="24">
        <f t="shared" si="34"/>
        <v>-1</v>
      </c>
      <c r="J581" s="25">
        <f t="shared" si="35"/>
        <v>44500</v>
      </c>
      <c r="K581" s="26" t="s">
        <v>278</v>
      </c>
      <c r="L581" s="27"/>
      <c r="M581" s="27"/>
    </row>
    <row r="582" spans="1:13" x14ac:dyDescent="0.2">
      <c r="A582" s="19" t="s">
        <v>271</v>
      </c>
      <c r="B582" s="22">
        <v>44470</v>
      </c>
      <c r="C582" s="21"/>
      <c r="D582" s="21" t="s">
        <v>2439</v>
      </c>
      <c r="E582" s="161">
        <v>50000</v>
      </c>
      <c r="F582" s="161"/>
      <c r="G582" s="144">
        <f t="shared" si="33"/>
        <v>54471.850000000035</v>
      </c>
      <c r="I582" s="24">
        <f t="shared" si="34"/>
        <v>-50000</v>
      </c>
      <c r="J582" s="25">
        <f t="shared" si="35"/>
        <v>44500</v>
      </c>
      <c r="K582" s="163" t="s">
        <v>281</v>
      </c>
      <c r="L582" s="27"/>
      <c r="M582" s="27"/>
    </row>
    <row r="583" spans="1:13" x14ac:dyDescent="0.2">
      <c r="A583" s="19" t="s">
        <v>271</v>
      </c>
      <c r="B583" s="22">
        <v>44463</v>
      </c>
      <c r="C583" s="21"/>
      <c r="D583" s="21" t="s">
        <v>2440</v>
      </c>
      <c r="E583" s="161">
        <v>1</v>
      </c>
      <c r="F583" s="161"/>
      <c r="G583" s="144">
        <f t="shared" si="33"/>
        <v>104471.85000000003</v>
      </c>
      <c r="I583" s="24">
        <f t="shared" si="34"/>
        <v>-1</v>
      </c>
      <c r="J583" s="25">
        <f t="shared" si="35"/>
        <v>44469</v>
      </c>
      <c r="K583" s="26" t="s">
        <v>278</v>
      </c>
      <c r="L583" s="27"/>
      <c r="M583" s="27"/>
    </row>
    <row r="584" spans="1:13" x14ac:dyDescent="0.2">
      <c r="A584" s="19" t="s">
        <v>271</v>
      </c>
      <c r="B584" s="22">
        <v>44463</v>
      </c>
      <c r="C584" s="21"/>
      <c r="D584" s="21" t="s">
        <v>2440</v>
      </c>
      <c r="E584" s="161">
        <v>81020</v>
      </c>
      <c r="F584" s="161"/>
      <c r="G584" s="144">
        <f t="shared" si="33"/>
        <v>104472.85000000003</v>
      </c>
      <c r="I584" s="24">
        <f t="shared" si="34"/>
        <v>-81020</v>
      </c>
      <c r="J584" s="25">
        <f t="shared" si="35"/>
        <v>44469</v>
      </c>
      <c r="K584" s="163" t="s">
        <v>278</v>
      </c>
      <c r="L584" s="27"/>
      <c r="M584" s="27"/>
    </row>
    <row r="585" spans="1:13" x14ac:dyDescent="0.2">
      <c r="A585" s="19" t="s">
        <v>271</v>
      </c>
      <c r="B585" s="22">
        <v>44435</v>
      </c>
      <c r="C585" s="21"/>
      <c r="D585" s="21" t="s">
        <v>2439</v>
      </c>
      <c r="E585" s="161">
        <v>1</v>
      </c>
      <c r="F585" s="161"/>
      <c r="G585" s="144">
        <f t="shared" si="33"/>
        <v>185492.85000000003</v>
      </c>
      <c r="I585" s="24">
        <f t="shared" si="34"/>
        <v>-1</v>
      </c>
      <c r="J585" s="25">
        <f t="shared" si="35"/>
        <v>44439</v>
      </c>
      <c r="K585" s="26" t="s">
        <v>278</v>
      </c>
      <c r="L585" s="27"/>
      <c r="M585" s="27"/>
    </row>
    <row r="586" spans="1:13" x14ac:dyDescent="0.2">
      <c r="A586" s="19" t="s">
        <v>271</v>
      </c>
      <c r="B586" s="22">
        <v>44435</v>
      </c>
      <c r="C586" s="19"/>
      <c r="D586" s="19" t="s">
        <v>2439</v>
      </c>
      <c r="E586" s="161">
        <v>50000</v>
      </c>
      <c r="F586" s="161"/>
      <c r="G586" s="144">
        <f t="shared" si="33"/>
        <v>185493.85000000003</v>
      </c>
      <c r="I586" s="24">
        <f t="shared" si="34"/>
        <v>-50000</v>
      </c>
      <c r="J586" s="25">
        <f t="shared" si="35"/>
        <v>44439</v>
      </c>
      <c r="K586" s="163" t="s">
        <v>281</v>
      </c>
      <c r="L586" s="27"/>
      <c r="M586" s="27"/>
    </row>
    <row r="587" spans="1:13" x14ac:dyDescent="0.2">
      <c r="A587" s="19" t="s">
        <v>271</v>
      </c>
      <c r="B587" s="22">
        <v>44406</v>
      </c>
      <c r="C587" s="21"/>
      <c r="D587" s="21" t="s">
        <v>2441</v>
      </c>
      <c r="E587" s="161">
        <v>6300</v>
      </c>
      <c r="F587" s="161"/>
      <c r="G587" s="144">
        <f t="shared" si="33"/>
        <v>235493.85000000003</v>
      </c>
      <c r="I587" s="24">
        <f t="shared" si="34"/>
        <v>-6300</v>
      </c>
      <c r="J587" s="25">
        <f t="shared" si="35"/>
        <v>44408</v>
      </c>
      <c r="K587" s="163" t="s">
        <v>278</v>
      </c>
      <c r="L587" s="27"/>
      <c r="M587" s="27"/>
    </row>
    <row r="588" spans="1:13" x14ac:dyDescent="0.2">
      <c r="A588" s="19" t="s">
        <v>271</v>
      </c>
      <c r="B588" s="22">
        <v>44406</v>
      </c>
      <c r="C588" s="21"/>
      <c r="D588" s="21" t="s">
        <v>2442</v>
      </c>
      <c r="E588" s="161">
        <v>1</v>
      </c>
      <c r="F588" s="161"/>
      <c r="G588" s="144">
        <f t="shared" si="33"/>
        <v>241793.85000000003</v>
      </c>
      <c r="I588" s="24">
        <f t="shared" si="34"/>
        <v>-1</v>
      </c>
      <c r="J588" s="25">
        <f t="shared" si="35"/>
        <v>44408</v>
      </c>
      <c r="K588" s="26" t="s">
        <v>278</v>
      </c>
      <c r="L588" s="27"/>
      <c r="M588" s="27"/>
    </row>
    <row r="589" spans="1:13" x14ac:dyDescent="0.2">
      <c r="A589" s="19" t="s">
        <v>271</v>
      </c>
      <c r="B589" s="22">
        <v>44404</v>
      </c>
      <c r="C589" s="21"/>
      <c r="D589" s="21" t="s">
        <v>2439</v>
      </c>
      <c r="E589" s="161">
        <v>1</v>
      </c>
      <c r="F589" s="161"/>
      <c r="G589" s="144">
        <f t="shared" si="33"/>
        <v>241794.85000000003</v>
      </c>
      <c r="I589" s="24">
        <f t="shared" si="34"/>
        <v>-1</v>
      </c>
      <c r="J589" s="25">
        <f t="shared" si="35"/>
        <v>44408</v>
      </c>
      <c r="K589" s="26" t="s">
        <v>278</v>
      </c>
      <c r="L589" s="27"/>
      <c r="M589" s="27"/>
    </row>
    <row r="590" spans="1:13" x14ac:dyDescent="0.2">
      <c r="A590" s="19" t="s">
        <v>271</v>
      </c>
      <c r="B590" s="22">
        <v>44404</v>
      </c>
      <c r="C590" s="21"/>
      <c r="D590" s="21" t="s">
        <v>2439</v>
      </c>
      <c r="E590" s="161">
        <v>50000</v>
      </c>
      <c r="F590" s="161"/>
      <c r="G590" s="144">
        <f t="shared" si="33"/>
        <v>241795.85000000003</v>
      </c>
      <c r="I590" s="24">
        <f t="shared" si="34"/>
        <v>-50000</v>
      </c>
      <c r="J590" s="25">
        <f t="shared" si="35"/>
        <v>44408</v>
      </c>
      <c r="K590" s="163" t="s">
        <v>281</v>
      </c>
      <c r="L590" s="27"/>
      <c r="M590" s="27"/>
    </row>
    <row r="591" spans="1:13" x14ac:dyDescent="0.2">
      <c r="A591" s="19" t="s">
        <v>271</v>
      </c>
      <c r="B591" s="22">
        <v>44393</v>
      </c>
      <c r="C591" s="21"/>
      <c r="D591" s="21" t="s">
        <v>2443</v>
      </c>
      <c r="E591" s="161">
        <v>1</v>
      </c>
      <c r="F591" s="161"/>
      <c r="G591" s="144">
        <f t="shared" si="33"/>
        <v>291795.85000000003</v>
      </c>
      <c r="I591" s="24">
        <f t="shared" si="34"/>
        <v>-1</v>
      </c>
      <c r="J591" s="25">
        <f t="shared" si="35"/>
        <v>44408</v>
      </c>
      <c r="K591" s="26" t="s">
        <v>278</v>
      </c>
      <c r="L591" s="27"/>
      <c r="M591" s="27"/>
    </row>
    <row r="592" spans="1:13" x14ac:dyDescent="0.2">
      <c r="A592" s="19" t="s">
        <v>271</v>
      </c>
      <c r="B592" s="22">
        <v>44393</v>
      </c>
      <c r="C592" s="21"/>
      <c r="D592" s="21" t="s">
        <v>2443</v>
      </c>
      <c r="E592" s="161">
        <v>3300</v>
      </c>
      <c r="F592" s="161"/>
      <c r="G592" s="144">
        <f t="shared" si="33"/>
        <v>291796.85000000003</v>
      </c>
      <c r="I592" s="24">
        <f t="shared" si="34"/>
        <v>-3300</v>
      </c>
      <c r="J592" s="25">
        <f t="shared" si="35"/>
        <v>44408</v>
      </c>
      <c r="K592" s="163" t="s">
        <v>278</v>
      </c>
      <c r="L592" s="27"/>
      <c r="M592" s="27"/>
    </row>
    <row r="593" spans="1:13" x14ac:dyDescent="0.2">
      <c r="A593" s="19" t="s">
        <v>271</v>
      </c>
      <c r="B593" s="22">
        <v>44393</v>
      </c>
      <c r="C593" s="21"/>
      <c r="D593" s="21" t="s">
        <v>2444</v>
      </c>
      <c r="E593" s="161">
        <v>25963.15</v>
      </c>
      <c r="F593" s="161"/>
      <c r="G593" s="144">
        <f t="shared" si="33"/>
        <v>295096.85000000003</v>
      </c>
      <c r="I593" s="24">
        <f t="shared" si="34"/>
        <v>-25963.15</v>
      </c>
      <c r="J593" s="25">
        <f t="shared" si="35"/>
        <v>44408</v>
      </c>
      <c r="K593" s="163" t="s">
        <v>278</v>
      </c>
      <c r="L593" s="27"/>
      <c r="M593" s="27"/>
    </row>
    <row r="594" spans="1:13" x14ac:dyDescent="0.2">
      <c r="A594" s="19" t="s">
        <v>271</v>
      </c>
      <c r="B594" s="22">
        <v>44386</v>
      </c>
      <c r="C594" s="21"/>
      <c r="D594" s="21" t="s">
        <v>2445</v>
      </c>
      <c r="E594" s="161">
        <v>1</v>
      </c>
      <c r="F594" s="161"/>
      <c r="G594" s="144">
        <f t="shared" si="33"/>
        <v>321060.00000000006</v>
      </c>
      <c r="I594" s="24">
        <f t="shared" si="34"/>
        <v>-1</v>
      </c>
      <c r="J594" s="25">
        <f t="shared" si="35"/>
        <v>44408</v>
      </c>
      <c r="K594" s="26" t="s">
        <v>278</v>
      </c>
      <c r="L594" s="27"/>
      <c r="M594" s="27"/>
    </row>
    <row r="595" spans="1:13" x14ac:dyDescent="0.2">
      <c r="A595" s="19" t="s">
        <v>271</v>
      </c>
      <c r="B595" s="22">
        <v>44386</v>
      </c>
      <c r="C595" s="21"/>
      <c r="D595" s="21" t="s">
        <v>2445</v>
      </c>
      <c r="E595" s="161">
        <v>100000</v>
      </c>
      <c r="F595" s="161"/>
      <c r="G595" s="144">
        <f t="shared" si="33"/>
        <v>321061.00000000006</v>
      </c>
      <c r="I595" s="24">
        <f t="shared" si="34"/>
        <v>-100000</v>
      </c>
      <c r="J595" s="25">
        <f t="shared" si="35"/>
        <v>44408</v>
      </c>
      <c r="K595" s="163" t="s">
        <v>281</v>
      </c>
      <c r="L595" s="27"/>
      <c r="M595" s="27"/>
    </row>
    <row r="596" spans="1:13" x14ac:dyDescent="0.2">
      <c r="A596" s="19" t="s">
        <v>271</v>
      </c>
      <c r="B596" s="22">
        <v>44386</v>
      </c>
      <c r="C596" s="21"/>
      <c r="D596" s="21" t="s">
        <v>2446</v>
      </c>
      <c r="E596" s="161">
        <v>1</v>
      </c>
      <c r="F596" s="161"/>
      <c r="G596" s="144">
        <f t="shared" si="33"/>
        <v>421061.00000000006</v>
      </c>
      <c r="I596" s="24">
        <f t="shared" si="34"/>
        <v>-1</v>
      </c>
      <c r="J596" s="25">
        <f t="shared" si="35"/>
        <v>44408</v>
      </c>
      <c r="K596" s="26" t="s">
        <v>278</v>
      </c>
      <c r="L596" s="27"/>
      <c r="M596" s="27"/>
    </row>
    <row r="597" spans="1:13" x14ac:dyDescent="0.2">
      <c r="A597" s="19" t="s">
        <v>271</v>
      </c>
      <c r="B597" s="22">
        <v>44386</v>
      </c>
      <c r="C597" s="21"/>
      <c r="D597" s="21" t="s">
        <v>2446</v>
      </c>
      <c r="E597" s="161">
        <v>83083.33</v>
      </c>
      <c r="F597" s="161"/>
      <c r="G597" s="144">
        <f t="shared" si="33"/>
        <v>421062.00000000006</v>
      </c>
      <c r="I597" s="24">
        <f t="shared" si="34"/>
        <v>-83083.33</v>
      </c>
      <c r="J597" s="25">
        <f t="shared" si="35"/>
        <v>44408</v>
      </c>
      <c r="K597" s="163" t="s">
        <v>731</v>
      </c>
      <c r="L597" s="27"/>
      <c r="M597" s="27"/>
    </row>
    <row r="598" spans="1:13" x14ac:dyDescent="0.2">
      <c r="A598" s="19" t="s">
        <v>271</v>
      </c>
      <c r="B598" s="22">
        <v>44379</v>
      </c>
      <c r="C598" s="21"/>
      <c r="D598" s="21" t="s">
        <v>2447</v>
      </c>
      <c r="E598" s="161">
        <v>15</v>
      </c>
      <c r="F598" s="161"/>
      <c r="G598" s="144">
        <f t="shared" si="33"/>
        <v>504145.33000000007</v>
      </c>
      <c r="I598" s="24">
        <f t="shared" si="34"/>
        <v>-15</v>
      </c>
      <c r="J598" s="25">
        <f t="shared" si="35"/>
        <v>44408</v>
      </c>
      <c r="K598" s="26" t="s">
        <v>278</v>
      </c>
      <c r="L598" s="27"/>
      <c r="M598" s="27"/>
    </row>
    <row r="599" spans="1:13" x14ac:dyDescent="0.2">
      <c r="A599" s="19" t="s">
        <v>271</v>
      </c>
      <c r="B599" s="22">
        <v>44379</v>
      </c>
      <c r="C599" s="21"/>
      <c r="D599" s="21" t="s">
        <v>2447</v>
      </c>
      <c r="E599" s="161">
        <v>98758</v>
      </c>
      <c r="F599" s="161"/>
      <c r="G599" s="144">
        <f t="shared" si="33"/>
        <v>504160.33000000007</v>
      </c>
      <c r="I599" s="24">
        <f t="shared" si="34"/>
        <v>-98758</v>
      </c>
      <c r="J599" s="25">
        <f t="shared" si="35"/>
        <v>44408</v>
      </c>
      <c r="K599" s="163" t="s">
        <v>281</v>
      </c>
      <c r="L599" s="27"/>
      <c r="M599" s="27"/>
    </row>
    <row r="600" spans="1:13" x14ac:dyDescent="0.2">
      <c r="A600" s="19" t="s">
        <v>271</v>
      </c>
      <c r="B600" s="22">
        <v>44372</v>
      </c>
      <c r="C600" s="21"/>
      <c r="D600" s="21" t="s">
        <v>2448</v>
      </c>
      <c r="E600" s="161">
        <v>1</v>
      </c>
      <c r="F600" s="161"/>
      <c r="G600" s="144">
        <f t="shared" si="33"/>
        <v>602918.33000000007</v>
      </c>
      <c r="I600" s="24">
        <f t="shared" si="34"/>
        <v>-1</v>
      </c>
      <c r="J600" s="25">
        <f t="shared" si="35"/>
        <v>44377</v>
      </c>
      <c r="K600" s="26" t="s">
        <v>278</v>
      </c>
      <c r="L600" s="27"/>
      <c r="M600" s="27"/>
    </row>
    <row r="601" spans="1:13" x14ac:dyDescent="0.2">
      <c r="A601" s="19" t="s">
        <v>271</v>
      </c>
      <c r="B601" s="22">
        <v>44372</v>
      </c>
      <c r="C601" s="21"/>
      <c r="D601" s="21" t="s">
        <v>2449</v>
      </c>
      <c r="E601" s="161">
        <v>50000</v>
      </c>
      <c r="F601" s="161"/>
      <c r="G601" s="144">
        <f t="shared" si="33"/>
        <v>602919.33000000007</v>
      </c>
      <c r="I601" s="24">
        <f t="shared" si="34"/>
        <v>-50000</v>
      </c>
      <c r="J601" s="25">
        <f t="shared" si="35"/>
        <v>44377</v>
      </c>
      <c r="K601" s="163" t="s">
        <v>281</v>
      </c>
      <c r="L601" s="27"/>
      <c r="M601" s="27"/>
    </row>
    <row r="602" spans="1:13" x14ac:dyDescent="0.2">
      <c r="A602" s="19" t="s">
        <v>271</v>
      </c>
      <c r="B602" s="22">
        <v>44371</v>
      </c>
      <c r="C602" s="21"/>
      <c r="D602" s="21" t="s">
        <v>2450</v>
      </c>
      <c r="E602" s="161">
        <v>15</v>
      </c>
      <c r="F602" s="161"/>
      <c r="G602" s="144">
        <f t="shared" si="33"/>
        <v>652919.33000000007</v>
      </c>
      <c r="I602" s="24">
        <f t="shared" si="34"/>
        <v>-15</v>
      </c>
      <c r="J602" s="25">
        <f t="shared" si="35"/>
        <v>44377</v>
      </c>
      <c r="K602" s="26" t="s">
        <v>278</v>
      </c>
      <c r="L602" s="27"/>
      <c r="M602" s="27"/>
    </row>
    <row r="603" spans="1:13" x14ac:dyDescent="0.2">
      <c r="A603" s="19" t="s">
        <v>271</v>
      </c>
      <c r="B603" s="22">
        <v>44371</v>
      </c>
      <c r="C603" s="21"/>
      <c r="D603" s="21" t="s">
        <v>2449</v>
      </c>
      <c r="E603" s="161">
        <v>4336097</v>
      </c>
      <c r="F603" s="161"/>
      <c r="G603" s="144">
        <f t="shared" si="33"/>
        <v>652934.33000000007</v>
      </c>
      <c r="I603" s="24">
        <f t="shared" si="34"/>
        <v>-4336097</v>
      </c>
      <c r="J603" s="25">
        <f t="shared" si="35"/>
        <v>44377</v>
      </c>
      <c r="K603" s="163" t="s">
        <v>281</v>
      </c>
      <c r="L603" s="27"/>
      <c r="M603" s="27"/>
    </row>
    <row r="604" spans="1:13" x14ac:dyDescent="0.2">
      <c r="A604" s="19" t="s">
        <v>271</v>
      </c>
      <c r="B604" s="22">
        <v>44369</v>
      </c>
      <c r="C604" s="21"/>
      <c r="D604" s="21" t="s">
        <v>2451</v>
      </c>
      <c r="E604" s="161">
        <v>-713</v>
      </c>
      <c r="F604" s="161"/>
      <c r="G604" s="144">
        <f t="shared" si="33"/>
        <v>4989031.33</v>
      </c>
      <c r="I604" s="24">
        <f t="shared" si="34"/>
        <v>713</v>
      </c>
      <c r="J604" s="25">
        <f t="shared" si="35"/>
        <v>44377</v>
      </c>
      <c r="K604" s="163" t="s">
        <v>2473</v>
      </c>
      <c r="L604" s="27"/>
      <c r="M604" s="27"/>
    </row>
    <row r="605" spans="1:13" x14ac:dyDescent="0.2">
      <c r="A605" s="19" t="s">
        <v>271</v>
      </c>
      <c r="B605" s="22">
        <v>44369</v>
      </c>
      <c r="C605" s="21"/>
      <c r="D605" s="21" t="s">
        <v>2452</v>
      </c>
      <c r="E605" s="161">
        <v>-33250</v>
      </c>
      <c r="F605" s="161"/>
      <c r="G605" s="144">
        <f t="shared" si="33"/>
        <v>4988318.33</v>
      </c>
      <c r="I605" s="24">
        <f t="shared" si="34"/>
        <v>33250</v>
      </c>
      <c r="J605" s="25">
        <f t="shared" si="35"/>
        <v>44377</v>
      </c>
      <c r="K605" s="163" t="s">
        <v>2473</v>
      </c>
      <c r="L605" s="27"/>
      <c r="M605" s="27"/>
    </row>
    <row r="606" spans="1:13" x14ac:dyDescent="0.2">
      <c r="A606" s="19" t="s">
        <v>271</v>
      </c>
      <c r="B606" s="22">
        <v>44368</v>
      </c>
      <c r="C606" s="21"/>
      <c r="D606" s="21" t="s">
        <v>2453</v>
      </c>
      <c r="E606" s="161">
        <v>-50000</v>
      </c>
      <c r="F606" s="161"/>
      <c r="G606" s="144">
        <f t="shared" si="33"/>
        <v>4955068.33</v>
      </c>
      <c r="I606" s="24">
        <f t="shared" si="34"/>
        <v>50000</v>
      </c>
      <c r="J606" s="25">
        <f t="shared" si="35"/>
        <v>44377</v>
      </c>
      <c r="K606" s="163" t="s">
        <v>2473</v>
      </c>
      <c r="L606" s="27"/>
      <c r="M606" s="27"/>
    </row>
    <row r="607" spans="1:13" x14ac:dyDescent="0.2">
      <c r="A607" s="19" t="s">
        <v>271</v>
      </c>
      <c r="B607" s="22">
        <v>44368</v>
      </c>
      <c r="C607" s="21"/>
      <c r="D607" s="21" t="s">
        <v>2454</v>
      </c>
      <c r="E607" s="161">
        <v>-87500</v>
      </c>
      <c r="F607" s="161"/>
      <c r="G607" s="144">
        <f t="shared" si="33"/>
        <v>4905068.33</v>
      </c>
      <c r="I607" s="24">
        <f t="shared" si="34"/>
        <v>87500</v>
      </c>
      <c r="J607" s="25">
        <f t="shared" si="35"/>
        <v>44377</v>
      </c>
      <c r="K607" s="163" t="s">
        <v>2473</v>
      </c>
      <c r="L607" s="27"/>
      <c r="M607" s="27"/>
    </row>
    <row r="608" spans="1:13" x14ac:dyDescent="0.2">
      <c r="A608" s="19" t="s">
        <v>271</v>
      </c>
      <c r="B608" s="22">
        <v>44368</v>
      </c>
      <c r="C608" s="21"/>
      <c r="D608" s="21" t="s">
        <v>2453</v>
      </c>
      <c r="E608" s="161">
        <v>-50000</v>
      </c>
      <c r="F608" s="161"/>
      <c r="G608" s="144">
        <f t="shared" si="33"/>
        <v>4817568.33</v>
      </c>
      <c r="I608" s="24">
        <f t="shared" si="34"/>
        <v>50000</v>
      </c>
      <c r="J608" s="25">
        <f t="shared" si="35"/>
        <v>44377</v>
      </c>
      <c r="K608" s="163" t="s">
        <v>2473</v>
      </c>
      <c r="L608" s="27"/>
      <c r="M608" s="27"/>
    </row>
    <row r="609" spans="1:13" x14ac:dyDescent="0.2">
      <c r="A609" s="19" t="s">
        <v>271</v>
      </c>
      <c r="B609" s="22">
        <v>44365</v>
      </c>
      <c r="C609" s="21"/>
      <c r="D609" s="21" t="s">
        <v>2453</v>
      </c>
      <c r="E609" s="161">
        <v>-50000</v>
      </c>
      <c r="F609" s="161"/>
      <c r="G609" s="144">
        <f t="shared" si="33"/>
        <v>4767568.33</v>
      </c>
      <c r="I609" s="24">
        <f t="shared" si="34"/>
        <v>50000</v>
      </c>
      <c r="J609" s="25">
        <f t="shared" si="35"/>
        <v>44377</v>
      </c>
      <c r="K609" s="163" t="s">
        <v>2473</v>
      </c>
      <c r="L609" s="27"/>
      <c r="M609" s="27"/>
    </row>
    <row r="610" spans="1:13" x14ac:dyDescent="0.2">
      <c r="A610" s="19" t="s">
        <v>271</v>
      </c>
      <c r="B610" s="22">
        <v>44365</v>
      </c>
      <c r="C610" s="21"/>
      <c r="D610" s="21" t="s">
        <v>2453</v>
      </c>
      <c r="E610" s="161">
        <v>-50000</v>
      </c>
      <c r="F610" s="161"/>
      <c r="G610" s="144">
        <f t="shared" si="33"/>
        <v>4717568.33</v>
      </c>
      <c r="I610" s="24">
        <f t="shared" si="34"/>
        <v>50000</v>
      </c>
      <c r="J610" s="25">
        <f t="shared" si="35"/>
        <v>44377</v>
      </c>
      <c r="K610" s="163" t="s">
        <v>2473</v>
      </c>
      <c r="L610" s="27"/>
      <c r="M610" s="27"/>
    </row>
    <row r="611" spans="1:13" x14ac:dyDescent="0.2">
      <c r="A611" s="19" t="s">
        <v>271</v>
      </c>
      <c r="B611" s="22">
        <v>44364</v>
      </c>
      <c r="C611" s="21"/>
      <c r="D611" s="21" t="s">
        <v>2455</v>
      </c>
      <c r="E611" s="161">
        <v>-35000</v>
      </c>
      <c r="F611" s="161"/>
      <c r="G611" s="144">
        <f t="shared" si="33"/>
        <v>4667568.33</v>
      </c>
      <c r="I611" s="24">
        <f t="shared" si="34"/>
        <v>35000</v>
      </c>
      <c r="J611" s="25">
        <f t="shared" si="35"/>
        <v>44377</v>
      </c>
      <c r="K611" s="163" t="s">
        <v>2473</v>
      </c>
      <c r="L611" s="27"/>
      <c r="M611" s="27"/>
    </row>
    <row r="612" spans="1:13" x14ac:dyDescent="0.2">
      <c r="A612" s="19" t="s">
        <v>271</v>
      </c>
      <c r="B612" s="22">
        <v>44363</v>
      </c>
      <c r="C612" s="21"/>
      <c r="D612" s="21" t="s">
        <v>2456</v>
      </c>
      <c r="E612" s="161">
        <v>-124250</v>
      </c>
      <c r="F612" s="161"/>
      <c r="G612" s="144">
        <f t="shared" si="33"/>
        <v>4632568.33</v>
      </c>
      <c r="I612" s="24">
        <f t="shared" si="34"/>
        <v>124250</v>
      </c>
      <c r="J612" s="25">
        <f t="shared" si="35"/>
        <v>44377</v>
      </c>
      <c r="K612" s="163" t="s">
        <v>2473</v>
      </c>
      <c r="L612" s="27"/>
      <c r="M612" s="27"/>
    </row>
    <row r="613" spans="1:13" x14ac:dyDescent="0.2">
      <c r="A613" s="19" t="s">
        <v>271</v>
      </c>
      <c r="B613" s="22">
        <v>44362</v>
      </c>
      <c r="C613" s="21"/>
      <c r="D613" s="21" t="s">
        <v>2457</v>
      </c>
      <c r="E613" s="161">
        <v>-27500</v>
      </c>
      <c r="F613" s="161"/>
      <c r="G613" s="144">
        <f t="shared" si="33"/>
        <v>4508318.33</v>
      </c>
      <c r="I613" s="24">
        <f t="shared" si="34"/>
        <v>27500</v>
      </c>
      <c r="J613" s="25">
        <f t="shared" si="35"/>
        <v>44377</v>
      </c>
      <c r="K613" s="163" t="s">
        <v>2473</v>
      </c>
      <c r="L613" s="27"/>
      <c r="M613" s="27"/>
    </row>
    <row r="614" spans="1:13" x14ac:dyDescent="0.2">
      <c r="A614" s="19" t="s">
        <v>271</v>
      </c>
      <c r="B614" s="22">
        <v>44362</v>
      </c>
      <c r="C614" s="21"/>
      <c r="D614" s="21" t="s">
        <v>2458</v>
      </c>
      <c r="E614" s="161">
        <v>-87500</v>
      </c>
      <c r="F614" s="161"/>
      <c r="G614" s="144">
        <f t="shared" si="33"/>
        <v>4480818.33</v>
      </c>
      <c r="I614" s="24">
        <f t="shared" si="34"/>
        <v>87500</v>
      </c>
      <c r="J614" s="25">
        <f t="shared" si="35"/>
        <v>44377</v>
      </c>
      <c r="K614" s="163" t="s">
        <v>2473</v>
      </c>
      <c r="L614" s="27"/>
      <c r="M614" s="27"/>
    </row>
    <row r="615" spans="1:13" x14ac:dyDescent="0.2">
      <c r="A615" s="19" t="s">
        <v>271</v>
      </c>
      <c r="B615" s="22">
        <v>44361</v>
      </c>
      <c r="C615" s="21"/>
      <c r="D615" s="21" t="s">
        <v>2453</v>
      </c>
      <c r="E615" s="161">
        <v>-50000</v>
      </c>
      <c r="F615" s="161"/>
      <c r="G615" s="144">
        <f t="shared" si="33"/>
        <v>4393318.33</v>
      </c>
      <c r="I615" s="24">
        <f t="shared" si="34"/>
        <v>50000</v>
      </c>
      <c r="J615" s="25">
        <f t="shared" si="35"/>
        <v>44377</v>
      </c>
      <c r="K615" s="163" t="s">
        <v>2473</v>
      </c>
      <c r="L615" s="27"/>
      <c r="M615" s="27"/>
    </row>
    <row r="616" spans="1:13" x14ac:dyDescent="0.2">
      <c r="A616" s="19" t="s">
        <v>271</v>
      </c>
      <c r="B616" s="22">
        <v>44361</v>
      </c>
      <c r="C616" s="21"/>
      <c r="D616" s="21" t="s">
        <v>2457</v>
      </c>
      <c r="E616" s="161">
        <v>-20000</v>
      </c>
      <c r="F616" s="161"/>
      <c r="G616" s="144">
        <f t="shared" si="33"/>
        <v>4343318.33</v>
      </c>
      <c r="I616" s="24">
        <f t="shared" si="34"/>
        <v>20000</v>
      </c>
      <c r="J616" s="25">
        <f t="shared" si="35"/>
        <v>44377</v>
      </c>
      <c r="K616" s="163" t="s">
        <v>2473</v>
      </c>
      <c r="L616" s="27"/>
      <c r="M616" s="27"/>
    </row>
    <row r="617" spans="1:13" x14ac:dyDescent="0.2">
      <c r="A617" s="19" t="s">
        <v>271</v>
      </c>
      <c r="B617" s="22">
        <v>44358</v>
      </c>
      <c r="C617" s="21"/>
      <c r="D617" s="21" t="s">
        <v>2459</v>
      </c>
      <c r="E617" s="161">
        <v>15</v>
      </c>
      <c r="F617" s="161"/>
      <c r="G617" s="144">
        <f t="shared" si="33"/>
        <v>4323318.33</v>
      </c>
      <c r="I617" s="24">
        <f t="shared" si="34"/>
        <v>-15</v>
      </c>
      <c r="J617" s="25">
        <f t="shared" si="35"/>
        <v>44377</v>
      </c>
      <c r="K617" s="26" t="s">
        <v>278</v>
      </c>
      <c r="L617" s="27"/>
      <c r="M617" s="27"/>
    </row>
    <row r="618" spans="1:13" x14ac:dyDescent="0.2">
      <c r="A618" s="19" t="s">
        <v>271</v>
      </c>
      <c r="B618" s="22">
        <v>44358</v>
      </c>
      <c r="C618" s="21"/>
      <c r="D618" s="21" t="s">
        <v>2460</v>
      </c>
      <c r="E618" s="161">
        <v>827500</v>
      </c>
      <c r="F618" s="161"/>
      <c r="G618" s="144">
        <f t="shared" si="33"/>
        <v>4323333.33</v>
      </c>
      <c r="I618" s="24">
        <f t="shared" si="34"/>
        <v>-827500</v>
      </c>
      <c r="J618" s="25">
        <f t="shared" si="35"/>
        <v>44377</v>
      </c>
      <c r="K618" s="163" t="s">
        <v>281</v>
      </c>
      <c r="L618" s="27"/>
      <c r="M618" s="27"/>
    </row>
    <row r="619" spans="1:13" x14ac:dyDescent="0.2">
      <c r="A619" s="19" t="s">
        <v>271</v>
      </c>
      <c r="B619" s="22">
        <v>44358</v>
      </c>
      <c r="C619" s="19"/>
      <c r="D619" s="19" t="s">
        <v>2453</v>
      </c>
      <c r="E619" s="161">
        <v>-50000</v>
      </c>
      <c r="F619" s="161"/>
      <c r="G619" s="144">
        <f t="shared" si="33"/>
        <v>5150833.33</v>
      </c>
      <c r="I619" s="24">
        <f t="shared" si="34"/>
        <v>50000</v>
      </c>
      <c r="J619" s="25">
        <f t="shared" si="35"/>
        <v>44377</v>
      </c>
      <c r="K619" s="163" t="s">
        <v>2473</v>
      </c>
      <c r="L619" s="27"/>
      <c r="M619" s="27"/>
    </row>
    <row r="620" spans="1:13" x14ac:dyDescent="0.2">
      <c r="A620" s="19" t="s">
        <v>271</v>
      </c>
      <c r="B620" s="22">
        <v>44358</v>
      </c>
      <c r="C620" s="21"/>
      <c r="D620" s="21" t="s">
        <v>2461</v>
      </c>
      <c r="E620" s="161">
        <v>-175000</v>
      </c>
      <c r="F620" s="161"/>
      <c r="G620" s="144">
        <f t="shared" si="33"/>
        <v>5100833.33</v>
      </c>
      <c r="I620" s="24">
        <f t="shared" si="34"/>
        <v>175000</v>
      </c>
      <c r="J620" s="25">
        <f t="shared" si="35"/>
        <v>44377</v>
      </c>
      <c r="K620" s="163" t="s">
        <v>2473</v>
      </c>
      <c r="L620" s="27"/>
      <c r="M620" s="27"/>
    </row>
    <row r="621" spans="1:13" x14ac:dyDescent="0.2">
      <c r="A621" s="19" t="s">
        <v>271</v>
      </c>
      <c r="B621" s="22">
        <v>44358</v>
      </c>
      <c r="C621" s="21"/>
      <c r="D621" s="21" t="s">
        <v>2457</v>
      </c>
      <c r="E621" s="161">
        <v>-40000</v>
      </c>
      <c r="F621" s="161"/>
      <c r="G621" s="144">
        <f t="shared" si="33"/>
        <v>4925833.33</v>
      </c>
      <c r="I621" s="24">
        <f t="shared" si="34"/>
        <v>40000</v>
      </c>
      <c r="J621" s="25">
        <f t="shared" si="35"/>
        <v>44377</v>
      </c>
      <c r="K621" s="163" t="s">
        <v>2473</v>
      </c>
      <c r="L621" s="27"/>
      <c r="M621" s="27"/>
    </row>
    <row r="622" spans="1:13" x14ac:dyDescent="0.2">
      <c r="A622" s="19" t="s">
        <v>271</v>
      </c>
      <c r="B622" s="22">
        <v>44358</v>
      </c>
      <c r="C622" s="21"/>
      <c r="D622" s="21" t="s">
        <v>2462</v>
      </c>
      <c r="E622" s="161">
        <v>-548333.34</v>
      </c>
      <c r="F622" s="161"/>
      <c r="G622" s="144">
        <f t="shared" si="33"/>
        <v>4885833.33</v>
      </c>
      <c r="I622" s="24">
        <f t="shared" si="34"/>
        <v>548333.34</v>
      </c>
      <c r="J622" s="25">
        <f t="shared" si="35"/>
        <v>44377</v>
      </c>
      <c r="K622" s="163" t="s">
        <v>2473</v>
      </c>
      <c r="L622" s="27"/>
      <c r="M622" s="27"/>
    </row>
    <row r="623" spans="1:13" x14ac:dyDescent="0.2">
      <c r="A623" s="19" t="s">
        <v>271</v>
      </c>
      <c r="B623" s="22">
        <v>44358</v>
      </c>
      <c r="C623" s="21"/>
      <c r="D623" s="21" t="s">
        <v>2463</v>
      </c>
      <c r="E623" s="161">
        <v>-87500</v>
      </c>
      <c r="F623" s="161"/>
      <c r="G623" s="144">
        <f t="shared" si="33"/>
        <v>4337499.99</v>
      </c>
      <c r="I623" s="24">
        <f t="shared" si="34"/>
        <v>87500</v>
      </c>
      <c r="J623" s="25">
        <f t="shared" si="35"/>
        <v>44377</v>
      </c>
      <c r="K623" s="163" t="s">
        <v>2473</v>
      </c>
      <c r="L623" s="27"/>
      <c r="M623" s="27"/>
    </row>
    <row r="624" spans="1:13" x14ac:dyDescent="0.2">
      <c r="A624" s="19" t="s">
        <v>271</v>
      </c>
      <c r="B624" s="22">
        <v>44358</v>
      </c>
      <c r="C624" s="21"/>
      <c r="D624" s="21" t="s">
        <v>2464</v>
      </c>
      <c r="E624" s="161">
        <v>-1749999.99</v>
      </c>
      <c r="F624" s="161"/>
      <c r="G624" s="144">
        <f t="shared" si="33"/>
        <v>4249999.99</v>
      </c>
      <c r="I624" s="24">
        <f t="shared" si="34"/>
        <v>1749999.99</v>
      </c>
      <c r="J624" s="25">
        <f t="shared" si="35"/>
        <v>44377</v>
      </c>
      <c r="K624" s="163" t="s">
        <v>2473</v>
      </c>
      <c r="L624" s="27"/>
      <c r="M624" s="27"/>
    </row>
    <row r="625" spans="1:13" x14ac:dyDescent="0.2">
      <c r="A625" s="19" t="s">
        <v>271</v>
      </c>
      <c r="B625" s="22">
        <v>44358</v>
      </c>
      <c r="C625" s="21"/>
      <c r="D625" s="21" t="s">
        <v>2453</v>
      </c>
      <c r="E625" s="161">
        <v>-50000</v>
      </c>
      <c r="F625" s="161"/>
      <c r="G625" s="144">
        <f t="shared" si="33"/>
        <v>2500000</v>
      </c>
      <c r="I625" s="24">
        <f t="shared" si="34"/>
        <v>50000</v>
      </c>
      <c r="J625" s="25">
        <f t="shared" si="35"/>
        <v>44377</v>
      </c>
      <c r="K625" s="163" t="s">
        <v>2473</v>
      </c>
      <c r="L625" s="27"/>
      <c r="M625" s="27"/>
    </row>
    <row r="626" spans="1:13" x14ac:dyDescent="0.2">
      <c r="A626" s="19" t="s">
        <v>271</v>
      </c>
      <c r="B626" s="22">
        <v>44357</v>
      </c>
      <c r="C626" s="21"/>
      <c r="D626" s="21" t="s">
        <v>2465</v>
      </c>
      <c r="E626" s="161">
        <v>-58140</v>
      </c>
      <c r="F626" s="161"/>
      <c r="G626" s="144">
        <f t="shared" si="33"/>
        <v>2450000</v>
      </c>
      <c r="I626" s="24">
        <f t="shared" si="34"/>
        <v>58140</v>
      </c>
      <c r="J626" s="25">
        <f t="shared" si="35"/>
        <v>44377</v>
      </c>
      <c r="K626" s="163" t="s">
        <v>2473</v>
      </c>
      <c r="L626" s="27"/>
      <c r="M626" s="27"/>
    </row>
    <row r="627" spans="1:13" x14ac:dyDescent="0.2">
      <c r="A627" s="19" t="s">
        <v>271</v>
      </c>
      <c r="B627" s="22">
        <v>44357</v>
      </c>
      <c r="C627" s="21"/>
      <c r="D627" s="21" t="s">
        <v>2466</v>
      </c>
      <c r="E627" s="161">
        <v>-175000</v>
      </c>
      <c r="F627" s="161"/>
      <c r="G627" s="144">
        <f t="shared" ref="G627:G635" si="36">G628+I627</f>
        <v>2391860</v>
      </c>
      <c r="I627" s="24">
        <f t="shared" ref="I627:I635" si="37">F627-E627</f>
        <v>175000</v>
      </c>
      <c r="J627" s="25">
        <f t="shared" ref="J627:J635" si="38">EOMONTH(B627,0)</f>
        <v>44377</v>
      </c>
      <c r="K627" s="163" t="s">
        <v>2473</v>
      </c>
      <c r="L627" s="27"/>
      <c r="M627" s="27"/>
    </row>
    <row r="628" spans="1:13" x14ac:dyDescent="0.2">
      <c r="A628" s="19" t="s">
        <v>271</v>
      </c>
      <c r="B628" s="22">
        <v>44356</v>
      </c>
      <c r="C628" s="21"/>
      <c r="D628" s="21" t="s">
        <v>2467</v>
      </c>
      <c r="E628" s="161">
        <v>-87500</v>
      </c>
      <c r="F628" s="161"/>
      <c r="G628" s="144">
        <f t="shared" si="36"/>
        <v>2216860</v>
      </c>
      <c r="I628" s="24">
        <f t="shared" si="37"/>
        <v>87500</v>
      </c>
      <c r="J628" s="25">
        <f t="shared" si="38"/>
        <v>44377</v>
      </c>
      <c r="K628" s="163" t="s">
        <v>2473</v>
      </c>
      <c r="L628" s="27"/>
      <c r="M628" s="27"/>
    </row>
    <row r="629" spans="1:13" x14ac:dyDescent="0.2">
      <c r="A629" s="19" t="s">
        <v>271</v>
      </c>
      <c r="B629" s="22">
        <v>44356</v>
      </c>
      <c r="C629" s="21"/>
      <c r="D629" s="21" t="s">
        <v>2468</v>
      </c>
      <c r="E629" s="161">
        <v>-350000</v>
      </c>
      <c r="F629" s="161"/>
      <c r="G629" s="144">
        <f t="shared" si="36"/>
        <v>2129360</v>
      </c>
      <c r="I629" s="24">
        <f t="shared" si="37"/>
        <v>350000</v>
      </c>
      <c r="J629" s="25">
        <f t="shared" si="38"/>
        <v>44377</v>
      </c>
      <c r="K629" s="163" t="s">
        <v>2473</v>
      </c>
      <c r="L629" s="27"/>
      <c r="M629" s="27"/>
    </row>
    <row r="630" spans="1:13" x14ac:dyDescent="0.2">
      <c r="A630" s="19" t="s">
        <v>271</v>
      </c>
      <c r="B630" s="22">
        <v>44356</v>
      </c>
      <c r="C630" s="21"/>
      <c r="D630" s="21" t="s">
        <v>2469</v>
      </c>
      <c r="E630" s="161">
        <v>-1050000</v>
      </c>
      <c r="F630" s="161"/>
      <c r="G630" s="144">
        <f t="shared" si="36"/>
        <v>1779360</v>
      </c>
      <c r="I630" s="24">
        <f t="shared" si="37"/>
        <v>1050000</v>
      </c>
      <c r="J630" s="25">
        <f t="shared" si="38"/>
        <v>44377</v>
      </c>
      <c r="K630" s="163" t="s">
        <v>2473</v>
      </c>
      <c r="L630" s="27"/>
      <c r="M630" s="27"/>
    </row>
    <row r="631" spans="1:13" x14ac:dyDescent="0.2">
      <c r="A631" s="19" t="s">
        <v>271</v>
      </c>
      <c r="B631" s="22">
        <v>44355</v>
      </c>
      <c r="C631" s="21"/>
      <c r="D631" s="21" t="s">
        <v>2465</v>
      </c>
      <c r="E631" s="161">
        <v>-60860</v>
      </c>
      <c r="F631" s="161"/>
      <c r="G631" s="144">
        <f t="shared" si="36"/>
        <v>729360</v>
      </c>
      <c r="I631" s="24">
        <f t="shared" si="37"/>
        <v>60860</v>
      </c>
      <c r="J631" s="25">
        <f t="shared" si="38"/>
        <v>44377</v>
      </c>
      <c r="K631" s="163" t="s">
        <v>2473</v>
      </c>
      <c r="L631" s="27"/>
      <c r="M631" s="27"/>
    </row>
    <row r="632" spans="1:13" x14ac:dyDescent="0.2">
      <c r="A632" s="19" t="s">
        <v>271</v>
      </c>
      <c r="B632" s="22">
        <v>44355</v>
      </c>
      <c r="C632" s="21"/>
      <c r="D632" s="21" t="s">
        <v>2470</v>
      </c>
      <c r="E632" s="161">
        <v>-175000</v>
      </c>
      <c r="F632" s="161"/>
      <c r="G632" s="144">
        <f t="shared" si="36"/>
        <v>668500</v>
      </c>
      <c r="I632" s="24">
        <f t="shared" si="37"/>
        <v>175000</v>
      </c>
      <c r="J632" s="25">
        <f t="shared" si="38"/>
        <v>44377</v>
      </c>
      <c r="K632" s="163" t="s">
        <v>2473</v>
      </c>
      <c r="L632" s="27"/>
      <c r="M632" s="27"/>
    </row>
    <row r="633" spans="1:13" x14ac:dyDescent="0.2">
      <c r="A633" s="19" t="s">
        <v>271</v>
      </c>
      <c r="B633" s="22">
        <v>44354</v>
      </c>
      <c r="C633" s="21"/>
      <c r="D633" s="21" t="s">
        <v>2465</v>
      </c>
      <c r="E633" s="161">
        <v>-56000</v>
      </c>
      <c r="F633" s="161"/>
      <c r="G633" s="144">
        <f t="shared" si="36"/>
        <v>493500</v>
      </c>
      <c r="I633" s="24">
        <f t="shared" si="37"/>
        <v>56000</v>
      </c>
      <c r="J633" s="25">
        <f t="shared" si="38"/>
        <v>44377</v>
      </c>
      <c r="K633" s="163" t="s">
        <v>2473</v>
      </c>
      <c r="L633" s="27"/>
      <c r="M633" s="27"/>
    </row>
    <row r="634" spans="1:13" x14ac:dyDescent="0.2">
      <c r="A634" s="19" t="s">
        <v>271</v>
      </c>
      <c r="B634" s="22">
        <v>44354</v>
      </c>
      <c r="C634" s="21"/>
      <c r="D634" s="21" t="s">
        <v>2471</v>
      </c>
      <c r="E634" s="161">
        <v>-87500</v>
      </c>
      <c r="F634" s="161"/>
      <c r="G634" s="144">
        <f t="shared" si="36"/>
        <v>437500</v>
      </c>
      <c r="I634" s="24">
        <f t="shared" si="37"/>
        <v>87500</v>
      </c>
      <c r="J634" s="25">
        <f t="shared" si="38"/>
        <v>44377</v>
      </c>
      <c r="K634" s="163" t="s">
        <v>2473</v>
      </c>
      <c r="L634" s="27"/>
      <c r="M634" s="27"/>
    </row>
    <row r="635" spans="1:13" x14ac:dyDescent="0.2">
      <c r="A635" s="19" t="s">
        <v>271</v>
      </c>
      <c r="B635" s="22">
        <v>44354</v>
      </c>
      <c r="C635" s="21"/>
      <c r="D635" s="21" t="s">
        <v>2472</v>
      </c>
      <c r="E635" s="161">
        <v>-350000</v>
      </c>
      <c r="F635" s="161"/>
      <c r="G635" s="144">
        <f t="shared" si="36"/>
        <v>350000</v>
      </c>
      <c r="I635" s="24">
        <f t="shared" si="37"/>
        <v>350000</v>
      </c>
      <c r="J635" s="25">
        <f t="shared" si="38"/>
        <v>44377</v>
      </c>
      <c r="K635" s="163" t="s">
        <v>2473</v>
      </c>
      <c r="L635" s="27"/>
      <c r="M635" s="27"/>
    </row>
    <row r="636" spans="1:13" x14ac:dyDescent="0.2">
      <c r="A636" s="21"/>
      <c r="B636" s="22"/>
      <c r="C636" s="21"/>
      <c r="D636" s="21"/>
      <c r="E636" s="161"/>
      <c r="F636" s="161"/>
      <c r="G636" s="161">
        <v>0</v>
      </c>
      <c r="I636" s="162"/>
      <c r="J636" s="25"/>
      <c r="K636" s="163"/>
      <c r="L636" s="27"/>
      <c r="M636" s="27"/>
    </row>
    <row r="637" spans="1:13" x14ac:dyDescent="0.2">
      <c r="A637" s="21"/>
      <c r="B637" s="22"/>
      <c r="C637" s="21"/>
      <c r="D637" s="21"/>
      <c r="E637" s="161"/>
      <c r="F637" s="161"/>
      <c r="G637" s="161"/>
      <c r="I637" s="162"/>
      <c r="J637" s="25"/>
      <c r="K637" s="163"/>
      <c r="L637" s="27"/>
      <c r="M637" s="27"/>
    </row>
    <row r="638" spans="1:13" x14ac:dyDescent="0.2">
      <c r="A638" s="21"/>
      <c r="B638" s="22"/>
      <c r="C638" s="21"/>
      <c r="D638" s="21"/>
      <c r="E638" s="161"/>
      <c r="F638" s="161"/>
      <c r="G638" s="161"/>
      <c r="I638" s="162"/>
      <c r="J638" s="25"/>
      <c r="K638" s="163"/>
      <c r="L638" s="27"/>
      <c r="M638" s="27"/>
    </row>
    <row r="639" spans="1:13" x14ac:dyDescent="0.2">
      <c r="A639" s="21"/>
      <c r="B639" s="22"/>
      <c r="C639" s="21"/>
      <c r="D639" s="21"/>
      <c r="E639" s="161"/>
      <c r="F639" s="161"/>
      <c r="G639" s="161"/>
      <c r="I639" s="162"/>
      <c r="J639" s="25"/>
      <c r="K639" s="163"/>
      <c r="L639" s="27"/>
      <c r="M639" s="27"/>
    </row>
    <row r="640" spans="1:13" x14ac:dyDescent="0.2">
      <c r="A640" s="21"/>
      <c r="B640" s="22"/>
      <c r="C640" s="21"/>
      <c r="D640" s="21"/>
      <c r="E640" s="161"/>
      <c r="F640" s="161"/>
      <c r="G640" s="161"/>
      <c r="I640" s="162"/>
      <c r="J640" s="25"/>
      <c r="K640" s="163"/>
      <c r="L640" s="27"/>
      <c r="M640" s="27"/>
    </row>
    <row r="641" spans="1:13" x14ac:dyDescent="0.2">
      <c r="A641" s="21"/>
      <c r="B641" s="22"/>
      <c r="C641" s="21"/>
      <c r="D641" s="21"/>
      <c r="E641" s="161"/>
      <c r="F641" s="161"/>
      <c r="G641" s="161"/>
      <c r="I641" s="162"/>
      <c r="J641" s="25"/>
      <c r="K641" s="163"/>
      <c r="L641" s="27"/>
      <c r="M641" s="27"/>
    </row>
    <row r="642" spans="1:13" x14ac:dyDescent="0.2">
      <c r="A642" s="21"/>
      <c r="B642" s="22"/>
      <c r="C642" s="21"/>
      <c r="D642" s="21"/>
      <c r="E642" s="161"/>
      <c r="F642" s="161"/>
      <c r="G642" s="161"/>
      <c r="I642" s="162"/>
      <c r="J642" s="25"/>
      <c r="K642" s="163"/>
      <c r="L642" s="27"/>
      <c r="M642" s="27"/>
    </row>
    <row r="643" spans="1:13" x14ac:dyDescent="0.2">
      <c r="A643" s="21"/>
      <c r="B643" s="22"/>
      <c r="C643" s="21"/>
      <c r="D643" s="21"/>
      <c r="E643" s="161"/>
      <c r="F643" s="161"/>
      <c r="G643" s="161"/>
      <c r="I643" s="162"/>
      <c r="J643" s="25"/>
      <c r="K643" s="163"/>
      <c r="L643" s="27"/>
      <c r="M643" s="27"/>
    </row>
    <row r="644" spans="1:13" x14ac:dyDescent="0.2">
      <c r="A644" s="21"/>
      <c r="B644" s="22"/>
      <c r="C644" s="21"/>
      <c r="D644" s="21"/>
      <c r="E644" s="161"/>
      <c r="F644" s="161"/>
      <c r="G644" s="161"/>
      <c r="I644" s="162"/>
      <c r="J644" s="25"/>
      <c r="K644" s="163"/>
      <c r="L644" s="27"/>
      <c r="M644" s="27"/>
    </row>
    <row r="645" spans="1:13" x14ac:dyDescent="0.2">
      <c r="A645" s="21"/>
      <c r="B645" s="22"/>
      <c r="C645" s="21"/>
      <c r="D645" s="21"/>
      <c r="E645" s="161"/>
      <c r="F645" s="161"/>
      <c r="G645" s="161"/>
      <c r="I645" s="162"/>
      <c r="J645" s="25"/>
      <c r="K645" s="163"/>
      <c r="L645" s="27"/>
      <c r="M645" s="27"/>
    </row>
    <row r="646" spans="1:13" x14ac:dyDescent="0.2">
      <c r="A646" s="21"/>
      <c r="B646" s="22"/>
      <c r="C646" s="21"/>
      <c r="D646" s="21"/>
      <c r="E646" s="161"/>
      <c r="F646" s="161"/>
      <c r="G646" s="161"/>
      <c r="I646" s="162"/>
      <c r="J646" s="25"/>
      <c r="K646" s="163"/>
      <c r="L646" s="27"/>
      <c r="M646" s="27"/>
    </row>
    <row r="647" spans="1:13" x14ac:dyDescent="0.2">
      <c r="A647" s="21"/>
      <c r="B647" s="22"/>
      <c r="C647" s="21"/>
      <c r="D647" s="21"/>
      <c r="E647" s="161"/>
      <c r="F647" s="161"/>
      <c r="G647" s="161"/>
      <c r="H647" s="164"/>
      <c r="I647" s="162"/>
      <c r="J647" s="25"/>
      <c r="K647" s="163"/>
      <c r="L647" s="27"/>
      <c r="M647" s="27"/>
    </row>
    <row r="648" spans="1:13" x14ac:dyDescent="0.2">
      <c r="A648" s="21"/>
      <c r="B648" s="22"/>
      <c r="C648" s="21"/>
      <c r="D648" s="21"/>
      <c r="E648" s="161"/>
      <c r="F648" s="161"/>
      <c r="G648" s="161"/>
      <c r="H648" s="164"/>
      <c r="I648" s="162"/>
      <c r="J648" s="25"/>
      <c r="K648" s="163"/>
      <c r="L648" s="27"/>
      <c r="M648" s="27"/>
    </row>
    <row r="649" spans="1:13" x14ac:dyDescent="0.2">
      <c r="A649" s="21"/>
      <c r="B649" s="22"/>
      <c r="C649" s="21"/>
      <c r="D649" s="21"/>
      <c r="E649" s="161"/>
      <c r="F649" s="161"/>
      <c r="G649" s="161"/>
      <c r="H649" s="164"/>
      <c r="I649" s="162"/>
      <c r="J649" s="25"/>
      <c r="K649" s="163"/>
      <c r="L649" s="27"/>
      <c r="M649" s="27"/>
    </row>
    <row r="650" spans="1:13" x14ac:dyDescent="0.2">
      <c r="A650" s="21"/>
      <c r="B650" s="22"/>
      <c r="C650" s="21"/>
      <c r="D650" s="21"/>
      <c r="E650" s="161"/>
      <c r="F650" s="161"/>
      <c r="G650" s="161"/>
      <c r="H650" s="164"/>
      <c r="I650" s="162"/>
      <c r="J650" s="25"/>
      <c r="K650" s="163"/>
      <c r="L650" s="27"/>
      <c r="M650" s="27"/>
    </row>
    <row r="651" spans="1:13" x14ac:dyDescent="0.2">
      <c r="A651" s="21"/>
      <c r="B651" s="22"/>
      <c r="C651" s="21"/>
      <c r="D651" s="21"/>
      <c r="E651" s="161"/>
      <c r="F651" s="161"/>
      <c r="G651" s="161"/>
      <c r="H651" s="164"/>
      <c r="I651" s="162"/>
      <c r="J651" s="25"/>
      <c r="K651" s="163"/>
      <c r="L651" s="27"/>
      <c r="M651" s="27"/>
    </row>
    <row r="652" spans="1:13" x14ac:dyDescent="0.2">
      <c r="A652" s="21"/>
      <c r="B652" s="22"/>
      <c r="C652" s="21"/>
      <c r="D652" s="21"/>
      <c r="E652" s="161"/>
      <c r="F652" s="161"/>
      <c r="G652" s="161"/>
      <c r="H652" s="164"/>
      <c r="I652" s="162"/>
      <c r="J652" s="25"/>
      <c r="K652" s="163"/>
      <c r="L652" s="27"/>
      <c r="M652" s="27"/>
    </row>
    <row r="653" spans="1:13" x14ac:dyDescent="0.2">
      <c r="A653" s="21"/>
      <c r="B653" s="22"/>
      <c r="C653" s="21"/>
      <c r="D653" s="21"/>
      <c r="E653" s="161"/>
      <c r="F653" s="161"/>
      <c r="G653" s="161"/>
      <c r="H653" s="164"/>
      <c r="I653" s="162"/>
      <c r="J653" s="25"/>
      <c r="K653" s="163"/>
      <c r="L653" s="27"/>
      <c r="M653" s="27"/>
    </row>
    <row r="654" spans="1:13" x14ac:dyDescent="0.2">
      <c r="A654" s="21"/>
      <c r="B654" s="22"/>
      <c r="C654" s="21"/>
      <c r="D654" s="21"/>
      <c r="E654" s="161"/>
      <c r="F654" s="161"/>
      <c r="G654" s="161"/>
      <c r="H654" s="164"/>
      <c r="I654" s="162"/>
      <c r="J654" s="25"/>
      <c r="K654" s="163"/>
      <c r="L654" s="27"/>
      <c r="M654" s="27"/>
    </row>
    <row r="655" spans="1:13" x14ac:dyDescent="0.2">
      <c r="A655" s="21"/>
      <c r="B655" s="22"/>
      <c r="C655" s="21"/>
      <c r="D655" s="21"/>
      <c r="E655" s="161"/>
      <c r="F655" s="161"/>
      <c r="G655" s="161"/>
      <c r="H655" s="164"/>
      <c r="I655" s="162"/>
      <c r="J655" s="25"/>
      <c r="K655" s="163"/>
      <c r="L655" s="27"/>
      <c r="M655" s="27"/>
    </row>
    <row r="656" spans="1:13" x14ac:dyDescent="0.2">
      <c r="A656" s="21"/>
      <c r="B656" s="22"/>
      <c r="C656" s="21"/>
      <c r="D656" s="21"/>
      <c r="E656" s="161"/>
      <c r="F656" s="161"/>
      <c r="G656" s="161"/>
      <c r="H656" s="164"/>
      <c r="I656" s="162"/>
      <c r="J656" s="25"/>
      <c r="K656" s="163"/>
      <c r="L656" s="27"/>
      <c r="M656" s="27"/>
    </row>
    <row r="657" spans="1:13" x14ac:dyDescent="0.2">
      <c r="A657" s="21"/>
      <c r="B657" s="22"/>
      <c r="C657" s="21"/>
      <c r="D657" s="21"/>
      <c r="E657" s="161"/>
      <c r="F657" s="161"/>
      <c r="G657" s="161"/>
      <c r="H657" s="164"/>
      <c r="I657" s="162"/>
      <c r="J657" s="25"/>
      <c r="K657" s="163"/>
      <c r="L657" s="27"/>
      <c r="M657" s="27"/>
    </row>
    <row r="658" spans="1:13" x14ac:dyDescent="0.2">
      <c r="A658" s="21"/>
      <c r="B658" s="22"/>
      <c r="C658" s="21"/>
      <c r="D658" s="21"/>
      <c r="E658" s="161"/>
      <c r="F658" s="161"/>
      <c r="G658" s="161"/>
      <c r="H658" s="164"/>
      <c r="I658" s="162"/>
      <c r="J658" s="25"/>
      <c r="K658" s="163"/>
      <c r="L658" s="27"/>
      <c r="M658" s="27"/>
    </row>
    <row r="659" spans="1:13" x14ac:dyDescent="0.2">
      <c r="A659" s="21"/>
      <c r="B659" s="22"/>
      <c r="C659" s="21"/>
      <c r="D659" s="21"/>
      <c r="E659" s="161"/>
      <c r="F659" s="161"/>
      <c r="G659" s="161"/>
      <c r="H659" s="164"/>
      <c r="I659" s="162"/>
      <c r="J659" s="25"/>
      <c r="K659" s="163"/>
      <c r="L659" s="27"/>
      <c r="M659" s="27"/>
    </row>
    <row r="660" spans="1:13" x14ac:dyDescent="0.2">
      <c r="A660" s="21"/>
      <c r="B660" s="22"/>
      <c r="C660" s="21"/>
      <c r="D660" s="21"/>
      <c r="E660" s="161"/>
      <c r="F660" s="161"/>
      <c r="G660" s="161"/>
      <c r="H660" s="164"/>
      <c r="I660" s="162"/>
      <c r="J660" s="25"/>
      <c r="K660" s="163"/>
      <c r="L660" s="27"/>
      <c r="M660" s="27"/>
    </row>
    <row r="661" spans="1:13" x14ac:dyDescent="0.2">
      <c r="A661" s="21"/>
      <c r="B661" s="22"/>
      <c r="C661" s="21"/>
      <c r="D661" s="21"/>
      <c r="E661" s="161"/>
      <c r="F661" s="161"/>
      <c r="G661" s="161"/>
      <c r="H661" s="164"/>
      <c r="I661" s="162"/>
      <c r="J661" s="25"/>
      <c r="K661" s="163"/>
      <c r="L661" s="27"/>
      <c r="M661" s="27"/>
    </row>
    <row r="662" spans="1:13" x14ac:dyDescent="0.2">
      <c r="A662" s="21"/>
      <c r="B662" s="22"/>
      <c r="C662" s="21"/>
      <c r="D662" s="21"/>
      <c r="E662" s="161"/>
      <c r="F662" s="161"/>
      <c r="G662" s="161"/>
      <c r="H662" s="164"/>
      <c r="I662" s="162"/>
      <c r="J662" s="25"/>
      <c r="K662" s="163"/>
      <c r="L662" s="27"/>
      <c r="M662" s="27"/>
    </row>
    <row r="663" spans="1:13" x14ac:dyDescent="0.2">
      <c r="A663" s="21"/>
      <c r="B663" s="22"/>
      <c r="C663" s="21"/>
      <c r="D663" s="21"/>
      <c r="E663" s="161"/>
      <c r="F663" s="161"/>
      <c r="G663" s="161"/>
      <c r="H663" s="164"/>
      <c r="I663" s="162"/>
      <c r="J663" s="25"/>
      <c r="K663" s="163"/>
      <c r="L663" s="27"/>
      <c r="M663" s="27"/>
    </row>
    <row r="664" spans="1:13" x14ac:dyDescent="0.2">
      <c r="A664" s="21"/>
      <c r="B664" s="22"/>
      <c r="C664" s="21"/>
      <c r="D664" s="21"/>
      <c r="E664" s="161"/>
      <c r="F664" s="161"/>
      <c r="G664" s="161"/>
      <c r="H664" s="164"/>
      <c r="I664" s="162"/>
      <c r="J664" s="25"/>
      <c r="K664" s="163"/>
      <c r="L664" s="27"/>
      <c r="M664" s="27"/>
    </row>
    <row r="665" spans="1:13" x14ac:dyDescent="0.2">
      <c r="A665" s="21"/>
      <c r="B665" s="22"/>
      <c r="C665" s="21"/>
      <c r="D665" s="21"/>
      <c r="E665" s="161"/>
      <c r="F665" s="161"/>
      <c r="G665" s="161"/>
      <c r="H665" s="164"/>
      <c r="I665" s="162"/>
      <c r="J665" s="25"/>
      <c r="K665" s="163"/>
      <c r="L665" s="27"/>
      <c r="M665" s="27"/>
    </row>
    <row r="666" spans="1:13" x14ac:dyDescent="0.2">
      <c r="A666" s="21"/>
      <c r="B666" s="22"/>
      <c r="C666" s="165"/>
      <c r="D666" s="165"/>
      <c r="E666" s="161"/>
      <c r="F666" s="161"/>
      <c r="G666" s="161"/>
      <c r="H666" s="164"/>
      <c r="I666" s="162"/>
      <c r="J666" s="25"/>
      <c r="K666" s="163"/>
      <c r="L666" s="27"/>
      <c r="M666" s="27"/>
    </row>
    <row r="667" spans="1:13" x14ac:dyDescent="0.2">
      <c r="A667" s="21"/>
      <c r="B667" s="22"/>
      <c r="C667" s="21"/>
      <c r="D667" s="21"/>
      <c r="E667" s="161"/>
      <c r="F667" s="161"/>
      <c r="G667" s="161"/>
      <c r="H667" s="164"/>
      <c r="I667" s="162"/>
      <c r="J667" s="25"/>
      <c r="K667" s="163"/>
      <c r="L667" s="27"/>
      <c r="M667" s="27"/>
    </row>
    <row r="668" spans="1:13" x14ac:dyDescent="0.2">
      <c r="A668" s="21"/>
      <c r="B668" s="22"/>
      <c r="C668" s="21"/>
      <c r="D668" s="21"/>
      <c r="E668" s="161"/>
      <c r="F668" s="161"/>
      <c r="G668" s="161"/>
      <c r="H668" s="164"/>
      <c r="I668" s="162"/>
      <c r="J668" s="25"/>
      <c r="K668" s="163"/>
      <c r="L668" s="27"/>
      <c r="M668" s="27"/>
    </row>
    <row r="669" spans="1:13" x14ac:dyDescent="0.2">
      <c r="A669" s="21"/>
      <c r="B669" s="22"/>
      <c r="C669" s="21"/>
      <c r="D669" s="21"/>
      <c r="E669" s="161"/>
      <c r="F669" s="161"/>
      <c r="G669" s="161"/>
      <c r="H669" s="164"/>
      <c r="I669" s="162"/>
      <c r="J669" s="25"/>
      <c r="K669" s="163"/>
      <c r="L669" s="27"/>
      <c r="M669" s="27"/>
    </row>
    <row r="670" spans="1:13" x14ac:dyDescent="0.2">
      <c r="A670" s="21"/>
      <c r="B670" s="22"/>
      <c r="C670" s="21"/>
      <c r="D670" s="21"/>
      <c r="E670" s="161"/>
      <c r="F670" s="161"/>
      <c r="G670" s="161"/>
      <c r="H670" s="164"/>
      <c r="I670" s="162"/>
      <c r="J670" s="25"/>
      <c r="K670" s="163"/>
      <c r="L670" s="27"/>
      <c r="M670" s="27"/>
    </row>
    <row r="671" spans="1:13" x14ac:dyDescent="0.2">
      <c r="A671" s="21"/>
      <c r="B671" s="22"/>
      <c r="C671" s="165"/>
      <c r="D671" s="165"/>
      <c r="E671" s="161"/>
      <c r="F671" s="161"/>
      <c r="G671" s="161"/>
      <c r="H671" s="164"/>
      <c r="I671" s="162"/>
      <c r="J671" s="25"/>
      <c r="K671" s="163"/>
      <c r="L671" s="27"/>
      <c r="M671" s="27"/>
    </row>
    <row r="672" spans="1:13" x14ac:dyDescent="0.2">
      <c r="A672" s="21"/>
      <c r="B672" s="22"/>
      <c r="C672" s="21"/>
      <c r="D672" s="21"/>
      <c r="E672" s="161"/>
      <c r="F672" s="161"/>
      <c r="G672" s="161"/>
      <c r="H672" s="164"/>
      <c r="I672" s="162"/>
      <c r="J672" s="25"/>
      <c r="K672" s="163"/>
      <c r="L672" s="27"/>
      <c r="M672" s="27"/>
    </row>
    <row r="673" spans="1:13" x14ac:dyDescent="0.2">
      <c r="A673" s="21"/>
      <c r="B673" s="22"/>
      <c r="C673" s="165"/>
      <c r="D673" s="165"/>
      <c r="E673" s="161"/>
      <c r="F673" s="161"/>
      <c r="G673" s="161"/>
      <c r="H673" s="164"/>
      <c r="I673" s="162"/>
      <c r="J673" s="25"/>
      <c r="K673" s="163"/>
      <c r="L673" s="27"/>
      <c r="M673" s="27"/>
    </row>
    <row r="674" spans="1:13" x14ac:dyDescent="0.2">
      <c r="A674" s="21"/>
      <c r="B674" s="22"/>
      <c r="C674" s="21"/>
      <c r="D674" s="21"/>
      <c r="E674" s="161"/>
      <c r="F674" s="161"/>
      <c r="G674" s="161"/>
      <c r="H674" s="164"/>
      <c r="I674" s="162"/>
      <c r="J674" s="25"/>
      <c r="K674" s="163"/>
      <c r="L674" s="27"/>
      <c r="M674" s="27"/>
    </row>
    <row r="675" spans="1:13" x14ac:dyDescent="0.2">
      <c r="A675" s="21"/>
      <c r="B675" s="22"/>
      <c r="C675" s="165"/>
      <c r="D675" s="165"/>
      <c r="E675" s="161"/>
      <c r="F675" s="161"/>
      <c r="G675" s="161"/>
      <c r="H675" s="164"/>
      <c r="I675" s="162"/>
      <c r="J675" s="25"/>
      <c r="K675" s="163"/>
      <c r="L675" s="27"/>
      <c r="M675" s="27"/>
    </row>
    <row r="676" spans="1:13" x14ac:dyDescent="0.2">
      <c r="A676" s="21"/>
      <c r="B676" s="22"/>
      <c r="C676" s="21"/>
      <c r="D676" s="21"/>
      <c r="E676" s="161"/>
      <c r="F676" s="161"/>
      <c r="G676" s="161"/>
      <c r="H676" s="164"/>
      <c r="I676" s="162"/>
      <c r="J676" s="25"/>
      <c r="K676" s="163"/>
      <c r="L676" s="27"/>
      <c r="M676" s="27"/>
    </row>
    <row r="677" spans="1:13" x14ac:dyDescent="0.2">
      <c r="A677" s="21"/>
      <c r="B677" s="22"/>
      <c r="C677" s="21"/>
      <c r="D677" s="21"/>
      <c r="E677" s="161"/>
      <c r="F677" s="161"/>
      <c r="G677" s="161"/>
      <c r="I677" s="162"/>
      <c r="J677" s="25"/>
      <c r="K677" s="163"/>
      <c r="L677" s="27"/>
      <c r="M677" s="27"/>
    </row>
    <row r="678" spans="1:13" x14ac:dyDescent="0.2">
      <c r="A678" s="21"/>
      <c r="B678" s="22"/>
      <c r="C678" s="21"/>
      <c r="D678" s="21"/>
      <c r="E678" s="161"/>
      <c r="F678" s="161"/>
      <c r="G678" s="161"/>
      <c r="I678" s="162"/>
      <c r="J678" s="25"/>
      <c r="K678" s="163"/>
      <c r="L678" s="27"/>
      <c r="M678" s="27"/>
    </row>
    <row r="679" spans="1:13" x14ac:dyDescent="0.2">
      <c r="A679" s="21"/>
      <c r="B679" s="22"/>
      <c r="C679" s="21"/>
      <c r="D679" s="21"/>
      <c r="E679" s="161"/>
      <c r="F679" s="161"/>
      <c r="G679" s="161"/>
      <c r="I679" s="162"/>
      <c r="J679" s="25"/>
      <c r="K679" s="163"/>
      <c r="L679" s="27"/>
      <c r="M679" s="27"/>
    </row>
    <row r="680" spans="1:13" x14ac:dyDescent="0.2">
      <c r="A680" s="21"/>
      <c r="B680" s="22"/>
      <c r="C680" s="21"/>
      <c r="D680" s="21"/>
      <c r="E680" s="161"/>
      <c r="F680" s="161"/>
      <c r="G680" s="161"/>
      <c r="I680" s="162"/>
      <c r="J680" s="25"/>
      <c r="K680" s="163"/>
      <c r="L680" s="27"/>
      <c r="M680" s="27"/>
    </row>
    <row r="681" spans="1:13" x14ac:dyDescent="0.2">
      <c r="A681" s="21"/>
      <c r="B681" s="22"/>
      <c r="C681" s="21"/>
      <c r="D681" s="21"/>
      <c r="E681" s="161"/>
      <c r="F681" s="161"/>
      <c r="G681" s="161"/>
      <c r="I681" s="162"/>
      <c r="J681" s="25"/>
      <c r="K681" s="163"/>
      <c r="L681" s="27"/>
      <c r="M681" s="27"/>
    </row>
    <row r="682" spans="1:13" x14ac:dyDescent="0.2">
      <c r="A682" s="21"/>
      <c r="B682" s="22"/>
      <c r="C682" s="21"/>
      <c r="D682" s="21"/>
      <c r="E682" s="161"/>
      <c r="F682" s="161"/>
      <c r="G682" s="161"/>
      <c r="I682" s="162"/>
      <c r="J682" s="25"/>
      <c r="K682" s="163"/>
      <c r="L682" s="27"/>
      <c r="M682" s="27"/>
    </row>
    <row r="683" spans="1:13" x14ac:dyDescent="0.2">
      <c r="A683" s="21"/>
      <c r="B683" s="22"/>
      <c r="C683" s="21"/>
      <c r="D683" s="21"/>
      <c r="E683" s="161"/>
      <c r="F683" s="161"/>
      <c r="G683" s="161"/>
      <c r="I683" s="162"/>
      <c r="J683" s="25"/>
      <c r="K683" s="163"/>
      <c r="L683" s="27"/>
      <c r="M683" s="27"/>
    </row>
    <row r="684" spans="1:13" x14ac:dyDescent="0.2">
      <c r="A684" s="21"/>
      <c r="B684" s="22"/>
      <c r="C684" s="21"/>
      <c r="D684" s="21"/>
      <c r="E684" s="161"/>
      <c r="F684" s="161"/>
      <c r="G684" s="161"/>
      <c r="I684" s="162"/>
      <c r="J684" s="25"/>
      <c r="K684" s="163"/>
      <c r="L684" s="27"/>
      <c r="M684" s="27"/>
    </row>
    <row r="685" spans="1:13" x14ac:dyDescent="0.2">
      <c r="A685" s="21"/>
      <c r="B685" s="22"/>
      <c r="C685" s="21"/>
      <c r="D685" s="21"/>
      <c r="E685" s="161"/>
      <c r="F685" s="161"/>
      <c r="G685" s="161"/>
      <c r="I685" s="162"/>
      <c r="J685" s="25"/>
      <c r="K685" s="163"/>
      <c r="L685" s="27"/>
      <c r="M685" s="27"/>
    </row>
    <row r="686" spans="1:13" x14ac:dyDescent="0.2">
      <c r="A686" s="21"/>
      <c r="B686" s="22"/>
      <c r="C686" s="21"/>
      <c r="D686" s="21"/>
      <c r="E686" s="161"/>
      <c r="F686" s="161"/>
      <c r="G686" s="161"/>
      <c r="I686" s="162"/>
      <c r="J686" s="25"/>
      <c r="K686" s="163"/>
      <c r="L686" s="27"/>
      <c r="M686" s="27"/>
    </row>
    <row r="687" spans="1:13" x14ac:dyDescent="0.2">
      <c r="A687" s="21"/>
      <c r="B687" s="22"/>
      <c r="C687" s="21"/>
      <c r="D687" s="21"/>
      <c r="E687" s="161"/>
      <c r="F687" s="161"/>
      <c r="G687" s="161"/>
      <c r="I687" s="162"/>
      <c r="J687" s="25"/>
      <c r="K687" s="163"/>
      <c r="L687" s="27"/>
      <c r="M687" s="27"/>
    </row>
    <row r="688" spans="1:13" x14ac:dyDescent="0.2">
      <c r="A688" s="21"/>
      <c r="B688" s="22"/>
      <c r="C688" s="21"/>
      <c r="D688" s="21"/>
      <c r="E688" s="161"/>
      <c r="F688" s="161"/>
      <c r="G688" s="161"/>
      <c r="I688" s="162"/>
      <c r="J688" s="25"/>
      <c r="K688" s="163"/>
      <c r="L688" s="27"/>
      <c r="M688" s="27"/>
    </row>
    <row r="689" spans="1:13" x14ac:dyDescent="0.2">
      <c r="A689" s="21"/>
      <c r="B689" s="22"/>
      <c r="C689" s="21"/>
      <c r="D689" s="21"/>
      <c r="E689" s="161"/>
      <c r="F689" s="161"/>
      <c r="G689" s="161"/>
      <c r="I689" s="162"/>
      <c r="J689" s="25"/>
      <c r="K689" s="163"/>
      <c r="L689" s="27"/>
      <c r="M689" s="27"/>
    </row>
    <row r="690" spans="1:13" x14ac:dyDescent="0.2">
      <c r="A690" s="21"/>
      <c r="B690" s="22"/>
      <c r="C690" s="21"/>
      <c r="D690" s="21"/>
      <c r="E690" s="161"/>
      <c r="F690" s="161"/>
      <c r="G690" s="161"/>
      <c r="I690" s="162"/>
      <c r="J690" s="25"/>
      <c r="K690" s="163"/>
      <c r="L690" s="27"/>
      <c r="M690" s="27"/>
    </row>
    <row r="691" spans="1:13" x14ac:dyDescent="0.2">
      <c r="A691" s="21"/>
      <c r="B691" s="22"/>
      <c r="C691" s="21"/>
      <c r="D691" s="21"/>
      <c r="E691" s="161"/>
      <c r="F691" s="161"/>
      <c r="G691" s="161"/>
      <c r="H691" s="164"/>
      <c r="I691" s="162"/>
      <c r="J691" s="25"/>
      <c r="K691" s="163"/>
      <c r="L691" s="27"/>
      <c r="M691" s="27"/>
    </row>
    <row r="692" spans="1:13" x14ac:dyDescent="0.2">
      <c r="A692" s="21"/>
      <c r="B692" s="22"/>
      <c r="C692" s="21"/>
      <c r="D692" s="21"/>
      <c r="E692" s="161"/>
      <c r="F692" s="161"/>
      <c r="G692" s="161"/>
      <c r="I692" s="162"/>
      <c r="J692" s="25"/>
      <c r="K692" s="163"/>
      <c r="L692" s="27"/>
      <c r="M692" s="27"/>
    </row>
    <row r="693" spans="1:13" x14ac:dyDescent="0.2">
      <c r="A693" s="21"/>
      <c r="B693" s="22"/>
      <c r="C693" s="21"/>
      <c r="D693" s="21"/>
      <c r="E693" s="161"/>
      <c r="F693" s="161"/>
      <c r="G693" s="161"/>
      <c r="I693" s="162"/>
      <c r="J693" s="25"/>
      <c r="K693" s="163"/>
      <c r="L693" s="27"/>
      <c r="M693" s="27"/>
    </row>
    <row r="694" spans="1:13" x14ac:dyDescent="0.2">
      <c r="A694" s="21"/>
      <c r="B694" s="22"/>
      <c r="C694" s="21"/>
      <c r="D694" s="21"/>
      <c r="E694" s="145"/>
      <c r="F694" s="145"/>
      <c r="G694" s="145"/>
      <c r="H694" s="164"/>
      <c r="I694" s="162"/>
      <c r="J694" s="25"/>
      <c r="K694" s="163"/>
      <c r="L694" s="27"/>
      <c r="M694" s="27"/>
    </row>
    <row r="695" spans="1:13" x14ac:dyDescent="0.2">
      <c r="A695" s="21"/>
      <c r="B695" s="22"/>
      <c r="C695" s="21"/>
      <c r="D695" s="21"/>
      <c r="E695" s="145"/>
      <c r="F695" s="145"/>
      <c r="G695" s="145"/>
      <c r="H695" s="164"/>
      <c r="I695" s="162"/>
      <c r="J695" s="25"/>
      <c r="K695" s="163"/>
      <c r="L695" s="27"/>
      <c r="M695" s="27"/>
    </row>
    <row r="696" spans="1:13" x14ac:dyDescent="0.2">
      <c r="A696" s="21"/>
      <c r="B696" s="22"/>
      <c r="C696" s="21"/>
      <c r="D696" s="21"/>
      <c r="E696" s="161"/>
      <c r="F696" s="161"/>
      <c r="G696" s="161"/>
      <c r="I696" s="162"/>
      <c r="J696" s="25"/>
      <c r="K696" s="163"/>
      <c r="L696" s="27"/>
      <c r="M696" s="27"/>
    </row>
    <row r="697" spans="1:13" x14ac:dyDescent="0.2">
      <c r="A697" s="21"/>
      <c r="B697" s="22"/>
      <c r="C697" s="21"/>
      <c r="D697" s="21"/>
      <c r="E697" s="161"/>
      <c r="F697" s="161"/>
      <c r="G697" s="161"/>
      <c r="I697" s="162"/>
      <c r="J697" s="25"/>
      <c r="K697" s="163"/>
      <c r="L697" s="27"/>
      <c r="M697" s="27"/>
    </row>
    <row r="698" spans="1:13" x14ac:dyDescent="0.2">
      <c r="A698" s="21"/>
      <c r="B698" s="22"/>
      <c r="C698" s="21"/>
      <c r="D698" s="21"/>
      <c r="E698" s="145"/>
      <c r="F698" s="145"/>
      <c r="G698" s="145"/>
      <c r="H698" s="164"/>
      <c r="I698" s="162"/>
      <c r="J698" s="25"/>
      <c r="K698" s="163"/>
      <c r="L698" s="27"/>
      <c r="M698" s="27"/>
    </row>
    <row r="699" spans="1:13" x14ac:dyDescent="0.2">
      <c r="A699" s="21"/>
      <c r="B699" s="22"/>
      <c r="C699" s="21"/>
      <c r="D699" s="21"/>
      <c r="E699" s="161"/>
      <c r="F699" s="161"/>
      <c r="G699" s="161"/>
      <c r="I699" s="162"/>
      <c r="J699" s="25"/>
      <c r="K699" s="163"/>
      <c r="L699" s="27"/>
      <c r="M699" s="27"/>
    </row>
    <row r="700" spans="1:13" x14ac:dyDescent="0.2">
      <c r="A700" s="21"/>
      <c r="B700" s="22"/>
      <c r="C700" s="21"/>
      <c r="D700" s="21"/>
      <c r="E700" s="161"/>
      <c r="F700" s="161"/>
      <c r="G700" s="161"/>
      <c r="I700" s="162"/>
      <c r="J700" s="25"/>
      <c r="K700" s="163"/>
      <c r="L700" s="27"/>
      <c r="M700" s="27"/>
    </row>
    <row r="701" spans="1:13" x14ac:dyDescent="0.2">
      <c r="A701" s="21"/>
      <c r="B701" s="22"/>
      <c r="C701" s="21"/>
      <c r="D701" s="21"/>
      <c r="E701" s="161"/>
      <c r="F701" s="161"/>
      <c r="G701" s="161"/>
      <c r="I701" s="162"/>
      <c r="J701" s="25"/>
      <c r="K701" s="163"/>
      <c r="L701" s="27"/>
      <c r="M701" s="27"/>
    </row>
    <row r="702" spans="1:13" x14ac:dyDescent="0.2">
      <c r="A702" s="21"/>
      <c r="B702" s="22"/>
      <c r="C702" s="21"/>
      <c r="D702" s="21"/>
      <c r="E702" s="161"/>
      <c r="F702" s="161"/>
      <c r="G702" s="161"/>
      <c r="I702" s="162"/>
      <c r="J702" s="25"/>
      <c r="K702" s="163"/>
      <c r="L702" s="27"/>
      <c r="M702" s="27"/>
    </row>
    <row r="703" spans="1:13" x14ac:dyDescent="0.2">
      <c r="A703" s="21"/>
      <c r="B703" s="22"/>
      <c r="C703" s="21"/>
      <c r="D703" s="21"/>
      <c r="E703" s="161"/>
      <c r="F703" s="161"/>
      <c r="G703" s="161"/>
      <c r="I703" s="162"/>
      <c r="J703" s="25"/>
      <c r="K703" s="163"/>
      <c r="L703" s="27"/>
      <c r="M703" s="27"/>
    </row>
    <row r="704" spans="1:13" x14ac:dyDescent="0.2">
      <c r="A704" s="21"/>
      <c r="B704" s="22"/>
      <c r="C704" s="21"/>
      <c r="D704" s="21"/>
      <c r="E704" s="161"/>
      <c r="F704" s="161"/>
      <c r="G704" s="161"/>
      <c r="I704" s="162"/>
      <c r="J704" s="25"/>
      <c r="K704" s="163"/>
      <c r="L704" s="27"/>
      <c r="M704" s="27"/>
    </row>
    <row r="705" spans="1:13" x14ac:dyDescent="0.2">
      <c r="A705" s="21"/>
      <c r="B705" s="22"/>
      <c r="C705" s="21"/>
      <c r="D705" s="21"/>
      <c r="E705" s="145"/>
      <c r="F705" s="145"/>
      <c r="G705" s="145"/>
      <c r="H705" s="164"/>
      <c r="I705" s="162"/>
      <c r="J705" s="25"/>
      <c r="K705" s="163"/>
      <c r="L705" s="27"/>
      <c r="M705" s="27"/>
    </row>
    <row r="706" spans="1:13" x14ac:dyDescent="0.2">
      <c r="A706" s="21"/>
      <c r="B706" s="22"/>
      <c r="C706" s="21"/>
      <c r="D706" s="21"/>
      <c r="E706" s="161"/>
      <c r="F706" s="161"/>
      <c r="G706" s="161"/>
      <c r="I706" s="162"/>
      <c r="J706" s="25"/>
      <c r="K706" s="163"/>
      <c r="L706" s="27"/>
      <c r="M706" s="27"/>
    </row>
    <row r="707" spans="1:13" x14ac:dyDescent="0.2">
      <c r="A707" s="21"/>
      <c r="B707" s="22"/>
      <c r="C707" s="21"/>
      <c r="D707" s="21"/>
      <c r="E707" s="161"/>
      <c r="F707" s="161"/>
      <c r="G707" s="161"/>
      <c r="I707" s="162"/>
      <c r="J707" s="25"/>
      <c r="K707" s="163"/>
      <c r="L707" s="27"/>
      <c r="M707" s="27"/>
    </row>
    <row r="708" spans="1:13" x14ac:dyDescent="0.2">
      <c r="A708" s="21"/>
      <c r="B708" s="22"/>
      <c r="C708" s="21"/>
      <c r="D708" s="21"/>
      <c r="E708" s="145"/>
      <c r="F708" s="145"/>
      <c r="G708" s="145"/>
      <c r="H708" s="164"/>
      <c r="I708" s="162"/>
      <c r="J708" s="25"/>
      <c r="K708" s="163"/>
      <c r="L708" s="27"/>
      <c r="M708" s="27"/>
    </row>
    <row r="709" spans="1:13" x14ac:dyDescent="0.2">
      <c r="A709" s="21"/>
      <c r="B709" s="22"/>
      <c r="C709" s="21"/>
      <c r="D709" s="21"/>
      <c r="E709" s="161"/>
      <c r="F709" s="161"/>
      <c r="G709" s="161"/>
      <c r="I709" s="162"/>
      <c r="J709" s="25"/>
      <c r="K709" s="163"/>
      <c r="L709" s="27"/>
      <c r="M709" s="27"/>
    </row>
    <row r="710" spans="1:13" x14ac:dyDescent="0.2">
      <c r="A710" s="21"/>
      <c r="B710" s="22"/>
      <c r="C710" s="21"/>
      <c r="D710" s="21"/>
      <c r="E710" s="161"/>
      <c r="F710" s="161"/>
      <c r="G710" s="161"/>
      <c r="I710" s="162"/>
      <c r="J710" s="25"/>
      <c r="K710" s="163"/>
      <c r="L710" s="27"/>
      <c r="M710" s="27"/>
    </row>
    <row r="711" spans="1:13" x14ac:dyDescent="0.2">
      <c r="A711" s="21"/>
      <c r="B711" s="22"/>
      <c r="C711" s="21"/>
      <c r="D711" s="21"/>
      <c r="E711" s="145"/>
      <c r="F711" s="145"/>
      <c r="G711" s="145"/>
      <c r="H711" s="164"/>
      <c r="I711" s="162"/>
      <c r="J711" s="25"/>
      <c r="K711" s="163"/>
      <c r="L711" s="27"/>
      <c r="M711" s="27"/>
    </row>
    <row r="712" spans="1:13" x14ac:dyDescent="0.2">
      <c r="A712" s="21"/>
      <c r="B712" s="22"/>
      <c r="C712" s="21"/>
      <c r="D712" s="21"/>
      <c r="E712" s="145"/>
      <c r="F712" s="145"/>
      <c r="G712" s="145"/>
      <c r="H712" s="164"/>
      <c r="I712" s="162"/>
      <c r="J712" s="25"/>
      <c r="K712" s="163"/>
      <c r="L712" s="27"/>
      <c r="M712" s="27"/>
    </row>
    <row r="713" spans="1:13" x14ac:dyDescent="0.2">
      <c r="A713" s="21"/>
      <c r="B713" s="22"/>
      <c r="C713" s="21"/>
      <c r="D713" s="21"/>
      <c r="E713" s="161"/>
      <c r="F713" s="161"/>
      <c r="G713" s="161"/>
      <c r="I713" s="162"/>
      <c r="J713" s="25"/>
      <c r="K713" s="163"/>
      <c r="L713" s="27"/>
      <c r="M713" s="27"/>
    </row>
    <row r="714" spans="1:13" x14ac:dyDescent="0.2">
      <c r="A714" s="21"/>
      <c r="B714" s="22"/>
      <c r="C714" s="21"/>
      <c r="D714" s="21"/>
      <c r="E714" s="161"/>
      <c r="F714" s="161"/>
      <c r="G714" s="161"/>
      <c r="I714" s="162"/>
      <c r="J714" s="25"/>
      <c r="K714" s="163"/>
      <c r="L714" s="27"/>
      <c r="M714" s="27"/>
    </row>
    <row r="715" spans="1:13" x14ac:dyDescent="0.2">
      <c r="A715" s="21"/>
      <c r="B715" s="22"/>
      <c r="C715" s="21"/>
      <c r="D715" s="21"/>
      <c r="E715" s="145"/>
      <c r="F715" s="145"/>
      <c r="G715" s="145"/>
      <c r="H715" s="164"/>
      <c r="I715" s="162"/>
      <c r="J715" s="25"/>
      <c r="K715" s="163"/>
      <c r="L715" s="27"/>
      <c r="M715" s="27"/>
    </row>
    <row r="716" spans="1:13" x14ac:dyDescent="0.2">
      <c r="A716" s="21"/>
      <c r="B716" s="22"/>
      <c r="C716" s="21"/>
      <c r="D716" s="21"/>
      <c r="E716" s="161"/>
      <c r="F716" s="161"/>
      <c r="G716" s="161"/>
      <c r="I716" s="162"/>
      <c r="J716" s="25"/>
      <c r="K716" s="163"/>
      <c r="L716" s="27"/>
      <c r="M716" s="27"/>
    </row>
    <row r="717" spans="1:13" x14ac:dyDescent="0.2">
      <c r="A717" s="21"/>
      <c r="B717" s="22"/>
      <c r="C717" s="21"/>
      <c r="D717" s="21"/>
      <c r="E717" s="161"/>
      <c r="F717" s="161"/>
      <c r="G717" s="161"/>
      <c r="I717" s="162"/>
      <c r="J717" s="25"/>
      <c r="K717" s="163"/>
      <c r="L717" s="27"/>
      <c r="M717" s="27"/>
    </row>
    <row r="718" spans="1:13" x14ac:dyDescent="0.2">
      <c r="A718" s="21"/>
      <c r="B718" s="22"/>
      <c r="C718" s="21"/>
      <c r="D718" s="21"/>
      <c r="E718" s="145"/>
      <c r="F718" s="145"/>
      <c r="G718" s="145"/>
      <c r="H718" s="164"/>
      <c r="I718" s="162"/>
      <c r="J718" s="25"/>
      <c r="K718" s="163"/>
      <c r="L718" s="27"/>
      <c r="M718" s="27"/>
    </row>
    <row r="719" spans="1:13" x14ac:dyDescent="0.2">
      <c r="A719" s="21"/>
      <c r="B719" s="22"/>
      <c r="C719" s="21"/>
      <c r="D719" s="21"/>
      <c r="E719" s="161"/>
      <c r="F719" s="161"/>
      <c r="G719" s="161"/>
      <c r="I719" s="162"/>
      <c r="J719" s="25"/>
      <c r="K719" s="163"/>
      <c r="L719" s="27"/>
      <c r="M719" s="27"/>
    </row>
    <row r="720" spans="1:13" x14ac:dyDescent="0.2">
      <c r="A720" s="21"/>
      <c r="B720" s="22"/>
      <c r="C720" s="21"/>
      <c r="D720" s="21"/>
      <c r="E720" s="161"/>
      <c r="F720" s="161"/>
      <c r="G720" s="161"/>
      <c r="I720" s="162"/>
      <c r="J720" s="25"/>
      <c r="K720" s="163"/>
      <c r="L720" s="27"/>
      <c r="M720" s="27"/>
    </row>
    <row r="721" spans="1:13" x14ac:dyDescent="0.2">
      <c r="A721" s="21"/>
      <c r="B721" s="22"/>
      <c r="C721" s="21"/>
      <c r="D721" s="21"/>
      <c r="E721" s="161"/>
      <c r="F721" s="161"/>
      <c r="G721" s="161"/>
      <c r="I721" s="162"/>
      <c r="J721" s="25"/>
      <c r="K721" s="163"/>
      <c r="L721" s="27"/>
      <c r="M721" s="27"/>
    </row>
    <row r="722" spans="1:13" x14ac:dyDescent="0.2">
      <c r="A722" s="21"/>
      <c r="B722" s="22"/>
      <c r="C722" s="21"/>
      <c r="D722" s="21"/>
      <c r="E722" s="161"/>
      <c r="F722" s="161"/>
      <c r="G722" s="161"/>
      <c r="I722" s="162"/>
      <c r="J722" s="25"/>
      <c r="K722" s="163"/>
      <c r="L722" s="27"/>
      <c r="M722" s="27"/>
    </row>
    <row r="723" spans="1:13" x14ac:dyDescent="0.2">
      <c r="A723" s="21"/>
      <c r="B723" s="22"/>
      <c r="C723" s="21"/>
      <c r="D723" s="21"/>
      <c r="E723" s="161"/>
      <c r="F723" s="161"/>
      <c r="G723" s="161"/>
      <c r="I723" s="162"/>
      <c r="J723" s="25"/>
      <c r="K723" s="163"/>
      <c r="L723" s="27"/>
      <c r="M723" s="27"/>
    </row>
    <row r="724" spans="1:13" x14ac:dyDescent="0.2">
      <c r="A724" s="21"/>
      <c r="B724" s="22"/>
      <c r="C724" s="21"/>
      <c r="D724" s="21"/>
      <c r="E724" s="161"/>
      <c r="F724" s="161"/>
      <c r="G724" s="161"/>
      <c r="I724" s="162"/>
      <c r="J724" s="25"/>
      <c r="K724" s="163"/>
      <c r="L724" s="27"/>
      <c r="M724" s="27"/>
    </row>
    <row r="725" spans="1:13" x14ac:dyDescent="0.2">
      <c r="A725" s="21"/>
      <c r="B725" s="22"/>
      <c r="C725" s="21"/>
      <c r="D725" s="21"/>
      <c r="E725" s="161"/>
      <c r="F725" s="161"/>
      <c r="G725" s="161"/>
      <c r="I725" s="162"/>
      <c r="J725" s="25"/>
      <c r="K725" s="163"/>
      <c r="L725" s="27"/>
      <c r="M725" s="27"/>
    </row>
    <row r="726" spans="1:13" x14ac:dyDescent="0.2">
      <c r="A726" s="21"/>
      <c r="B726" s="22"/>
      <c r="C726" s="21"/>
      <c r="D726" s="21"/>
      <c r="E726" s="161"/>
      <c r="F726" s="161"/>
      <c r="G726" s="161"/>
      <c r="I726" s="162"/>
      <c r="J726" s="25"/>
      <c r="K726" s="163"/>
      <c r="L726" s="27"/>
      <c r="M726" s="27"/>
    </row>
    <row r="727" spans="1:13" x14ac:dyDescent="0.2">
      <c r="A727" s="21"/>
      <c r="B727" s="22"/>
      <c r="C727" s="21"/>
      <c r="D727" s="21"/>
      <c r="E727" s="161"/>
      <c r="F727" s="161"/>
      <c r="G727" s="145"/>
      <c r="I727" s="162"/>
      <c r="J727" s="25"/>
      <c r="K727" s="163"/>
      <c r="L727" s="27"/>
      <c r="M727" s="27"/>
    </row>
    <row r="728" spans="1:13" x14ac:dyDescent="0.2">
      <c r="A728" s="21"/>
      <c r="B728" s="22"/>
      <c r="C728" s="21"/>
      <c r="D728" s="21"/>
      <c r="E728" s="161"/>
      <c r="F728" s="161"/>
      <c r="G728" s="161"/>
      <c r="I728" s="162"/>
      <c r="J728" s="25"/>
      <c r="K728" s="163"/>
      <c r="L728" s="27"/>
      <c r="M728" s="27"/>
    </row>
    <row r="729" spans="1:13" x14ac:dyDescent="0.2">
      <c r="A729" s="21"/>
      <c r="B729" s="22"/>
      <c r="C729" s="21"/>
      <c r="D729" s="21"/>
      <c r="E729" s="161"/>
      <c r="F729" s="161"/>
      <c r="G729" s="161"/>
      <c r="I729" s="162"/>
      <c r="J729" s="25"/>
      <c r="K729" s="163"/>
      <c r="L729" s="27"/>
      <c r="M729" s="27"/>
    </row>
    <row r="730" spans="1:13" x14ac:dyDescent="0.2">
      <c r="A730" s="21"/>
      <c r="B730" s="22"/>
      <c r="C730" s="21"/>
      <c r="D730" s="21"/>
      <c r="E730" s="161"/>
      <c r="F730" s="161"/>
      <c r="G730" s="161"/>
      <c r="I730" s="162"/>
      <c r="J730" s="25"/>
      <c r="K730" s="163"/>
      <c r="L730" s="27"/>
      <c r="M730" s="27"/>
    </row>
    <row r="731" spans="1:13" x14ac:dyDescent="0.2">
      <c r="A731" s="21"/>
      <c r="B731" s="22"/>
      <c r="C731" s="21"/>
      <c r="D731" s="21"/>
      <c r="E731" s="161"/>
      <c r="F731" s="161"/>
      <c r="G731" s="161"/>
      <c r="I731" s="162"/>
      <c r="J731" s="25"/>
      <c r="K731" s="163"/>
      <c r="L731" s="27"/>
      <c r="M731" s="27"/>
    </row>
    <row r="732" spans="1:13" x14ac:dyDescent="0.2">
      <c r="A732" s="21"/>
      <c r="B732" s="22"/>
      <c r="C732" s="21"/>
      <c r="D732" s="21"/>
      <c r="E732" s="161"/>
      <c r="F732" s="161"/>
      <c r="G732" s="161"/>
      <c r="I732" s="162"/>
      <c r="J732" s="25"/>
      <c r="K732" s="163"/>
      <c r="L732" s="27"/>
      <c r="M732" s="27"/>
    </row>
    <row r="733" spans="1:13" x14ac:dyDescent="0.2">
      <c r="A733" s="21"/>
      <c r="B733" s="22"/>
      <c r="C733" s="21"/>
      <c r="D733" s="21"/>
      <c r="E733" s="161"/>
      <c r="F733" s="161"/>
      <c r="G733" s="161"/>
      <c r="I733" s="162"/>
      <c r="J733" s="25"/>
      <c r="K733" s="163"/>
      <c r="L733" s="27"/>
      <c r="M733" s="27"/>
    </row>
    <row r="734" spans="1:13" x14ac:dyDescent="0.2">
      <c r="A734" s="21"/>
      <c r="B734" s="22"/>
      <c r="C734" s="21"/>
      <c r="D734" s="21"/>
      <c r="E734" s="161"/>
      <c r="F734" s="161"/>
      <c r="G734" s="161"/>
      <c r="I734" s="162"/>
      <c r="J734" s="25"/>
      <c r="K734" s="163"/>
      <c r="L734" s="27"/>
      <c r="M734" s="27"/>
    </row>
    <row r="735" spans="1:13" x14ac:dyDescent="0.2">
      <c r="A735" s="21"/>
      <c r="B735" s="22"/>
      <c r="C735" s="21"/>
      <c r="D735" s="21"/>
      <c r="E735" s="161"/>
      <c r="F735" s="161"/>
      <c r="G735" s="161"/>
      <c r="I735" s="162"/>
      <c r="J735" s="25"/>
      <c r="K735" s="163"/>
      <c r="L735" s="27"/>
      <c r="M735" s="27"/>
    </row>
    <row r="736" spans="1:13" x14ac:dyDescent="0.2">
      <c r="A736" s="21"/>
      <c r="B736" s="22"/>
      <c r="C736" s="21"/>
      <c r="D736" s="21"/>
      <c r="E736" s="161"/>
      <c r="F736" s="161"/>
      <c r="G736" s="161"/>
      <c r="I736" s="162"/>
      <c r="J736" s="25"/>
      <c r="K736" s="163"/>
      <c r="L736" s="27"/>
      <c r="M736" s="27"/>
    </row>
    <row r="737" spans="1:13" x14ac:dyDescent="0.2">
      <c r="A737" s="21"/>
      <c r="B737" s="22"/>
      <c r="C737" s="21"/>
      <c r="D737" s="21"/>
      <c r="E737" s="161"/>
      <c r="F737" s="161"/>
      <c r="G737" s="161"/>
      <c r="I737" s="162"/>
      <c r="J737" s="25"/>
      <c r="K737" s="163"/>
      <c r="L737" s="27"/>
      <c r="M737" s="27"/>
    </row>
    <row r="738" spans="1:13" x14ac:dyDescent="0.2">
      <c r="A738" s="21"/>
      <c r="B738" s="22"/>
      <c r="C738" s="21"/>
      <c r="D738" s="21"/>
      <c r="E738" s="161"/>
      <c r="F738" s="161"/>
      <c r="G738" s="161"/>
      <c r="I738" s="162"/>
      <c r="J738" s="25"/>
      <c r="K738" s="163"/>
      <c r="L738" s="27"/>
      <c r="M738" s="27"/>
    </row>
    <row r="739" spans="1:13" x14ac:dyDescent="0.2">
      <c r="A739" s="21"/>
      <c r="B739" s="22"/>
      <c r="C739" s="21"/>
      <c r="D739" s="21"/>
      <c r="E739" s="161"/>
      <c r="F739" s="161"/>
      <c r="G739" s="161"/>
      <c r="I739" s="162"/>
      <c r="J739" s="25"/>
      <c r="K739" s="163"/>
      <c r="L739" s="27"/>
      <c r="M739" s="27"/>
    </row>
    <row r="740" spans="1:13" x14ac:dyDescent="0.2">
      <c r="A740" s="21"/>
      <c r="B740" s="22"/>
      <c r="C740" s="21"/>
      <c r="D740" s="21"/>
      <c r="E740" s="161"/>
      <c r="F740" s="161"/>
      <c r="G740" s="161"/>
      <c r="I740" s="162"/>
      <c r="J740" s="25"/>
      <c r="K740" s="163"/>
      <c r="L740" s="27"/>
      <c r="M740" s="27"/>
    </row>
    <row r="741" spans="1:13" x14ac:dyDescent="0.2">
      <c r="A741" s="21"/>
      <c r="B741" s="22"/>
      <c r="C741" s="21"/>
      <c r="D741" s="21"/>
      <c r="E741" s="161"/>
      <c r="F741" s="161"/>
      <c r="G741" s="161"/>
      <c r="I741" s="162"/>
      <c r="J741" s="25"/>
      <c r="K741" s="163"/>
      <c r="L741" s="27"/>
      <c r="M741" s="27"/>
    </row>
    <row r="742" spans="1:13" x14ac:dyDescent="0.2">
      <c r="A742" s="21"/>
      <c r="B742" s="22"/>
      <c r="C742" s="21"/>
      <c r="D742" s="21"/>
      <c r="E742" s="161"/>
      <c r="F742" s="161"/>
      <c r="G742" s="161"/>
      <c r="I742" s="162"/>
      <c r="J742" s="25"/>
      <c r="K742" s="163"/>
      <c r="L742" s="27"/>
      <c r="M742" s="27"/>
    </row>
    <row r="743" spans="1:13" x14ac:dyDescent="0.2">
      <c r="A743" s="21"/>
      <c r="B743" s="22"/>
      <c r="C743" s="21"/>
      <c r="D743" s="21"/>
      <c r="E743" s="161"/>
      <c r="F743" s="161"/>
      <c r="G743" s="161"/>
      <c r="I743" s="162"/>
      <c r="J743" s="25"/>
      <c r="K743" s="163"/>
      <c r="L743" s="27"/>
      <c r="M743" s="27"/>
    </row>
    <row r="744" spans="1:13" x14ac:dyDescent="0.2">
      <c r="A744" s="21"/>
      <c r="B744" s="22"/>
      <c r="C744" s="21"/>
      <c r="D744" s="21"/>
      <c r="E744" s="161"/>
      <c r="F744" s="161"/>
      <c r="G744" s="161"/>
      <c r="I744" s="162"/>
      <c r="J744" s="25"/>
      <c r="K744" s="163"/>
      <c r="L744" s="27"/>
      <c r="M744" s="27"/>
    </row>
    <row r="745" spans="1:13" x14ac:dyDescent="0.2">
      <c r="A745" s="21"/>
      <c r="B745" s="22"/>
      <c r="C745" s="21"/>
      <c r="D745" s="21"/>
      <c r="E745" s="161"/>
      <c r="F745" s="161"/>
      <c r="G745" s="161"/>
      <c r="I745" s="162"/>
      <c r="J745" s="25"/>
      <c r="K745" s="163"/>
      <c r="L745" s="27"/>
      <c r="M745" s="27"/>
    </row>
    <row r="746" spans="1:13" x14ac:dyDescent="0.2">
      <c r="A746" s="21"/>
      <c r="B746" s="22"/>
      <c r="C746" s="19"/>
      <c r="D746" s="19"/>
      <c r="E746" s="161"/>
      <c r="F746" s="161"/>
      <c r="G746" s="161"/>
      <c r="I746" s="162"/>
      <c r="J746" s="25"/>
      <c r="K746" s="163"/>
      <c r="L746" s="27"/>
      <c r="M746" s="27"/>
    </row>
    <row r="747" spans="1:13" x14ac:dyDescent="0.2">
      <c r="A747" s="21"/>
      <c r="B747" s="22"/>
      <c r="C747" s="21"/>
      <c r="D747" s="21"/>
      <c r="E747" s="161"/>
      <c r="F747" s="161"/>
      <c r="G747" s="161"/>
      <c r="I747" s="162"/>
      <c r="J747" s="25"/>
      <c r="K747" s="163"/>
      <c r="L747" s="27"/>
      <c r="M747" s="27"/>
    </row>
    <row r="748" spans="1:13" x14ac:dyDescent="0.2">
      <c r="A748" s="21"/>
      <c r="B748" s="22"/>
      <c r="C748" s="21"/>
      <c r="D748" s="21"/>
      <c r="E748" s="161"/>
      <c r="F748" s="161"/>
      <c r="G748" s="161"/>
      <c r="I748" s="162"/>
      <c r="J748" s="25"/>
      <c r="K748" s="163"/>
      <c r="L748" s="27"/>
      <c r="M748" s="27"/>
    </row>
    <row r="749" spans="1:13" x14ac:dyDescent="0.2">
      <c r="A749" s="21"/>
      <c r="B749" s="22"/>
      <c r="C749" s="21"/>
      <c r="D749" s="21"/>
      <c r="E749" s="161"/>
      <c r="F749" s="161"/>
      <c r="G749" s="161"/>
      <c r="I749" s="162"/>
      <c r="J749" s="25"/>
      <c r="K749" s="163"/>
      <c r="L749" s="27"/>
      <c r="M749" s="27"/>
    </row>
    <row r="750" spans="1:13" x14ac:dyDescent="0.2">
      <c r="A750" s="21"/>
      <c r="B750" s="22"/>
      <c r="C750" s="21"/>
      <c r="D750" s="21"/>
      <c r="E750" s="161"/>
      <c r="F750" s="161"/>
      <c r="G750" s="161"/>
      <c r="I750" s="162"/>
      <c r="J750" s="25"/>
      <c r="K750" s="163"/>
      <c r="L750" s="27"/>
      <c r="M750" s="27"/>
    </row>
    <row r="751" spans="1:13" x14ac:dyDescent="0.2">
      <c r="A751" s="21"/>
      <c r="B751" s="22"/>
      <c r="C751" s="21"/>
      <c r="D751" s="21"/>
      <c r="E751" s="161"/>
      <c r="F751" s="161"/>
      <c r="G751" s="161"/>
      <c r="I751" s="162"/>
      <c r="J751" s="25"/>
      <c r="K751" s="163"/>
      <c r="L751" s="27"/>
      <c r="M751" s="27"/>
    </row>
    <row r="752" spans="1:13" x14ac:dyDescent="0.2">
      <c r="A752" s="21"/>
      <c r="B752" s="22"/>
      <c r="C752" s="21"/>
      <c r="D752" s="21"/>
      <c r="E752" s="161"/>
      <c r="F752" s="161"/>
      <c r="G752" s="161"/>
      <c r="I752" s="162"/>
      <c r="J752" s="25"/>
      <c r="K752" s="163"/>
      <c r="L752" s="27"/>
      <c r="M752" s="27"/>
    </row>
    <row r="753" spans="1:13" x14ac:dyDescent="0.2">
      <c r="A753" s="21"/>
      <c r="B753" s="22"/>
      <c r="C753" s="21"/>
      <c r="D753" s="21"/>
      <c r="E753" s="161"/>
      <c r="F753" s="161"/>
      <c r="G753" s="161"/>
      <c r="I753" s="162"/>
      <c r="J753" s="25"/>
      <c r="K753" s="163"/>
      <c r="L753" s="27"/>
      <c r="M753" s="27"/>
    </row>
    <row r="754" spans="1:13" x14ac:dyDescent="0.2">
      <c r="A754" s="21"/>
      <c r="B754" s="22"/>
      <c r="C754" s="21"/>
      <c r="D754" s="21"/>
      <c r="E754" s="161"/>
      <c r="F754" s="161"/>
      <c r="G754" s="161"/>
      <c r="I754" s="162"/>
      <c r="J754" s="25"/>
      <c r="K754" s="163"/>
      <c r="L754" s="27"/>
      <c r="M754" s="27"/>
    </row>
    <row r="755" spans="1:13" x14ac:dyDescent="0.2">
      <c r="A755" s="21"/>
      <c r="B755" s="22"/>
      <c r="C755" s="21"/>
      <c r="D755" s="21"/>
      <c r="E755" s="161"/>
      <c r="F755" s="161"/>
      <c r="G755" s="161"/>
      <c r="I755" s="162"/>
      <c r="J755" s="25"/>
      <c r="K755" s="163"/>
      <c r="L755" s="27"/>
      <c r="M755" s="27"/>
    </row>
    <row r="756" spans="1:13" x14ac:dyDescent="0.2">
      <c r="A756" s="21"/>
      <c r="B756" s="22"/>
      <c r="C756" s="21"/>
      <c r="D756" s="21"/>
      <c r="E756" s="161"/>
      <c r="F756" s="161"/>
      <c r="G756" s="161"/>
      <c r="I756" s="162"/>
      <c r="J756" s="25"/>
      <c r="K756" s="163"/>
      <c r="L756" s="27"/>
      <c r="M756" s="27"/>
    </row>
    <row r="757" spans="1:13" x14ac:dyDescent="0.2">
      <c r="A757" s="21"/>
      <c r="B757" s="22"/>
      <c r="C757" s="21"/>
      <c r="D757" s="21"/>
      <c r="E757" s="161"/>
      <c r="F757" s="161"/>
      <c r="G757" s="161"/>
      <c r="I757" s="162"/>
      <c r="J757" s="25"/>
      <c r="K757" s="163"/>
      <c r="L757" s="27"/>
      <c r="M757" s="27"/>
    </row>
    <row r="758" spans="1:13" x14ac:dyDescent="0.2">
      <c r="A758" s="21"/>
      <c r="B758" s="22"/>
      <c r="C758" s="21"/>
      <c r="D758" s="21"/>
      <c r="E758" s="161"/>
      <c r="F758" s="161"/>
      <c r="G758" s="161"/>
      <c r="I758" s="162"/>
      <c r="J758" s="25"/>
      <c r="K758" s="163"/>
      <c r="L758" s="27"/>
      <c r="M758" s="27"/>
    </row>
    <row r="759" spans="1:13" x14ac:dyDescent="0.2">
      <c r="A759" s="21"/>
      <c r="B759" s="22"/>
      <c r="C759" s="21"/>
      <c r="D759" s="21"/>
      <c r="E759" s="161"/>
      <c r="F759" s="161"/>
      <c r="G759" s="161"/>
      <c r="I759" s="162"/>
      <c r="J759" s="25"/>
      <c r="K759" s="163"/>
      <c r="L759" s="27"/>
      <c r="M759" s="27"/>
    </row>
    <row r="760" spans="1:13" x14ac:dyDescent="0.2">
      <c r="A760" s="21"/>
      <c r="B760" s="22"/>
      <c r="C760" s="21"/>
      <c r="D760" s="21"/>
      <c r="E760" s="161"/>
      <c r="F760" s="161"/>
      <c r="G760" s="161"/>
      <c r="I760" s="162"/>
      <c r="J760" s="25"/>
      <c r="K760" s="163"/>
      <c r="L760" s="27"/>
      <c r="M760" s="27"/>
    </row>
    <row r="761" spans="1:13" x14ac:dyDescent="0.2">
      <c r="A761" s="21"/>
      <c r="B761" s="22"/>
      <c r="C761" s="21"/>
      <c r="D761" s="21"/>
      <c r="E761" s="161"/>
      <c r="F761" s="161"/>
      <c r="G761" s="161"/>
      <c r="I761" s="162"/>
      <c r="J761" s="25"/>
      <c r="K761" s="163"/>
      <c r="L761" s="27"/>
      <c r="M761" s="27"/>
    </row>
    <row r="762" spans="1:13" x14ac:dyDescent="0.2">
      <c r="A762" s="21"/>
      <c r="B762" s="22"/>
      <c r="C762" s="21"/>
      <c r="D762" s="21"/>
      <c r="E762" s="161"/>
      <c r="F762" s="161"/>
      <c r="G762" s="161"/>
      <c r="I762" s="162"/>
      <c r="J762" s="25"/>
      <c r="K762" s="163"/>
      <c r="L762" s="27"/>
      <c r="M762" s="27"/>
    </row>
    <row r="763" spans="1:13" x14ac:dyDescent="0.2">
      <c r="A763" s="21"/>
      <c r="B763" s="22"/>
      <c r="C763" s="21"/>
      <c r="D763" s="21"/>
      <c r="E763" s="161"/>
      <c r="F763" s="161"/>
      <c r="G763" s="161"/>
      <c r="I763" s="162"/>
      <c r="J763" s="25"/>
      <c r="K763" s="163"/>
      <c r="L763" s="27"/>
      <c r="M763" s="27"/>
    </row>
    <row r="764" spans="1:13" x14ac:dyDescent="0.2">
      <c r="A764" s="21"/>
      <c r="B764" s="22"/>
      <c r="C764" s="21"/>
      <c r="D764" s="21"/>
      <c r="E764" s="161"/>
      <c r="F764" s="161"/>
      <c r="G764" s="161"/>
      <c r="I764" s="162"/>
      <c r="J764" s="25"/>
      <c r="K764" s="163"/>
      <c r="L764" s="27"/>
      <c r="M764" s="27"/>
    </row>
    <row r="765" spans="1:13" x14ac:dyDescent="0.2">
      <c r="A765" s="21"/>
      <c r="B765" s="22"/>
      <c r="C765" s="21"/>
      <c r="D765" s="21"/>
      <c r="E765" s="161"/>
      <c r="F765" s="161"/>
      <c r="G765" s="161"/>
      <c r="I765" s="162"/>
      <c r="J765" s="25"/>
      <c r="K765" s="163"/>
      <c r="L765" s="27"/>
      <c r="M765" s="27"/>
    </row>
    <row r="766" spans="1:13" x14ac:dyDescent="0.2">
      <c r="A766" s="21"/>
      <c r="B766" s="22"/>
      <c r="C766" s="21"/>
      <c r="D766" s="21"/>
      <c r="E766" s="161"/>
      <c r="F766" s="161"/>
      <c r="G766" s="161"/>
      <c r="I766" s="162"/>
      <c r="J766" s="25"/>
      <c r="K766" s="163"/>
      <c r="L766" s="27"/>
      <c r="M766" s="27"/>
    </row>
    <row r="767" spans="1:13" x14ac:dyDescent="0.2">
      <c r="A767" s="21"/>
      <c r="B767" s="22"/>
      <c r="C767" s="21"/>
      <c r="D767" s="21"/>
      <c r="E767" s="161"/>
      <c r="F767" s="161"/>
      <c r="G767" s="161"/>
      <c r="I767" s="162"/>
      <c r="J767" s="25"/>
      <c r="K767" s="163"/>
      <c r="L767" s="27"/>
      <c r="M767" s="27"/>
    </row>
    <row r="768" spans="1:13" x14ac:dyDescent="0.2">
      <c r="A768" s="21"/>
      <c r="B768" s="22"/>
      <c r="C768" s="21"/>
      <c r="D768" s="21"/>
      <c r="E768" s="161"/>
      <c r="F768" s="161"/>
      <c r="G768" s="161"/>
      <c r="I768" s="162"/>
      <c r="J768" s="25"/>
      <c r="K768" s="163"/>
      <c r="L768" s="27"/>
      <c r="M768" s="27"/>
    </row>
    <row r="769" spans="1:13" x14ac:dyDescent="0.2">
      <c r="A769" s="21"/>
      <c r="B769" s="22"/>
      <c r="C769" s="21"/>
      <c r="D769" s="21"/>
      <c r="E769" s="161"/>
      <c r="F769" s="161"/>
      <c r="G769" s="161"/>
      <c r="I769" s="162"/>
      <c r="J769" s="25"/>
      <c r="K769" s="163"/>
      <c r="L769" s="27"/>
      <c r="M769" s="27"/>
    </row>
    <row r="770" spans="1:13" x14ac:dyDescent="0.2">
      <c r="A770" s="21"/>
      <c r="B770" s="22"/>
      <c r="C770" s="21"/>
      <c r="D770" s="21"/>
      <c r="E770" s="161"/>
      <c r="F770" s="161"/>
      <c r="G770" s="161"/>
      <c r="I770" s="162"/>
      <c r="J770" s="25"/>
      <c r="K770" s="163"/>
      <c r="L770" s="27"/>
      <c r="M770" s="27"/>
    </row>
    <row r="771" spans="1:13" x14ac:dyDescent="0.2">
      <c r="A771" s="21"/>
      <c r="B771" s="22"/>
      <c r="C771" s="21"/>
      <c r="D771" s="21"/>
      <c r="E771" s="161"/>
      <c r="F771" s="161"/>
      <c r="G771" s="161"/>
      <c r="I771" s="162"/>
      <c r="J771" s="25"/>
      <c r="K771" s="163"/>
      <c r="L771" s="27"/>
      <c r="M771" s="27"/>
    </row>
    <row r="772" spans="1:13" x14ac:dyDescent="0.2">
      <c r="A772" s="21"/>
      <c r="B772" s="22"/>
      <c r="C772" s="21"/>
      <c r="D772" s="21"/>
      <c r="E772" s="161"/>
      <c r="F772" s="161"/>
      <c r="G772" s="161"/>
      <c r="I772" s="162"/>
      <c r="J772" s="25"/>
      <c r="K772" s="163"/>
      <c r="L772" s="27"/>
      <c r="M772" s="27"/>
    </row>
    <row r="773" spans="1:13" x14ac:dyDescent="0.2">
      <c r="A773" s="21"/>
      <c r="B773" s="22"/>
      <c r="C773" s="21"/>
      <c r="D773" s="21"/>
      <c r="E773" s="161"/>
      <c r="F773" s="161"/>
      <c r="G773" s="161"/>
      <c r="I773" s="162"/>
      <c r="J773" s="25"/>
      <c r="K773" s="163"/>
      <c r="L773" s="27"/>
      <c r="M773" s="27"/>
    </row>
    <row r="774" spans="1:13" x14ac:dyDescent="0.2">
      <c r="A774" s="21"/>
      <c r="B774" s="22"/>
      <c r="C774" s="21"/>
      <c r="D774" s="21"/>
      <c r="E774" s="161"/>
      <c r="F774" s="161"/>
      <c r="G774" s="161"/>
      <c r="I774" s="162"/>
      <c r="J774" s="25"/>
      <c r="K774" s="163"/>
      <c r="L774" s="27"/>
      <c r="M774" s="27"/>
    </row>
    <row r="775" spans="1:13" x14ac:dyDescent="0.2">
      <c r="A775" s="21"/>
      <c r="B775" s="22"/>
      <c r="C775" s="21"/>
      <c r="D775" s="21"/>
      <c r="E775" s="161"/>
      <c r="F775" s="161"/>
      <c r="G775" s="161"/>
      <c r="I775" s="162"/>
      <c r="J775" s="25"/>
      <c r="K775" s="163"/>
      <c r="L775" s="27"/>
      <c r="M775" s="27"/>
    </row>
    <row r="776" spans="1:13" x14ac:dyDescent="0.2">
      <c r="A776" s="21"/>
      <c r="B776" s="22"/>
      <c r="C776" s="21"/>
      <c r="D776" s="21"/>
      <c r="E776" s="161"/>
      <c r="F776" s="161"/>
      <c r="G776" s="161"/>
      <c r="I776" s="162"/>
      <c r="J776" s="25"/>
      <c r="K776" s="163"/>
      <c r="L776" s="27"/>
      <c r="M776" s="27"/>
    </row>
    <row r="777" spans="1:13" x14ac:dyDescent="0.2">
      <c r="A777" s="21"/>
      <c r="B777" s="22"/>
      <c r="C777" s="21"/>
      <c r="D777" s="21"/>
      <c r="E777" s="161"/>
      <c r="F777" s="161"/>
      <c r="G777" s="161"/>
      <c r="I777" s="162"/>
      <c r="J777" s="25"/>
      <c r="K777" s="163"/>
      <c r="L777" s="27"/>
      <c r="M777" s="27"/>
    </row>
    <row r="778" spans="1:13" x14ac:dyDescent="0.2">
      <c r="A778" s="21"/>
      <c r="B778" s="22"/>
      <c r="C778" s="21"/>
      <c r="D778" s="21"/>
      <c r="E778" s="161"/>
      <c r="F778" s="161"/>
      <c r="G778" s="161"/>
      <c r="I778" s="162"/>
      <c r="J778" s="25"/>
      <c r="K778" s="163"/>
      <c r="L778" s="27"/>
      <c r="M778" s="27"/>
    </row>
    <row r="779" spans="1:13" x14ac:dyDescent="0.2">
      <c r="A779" s="21"/>
      <c r="B779" s="22"/>
      <c r="C779" s="21"/>
      <c r="D779" s="21"/>
      <c r="E779" s="161"/>
      <c r="F779" s="161"/>
      <c r="G779" s="161"/>
      <c r="I779" s="162"/>
      <c r="J779" s="25"/>
      <c r="K779" s="163"/>
      <c r="L779" s="27"/>
      <c r="M779" s="27"/>
    </row>
    <row r="780" spans="1:13" x14ac:dyDescent="0.2">
      <c r="A780" s="21"/>
      <c r="B780" s="22"/>
      <c r="C780" s="21"/>
      <c r="D780" s="21"/>
      <c r="E780" s="161"/>
      <c r="F780" s="161"/>
      <c r="G780" s="161"/>
      <c r="I780" s="162"/>
      <c r="J780" s="25"/>
      <c r="K780" s="163"/>
      <c r="L780" s="27"/>
      <c r="M780" s="27"/>
    </row>
    <row r="781" spans="1:13" x14ac:dyDescent="0.2">
      <c r="A781" s="21"/>
      <c r="B781" s="22"/>
      <c r="C781" s="21"/>
      <c r="D781" s="21"/>
      <c r="E781" s="161"/>
      <c r="F781" s="161"/>
      <c r="G781" s="161"/>
      <c r="I781" s="162"/>
      <c r="J781" s="25"/>
      <c r="K781" s="163"/>
      <c r="L781" s="27"/>
      <c r="M781" s="27"/>
    </row>
    <row r="782" spans="1:13" x14ac:dyDescent="0.2">
      <c r="A782" s="21"/>
      <c r="B782" s="22"/>
      <c r="C782" s="21"/>
      <c r="D782" s="21"/>
      <c r="E782" s="161"/>
      <c r="F782" s="161"/>
      <c r="G782" s="161"/>
      <c r="I782" s="162"/>
      <c r="J782" s="25"/>
      <c r="K782" s="163"/>
      <c r="L782" s="27"/>
      <c r="M782" s="27"/>
    </row>
    <row r="783" spans="1:13" x14ac:dyDescent="0.2">
      <c r="A783" s="21"/>
      <c r="B783" s="22"/>
      <c r="C783" s="21"/>
      <c r="D783" s="21"/>
      <c r="E783" s="161"/>
      <c r="F783" s="161"/>
      <c r="G783" s="161"/>
      <c r="I783" s="162"/>
      <c r="J783" s="25"/>
      <c r="K783" s="163"/>
      <c r="L783" s="27"/>
      <c r="M783" s="27"/>
    </row>
    <row r="784" spans="1:13" x14ac:dyDescent="0.2">
      <c r="A784" s="21"/>
      <c r="B784" s="22"/>
      <c r="C784" s="21"/>
      <c r="D784" s="21"/>
      <c r="E784" s="161"/>
      <c r="F784" s="161"/>
      <c r="G784" s="161"/>
      <c r="I784" s="162"/>
      <c r="J784" s="25"/>
      <c r="K784" s="163"/>
      <c r="L784" s="27"/>
      <c r="M784" s="27"/>
    </row>
    <row r="785" spans="1:13" x14ac:dyDescent="0.2">
      <c r="A785" s="21"/>
      <c r="B785" s="22"/>
      <c r="C785" s="19"/>
      <c r="D785" s="19"/>
      <c r="E785" s="161"/>
      <c r="F785" s="161"/>
      <c r="G785" s="161"/>
      <c r="I785" s="162"/>
      <c r="J785" s="25"/>
      <c r="K785" s="163"/>
      <c r="L785" s="27"/>
      <c r="M785" s="27"/>
    </row>
    <row r="786" spans="1:13" x14ac:dyDescent="0.2">
      <c r="A786" s="21"/>
      <c r="B786" s="22"/>
      <c r="C786" s="21"/>
      <c r="D786" s="21"/>
      <c r="E786" s="161"/>
      <c r="F786" s="161"/>
      <c r="G786" s="161"/>
      <c r="I786" s="162"/>
      <c r="J786" s="25"/>
      <c r="K786" s="163"/>
      <c r="L786" s="27"/>
      <c r="M786" s="27"/>
    </row>
    <row r="787" spans="1:13" x14ac:dyDescent="0.2">
      <c r="A787" s="21"/>
      <c r="B787" s="22"/>
      <c r="C787" s="21"/>
      <c r="D787" s="21"/>
      <c r="E787" s="161"/>
      <c r="F787" s="161"/>
      <c r="G787" s="161"/>
      <c r="I787" s="162"/>
      <c r="J787" s="25"/>
      <c r="K787" s="163"/>
      <c r="L787" s="27"/>
      <c r="M787" s="27"/>
    </row>
    <row r="788" spans="1:13" x14ac:dyDescent="0.2">
      <c r="A788" s="21"/>
      <c r="B788" s="22"/>
      <c r="C788" s="21"/>
      <c r="D788" s="21"/>
      <c r="E788" s="161"/>
      <c r="F788" s="161"/>
      <c r="G788" s="161"/>
      <c r="I788" s="162"/>
      <c r="J788" s="25"/>
      <c r="K788" s="163"/>
      <c r="L788" s="27"/>
      <c r="M788" s="27"/>
    </row>
    <row r="789" spans="1:13" x14ac:dyDescent="0.2">
      <c r="A789" s="21"/>
      <c r="B789" s="22"/>
      <c r="C789" s="21"/>
      <c r="D789" s="21"/>
      <c r="E789" s="161"/>
      <c r="F789" s="161"/>
      <c r="G789" s="161"/>
      <c r="I789" s="162"/>
      <c r="J789" s="25"/>
      <c r="K789" s="163"/>
      <c r="L789" s="27"/>
      <c r="M789" s="27"/>
    </row>
    <row r="790" spans="1:13" x14ac:dyDescent="0.2">
      <c r="A790" s="21"/>
      <c r="B790" s="22"/>
      <c r="C790" s="21"/>
      <c r="D790" s="21"/>
      <c r="E790" s="161"/>
      <c r="F790" s="161"/>
      <c r="G790" s="161"/>
      <c r="I790" s="162"/>
      <c r="J790" s="25"/>
      <c r="K790" s="163"/>
      <c r="L790" s="27"/>
      <c r="M790" s="27"/>
    </row>
    <row r="791" spans="1:13" x14ac:dyDescent="0.2">
      <c r="A791" s="21"/>
      <c r="B791" s="22"/>
      <c r="C791" s="21"/>
      <c r="D791" s="21"/>
      <c r="E791" s="161"/>
      <c r="F791" s="161"/>
      <c r="G791" s="161"/>
      <c r="I791" s="162"/>
      <c r="J791" s="25"/>
      <c r="K791" s="163"/>
      <c r="L791" s="27"/>
      <c r="M791" s="27"/>
    </row>
    <row r="792" spans="1:13" x14ac:dyDescent="0.2">
      <c r="A792" s="21"/>
      <c r="B792" s="22"/>
      <c r="C792" s="21"/>
      <c r="D792" s="21"/>
      <c r="E792" s="161"/>
      <c r="F792" s="161"/>
      <c r="G792" s="161"/>
      <c r="I792" s="162"/>
      <c r="J792" s="25"/>
      <c r="K792" s="163"/>
      <c r="L792" s="27"/>
      <c r="M792" s="27"/>
    </row>
    <row r="793" spans="1:13" x14ac:dyDescent="0.2">
      <c r="A793" s="21"/>
      <c r="B793" s="22"/>
      <c r="C793" s="21"/>
      <c r="D793" s="21"/>
      <c r="E793" s="161"/>
      <c r="F793" s="161"/>
      <c r="G793" s="161"/>
      <c r="I793" s="162"/>
      <c r="J793" s="25"/>
      <c r="K793" s="163"/>
      <c r="L793" s="27"/>
      <c r="M793" s="27"/>
    </row>
    <row r="794" spans="1:13" x14ac:dyDescent="0.2">
      <c r="A794" s="21"/>
      <c r="B794" s="22"/>
      <c r="C794" s="21"/>
      <c r="D794" s="21"/>
      <c r="E794" s="161"/>
      <c r="F794" s="161"/>
      <c r="G794" s="161"/>
      <c r="I794" s="162"/>
      <c r="J794" s="25"/>
      <c r="K794" s="163"/>
      <c r="L794" s="27"/>
      <c r="M794" s="27"/>
    </row>
    <row r="795" spans="1:13" x14ac:dyDescent="0.2">
      <c r="A795" s="21"/>
      <c r="B795" s="22"/>
      <c r="C795" s="21"/>
      <c r="D795" s="21"/>
      <c r="E795" s="161"/>
      <c r="F795" s="161"/>
      <c r="G795" s="161"/>
      <c r="I795" s="162"/>
      <c r="J795" s="25"/>
      <c r="K795" s="163"/>
      <c r="L795" s="27"/>
      <c r="M795" s="27"/>
    </row>
    <row r="796" spans="1:13" x14ac:dyDescent="0.2">
      <c r="A796" s="21"/>
      <c r="B796" s="22"/>
      <c r="C796" s="21"/>
      <c r="D796" s="21"/>
      <c r="E796" s="161"/>
      <c r="F796" s="161"/>
      <c r="G796" s="161"/>
      <c r="I796" s="162"/>
      <c r="J796" s="25"/>
      <c r="K796" s="163"/>
      <c r="L796" s="27"/>
      <c r="M796" s="27"/>
    </row>
    <row r="797" spans="1:13" x14ac:dyDescent="0.2">
      <c r="A797" s="21"/>
      <c r="B797" s="22"/>
      <c r="C797" s="21"/>
      <c r="D797" s="21"/>
      <c r="E797" s="161"/>
      <c r="F797" s="161"/>
      <c r="G797" s="161"/>
      <c r="I797" s="162"/>
      <c r="J797" s="25"/>
      <c r="K797" s="163"/>
      <c r="L797" s="27"/>
      <c r="M797" s="27"/>
    </row>
    <row r="798" spans="1:13" x14ac:dyDescent="0.2">
      <c r="A798" s="21"/>
      <c r="B798" s="22"/>
      <c r="C798" s="21"/>
      <c r="D798" s="21"/>
      <c r="E798" s="161"/>
      <c r="F798" s="161"/>
      <c r="G798" s="161"/>
      <c r="I798" s="162"/>
      <c r="J798" s="25"/>
      <c r="K798" s="163"/>
      <c r="L798" s="27"/>
      <c r="M798" s="27"/>
    </row>
    <row r="799" spans="1:13" x14ac:dyDescent="0.2">
      <c r="A799" s="21"/>
      <c r="B799" s="22"/>
      <c r="C799" s="21"/>
      <c r="D799" s="21"/>
      <c r="E799" s="161"/>
      <c r="F799" s="161"/>
      <c r="G799" s="161"/>
      <c r="I799" s="162"/>
      <c r="J799" s="25"/>
      <c r="K799" s="163"/>
      <c r="L799" s="27"/>
      <c r="M799" s="27"/>
    </row>
    <row r="800" spans="1:13" x14ac:dyDescent="0.2">
      <c r="A800" s="21"/>
      <c r="B800" s="22"/>
      <c r="C800" s="21"/>
      <c r="D800" s="21"/>
      <c r="E800" s="161"/>
      <c r="F800" s="161"/>
      <c r="G800" s="161"/>
      <c r="I800" s="162"/>
      <c r="J800" s="25"/>
      <c r="K800" s="163"/>
      <c r="L800" s="27"/>
      <c r="M800" s="27"/>
    </row>
    <row r="801" spans="1:13" x14ac:dyDescent="0.2">
      <c r="A801" s="21"/>
      <c r="B801" s="22"/>
      <c r="C801" s="21"/>
      <c r="D801" s="21"/>
      <c r="E801" s="161"/>
      <c r="F801" s="161"/>
      <c r="G801" s="161"/>
      <c r="I801" s="162"/>
      <c r="J801" s="25"/>
      <c r="K801" s="163"/>
      <c r="L801" s="27"/>
      <c r="M801" s="27"/>
    </row>
    <row r="802" spans="1:13" x14ac:dyDescent="0.2">
      <c r="A802" s="21"/>
      <c r="B802" s="22"/>
      <c r="C802" s="21"/>
      <c r="D802" s="21"/>
      <c r="E802" s="161"/>
      <c r="F802" s="161"/>
      <c r="G802" s="161"/>
      <c r="I802" s="162"/>
      <c r="J802" s="25"/>
      <c r="K802" s="163"/>
      <c r="L802" s="27"/>
      <c r="M802" s="27"/>
    </row>
    <row r="803" spans="1:13" x14ac:dyDescent="0.2">
      <c r="A803" s="21"/>
      <c r="B803" s="22"/>
      <c r="C803" s="21"/>
      <c r="D803" s="21"/>
      <c r="E803" s="161"/>
      <c r="F803" s="161"/>
      <c r="G803" s="161"/>
      <c r="I803" s="162"/>
      <c r="J803" s="25"/>
      <c r="K803" s="163"/>
      <c r="L803" s="27"/>
      <c r="M803" s="27"/>
    </row>
    <row r="804" spans="1:13" x14ac:dyDescent="0.2">
      <c r="A804" s="21"/>
      <c r="B804" s="22"/>
      <c r="C804" s="21"/>
      <c r="D804" s="21"/>
      <c r="E804" s="161"/>
      <c r="F804" s="161"/>
      <c r="G804" s="161"/>
      <c r="I804" s="162"/>
      <c r="J804" s="25"/>
      <c r="K804" s="163"/>
      <c r="L804" s="27"/>
      <c r="M804" s="27"/>
    </row>
    <row r="805" spans="1:13" x14ac:dyDescent="0.2">
      <c r="A805" s="21"/>
      <c r="B805" s="22"/>
      <c r="C805" s="19"/>
      <c r="D805" s="19"/>
      <c r="E805" s="161"/>
      <c r="F805" s="161"/>
      <c r="G805" s="161"/>
      <c r="I805" s="162"/>
      <c r="J805" s="25"/>
      <c r="K805" s="163"/>
      <c r="L805" s="27"/>
      <c r="M805" s="27"/>
    </row>
    <row r="806" spans="1:13" x14ac:dyDescent="0.2">
      <c r="A806" s="21"/>
      <c r="B806" s="22"/>
      <c r="C806" s="21"/>
      <c r="D806" s="21"/>
      <c r="E806" s="161"/>
      <c r="F806" s="161"/>
      <c r="G806" s="161"/>
      <c r="I806" s="162"/>
      <c r="J806" s="25"/>
      <c r="K806" s="163"/>
      <c r="L806" s="27"/>
      <c r="M806" s="27"/>
    </row>
    <row r="807" spans="1:13" x14ac:dyDescent="0.2">
      <c r="A807" s="21"/>
      <c r="B807" s="22"/>
      <c r="C807" s="21"/>
      <c r="D807" s="21"/>
      <c r="E807" s="161"/>
      <c r="F807" s="161"/>
      <c r="G807" s="161"/>
      <c r="I807" s="162"/>
      <c r="J807" s="25"/>
      <c r="K807" s="163"/>
      <c r="L807" s="27"/>
      <c r="M807" s="27"/>
    </row>
    <row r="808" spans="1:13" x14ac:dyDescent="0.2">
      <c r="A808" s="21"/>
      <c r="B808" s="22"/>
      <c r="C808" s="21"/>
      <c r="D808" s="21"/>
      <c r="E808" s="161"/>
      <c r="F808" s="161"/>
      <c r="G808" s="161"/>
      <c r="I808" s="162"/>
      <c r="J808" s="25"/>
      <c r="K808" s="163"/>
      <c r="L808" s="27"/>
      <c r="M808" s="27"/>
    </row>
    <row r="809" spans="1:13" x14ac:dyDescent="0.2">
      <c r="A809" s="21"/>
      <c r="B809" s="22"/>
      <c r="C809" s="21"/>
      <c r="D809" s="21"/>
      <c r="E809" s="161"/>
      <c r="F809" s="161"/>
      <c r="G809" s="161"/>
      <c r="I809" s="162"/>
      <c r="J809" s="25"/>
      <c r="K809" s="163"/>
      <c r="L809" s="27"/>
      <c r="M809" s="27"/>
    </row>
    <row r="810" spans="1:13" x14ac:dyDescent="0.2">
      <c r="A810" s="21"/>
      <c r="B810" s="22"/>
      <c r="C810" s="21"/>
      <c r="D810" s="21"/>
      <c r="E810" s="161"/>
      <c r="F810" s="161"/>
      <c r="G810" s="161"/>
      <c r="I810" s="162"/>
      <c r="J810" s="25"/>
      <c r="K810" s="163"/>
      <c r="L810" s="27"/>
      <c r="M810" s="27"/>
    </row>
    <row r="811" spans="1:13" x14ac:dyDescent="0.2">
      <c r="A811" s="21"/>
      <c r="B811" s="22"/>
      <c r="C811" s="21"/>
      <c r="D811" s="21"/>
      <c r="E811" s="161"/>
      <c r="F811" s="161"/>
      <c r="G811" s="161"/>
      <c r="I811" s="162"/>
      <c r="J811" s="25"/>
      <c r="K811" s="163"/>
      <c r="L811" s="27"/>
      <c r="M811" s="27"/>
    </row>
    <row r="812" spans="1:13" x14ac:dyDescent="0.2">
      <c r="A812" s="21"/>
      <c r="B812" s="22"/>
      <c r="C812" s="21"/>
      <c r="D812" s="21"/>
      <c r="E812" s="161"/>
      <c r="F812" s="161"/>
      <c r="G812" s="161"/>
      <c r="I812" s="162"/>
      <c r="J812" s="25"/>
      <c r="K812" s="163"/>
      <c r="L812" s="27"/>
      <c r="M812" s="27"/>
    </row>
    <row r="813" spans="1:13" x14ac:dyDescent="0.2">
      <c r="A813" s="21"/>
      <c r="B813" s="22"/>
      <c r="C813" s="19"/>
      <c r="D813" s="19"/>
      <c r="E813" s="161"/>
      <c r="F813" s="161"/>
      <c r="G813" s="161"/>
      <c r="I813" s="162"/>
      <c r="J813" s="25"/>
      <c r="K813" s="163"/>
      <c r="L813" s="27"/>
      <c r="M813" s="27"/>
    </row>
    <row r="814" spans="1:13" x14ac:dyDescent="0.2">
      <c r="A814" s="21"/>
      <c r="B814" s="22"/>
      <c r="C814" s="21"/>
      <c r="D814" s="21"/>
      <c r="E814" s="161"/>
      <c r="F814" s="161"/>
      <c r="G814" s="161"/>
      <c r="I814" s="162"/>
      <c r="J814" s="25"/>
      <c r="K814" s="163"/>
      <c r="L814" s="27"/>
      <c r="M814" s="27"/>
    </row>
    <row r="815" spans="1:13" x14ac:dyDescent="0.2">
      <c r="A815" s="21"/>
      <c r="B815" s="22"/>
      <c r="C815" s="21"/>
      <c r="D815" s="21"/>
      <c r="E815" s="161"/>
      <c r="F815" s="161"/>
      <c r="G815" s="161"/>
      <c r="I815" s="162"/>
      <c r="J815" s="25"/>
      <c r="K815" s="163"/>
      <c r="L815" s="27"/>
      <c r="M815" s="27"/>
    </row>
    <row r="816" spans="1:13" x14ac:dyDescent="0.2">
      <c r="A816" s="21"/>
      <c r="B816" s="22"/>
      <c r="C816" s="21"/>
      <c r="D816" s="21"/>
      <c r="E816" s="161"/>
      <c r="F816" s="161"/>
      <c r="G816" s="161"/>
      <c r="I816" s="162"/>
      <c r="J816" s="25"/>
      <c r="K816" s="163"/>
      <c r="L816" s="27"/>
      <c r="M816" s="27"/>
    </row>
    <row r="817" spans="1:13" x14ac:dyDescent="0.2">
      <c r="A817" s="21"/>
      <c r="B817" s="22"/>
      <c r="C817" s="21"/>
      <c r="D817" s="21"/>
      <c r="E817" s="161"/>
      <c r="F817" s="161"/>
      <c r="G817" s="161"/>
      <c r="I817" s="162"/>
      <c r="J817" s="25"/>
      <c r="K817" s="163"/>
      <c r="L817" s="27"/>
      <c r="M817" s="27"/>
    </row>
    <row r="818" spans="1:13" x14ac:dyDescent="0.2">
      <c r="A818" s="21"/>
      <c r="B818" s="22"/>
      <c r="C818" s="21"/>
      <c r="D818" s="21"/>
      <c r="E818" s="161"/>
      <c r="F818" s="161"/>
      <c r="G818" s="161"/>
      <c r="I818" s="162"/>
      <c r="J818" s="25"/>
      <c r="K818" s="163"/>
      <c r="L818" s="27"/>
      <c r="M818" s="27"/>
    </row>
    <row r="819" spans="1:13" x14ac:dyDescent="0.2">
      <c r="A819" s="21"/>
      <c r="B819" s="22"/>
      <c r="C819" s="21"/>
      <c r="D819" s="21"/>
      <c r="E819" s="161"/>
      <c r="F819" s="161"/>
      <c r="G819" s="161"/>
      <c r="I819" s="162"/>
      <c r="J819" s="25"/>
      <c r="K819" s="163"/>
      <c r="L819" s="27"/>
      <c r="M819" s="27"/>
    </row>
    <row r="820" spans="1:13" x14ac:dyDescent="0.2">
      <c r="A820" s="21"/>
      <c r="B820" s="22"/>
      <c r="C820" s="21"/>
      <c r="D820" s="21"/>
      <c r="E820" s="161"/>
      <c r="F820" s="161"/>
      <c r="G820" s="161"/>
      <c r="I820" s="162"/>
      <c r="J820" s="25"/>
      <c r="K820" s="163"/>
      <c r="L820" s="27"/>
      <c r="M820" s="27"/>
    </row>
    <row r="821" spans="1:13" x14ac:dyDescent="0.2">
      <c r="A821" s="21"/>
      <c r="B821" s="22"/>
      <c r="C821" s="21"/>
      <c r="D821" s="21"/>
      <c r="E821" s="161"/>
      <c r="F821" s="161"/>
      <c r="G821" s="161"/>
      <c r="I821" s="162"/>
      <c r="J821" s="25"/>
      <c r="K821" s="163"/>
      <c r="L821" s="27"/>
      <c r="M821" s="27"/>
    </row>
    <row r="822" spans="1:13" x14ac:dyDescent="0.2">
      <c r="A822" s="21"/>
      <c r="B822" s="22"/>
      <c r="C822" s="21"/>
      <c r="D822" s="21"/>
      <c r="E822" s="161"/>
      <c r="F822" s="161"/>
      <c r="G822" s="161"/>
      <c r="I822" s="162"/>
      <c r="J822" s="25"/>
      <c r="K822" s="163"/>
      <c r="L822" s="27"/>
      <c r="M822" s="27"/>
    </row>
    <row r="823" spans="1:13" x14ac:dyDescent="0.2">
      <c r="A823" s="21"/>
      <c r="B823" s="22"/>
      <c r="C823" s="21"/>
      <c r="D823" s="21"/>
      <c r="E823" s="161"/>
      <c r="F823" s="161"/>
      <c r="G823" s="161"/>
      <c r="I823" s="162"/>
      <c r="J823" s="25"/>
      <c r="K823" s="163"/>
      <c r="L823" s="27"/>
      <c r="M823" s="27"/>
    </row>
    <row r="824" spans="1:13" x14ac:dyDescent="0.2">
      <c r="A824" s="21"/>
      <c r="B824" s="22"/>
      <c r="C824" s="21"/>
      <c r="D824" s="21"/>
      <c r="E824" s="161"/>
      <c r="F824" s="161"/>
      <c r="G824" s="161"/>
      <c r="I824" s="162"/>
      <c r="J824" s="25"/>
      <c r="K824" s="163"/>
      <c r="L824" s="27"/>
      <c r="M824" s="27"/>
    </row>
    <row r="825" spans="1:13" x14ac:dyDescent="0.2">
      <c r="A825" s="21"/>
      <c r="B825" s="22"/>
      <c r="C825" s="21"/>
      <c r="D825" s="21"/>
      <c r="E825" s="161"/>
      <c r="F825" s="161"/>
      <c r="G825" s="161"/>
      <c r="I825" s="162"/>
      <c r="J825" s="25"/>
      <c r="K825" s="163"/>
      <c r="L825" s="27"/>
      <c r="M825" s="27"/>
    </row>
    <row r="826" spans="1:13" x14ac:dyDescent="0.2">
      <c r="A826" s="21"/>
      <c r="B826" s="22"/>
      <c r="C826" s="21"/>
      <c r="D826" s="21"/>
      <c r="E826" s="161"/>
      <c r="F826" s="161"/>
      <c r="G826" s="161"/>
      <c r="I826" s="162"/>
      <c r="J826" s="25"/>
      <c r="K826" s="163"/>
      <c r="L826" s="27"/>
      <c r="M826" s="27"/>
    </row>
    <row r="827" spans="1:13" x14ac:dyDescent="0.2">
      <c r="A827" s="21"/>
      <c r="B827" s="22"/>
      <c r="C827" s="21"/>
      <c r="D827" s="21"/>
      <c r="E827" s="161"/>
      <c r="F827" s="161"/>
      <c r="G827" s="161"/>
      <c r="I827" s="162"/>
      <c r="J827" s="25"/>
      <c r="K827" s="163"/>
      <c r="L827" s="27"/>
      <c r="M827" s="27"/>
    </row>
    <row r="828" spans="1:13" x14ac:dyDescent="0.2">
      <c r="A828" s="21"/>
      <c r="B828" s="22"/>
      <c r="C828" s="19"/>
      <c r="D828" s="19"/>
      <c r="E828" s="161"/>
      <c r="F828" s="161"/>
      <c r="G828" s="161"/>
      <c r="I828" s="162"/>
      <c r="J828" s="25"/>
      <c r="K828" s="163"/>
      <c r="L828" s="27"/>
      <c r="M828" s="27"/>
    </row>
    <row r="829" spans="1:13" x14ac:dyDescent="0.2">
      <c r="A829" s="21"/>
      <c r="B829" s="22"/>
      <c r="C829" s="21"/>
      <c r="D829" s="21"/>
      <c r="E829" s="161"/>
      <c r="F829" s="161"/>
      <c r="G829" s="161"/>
      <c r="I829" s="162"/>
      <c r="J829" s="25"/>
      <c r="K829" s="163"/>
      <c r="L829" s="27"/>
      <c r="M829" s="27"/>
    </row>
    <row r="830" spans="1:13" x14ac:dyDescent="0.2">
      <c r="A830" s="21"/>
      <c r="B830" s="22"/>
      <c r="C830" s="21"/>
      <c r="D830" s="21"/>
      <c r="E830" s="161"/>
      <c r="F830" s="161"/>
      <c r="G830" s="161"/>
      <c r="I830" s="162"/>
      <c r="J830" s="25"/>
      <c r="K830" s="163"/>
      <c r="L830" s="27"/>
      <c r="M830" s="27"/>
    </row>
    <row r="831" spans="1:13" x14ac:dyDescent="0.2">
      <c r="A831" s="21"/>
      <c r="B831" s="22"/>
      <c r="C831" s="21"/>
      <c r="D831" s="21"/>
      <c r="E831" s="161"/>
      <c r="F831" s="161"/>
      <c r="G831" s="161"/>
      <c r="I831" s="162"/>
      <c r="J831" s="25"/>
      <c r="K831" s="163"/>
      <c r="L831" s="27"/>
      <c r="M831" s="27"/>
    </row>
    <row r="832" spans="1:13" x14ac:dyDescent="0.2">
      <c r="A832" s="21"/>
      <c r="B832" s="22"/>
      <c r="C832" s="21"/>
      <c r="D832" s="21"/>
      <c r="E832" s="161"/>
      <c r="F832" s="161"/>
      <c r="G832" s="161"/>
      <c r="I832" s="162"/>
      <c r="J832" s="25"/>
      <c r="K832" s="163"/>
      <c r="L832" s="27"/>
      <c r="M832" s="27"/>
    </row>
    <row r="833" spans="1:13" x14ac:dyDescent="0.2">
      <c r="A833" s="21"/>
      <c r="B833" s="22"/>
      <c r="C833" s="21"/>
      <c r="D833" s="21"/>
      <c r="E833" s="161"/>
      <c r="F833" s="161"/>
      <c r="G833" s="161"/>
      <c r="I833" s="162"/>
      <c r="J833" s="25"/>
      <c r="K833" s="163"/>
      <c r="L833" s="27"/>
      <c r="M833" s="27"/>
    </row>
    <row r="834" spans="1:13" x14ac:dyDescent="0.2">
      <c r="A834" s="21"/>
      <c r="B834" s="22"/>
      <c r="C834" s="21"/>
      <c r="D834" s="21"/>
      <c r="E834" s="161"/>
      <c r="F834" s="161"/>
      <c r="G834" s="161"/>
      <c r="I834" s="162"/>
      <c r="J834" s="25"/>
      <c r="K834" s="163"/>
      <c r="L834" s="27"/>
      <c r="M834" s="27"/>
    </row>
    <row r="835" spans="1:13" x14ac:dyDescent="0.2">
      <c r="A835" s="21"/>
      <c r="B835" s="22"/>
      <c r="C835" s="21"/>
      <c r="D835" s="21"/>
      <c r="E835" s="161"/>
      <c r="F835" s="161"/>
      <c r="G835" s="161"/>
      <c r="I835" s="162"/>
      <c r="J835" s="25"/>
      <c r="K835" s="163"/>
      <c r="L835" s="27"/>
      <c r="M835" s="27"/>
    </row>
    <row r="836" spans="1:13" x14ac:dyDescent="0.2">
      <c r="A836" s="21"/>
      <c r="B836" s="22"/>
      <c r="C836" s="21"/>
      <c r="D836" s="21"/>
      <c r="E836" s="161"/>
      <c r="F836" s="161"/>
      <c r="G836" s="161"/>
      <c r="I836" s="162"/>
      <c r="J836" s="25"/>
      <c r="K836" s="163"/>
      <c r="L836" s="27"/>
      <c r="M836" s="27"/>
    </row>
    <row r="837" spans="1:13" x14ac:dyDescent="0.2">
      <c r="A837" s="21"/>
      <c r="B837" s="22"/>
      <c r="C837" s="21"/>
      <c r="D837" s="21"/>
      <c r="E837" s="161"/>
      <c r="F837" s="161"/>
      <c r="G837" s="161"/>
      <c r="I837" s="162"/>
      <c r="J837" s="25"/>
      <c r="K837" s="163"/>
      <c r="L837" s="27"/>
      <c r="M837" s="27"/>
    </row>
    <row r="838" spans="1:13" x14ac:dyDescent="0.2">
      <c r="A838" s="21"/>
      <c r="B838" s="22"/>
      <c r="C838" s="21"/>
      <c r="D838" s="21"/>
      <c r="E838" s="161"/>
      <c r="F838" s="161"/>
      <c r="G838" s="161"/>
      <c r="I838" s="162"/>
      <c r="J838" s="25"/>
      <c r="K838" s="163"/>
      <c r="L838" s="27"/>
      <c r="M838" s="27"/>
    </row>
    <row r="839" spans="1:13" x14ac:dyDescent="0.2">
      <c r="A839" s="21"/>
      <c r="B839" s="22"/>
      <c r="C839" s="21"/>
      <c r="D839" s="21"/>
      <c r="E839" s="161"/>
      <c r="F839" s="161"/>
      <c r="G839" s="161"/>
      <c r="I839" s="162"/>
      <c r="J839" s="25"/>
      <c r="K839" s="163"/>
      <c r="L839" s="27"/>
      <c r="M839" s="27"/>
    </row>
    <row r="840" spans="1:13" x14ac:dyDescent="0.2">
      <c r="A840" s="21"/>
      <c r="B840" s="22"/>
      <c r="C840" s="21"/>
      <c r="D840" s="21"/>
      <c r="E840" s="161"/>
      <c r="F840" s="161"/>
      <c r="G840" s="161"/>
      <c r="I840" s="162"/>
      <c r="J840" s="25"/>
      <c r="K840" s="163"/>
      <c r="L840" s="27"/>
      <c r="M840" s="27"/>
    </row>
    <row r="841" spans="1:13" x14ac:dyDescent="0.2">
      <c r="A841" s="21"/>
      <c r="B841" s="22"/>
      <c r="C841" s="19"/>
      <c r="D841" s="19"/>
      <c r="E841" s="161"/>
      <c r="F841" s="161"/>
      <c r="G841" s="161"/>
      <c r="I841" s="162"/>
      <c r="J841" s="25"/>
      <c r="K841" s="163"/>
      <c r="L841" s="27"/>
      <c r="M841" s="27"/>
    </row>
    <row r="842" spans="1:13" x14ac:dyDescent="0.2">
      <c r="A842" s="21"/>
      <c r="B842" s="22"/>
      <c r="C842" s="21"/>
      <c r="D842" s="21"/>
      <c r="E842" s="161"/>
      <c r="F842" s="161"/>
      <c r="G842" s="161"/>
      <c r="I842" s="162"/>
      <c r="J842" s="25"/>
      <c r="K842" s="163"/>
      <c r="L842" s="27"/>
      <c r="M842" s="27"/>
    </row>
    <row r="843" spans="1:13" x14ac:dyDescent="0.2">
      <c r="A843" s="21"/>
      <c r="B843" s="22"/>
      <c r="C843" s="21"/>
      <c r="D843" s="21"/>
      <c r="E843" s="161"/>
      <c r="F843" s="161"/>
      <c r="G843" s="161"/>
      <c r="I843" s="162"/>
      <c r="J843" s="25"/>
      <c r="K843" s="163"/>
      <c r="L843" s="27"/>
      <c r="M843" s="27"/>
    </row>
    <row r="844" spans="1:13" x14ac:dyDescent="0.2">
      <c r="A844" s="21"/>
      <c r="B844" s="22"/>
      <c r="C844" s="21"/>
      <c r="D844" s="21"/>
      <c r="E844" s="161"/>
      <c r="F844" s="161"/>
      <c r="G844" s="161"/>
      <c r="I844" s="162"/>
      <c r="J844" s="25"/>
      <c r="K844" s="163"/>
      <c r="L844" s="27"/>
      <c r="M844" s="27"/>
    </row>
    <row r="845" spans="1:13" x14ac:dyDescent="0.2">
      <c r="A845" s="21"/>
      <c r="B845" s="22"/>
      <c r="C845" s="21"/>
      <c r="D845" s="21"/>
      <c r="E845" s="161"/>
      <c r="F845" s="161"/>
      <c r="G845" s="161"/>
      <c r="I845" s="162"/>
      <c r="J845" s="25"/>
      <c r="K845" s="163"/>
      <c r="L845" s="27"/>
      <c r="M845" s="27"/>
    </row>
    <row r="846" spans="1:13" x14ac:dyDescent="0.2">
      <c r="A846" s="21"/>
      <c r="B846" s="22"/>
      <c r="C846" s="21"/>
      <c r="D846" s="21"/>
      <c r="E846" s="161"/>
      <c r="F846" s="161"/>
      <c r="G846" s="161"/>
      <c r="I846" s="162"/>
      <c r="J846" s="25"/>
      <c r="K846" s="163"/>
      <c r="L846" s="27"/>
      <c r="M846" s="27"/>
    </row>
    <row r="847" spans="1:13" x14ac:dyDescent="0.2">
      <c r="A847" s="21"/>
      <c r="B847" s="22"/>
      <c r="C847" s="21"/>
      <c r="D847" s="21"/>
      <c r="E847" s="161"/>
      <c r="F847" s="161"/>
      <c r="G847" s="161"/>
      <c r="I847" s="162"/>
      <c r="J847" s="25"/>
      <c r="K847" s="163"/>
      <c r="L847" s="27"/>
      <c r="M847" s="27"/>
    </row>
    <row r="848" spans="1:13" x14ac:dyDescent="0.2">
      <c r="A848" s="21"/>
      <c r="B848" s="22"/>
      <c r="C848" s="21"/>
      <c r="D848" s="21"/>
      <c r="E848" s="161"/>
      <c r="F848" s="161"/>
      <c r="G848" s="161"/>
      <c r="I848" s="162"/>
      <c r="J848" s="25"/>
      <c r="K848" s="163"/>
      <c r="L848" s="27"/>
      <c r="M848" s="27"/>
    </row>
    <row r="849" spans="1:13" x14ac:dyDescent="0.2">
      <c r="A849" s="21"/>
      <c r="B849" s="22"/>
      <c r="C849" s="21"/>
      <c r="D849" s="21"/>
      <c r="E849" s="161"/>
      <c r="F849" s="161"/>
      <c r="G849" s="161"/>
      <c r="I849" s="162"/>
      <c r="J849" s="25"/>
      <c r="K849" s="163"/>
      <c r="L849" s="27"/>
      <c r="M849" s="27"/>
    </row>
    <row r="850" spans="1:13" x14ac:dyDescent="0.2">
      <c r="A850" s="21"/>
      <c r="B850" s="22"/>
      <c r="C850" s="21"/>
      <c r="D850" s="21"/>
      <c r="E850" s="161"/>
      <c r="F850" s="161"/>
      <c r="G850" s="161"/>
      <c r="I850" s="162"/>
      <c r="J850" s="25"/>
      <c r="K850" s="163"/>
      <c r="L850" s="27"/>
      <c r="M850" s="27"/>
    </row>
    <row r="851" spans="1:13" x14ac:dyDescent="0.2">
      <c r="A851" s="21"/>
      <c r="B851" s="22"/>
      <c r="C851" s="21"/>
      <c r="D851" s="21"/>
      <c r="E851" s="161"/>
      <c r="F851" s="161"/>
      <c r="G851" s="161"/>
      <c r="I851" s="162"/>
      <c r="J851" s="25"/>
      <c r="K851" s="163"/>
      <c r="L851" s="27"/>
      <c r="M851" s="27"/>
    </row>
    <row r="852" spans="1:13" x14ac:dyDescent="0.2">
      <c r="A852" s="21"/>
      <c r="B852" s="22"/>
      <c r="C852" s="21"/>
      <c r="D852" s="21"/>
      <c r="E852" s="161"/>
      <c r="F852" s="161"/>
      <c r="G852" s="161"/>
      <c r="I852" s="162"/>
      <c r="J852" s="25"/>
      <c r="K852" s="163"/>
      <c r="L852" s="27"/>
      <c r="M852" s="27"/>
    </row>
    <row r="853" spans="1:13" x14ac:dyDescent="0.2">
      <c r="A853" s="21"/>
      <c r="B853" s="22"/>
      <c r="C853" s="21"/>
      <c r="D853" s="21"/>
      <c r="E853" s="161"/>
      <c r="F853" s="161"/>
      <c r="G853" s="161"/>
      <c r="I853" s="162"/>
      <c r="J853" s="25"/>
      <c r="K853" s="163"/>
      <c r="L853" s="27"/>
      <c r="M853" s="27"/>
    </row>
    <row r="854" spans="1:13" x14ac:dyDescent="0.2">
      <c r="A854" s="21"/>
      <c r="B854" s="22"/>
      <c r="C854" s="21"/>
      <c r="D854" s="21"/>
      <c r="E854" s="161"/>
      <c r="F854" s="161"/>
      <c r="G854" s="161"/>
      <c r="I854" s="162"/>
      <c r="J854" s="25"/>
      <c r="K854" s="163"/>
      <c r="L854" s="27"/>
      <c r="M854" s="27"/>
    </row>
    <row r="855" spans="1:13" x14ac:dyDescent="0.2">
      <c r="A855" s="21"/>
      <c r="B855" s="22"/>
      <c r="C855" s="21"/>
      <c r="D855" s="21"/>
      <c r="E855" s="161"/>
      <c r="F855" s="161"/>
      <c r="G855" s="161"/>
      <c r="I855" s="162"/>
      <c r="J855" s="25"/>
      <c r="K855" s="163"/>
      <c r="L855" s="27"/>
      <c r="M855" s="27"/>
    </row>
    <row r="856" spans="1:13" x14ac:dyDescent="0.2">
      <c r="A856" s="21"/>
      <c r="B856" s="22"/>
      <c r="C856" s="21"/>
      <c r="D856" s="21"/>
      <c r="E856" s="161"/>
      <c r="F856" s="161"/>
      <c r="G856" s="161"/>
      <c r="I856" s="162"/>
      <c r="J856" s="25"/>
      <c r="K856" s="163"/>
      <c r="L856" s="27"/>
      <c r="M856" s="27"/>
    </row>
    <row r="857" spans="1:13" x14ac:dyDescent="0.2">
      <c r="A857" s="21"/>
      <c r="B857" s="22"/>
      <c r="C857" s="21"/>
      <c r="D857" s="21"/>
      <c r="E857" s="161"/>
      <c r="F857" s="161"/>
      <c r="G857" s="161"/>
      <c r="I857" s="162"/>
      <c r="J857" s="25"/>
      <c r="K857" s="163"/>
      <c r="L857" s="27"/>
      <c r="M857" s="27"/>
    </row>
    <row r="858" spans="1:13" x14ac:dyDescent="0.2">
      <c r="A858" s="21"/>
      <c r="B858" s="22"/>
      <c r="C858" s="21"/>
      <c r="D858" s="21"/>
      <c r="E858" s="161"/>
      <c r="F858" s="161"/>
      <c r="G858" s="161"/>
      <c r="I858" s="162"/>
      <c r="J858" s="25"/>
      <c r="K858" s="163"/>
      <c r="L858" s="27"/>
      <c r="M858" s="27"/>
    </row>
    <row r="859" spans="1:13" x14ac:dyDescent="0.2">
      <c r="A859" s="21"/>
      <c r="B859" s="22"/>
      <c r="C859" s="21"/>
      <c r="D859" s="21"/>
      <c r="E859" s="161"/>
      <c r="F859" s="161"/>
      <c r="G859" s="161"/>
      <c r="I859" s="162"/>
      <c r="J859" s="25"/>
      <c r="K859" s="163"/>
      <c r="L859" s="27"/>
      <c r="M859" s="27"/>
    </row>
    <row r="860" spans="1:13" x14ac:dyDescent="0.2">
      <c r="A860" s="21"/>
      <c r="B860" s="22"/>
      <c r="C860" s="21"/>
      <c r="D860" s="21"/>
      <c r="E860" s="161"/>
      <c r="F860" s="161"/>
      <c r="G860" s="161"/>
      <c r="I860" s="162"/>
      <c r="J860" s="25"/>
      <c r="K860" s="163"/>
      <c r="L860" s="27"/>
      <c r="M860" s="27"/>
    </row>
    <row r="861" spans="1:13" x14ac:dyDescent="0.2">
      <c r="A861" s="21"/>
      <c r="B861" s="22"/>
      <c r="C861" s="21"/>
      <c r="D861" s="21"/>
      <c r="E861" s="161"/>
      <c r="F861" s="161"/>
      <c r="G861" s="161"/>
      <c r="I861" s="162"/>
      <c r="J861" s="25"/>
      <c r="K861" s="163"/>
      <c r="L861" s="27"/>
      <c r="M861" s="27"/>
    </row>
    <row r="862" spans="1:13" x14ac:dyDescent="0.2">
      <c r="A862" s="21"/>
      <c r="B862" s="22"/>
      <c r="C862" s="21"/>
      <c r="D862" s="21"/>
      <c r="E862" s="161"/>
      <c r="F862" s="161"/>
      <c r="G862" s="161"/>
      <c r="I862" s="162"/>
      <c r="J862" s="25"/>
      <c r="K862" s="163"/>
      <c r="L862" s="27"/>
      <c r="M862" s="27"/>
    </row>
    <row r="863" spans="1:13" x14ac:dyDescent="0.2">
      <c r="A863" s="21"/>
      <c r="B863" s="22"/>
      <c r="C863" s="21"/>
      <c r="D863" s="21"/>
      <c r="E863" s="161"/>
      <c r="F863" s="161"/>
      <c r="G863" s="161"/>
      <c r="I863" s="162"/>
      <c r="J863" s="25"/>
      <c r="K863" s="163"/>
      <c r="L863" s="27"/>
      <c r="M863" s="27"/>
    </row>
    <row r="864" spans="1:13" x14ac:dyDescent="0.2">
      <c r="A864" s="21"/>
      <c r="B864" s="22"/>
      <c r="C864" s="21"/>
      <c r="D864" s="21"/>
      <c r="E864" s="161"/>
      <c r="F864" s="161"/>
      <c r="G864" s="161"/>
      <c r="I864" s="162"/>
      <c r="J864" s="25"/>
      <c r="K864" s="163"/>
      <c r="L864" s="27"/>
      <c r="M864" s="27"/>
    </row>
    <row r="865" spans="1:13" x14ac:dyDescent="0.2">
      <c r="A865" s="21"/>
      <c r="B865" s="22"/>
      <c r="C865" s="21"/>
      <c r="D865" s="21"/>
      <c r="E865" s="161"/>
      <c r="F865" s="161"/>
      <c r="G865" s="161"/>
      <c r="I865" s="162"/>
      <c r="J865" s="25"/>
      <c r="K865" s="163"/>
      <c r="L865" s="27"/>
      <c r="M865" s="27"/>
    </row>
    <row r="866" spans="1:13" x14ac:dyDescent="0.2">
      <c r="A866" s="21"/>
      <c r="B866" s="22"/>
      <c r="C866" s="21"/>
      <c r="D866" s="21"/>
      <c r="E866" s="161"/>
      <c r="F866" s="161"/>
      <c r="G866" s="161"/>
      <c r="I866" s="162"/>
      <c r="J866" s="25"/>
      <c r="K866" s="163"/>
      <c r="L866" s="27"/>
      <c r="M866" s="27"/>
    </row>
    <row r="867" spans="1:13" x14ac:dyDescent="0.2">
      <c r="A867" s="21"/>
      <c r="B867" s="22"/>
      <c r="C867" s="21"/>
      <c r="D867" s="21"/>
      <c r="E867" s="161"/>
      <c r="F867" s="161"/>
      <c r="G867" s="161"/>
      <c r="I867" s="162"/>
      <c r="J867" s="25"/>
      <c r="K867" s="163"/>
      <c r="L867" s="27"/>
      <c r="M867" s="27"/>
    </row>
    <row r="868" spans="1:13" x14ac:dyDescent="0.2">
      <c r="A868" s="21"/>
      <c r="B868" s="22"/>
      <c r="C868" s="21"/>
      <c r="D868" s="21"/>
      <c r="E868" s="161"/>
      <c r="F868" s="161"/>
      <c r="G868" s="161"/>
      <c r="I868" s="162"/>
      <c r="J868" s="25"/>
      <c r="K868" s="163"/>
      <c r="L868" s="27"/>
      <c r="M868" s="27"/>
    </row>
    <row r="869" spans="1:13" x14ac:dyDescent="0.2">
      <c r="A869" s="21"/>
      <c r="B869" s="22"/>
      <c r="C869" s="21"/>
      <c r="D869" s="21"/>
      <c r="E869" s="161"/>
      <c r="F869" s="161"/>
      <c r="G869" s="161"/>
      <c r="I869" s="162"/>
      <c r="J869" s="25"/>
      <c r="K869" s="163"/>
      <c r="L869" s="27"/>
      <c r="M869" s="27"/>
    </row>
    <row r="870" spans="1:13" x14ac:dyDescent="0.2">
      <c r="A870" s="21"/>
      <c r="B870" s="22"/>
      <c r="C870" s="21"/>
      <c r="D870" s="21"/>
      <c r="E870" s="161"/>
      <c r="F870" s="161"/>
      <c r="G870" s="161"/>
      <c r="I870" s="162"/>
      <c r="J870" s="25"/>
      <c r="K870" s="163"/>
      <c r="L870" s="27"/>
      <c r="M870" s="27"/>
    </row>
    <row r="871" spans="1:13" x14ac:dyDescent="0.2">
      <c r="A871" s="21"/>
      <c r="B871" s="22"/>
      <c r="C871" s="21"/>
      <c r="D871" s="21"/>
      <c r="E871" s="161"/>
      <c r="F871" s="161"/>
      <c r="G871" s="161"/>
      <c r="I871" s="162"/>
      <c r="J871" s="25"/>
      <c r="K871" s="163"/>
      <c r="L871" s="27"/>
      <c r="M871" s="27"/>
    </row>
    <row r="872" spans="1:13" x14ac:dyDescent="0.2">
      <c r="A872" s="21"/>
      <c r="B872" s="22"/>
      <c r="C872" s="21"/>
      <c r="D872" s="21"/>
      <c r="E872" s="161"/>
      <c r="F872" s="161"/>
      <c r="G872" s="161"/>
      <c r="I872" s="162"/>
      <c r="J872" s="25"/>
      <c r="K872" s="163"/>
      <c r="L872" s="27"/>
      <c r="M872" s="27"/>
    </row>
    <row r="873" spans="1:13" x14ac:dyDescent="0.2">
      <c r="A873" s="21"/>
      <c r="B873" s="22"/>
      <c r="C873" s="21"/>
      <c r="D873" s="21"/>
      <c r="E873" s="161"/>
      <c r="F873" s="161"/>
      <c r="G873" s="161"/>
      <c r="I873" s="162"/>
      <c r="J873" s="25"/>
      <c r="K873" s="163"/>
      <c r="L873" s="27"/>
      <c r="M873" s="27"/>
    </row>
    <row r="874" spans="1:13" x14ac:dyDescent="0.2">
      <c r="A874" s="21"/>
      <c r="B874" s="22"/>
      <c r="C874" s="21"/>
      <c r="D874" s="21"/>
      <c r="E874" s="161"/>
      <c r="F874" s="161"/>
      <c r="G874" s="161"/>
      <c r="I874" s="162"/>
      <c r="J874" s="25"/>
      <c r="K874" s="163"/>
      <c r="L874" s="27"/>
      <c r="M874" s="27"/>
    </row>
    <row r="875" spans="1:13" x14ac:dyDescent="0.2">
      <c r="A875" s="21"/>
      <c r="B875" s="22"/>
      <c r="C875" s="21"/>
      <c r="D875" s="21"/>
      <c r="E875" s="161"/>
      <c r="F875" s="161"/>
      <c r="G875" s="161"/>
      <c r="I875" s="162"/>
      <c r="J875" s="25"/>
      <c r="K875" s="163"/>
      <c r="L875" s="27"/>
      <c r="M875" s="27"/>
    </row>
    <row r="876" spans="1:13" x14ac:dyDescent="0.2">
      <c r="A876" s="21"/>
      <c r="B876" s="22"/>
      <c r="C876" s="19"/>
      <c r="D876" s="19"/>
      <c r="E876" s="161"/>
      <c r="F876" s="161"/>
      <c r="G876" s="161"/>
      <c r="I876" s="162"/>
      <c r="J876" s="25"/>
      <c r="K876" s="163"/>
      <c r="L876" s="27"/>
      <c r="M876" s="27"/>
    </row>
    <row r="877" spans="1:13" x14ac:dyDescent="0.2">
      <c r="A877" s="21"/>
      <c r="B877" s="22"/>
      <c r="C877" s="21"/>
      <c r="D877" s="21"/>
      <c r="E877" s="161"/>
      <c r="F877" s="161"/>
      <c r="G877" s="161"/>
      <c r="I877" s="162"/>
      <c r="J877" s="25"/>
      <c r="K877" s="163"/>
      <c r="L877" s="27"/>
      <c r="M877" s="27"/>
    </row>
    <row r="878" spans="1:13" x14ac:dyDescent="0.2">
      <c r="A878" s="21"/>
      <c r="B878" s="22"/>
      <c r="C878" s="21"/>
      <c r="D878" s="21"/>
      <c r="E878" s="161"/>
      <c r="F878" s="161"/>
      <c r="G878" s="161"/>
      <c r="I878" s="162"/>
      <c r="J878" s="25"/>
      <c r="K878" s="163"/>
      <c r="L878" s="27"/>
      <c r="M878" s="27"/>
    </row>
    <row r="879" spans="1:13" x14ac:dyDescent="0.2">
      <c r="A879" s="21"/>
      <c r="B879" s="22"/>
      <c r="C879" s="21"/>
      <c r="D879" s="21"/>
      <c r="E879" s="161"/>
      <c r="F879" s="161"/>
      <c r="G879" s="161"/>
      <c r="I879" s="162"/>
      <c r="J879" s="25"/>
      <c r="K879" s="163"/>
      <c r="L879" s="27"/>
      <c r="M879" s="27"/>
    </row>
    <row r="880" spans="1:13" x14ac:dyDescent="0.2">
      <c r="A880" s="21"/>
      <c r="B880" s="22"/>
      <c r="C880" s="19"/>
      <c r="D880" s="19"/>
      <c r="E880" s="161"/>
      <c r="F880" s="161"/>
      <c r="G880" s="161"/>
      <c r="I880" s="162"/>
      <c r="J880" s="25"/>
      <c r="K880" s="163"/>
      <c r="L880" s="27"/>
      <c r="M880" s="27"/>
    </row>
    <row r="881" spans="1:13" x14ac:dyDescent="0.2">
      <c r="A881" s="21"/>
      <c r="B881" s="22"/>
      <c r="C881" s="21"/>
      <c r="D881" s="21"/>
      <c r="E881" s="161"/>
      <c r="F881" s="161"/>
      <c r="G881" s="161"/>
      <c r="I881" s="162"/>
      <c r="J881" s="25"/>
      <c r="K881" s="163"/>
      <c r="L881" s="27"/>
      <c r="M881" s="27"/>
    </row>
    <row r="882" spans="1:13" x14ac:dyDescent="0.2">
      <c r="A882" s="21"/>
      <c r="B882" s="22"/>
      <c r="C882" s="21"/>
      <c r="D882" s="21"/>
      <c r="E882" s="161"/>
      <c r="F882" s="161"/>
      <c r="G882" s="161"/>
      <c r="I882" s="162"/>
      <c r="J882" s="25"/>
      <c r="K882" s="163"/>
      <c r="L882" s="27"/>
      <c r="M882" s="27"/>
    </row>
    <row r="883" spans="1:13" x14ac:dyDescent="0.2">
      <c r="A883" s="21"/>
      <c r="B883" s="22"/>
      <c r="C883" s="21"/>
      <c r="D883" s="21"/>
      <c r="E883" s="161"/>
      <c r="F883" s="161"/>
      <c r="G883" s="161"/>
      <c r="I883" s="162"/>
      <c r="J883" s="25"/>
      <c r="K883" s="163"/>
      <c r="L883" s="27"/>
      <c r="M883" s="27"/>
    </row>
    <row r="884" spans="1:13" x14ac:dyDescent="0.2">
      <c r="A884" s="21"/>
      <c r="B884" s="22"/>
      <c r="C884" s="21"/>
      <c r="D884" s="21"/>
      <c r="E884" s="161"/>
      <c r="F884" s="161"/>
      <c r="G884" s="161"/>
      <c r="I884" s="162"/>
      <c r="J884" s="25"/>
      <c r="K884" s="163"/>
      <c r="L884" s="27"/>
      <c r="M884" s="27"/>
    </row>
    <row r="885" spans="1:13" x14ac:dyDescent="0.2">
      <c r="A885" s="21"/>
      <c r="B885" s="22"/>
      <c r="C885" s="21"/>
      <c r="D885" s="21"/>
      <c r="E885" s="161"/>
      <c r="F885" s="161"/>
      <c r="G885" s="161"/>
      <c r="I885" s="162"/>
      <c r="J885" s="25"/>
      <c r="K885" s="163"/>
      <c r="L885" s="27"/>
      <c r="M885" s="27"/>
    </row>
    <row r="886" spans="1:13" x14ac:dyDescent="0.2">
      <c r="A886" s="21"/>
      <c r="B886" s="22"/>
      <c r="C886" s="21"/>
      <c r="D886" s="21"/>
      <c r="E886" s="161"/>
      <c r="F886" s="161"/>
      <c r="G886" s="161"/>
      <c r="I886" s="162"/>
      <c r="J886" s="25"/>
      <c r="K886" s="163"/>
      <c r="L886" s="27"/>
      <c r="M886" s="27"/>
    </row>
    <row r="887" spans="1:13" x14ac:dyDescent="0.2">
      <c r="A887" s="21"/>
      <c r="B887" s="22"/>
      <c r="C887" s="21"/>
      <c r="D887" s="21"/>
      <c r="E887" s="161"/>
      <c r="F887" s="161"/>
      <c r="G887" s="161"/>
      <c r="I887" s="162"/>
      <c r="J887" s="25"/>
      <c r="K887" s="163"/>
      <c r="L887" s="27"/>
      <c r="M887" s="27"/>
    </row>
    <row r="888" spans="1:13" x14ac:dyDescent="0.2">
      <c r="A888" s="21"/>
      <c r="B888" s="22"/>
      <c r="C888" s="21"/>
      <c r="D888" s="21"/>
      <c r="E888" s="161"/>
      <c r="F888" s="161"/>
      <c r="G888" s="161"/>
      <c r="I888" s="162"/>
      <c r="J888" s="25"/>
      <c r="K888" s="163"/>
      <c r="L888" s="27"/>
      <c r="M888" s="27"/>
    </row>
    <row r="889" spans="1:13" x14ac:dyDescent="0.2">
      <c r="A889" s="21"/>
      <c r="B889" s="22"/>
      <c r="C889" s="21"/>
      <c r="D889" s="21"/>
      <c r="E889" s="161"/>
      <c r="F889" s="161"/>
      <c r="G889" s="161"/>
      <c r="I889" s="162"/>
      <c r="J889" s="25"/>
      <c r="K889" s="163"/>
      <c r="L889" s="27"/>
      <c r="M889" s="27"/>
    </row>
    <row r="890" spans="1:13" x14ac:dyDescent="0.2">
      <c r="A890" s="21"/>
      <c r="B890" s="22"/>
      <c r="C890" s="21"/>
      <c r="D890" s="21"/>
      <c r="E890" s="161"/>
      <c r="F890" s="161"/>
      <c r="G890" s="161"/>
      <c r="I890" s="162"/>
      <c r="J890" s="25"/>
      <c r="K890" s="163"/>
      <c r="L890" s="27"/>
      <c r="M890" s="27"/>
    </row>
    <row r="891" spans="1:13" x14ac:dyDescent="0.2">
      <c r="A891" s="21"/>
      <c r="B891" s="22"/>
      <c r="C891" s="21"/>
      <c r="D891" s="21"/>
      <c r="E891" s="161"/>
      <c r="F891" s="161"/>
      <c r="G891" s="161"/>
      <c r="I891" s="162"/>
      <c r="J891" s="25"/>
      <c r="K891" s="163"/>
      <c r="L891" s="27"/>
      <c r="M891" s="27"/>
    </row>
    <row r="892" spans="1:13" x14ac:dyDescent="0.2">
      <c r="A892" s="21"/>
      <c r="B892" s="22"/>
      <c r="C892" s="21"/>
      <c r="D892" s="21"/>
      <c r="E892" s="161"/>
      <c r="F892" s="161"/>
      <c r="G892" s="161"/>
      <c r="I892" s="162"/>
      <c r="J892" s="25"/>
      <c r="K892" s="163"/>
      <c r="L892" s="27"/>
      <c r="M892" s="27"/>
    </row>
    <row r="893" spans="1:13" x14ac:dyDescent="0.2">
      <c r="A893" s="21"/>
      <c r="B893" s="22"/>
      <c r="C893" s="21"/>
      <c r="D893" s="21"/>
      <c r="E893" s="161"/>
      <c r="F893" s="161"/>
      <c r="G893" s="161"/>
      <c r="I893" s="162"/>
      <c r="J893" s="25"/>
      <c r="K893" s="163"/>
      <c r="L893" s="27"/>
      <c r="M893" s="27"/>
    </row>
    <row r="894" spans="1:13" x14ac:dyDescent="0.2">
      <c r="A894" s="21"/>
      <c r="B894" s="22"/>
      <c r="C894" s="21"/>
      <c r="D894" s="21"/>
      <c r="E894" s="161"/>
      <c r="F894" s="161"/>
      <c r="G894" s="161"/>
      <c r="I894" s="162"/>
      <c r="J894" s="25"/>
      <c r="K894" s="163"/>
      <c r="L894" s="27"/>
      <c r="M894" s="27"/>
    </row>
    <row r="895" spans="1:13" x14ac:dyDescent="0.2">
      <c r="A895" s="21"/>
      <c r="B895" s="22"/>
      <c r="C895" s="21"/>
      <c r="D895" s="21"/>
      <c r="E895" s="161"/>
      <c r="F895" s="161"/>
      <c r="G895" s="161"/>
      <c r="I895" s="162"/>
      <c r="J895" s="25"/>
      <c r="K895" s="163"/>
      <c r="L895" s="27"/>
      <c r="M895" s="27"/>
    </row>
    <row r="896" spans="1:13" x14ac:dyDescent="0.2">
      <c r="A896" s="21"/>
      <c r="B896" s="22"/>
      <c r="C896" s="21"/>
      <c r="D896" s="21"/>
      <c r="E896" s="161"/>
      <c r="F896" s="161"/>
      <c r="G896" s="161"/>
      <c r="I896" s="162"/>
      <c r="J896" s="25"/>
      <c r="K896" s="163"/>
      <c r="L896" s="27"/>
      <c r="M896" s="27"/>
    </row>
    <row r="897" spans="1:13" x14ac:dyDescent="0.2">
      <c r="A897" s="21"/>
      <c r="B897" s="22"/>
      <c r="C897" s="21"/>
      <c r="D897" s="21"/>
      <c r="E897" s="161"/>
      <c r="F897" s="161"/>
      <c r="G897" s="161"/>
      <c r="I897" s="162"/>
      <c r="J897" s="25"/>
      <c r="K897" s="163"/>
      <c r="L897" s="27"/>
      <c r="M897" s="27"/>
    </row>
    <row r="898" spans="1:13" x14ac:dyDescent="0.2">
      <c r="A898" s="21"/>
      <c r="B898" s="22"/>
      <c r="C898" s="21"/>
      <c r="D898" s="21"/>
      <c r="E898" s="161"/>
      <c r="F898" s="161"/>
      <c r="G898" s="161"/>
      <c r="I898" s="162"/>
      <c r="J898" s="25"/>
      <c r="K898" s="163"/>
      <c r="L898" s="27"/>
      <c r="M898" s="27"/>
    </row>
    <row r="899" spans="1:13" x14ac:dyDescent="0.2">
      <c r="A899" s="21"/>
      <c r="B899" s="22"/>
      <c r="C899" s="21"/>
      <c r="D899" s="21"/>
      <c r="E899" s="161"/>
      <c r="F899" s="161"/>
      <c r="G899" s="161"/>
      <c r="I899" s="162"/>
      <c r="J899" s="25"/>
      <c r="K899" s="163"/>
      <c r="L899" s="27"/>
      <c r="M899" s="27"/>
    </row>
    <row r="900" spans="1:13" x14ac:dyDescent="0.2">
      <c r="A900" s="21"/>
      <c r="B900" s="22"/>
      <c r="C900" s="21"/>
      <c r="D900" s="21"/>
      <c r="E900" s="161"/>
      <c r="F900" s="161"/>
      <c r="G900" s="161"/>
      <c r="I900" s="162"/>
      <c r="J900" s="25"/>
      <c r="K900" s="163"/>
      <c r="L900" s="27"/>
      <c r="M900" s="27"/>
    </row>
    <row r="901" spans="1:13" x14ac:dyDescent="0.2">
      <c r="A901" s="21"/>
      <c r="B901" s="22"/>
      <c r="C901" s="21"/>
      <c r="D901" s="21"/>
      <c r="E901" s="161"/>
      <c r="F901" s="161"/>
      <c r="G901" s="161"/>
      <c r="I901" s="162"/>
      <c r="J901" s="25"/>
      <c r="K901" s="163"/>
      <c r="L901" s="27"/>
      <c r="M901" s="27"/>
    </row>
    <row r="902" spans="1:13" x14ac:dyDescent="0.2">
      <c r="A902" s="21"/>
      <c r="B902" s="22"/>
      <c r="C902" s="21"/>
      <c r="D902" s="21"/>
      <c r="E902" s="161"/>
      <c r="F902" s="161"/>
      <c r="G902" s="161"/>
      <c r="I902" s="162"/>
      <c r="J902" s="25"/>
      <c r="K902" s="163"/>
      <c r="L902" s="27"/>
      <c r="M902" s="27"/>
    </row>
    <row r="903" spans="1:13" x14ac:dyDescent="0.2">
      <c r="A903" s="21"/>
      <c r="B903" s="22"/>
      <c r="C903" s="21"/>
      <c r="D903" s="21"/>
      <c r="E903" s="161"/>
      <c r="F903" s="161"/>
      <c r="G903" s="161"/>
      <c r="I903" s="162"/>
      <c r="J903" s="25"/>
      <c r="K903" s="163"/>
      <c r="L903" s="27"/>
      <c r="M903" s="27"/>
    </row>
    <row r="904" spans="1:13" x14ac:dyDescent="0.2">
      <c r="A904" s="21"/>
      <c r="B904" s="22"/>
      <c r="C904" s="19"/>
      <c r="D904" s="19"/>
      <c r="E904" s="161"/>
      <c r="F904" s="161"/>
      <c r="G904" s="161"/>
      <c r="I904" s="162"/>
      <c r="J904" s="25"/>
      <c r="K904" s="163"/>
      <c r="L904" s="27"/>
      <c r="M904" s="27"/>
    </row>
    <row r="905" spans="1:13" x14ac:dyDescent="0.2">
      <c r="A905" s="21"/>
      <c r="B905" s="22"/>
      <c r="C905" s="21"/>
      <c r="D905" s="21"/>
      <c r="E905" s="161"/>
      <c r="F905" s="161"/>
      <c r="G905" s="161"/>
      <c r="I905" s="162"/>
      <c r="J905" s="25"/>
      <c r="K905" s="163"/>
      <c r="L905" s="27"/>
      <c r="M905" s="27"/>
    </row>
    <row r="906" spans="1:13" x14ac:dyDescent="0.2">
      <c r="A906" s="21"/>
      <c r="B906" s="22"/>
      <c r="C906" s="21"/>
      <c r="D906" s="21"/>
      <c r="E906" s="161"/>
      <c r="F906" s="161"/>
      <c r="G906" s="161"/>
      <c r="I906" s="162"/>
      <c r="J906" s="25"/>
      <c r="K906" s="163"/>
      <c r="L906" s="27"/>
      <c r="M906" s="27"/>
    </row>
    <row r="907" spans="1:13" x14ac:dyDescent="0.2">
      <c r="A907" s="21"/>
      <c r="B907" s="22"/>
      <c r="C907" s="21"/>
      <c r="D907" s="21"/>
      <c r="E907" s="161"/>
      <c r="F907" s="161"/>
      <c r="G907" s="161"/>
      <c r="I907" s="162"/>
      <c r="J907" s="25"/>
      <c r="K907" s="163"/>
      <c r="L907" s="27"/>
      <c r="M907" s="27"/>
    </row>
    <row r="908" spans="1:13" x14ac:dyDescent="0.2">
      <c r="A908" s="21"/>
      <c r="B908" s="22"/>
      <c r="C908" s="21"/>
      <c r="D908" s="21"/>
      <c r="E908" s="161"/>
      <c r="F908" s="161"/>
      <c r="G908" s="161"/>
      <c r="I908" s="162"/>
      <c r="J908" s="25"/>
      <c r="K908" s="163"/>
      <c r="L908" s="27"/>
      <c r="M908" s="27"/>
    </row>
    <row r="909" spans="1:13" x14ac:dyDescent="0.2">
      <c r="A909" s="21"/>
      <c r="B909" s="22"/>
      <c r="C909" s="21"/>
      <c r="D909" s="21"/>
      <c r="E909" s="161"/>
      <c r="F909" s="161"/>
      <c r="G909" s="161"/>
      <c r="I909" s="162"/>
      <c r="J909" s="25"/>
      <c r="K909" s="163"/>
      <c r="L909" s="27"/>
      <c r="M909" s="27"/>
    </row>
    <row r="910" spans="1:13" x14ac:dyDescent="0.2">
      <c r="A910" s="21"/>
      <c r="B910" s="22"/>
      <c r="C910" s="21"/>
      <c r="D910" s="21"/>
      <c r="E910" s="161"/>
      <c r="F910" s="161"/>
      <c r="G910" s="161"/>
      <c r="I910" s="162"/>
      <c r="J910" s="25"/>
      <c r="K910" s="163"/>
      <c r="L910" s="27"/>
      <c r="M910" s="27"/>
    </row>
    <row r="911" spans="1:13" x14ac:dyDescent="0.2">
      <c r="A911" s="21"/>
      <c r="B911" s="22"/>
      <c r="C911" s="21"/>
      <c r="D911" s="21"/>
      <c r="E911" s="161"/>
      <c r="F911" s="161"/>
      <c r="G911" s="161"/>
      <c r="I911" s="162"/>
      <c r="J911" s="25"/>
      <c r="K911" s="163"/>
      <c r="L911" s="27"/>
      <c r="M911" s="27"/>
    </row>
    <row r="912" spans="1:13" x14ac:dyDescent="0.2">
      <c r="A912" s="21"/>
      <c r="B912" s="22"/>
      <c r="C912" s="21"/>
      <c r="D912" s="21"/>
      <c r="E912" s="161"/>
      <c r="F912" s="161"/>
      <c r="G912" s="161"/>
      <c r="I912" s="162"/>
      <c r="J912" s="25"/>
      <c r="K912" s="163"/>
      <c r="L912" s="27"/>
      <c r="M912" s="27"/>
    </row>
    <row r="913" spans="1:13" x14ac:dyDescent="0.2">
      <c r="A913" s="21"/>
      <c r="B913" s="22"/>
      <c r="C913" s="21"/>
      <c r="D913" s="21"/>
      <c r="E913" s="161"/>
      <c r="F913" s="161"/>
      <c r="G913" s="161"/>
      <c r="I913" s="162"/>
      <c r="J913" s="25"/>
      <c r="K913" s="163"/>
      <c r="L913" s="27"/>
      <c r="M913" s="27"/>
    </row>
    <row r="914" spans="1:13" x14ac:dyDescent="0.2">
      <c r="A914" s="21"/>
      <c r="B914" s="22"/>
      <c r="C914" s="21"/>
      <c r="D914" s="21"/>
      <c r="E914" s="161"/>
      <c r="F914" s="161"/>
      <c r="G914" s="161"/>
      <c r="I914" s="162"/>
      <c r="J914" s="25"/>
      <c r="K914" s="163"/>
      <c r="L914" s="27"/>
      <c r="M914" s="27"/>
    </row>
    <row r="915" spans="1:13" x14ac:dyDescent="0.2">
      <c r="A915" s="21"/>
      <c r="B915" s="22"/>
      <c r="C915" s="21"/>
      <c r="D915" s="21"/>
      <c r="E915" s="161"/>
      <c r="F915" s="161"/>
      <c r="G915" s="161"/>
      <c r="I915" s="162"/>
      <c r="J915" s="25"/>
      <c r="K915" s="163"/>
      <c r="L915" s="27"/>
      <c r="M915" s="27"/>
    </row>
    <row r="916" spans="1:13" x14ac:dyDescent="0.2">
      <c r="A916" s="21"/>
      <c r="B916" s="22"/>
      <c r="C916" s="21"/>
      <c r="D916" s="21"/>
      <c r="E916" s="161"/>
      <c r="F916" s="161"/>
      <c r="G916" s="161"/>
      <c r="I916" s="162"/>
      <c r="J916" s="25"/>
      <c r="K916" s="163"/>
      <c r="L916" s="27"/>
      <c r="M916" s="27"/>
    </row>
    <row r="917" spans="1:13" x14ac:dyDescent="0.2">
      <c r="A917" s="21"/>
      <c r="B917" s="22"/>
      <c r="C917" s="21"/>
      <c r="D917" s="21"/>
      <c r="E917" s="161"/>
      <c r="F917" s="161"/>
      <c r="G917" s="161"/>
      <c r="I917" s="162"/>
      <c r="J917" s="25"/>
      <c r="K917" s="163"/>
      <c r="L917" s="27"/>
      <c r="M917" s="27"/>
    </row>
    <row r="918" spans="1:13" x14ac:dyDescent="0.2">
      <c r="A918" s="21"/>
      <c r="B918" s="22"/>
      <c r="C918" s="21"/>
      <c r="D918" s="21"/>
      <c r="E918" s="161"/>
      <c r="F918" s="161"/>
      <c r="G918" s="161"/>
      <c r="I918" s="162"/>
      <c r="J918" s="25"/>
      <c r="K918" s="163"/>
      <c r="L918" s="27"/>
      <c r="M918" s="27"/>
    </row>
    <row r="919" spans="1:13" x14ac:dyDescent="0.2">
      <c r="A919" s="21"/>
      <c r="B919" s="22"/>
      <c r="C919" s="21"/>
      <c r="D919" s="21"/>
      <c r="E919" s="161"/>
      <c r="F919" s="161"/>
      <c r="G919" s="161"/>
      <c r="I919" s="162"/>
      <c r="J919" s="25"/>
      <c r="K919" s="163"/>
      <c r="L919" s="27"/>
      <c r="M919" s="27"/>
    </row>
    <row r="920" spans="1:13" x14ac:dyDescent="0.2">
      <c r="A920" s="21"/>
      <c r="B920" s="22"/>
      <c r="C920" s="21"/>
      <c r="D920" s="21"/>
      <c r="E920" s="161"/>
      <c r="F920" s="161"/>
      <c r="G920" s="161"/>
      <c r="I920" s="162"/>
      <c r="J920" s="25"/>
      <c r="K920" s="163"/>
      <c r="L920" s="27"/>
      <c r="M920" s="27"/>
    </row>
    <row r="921" spans="1:13" x14ac:dyDescent="0.2">
      <c r="A921" s="21"/>
      <c r="B921" s="22"/>
      <c r="C921" s="21"/>
      <c r="D921" s="21"/>
      <c r="E921" s="161"/>
      <c r="F921" s="161"/>
      <c r="G921" s="161"/>
      <c r="I921" s="162"/>
      <c r="J921" s="25"/>
      <c r="K921" s="163"/>
      <c r="L921" s="27"/>
      <c r="M921" s="27"/>
    </row>
    <row r="922" spans="1:13" x14ac:dyDescent="0.2">
      <c r="A922" s="21"/>
      <c r="B922" s="22"/>
      <c r="C922" s="21"/>
      <c r="D922" s="21"/>
      <c r="E922" s="161"/>
      <c r="F922" s="161"/>
      <c r="G922" s="161"/>
      <c r="I922" s="162"/>
      <c r="J922" s="25"/>
      <c r="K922" s="163"/>
      <c r="L922" s="27"/>
      <c r="M922" s="27"/>
    </row>
    <row r="923" spans="1:13" x14ac:dyDescent="0.2">
      <c r="A923" s="21"/>
      <c r="B923" s="22"/>
      <c r="C923" s="21"/>
      <c r="D923" s="21"/>
      <c r="E923" s="161"/>
      <c r="F923" s="161"/>
      <c r="G923" s="161"/>
      <c r="I923" s="162"/>
      <c r="J923" s="25"/>
      <c r="K923" s="163"/>
      <c r="L923" s="27"/>
      <c r="M923" s="27"/>
    </row>
    <row r="924" spans="1:13" x14ac:dyDescent="0.2">
      <c r="A924" s="21"/>
      <c r="B924" s="22"/>
      <c r="C924" s="21"/>
      <c r="D924" s="21"/>
      <c r="E924" s="161"/>
      <c r="F924" s="161"/>
      <c r="G924" s="161"/>
      <c r="I924" s="162"/>
      <c r="J924" s="25"/>
      <c r="K924" s="163"/>
      <c r="L924" s="27"/>
      <c r="M924" s="27"/>
    </row>
    <row r="925" spans="1:13" x14ac:dyDescent="0.2">
      <c r="A925" s="21"/>
      <c r="B925" s="22"/>
      <c r="C925" s="21"/>
      <c r="D925" s="21"/>
      <c r="E925" s="161"/>
      <c r="F925" s="161"/>
      <c r="G925" s="161"/>
      <c r="I925" s="162"/>
      <c r="J925" s="25"/>
      <c r="K925" s="163"/>
      <c r="L925" s="27"/>
      <c r="M925" s="27"/>
    </row>
    <row r="926" spans="1:13" x14ac:dyDescent="0.2">
      <c r="A926" s="21"/>
      <c r="B926" s="22"/>
      <c r="C926" s="21"/>
      <c r="D926" s="21"/>
      <c r="E926" s="161"/>
      <c r="F926" s="161"/>
      <c r="G926" s="161"/>
      <c r="I926" s="162"/>
      <c r="J926" s="25"/>
      <c r="K926" s="163"/>
      <c r="L926" s="27"/>
      <c r="M926" s="27"/>
    </row>
    <row r="927" spans="1:13" x14ac:dyDescent="0.2">
      <c r="A927" s="21"/>
      <c r="B927" s="22"/>
      <c r="C927" s="21"/>
      <c r="D927" s="21"/>
      <c r="E927" s="161"/>
      <c r="F927" s="161"/>
      <c r="G927" s="161"/>
      <c r="I927" s="162"/>
      <c r="J927" s="25"/>
      <c r="K927" s="163"/>
      <c r="L927" s="27"/>
      <c r="M927" s="27"/>
    </row>
    <row r="928" spans="1:13" x14ac:dyDescent="0.2">
      <c r="A928" s="21"/>
      <c r="B928" s="22"/>
      <c r="C928" s="21"/>
      <c r="D928" s="21"/>
      <c r="E928" s="161"/>
      <c r="F928" s="161"/>
      <c r="G928" s="161"/>
      <c r="I928" s="162"/>
      <c r="J928" s="25"/>
      <c r="K928" s="163"/>
      <c r="L928" s="27"/>
      <c r="M928" s="27"/>
    </row>
    <row r="929" spans="1:13" x14ac:dyDescent="0.2">
      <c r="A929" s="21"/>
      <c r="B929" s="22"/>
      <c r="C929" s="21"/>
      <c r="D929" s="21"/>
      <c r="E929" s="161"/>
      <c r="F929" s="161"/>
      <c r="G929" s="161"/>
      <c r="I929" s="162"/>
      <c r="J929" s="25"/>
      <c r="K929" s="163"/>
      <c r="L929" s="27"/>
      <c r="M929" s="27"/>
    </row>
    <row r="930" spans="1:13" x14ac:dyDescent="0.2">
      <c r="A930" s="21"/>
      <c r="B930" s="22"/>
      <c r="C930" s="21"/>
      <c r="D930" s="21"/>
      <c r="E930" s="161"/>
      <c r="F930" s="161"/>
      <c r="G930" s="161"/>
      <c r="I930" s="162"/>
      <c r="J930" s="25"/>
      <c r="K930" s="163"/>
      <c r="L930" s="27"/>
      <c r="M930" s="27"/>
    </row>
    <row r="931" spans="1:13" x14ac:dyDescent="0.2">
      <c r="A931" s="21"/>
      <c r="B931" s="22"/>
      <c r="C931" s="21"/>
      <c r="D931" s="21"/>
      <c r="E931" s="161"/>
      <c r="F931" s="161"/>
      <c r="G931" s="161"/>
      <c r="I931" s="162"/>
      <c r="J931" s="25"/>
      <c r="K931" s="163"/>
      <c r="L931" s="27"/>
      <c r="M931" s="27"/>
    </row>
    <row r="932" spans="1:13" x14ac:dyDescent="0.2">
      <c r="A932" s="21"/>
      <c r="B932" s="22"/>
      <c r="C932" s="21"/>
      <c r="D932" s="21"/>
      <c r="E932" s="161"/>
      <c r="F932" s="161"/>
      <c r="G932" s="161"/>
      <c r="I932" s="162"/>
      <c r="J932" s="25"/>
      <c r="K932" s="163"/>
      <c r="L932" s="27"/>
      <c r="M932" s="27"/>
    </row>
    <row r="933" spans="1:13" x14ac:dyDescent="0.2">
      <c r="A933" s="21"/>
      <c r="B933" s="22"/>
      <c r="C933" s="21"/>
      <c r="D933" s="21"/>
      <c r="E933" s="161"/>
      <c r="F933" s="161"/>
      <c r="G933" s="161"/>
      <c r="I933" s="162"/>
      <c r="J933" s="25"/>
      <c r="K933" s="163"/>
      <c r="L933" s="27"/>
      <c r="M933" s="27"/>
    </row>
    <row r="934" spans="1:13" x14ac:dyDescent="0.2">
      <c r="A934" s="21"/>
      <c r="B934" s="22"/>
      <c r="C934" s="21"/>
      <c r="D934" s="21"/>
      <c r="E934" s="161"/>
      <c r="F934" s="161"/>
      <c r="G934" s="161"/>
      <c r="I934" s="162"/>
      <c r="J934" s="25"/>
      <c r="K934" s="163"/>
      <c r="L934" s="27"/>
      <c r="M934" s="27"/>
    </row>
    <row r="935" spans="1:13" x14ac:dyDescent="0.2">
      <c r="A935" s="21"/>
      <c r="B935" s="22"/>
      <c r="C935" s="19"/>
      <c r="D935" s="19"/>
      <c r="E935" s="161"/>
      <c r="F935" s="161"/>
      <c r="G935" s="161"/>
      <c r="I935" s="162"/>
      <c r="J935" s="25"/>
      <c r="K935" s="163"/>
      <c r="L935" s="27"/>
      <c r="M935" s="27"/>
    </row>
    <row r="936" spans="1:13" x14ac:dyDescent="0.2">
      <c r="A936" s="21"/>
      <c r="B936" s="22"/>
      <c r="C936" s="21"/>
      <c r="D936" s="21"/>
      <c r="E936" s="161"/>
      <c r="F936" s="161"/>
      <c r="G936" s="161"/>
      <c r="I936" s="162"/>
      <c r="J936" s="25"/>
      <c r="K936" s="163"/>
      <c r="L936" s="27"/>
      <c r="M936" s="27"/>
    </row>
    <row r="937" spans="1:13" x14ac:dyDescent="0.2">
      <c r="A937" s="21"/>
      <c r="B937" s="22"/>
      <c r="C937" s="21"/>
      <c r="D937" s="21"/>
      <c r="E937" s="161"/>
      <c r="F937" s="161"/>
      <c r="G937" s="161"/>
      <c r="I937" s="162"/>
      <c r="J937" s="25"/>
      <c r="K937" s="163"/>
      <c r="L937" s="27"/>
      <c r="M937" s="27"/>
    </row>
    <row r="938" spans="1:13" x14ac:dyDescent="0.2">
      <c r="A938" s="21"/>
      <c r="B938" s="22"/>
      <c r="C938" s="21"/>
      <c r="D938" s="21"/>
      <c r="E938" s="161"/>
      <c r="F938" s="161"/>
      <c r="G938" s="161"/>
      <c r="I938" s="162"/>
      <c r="J938" s="25"/>
      <c r="K938" s="163"/>
      <c r="L938" s="27"/>
      <c r="M938" s="27"/>
    </row>
    <row r="939" spans="1:13" x14ac:dyDescent="0.2">
      <c r="A939" s="21"/>
      <c r="B939" s="22"/>
      <c r="C939" s="21"/>
      <c r="D939" s="21"/>
      <c r="E939" s="161"/>
      <c r="F939" s="161"/>
      <c r="G939" s="161"/>
      <c r="I939" s="162"/>
      <c r="J939" s="25"/>
      <c r="K939" s="163"/>
      <c r="L939" s="27"/>
      <c r="M939" s="27"/>
    </row>
    <row r="940" spans="1:13" x14ac:dyDescent="0.2">
      <c r="A940" s="21"/>
      <c r="B940" s="22"/>
      <c r="C940" s="21"/>
      <c r="D940" s="21"/>
      <c r="E940" s="161"/>
      <c r="F940" s="161"/>
      <c r="G940" s="161"/>
      <c r="I940" s="162"/>
      <c r="J940" s="25"/>
      <c r="K940" s="163"/>
      <c r="L940" s="27"/>
      <c r="M940" s="27"/>
    </row>
    <row r="941" spans="1:13" x14ac:dyDescent="0.2">
      <c r="A941" s="21"/>
      <c r="B941" s="22"/>
      <c r="C941" s="21"/>
      <c r="D941" s="21"/>
      <c r="E941" s="161"/>
      <c r="F941" s="161"/>
      <c r="G941" s="161"/>
      <c r="I941" s="162"/>
      <c r="J941" s="25"/>
      <c r="K941" s="163"/>
      <c r="L941" s="27"/>
      <c r="M941" s="27"/>
    </row>
    <row r="942" spans="1:13" x14ac:dyDescent="0.2">
      <c r="A942" s="21"/>
      <c r="B942" s="22"/>
      <c r="C942" s="21"/>
      <c r="D942" s="21"/>
      <c r="E942" s="161"/>
      <c r="F942" s="161"/>
      <c r="G942" s="161"/>
      <c r="I942" s="162"/>
      <c r="J942" s="25"/>
      <c r="K942" s="163"/>
      <c r="L942" s="27"/>
      <c r="M942" s="27"/>
    </row>
    <row r="943" spans="1:13" x14ac:dyDescent="0.2">
      <c r="A943" s="21"/>
      <c r="B943" s="22"/>
      <c r="C943" s="21"/>
      <c r="D943" s="21"/>
      <c r="E943" s="161"/>
      <c r="F943" s="161"/>
      <c r="G943" s="161"/>
      <c r="I943" s="162"/>
      <c r="J943" s="25"/>
      <c r="K943" s="163"/>
      <c r="L943" s="27"/>
      <c r="M943" s="27"/>
    </row>
    <row r="944" spans="1:13" x14ac:dyDescent="0.2">
      <c r="A944" s="21"/>
      <c r="B944" s="22"/>
      <c r="C944" s="21"/>
      <c r="D944" s="21"/>
      <c r="E944" s="161"/>
      <c r="F944" s="161"/>
      <c r="G944" s="161"/>
      <c r="I944" s="162"/>
      <c r="J944" s="25"/>
      <c r="K944" s="163"/>
      <c r="L944" s="27"/>
      <c r="M944" s="27"/>
    </row>
    <row r="945" spans="1:13" x14ac:dyDescent="0.2">
      <c r="A945" s="21"/>
      <c r="B945" s="22"/>
      <c r="C945" s="21"/>
      <c r="D945" s="21"/>
      <c r="E945" s="161"/>
      <c r="F945" s="161"/>
      <c r="G945" s="161"/>
      <c r="I945" s="162"/>
      <c r="J945" s="25"/>
      <c r="K945" s="163"/>
      <c r="L945" s="27"/>
      <c r="M945" s="27"/>
    </row>
    <row r="946" spans="1:13" x14ac:dyDescent="0.2">
      <c r="A946" s="21"/>
      <c r="B946" s="22"/>
      <c r="C946" s="21"/>
      <c r="D946" s="21"/>
      <c r="E946" s="161"/>
      <c r="F946" s="161"/>
      <c r="G946" s="161"/>
      <c r="I946" s="162"/>
      <c r="J946" s="25"/>
      <c r="K946" s="163"/>
      <c r="L946" s="27"/>
      <c r="M946" s="27"/>
    </row>
    <row r="947" spans="1:13" x14ac:dyDescent="0.2">
      <c r="A947" s="21"/>
      <c r="B947" s="22"/>
      <c r="C947" s="21"/>
      <c r="D947" s="21"/>
      <c r="E947" s="161"/>
      <c r="F947" s="161"/>
      <c r="G947" s="161"/>
      <c r="I947" s="162"/>
      <c r="J947" s="25"/>
      <c r="K947" s="163"/>
      <c r="L947" s="27"/>
      <c r="M947" s="27"/>
    </row>
    <row r="948" spans="1:13" x14ac:dyDescent="0.2">
      <c r="A948" s="21"/>
      <c r="B948" s="22"/>
      <c r="C948" s="21"/>
      <c r="D948" s="21"/>
      <c r="E948" s="161"/>
      <c r="F948" s="161"/>
      <c r="G948" s="161"/>
      <c r="I948" s="162"/>
      <c r="J948" s="25"/>
      <c r="K948" s="163"/>
      <c r="L948" s="27"/>
      <c r="M948" s="27"/>
    </row>
    <row r="949" spans="1:13" x14ac:dyDescent="0.2">
      <c r="A949" s="21"/>
      <c r="B949" s="22"/>
      <c r="C949" s="21"/>
      <c r="D949" s="21"/>
      <c r="E949" s="161"/>
      <c r="F949" s="161"/>
      <c r="G949" s="161"/>
      <c r="I949" s="162"/>
      <c r="J949" s="25"/>
      <c r="K949" s="163"/>
      <c r="L949" s="27"/>
      <c r="M949" s="27"/>
    </row>
    <row r="950" spans="1:13" x14ac:dyDescent="0.2">
      <c r="A950" s="21"/>
      <c r="B950" s="22"/>
      <c r="C950" s="21"/>
      <c r="D950" s="21"/>
      <c r="E950" s="161"/>
      <c r="F950" s="161"/>
      <c r="G950" s="161"/>
      <c r="I950" s="162"/>
      <c r="J950" s="25"/>
      <c r="K950" s="163"/>
      <c r="L950" s="27"/>
      <c r="M950" s="27"/>
    </row>
    <row r="951" spans="1:13" x14ac:dyDescent="0.2">
      <c r="A951" s="21"/>
      <c r="B951" s="22"/>
      <c r="C951" s="21"/>
      <c r="D951" s="21"/>
      <c r="E951" s="161"/>
      <c r="F951" s="161"/>
      <c r="G951" s="161"/>
      <c r="I951" s="162"/>
      <c r="J951" s="25"/>
      <c r="K951" s="163"/>
      <c r="L951" s="27"/>
      <c r="M951" s="27"/>
    </row>
    <row r="952" spans="1:13" x14ac:dyDescent="0.2">
      <c r="A952" s="21"/>
      <c r="B952" s="22"/>
      <c r="C952" s="21"/>
      <c r="D952" s="21"/>
      <c r="E952" s="161"/>
      <c r="F952" s="161"/>
      <c r="G952" s="161"/>
      <c r="I952" s="162"/>
      <c r="J952" s="25"/>
      <c r="K952" s="163"/>
      <c r="L952" s="27"/>
      <c r="M952" s="27"/>
    </row>
    <row r="953" spans="1:13" x14ac:dyDescent="0.2">
      <c r="A953" s="21"/>
      <c r="B953" s="22"/>
      <c r="C953" s="21"/>
      <c r="D953" s="21"/>
      <c r="E953" s="161"/>
      <c r="F953" s="161"/>
      <c r="G953" s="161"/>
      <c r="I953" s="162"/>
      <c r="J953" s="25"/>
      <c r="K953" s="163"/>
      <c r="L953" s="27"/>
      <c r="M953" s="27"/>
    </row>
    <row r="954" spans="1:13" x14ac:dyDescent="0.2">
      <c r="A954" s="21"/>
      <c r="B954" s="22"/>
      <c r="C954" s="21"/>
      <c r="D954" s="21"/>
      <c r="E954" s="161"/>
      <c r="F954" s="161"/>
      <c r="G954" s="161"/>
      <c r="I954" s="162"/>
      <c r="J954" s="25"/>
      <c r="K954" s="163"/>
      <c r="L954" s="27"/>
      <c r="M954" s="27"/>
    </row>
    <row r="955" spans="1:13" x14ac:dyDescent="0.2">
      <c r="A955" s="21"/>
      <c r="B955" s="22"/>
      <c r="C955" s="21"/>
      <c r="D955" s="21"/>
      <c r="E955" s="161"/>
      <c r="F955" s="161"/>
      <c r="G955" s="161"/>
      <c r="I955" s="162"/>
      <c r="J955" s="25"/>
      <c r="K955" s="163"/>
      <c r="L955" s="27"/>
      <c r="M955" s="27"/>
    </row>
    <row r="956" spans="1:13" x14ac:dyDescent="0.2">
      <c r="A956" s="21"/>
      <c r="B956" s="22"/>
      <c r="C956" s="21"/>
      <c r="D956" s="21"/>
      <c r="E956" s="161"/>
      <c r="F956" s="161"/>
      <c r="G956" s="161"/>
      <c r="I956" s="162"/>
      <c r="J956" s="25"/>
      <c r="K956" s="163"/>
      <c r="L956" s="27"/>
      <c r="M956" s="27"/>
    </row>
    <row r="957" spans="1:13" x14ac:dyDescent="0.2">
      <c r="A957" s="21"/>
      <c r="B957" s="22"/>
      <c r="C957" s="21"/>
      <c r="D957" s="21"/>
      <c r="E957" s="161"/>
      <c r="F957" s="161"/>
      <c r="G957" s="161"/>
      <c r="I957" s="162"/>
      <c r="J957" s="25"/>
      <c r="K957" s="163"/>
      <c r="L957" s="27"/>
      <c r="M957" s="27"/>
    </row>
    <row r="958" spans="1:13" x14ac:dyDescent="0.2">
      <c r="A958" s="21"/>
      <c r="B958" s="22"/>
      <c r="C958" s="19"/>
      <c r="D958" s="19"/>
      <c r="E958" s="161"/>
      <c r="F958" s="161"/>
      <c r="G958" s="161"/>
      <c r="I958" s="162"/>
      <c r="J958" s="25"/>
      <c r="K958" s="163"/>
      <c r="L958" s="27"/>
      <c r="M958" s="27"/>
    </row>
    <row r="959" spans="1:13" x14ac:dyDescent="0.2">
      <c r="A959" s="21"/>
      <c r="B959" s="22"/>
      <c r="C959" s="21"/>
      <c r="D959" s="21"/>
      <c r="E959" s="161"/>
      <c r="F959" s="161"/>
      <c r="G959" s="161"/>
      <c r="I959" s="162"/>
      <c r="J959" s="25"/>
      <c r="K959" s="163"/>
      <c r="L959" s="27"/>
      <c r="M959" s="27"/>
    </row>
    <row r="960" spans="1:13" x14ac:dyDescent="0.2">
      <c r="A960" s="21"/>
      <c r="B960" s="22"/>
      <c r="C960" s="21"/>
      <c r="D960" s="21"/>
      <c r="E960" s="161"/>
      <c r="F960" s="161"/>
      <c r="G960" s="161"/>
      <c r="I960" s="162"/>
      <c r="J960" s="25"/>
      <c r="K960" s="163"/>
      <c r="L960" s="27"/>
      <c r="M960" s="27"/>
    </row>
    <row r="961" spans="1:13" x14ac:dyDescent="0.2">
      <c r="A961" s="21"/>
      <c r="B961" s="22"/>
      <c r="C961" s="19"/>
      <c r="D961" s="19"/>
      <c r="E961" s="161"/>
      <c r="F961" s="161"/>
      <c r="G961" s="161"/>
      <c r="I961" s="162"/>
      <c r="J961" s="25"/>
      <c r="K961" s="163"/>
      <c r="L961" s="27"/>
      <c r="M961" s="27"/>
    </row>
    <row r="962" spans="1:13" x14ac:dyDescent="0.2">
      <c r="A962" s="21"/>
      <c r="B962" s="22"/>
      <c r="C962" s="21"/>
      <c r="D962" s="21"/>
      <c r="E962" s="161"/>
      <c r="F962" s="161"/>
      <c r="G962" s="161"/>
      <c r="I962" s="162"/>
      <c r="J962" s="25"/>
      <c r="K962" s="163"/>
      <c r="L962" s="27"/>
      <c r="M962" s="27"/>
    </row>
    <row r="963" spans="1:13" x14ac:dyDescent="0.2">
      <c r="A963" s="21"/>
      <c r="B963" s="22"/>
      <c r="C963" s="21"/>
      <c r="D963" s="21"/>
      <c r="E963" s="161"/>
      <c r="F963" s="161"/>
      <c r="G963" s="161"/>
      <c r="I963" s="162"/>
      <c r="J963" s="25"/>
      <c r="K963" s="163"/>
      <c r="L963" s="27"/>
      <c r="M963" s="27"/>
    </row>
    <row r="964" spans="1:13" x14ac:dyDescent="0.2">
      <c r="A964" s="21"/>
      <c r="B964" s="22"/>
      <c r="C964" s="21"/>
      <c r="D964" s="21"/>
      <c r="E964" s="161"/>
      <c r="F964" s="161"/>
      <c r="G964" s="161"/>
      <c r="I964" s="162"/>
      <c r="J964" s="25"/>
      <c r="K964" s="163"/>
      <c r="L964" s="27"/>
      <c r="M964" s="27"/>
    </row>
    <row r="965" spans="1:13" x14ac:dyDescent="0.2">
      <c r="A965" s="21"/>
      <c r="B965" s="22"/>
      <c r="C965" s="21"/>
      <c r="D965" s="21"/>
      <c r="E965" s="161"/>
      <c r="F965" s="161"/>
      <c r="G965" s="161"/>
      <c r="I965" s="162"/>
      <c r="J965" s="25"/>
      <c r="K965" s="163"/>
      <c r="L965" s="27"/>
      <c r="M965" s="27"/>
    </row>
    <row r="966" spans="1:13" x14ac:dyDescent="0.2">
      <c r="A966" s="21"/>
      <c r="B966" s="22"/>
      <c r="C966" s="21"/>
      <c r="D966" s="21"/>
      <c r="E966" s="161"/>
      <c r="F966" s="161"/>
      <c r="G966" s="161"/>
      <c r="I966" s="162"/>
      <c r="J966" s="25"/>
      <c r="K966" s="163"/>
      <c r="L966" s="27"/>
      <c r="M966" s="27"/>
    </row>
    <row r="967" spans="1:13" x14ac:dyDescent="0.2">
      <c r="A967" s="21"/>
      <c r="B967" s="22"/>
      <c r="C967" s="21"/>
      <c r="D967" s="21"/>
      <c r="E967" s="161"/>
      <c r="F967" s="161"/>
      <c r="G967" s="161"/>
      <c r="I967" s="162"/>
      <c r="J967" s="25"/>
      <c r="K967" s="163"/>
      <c r="L967" s="27"/>
      <c r="M967" s="27"/>
    </row>
    <row r="968" spans="1:13" x14ac:dyDescent="0.2">
      <c r="A968" s="21"/>
      <c r="B968" s="22"/>
      <c r="C968" s="21"/>
      <c r="D968" s="21"/>
      <c r="E968" s="161"/>
      <c r="F968" s="161"/>
      <c r="G968" s="161"/>
      <c r="I968" s="162"/>
      <c r="J968" s="25"/>
      <c r="K968" s="163"/>
      <c r="L968" s="27"/>
      <c r="M968" s="27"/>
    </row>
    <row r="969" spans="1:13" x14ac:dyDescent="0.2">
      <c r="A969" s="21"/>
      <c r="B969" s="22"/>
      <c r="C969" s="21"/>
      <c r="D969" s="21"/>
      <c r="E969" s="161"/>
      <c r="F969" s="161"/>
      <c r="G969" s="161"/>
      <c r="I969" s="162"/>
      <c r="J969" s="25"/>
      <c r="K969" s="163"/>
      <c r="L969" s="27"/>
      <c r="M969" s="27"/>
    </row>
    <row r="970" spans="1:13" x14ac:dyDescent="0.2">
      <c r="A970" s="21"/>
      <c r="B970" s="22"/>
      <c r="C970" s="21"/>
      <c r="D970" s="21"/>
      <c r="E970" s="161"/>
      <c r="F970" s="161"/>
      <c r="G970" s="161"/>
      <c r="I970" s="162"/>
      <c r="J970" s="25"/>
      <c r="K970" s="163"/>
      <c r="L970" s="27"/>
      <c r="M970" s="27"/>
    </row>
    <row r="971" spans="1:13" x14ac:dyDescent="0.2">
      <c r="A971" s="21"/>
      <c r="B971" s="22"/>
      <c r="C971" s="21"/>
      <c r="D971" s="21"/>
      <c r="E971" s="161"/>
      <c r="F971" s="161"/>
      <c r="G971" s="161"/>
      <c r="I971" s="162"/>
      <c r="J971" s="25"/>
      <c r="K971" s="163"/>
      <c r="L971" s="27"/>
      <c r="M971" s="27"/>
    </row>
    <row r="972" spans="1:13" x14ac:dyDescent="0.2">
      <c r="A972" s="21"/>
      <c r="B972" s="22"/>
      <c r="C972" s="21"/>
      <c r="D972" s="21"/>
      <c r="E972" s="161"/>
      <c r="F972" s="161"/>
      <c r="G972" s="161"/>
      <c r="I972" s="162"/>
      <c r="J972" s="25"/>
      <c r="K972" s="163"/>
      <c r="L972" s="27"/>
      <c r="M972" s="27"/>
    </row>
    <row r="973" spans="1:13" x14ac:dyDescent="0.2">
      <c r="A973" s="21"/>
      <c r="B973" s="22"/>
      <c r="C973" s="21"/>
      <c r="D973" s="21"/>
      <c r="E973" s="161"/>
      <c r="F973" s="161"/>
      <c r="G973" s="161"/>
      <c r="I973" s="162"/>
      <c r="J973" s="25"/>
      <c r="K973" s="163"/>
      <c r="L973" s="27"/>
      <c r="M973" s="27"/>
    </row>
    <row r="974" spans="1:13" x14ac:dyDescent="0.2">
      <c r="A974" s="21"/>
      <c r="B974" s="22"/>
      <c r="C974" s="21"/>
      <c r="D974" s="21"/>
      <c r="E974" s="161"/>
      <c r="F974" s="161"/>
      <c r="G974" s="161"/>
      <c r="I974" s="162"/>
      <c r="J974" s="25"/>
      <c r="K974" s="163"/>
      <c r="L974" s="27"/>
      <c r="M974" s="27"/>
    </row>
    <row r="975" spans="1:13" x14ac:dyDescent="0.2">
      <c r="A975" s="21"/>
      <c r="B975" s="22"/>
      <c r="C975" s="21"/>
      <c r="D975" s="21"/>
      <c r="E975" s="161"/>
      <c r="F975" s="161"/>
      <c r="G975" s="161"/>
      <c r="I975" s="162"/>
      <c r="J975" s="25"/>
      <c r="K975" s="163"/>
      <c r="L975" s="27"/>
      <c r="M975" s="27"/>
    </row>
    <row r="976" spans="1:13" x14ac:dyDescent="0.2">
      <c r="A976" s="21"/>
      <c r="B976" s="22"/>
      <c r="C976" s="21"/>
      <c r="D976" s="21"/>
      <c r="E976" s="161"/>
      <c r="F976" s="161"/>
      <c r="G976" s="161"/>
      <c r="I976" s="162"/>
      <c r="J976" s="25"/>
      <c r="K976" s="163"/>
      <c r="L976" s="27"/>
      <c r="M976" s="27"/>
    </row>
    <row r="977" spans="1:13" x14ac:dyDescent="0.2">
      <c r="A977" s="21"/>
      <c r="B977" s="22"/>
      <c r="C977" s="21"/>
      <c r="D977" s="21"/>
      <c r="E977" s="161"/>
      <c r="F977" s="161"/>
      <c r="G977" s="161"/>
      <c r="I977" s="162"/>
      <c r="J977" s="25"/>
      <c r="K977" s="163"/>
      <c r="L977" s="27"/>
      <c r="M977" s="27"/>
    </row>
    <row r="978" spans="1:13" x14ac:dyDescent="0.2">
      <c r="A978" s="21"/>
      <c r="B978" s="22"/>
      <c r="C978" s="21"/>
      <c r="D978" s="21"/>
      <c r="E978" s="161"/>
      <c r="F978" s="161"/>
      <c r="G978" s="161"/>
      <c r="I978" s="162"/>
      <c r="J978" s="25"/>
      <c r="K978" s="163"/>
      <c r="L978" s="27"/>
      <c r="M978" s="27"/>
    </row>
    <row r="979" spans="1:13" x14ac:dyDescent="0.2">
      <c r="A979" s="21"/>
      <c r="B979" s="22"/>
      <c r="C979" s="21"/>
      <c r="D979" s="21"/>
      <c r="E979" s="161"/>
      <c r="F979" s="161"/>
      <c r="G979" s="161"/>
      <c r="I979" s="162"/>
      <c r="J979" s="25"/>
      <c r="K979" s="163"/>
      <c r="L979" s="27"/>
      <c r="M979" s="27"/>
    </row>
    <row r="980" spans="1:13" x14ac:dyDescent="0.2">
      <c r="A980" s="21"/>
      <c r="B980" s="22"/>
      <c r="C980" s="21"/>
      <c r="D980" s="21"/>
      <c r="E980" s="161"/>
      <c r="F980" s="161"/>
      <c r="G980" s="161"/>
      <c r="I980" s="162"/>
      <c r="J980" s="25"/>
      <c r="K980" s="163"/>
      <c r="L980" s="27"/>
      <c r="M980" s="27"/>
    </row>
    <row r="981" spans="1:13" x14ac:dyDescent="0.2">
      <c r="A981" s="21"/>
      <c r="B981" s="22"/>
      <c r="C981" s="21"/>
      <c r="D981" s="21"/>
      <c r="E981" s="161"/>
      <c r="F981" s="161"/>
      <c r="G981" s="161"/>
      <c r="I981" s="162"/>
      <c r="J981" s="25"/>
      <c r="K981" s="163"/>
      <c r="L981" s="27"/>
      <c r="M981" s="27"/>
    </row>
    <row r="982" spans="1:13" x14ac:dyDescent="0.2">
      <c r="A982" s="21"/>
      <c r="B982" s="22"/>
      <c r="C982" s="19"/>
      <c r="D982" s="19"/>
      <c r="E982" s="161"/>
      <c r="F982" s="161"/>
      <c r="G982" s="161"/>
      <c r="I982" s="162"/>
      <c r="J982" s="25"/>
      <c r="K982" s="163"/>
      <c r="L982" s="27"/>
      <c r="M982" s="27"/>
    </row>
    <row r="983" spans="1:13" x14ac:dyDescent="0.2">
      <c r="A983" s="21"/>
      <c r="B983" s="22"/>
      <c r="C983" s="21"/>
      <c r="D983" s="21"/>
      <c r="E983" s="161"/>
      <c r="F983" s="161"/>
      <c r="G983" s="161"/>
      <c r="I983" s="162"/>
      <c r="J983" s="25"/>
      <c r="K983" s="163"/>
      <c r="L983" s="27"/>
      <c r="M983" s="27"/>
    </row>
    <row r="984" spans="1:13" x14ac:dyDescent="0.2">
      <c r="A984" s="21"/>
      <c r="B984" s="22"/>
      <c r="C984" s="21"/>
      <c r="D984" s="21"/>
      <c r="E984" s="161"/>
      <c r="F984" s="161"/>
      <c r="G984" s="161"/>
      <c r="I984" s="162"/>
      <c r="J984" s="25"/>
      <c r="K984" s="163"/>
      <c r="L984" s="27"/>
      <c r="M984" s="27"/>
    </row>
    <row r="985" spans="1:13" x14ac:dyDescent="0.2">
      <c r="A985" s="21"/>
      <c r="B985" s="22"/>
      <c r="C985" s="21"/>
      <c r="D985" s="21"/>
      <c r="E985" s="161"/>
      <c r="F985" s="161"/>
      <c r="G985" s="161"/>
      <c r="I985" s="162"/>
      <c r="J985" s="25"/>
      <c r="K985" s="163"/>
      <c r="L985" s="27"/>
      <c r="M985" s="27"/>
    </row>
    <row r="986" spans="1:13" x14ac:dyDescent="0.2">
      <c r="A986" s="21"/>
      <c r="B986" s="22"/>
      <c r="C986" s="21"/>
      <c r="D986" s="21"/>
      <c r="E986" s="161"/>
      <c r="F986" s="161"/>
      <c r="G986" s="161"/>
      <c r="I986" s="162"/>
      <c r="J986" s="25"/>
      <c r="K986" s="163"/>
      <c r="L986" s="27"/>
      <c r="M986" s="27"/>
    </row>
    <row r="987" spans="1:13" x14ac:dyDescent="0.2">
      <c r="A987" s="21"/>
      <c r="B987" s="22"/>
      <c r="C987" s="21"/>
      <c r="D987" s="21"/>
      <c r="E987" s="161"/>
      <c r="F987" s="161"/>
      <c r="G987" s="161"/>
      <c r="I987" s="162"/>
      <c r="J987" s="25"/>
      <c r="K987" s="163"/>
      <c r="L987" s="27"/>
      <c r="M987" s="27"/>
    </row>
    <row r="988" spans="1:13" x14ac:dyDescent="0.2">
      <c r="A988" s="21"/>
      <c r="B988" s="22"/>
      <c r="C988" s="21"/>
      <c r="D988" s="21"/>
      <c r="E988" s="161"/>
      <c r="F988" s="161"/>
      <c r="G988" s="161"/>
      <c r="I988" s="162"/>
      <c r="J988" s="25"/>
      <c r="K988" s="163"/>
      <c r="L988" s="27"/>
      <c r="M988" s="27"/>
    </row>
    <row r="989" spans="1:13" x14ac:dyDescent="0.2">
      <c r="A989" s="21"/>
      <c r="B989" s="22"/>
      <c r="C989" s="21"/>
      <c r="D989" s="21"/>
      <c r="E989" s="161"/>
      <c r="F989" s="161"/>
      <c r="G989" s="161"/>
      <c r="I989" s="162"/>
      <c r="J989" s="25"/>
      <c r="K989" s="163"/>
      <c r="L989" s="27"/>
      <c r="M989" s="27"/>
    </row>
    <row r="990" spans="1:13" x14ac:dyDescent="0.2">
      <c r="A990" s="21"/>
      <c r="B990" s="22"/>
      <c r="C990" s="19"/>
      <c r="D990" s="19"/>
      <c r="E990" s="161"/>
      <c r="F990" s="161"/>
      <c r="G990" s="161"/>
      <c r="I990" s="162"/>
      <c r="J990" s="25"/>
      <c r="K990" s="163"/>
      <c r="L990" s="27"/>
      <c r="M990" s="27"/>
    </row>
    <row r="991" spans="1:13" x14ac:dyDescent="0.2">
      <c r="A991" s="21"/>
      <c r="B991" s="22"/>
      <c r="C991" s="21"/>
      <c r="D991" s="21"/>
      <c r="E991" s="161"/>
      <c r="F991" s="161"/>
      <c r="G991" s="161"/>
      <c r="I991" s="162"/>
      <c r="J991" s="25"/>
      <c r="K991" s="163"/>
      <c r="L991" s="27"/>
      <c r="M991" s="27"/>
    </row>
    <row r="992" spans="1:13" x14ac:dyDescent="0.2">
      <c r="A992" s="21"/>
      <c r="B992" s="22"/>
      <c r="C992" s="19"/>
      <c r="D992" s="19"/>
      <c r="E992" s="161"/>
      <c r="F992" s="161"/>
      <c r="G992" s="161"/>
      <c r="I992" s="162"/>
      <c r="J992" s="25"/>
      <c r="K992" s="163"/>
      <c r="L992" s="27"/>
      <c r="M992" s="27"/>
    </row>
    <row r="993" spans="1:13" x14ac:dyDescent="0.2">
      <c r="A993" s="21"/>
      <c r="B993" s="22"/>
      <c r="C993" s="21"/>
      <c r="D993" s="21"/>
      <c r="E993" s="161"/>
      <c r="F993" s="161"/>
      <c r="G993" s="161"/>
      <c r="I993" s="162"/>
      <c r="J993" s="25"/>
      <c r="K993" s="163"/>
      <c r="L993" s="27"/>
      <c r="M993" s="27"/>
    </row>
    <row r="994" spans="1:13" x14ac:dyDescent="0.2">
      <c r="A994" s="21"/>
      <c r="B994" s="22"/>
      <c r="C994" s="21"/>
      <c r="D994" s="21"/>
      <c r="E994" s="161"/>
      <c r="F994" s="161"/>
      <c r="G994" s="161"/>
      <c r="I994" s="162"/>
      <c r="J994" s="25"/>
      <c r="K994" s="163"/>
      <c r="L994" s="27"/>
      <c r="M994" s="27"/>
    </row>
    <row r="995" spans="1:13" x14ac:dyDescent="0.2">
      <c r="A995" s="21"/>
      <c r="B995" s="22"/>
      <c r="C995" s="21"/>
      <c r="D995" s="21"/>
      <c r="E995" s="161"/>
      <c r="F995" s="161"/>
      <c r="G995" s="161"/>
      <c r="I995" s="162"/>
      <c r="J995" s="25"/>
      <c r="K995" s="163"/>
      <c r="L995" s="27"/>
      <c r="M995" s="27"/>
    </row>
    <row r="996" spans="1:13" x14ac:dyDescent="0.2">
      <c r="A996" s="21"/>
      <c r="B996" s="22"/>
      <c r="C996" s="21"/>
      <c r="D996" s="21"/>
      <c r="E996" s="161"/>
      <c r="F996" s="161"/>
      <c r="G996" s="161"/>
      <c r="I996" s="162"/>
      <c r="J996" s="25"/>
      <c r="K996" s="163"/>
      <c r="L996" s="27"/>
      <c r="M996" s="27"/>
    </row>
    <row r="997" spans="1:13" x14ac:dyDescent="0.2">
      <c r="A997" s="21"/>
      <c r="B997" s="22"/>
      <c r="C997" s="21"/>
      <c r="D997" s="21"/>
      <c r="E997" s="161"/>
      <c r="F997" s="161"/>
      <c r="G997" s="161"/>
      <c r="I997" s="162"/>
      <c r="J997" s="25"/>
      <c r="K997" s="163"/>
      <c r="L997" s="27"/>
      <c r="M997" s="27"/>
    </row>
    <row r="998" spans="1:13" x14ac:dyDescent="0.2">
      <c r="A998" s="21"/>
      <c r="B998" s="22"/>
      <c r="C998" s="21"/>
      <c r="D998" s="21"/>
      <c r="E998" s="161"/>
      <c r="F998" s="161"/>
      <c r="G998" s="161"/>
      <c r="I998" s="162"/>
      <c r="J998" s="25"/>
      <c r="K998" s="163"/>
      <c r="L998" s="27"/>
      <c r="M998" s="27"/>
    </row>
    <row r="999" spans="1:13" x14ac:dyDescent="0.2">
      <c r="A999" s="21"/>
      <c r="B999" s="22"/>
      <c r="C999" s="19"/>
      <c r="D999" s="19"/>
      <c r="E999" s="161"/>
      <c r="F999" s="161"/>
      <c r="G999" s="161"/>
      <c r="I999" s="162"/>
      <c r="J999" s="25"/>
      <c r="K999" s="163"/>
      <c r="L999" s="27"/>
      <c r="M999" s="27"/>
    </row>
    <row r="1000" spans="1:13" x14ac:dyDescent="0.2">
      <c r="A1000" s="21"/>
      <c r="B1000" s="22"/>
      <c r="C1000" s="21"/>
      <c r="D1000" s="21"/>
      <c r="E1000" s="161"/>
      <c r="F1000" s="161"/>
      <c r="G1000" s="161"/>
      <c r="I1000" s="162"/>
      <c r="J1000" s="25"/>
      <c r="K1000" s="163"/>
      <c r="L1000" s="27"/>
      <c r="M1000" s="27"/>
    </row>
    <row r="1001" spans="1:13" x14ac:dyDescent="0.2">
      <c r="A1001" s="21"/>
      <c r="B1001" s="22"/>
      <c r="C1001" s="19"/>
      <c r="D1001" s="19"/>
      <c r="E1001" s="161"/>
      <c r="F1001" s="161"/>
      <c r="G1001" s="161"/>
      <c r="I1001" s="162"/>
      <c r="J1001" s="25"/>
      <c r="K1001" s="163"/>
      <c r="L1001" s="27"/>
      <c r="M1001" s="27"/>
    </row>
    <row r="1002" spans="1:13" x14ac:dyDescent="0.2">
      <c r="A1002" s="21"/>
      <c r="B1002" s="22"/>
      <c r="C1002" s="21"/>
      <c r="D1002" s="21"/>
      <c r="E1002" s="161"/>
      <c r="F1002" s="161"/>
      <c r="G1002" s="161"/>
      <c r="I1002" s="162"/>
      <c r="J1002" s="25"/>
      <c r="K1002" s="163"/>
      <c r="L1002" s="27"/>
      <c r="M1002" s="27"/>
    </row>
    <row r="1003" spans="1:13" x14ac:dyDescent="0.2">
      <c r="A1003" s="21"/>
      <c r="B1003" s="22"/>
      <c r="C1003" s="21"/>
      <c r="D1003" s="21"/>
      <c r="E1003" s="161"/>
      <c r="F1003" s="161"/>
      <c r="G1003" s="161"/>
      <c r="I1003" s="162"/>
      <c r="J1003" s="25"/>
      <c r="K1003" s="163"/>
      <c r="L1003" s="27"/>
      <c r="M1003" s="27"/>
    </row>
    <row r="1004" spans="1:13" x14ac:dyDescent="0.2">
      <c r="A1004" s="21"/>
      <c r="B1004" s="22"/>
      <c r="C1004" s="21"/>
      <c r="D1004" s="21"/>
      <c r="E1004" s="161"/>
      <c r="F1004" s="161"/>
      <c r="G1004" s="161"/>
      <c r="I1004" s="162"/>
      <c r="J1004" s="25"/>
      <c r="K1004" s="163"/>
      <c r="L1004" s="27"/>
      <c r="M1004" s="27"/>
    </row>
    <row r="1005" spans="1:13" x14ac:dyDescent="0.2">
      <c r="A1005" s="21"/>
      <c r="B1005" s="22"/>
      <c r="C1005" s="21"/>
      <c r="D1005" s="21"/>
      <c r="E1005" s="161"/>
      <c r="F1005" s="161"/>
      <c r="G1005" s="161"/>
      <c r="I1005" s="162"/>
      <c r="J1005" s="25"/>
      <c r="K1005" s="163"/>
      <c r="L1005" s="27"/>
      <c r="M1005" s="27"/>
    </row>
    <row r="1006" spans="1:13" x14ac:dyDescent="0.2">
      <c r="A1006" s="21"/>
      <c r="B1006" s="22"/>
      <c r="C1006" s="21"/>
      <c r="D1006" s="21"/>
      <c r="E1006" s="161"/>
      <c r="F1006" s="161"/>
      <c r="G1006" s="161"/>
      <c r="I1006" s="162"/>
      <c r="J1006" s="25"/>
      <c r="K1006" s="163"/>
      <c r="L1006" s="27"/>
      <c r="M1006" s="27"/>
    </row>
    <row r="1007" spans="1:13" x14ac:dyDescent="0.2">
      <c r="A1007" s="21"/>
      <c r="B1007" s="22"/>
      <c r="C1007" s="21"/>
      <c r="D1007" s="21"/>
      <c r="E1007" s="161"/>
      <c r="F1007" s="161"/>
      <c r="G1007" s="161"/>
      <c r="I1007" s="162"/>
      <c r="J1007" s="25"/>
      <c r="K1007" s="163"/>
      <c r="L1007" s="27"/>
      <c r="M1007" s="27"/>
    </row>
    <row r="1008" spans="1:13" x14ac:dyDescent="0.2">
      <c r="A1008" s="21"/>
      <c r="B1008" s="22"/>
      <c r="C1008" s="21"/>
      <c r="D1008" s="21"/>
      <c r="E1008" s="161"/>
      <c r="F1008" s="161"/>
      <c r="G1008" s="161"/>
      <c r="I1008" s="162"/>
      <c r="J1008" s="25"/>
      <c r="K1008" s="163"/>
      <c r="L1008" s="27"/>
      <c r="M1008" s="27"/>
    </row>
    <row r="1009" spans="1:11" x14ac:dyDescent="0.2">
      <c r="A1009" s="21"/>
      <c r="B1009" s="22"/>
      <c r="C1009" s="21"/>
      <c r="D1009" s="21"/>
      <c r="E1009" s="161"/>
      <c r="F1009" s="161"/>
      <c r="G1009" s="161"/>
      <c r="J1009" s="166"/>
      <c r="K1009" s="21"/>
    </row>
    <row r="1010" spans="1:11" x14ac:dyDescent="0.2">
      <c r="A1010" s="21"/>
      <c r="B1010" s="22"/>
      <c r="C1010" s="21"/>
      <c r="D1010" s="21"/>
      <c r="E1010" s="161"/>
      <c r="F1010" s="161"/>
      <c r="G1010" s="161"/>
      <c r="J1010" s="166"/>
      <c r="K1010" s="21"/>
    </row>
    <row r="1011" spans="1:11" x14ac:dyDescent="0.2">
      <c r="A1011" s="21"/>
      <c r="B1011" s="22"/>
      <c r="C1011" s="21"/>
      <c r="D1011" s="21"/>
      <c r="E1011" s="161"/>
      <c r="F1011" s="161"/>
      <c r="G1011" s="161"/>
      <c r="J1011" s="166"/>
      <c r="K1011" s="21"/>
    </row>
    <row r="1012" spans="1:11" x14ac:dyDescent="0.2">
      <c r="A1012" s="21"/>
      <c r="B1012" s="22"/>
      <c r="C1012" s="21"/>
      <c r="D1012" s="21"/>
      <c r="E1012" s="161"/>
      <c r="F1012" s="161"/>
      <c r="G1012" s="161"/>
      <c r="J1012" s="166"/>
      <c r="K1012" s="21"/>
    </row>
    <row r="1013" spans="1:11" x14ac:dyDescent="0.2">
      <c r="A1013" s="21"/>
      <c r="B1013" s="22"/>
      <c r="C1013" s="21"/>
      <c r="D1013" s="21"/>
      <c r="E1013" s="161"/>
      <c r="F1013" s="161"/>
      <c r="G1013" s="161"/>
      <c r="J1013" s="166"/>
      <c r="K1013" s="21"/>
    </row>
    <row r="1014" spans="1:11" x14ac:dyDescent="0.2">
      <c r="A1014" s="21"/>
      <c r="B1014" s="22"/>
      <c r="C1014" s="21"/>
      <c r="D1014" s="21"/>
      <c r="E1014" s="161"/>
      <c r="F1014" s="161"/>
      <c r="G1014" s="161"/>
      <c r="J1014" s="166"/>
      <c r="K1014" s="21"/>
    </row>
    <row r="1015" spans="1:11" x14ac:dyDescent="0.2">
      <c r="A1015" s="21"/>
      <c r="B1015" s="22"/>
      <c r="C1015" s="21"/>
      <c r="D1015" s="21"/>
      <c r="E1015" s="161"/>
      <c r="F1015" s="161"/>
      <c r="G1015" s="161"/>
      <c r="J1015" s="166"/>
      <c r="K1015" s="21"/>
    </row>
    <row r="1016" spans="1:11" x14ac:dyDescent="0.2">
      <c r="A1016" s="21"/>
      <c r="B1016" s="22"/>
      <c r="C1016" s="21"/>
      <c r="D1016" s="21"/>
      <c r="E1016" s="161"/>
      <c r="F1016" s="161"/>
      <c r="G1016" s="161"/>
      <c r="J1016" s="166"/>
      <c r="K1016" s="21"/>
    </row>
    <row r="1017" spans="1:11" x14ac:dyDescent="0.2">
      <c r="A1017" s="21"/>
      <c r="B1017" s="22"/>
      <c r="C1017" s="21"/>
      <c r="D1017" s="21"/>
      <c r="E1017" s="161"/>
      <c r="F1017" s="161"/>
      <c r="G1017" s="161"/>
      <c r="J1017" s="166"/>
      <c r="K1017" s="21"/>
    </row>
    <row r="1018" spans="1:11" x14ac:dyDescent="0.2">
      <c r="A1018" s="21"/>
      <c r="B1018" s="22"/>
      <c r="C1018" s="21"/>
      <c r="D1018" s="21"/>
      <c r="E1018" s="161"/>
      <c r="F1018" s="161"/>
      <c r="G1018" s="161"/>
      <c r="J1018" s="166"/>
      <c r="K1018" s="21"/>
    </row>
    <row r="1019" spans="1:11" x14ac:dyDescent="0.2">
      <c r="A1019" s="21"/>
      <c r="B1019" s="22"/>
      <c r="C1019" s="21"/>
      <c r="D1019" s="21"/>
      <c r="E1019" s="161"/>
      <c r="F1019" s="161"/>
      <c r="G1019" s="161"/>
      <c r="J1019" s="166"/>
      <c r="K1019" s="21"/>
    </row>
    <row r="1020" spans="1:11" x14ac:dyDescent="0.2">
      <c r="A1020" s="21"/>
      <c r="B1020" s="22"/>
      <c r="C1020" s="21"/>
      <c r="D1020" s="21"/>
      <c r="E1020" s="161"/>
      <c r="F1020" s="161"/>
      <c r="G1020" s="161"/>
      <c r="J1020" s="166"/>
      <c r="K1020" s="21"/>
    </row>
    <row r="1021" spans="1:11" x14ac:dyDescent="0.2">
      <c r="A1021" s="21"/>
      <c r="B1021" s="22"/>
      <c r="C1021" s="21"/>
      <c r="D1021" s="21"/>
      <c r="E1021" s="161"/>
      <c r="F1021" s="161"/>
      <c r="G1021" s="161"/>
      <c r="J1021" s="166"/>
      <c r="K1021" s="21"/>
    </row>
    <row r="1022" spans="1:11" x14ac:dyDescent="0.2">
      <c r="A1022" s="21"/>
      <c r="B1022" s="22"/>
      <c r="C1022" s="21"/>
      <c r="D1022" s="21"/>
      <c r="E1022" s="161"/>
      <c r="F1022" s="161"/>
      <c r="G1022" s="161"/>
      <c r="J1022" s="166"/>
      <c r="K1022" s="21"/>
    </row>
    <row r="1023" spans="1:11" x14ac:dyDescent="0.2">
      <c r="A1023" s="21"/>
      <c r="B1023" s="22"/>
      <c r="C1023" s="21"/>
      <c r="D1023" s="21"/>
      <c r="E1023" s="161"/>
      <c r="F1023" s="161"/>
      <c r="G1023" s="161"/>
      <c r="J1023" s="166"/>
      <c r="K1023" s="21"/>
    </row>
    <row r="1024" spans="1:11" x14ac:dyDescent="0.2">
      <c r="A1024" s="21"/>
      <c r="B1024" s="22"/>
      <c r="C1024" s="21"/>
      <c r="D1024" s="21"/>
      <c r="E1024" s="161"/>
      <c r="F1024" s="161"/>
      <c r="G1024" s="161"/>
      <c r="J1024" s="166"/>
      <c r="K1024" s="21"/>
    </row>
    <row r="1025" spans="1:11" x14ac:dyDescent="0.2">
      <c r="A1025" s="21"/>
      <c r="B1025" s="22"/>
      <c r="C1025" s="21"/>
      <c r="D1025" s="21"/>
      <c r="E1025" s="161"/>
      <c r="F1025" s="161"/>
      <c r="G1025" s="161"/>
      <c r="J1025" s="166"/>
      <c r="K1025" s="21"/>
    </row>
    <row r="1026" spans="1:11" x14ac:dyDescent="0.2">
      <c r="A1026" s="21"/>
      <c r="B1026" s="22"/>
      <c r="C1026" s="21"/>
      <c r="D1026" s="21"/>
      <c r="E1026" s="161"/>
      <c r="F1026" s="161"/>
      <c r="G1026" s="161"/>
      <c r="J1026" s="166"/>
      <c r="K1026" s="21"/>
    </row>
    <row r="1027" spans="1:11" x14ac:dyDescent="0.2">
      <c r="A1027" s="21"/>
      <c r="B1027" s="22"/>
      <c r="C1027" s="21"/>
      <c r="D1027" s="21"/>
      <c r="E1027" s="161"/>
      <c r="F1027" s="161"/>
      <c r="G1027" s="161"/>
      <c r="J1027" s="166"/>
      <c r="K1027" s="21"/>
    </row>
    <row r="1028" spans="1:11" x14ac:dyDescent="0.2">
      <c r="A1028" s="21"/>
      <c r="B1028" s="22"/>
      <c r="C1028" s="21"/>
      <c r="D1028" s="21"/>
      <c r="E1028" s="161"/>
      <c r="F1028" s="161"/>
      <c r="G1028" s="161"/>
      <c r="J1028" s="166"/>
      <c r="K1028" s="21"/>
    </row>
    <row r="1029" spans="1:11" x14ac:dyDescent="0.2">
      <c r="A1029" s="21"/>
      <c r="B1029" s="22"/>
      <c r="C1029" s="21"/>
      <c r="D1029" s="21"/>
      <c r="E1029" s="161"/>
      <c r="F1029" s="161"/>
      <c r="G1029" s="161"/>
      <c r="J1029" s="166"/>
      <c r="K1029" s="21"/>
    </row>
  </sheetData>
  <autoFilter ref="A2:K636" xr:uid="{A125AA30-0AF1-4BA9-BBDA-2A4E143F0C21}"/>
  <sortState xmlns:xlrd2="http://schemas.microsoft.com/office/spreadsheetml/2017/richdata2" ref="A201:K242">
    <sortCondition descending="1" ref="B201:B24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9A99-9F83-48D6-92C9-64C59A7DB27E}">
  <sheetPr>
    <tabColor theme="9" tint="0.79998168889431442"/>
  </sheetPr>
  <dimension ref="A2:M426"/>
  <sheetViews>
    <sheetView zoomScale="70" zoomScaleNormal="70" workbookViewId="0">
      <selection activeCell="J16" sqref="J16"/>
    </sheetView>
  </sheetViews>
  <sheetFormatPr baseColWidth="10" defaultColWidth="8.83203125" defaultRowHeight="16" x14ac:dyDescent="0.2"/>
  <cols>
    <col min="1" max="1" width="17.1640625" bestFit="1" customWidth="1"/>
    <col min="2" max="2" width="10.83203125" style="45" bestFit="1" customWidth="1"/>
    <col min="3" max="3" width="36.33203125" customWidth="1"/>
    <col min="4" max="4" width="98.1640625" customWidth="1"/>
    <col min="5" max="7" width="14.6640625" style="176" bestFit="1" customWidth="1"/>
    <col min="8" max="8" width="1.83203125" customWidth="1"/>
    <col min="9" max="10" width="15.6640625" customWidth="1"/>
    <col min="11" max="11" width="39.6640625" bestFit="1" customWidth="1"/>
  </cols>
  <sheetData>
    <row r="2" spans="1:13" s="2" customFormat="1" ht="13" x14ac:dyDescent="0.15">
      <c r="A2" s="38" t="s">
        <v>19</v>
      </c>
      <c r="B2" s="38" t="s">
        <v>20</v>
      </c>
      <c r="C2" s="38" t="s">
        <v>21</v>
      </c>
      <c r="D2" s="38" t="s">
        <v>22</v>
      </c>
      <c r="E2" s="174" t="s">
        <v>23</v>
      </c>
      <c r="F2" s="174" t="s">
        <v>24</v>
      </c>
      <c r="G2" s="175" t="s">
        <v>25</v>
      </c>
      <c r="H2" s="6"/>
      <c r="I2" s="5" t="s">
        <v>26</v>
      </c>
      <c r="J2" s="38" t="s">
        <v>27</v>
      </c>
      <c r="K2" s="38" t="s">
        <v>28</v>
      </c>
      <c r="L2" s="2" t="s">
        <v>283</v>
      </c>
      <c r="M2" s="3"/>
    </row>
    <row r="3" spans="1:13" x14ac:dyDescent="0.2">
      <c r="A3" t="s">
        <v>18</v>
      </c>
      <c r="I3" s="50"/>
      <c r="J3" s="51"/>
      <c r="K3" s="52"/>
    </row>
    <row r="4" spans="1:13" x14ac:dyDescent="0.2">
      <c r="A4" t="s">
        <v>18</v>
      </c>
      <c r="I4" s="50"/>
      <c r="J4" s="51"/>
      <c r="K4" s="52"/>
    </row>
    <row r="5" spans="1:13" x14ac:dyDescent="0.2">
      <c r="A5" t="s">
        <v>18</v>
      </c>
      <c r="B5" s="45">
        <v>45747</v>
      </c>
      <c r="D5" t="s">
        <v>5472</v>
      </c>
      <c r="E5" s="176">
        <v>120</v>
      </c>
      <c r="G5" s="176">
        <f t="shared" ref="G5:G68" si="0">G6+F5-E5</f>
        <v>528.24000000115518</v>
      </c>
      <c r="I5" s="50">
        <f t="shared" ref="I5:I68" si="1">F5-E5</f>
        <v>-120</v>
      </c>
      <c r="J5" s="51">
        <f t="shared" ref="J5:J68" si="2">EOMONTH(B5,0)</f>
        <v>45747</v>
      </c>
      <c r="K5" s="52" t="s">
        <v>14</v>
      </c>
    </row>
    <row r="6" spans="1:13" x14ac:dyDescent="0.2">
      <c r="A6" t="s">
        <v>18</v>
      </c>
      <c r="B6" s="45">
        <v>45717</v>
      </c>
      <c r="D6" t="s">
        <v>52</v>
      </c>
      <c r="F6" s="176">
        <v>0</v>
      </c>
      <c r="G6" s="176">
        <f t="shared" si="0"/>
        <v>648.24000000115518</v>
      </c>
      <c r="I6" s="50">
        <f t="shared" si="1"/>
        <v>0</v>
      </c>
      <c r="J6" s="51">
        <f t="shared" si="2"/>
        <v>45747</v>
      </c>
      <c r="K6" s="52" t="s">
        <v>14</v>
      </c>
    </row>
    <row r="7" spans="1:13" x14ac:dyDescent="0.2">
      <c r="A7" t="s">
        <v>18</v>
      </c>
      <c r="B7" s="45">
        <v>45717</v>
      </c>
      <c r="D7" t="s">
        <v>53</v>
      </c>
      <c r="F7" s="176">
        <v>0</v>
      </c>
      <c r="G7" s="176">
        <f t="shared" si="0"/>
        <v>648.24000000115518</v>
      </c>
      <c r="I7" s="50">
        <f t="shared" si="1"/>
        <v>0</v>
      </c>
      <c r="J7" s="51">
        <f t="shared" si="2"/>
        <v>45747</v>
      </c>
      <c r="K7" s="52" t="s">
        <v>14</v>
      </c>
    </row>
    <row r="8" spans="1:13" x14ac:dyDescent="0.2">
      <c r="A8" t="s">
        <v>18</v>
      </c>
      <c r="B8" s="45">
        <v>45657</v>
      </c>
      <c r="D8" t="s">
        <v>33</v>
      </c>
      <c r="E8" s="176">
        <v>120.35</v>
      </c>
      <c r="G8" s="176">
        <f t="shared" si="0"/>
        <v>648.24000000115518</v>
      </c>
      <c r="I8" s="50">
        <f t="shared" si="1"/>
        <v>-120.35</v>
      </c>
      <c r="J8" s="51">
        <f t="shared" si="2"/>
        <v>45657</v>
      </c>
      <c r="K8" s="52" t="s">
        <v>14</v>
      </c>
    </row>
    <row r="9" spans="1:13" x14ac:dyDescent="0.2">
      <c r="A9" t="s">
        <v>18</v>
      </c>
      <c r="B9" s="45">
        <v>45627</v>
      </c>
      <c r="D9" t="s">
        <v>108</v>
      </c>
      <c r="F9" s="176">
        <v>0</v>
      </c>
      <c r="G9" s="176">
        <f t="shared" si="0"/>
        <v>768.5900000011552</v>
      </c>
      <c r="I9" s="50">
        <f t="shared" si="1"/>
        <v>0</v>
      </c>
      <c r="J9" s="51">
        <f t="shared" si="2"/>
        <v>45657</v>
      </c>
      <c r="K9" s="52" t="s">
        <v>14</v>
      </c>
    </row>
    <row r="10" spans="1:13" x14ac:dyDescent="0.2">
      <c r="A10" t="s">
        <v>18</v>
      </c>
      <c r="B10" s="45">
        <v>45627</v>
      </c>
      <c r="D10" t="s">
        <v>109</v>
      </c>
      <c r="F10" s="176">
        <v>0</v>
      </c>
      <c r="G10" s="176">
        <f t="shared" si="0"/>
        <v>768.5900000011552</v>
      </c>
      <c r="I10" s="50">
        <f t="shared" si="1"/>
        <v>0</v>
      </c>
      <c r="J10" s="51">
        <f t="shared" si="2"/>
        <v>45657</v>
      </c>
      <c r="K10" s="52" t="s">
        <v>14</v>
      </c>
    </row>
    <row r="11" spans="1:13" x14ac:dyDescent="0.2">
      <c r="A11" t="s">
        <v>18</v>
      </c>
      <c r="B11" s="45">
        <v>45611</v>
      </c>
      <c r="C11" t="s">
        <v>31</v>
      </c>
      <c r="D11" t="s">
        <v>5473</v>
      </c>
      <c r="E11" s="176">
        <v>1320</v>
      </c>
      <c r="G11" s="176">
        <f t="shared" si="0"/>
        <v>768.5900000011552</v>
      </c>
      <c r="I11" s="50">
        <f t="shared" si="1"/>
        <v>-1320</v>
      </c>
      <c r="J11" s="51">
        <f t="shared" si="2"/>
        <v>45626</v>
      </c>
      <c r="K11" s="52" t="s">
        <v>11</v>
      </c>
    </row>
    <row r="12" spans="1:13" x14ac:dyDescent="0.2">
      <c r="A12" t="s">
        <v>18</v>
      </c>
      <c r="B12" s="45">
        <v>45565</v>
      </c>
      <c r="D12" t="s">
        <v>5474</v>
      </c>
      <c r="E12" s="176">
        <v>120.7</v>
      </c>
      <c r="G12" s="176">
        <f t="shared" si="0"/>
        <v>2088.5900000011552</v>
      </c>
      <c r="I12" s="50">
        <f t="shared" si="1"/>
        <v>-120.7</v>
      </c>
      <c r="J12" s="51">
        <f t="shared" si="2"/>
        <v>45565</v>
      </c>
      <c r="K12" s="52" t="s">
        <v>14</v>
      </c>
    </row>
    <row r="13" spans="1:13" x14ac:dyDescent="0.2">
      <c r="A13" t="s">
        <v>18</v>
      </c>
      <c r="B13" s="45">
        <v>45536</v>
      </c>
      <c r="D13" t="s">
        <v>5475</v>
      </c>
      <c r="F13" s="176">
        <v>0</v>
      </c>
      <c r="G13" s="176">
        <f t="shared" si="0"/>
        <v>2209.290000001155</v>
      </c>
      <c r="I13" s="50">
        <f t="shared" si="1"/>
        <v>0</v>
      </c>
      <c r="J13" s="51">
        <f t="shared" si="2"/>
        <v>45565</v>
      </c>
      <c r="K13" s="52" t="s">
        <v>14</v>
      </c>
    </row>
    <row r="14" spans="1:13" x14ac:dyDescent="0.2">
      <c r="A14" t="s">
        <v>18</v>
      </c>
      <c r="B14" s="45">
        <v>45536</v>
      </c>
      <c r="D14" t="s">
        <v>5476</v>
      </c>
      <c r="F14" s="176">
        <v>0</v>
      </c>
      <c r="G14" s="176">
        <f t="shared" si="0"/>
        <v>2209.290000001155</v>
      </c>
      <c r="I14" s="50">
        <f t="shared" si="1"/>
        <v>0</v>
      </c>
      <c r="J14" s="51">
        <f t="shared" si="2"/>
        <v>45565</v>
      </c>
      <c r="K14" s="52" t="s">
        <v>14</v>
      </c>
    </row>
    <row r="15" spans="1:13" x14ac:dyDescent="0.2">
      <c r="A15" t="s">
        <v>18</v>
      </c>
      <c r="B15" s="45">
        <v>45471</v>
      </c>
      <c r="D15" t="s">
        <v>5477</v>
      </c>
      <c r="E15" s="176">
        <v>120</v>
      </c>
      <c r="G15" s="176">
        <f t="shared" si="0"/>
        <v>2209.290000001155</v>
      </c>
      <c r="I15" s="50">
        <f t="shared" si="1"/>
        <v>-120</v>
      </c>
      <c r="J15" s="51">
        <f t="shared" si="2"/>
        <v>45473</v>
      </c>
      <c r="K15" s="52" t="s">
        <v>14</v>
      </c>
    </row>
    <row r="16" spans="1:13" x14ac:dyDescent="0.2">
      <c r="A16" t="s">
        <v>18</v>
      </c>
      <c r="B16" s="45">
        <v>45471</v>
      </c>
      <c r="D16" t="s">
        <v>5478</v>
      </c>
      <c r="F16" s="176">
        <v>0</v>
      </c>
      <c r="G16" s="176">
        <f t="shared" si="0"/>
        <v>2329.290000001155</v>
      </c>
      <c r="I16" s="50">
        <f t="shared" si="1"/>
        <v>0</v>
      </c>
      <c r="J16" s="51">
        <f t="shared" si="2"/>
        <v>45473</v>
      </c>
      <c r="K16" s="52" t="s">
        <v>14</v>
      </c>
    </row>
    <row r="17" spans="1:11" x14ac:dyDescent="0.2">
      <c r="A17" t="s">
        <v>18</v>
      </c>
      <c r="B17" s="45">
        <v>45455</v>
      </c>
      <c r="C17" t="s">
        <v>31</v>
      </c>
      <c r="D17" t="s">
        <v>5479</v>
      </c>
      <c r="E17" s="176">
        <v>510</v>
      </c>
      <c r="G17" s="176">
        <f t="shared" si="0"/>
        <v>2329.290000001155</v>
      </c>
      <c r="I17" s="50">
        <f t="shared" si="1"/>
        <v>-510</v>
      </c>
      <c r="J17" s="51">
        <f t="shared" si="2"/>
        <v>45473</v>
      </c>
      <c r="K17" s="52" t="s">
        <v>11</v>
      </c>
    </row>
    <row r="18" spans="1:11" x14ac:dyDescent="0.2">
      <c r="A18" t="s">
        <v>18</v>
      </c>
      <c r="B18" s="45">
        <v>45446</v>
      </c>
      <c r="C18" t="s">
        <v>1604</v>
      </c>
      <c r="D18" t="s">
        <v>5480</v>
      </c>
      <c r="E18" s="176">
        <v>984.95</v>
      </c>
      <c r="G18" s="176">
        <f t="shared" si="0"/>
        <v>2839.290000001155</v>
      </c>
      <c r="I18" s="50">
        <f t="shared" si="1"/>
        <v>-984.95</v>
      </c>
      <c r="J18" s="51">
        <f t="shared" si="2"/>
        <v>45473</v>
      </c>
      <c r="K18" s="52" t="s">
        <v>14</v>
      </c>
    </row>
    <row r="19" spans="1:11" x14ac:dyDescent="0.2">
      <c r="A19" t="s">
        <v>18</v>
      </c>
      <c r="B19" s="45">
        <v>45444</v>
      </c>
      <c r="D19" t="s">
        <v>5481</v>
      </c>
      <c r="F19" s="176">
        <v>0</v>
      </c>
      <c r="G19" s="176">
        <f t="shared" si="0"/>
        <v>3824.2400000011548</v>
      </c>
      <c r="I19" s="50">
        <f t="shared" si="1"/>
        <v>0</v>
      </c>
      <c r="J19" s="51">
        <f t="shared" si="2"/>
        <v>45473</v>
      </c>
      <c r="K19" s="52" t="s">
        <v>14</v>
      </c>
    </row>
    <row r="20" spans="1:11" x14ac:dyDescent="0.2">
      <c r="A20" t="s">
        <v>18</v>
      </c>
      <c r="B20" s="45">
        <v>45379</v>
      </c>
      <c r="D20" t="s">
        <v>580</v>
      </c>
      <c r="E20" s="176">
        <v>123.5</v>
      </c>
      <c r="G20" s="176">
        <f t="shared" si="0"/>
        <v>3824.2400000011548</v>
      </c>
      <c r="I20" s="50">
        <f t="shared" si="1"/>
        <v>-123.5</v>
      </c>
      <c r="J20" s="51">
        <f t="shared" si="2"/>
        <v>45382</v>
      </c>
      <c r="K20" s="52" t="s">
        <v>14</v>
      </c>
    </row>
    <row r="21" spans="1:11" x14ac:dyDescent="0.2">
      <c r="A21" t="s">
        <v>18</v>
      </c>
      <c r="B21" s="45">
        <v>45379</v>
      </c>
      <c r="D21" t="s">
        <v>5482</v>
      </c>
      <c r="F21" s="176">
        <v>0</v>
      </c>
      <c r="G21" s="176">
        <f t="shared" si="0"/>
        <v>3947.7400000011548</v>
      </c>
      <c r="I21" s="50">
        <f t="shared" si="1"/>
        <v>0</v>
      </c>
      <c r="J21" s="51">
        <f t="shared" si="2"/>
        <v>45382</v>
      </c>
      <c r="K21" s="52" t="s">
        <v>14</v>
      </c>
    </row>
    <row r="22" spans="1:11" x14ac:dyDescent="0.2">
      <c r="A22" t="s">
        <v>18</v>
      </c>
      <c r="B22" s="45">
        <v>45352</v>
      </c>
      <c r="D22" t="s">
        <v>5483</v>
      </c>
      <c r="F22" s="176">
        <v>0</v>
      </c>
      <c r="G22" s="176">
        <f t="shared" si="0"/>
        <v>3947.7400000011548</v>
      </c>
      <c r="I22" s="50">
        <f t="shared" si="1"/>
        <v>0</v>
      </c>
      <c r="J22" s="51">
        <f t="shared" si="2"/>
        <v>45382</v>
      </c>
      <c r="K22" s="52" t="s">
        <v>14</v>
      </c>
    </row>
    <row r="23" spans="1:11" x14ac:dyDescent="0.2">
      <c r="A23" t="s">
        <v>18</v>
      </c>
      <c r="B23" s="45">
        <v>45350</v>
      </c>
      <c r="C23" t="s">
        <v>5184</v>
      </c>
      <c r="D23" t="s">
        <v>5484</v>
      </c>
      <c r="E23" s="176">
        <v>172593.75</v>
      </c>
      <c r="G23" s="176">
        <f t="shared" si="0"/>
        <v>3947.7400000011548</v>
      </c>
      <c r="I23" s="50">
        <f t="shared" si="1"/>
        <v>-172593.75</v>
      </c>
      <c r="J23" s="51">
        <f t="shared" si="2"/>
        <v>45351</v>
      </c>
      <c r="K23" s="52" t="s">
        <v>9</v>
      </c>
    </row>
    <row r="24" spans="1:11" x14ac:dyDescent="0.2">
      <c r="A24" t="s">
        <v>18</v>
      </c>
      <c r="B24" s="45">
        <v>45350</v>
      </c>
      <c r="C24" t="s">
        <v>5485</v>
      </c>
      <c r="D24" t="s">
        <v>5486</v>
      </c>
      <c r="E24" s="176">
        <v>636.20000000000005</v>
      </c>
      <c r="G24" s="176">
        <f t="shared" si="0"/>
        <v>176541.49000000115</v>
      </c>
      <c r="I24" s="50">
        <f t="shared" si="1"/>
        <v>-636.20000000000005</v>
      </c>
      <c r="J24" s="51">
        <f t="shared" si="2"/>
        <v>45351</v>
      </c>
      <c r="K24" s="52" t="s">
        <v>14</v>
      </c>
    </row>
    <row r="25" spans="1:11" x14ac:dyDescent="0.2">
      <c r="A25" t="s">
        <v>18</v>
      </c>
      <c r="B25" s="45">
        <v>45350</v>
      </c>
      <c r="C25" t="s">
        <v>31</v>
      </c>
      <c r="D25" t="s">
        <v>5487</v>
      </c>
      <c r="E25" s="176">
        <v>13020</v>
      </c>
      <c r="G25" s="176">
        <f t="shared" si="0"/>
        <v>177177.69000000117</v>
      </c>
      <c r="I25" s="50">
        <f t="shared" si="1"/>
        <v>-13020</v>
      </c>
      <c r="J25" s="51">
        <f t="shared" si="2"/>
        <v>45351</v>
      </c>
      <c r="K25" s="52" t="s">
        <v>11</v>
      </c>
    </row>
    <row r="26" spans="1:11" x14ac:dyDescent="0.2">
      <c r="A26" t="s">
        <v>18</v>
      </c>
      <c r="B26" s="45">
        <v>45350</v>
      </c>
      <c r="C26" t="s">
        <v>39</v>
      </c>
      <c r="D26" t="s">
        <v>5488</v>
      </c>
      <c r="F26" s="176">
        <v>110000</v>
      </c>
      <c r="G26" s="176">
        <f t="shared" si="0"/>
        <v>190197.69000000117</v>
      </c>
      <c r="I26" s="50">
        <f t="shared" si="1"/>
        <v>110000</v>
      </c>
      <c r="J26" s="51">
        <f t="shared" si="2"/>
        <v>45351</v>
      </c>
      <c r="K26" s="52" t="s">
        <v>30</v>
      </c>
    </row>
    <row r="27" spans="1:11" x14ac:dyDescent="0.2">
      <c r="A27" t="s">
        <v>18</v>
      </c>
      <c r="B27" s="45">
        <v>45349</v>
      </c>
      <c r="C27" t="s">
        <v>5489</v>
      </c>
      <c r="D27" t="s">
        <v>5490</v>
      </c>
      <c r="F27" s="176">
        <v>80000</v>
      </c>
      <c r="G27" s="176">
        <f t="shared" si="0"/>
        <v>80197.690000001166</v>
      </c>
      <c r="I27" s="50">
        <f t="shared" si="1"/>
        <v>80000</v>
      </c>
      <c r="J27" s="51">
        <f t="shared" si="2"/>
        <v>45351</v>
      </c>
      <c r="K27" s="52" t="s">
        <v>9</v>
      </c>
    </row>
    <row r="28" spans="1:11" x14ac:dyDescent="0.2">
      <c r="A28" t="s">
        <v>18</v>
      </c>
      <c r="B28" s="45">
        <v>45327</v>
      </c>
      <c r="C28" t="s">
        <v>542</v>
      </c>
      <c r="D28" t="s">
        <v>5491</v>
      </c>
      <c r="F28" s="176">
        <v>61.59</v>
      </c>
      <c r="G28" s="176">
        <f t="shared" si="0"/>
        <v>197.69000000116299</v>
      </c>
      <c r="I28" s="50">
        <f t="shared" si="1"/>
        <v>61.59</v>
      </c>
      <c r="J28" s="51">
        <f t="shared" si="2"/>
        <v>45351</v>
      </c>
      <c r="K28" s="52" t="s">
        <v>13</v>
      </c>
    </row>
    <row r="29" spans="1:11" x14ac:dyDescent="0.2">
      <c r="A29" t="s">
        <v>18</v>
      </c>
      <c r="B29" s="45">
        <v>45327</v>
      </c>
      <c r="C29" t="s">
        <v>542</v>
      </c>
      <c r="D29" t="s">
        <v>5491</v>
      </c>
      <c r="F29" s="176">
        <v>28.82</v>
      </c>
      <c r="G29" s="176">
        <f t="shared" si="0"/>
        <v>136.10000000116298</v>
      </c>
      <c r="I29" s="50">
        <f t="shared" si="1"/>
        <v>28.82</v>
      </c>
      <c r="J29" s="51">
        <f t="shared" si="2"/>
        <v>45351</v>
      </c>
      <c r="K29" s="52" t="s">
        <v>13</v>
      </c>
    </row>
    <row r="30" spans="1:11" x14ac:dyDescent="0.2">
      <c r="A30" t="s">
        <v>18</v>
      </c>
      <c r="B30" s="45">
        <v>45302</v>
      </c>
      <c r="C30" t="s">
        <v>389</v>
      </c>
      <c r="D30" t="s">
        <v>5492</v>
      </c>
      <c r="E30" s="176">
        <v>210000</v>
      </c>
      <c r="G30" s="176">
        <f t="shared" si="0"/>
        <v>107.28000000116299</v>
      </c>
      <c r="I30" s="50">
        <f t="shared" si="1"/>
        <v>-210000</v>
      </c>
      <c r="J30" s="51">
        <f t="shared" si="2"/>
        <v>45322</v>
      </c>
      <c r="K30" s="52" t="s">
        <v>5469</v>
      </c>
    </row>
    <row r="31" spans="1:11" x14ac:dyDescent="0.2">
      <c r="A31" t="s">
        <v>18</v>
      </c>
      <c r="B31" s="45">
        <v>45302</v>
      </c>
      <c r="C31" t="s">
        <v>39</v>
      </c>
      <c r="D31" t="s">
        <v>5493</v>
      </c>
      <c r="F31" s="176">
        <v>210000</v>
      </c>
      <c r="G31" s="176">
        <f t="shared" si="0"/>
        <v>210107.28000000116</v>
      </c>
      <c r="I31" s="50">
        <f t="shared" si="1"/>
        <v>210000</v>
      </c>
      <c r="J31" s="51">
        <f t="shared" si="2"/>
        <v>45322</v>
      </c>
      <c r="K31" s="52" t="s">
        <v>30</v>
      </c>
    </row>
    <row r="32" spans="1:11" x14ac:dyDescent="0.2">
      <c r="A32" t="s">
        <v>18</v>
      </c>
      <c r="B32" s="45">
        <v>45293</v>
      </c>
      <c r="C32" t="s">
        <v>168</v>
      </c>
      <c r="D32" t="s">
        <v>2523</v>
      </c>
      <c r="F32" s="176">
        <v>200</v>
      </c>
      <c r="G32" s="176">
        <f t="shared" si="0"/>
        <v>107.28000000117346</v>
      </c>
      <c r="I32" s="50">
        <f t="shared" si="1"/>
        <v>200</v>
      </c>
      <c r="J32" s="51">
        <f t="shared" si="2"/>
        <v>45322</v>
      </c>
      <c r="K32" s="52" t="s">
        <v>5470</v>
      </c>
    </row>
    <row r="33" spans="1:11" x14ac:dyDescent="0.2">
      <c r="A33" t="s">
        <v>18</v>
      </c>
      <c r="B33" s="45">
        <v>45289</v>
      </c>
      <c r="D33" t="s">
        <v>607</v>
      </c>
      <c r="E33" s="176">
        <v>181.75</v>
      </c>
      <c r="G33" s="176">
        <f t="shared" si="0"/>
        <v>-92.719999998826538</v>
      </c>
      <c r="I33" s="50">
        <f t="shared" si="1"/>
        <v>-181.75</v>
      </c>
      <c r="J33" s="51">
        <f t="shared" si="2"/>
        <v>45291</v>
      </c>
      <c r="K33" s="52" t="s">
        <v>14</v>
      </c>
    </row>
    <row r="34" spans="1:11" x14ac:dyDescent="0.2">
      <c r="A34" t="s">
        <v>18</v>
      </c>
      <c r="B34" s="45">
        <v>45266</v>
      </c>
      <c r="C34" t="s">
        <v>5485</v>
      </c>
      <c r="D34" t="s">
        <v>5494</v>
      </c>
      <c r="E34" s="176">
        <v>70.48</v>
      </c>
      <c r="G34" s="176">
        <f t="shared" si="0"/>
        <v>89.030000001173462</v>
      </c>
      <c r="I34" s="50">
        <f t="shared" si="1"/>
        <v>-70.48</v>
      </c>
      <c r="J34" s="51">
        <f t="shared" si="2"/>
        <v>45291</v>
      </c>
      <c r="K34" s="52" t="s">
        <v>14</v>
      </c>
    </row>
    <row r="35" spans="1:11" x14ac:dyDescent="0.2">
      <c r="A35" t="s">
        <v>18</v>
      </c>
      <c r="B35" s="45">
        <v>45261</v>
      </c>
      <c r="D35" t="s">
        <v>628</v>
      </c>
      <c r="F35" s="176">
        <v>0</v>
      </c>
      <c r="G35" s="176">
        <f t="shared" si="0"/>
        <v>159.51000000117347</v>
      </c>
      <c r="I35" s="50">
        <f t="shared" si="1"/>
        <v>0</v>
      </c>
      <c r="J35" s="51">
        <f t="shared" si="2"/>
        <v>45291</v>
      </c>
      <c r="K35" s="52" t="s">
        <v>14</v>
      </c>
    </row>
    <row r="36" spans="1:11" x14ac:dyDescent="0.2">
      <c r="A36" t="s">
        <v>18</v>
      </c>
      <c r="B36" s="45">
        <v>45261</v>
      </c>
      <c r="D36" t="s">
        <v>629</v>
      </c>
      <c r="F36" s="176">
        <v>0</v>
      </c>
      <c r="G36" s="176">
        <f t="shared" si="0"/>
        <v>159.51000000117347</v>
      </c>
      <c r="I36" s="50">
        <f t="shared" si="1"/>
        <v>0</v>
      </c>
      <c r="J36" s="51">
        <f t="shared" si="2"/>
        <v>45291</v>
      </c>
      <c r="K36" s="52" t="s">
        <v>14</v>
      </c>
    </row>
    <row r="37" spans="1:11" x14ac:dyDescent="0.2">
      <c r="A37" t="s">
        <v>18</v>
      </c>
      <c r="B37" s="45">
        <v>45253</v>
      </c>
      <c r="C37" t="s">
        <v>42</v>
      </c>
      <c r="D37" t="s">
        <v>56</v>
      </c>
      <c r="E37" s="176">
        <v>1889000</v>
      </c>
      <c r="G37" s="176">
        <f t="shared" si="0"/>
        <v>159.51000000117347</v>
      </c>
      <c r="I37" s="50">
        <f t="shared" si="1"/>
        <v>-1889000</v>
      </c>
      <c r="J37" s="51">
        <f t="shared" si="2"/>
        <v>45260</v>
      </c>
      <c r="K37" s="52" t="s">
        <v>30</v>
      </c>
    </row>
    <row r="38" spans="1:11" x14ac:dyDescent="0.2">
      <c r="A38" t="s">
        <v>18</v>
      </c>
      <c r="B38" s="45">
        <v>45240</v>
      </c>
      <c r="C38" t="s">
        <v>5495</v>
      </c>
      <c r="D38" t="s">
        <v>5496</v>
      </c>
      <c r="F38" s="176">
        <v>1400000</v>
      </c>
      <c r="G38" s="176">
        <f t="shared" si="0"/>
        <v>1889159.5100000012</v>
      </c>
      <c r="I38" s="50">
        <f t="shared" si="1"/>
        <v>1400000</v>
      </c>
      <c r="J38" s="51">
        <f t="shared" si="2"/>
        <v>45260</v>
      </c>
      <c r="K38" s="52" t="s">
        <v>5468</v>
      </c>
    </row>
    <row r="39" spans="1:11" x14ac:dyDescent="0.2">
      <c r="A39" t="s">
        <v>18</v>
      </c>
      <c r="B39" s="45">
        <v>45223</v>
      </c>
      <c r="C39" t="s">
        <v>1011</v>
      </c>
      <c r="D39" t="s">
        <v>5497</v>
      </c>
      <c r="E39" s="176">
        <v>14400</v>
      </c>
      <c r="G39" s="176">
        <f t="shared" si="0"/>
        <v>489159.51000000129</v>
      </c>
      <c r="I39" s="50">
        <f t="shared" si="1"/>
        <v>-14400</v>
      </c>
      <c r="J39" s="51">
        <f t="shared" si="2"/>
        <v>45230</v>
      </c>
      <c r="K39" s="52" t="s">
        <v>5469</v>
      </c>
    </row>
    <row r="40" spans="1:11" x14ac:dyDescent="0.2">
      <c r="A40" t="s">
        <v>18</v>
      </c>
      <c r="B40" s="45">
        <v>45198</v>
      </c>
      <c r="D40" t="s">
        <v>659</v>
      </c>
      <c r="E40" s="176">
        <v>143.15</v>
      </c>
      <c r="G40" s="176">
        <f t="shared" si="0"/>
        <v>503559.51000000129</v>
      </c>
      <c r="I40" s="50">
        <f t="shared" si="1"/>
        <v>-143.15</v>
      </c>
      <c r="J40" s="51">
        <f t="shared" si="2"/>
        <v>45199</v>
      </c>
      <c r="K40" s="52" t="s">
        <v>14</v>
      </c>
    </row>
    <row r="41" spans="1:11" x14ac:dyDescent="0.2">
      <c r="A41" t="s">
        <v>18</v>
      </c>
      <c r="B41" s="45">
        <v>45190</v>
      </c>
      <c r="C41" t="s">
        <v>5248</v>
      </c>
      <c r="D41" t="s">
        <v>5498</v>
      </c>
      <c r="E41" s="176">
        <v>3800</v>
      </c>
      <c r="G41" s="176">
        <f t="shared" si="0"/>
        <v>503702.66000000131</v>
      </c>
      <c r="I41" s="50">
        <f t="shared" si="1"/>
        <v>-3800</v>
      </c>
      <c r="J41" s="51">
        <f t="shared" si="2"/>
        <v>45199</v>
      </c>
      <c r="K41" s="52" t="s">
        <v>5469</v>
      </c>
    </row>
    <row r="42" spans="1:11" x14ac:dyDescent="0.2">
      <c r="A42" t="s">
        <v>18</v>
      </c>
      <c r="B42" s="45">
        <v>45188</v>
      </c>
      <c r="C42" t="s">
        <v>5499</v>
      </c>
      <c r="D42" t="s">
        <v>5500</v>
      </c>
      <c r="F42" s="176">
        <v>3800</v>
      </c>
      <c r="G42" s="176">
        <f t="shared" si="0"/>
        <v>507502.66000000131</v>
      </c>
      <c r="I42" s="50">
        <f t="shared" si="1"/>
        <v>3800</v>
      </c>
      <c r="J42" s="51">
        <f t="shared" si="2"/>
        <v>45199</v>
      </c>
      <c r="K42" s="52" t="s">
        <v>5469</v>
      </c>
    </row>
    <row r="43" spans="1:11" x14ac:dyDescent="0.2">
      <c r="A43" t="s">
        <v>18</v>
      </c>
      <c r="B43" s="45">
        <v>45188</v>
      </c>
      <c r="C43" t="s">
        <v>1036</v>
      </c>
      <c r="D43" t="s">
        <v>5501</v>
      </c>
      <c r="E43" s="176">
        <v>3800</v>
      </c>
      <c r="G43" s="176">
        <f t="shared" si="0"/>
        <v>503702.66000000131</v>
      </c>
      <c r="I43" s="50">
        <f t="shared" si="1"/>
        <v>-3800</v>
      </c>
      <c r="J43" s="51">
        <f t="shared" si="2"/>
        <v>45199</v>
      </c>
      <c r="K43" s="52" t="s">
        <v>5469</v>
      </c>
    </row>
    <row r="44" spans="1:11" x14ac:dyDescent="0.2">
      <c r="A44" t="s">
        <v>18</v>
      </c>
      <c r="B44" s="45">
        <v>45173</v>
      </c>
      <c r="C44" t="s">
        <v>5499</v>
      </c>
      <c r="D44" t="s">
        <v>5502</v>
      </c>
      <c r="F44" s="176">
        <v>3800</v>
      </c>
      <c r="G44" s="176">
        <f t="shared" si="0"/>
        <v>507502.66000000131</v>
      </c>
      <c r="I44" s="50">
        <f t="shared" si="1"/>
        <v>3800</v>
      </c>
      <c r="J44" s="51">
        <f t="shared" si="2"/>
        <v>45199</v>
      </c>
      <c r="K44" s="52" t="s">
        <v>5469</v>
      </c>
    </row>
    <row r="45" spans="1:11" x14ac:dyDescent="0.2">
      <c r="A45" t="s">
        <v>18</v>
      </c>
      <c r="B45" s="45">
        <v>45173</v>
      </c>
      <c r="C45" t="s">
        <v>1036</v>
      </c>
      <c r="D45" t="s">
        <v>5501</v>
      </c>
      <c r="E45" s="176">
        <v>3800</v>
      </c>
      <c r="G45" s="176">
        <f t="shared" si="0"/>
        <v>503702.66000000131</v>
      </c>
      <c r="I45" s="50">
        <f t="shared" si="1"/>
        <v>-3800</v>
      </c>
      <c r="J45" s="51">
        <f t="shared" si="2"/>
        <v>45199</v>
      </c>
      <c r="K45" s="52" t="s">
        <v>5469</v>
      </c>
    </row>
    <row r="46" spans="1:11" x14ac:dyDescent="0.2">
      <c r="A46" t="s">
        <v>18</v>
      </c>
      <c r="B46" s="45">
        <v>45170</v>
      </c>
      <c r="C46" t="s">
        <v>5503</v>
      </c>
      <c r="D46" t="s">
        <v>5504</v>
      </c>
      <c r="E46" s="176">
        <v>18000</v>
      </c>
      <c r="G46" s="176">
        <f t="shared" si="0"/>
        <v>507502.66000000131</v>
      </c>
      <c r="I46" s="50">
        <f t="shared" si="1"/>
        <v>-18000</v>
      </c>
      <c r="J46" s="51">
        <f t="shared" si="2"/>
        <v>45199</v>
      </c>
      <c r="K46" s="52" t="s">
        <v>5469</v>
      </c>
    </row>
    <row r="47" spans="1:11" x14ac:dyDescent="0.2">
      <c r="A47" t="s">
        <v>18</v>
      </c>
      <c r="B47" s="45">
        <v>45170</v>
      </c>
      <c r="C47" t="s">
        <v>5237</v>
      </c>
      <c r="D47" t="s">
        <v>5505</v>
      </c>
      <c r="E47" s="176">
        <v>6000</v>
      </c>
      <c r="G47" s="176">
        <f t="shared" si="0"/>
        <v>525502.66000000131</v>
      </c>
      <c r="I47" s="50">
        <f t="shared" si="1"/>
        <v>-6000</v>
      </c>
      <c r="J47" s="51">
        <f t="shared" si="2"/>
        <v>45199</v>
      </c>
      <c r="K47" s="52" t="s">
        <v>5469</v>
      </c>
    </row>
    <row r="48" spans="1:11" x14ac:dyDescent="0.2">
      <c r="A48" t="s">
        <v>18</v>
      </c>
      <c r="B48" s="45">
        <v>45170</v>
      </c>
      <c r="C48" t="s">
        <v>31</v>
      </c>
      <c r="D48" t="s">
        <v>5506</v>
      </c>
      <c r="E48" s="176">
        <v>900</v>
      </c>
      <c r="G48" s="176">
        <f t="shared" si="0"/>
        <v>531502.66000000131</v>
      </c>
      <c r="I48" s="50">
        <f t="shared" si="1"/>
        <v>-900</v>
      </c>
      <c r="J48" s="51">
        <f t="shared" si="2"/>
        <v>45199</v>
      </c>
      <c r="K48" s="52" t="s">
        <v>11</v>
      </c>
    </row>
    <row r="49" spans="1:11" x14ac:dyDescent="0.2">
      <c r="A49" t="s">
        <v>18</v>
      </c>
      <c r="B49" s="45">
        <v>45170</v>
      </c>
      <c r="C49" t="s">
        <v>31</v>
      </c>
      <c r="D49" t="s">
        <v>5507</v>
      </c>
      <c r="E49" s="176">
        <v>1020</v>
      </c>
      <c r="G49" s="176">
        <f t="shared" si="0"/>
        <v>532402.66000000131</v>
      </c>
      <c r="I49" s="50">
        <f t="shared" si="1"/>
        <v>-1020</v>
      </c>
      <c r="J49" s="51">
        <f t="shared" si="2"/>
        <v>45199</v>
      </c>
      <c r="K49" s="52" t="s">
        <v>11</v>
      </c>
    </row>
    <row r="50" spans="1:11" x14ac:dyDescent="0.2">
      <c r="A50" t="s">
        <v>18</v>
      </c>
      <c r="B50" s="45">
        <v>45170</v>
      </c>
      <c r="D50" t="s">
        <v>5508</v>
      </c>
      <c r="F50" s="176">
        <v>0</v>
      </c>
      <c r="G50" s="176">
        <f t="shared" si="0"/>
        <v>533422.66000000131</v>
      </c>
      <c r="I50" s="50">
        <f t="shared" si="1"/>
        <v>0</v>
      </c>
      <c r="J50" s="51">
        <f t="shared" si="2"/>
        <v>45199</v>
      </c>
      <c r="K50" s="52" t="s">
        <v>14</v>
      </c>
    </row>
    <row r="51" spans="1:11" x14ac:dyDescent="0.2">
      <c r="A51" t="s">
        <v>18</v>
      </c>
      <c r="B51" s="45">
        <v>45170</v>
      </c>
      <c r="D51" t="s">
        <v>5509</v>
      </c>
      <c r="F51" s="176">
        <v>0</v>
      </c>
      <c r="G51" s="176">
        <f t="shared" si="0"/>
        <v>533422.66000000131</v>
      </c>
      <c r="I51" s="50">
        <f t="shared" si="1"/>
        <v>0</v>
      </c>
      <c r="J51" s="51">
        <f t="shared" si="2"/>
        <v>45199</v>
      </c>
      <c r="K51" s="52" t="s">
        <v>14</v>
      </c>
    </row>
    <row r="52" spans="1:11" x14ac:dyDescent="0.2">
      <c r="A52" t="s">
        <v>18</v>
      </c>
      <c r="B52" s="45">
        <v>45159</v>
      </c>
      <c r="C52" t="s">
        <v>5510</v>
      </c>
      <c r="D52" t="s">
        <v>5511</v>
      </c>
      <c r="F52" s="176">
        <v>7037.76</v>
      </c>
      <c r="G52" s="176">
        <f t="shared" si="0"/>
        <v>533422.66000000131</v>
      </c>
      <c r="I52" s="50">
        <f t="shared" si="1"/>
        <v>7037.76</v>
      </c>
      <c r="J52" s="51">
        <f t="shared" si="2"/>
        <v>45169</v>
      </c>
      <c r="K52" s="52" t="s">
        <v>9</v>
      </c>
    </row>
    <row r="53" spans="1:11" x14ac:dyDescent="0.2">
      <c r="A53" t="s">
        <v>18</v>
      </c>
      <c r="B53" s="45">
        <v>45140</v>
      </c>
      <c r="C53" t="s">
        <v>31</v>
      </c>
      <c r="D53" t="s">
        <v>5512</v>
      </c>
      <c r="E53" s="176">
        <v>2706</v>
      </c>
      <c r="G53" s="176">
        <f t="shared" si="0"/>
        <v>526384.9000000013</v>
      </c>
      <c r="I53" s="50">
        <f t="shared" si="1"/>
        <v>-2706</v>
      </c>
      <c r="J53" s="51">
        <f t="shared" si="2"/>
        <v>45169</v>
      </c>
      <c r="K53" s="52" t="s">
        <v>11</v>
      </c>
    </row>
    <row r="54" spans="1:11" x14ac:dyDescent="0.2">
      <c r="A54" t="s">
        <v>18</v>
      </c>
      <c r="B54" s="45">
        <v>45140</v>
      </c>
      <c r="C54" t="s">
        <v>5513</v>
      </c>
      <c r="D54" t="s">
        <v>5514</v>
      </c>
      <c r="E54" s="176">
        <v>7675.53</v>
      </c>
      <c r="G54" s="176">
        <f t="shared" si="0"/>
        <v>529090.9000000013</v>
      </c>
      <c r="I54" s="50">
        <f t="shared" si="1"/>
        <v>-7675.53</v>
      </c>
      <c r="J54" s="51">
        <f t="shared" si="2"/>
        <v>45169</v>
      </c>
      <c r="K54" s="52" t="s">
        <v>9</v>
      </c>
    </row>
    <row r="55" spans="1:11" x14ac:dyDescent="0.2">
      <c r="A55" t="s">
        <v>18</v>
      </c>
      <c r="B55" s="45">
        <v>45124</v>
      </c>
      <c r="C55" t="s">
        <v>5495</v>
      </c>
      <c r="D55" t="s">
        <v>5515</v>
      </c>
      <c r="F55" s="176">
        <v>350000</v>
      </c>
      <c r="G55" s="176">
        <f t="shared" si="0"/>
        <v>536766.43000000133</v>
      </c>
      <c r="I55" s="50">
        <f t="shared" si="1"/>
        <v>350000</v>
      </c>
      <c r="J55" s="51">
        <f t="shared" si="2"/>
        <v>45138</v>
      </c>
      <c r="K55" s="52" t="s">
        <v>5468</v>
      </c>
    </row>
    <row r="56" spans="1:11" x14ac:dyDescent="0.2">
      <c r="A56" t="s">
        <v>18</v>
      </c>
      <c r="B56" s="45">
        <v>45110</v>
      </c>
      <c r="C56" t="s">
        <v>1036</v>
      </c>
      <c r="D56" t="s">
        <v>5516</v>
      </c>
      <c r="E56" s="176">
        <v>3000</v>
      </c>
      <c r="G56" s="176">
        <f t="shared" si="0"/>
        <v>186766.4300000013</v>
      </c>
      <c r="I56" s="50">
        <f t="shared" si="1"/>
        <v>-3000</v>
      </c>
      <c r="J56" s="51">
        <f t="shared" si="2"/>
        <v>45138</v>
      </c>
      <c r="K56" s="52" t="s">
        <v>5469</v>
      </c>
    </row>
    <row r="57" spans="1:11" x14ac:dyDescent="0.2">
      <c r="A57" t="s">
        <v>18</v>
      </c>
      <c r="B57" s="45">
        <v>45107</v>
      </c>
      <c r="C57" t="s">
        <v>5517</v>
      </c>
      <c r="D57" t="s">
        <v>5518</v>
      </c>
      <c r="E57" s="176">
        <v>576</v>
      </c>
      <c r="G57" s="176">
        <f t="shared" si="0"/>
        <v>189766.4300000013</v>
      </c>
      <c r="I57" s="50">
        <f t="shared" si="1"/>
        <v>-576</v>
      </c>
      <c r="J57" s="51">
        <f t="shared" si="2"/>
        <v>45107</v>
      </c>
      <c r="K57" s="52" t="s">
        <v>5469</v>
      </c>
    </row>
    <row r="58" spans="1:11" x14ac:dyDescent="0.2">
      <c r="A58" t="s">
        <v>18</v>
      </c>
      <c r="B58" s="45">
        <v>45107</v>
      </c>
      <c r="C58" t="s">
        <v>5519</v>
      </c>
      <c r="D58" t="s">
        <v>5520</v>
      </c>
      <c r="E58" s="176">
        <v>1104</v>
      </c>
      <c r="G58" s="176">
        <f t="shared" si="0"/>
        <v>190342.4300000013</v>
      </c>
      <c r="I58" s="50">
        <f t="shared" si="1"/>
        <v>-1104</v>
      </c>
      <c r="J58" s="51">
        <f t="shared" si="2"/>
        <v>45107</v>
      </c>
      <c r="K58" s="52" t="s">
        <v>5469</v>
      </c>
    </row>
    <row r="59" spans="1:11" x14ac:dyDescent="0.2">
      <c r="A59" t="s">
        <v>18</v>
      </c>
      <c r="B59" s="45">
        <v>45107</v>
      </c>
      <c r="C59" t="s">
        <v>5286</v>
      </c>
      <c r="D59" t="s">
        <v>5521</v>
      </c>
      <c r="E59" s="176">
        <v>8417.43</v>
      </c>
      <c r="G59" s="176">
        <f t="shared" si="0"/>
        <v>191446.4300000013</v>
      </c>
      <c r="I59" s="50">
        <f t="shared" si="1"/>
        <v>-8417.43</v>
      </c>
      <c r="J59" s="51">
        <f t="shared" si="2"/>
        <v>45107</v>
      </c>
      <c r="K59" s="52" t="s">
        <v>14</v>
      </c>
    </row>
    <row r="60" spans="1:11" x14ac:dyDescent="0.2">
      <c r="A60" t="s">
        <v>18</v>
      </c>
      <c r="B60" s="45">
        <v>45107</v>
      </c>
      <c r="C60" t="s">
        <v>1022</v>
      </c>
      <c r="D60" t="s">
        <v>5522</v>
      </c>
      <c r="E60" s="176">
        <v>3455.16</v>
      </c>
      <c r="G60" s="176">
        <f t="shared" si="0"/>
        <v>199863.8600000013</v>
      </c>
      <c r="I60" s="50">
        <f t="shared" si="1"/>
        <v>-3455.16</v>
      </c>
      <c r="J60" s="51">
        <f t="shared" si="2"/>
        <v>45107</v>
      </c>
      <c r="K60" s="52" t="s">
        <v>14</v>
      </c>
    </row>
    <row r="61" spans="1:11" x14ac:dyDescent="0.2">
      <c r="A61" t="s">
        <v>18</v>
      </c>
      <c r="B61" s="45">
        <v>45107</v>
      </c>
      <c r="D61" t="s">
        <v>5523</v>
      </c>
      <c r="E61" s="176">
        <v>126.65</v>
      </c>
      <c r="G61" s="176">
        <f t="shared" si="0"/>
        <v>203319.0200000013</v>
      </c>
      <c r="I61" s="50">
        <f t="shared" si="1"/>
        <v>-126.65</v>
      </c>
      <c r="J61" s="51">
        <f t="shared" si="2"/>
        <v>45107</v>
      </c>
      <c r="K61" s="52" t="s">
        <v>14</v>
      </c>
    </row>
    <row r="62" spans="1:11" x14ac:dyDescent="0.2">
      <c r="A62" t="s">
        <v>18</v>
      </c>
      <c r="B62" s="45">
        <v>45103</v>
      </c>
      <c r="C62" t="s">
        <v>5513</v>
      </c>
      <c r="D62" t="s">
        <v>5524</v>
      </c>
      <c r="E62" s="176">
        <v>6400</v>
      </c>
      <c r="G62" s="176">
        <f t="shared" si="0"/>
        <v>203445.67000000129</v>
      </c>
      <c r="I62" s="50">
        <f t="shared" si="1"/>
        <v>-6400</v>
      </c>
      <c r="J62" s="51">
        <f t="shared" si="2"/>
        <v>45107</v>
      </c>
      <c r="K62" s="52" t="s">
        <v>9</v>
      </c>
    </row>
    <row r="63" spans="1:11" x14ac:dyDescent="0.2">
      <c r="A63" t="s">
        <v>18</v>
      </c>
      <c r="B63" s="45">
        <v>45083</v>
      </c>
      <c r="C63" t="s">
        <v>5339</v>
      </c>
      <c r="D63" t="s">
        <v>5525</v>
      </c>
      <c r="E63" s="176">
        <v>1200</v>
      </c>
      <c r="G63" s="176">
        <f t="shared" si="0"/>
        <v>209845.67000000129</v>
      </c>
      <c r="I63" s="50">
        <f t="shared" si="1"/>
        <v>-1200</v>
      </c>
      <c r="J63" s="51">
        <f t="shared" si="2"/>
        <v>45107</v>
      </c>
      <c r="K63" s="52" t="s">
        <v>14</v>
      </c>
    </row>
    <row r="64" spans="1:11" x14ac:dyDescent="0.2">
      <c r="A64" t="s">
        <v>18</v>
      </c>
      <c r="B64" s="45">
        <v>45078</v>
      </c>
      <c r="D64" t="s">
        <v>5526</v>
      </c>
      <c r="F64" s="176">
        <v>0</v>
      </c>
      <c r="G64" s="176">
        <f t="shared" si="0"/>
        <v>211045.67000000129</v>
      </c>
      <c r="I64" s="50">
        <f t="shared" si="1"/>
        <v>0</v>
      </c>
      <c r="J64" s="51">
        <f t="shared" si="2"/>
        <v>45107</v>
      </c>
      <c r="K64" s="52" t="s">
        <v>14</v>
      </c>
    </row>
    <row r="65" spans="1:11" x14ac:dyDescent="0.2">
      <c r="A65" t="s">
        <v>18</v>
      </c>
      <c r="B65" s="45">
        <v>45078</v>
      </c>
      <c r="D65" t="s">
        <v>5527</v>
      </c>
      <c r="F65" s="176">
        <v>0</v>
      </c>
      <c r="G65" s="176">
        <f t="shared" si="0"/>
        <v>211045.67000000129</v>
      </c>
      <c r="I65" s="50">
        <f t="shared" si="1"/>
        <v>0</v>
      </c>
      <c r="J65" s="51">
        <f t="shared" si="2"/>
        <v>45107</v>
      </c>
      <c r="K65" s="52" t="s">
        <v>14</v>
      </c>
    </row>
    <row r="66" spans="1:11" x14ac:dyDescent="0.2">
      <c r="A66" t="s">
        <v>18</v>
      </c>
      <c r="B66" s="45">
        <v>45061</v>
      </c>
      <c r="C66" t="s">
        <v>5528</v>
      </c>
      <c r="D66" t="s">
        <v>5529</v>
      </c>
      <c r="E66" s="176">
        <v>1171.21</v>
      </c>
      <c r="G66" s="176">
        <f t="shared" si="0"/>
        <v>211045.67000000129</v>
      </c>
      <c r="I66" s="50">
        <f t="shared" si="1"/>
        <v>-1171.21</v>
      </c>
      <c r="J66" s="51">
        <f t="shared" si="2"/>
        <v>45077</v>
      </c>
      <c r="K66" s="52" t="s">
        <v>5469</v>
      </c>
    </row>
    <row r="67" spans="1:11" x14ac:dyDescent="0.2">
      <c r="A67" t="s">
        <v>18</v>
      </c>
      <c r="B67" s="45">
        <v>45037</v>
      </c>
      <c r="C67" t="s">
        <v>5530</v>
      </c>
      <c r="D67" t="s">
        <v>5531</v>
      </c>
      <c r="E67" s="176">
        <v>354</v>
      </c>
      <c r="G67" s="176">
        <f t="shared" si="0"/>
        <v>212216.88000000129</v>
      </c>
      <c r="I67" s="50">
        <f t="shared" si="1"/>
        <v>-354</v>
      </c>
      <c r="J67" s="51">
        <f t="shared" si="2"/>
        <v>45046</v>
      </c>
      <c r="K67" s="52" t="s">
        <v>5469</v>
      </c>
    </row>
    <row r="68" spans="1:11" x14ac:dyDescent="0.2">
      <c r="A68" t="s">
        <v>18</v>
      </c>
      <c r="B68" s="45">
        <v>45037</v>
      </c>
      <c r="C68" t="s">
        <v>5532</v>
      </c>
      <c r="D68" t="s">
        <v>5533</v>
      </c>
      <c r="E68" s="176">
        <v>52.8</v>
      </c>
      <c r="G68" s="176">
        <f t="shared" si="0"/>
        <v>212570.88000000129</v>
      </c>
      <c r="I68" s="50">
        <f t="shared" si="1"/>
        <v>-52.8</v>
      </c>
      <c r="J68" s="51">
        <f t="shared" si="2"/>
        <v>45046</v>
      </c>
      <c r="K68" s="52" t="s">
        <v>5469</v>
      </c>
    </row>
    <row r="69" spans="1:11" x14ac:dyDescent="0.2">
      <c r="A69" t="s">
        <v>18</v>
      </c>
      <c r="B69" s="45">
        <v>45037</v>
      </c>
      <c r="C69" t="s">
        <v>5534</v>
      </c>
      <c r="D69" t="s">
        <v>5535</v>
      </c>
      <c r="E69" s="176">
        <v>534</v>
      </c>
      <c r="G69" s="176">
        <f t="shared" ref="G69:G83" si="3">G70+F69-E69</f>
        <v>212623.68000000127</v>
      </c>
      <c r="I69" s="50">
        <f t="shared" ref="I69:I85" si="4">F69-E69</f>
        <v>-534</v>
      </c>
      <c r="J69" s="51">
        <f t="shared" ref="J69:J85" si="5">EOMONTH(B69,0)</f>
        <v>45046</v>
      </c>
      <c r="K69" s="52" t="s">
        <v>5469</v>
      </c>
    </row>
    <row r="70" spans="1:11" x14ac:dyDescent="0.2">
      <c r="A70" t="s">
        <v>18</v>
      </c>
      <c r="B70" s="45">
        <v>45037</v>
      </c>
      <c r="C70" t="s">
        <v>5536</v>
      </c>
      <c r="D70" t="s">
        <v>5537</v>
      </c>
      <c r="E70" s="176">
        <v>1200</v>
      </c>
      <c r="G70" s="176">
        <f t="shared" si="3"/>
        <v>213157.68000000127</v>
      </c>
      <c r="I70" s="50">
        <f t="shared" si="4"/>
        <v>-1200</v>
      </c>
      <c r="J70" s="51">
        <f t="shared" si="5"/>
        <v>45046</v>
      </c>
      <c r="K70" s="52" t="s">
        <v>5469</v>
      </c>
    </row>
    <row r="71" spans="1:11" x14ac:dyDescent="0.2">
      <c r="A71" t="s">
        <v>18</v>
      </c>
      <c r="B71" s="45">
        <v>45037</v>
      </c>
      <c r="C71" t="s">
        <v>5237</v>
      </c>
      <c r="D71" t="s">
        <v>5538</v>
      </c>
      <c r="E71" s="176">
        <v>9360</v>
      </c>
      <c r="G71" s="176">
        <f t="shared" si="3"/>
        <v>214357.68000000127</v>
      </c>
      <c r="I71" s="50">
        <f t="shared" si="4"/>
        <v>-9360</v>
      </c>
      <c r="J71" s="51">
        <f t="shared" si="5"/>
        <v>45046</v>
      </c>
      <c r="K71" s="52" t="s">
        <v>5469</v>
      </c>
    </row>
    <row r="72" spans="1:11" x14ac:dyDescent="0.2">
      <c r="A72" t="s">
        <v>18</v>
      </c>
      <c r="B72" s="45">
        <v>45037</v>
      </c>
      <c r="C72" t="s">
        <v>5237</v>
      </c>
      <c r="D72" t="s">
        <v>5539</v>
      </c>
      <c r="E72" s="176">
        <v>3120</v>
      </c>
      <c r="G72" s="176">
        <f t="shared" si="3"/>
        <v>223717.68000000127</v>
      </c>
      <c r="I72" s="50">
        <f t="shared" si="4"/>
        <v>-3120</v>
      </c>
      <c r="J72" s="51">
        <f t="shared" si="5"/>
        <v>45046</v>
      </c>
      <c r="K72" s="52" t="s">
        <v>5469</v>
      </c>
    </row>
    <row r="73" spans="1:11" x14ac:dyDescent="0.2">
      <c r="A73" t="s">
        <v>18</v>
      </c>
      <c r="B73" s="45">
        <v>45016</v>
      </c>
      <c r="D73" t="s">
        <v>5540</v>
      </c>
      <c r="E73" s="176">
        <v>169.45</v>
      </c>
      <c r="G73" s="176">
        <f t="shared" si="3"/>
        <v>226837.68000000127</v>
      </c>
      <c r="I73" s="50">
        <f t="shared" si="4"/>
        <v>-169.45</v>
      </c>
      <c r="J73" s="51">
        <f t="shared" si="5"/>
        <v>45016</v>
      </c>
      <c r="K73" s="52" t="s">
        <v>5469</v>
      </c>
    </row>
    <row r="74" spans="1:11" x14ac:dyDescent="0.2">
      <c r="A74" t="s">
        <v>18</v>
      </c>
      <c r="B74" s="45">
        <v>45008</v>
      </c>
      <c r="C74" t="s">
        <v>5541</v>
      </c>
      <c r="D74" t="s">
        <v>5542</v>
      </c>
      <c r="E74" s="176">
        <v>7500</v>
      </c>
      <c r="G74" s="176">
        <f t="shared" si="3"/>
        <v>227007.13000000129</v>
      </c>
      <c r="I74" s="50">
        <f t="shared" si="4"/>
        <v>-7500</v>
      </c>
      <c r="J74" s="51">
        <f t="shared" si="5"/>
        <v>45016</v>
      </c>
      <c r="K74" s="52" t="s">
        <v>5469</v>
      </c>
    </row>
    <row r="75" spans="1:11" x14ac:dyDescent="0.2">
      <c r="A75" t="s">
        <v>18</v>
      </c>
      <c r="B75" s="45">
        <v>45008</v>
      </c>
      <c r="C75" t="s">
        <v>37</v>
      </c>
      <c r="D75" t="s">
        <v>5543</v>
      </c>
      <c r="E75" s="176">
        <v>4190.2</v>
      </c>
      <c r="G75" s="176">
        <f t="shared" si="3"/>
        <v>234507.13000000129</v>
      </c>
      <c r="I75" s="50">
        <f t="shared" si="4"/>
        <v>-4190.2</v>
      </c>
      <c r="J75" s="51">
        <f t="shared" si="5"/>
        <v>45016</v>
      </c>
      <c r="K75" s="52" t="s">
        <v>5469</v>
      </c>
    </row>
    <row r="76" spans="1:11" x14ac:dyDescent="0.2">
      <c r="A76" t="s">
        <v>18</v>
      </c>
      <c r="B76" s="45">
        <v>44998</v>
      </c>
      <c r="C76" t="s">
        <v>5544</v>
      </c>
      <c r="D76" t="s">
        <v>5545</v>
      </c>
      <c r="E76" s="176">
        <v>30000</v>
      </c>
      <c r="G76" s="176">
        <f t="shared" si="3"/>
        <v>238697.3300000013</v>
      </c>
      <c r="I76" s="50">
        <f t="shared" si="4"/>
        <v>-30000</v>
      </c>
      <c r="J76" s="51">
        <f t="shared" si="5"/>
        <v>45016</v>
      </c>
      <c r="K76" s="52" t="s">
        <v>5468</v>
      </c>
    </row>
    <row r="77" spans="1:11" x14ac:dyDescent="0.2">
      <c r="A77" t="s">
        <v>18</v>
      </c>
      <c r="B77" s="45">
        <v>44988</v>
      </c>
      <c r="C77" t="s">
        <v>5165</v>
      </c>
      <c r="D77" t="s">
        <v>5166</v>
      </c>
      <c r="E77" s="176">
        <v>57854.33</v>
      </c>
      <c r="G77" s="176">
        <f t="shared" si="3"/>
        <v>268697.3300000013</v>
      </c>
      <c r="I77" s="50">
        <f t="shared" si="4"/>
        <v>-57854.33</v>
      </c>
      <c r="J77" s="51">
        <f t="shared" si="5"/>
        <v>45016</v>
      </c>
      <c r="K77" s="52" t="s">
        <v>9</v>
      </c>
    </row>
    <row r="78" spans="1:11" x14ac:dyDescent="0.2">
      <c r="A78" t="s">
        <v>18</v>
      </c>
      <c r="B78" s="45">
        <v>44987</v>
      </c>
      <c r="C78" t="s">
        <v>5167</v>
      </c>
      <c r="D78" t="s">
        <v>5168</v>
      </c>
      <c r="E78" s="176">
        <v>90000</v>
      </c>
      <c r="G78" s="176">
        <f t="shared" si="3"/>
        <v>326551.66000000131</v>
      </c>
      <c r="I78" s="50">
        <f t="shared" si="4"/>
        <v>-90000</v>
      </c>
      <c r="J78" s="51">
        <f t="shared" si="5"/>
        <v>45016</v>
      </c>
      <c r="K78" s="52" t="s">
        <v>5468</v>
      </c>
    </row>
    <row r="79" spans="1:11" x14ac:dyDescent="0.2">
      <c r="A79" t="s">
        <v>18</v>
      </c>
      <c r="B79" s="45">
        <v>44986</v>
      </c>
      <c r="C79" t="s">
        <v>5169</v>
      </c>
      <c r="D79" t="s">
        <v>5170</v>
      </c>
      <c r="E79" s="176">
        <v>291.83999999999997</v>
      </c>
      <c r="G79" s="176">
        <f t="shared" si="3"/>
        <v>416551.66000000131</v>
      </c>
      <c r="I79" s="50">
        <f t="shared" si="4"/>
        <v>-291.83999999999997</v>
      </c>
      <c r="J79" s="51">
        <f t="shared" si="5"/>
        <v>45016</v>
      </c>
      <c r="K79" s="52" t="s">
        <v>8</v>
      </c>
    </row>
    <row r="80" spans="1:11" x14ac:dyDescent="0.2">
      <c r="A80" t="s">
        <v>18</v>
      </c>
      <c r="B80" s="45">
        <v>44986</v>
      </c>
      <c r="C80" t="s">
        <v>5169</v>
      </c>
      <c r="D80" t="s">
        <v>5171</v>
      </c>
      <c r="E80" s="176">
        <v>141.22999999999999</v>
      </c>
      <c r="G80" s="176">
        <f t="shared" si="3"/>
        <v>416843.50000000134</v>
      </c>
      <c r="I80" s="50">
        <f t="shared" si="4"/>
        <v>-141.22999999999999</v>
      </c>
      <c r="J80" s="51">
        <f t="shared" si="5"/>
        <v>45016</v>
      </c>
      <c r="K80" s="52" t="s">
        <v>8</v>
      </c>
    </row>
    <row r="81" spans="1:12" x14ac:dyDescent="0.2">
      <c r="A81" t="s">
        <v>18</v>
      </c>
      <c r="B81" s="45">
        <v>44986</v>
      </c>
      <c r="C81" t="s">
        <v>5169</v>
      </c>
      <c r="D81" t="s">
        <v>5172</v>
      </c>
      <c r="E81" s="176">
        <v>2746.7</v>
      </c>
      <c r="G81" s="176">
        <f t="shared" si="3"/>
        <v>416984.73000000132</v>
      </c>
      <c r="I81" s="50">
        <f t="shared" si="4"/>
        <v>-2746.7</v>
      </c>
      <c r="J81" s="51">
        <f t="shared" si="5"/>
        <v>45016</v>
      </c>
      <c r="K81" s="52" t="s">
        <v>8</v>
      </c>
    </row>
    <row r="82" spans="1:12" x14ac:dyDescent="0.2">
      <c r="A82" t="s">
        <v>18</v>
      </c>
      <c r="B82" s="45">
        <v>44986</v>
      </c>
      <c r="C82" t="s">
        <v>5173</v>
      </c>
      <c r="D82" t="s">
        <v>5174</v>
      </c>
      <c r="E82" s="176">
        <v>3600</v>
      </c>
      <c r="G82" s="176">
        <f t="shared" si="3"/>
        <v>419731.43000000133</v>
      </c>
      <c r="I82" s="50">
        <f t="shared" si="4"/>
        <v>-3600</v>
      </c>
      <c r="J82" s="51">
        <f t="shared" si="5"/>
        <v>45016</v>
      </c>
      <c r="K82" s="52" t="s">
        <v>5469</v>
      </c>
    </row>
    <row r="83" spans="1:12" x14ac:dyDescent="0.2">
      <c r="A83" t="s">
        <v>18</v>
      </c>
      <c r="B83" s="45">
        <v>44986</v>
      </c>
      <c r="C83" t="s">
        <v>1022</v>
      </c>
      <c r="D83" t="s">
        <v>5175</v>
      </c>
      <c r="E83" s="176">
        <v>7869.76</v>
      </c>
      <c r="G83" s="176">
        <f t="shared" si="3"/>
        <v>423331.43000000133</v>
      </c>
      <c r="I83" s="50">
        <f t="shared" si="4"/>
        <v>-7869.76</v>
      </c>
      <c r="J83" s="51">
        <f t="shared" si="5"/>
        <v>45016</v>
      </c>
      <c r="K83" s="52" t="s">
        <v>14</v>
      </c>
    </row>
    <row r="84" spans="1:12" x14ac:dyDescent="0.2">
      <c r="A84" t="s">
        <v>18</v>
      </c>
      <c r="B84" s="45">
        <v>44986</v>
      </c>
      <c r="C84" t="s">
        <v>5176</v>
      </c>
      <c r="D84" t="s">
        <v>5177</v>
      </c>
      <c r="E84" s="176">
        <v>3588</v>
      </c>
      <c r="G84" s="176">
        <f t="shared" ref="G84:G141" si="6">G85+F84-E84</f>
        <v>431201.19000000134</v>
      </c>
      <c r="I84" s="50">
        <f t="shared" si="4"/>
        <v>-3588</v>
      </c>
      <c r="J84" s="51">
        <f t="shared" si="5"/>
        <v>45016</v>
      </c>
      <c r="K84" s="52" t="s">
        <v>13</v>
      </c>
    </row>
    <row r="85" spans="1:12" x14ac:dyDescent="0.2">
      <c r="A85" t="s">
        <v>18</v>
      </c>
      <c r="B85" s="45">
        <v>44986</v>
      </c>
      <c r="C85" t="s">
        <v>5178</v>
      </c>
      <c r="D85" t="s">
        <v>5179</v>
      </c>
      <c r="E85" s="176">
        <v>1560</v>
      </c>
      <c r="G85" s="176">
        <f t="shared" si="6"/>
        <v>434789.19000000134</v>
      </c>
      <c r="I85" s="50">
        <f t="shared" si="4"/>
        <v>-1560</v>
      </c>
      <c r="J85" s="51">
        <f t="shared" si="5"/>
        <v>45016</v>
      </c>
      <c r="K85" s="52" t="s">
        <v>5469</v>
      </c>
    </row>
    <row r="86" spans="1:12" x14ac:dyDescent="0.2">
      <c r="A86" t="s">
        <v>18</v>
      </c>
      <c r="B86" s="45">
        <v>44985</v>
      </c>
      <c r="D86" t="s">
        <v>5180</v>
      </c>
      <c r="F86" s="176">
        <v>0</v>
      </c>
      <c r="G86" s="176">
        <f t="shared" si="6"/>
        <v>436349.19000000134</v>
      </c>
      <c r="I86" s="50">
        <f t="shared" ref="I86:I141" si="7">F86-E86</f>
        <v>0</v>
      </c>
      <c r="J86" s="51">
        <f t="shared" ref="J86:J141" si="8">EOMONTH(B86,0)</f>
        <v>44985</v>
      </c>
      <c r="K86" s="52" t="s">
        <v>14</v>
      </c>
    </row>
    <row r="87" spans="1:12" x14ac:dyDescent="0.2">
      <c r="A87" t="s">
        <v>18</v>
      </c>
      <c r="B87" s="45">
        <v>44985</v>
      </c>
      <c r="D87" t="s">
        <v>5181</v>
      </c>
      <c r="F87" s="176">
        <v>0</v>
      </c>
      <c r="G87" s="176">
        <f t="shared" si="6"/>
        <v>436349.19000000134</v>
      </c>
      <c r="I87" s="50">
        <f t="shared" si="7"/>
        <v>0</v>
      </c>
      <c r="J87" s="51">
        <f t="shared" si="8"/>
        <v>44985</v>
      </c>
      <c r="K87" s="52" t="s">
        <v>14</v>
      </c>
    </row>
    <row r="88" spans="1:12" x14ac:dyDescent="0.2">
      <c r="A88" t="s">
        <v>18</v>
      </c>
      <c r="B88" s="45">
        <v>44985</v>
      </c>
      <c r="C88" t="s">
        <v>1341</v>
      </c>
      <c r="D88" t="s">
        <v>5182</v>
      </c>
      <c r="E88" s="176">
        <v>10600000</v>
      </c>
      <c r="G88" s="176">
        <f t="shared" si="6"/>
        <v>436349.19000000134</v>
      </c>
      <c r="I88" s="50">
        <f t="shared" si="7"/>
        <v>-10600000</v>
      </c>
      <c r="J88" s="51">
        <f t="shared" si="8"/>
        <v>44985</v>
      </c>
      <c r="K88" s="52" t="s">
        <v>30</v>
      </c>
    </row>
    <row r="89" spans="1:12" x14ac:dyDescent="0.2">
      <c r="A89" t="s">
        <v>18</v>
      </c>
      <c r="B89" s="45">
        <v>44957</v>
      </c>
      <c r="C89" t="s">
        <v>168</v>
      </c>
      <c r="D89" t="s">
        <v>5183</v>
      </c>
      <c r="E89" s="176">
        <v>200000</v>
      </c>
      <c r="G89" s="176">
        <f t="shared" si="6"/>
        <v>11036349.190000001</v>
      </c>
      <c r="I89" s="50">
        <f t="shared" si="7"/>
        <v>-200000</v>
      </c>
      <c r="J89" s="51">
        <f t="shared" si="8"/>
        <v>44957</v>
      </c>
      <c r="K89" s="52" t="s">
        <v>9</v>
      </c>
      <c r="L89" t="s">
        <v>5552</v>
      </c>
    </row>
    <row r="90" spans="1:12" x14ac:dyDescent="0.2">
      <c r="A90" t="s">
        <v>18</v>
      </c>
      <c r="B90" s="45">
        <v>44967</v>
      </c>
      <c r="C90" t="s">
        <v>5184</v>
      </c>
      <c r="D90" t="s">
        <v>5185</v>
      </c>
      <c r="E90" s="176">
        <v>10500</v>
      </c>
      <c r="G90" s="176">
        <f t="shared" si="6"/>
        <v>11236349.190000001</v>
      </c>
      <c r="I90" s="50">
        <f t="shared" si="7"/>
        <v>-10500</v>
      </c>
      <c r="J90" s="51">
        <f t="shared" si="8"/>
        <v>44985</v>
      </c>
      <c r="K90" s="52" t="s">
        <v>9</v>
      </c>
    </row>
    <row r="91" spans="1:12" x14ac:dyDescent="0.2">
      <c r="A91" t="s">
        <v>18</v>
      </c>
      <c r="B91" s="45">
        <v>44957</v>
      </c>
      <c r="C91" t="s">
        <v>542</v>
      </c>
      <c r="D91" t="s">
        <v>5186</v>
      </c>
      <c r="F91" s="176">
        <v>6800.4</v>
      </c>
      <c r="G91" s="176">
        <f t="shared" si="6"/>
        <v>11246849.190000001</v>
      </c>
      <c r="I91" s="50">
        <f t="shared" si="7"/>
        <v>6800.4</v>
      </c>
      <c r="J91" s="51">
        <f t="shared" si="8"/>
        <v>44957</v>
      </c>
      <c r="K91" s="52" t="s">
        <v>1888</v>
      </c>
    </row>
    <row r="92" spans="1:12" x14ac:dyDescent="0.2">
      <c r="A92" t="s">
        <v>18</v>
      </c>
      <c r="B92" s="45">
        <v>44957</v>
      </c>
      <c r="D92" t="s">
        <v>5187</v>
      </c>
      <c r="F92" s="176">
        <v>20820000</v>
      </c>
      <c r="G92" s="176">
        <f t="shared" si="6"/>
        <v>11240048.790000001</v>
      </c>
      <c r="I92" s="50">
        <f t="shared" si="7"/>
        <v>20820000</v>
      </c>
      <c r="J92" s="51">
        <f t="shared" si="8"/>
        <v>44957</v>
      </c>
      <c r="K92" s="52" t="s">
        <v>5468</v>
      </c>
    </row>
    <row r="93" spans="1:12" x14ac:dyDescent="0.2">
      <c r="A93" t="s">
        <v>18</v>
      </c>
      <c r="B93" s="45">
        <v>44957</v>
      </c>
      <c r="D93" t="s">
        <v>5188</v>
      </c>
      <c r="E93" s="176">
        <v>9673788.8300000001</v>
      </c>
      <c r="G93" s="176">
        <f t="shared" si="6"/>
        <v>-9579951.209999999</v>
      </c>
      <c r="I93" s="50">
        <f t="shared" si="7"/>
        <v>-9673788.8300000001</v>
      </c>
      <c r="J93" s="51">
        <f t="shared" si="8"/>
        <v>44957</v>
      </c>
      <c r="K93" s="52" t="s">
        <v>1888</v>
      </c>
    </row>
    <row r="94" spans="1:12" x14ac:dyDescent="0.2">
      <c r="A94" t="s">
        <v>18</v>
      </c>
      <c r="B94" s="45">
        <v>44957</v>
      </c>
      <c r="D94" t="s">
        <v>823</v>
      </c>
      <c r="E94" s="176">
        <v>-2743.58</v>
      </c>
      <c r="G94" s="176">
        <f t="shared" si="6"/>
        <v>93837.62000000017</v>
      </c>
      <c r="I94" s="50">
        <f t="shared" si="7"/>
        <v>2743.58</v>
      </c>
      <c r="J94" s="51">
        <f t="shared" si="8"/>
        <v>44957</v>
      </c>
      <c r="K94" s="52" t="s">
        <v>14</v>
      </c>
    </row>
    <row r="95" spans="1:12" x14ac:dyDescent="0.2">
      <c r="A95" t="s">
        <v>18</v>
      </c>
      <c r="B95" s="45">
        <v>44957</v>
      </c>
      <c r="D95" t="s">
        <v>5189</v>
      </c>
      <c r="E95" s="176">
        <v>4812</v>
      </c>
      <c r="G95" s="176">
        <f t="shared" si="6"/>
        <v>91094.040000000168</v>
      </c>
      <c r="I95" s="50">
        <f t="shared" si="7"/>
        <v>-4812</v>
      </c>
      <c r="J95" s="51">
        <f t="shared" si="8"/>
        <v>44957</v>
      </c>
      <c r="K95" s="52" t="s">
        <v>13</v>
      </c>
    </row>
    <row r="96" spans="1:12" x14ac:dyDescent="0.2">
      <c r="A96" t="s">
        <v>18</v>
      </c>
      <c r="B96" s="45">
        <v>44953</v>
      </c>
      <c r="C96" t="s">
        <v>1030</v>
      </c>
      <c r="D96" t="s">
        <v>5190</v>
      </c>
      <c r="E96" s="176">
        <v>1324.59</v>
      </c>
      <c r="G96" s="176">
        <f t="shared" si="6"/>
        <v>95906.040000000168</v>
      </c>
      <c r="I96" s="50">
        <f t="shared" si="7"/>
        <v>-1324.59</v>
      </c>
      <c r="J96" s="51">
        <f t="shared" si="8"/>
        <v>44957</v>
      </c>
      <c r="K96" s="52" t="s">
        <v>8</v>
      </c>
    </row>
    <row r="97" spans="1:11" x14ac:dyDescent="0.2">
      <c r="A97" t="s">
        <v>18</v>
      </c>
      <c r="B97" s="45">
        <v>44952</v>
      </c>
      <c r="C97" t="s">
        <v>5191</v>
      </c>
      <c r="D97" t="s">
        <v>5192</v>
      </c>
      <c r="E97" s="176">
        <v>6000</v>
      </c>
      <c r="G97" s="176">
        <f t="shared" si="6"/>
        <v>97230.630000000165</v>
      </c>
      <c r="I97" s="50">
        <f t="shared" si="7"/>
        <v>-6000</v>
      </c>
      <c r="J97" s="51">
        <f t="shared" si="8"/>
        <v>44957</v>
      </c>
      <c r="K97" s="52" t="s">
        <v>5469</v>
      </c>
    </row>
    <row r="98" spans="1:11" x14ac:dyDescent="0.2">
      <c r="A98" t="s">
        <v>18</v>
      </c>
      <c r="B98" s="45">
        <v>44952</v>
      </c>
      <c r="C98" t="s">
        <v>5193</v>
      </c>
      <c r="D98" t="s">
        <v>5194</v>
      </c>
      <c r="E98" s="176">
        <v>5520</v>
      </c>
      <c r="G98" s="176">
        <f t="shared" si="6"/>
        <v>103230.63000000016</v>
      </c>
      <c r="I98" s="50">
        <f t="shared" si="7"/>
        <v>-5520</v>
      </c>
      <c r="J98" s="51">
        <f t="shared" si="8"/>
        <v>44957</v>
      </c>
      <c r="K98" s="52" t="s">
        <v>9</v>
      </c>
    </row>
    <row r="99" spans="1:11" x14ac:dyDescent="0.2">
      <c r="A99" t="s">
        <v>18</v>
      </c>
      <c r="B99" s="45">
        <v>44952</v>
      </c>
      <c r="C99" t="s">
        <v>5195</v>
      </c>
      <c r="D99" t="s">
        <v>5196</v>
      </c>
      <c r="E99" s="176">
        <v>5642.56</v>
      </c>
      <c r="G99" s="176">
        <f t="shared" si="6"/>
        <v>108750.63000000016</v>
      </c>
      <c r="I99" s="50">
        <f t="shared" si="7"/>
        <v>-5642.56</v>
      </c>
      <c r="J99" s="51">
        <f t="shared" si="8"/>
        <v>44957</v>
      </c>
      <c r="K99" s="52" t="s">
        <v>14</v>
      </c>
    </row>
    <row r="100" spans="1:11" x14ac:dyDescent="0.2">
      <c r="A100" t="s">
        <v>18</v>
      </c>
      <c r="B100" s="45">
        <v>44952</v>
      </c>
      <c r="C100" t="s">
        <v>5197</v>
      </c>
      <c r="D100" t="s">
        <v>5198</v>
      </c>
      <c r="E100" s="176">
        <v>4008.96</v>
      </c>
      <c r="G100" s="176">
        <f t="shared" si="6"/>
        <v>114393.19000000016</v>
      </c>
      <c r="I100" s="50">
        <f t="shared" si="7"/>
        <v>-4008.96</v>
      </c>
      <c r="J100" s="51">
        <f t="shared" si="8"/>
        <v>44957</v>
      </c>
      <c r="K100" s="52" t="s">
        <v>11</v>
      </c>
    </row>
    <row r="101" spans="1:11" x14ac:dyDescent="0.2">
      <c r="A101" t="s">
        <v>18</v>
      </c>
      <c r="B101" s="45">
        <v>44952</v>
      </c>
      <c r="C101" t="s">
        <v>905</v>
      </c>
      <c r="D101" t="s">
        <v>5199</v>
      </c>
      <c r="E101" s="176">
        <v>907.2</v>
      </c>
      <c r="G101" s="176">
        <f t="shared" si="6"/>
        <v>118402.15000000017</v>
      </c>
      <c r="I101" s="50">
        <f t="shared" si="7"/>
        <v>-907.2</v>
      </c>
      <c r="J101" s="51">
        <f t="shared" si="8"/>
        <v>44957</v>
      </c>
      <c r="K101" s="52" t="s">
        <v>9</v>
      </c>
    </row>
    <row r="102" spans="1:11" x14ac:dyDescent="0.2">
      <c r="A102" t="s">
        <v>18</v>
      </c>
      <c r="B102" s="45">
        <v>44952</v>
      </c>
      <c r="C102" t="s">
        <v>5200</v>
      </c>
      <c r="D102" t="s">
        <v>5201</v>
      </c>
      <c r="E102" s="176">
        <v>4800</v>
      </c>
      <c r="G102" s="176">
        <f t="shared" si="6"/>
        <v>119309.35000000017</v>
      </c>
      <c r="I102" s="50">
        <f t="shared" si="7"/>
        <v>-4800</v>
      </c>
      <c r="J102" s="51">
        <f t="shared" si="8"/>
        <v>44957</v>
      </c>
      <c r="K102" s="52" t="s">
        <v>9</v>
      </c>
    </row>
    <row r="103" spans="1:11" x14ac:dyDescent="0.2">
      <c r="A103" t="s">
        <v>18</v>
      </c>
      <c r="B103" s="45">
        <v>44952</v>
      </c>
      <c r="C103" t="s">
        <v>5202</v>
      </c>
      <c r="D103" t="s">
        <v>5203</v>
      </c>
      <c r="E103" s="176">
        <v>2784</v>
      </c>
      <c r="G103" s="176">
        <f t="shared" si="6"/>
        <v>124109.35000000017</v>
      </c>
      <c r="I103" s="50">
        <f t="shared" si="7"/>
        <v>-2784</v>
      </c>
      <c r="J103" s="51">
        <f t="shared" si="8"/>
        <v>44957</v>
      </c>
      <c r="K103" s="52" t="s">
        <v>9</v>
      </c>
    </row>
    <row r="104" spans="1:11" x14ac:dyDescent="0.2">
      <c r="A104" t="s">
        <v>18</v>
      </c>
      <c r="B104" s="45">
        <v>44952</v>
      </c>
      <c r="C104" t="s">
        <v>31</v>
      </c>
      <c r="D104" t="s">
        <v>5204</v>
      </c>
      <c r="E104" s="176">
        <v>726</v>
      </c>
      <c r="G104" s="176">
        <f t="shared" si="6"/>
        <v>126893.35000000017</v>
      </c>
      <c r="I104" s="50">
        <f t="shared" si="7"/>
        <v>-726</v>
      </c>
      <c r="J104" s="51">
        <f t="shared" si="8"/>
        <v>44957</v>
      </c>
      <c r="K104" s="52" t="s">
        <v>11</v>
      </c>
    </row>
    <row r="105" spans="1:11" x14ac:dyDescent="0.2">
      <c r="A105" t="s">
        <v>18</v>
      </c>
      <c r="B105" s="45">
        <v>44952</v>
      </c>
      <c r="C105" t="s">
        <v>1022</v>
      </c>
      <c r="D105" t="s">
        <v>5205</v>
      </c>
      <c r="E105" s="176">
        <v>2268.58</v>
      </c>
      <c r="G105" s="176">
        <f t="shared" si="6"/>
        <v>127619.35000000017</v>
      </c>
      <c r="I105" s="50">
        <f t="shared" si="7"/>
        <v>-2268.58</v>
      </c>
      <c r="J105" s="51">
        <f t="shared" si="8"/>
        <v>44957</v>
      </c>
      <c r="K105" s="52" t="s">
        <v>14</v>
      </c>
    </row>
    <row r="106" spans="1:11" x14ac:dyDescent="0.2">
      <c r="A106" t="s">
        <v>18</v>
      </c>
      <c r="B106" s="45">
        <v>44951</v>
      </c>
      <c r="C106" t="s">
        <v>39</v>
      </c>
      <c r="D106" t="s">
        <v>5206</v>
      </c>
      <c r="E106" s="176">
        <v>100000</v>
      </c>
      <c r="G106" s="176">
        <f t="shared" si="6"/>
        <v>129887.93000000017</v>
      </c>
      <c r="I106" s="50">
        <f t="shared" si="7"/>
        <v>-100000</v>
      </c>
      <c r="J106" s="51">
        <f t="shared" si="8"/>
        <v>44957</v>
      </c>
      <c r="K106" s="52" t="s">
        <v>30</v>
      </c>
    </row>
    <row r="107" spans="1:11" x14ac:dyDescent="0.2">
      <c r="A107" t="s">
        <v>18</v>
      </c>
      <c r="B107" s="45">
        <v>44939</v>
      </c>
      <c r="C107" t="s">
        <v>5184</v>
      </c>
      <c r="D107" t="s">
        <v>5207</v>
      </c>
      <c r="E107" s="176">
        <v>195182</v>
      </c>
      <c r="G107" s="176">
        <f t="shared" si="6"/>
        <v>229887.93000000017</v>
      </c>
      <c r="I107" s="50">
        <f t="shared" si="7"/>
        <v>-195182</v>
      </c>
      <c r="J107" s="51">
        <f t="shared" si="8"/>
        <v>44957</v>
      </c>
      <c r="K107" s="52" t="s">
        <v>9</v>
      </c>
    </row>
    <row r="108" spans="1:11" x14ac:dyDescent="0.2">
      <c r="A108" t="s">
        <v>18</v>
      </c>
      <c r="B108" s="45">
        <v>44931</v>
      </c>
      <c r="C108" t="s">
        <v>5208</v>
      </c>
      <c r="D108" t="s">
        <v>5209</v>
      </c>
      <c r="F108" s="176">
        <v>198559.8</v>
      </c>
      <c r="G108" s="176">
        <f t="shared" si="6"/>
        <v>425069.93000000017</v>
      </c>
      <c r="I108" s="50">
        <f t="shared" si="7"/>
        <v>198559.8</v>
      </c>
      <c r="J108" s="51">
        <f t="shared" si="8"/>
        <v>44957</v>
      </c>
      <c r="K108" s="52" t="s">
        <v>1888</v>
      </c>
    </row>
    <row r="109" spans="1:11" x14ac:dyDescent="0.2">
      <c r="A109" t="s">
        <v>18</v>
      </c>
      <c r="B109" s="45">
        <v>44930</v>
      </c>
      <c r="C109" t="s">
        <v>5184</v>
      </c>
      <c r="D109" t="s">
        <v>5210</v>
      </c>
      <c r="E109" s="176">
        <v>250000</v>
      </c>
      <c r="G109" s="176">
        <f t="shared" si="6"/>
        <v>226510.13000000018</v>
      </c>
      <c r="I109" s="50">
        <f t="shared" si="7"/>
        <v>-250000</v>
      </c>
      <c r="J109" s="51">
        <f t="shared" si="8"/>
        <v>44957</v>
      </c>
      <c r="K109" s="52" t="s">
        <v>9</v>
      </c>
    </row>
    <row r="110" spans="1:11" x14ac:dyDescent="0.2">
      <c r="A110" t="s">
        <v>18</v>
      </c>
      <c r="B110" s="45">
        <v>44930</v>
      </c>
      <c r="C110" t="s">
        <v>1030</v>
      </c>
      <c r="D110" t="s">
        <v>5211</v>
      </c>
      <c r="E110" s="176">
        <v>5314.54</v>
      </c>
      <c r="G110" s="176">
        <f t="shared" si="6"/>
        <v>476510.13000000018</v>
      </c>
      <c r="I110" s="50">
        <f t="shared" si="7"/>
        <v>-5314.54</v>
      </c>
      <c r="J110" s="51">
        <f t="shared" si="8"/>
        <v>44957</v>
      </c>
      <c r="K110" s="52" t="s">
        <v>8</v>
      </c>
    </row>
    <row r="111" spans="1:11" x14ac:dyDescent="0.2">
      <c r="A111" t="s">
        <v>18</v>
      </c>
      <c r="B111" s="45">
        <v>44930</v>
      </c>
      <c r="C111" t="s">
        <v>1030</v>
      </c>
      <c r="D111" t="s">
        <v>5212</v>
      </c>
      <c r="E111" s="176">
        <v>489.56</v>
      </c>
      <c r="G111" s="176">
        <f t="shared" si="6"/>
        <v>481824.67000000016</v>
      </c>
      <c r="I111" s="50">
        <f t="shared" si="7"/>
        <v>-489.56</v>
      </c>
      <c r="J111" s="51">
        <f t="shared" si="8"/>
        <v>44957</v>
      </c>
      <c r="K111" s="52" t="s">
        <v>8</v>
      </c>
    </row>
    <row r="112" spans="1:11" x14ac:dyDescent="0.2">
      <c r="A112" t="s">
        <v>18</v>
      </c>
      <c r="B112" s="45">
        <v>44925</v>
      </c>
      <c r="D112" t="s">
        <v>5213</v>
      </c>
      <c r="E112" s="176">
        <v>28.4</v>
      </c>
      <c r="G112" s="176">
        <f t="shared" si="6"/>
        <v>482314.23000000016</v>
      </c>
      <c r="I112" s="50">
        <f t="shared" si="7"/>
        <v>-28.4</v>
      </c>
      <c r="J112" s="51">
        <f t="shared" si="8"/>
        <v>44926</v>
      </c>
      <c r="K112" s="52" t="s">
        <v>14</v>
      </c>
    </row>
    <row r="113" spans="1:11" x14ac:dyDescent="0.2">
      <c r="A113" t="s">
        <v>18</v>
      </c>
      <c r="B113" s="45">
        <v>44916</v>
      </c>
      <c r="C113" t="s">
        <v>1036</v>
      </c>
      <c r="D113" t="s">
        <v>5214</v>
      </c>
      <c r="E113" s="176">
        <v>1950</v>
      </c>
      <c r="G113" s="176">
        <f t="shared" si="6"/>
        <v>482342.63000000018</v>
      </c>
      <c r="I113" s="50">
        <f t="shared" si="7"/>
        <v>-1950</v>
      </c>
      <c r="J113" s="51">
        <f t="shared" si="8"/>
        <v>44926</v>
      </c>
      <c r="K113" s="52" t="s">
        <v>9</v>
      </c>
    </row>
    <row r="114" spans="1:11" x14ac:dyDescent="0.2">
      <c r="A114" t="s">
        <v>18</v>
      </c>
      <c r="B114" s="45">
        <v>44914</v>
      </c>
      <c r="C114" t="s">
        <v>5215</v>
      </c>
      <c r="D114" t="s">
        <v>5216</v>
      </c>
      <c r="E114" s="176">
        <v>3000</v>
      </c>
      <c r="G114" s="176">
        <f t="shared" si="6"/>
        <v>484292.63000000018</v>
      </c>
      <c r="I114" s="50">
        <f t="shared" si="7"/>
        <v>-3000</v>
      </c>
      <c r="J114" s="51">
        <f t="shared" si="8"/>
        <v>44926</v>
      </c>
      <c r="K114" s="52" t="s">
        <v>5469</v>
      </c>
    </row>
    <row r="115" spans="1:11" x14ac:dyDescent="0.2">
      <c r="A115" t="s">
        <v>18</v>
      </c>
      <c r="B115" s="45">
        <v>44914</v>
      </c>
      <c r="C115" t="s">
        <v>5217</v>
      </c>
      <c r="D115" t="s">
        <v>5218</v>
      </c>
      <c r="E115" s="176">
        <v>4437.6000000000004</v>
      </c>
      <c r="G115" s="176">
        <f t="shared" si="6"/>
        <v>487292.63000000018</v>
      </c>
      <c r="I115" s="50">
        <f t="shared" si="7"/>
        <v>-4437.6000000000004</v>
      </c>
      <c r="J115" s="51">
        <f t="shared" si="8"/>
        <v>44926</v>
      </c>
      <c r="K115" s="52" t="s">
        <v>9</v>
      </c>
    </row>
    <row r="116" spans="1:11" x14ac:dyDescent="0.2">
      <c r="A116" t="s">
        <v>18</v>
      </c>
      <c r="B116" s="45">
        <v>44914</v>
      </c>
      <c r="C116" t="s">
        <v>5219</v>
      </c>
      <c r="D116" t="s">
        <v>5220</v>
      </c>
      <c r="E116" s="176">
        <v>11040</v>
      </c>
      <c r="G116" s="176">
        <f t="shared" si="6"/>
        <v>491730.23000000016</v>
      </c>
      <c r="I116" s="50">
        <f t="shared" si="7"/>
        <v>-11040</v>
      </c>
      <c r="J116" s="51">
        <f t="shared" si="8"/>
        <v>44926</v>
      </c>
      <c r="K116" s="52" t="s">
        <v>9</v>
      </c>
    </row>
    <row r="117" spans="1:11" x14ac:dyDescent="0.2">
      <c r="A117" t="s">
        <v>18</v>
      </c>
      <c r="B117" s="45">
        <v>44914</v>
      </c>
      <c r="C117" t="s">
        <v>1604</v>
      </c>
      <c r="D117" t="s">
        <v>5221</v>
      </c>
      <c r="E117" s="176">
        <v>6287.67</v>
      </c>
      <c r="G117" s="176">
        <f t="shared" si="6"/>
        <v>502770.23000000016</v>
      </c>
      <c r="I117" s="50">
        <f t="shared" si="7"/>
        <v>-6287.67</v>
      </c>
      <c r="J117" s="51">
        <f t="shared" si="8"/>
        <v>44926</v>
      </c>
      <c r="K117" s="52" t="s">
        <v>14</v>
      </c>
    </row>
    <row r="118" spans="1:11" x14ac:dyDescent="0.2">
      <c r="A118" t="s">
        <v>18</v>
      </c>
      <c r="B118" s="45">
        <v>44914</v>
      </c>
      <c r="C118" t="s">
        <v>5195</v>
      </c>
      <c r="D118" t="s">
        <v>5222</v>
      </c>
      <c r="E118" s="176">
        <v>3770.5</v>
      </c>
      <c r="G118" s="176">
        <f t="shared" si="6"/>
        <v>509057.90000000014</v>
      </c>
      <c r="I118" s="50">
        <f t="shared" si="7"/>
        <v>-3770.5</v>
      </c>
      <c r="J118" s="51">
        <f t="shared" si="8"/>
        <v>44926</v>
      </c>
      <c r="K118" s="52" t="s">
        <v>14</v>
      </c>
    </row>
    <row r="119" spans="1:11" x14ac:dyDescent="0.2">
      <c r="A119" t="s">
        <v>18</v>
      </c>
      <c r="B119" s="45">
        <v>44914</v>
      </c>
      <c r="C119" t="s">
        <v>5176</v>
      </c>
      <c r="D119" t="s">
        <v>5223</v>
      </c>
      <c r="E119" s="176">
        <v>3480</v>
      </c>
      <c r="G119" s="176">
        <f t="shared" si="6"/>
        <v>512828.40000000014</v>
      </c>
      <c r="I119" s="50">
        <f t="shared" si="7"/>
        <v>-3480</v>
      </c>
      <c r="J119" s="51">
        <f t="shared" si="8"/>
        <v>44926</v>
      </c>
      <c r="K119" s="52" t="s">
        <v>13</v>
      </c>
    </row>
    <row r="120" spans="1:11" x14ac:dyDescent="0.2">
      <c r="A120" t="s">
        <v>18</v>
      </c>
      <c r="B120" s="45">
        <v>44911</v>
      </c>
      <c r="C120" t="s">
        <v>5208</v>
      </c>
      <c r="D120" t="s">
        <v>5224</v>
      </c>
      <c r="F120" s="176">
        <v>224947</v>
      </c>
      <c r="G120" s="176">
        <f t="shared" si="6"/>
        <v>516308.40000000014</v>
      </c>
      <c r="I120" s="50">
        <f t="shared" si="7"/>
        <v>224947</v>
      </c>
      <c r="J120" s="51">
        <f t="shared" si="8"/>
        <v>44926</v>
      </c>
      <c r="K120" s="52" t="s">
        <v>1888</v>
      </c>
    </row>
    <row r="121" spans="1:11" x14ac:dyDescent="0.2">
      <c r="A121" t="s">
        <v>18</v>
      </c>
      <c r="B121" s="45">
        <v>44910</v>
      </c>
      <c r="C121" t="s">
        <v>5184</v>
      </c>
      <c r="D121" t="s">
        <v>5225</v>
      </c>
      <c r="E121" s="176">
        <v>90000</v>
      </c>
      <c r="G121" s="176">
        <f t="shared" si="6"/>
        <v>291361.40000000014</v>
      </c>
      <c r="I121" s="50">
        <f t="shared" si="7"/>
        <v>-90000</v>
      </c>
      <c r="J121" s="51">
        <f t="shared" si="8"/>
        <v>44926</v>
      </c>
      <c r="K121" s="52" t="s">
        <v>9</v>
      </c>
    </row>
    <row r="122" spans="1:11" x14ac:dyDescent="0.2">
      <c r="A122" t="s">
        <v>18</v>
      </c>
      <c r="B122" s="45">
        <v>44908</v>
      </c>
      <c r="C122" t="s">
        <v>39</v>
      </c>
      <c r="D122" t="s">
        <v>5226</v>
      </c>
      <c r="F122" s="176">
        <v>265000</v>
      </c>
      <c r="G122" s="176">
        <f t="shared" si="6"/>
        <v>381361.40000000014</v>
      </c>
      <c r="I122" s="50">
        <f t="shared" si="7"/>
        <v>265000</v>
      </c>
      <c r="J122" s="51">
        <f t="shared" si="8"/>
        <v>44926</v>
      </c>
      <c r="K122" s="52" t="s">
        <v>30</v>
      </c>
    </row>
    <row r="123" spans="1:11" x14ac:dyDescent="0.2">
      <c r="A123" t="s">
        <v>18</v>
      </c>
      <c r="B123" s="45">
        <v>44894</v>
      </c>
      <c r="C123" t="s">
        <v>5227</v>
      </c>
      <c r="D123" t="s">
        <v>5228</v>
      </c>
      <c r="E123" s="176">
        <v>3000</v>
      </c>
      <c r="G123" s="176">
        <f t="shared" si="6"/>
        <v>116361.40000000015</v>
      </c>
      <c r="I123" s="50">
        <f t="shared" si="7"/>
        <v>-3000</v>
      </c>
      <c r="J123" s="51">
        <f t="shared" si="8"/>
        <v>44895</v>
      </c>
      <c r="K123" s="52" t="s">
        <v>5469</v>
      </c>
    </row>
    <row r="124" spans="1:11" x14ac:dyDescent="0.2">
      <c r="A124" t="s">
        <v>18</v>
      </c>
      <c r="B124" s="45">
        <v>44894</v>
      </c>
      <c r="C124" t="s">
        <v>1022</v>
      </c>
      <c r="D124" t="s">
        <v>930</v>
      </c>
      <c r="E124" s="176">
        <v>350.39</v>
      </c>
      <c r="G124" s="176">
        <f t="shared" si="6"/>
        <v>119361.40000000015</v>
      </c>
      <c r="I124" s="50">
        <f t="shared" si="7"/>
        <v>-350.39</v>
      </c>
      <c r="J124" s="51">
        <f t="shared" si="8"/>
        <v>44895</v>
      </c>
      <c r="K124" s="52" t="s">
        <v>14</v>
      </c>
    </row>
    <row r="125" spans="1:11" x14ac:dyDescent="0.2">
      <c r="A125" t="s">
        <v>18</v>
      </c>
      <c r="B125" s="45">
        <v>44864</v>
      </c>
      <c r="C125" t="s">
        <v>5184</v>
      </c>
      <c r="D125" t="s">
        <v>5229</v>
      </c>
      <c r="E125" s="176">
        <v>643387.5</v>
      </c>
      <c r="G125" s="176">
        <f t="shared" si="6"/>
        <v>119711.79000000015</v>
      </c>
      <c r="I125" s="50">
        <f t="shared" si="7"/>
        <v>-643387.5</v>
      </c>
      <c r="J125" s="51">
        <f t="shared" si="8"/>
        <v>44865</v>
      </c>
      <c r="K125" s="52" t="s">
        <v>9</v>
      </c>
    </row>
    <row r="126" spans="1:11" x14ac:dyDescent="0.2">
      <c r="A126" t="s">
        <v>18</v>
      </c>
      <c r="B126" s="45">
        <v>44864</v>
      </c>
      <c r="C126" t="s">
        <v>5230</v>
      </c>
      <c r="D126" t="s">
        <v>5231</v>
      </c>
      <c r="E126" s="176">
        <v>828</v>
      </c>
      <c r="G126" s="176">
        <f t="shared" si="6"/>
        <v>763099.29000000015</v>
      </c>
      <c r="I126" s="50">
        <f t="shared" si="7"/>
        <v>-828</v>
      </c>
      <c r="J126" s="51">
        <f t="shared" si="8"/>
        <v>44865</v>
      </c>
      <c r="K126" s="52" t="s">
        <v>5469</v>
      </c>
    </row>
    <row r="127" spans="1:11" x14ac:dyDescent="0.2">
      <c r="A127" t="s">
        <v>18</v>
      </c>
      <c r="B127" s="45">
        <v>44864</v>
      </c>
      <c r="C127" t="s">
        <v>5232</v>
      </c>
      <c r="D127" t="s">
        <v>5233</v>
      </c>
      <c r="E127" s="176">
        <v>1062</v>
      </c>
      <c r="G127" s="176">
        <f t="shared" si="6"/>
        <v>763927.29000000015</v>
      </c>
      <c r="I127" s="50">
        <f t="shared" si="7"/>
        <v>-1062</v>
      </c>
      <c r="J127" s="51">
        <f t="shared" si="8"/>
        <v>44865</v>
      </c>
      <c r="K127" s="52" t="s">
        <v>5469</v>
      </c>
    </row>
    <row r="128" spans="1:11" x14ac:dyDescent="0.2">
      <c r="A128" t="s">
        <v>18</v>
      </c>
      <c r="B128" s="45">
        <v>44864</v>
      </c>
      <c r="C128" t="s">
        <v>5191</v>
      </c>
      <c r="D128" t="s">
        <v>5234</v>
      </c>
      <c r="E128" s="176">
        <v>3000</v>
      </c>
      <c r="G128" s="176">
        <f t="shared" si="6"/>
        <v>764989.29000000015</v>
      </c>
      <c r="I128" s="50">
        <f t="shared" si="7"/>
        <v>-3000</v>
      </c>
      <c r="J128" s="51">
        <f t="shared" si="8"/>
        <v>44865</v>
      </c>
      <c r="K128" s="52" t="s">
        <v>5469</v>
      </c>
    </row>
    <row r="129" spans="1:11" x14ac:dyDescent="0.2">
      <c r="A129" t="s">
        <v>18</v>
      </c>
      <c r="B129" s="45">
        <v>44864</v>
      </c>
      <c r="C129" t="s">
        <v>5219</v>
      </c>
      <c r="D129" t="s">
        <v>5235</v>
      </c>
      <c r="E129" s="176">
        <v>5520</v>
      </c>
      <c r="G129" s="176">
        <f t="shared" si="6"/>
        <v>767989.29000000015</v>
      </c>
      <c r="I129" s="50">
        <f t="shared" si="7"/>
        <v>-5520</v>
      </c>
      <c r="J129" s="51">
        <f t="shared" si="8"/>
        <v>44865</v>
      </c>
      <c r="K129" s="52" t="s">
        <v>9</v>
      </c>
    </row>
    <row r="130" spans="1:11" x14ac:dyDescent="0.2">
      <c r="A130" t="s">
        <v>18</v>
      </c>
      <c r="B130" s="45">
        <v>44864</v>
      </c>
      <c r="C130" t="s">
        <v>5195</v>
      </c>
      <c r="D130" t="s">
        <v>5236</v>
      </c>
      <c r="E130" s="176">
        <v>7680.27</v>
      </c>
      <c r="G130" s="176">
        <f t="shared" si="6"/>
        <v>773509.29000000015</v>
      </c>
      <c r="I130" s="50">
        <f t="shared" si="7"/>
        <v>-7680.27</v>
      </c>
      <c r="J130" s="51">
        <f t="shared" si="8"/>
        <v>44865</v>
      </c>
      <c r="K130" s="52" t="s">
        <v>14</v>
      </c>
    </row>
    <row r="131" spans="1:11" x14ac:dyDescent="0.2">
      <c r="A131" t="s">
        <v>18</v>
      </c>
      <c r="B131" s="45">
        <v>44864</v>
      </c>
      <c r="C131" t="s">
        <v>5237</v>
      </c>
      <c r="D131" t="s">
        <v>5238</v>
      </c>
      <c r="E131" s="176">
        <v>7043</v>
      </c>
      <c r="G131" s="176">
        <f t="shared" si="6"/>
        <v>781189.56000000017</v>
      </c>
      <c r="I131" s="50">
        <f t="shared" si="7"/>
        <v>-7043</v>
      </c>
      <c r="J131" s="51">
        <f t="shared" si="8"/>
        <v>44865</v>
      </c>
      <c r="K131" s="52" t="s">
        <v>5469</v>
      </c>
    </row>
    <row r="132" spans="1:11" x14ac:dyDescent="0.2">
      <c r="A132" t="s">
        <v>18</v>
      </c>
      <c r="B132" s="45">
        <v>44864</v>
      </c>
      <c r="C132" t="s">
        <v>5239</v>
      </c>
      <c r="D132" t="s">
        <v>5240</v>
      </c>
      <c r="E132" s="176">
        <v>2400</v>
      </c>
      <c r="G132" s="176">
        <f t="shared" si="6"/>
        <v>788232.56000000017</v>
      </c>
      <c r="I132" s="50">
        <f t="shared" si="7"/>
        <v>-2400</v>
      </c>
      <c r="J132" s="51">
        <f t="shared" si="8"/>
        <v>44865</v>
      </c>
      <c r="K132" s="52" t="s">
        <v>9</v>
      </c>
    </row>
    <row r="133" spans="1:11" x14ac:dyDescent="0.2">
      <c r="A133" t="s">
        <v>18</v>
      </c>
      <c r="B133" s="45">
        <v>44864</v>
      </c>
      <c r="C133" t="s">
        <v>31</v>
      </c>
      <c r="D133" t="s">
        <v>5241</v>
      </c>
      <c r="E133" s="176">
        <v>2046</v>
      </c>
      <c r="G133" s="176">
        <f t="shared" si="6"/>
        <v>790632.56000000017</v>
      </c>
      <c r="I133" s="50">
        <f t="shared" si="7"/>
        <v>-2046</v>
      </c>
      <c r="J133" s="51">
        <f t="shared" si="8"/>
        <v>44865</v>
      </c>
      <c r="K133" s="52" t="s">
        <v>14</v>
      </c>
    </row>
    <row r="134" spans="1:11" x14ac:dyDescent="0.2">
      <c r="A134" t="s">
        <v>18</v>
      </c>
      <c r="B134" s="45">
        <v>44864</v>
      </c>
      <c r="C134" t="s">
        <v>5242</v>
      </c>
      <c r="D134" t="s">
        <v>5243</v>
      </c>
      <c r="E134" s="176">
        <v>3998.4</v>
      </c>
      <c r="G134" s="176">
        <f t="shared" si="6"/>
        <v>792678.56000000017</v>
      </c>
      <c r="I134" s="50">
        <f t="shared" si="7"/>
        <v>-3998.4</v>
      </c>
      <c r="J134" s="51">
        <f t="shared" si="8"/>
        <v>44865</v>
      </c>
      <c r="K134" s="52" t="s">
        <v>9</v>
      </c>
    </row>
    <row r="135" spans="1:11" x14ac:dyDescent="0.2">
      <c r="A135" t="s">
        <v>18</v>
      </c>
      <c r="B135" s="45">
        <v>44864</v>
      </c>
      <c r="C135" t="s">
        <v>1022</v>
      </c>
      <c r="D135" t="s">
        <v>5244</v>
      </c>
      <c r="E135" s="176">
        <v>1094.74</v>
      </c>
      <c r="G135" s="176">
        <f t="shared" si="6"/>
        <v>796676.9600000002</v>
      </c>
      <c r="I135" s="50">
        <f t="shared" si="7"/>
        <v>-1094.74</v>
      </c>
      <c r="J135" s="51">
        <f t="shared" si="8"/>
        <v>44865</v>
      </c>
      <c r="K135" s="52" t="s">
        <v>14</v>
      </c>
    </row>
    <row r="136" spans="1:11" x14ac:dyDescent="0.2">
      <c r="A136" t="s">
        <v>18</v>
      </c>
      <c r="B136" s="45">
        <v>44862</v>
      </c>
      <c r="C136" t="s">
        <v>5208</v>
      </c>
      <c r="D136" t="s">
        <v>5245</v>
      </c>
      <c r="F136" s="176">
        <v>620682</v>
      </c>
      <c r="G136" s="176">
        <f t="shared" si="6"/>
        <v>797771.70000000019</v>
      </c>
      <c r="I136" s="50">
        <f t="shared" si="7"/>
        <v>620682</v>
      </c>
      <c r="J136" s="51">
        <f t="shared" si="8"/>
        <v>44865</v>
      </c>
      <c r="K136" s="52" t="s">
        <v>1888</v>
      </c>
    </row>
    <row r="137" spans="1:11" x14ac:dyDescent="0.2">
      <c r="A137" t="s">
        <v>18</v>
      </c>
      <c r="B137" s="45">
        <v>44834</v>
      </c>
      <c r="D137" t="s">
        <v>2571</v>
      </c>
      <c r="E137" s="176">
        <v>196.65</v>
      </c>
      <c r="G137" s="176">
        <f t="shared" si="6"/>
        <v>177089.70000000022</v>
      </c>
      <c r="I137" s="50">
        <f t="shared" si="7"/>
        <v>-196.65</v>
      </c>
      <c r="J137" s="51">
        <f t="shared" si="8"/>
        <v>44834</v>
      </c>
      <c r="K137" s="52" t="s">
        <v>14</v>
      </c>
    </row>
    <row r="138" spans="1:11" x14ac:dyDescent="0.2">
      <c r="A138" t="s">
        <v>18</v>
      </c>
      <c r="B138" s="45">
        <v>44834</v>
      </c>
      <c r="C138" t="s">
        <v>5184</v>
      </c>
      <c r="D138" t="s">
        <v>5246</v>
      </c>
      <c r="E138" s="176">
        <v>850000</v>
      </c>
      <c r="G138" s="176">
        <f t="shared" si="6"/>
        <v>177286.35000000021</v>
      </c>
      <c r="I138" s="50">
        <f t="shared" si="7"/>
        <v>-850000</v>
      </c>
      <c r="J138" s="51">
        <f t="shared" si="8"/>
        <v>44834</v>
      </c>
      <c r="K138" s="52" t="s">
        <v>9</v>
      </c>
    </row>
    <row r="139" spans="1:11" x14ac:dyDescent="0.2">
      <c r="A139" t="s">
        <v>18</v>
      </c>
      <c r="B139" s="45">
        <v>44833</v>
      </c>
      <c r="C139" t="s">
        <v>39</v>
      </c>
      <c r="D139" t="s">
        <v>5247</v>
      </c>
      <c r="F139" s="176">
        <v>850000</v>
      </c>
      <c r="G139" s="176">
        <f t="shared" si="6"/>
        <v>1027286.3500000002</v>
      </c>
      <c r="I139" s="50">
        <f t="shared" si="7"/>
        <v>850000</v>
      </c>
      <c r="J139" s="51">
        <f t="shared" si="8"/>
        <v>44834</v>
      </c>
      <c r="K139" s="52" t="s">
        <v>30</v>
      </c>
    </row>
    <row r="140" spans="1:11" x14ac:dyDescent="0.2">
      <c r="A140" t="s">
        <v>18</v>
      </c>
      <c r="B140" s="45">
        <v>44827</v>
      </c>
      <c r="C140" t="s">
        <v>5248</v>
      </c>
      <c r="D140" t="s">
        <v>5249</v>
      </c>
      <c r="E140" s="176">
        <v>1800</v>
      </c>
      <c r="G140" s="176">
        <f t="shared" si="6"/>
        <v>177286.35000000021</v>
      </c>
      <c r="I140" s="50">
        <f t="shared" si="7"/>
        <v>-1800</v>
      </c>
      <c r="J140" s="51">
        <f t="shared" si="8"/>
        <v>44834</v>
      </c>
      <c r="K140" s="52" t="s">
        <v>9</v>
      </c>
    </row>
    <row r="141" spans="1:11" x14ac:dyDescent="0.2">
      <c r="A141" t="s">
        <v>18</v>
      </c>
      <c r="B141" s="45">
        <v>44826</v>
      </c>
      <c r="C141" t="s">
        <v>5193</v>
      </c>
      <c r="D141" t="s">
        <v>5250</v>
      </c>
      <c r="E141" s="176">
        <v>5520</v>
      </c>
      <c r="G141" s="176">
        <f t="shared" si="6"/>
        <v>179086.35000000021</v>
      </c>
      <c r="I141" s="50">
        <f t="shared" si="7"/>
        <v>-5520</v>
      </c>
      <c r="J141" s="51">
        <f t="shared" si="8"/>
        <v>44834</v>
      </c>
      <c r="K141" s="52" t="s">
        <v>9</v>
      </c>
    </row>
    <row r="142" spans="1:11" x14ac:dyDescent="0.2">
      <c r="A142" t="s">
        <v>18</v>
      </c>
      <c r="B142" s="45">
        <v>44826</v>
      </c>
      <c r="C142" t="s">
        <v>5251</v>
      </c>
      <c r="D142" t="s">
        <v>5252</v>
      </c>
      <c r="E142" s="176">
        <v>1200</v>
      </c>
      <c r="G142" s="176">
        <f t="shared" ref="G142:G205" si="9">G143+F142-E142</f>
        <v>184606.35000000021</v>
      </c>
      <c r="I142" s="50">
        <f t="shared" ref="I142:I205" si="10">F142-E142</f>
        <v>-1200</v>
      </c>
      <c r="J142" s="51">
        <f t="shared" ref="J142:J205" si="11">EOMONTH(B142,0)</f>
        <v>44834</v>
      </c>
      <c r="K142" s="52" t="s">
        <v>5469</v>
      </c>
    </row>
    <row r="143" spans="1:11" x14ac:dyDescent="0.2">
      <c r="A143" t="s">
        <v>18</v>
      </c>
      <c r="B143" s="45">
        <v>44826</v>
      </c>
      <c r="C143" t="s">
        <v>5184</v>
      </c>
      <c r="D143" t="s">
        <v>5246</v>
      </c>
      <c r="E143" s="176">
        <v>147313</v>
      </c>
      <c r="G143" s="176">
        <f t="shared" si="9"/>
        <v>185806.35000000021</v>
      </c>
      <c r="I143" s="50">
        <f t="shared" si="10"/>
        <v>-147313</v>
      </c>
      <c r="J143" s="51">
        <f t="shared" si="11"/>
        <v>44834</v>
      </c>
      <c r="K143" s="52" t="s">
        <v>9</v>
      </c>
    </row>
    <row r="144" spans="1:11" x14ac:dyDescent="0.2">
      <c r="A144" t="s">
        <v>18</v>
      </c>
      <c r="B144" s="45">
        <v>44826</v>
      </c>
      <c r="C144" t="s">
        <v>5178</v>
      </c>
      <c r="D144" t="s">
        <v>5253</v>
      </c>
      <c r="E144" s="176">
        <v>1740</v>
      </c>
      <c r="G144" s="176">
        <f t="shared" si="9"/>
        <v>333119.35000000021</v>
      </c>
      <c r="I144" s="50">
        <f t="shared" si="10"/>
        <v>-1740</v>
      </c>
      <c r="J144" s="51">
        <f t="shared" si="11"/>
        <v>44834</v>
      </c>
      <c r="K144" s="52" t="s">
        <v>12</v>
      </c>
    </row>
    <row r="145" spans="1:11" x14ac:dyDescent="0.2">
      <c r="A145" t="s">
        <v>18</v>
      </c>
      <c r="B145" s="45">
        <v>44826</v>
      </c>
      <c r="C145" t="s">
        <v>5254</v>
      </c>
      <c r="D145" t="s">
        <v>5255</v>
      </c>
      <c r="E145" s="176">
        <v>864</v>
      </c>
      <c r="G145" s="176">
        <f t="shared" si="9"/>
        <v>334859.35000000021</v>
      </c>
      <c r="I145" s="50">
        <f t="shared" si="10"/>
        <v>-864</v>
      </c>
      <c r="J145" s="51">
        <f t="shared" si="11"/>
        <v>44834</v>
      </c>
      <c r="K145" s="52" t="s">
        <v>5469</v>
      </c>
    </row>
    <row r="146" spans="1:11" x14ac:dyDescent="0.2">
      <c r="A146" t="s">
        <v>18</v>
      </c>
      <c r="B146" s="45">
        <v>44826</v>
      </c>
      <c r="C146" t="s">
        <v>5239</v>
      </c>
      <c r="D146" t="s">
        <v>5256</v>
      </c>
      <c r="E146" s="176">
        <v>4800</v>
      </c>
      <c r="G146" s="176">
        <f t="shared" si="9"/>
        <v>335723.35000000021</v>
      </c>
      <c r="I146" s="50">
        <f t="shared" si="10"/>
        <v>-4800</v>
      </c>
      <c r="J146" s="51">
        <f t="shared" si="11"/>
        <v>44834</v>
      </c>
      <c r="K146" s="52" t="s">
        <v>9</v>
      </c>
    </row>
    <row r="147" spans="1:11" x14ac:dyDescent="0.2">
      <c r="A147" t="s">
        <v>18</v>
      </c>
      <c r="B147" s="45">
        <v>44825</v>
      </c>
      <c r="C147" t="s">
        <v>5208</v>
      </c>
      <c r="D147" t="s">
        <v>5257</v>
      </c>
      <c r="F147" s="176">
        <v>137152</v>
      </c>
      <c r="G147" s="176">
        <f t="shared" si="9"/>
        <v>340523.35000000021</v>
      </c>
      <c r="I147" s="50">
        <f t="shared" si="10"/>
        <v>137152</v>
      </c>
      <c r="J147" s="51">
        <f t="shared" si="11"/>
        <v>44834</v>
      </c>
      <c r="K147" s="52" t="s">
        <v>1888</v>
      </c>
    </row>
    <row r="148" spans="1:11" x14ac:dyDescent="0.2">
      <c r="A148" t="s">
        <v>18</v>
      </c>
      <c r="B148" s="45">
        <v>44820</v>
      </c>
      <c r="C148" t="s">
        <v>5184</v>
      </c>
      <c r="D148" t="s">
        <v>5258</v>
      </c>
      <c r="E148" s="176">
        <v>137247.6</v>
      </c>
      <c r="G148" s="176">
        <f t="shared" si="9"/>
        <v>203371.35000000018</v>
      </c>
      <c r="I148" s="50">
        <f t="shared" si="10"/>
        <v>-137247.6</v>
      </c>
      <c r="J148" s="51">
        <f t="shared" si="11"/>
        <v>44834</v>
      </c>
      <c r="K148" s="52" t="s">
        <v>9</v>
      </c>
    </row>
    <row r="149" spans="1:11" x14ac:dyDescent="0.2">
      <c r="A149" t="s">
        <v>18</v>
      </c>
      <c r="B149" s="45">
        <v>44804</v>
      </c>
      <c r="C149" t="s">
        <v>5184</v>
      </c>
      <c r="D149" t="s">
        <v>5259</v>
      </c>
      <c r="E149" s="176">
        <v>325111</v>
      </c>
      <c r="G149" s="176">
        <f t="shared" si="9"/>
        <v>340618.95000000019</v>
      </c>
      <c r="I149" s="50">
        <f t="shared" si="10"/>
        <v>-325111</v>
      </c>
      <c r="J149" s="51">
        <f t="shared" si="11"/>
        <v>44804</v>
      </c>
      <c r="K149" s="52" t="s">
        <v>9</v>
      </c>
    </row>
    <row r="150" spans="1:11" x14ac:dyDescent="0.2">
      <c r="A150" t="s">
        <v>18</v>
      </c>
      <c r="B150" s="45">
        <v>44798</v>
      </c>
      <c r="C150" t="s">
        <v>5227</v>
      </c>
      <c r="D150" t="s">
        <v>5260</v>
      </c>
      <c r="E150" s="176">
        <v>3000</v>
      </c>
      <c r="G150" s="176">
        <f t="shared" si="9"/>
        <v>665729.95000000019</v>
      </c>
      <c r="I150" s="50">
        <f t="shared" si="10"/>
        <v>-3000</v>
      </c>
      <c r="J150" s="51">
        <f t="shared" si="11"/>
        <v>44804</v>
      </c>
      <c r="K150" s="52" t="s">
        <v>5469</v>
      </c>
    </row>
    <row r="151" spans="1:11" x14ac:dyDescent="0.2">
      <c r="A151" t="s">
        <v>18</v>
      </c>
      <c r="B151" s="45">
        <v>44798</v>
      </c>
      <c r="C151" t="s">
        <v>5219</v>
      </c>
      <c r="D151" t="s">
        <v>5261</v>
      </c>
      <c r="E151" s="176">
        <v>5520</v>
      </c>
      <c r="G151" s="176">
        <f t="shared" si="9"/>
        <v>668729.95000000019</v>
      </c>
      <c r="I151" s="50">
        <f t="shared" si="10"/>
        <v>-5520</v>
      </c>
      <c r="J151" s="51">
        <f t="shared" si="11"/>
        <v>44804</v>
      </c>
      <c r="K151" s="52" t="s">
        <v>9</v>
      </c>
    </row>
    <row r="152" spans="1:11" x14ac:dyDescent="0.2">
      <c r="A152" t="s">
        <v>18</v>
      </c>
      <c r="B152" s="45">
        <v>44798</v>
      </c>
      <c r="C152" t="s">
        <v>5202</v>
      </c>
      <c r="D152" t="s">
        <v>5262</v>
      </c>
      <c r="E152" s="176">
        <v>3600</v>
      </c>
      <c r="G152" s="176">
        <f t="shared" si="9"/>
        <v>674249.95000000019</v>
      </c>
      <c r="I152" s="50">
        <f t="shared" si="10"/>
        <v>-3600</v>
      </c>
      <c r="J152" s="51">
        <f t="shared" si="11"/>
        <v>44804</v>
      </c>
      <c r="K152" s="52" t="s">
        <v>9</v>
      </c>
    </row>
    <row r="153" spans="1:11" x14ac:dyDescent="0.2">
      <c r="A153" t="s">
        <v>18</v>
      </c>
      <c r="B153" s="45">
        <v>44798</v>
      </c>
      <c r="C153" t="s">
        <v>5263</v>
      </c>
      <c r="D153" t="s">
        <v>5264</v>
      </c>
      <c r="E153" s="176">
        <v>3333.6</v>
      </c>
      <c r="G153" s="176">
        <f t="shared" si="9"/>
        <v>677849.95000000019</v>
      </c>
      <c r="I153" s="50">
        <f t="shared" si="10"/>
        <v>-3333.6</v>
      </c>
      <c r="J153" s="51">
        <f t="shared" si="11"/>
        <v>44804</v>
      </c>
      <c r="K153" s="52" t="s">
        <v>13</v>
      </c>
    </row>
    <row r="154" spans="1:11" x14ac:dyDescent="0.2">
      <c r="A154" t="s">
        <v>18</v>
      </c>
      <c r="B154" s="45">
        <v>44798</v>
      </c>
      <c r="C154" t="s">
        <v>5265</v>
      </c>
      <c r="D154" t="s">
        <v>5266</v>
      </c>
      <c r="E154" s="176">
        <v>1999.2</v>
      </c>
      <c r="G154" s="176">
        <f t="shared" si="9"/>
        <v>681183.55000000016</v>
      </c>
      <c r="I154" s="50">
        <f t="shared" si="10"/>
        <v>-1999.2</v>
      </c>
      <c r="J154" s="51">
        <f t="shared" si="11"/>
        <v>44804</v>
      </c>
      <c r="K154" s="52" t="s">
        <v>9</v>
      </c>
    </row>
    <row r="155" spans="1:11" x14ac:dyDescent="0.2">
      <c r="A155" t="s">
        <v>18</v>
      </c>
      <c r="B155" s="45">
        <v>44796</v>
      </c>
      <c r="C155" t="s">
        <v>5208</v>
      </c>
      <c r="D155" t="s">
        <v>5267</v>
      </c>
      <c r="F155" s="176">
        <v>313599</v>
      </c>
      <c r="G155" s="176">
        <f t="shared" si="9"/>
        <v>683182.75000000012</v>
      </c>
      <c r="I155" s="50">
        <f t="shared" si="10"/>
        <v>313599</v>
      </c>
      <c r="J155" s="51">
        <f t="shared" si="11"/>
        <v>44804</v>
      </c>
      <c r="K155" s="52" t="s">
        <v>1888</v>
      </c>
    </row>
    <row r="156" spans="1:11" x14ac:dyDescent="0.2">
      <c r="A156" t="s">
        <v>18</v>
      </c>
      <c r="B156" s="45">
        <v>44792</v>
      </c>
      <c r="C156" t="s">
        <v>5184</v>
      </c>
      <c r="D156" t="s">
        <v>5268</v>
      </c>
      <c r="E156" s="176">
        <v>322699.65000000002</v>
      </c>
      <c r="G156" s="176">
        <f t="shared" si="9"/>
        <v>369583.75000000012</v>
      </c>
      <c r="I156" s="50">
        <f t="shared" si="10"/>
        <v>-322699.65000000002</v>
      </c>
      <c r="J156" s="51">
        <f t="shared" si="11"/>
        <v>44804</v>
      </c>
      <c r="K156" s="52" t="s">
        <v>9</v>
      </c>
    </row>
    <row r="157" spans="1:11" x14ac:dyDescent="0.2">
      <c r="A157" t="s">
        <v>18</v>
      </c>
      <c r="B157" s="45">
        <v>44784</v>
      </c>
      <c r="C157" t="s">
        <v>5178</v>
      </c>
      <c r="D157" t="s">
        <v>5269</v>
      </c>
      <c r="E157" s="176">
        <v>1182</v>
      </c>
      <c r="G157" s="176">
        <f t="shared" si="9"/>
        <v>692283.40000000014</v>
      </c>
      <c r="I157" s="50">
        <f t="shared" si="10"/>
        <v>-1182</v>
      </c>
      <c r="J157" s="51">
        <f t="shared" si="11"/>
        <v>44804</v>
      </c>
      <c r="K157" s="52" t="s">
        <v>12</v>
      </c>
    </row>
    <row r="158" spans="1:11" x14ac:dyDescent="0.2">
      <c r="A158" t="s">
        <v>18</v>
      </c>
      <c r="B158" s="45">
        <v>44784</v>
      </c>
      <c r="C158" t="s">
        <v>5254</v>
      </c>
      <c r="D158" t="s">
        <v>5270</v>
      </c>
      <c r="E158" s="176">
        <v>1422</v>
      </c>
      <c r="G158" s="176">
        <f t="shared" si="9"/>
        <v>693465.40000000014</v>
      </c>
      <c r="I158" s="50">
        <f t="shared" si="10"/>
        <v>-1422</v>
      </c>
      <c r="J158" s="51">
        <f t="shared" si="11"/>
        <v>44804</v>
      </c>
      <c r="K158" s="52" t="s">
        <v>5469</v>
      </c>
    </row>
    <row r="159" spans="1:11" x14ac:dyDescent="0.2">
      <c r="A159" t="s">
        <v>18</v>
      </c>
      <c r="B159" s="45">
        <v>44784</v>
      </c>
      <c r="C159" t="s">
        <v>5219</v>
      </c>
      <c r="D159" t="s">
        <v>5271</v>
      </c>
      <c r="E159" s="176">
        <v>5520</v>
      </c>
      <c r="G159" s="176">
        <f t="shared" si="9"/>
        <v>694887.40000000014</v>
      </c>
      <c r="I159" s="50">
        <f t="shared" si="10"/>
        <v>-5520</v>
      </c>
      <c r="J159" s="51">
        <f t="shared" si="11"/>
        <v>44804</v>
      </c>
      <c r="K159" s="52" t="s">
        <v>9</v>
      </c>
    </row>
    <row r="160" spans="1:11" x14ac:dyDescent="0.2">
      <c r="A160" t="s">
        <v>18</v>
      </c>
      <c r="B160" s="45">
        <v>44784</v>
      </c>
      <c r="C160" t="s">
        <v>5272</v>
      </c>
      <c r="D160" t="s">
        <v>5273</v>
      </c>
      <c r="E160" s="176">
        <v>300</v>
      </c>
      <c r="G160" s="176">
        <f t="shared" si="9"/>
        <v>700407.40000000014</v>
      </c>
      <c r="I160" s="50">
        <f t="shared" si="10"/>
        <v>-300</v>
      </c>
      <c r="J160" s="51">
        <f t="shared" si="11"/>
        <v>44804</v>
      </c>
      <c r="K160" s="52" t="s">
        <v>5469</v>
      </c>
    </row>
    <row r="161" spans="1:11" x14ac:dyDescent="0.2">
      <c r="A161" t="s">
        <v>18</v>
      </c>
      <c r="B161" s="45">
        <v>44784</v>
      </c>
      <c r="C161" t="s">
        <v>5274</v>
      </c>
      <c r="D161" t="s">
        <v>5275</v>
      </c>
      <c r="E161" s="176">
        <v>2700</v>
      </c>
      <c r="G161" s="176">
        <f t="shared" si="9"/>
        <v>700707.40000000014</v>
      </c>
      <c r="I161" s="50">
        <f t="shared" si="10"/>
        <v>-2700</v>
      </c>
      <c r="J161" s="51">
        <f t="shared" si="11"/>
        <v>44804</v>
      </c>
      <c r="K161" s="52" t="s">
        <v>13</v>
      </c>
    </row>
    <row r="162" spans="1:11" x14ac:dyDescent="0.2">
      <c r="A162" t="s">
        <v>18</v>
      </c>
      <c r="B162" s="45">
        <v>44784</v>
      </c>
      <c r="C162" t="s">
        <v>542</v>
      </c>
      <c r="D162" t="s">
        <v>5276</v>
      </c>
      <c r="E162" s="176">
        <v>14412</v>
      </c>
      <c r="G162" s="176">
        <f t="shared" si="9"/>
        <v>703407.40000000014</v>
      </c>
      <c r="I162" s="50">
        <f t="shared" si="10"/>
        <v>-14412</v>
      </c>
      <c r="J162" s="51">
        <f t="shared" si="11"/>
        <v>44804</v>
      </c>
      <c r="K162" s="52" t="s">
        <v>13</v>
      </c>
    </row>
    <row r="163" spans="1:11" x14ac:dyDescent="0.2">
      <c r="A163" t="s">
        <v>18</v>
      </c>
      <c r="B163" s="45">
        <v>44784</v>
      </c>
      <c r="C163" t="s">
        <v>542</v>
      </c>
      <c r="D163" t="s">
        <v>5276</v>
      </c>
      <c r="E163" s="176">
        <v>3018</v>
      </c>
      <c r="G163" s="176">
        <f t="shared" si="9"/>
        <v>717819.40000000014</v>
      </c>
      <c r="I163" s="50">
        <f t="shared" si="10"/>
        <v>-3018</v>
      </c>
      <c r="J163" s="51">
        <f t="shared" si="11"/>
        <v>44804</v>
      </c>
      <c r="K163" s="52" t="s">
        <v>13</v>
      </c>
    </row>
    <row r="164" spans="1:11" x14ac:dyDescent="0.2">
      <c r="A164" t="s">
        <v>18</v>
      </c>
      <c r="B164" s="45">
        <v>44784</v>
      </c>
      <c r="C164" t="s">
        <v>5248</v>
      </c>
      <c r="D164" t="s">
        <v>5277</v>
      </c>
      <c r="E164" s="176">
        <v>3580</v>
      </c>
      <c r="G164" s="176">
        <f t="shared" si="9"/>
        <v>720837.40000000014</v>
      </c>
      <c r="I164" s="50">
        <f t="shared" si="10"/>
        <v>-3580</v>
      </c>
      <c r="J164" s="51">
        <f t="shared" si="11"/>
        <v>44804</v>
      </c>
      <c r="K164" s="52" t="s">
        <v>9</v>
      </c>
    </row>
    <row r="165" spans="1:11" x14ac:dyDescent="0.2">
      <c r="A165" t="s">
        <v>18</v>
      </c>
      <c r="B165" s="45">
        <v>44783</v>
      </c>
      <c r="C165" t="s">
        <v>31</v>
      </c>
      <c r="D165" t="s">
        <v>5278</v>
      </c>
      <c r="E165" s="176">
        <v>726</v>
      </c>
      <c r="G165" s="176">
        <f t="shared" si="9"/>
        <v>724417.40000000014</v>
      </c>
      <c r="I165" s="50">
        <f t="shared" si="10"/>
        <v>-726</v>
      </c>
      <c r="J165" s="51">
        <f t="shared" si="11"/>
        <v>44804</v>
      </c>
      <c r="K165" s="52" t="s">
        <v>11</v>
      </c>
    </row>
    <row r="166" spans="1:11" x14ac:dyDescent="0.2">
      <c r="A166" t="s">
        <v>18</v>
      </c>
      <c r="B166" s="45">
        <v>44783</v>
      </c>
      <c r="C166" t="s">
        <v>5239</v>
      </c>
      <c r="D166" t="s">
        <v>5279</v>
      </c>
      <c r="E166" s="176">
        <v>2400</v>
      </c>
      <c r="G166" s="176">
        <f t="shared" si="9"/>
        <v>725143.40000000014</v>
      </c>
      <c r="I166" s="50">
        <f t="shared" si="10"/>
        <v>-2400</v>
      </c>
      <c r="J166" s="51">
        <f t="shared" si="11"/>
        <v>44804</v>
      </c>
      <c r="K166" s="52" t="s">
        <v>5469</v>
      </c>
    </row>
    <row r="167" spans="1:11" x14ac:dyDescent="0.2">
      <c r="A167" t="s">
        <v>18</v>
      </c>
      <c r="B167" s="45">
        <v>44783</v>
      </c>
      <c r="C167" t="s">
        <v>5242</v>
      </c>
      <c r="D167" t="s">
        <v>5280</v>
      </c>
      <c r="E167" s="176">
        <v>1999.2</v>
      </c>
      <c r="G167" s="176">
        <f t="shared" si="9"/>
        <v>727543.40000000014</v>
      </c>
      <c r="I167" s="50">
        <f t="shared" si="10"/>
        <v>-1999.2</v>
      </c>
      <c r="J167" s="51">
        <f t="shared" si="11"/>
        <v>44804</v>
      </c>
      <c r="K167" s="52" t="s">
        <v>9</v>
      </c>
    </row>
    <row r="168" spans="1:11" x14ac:dyDescent="0.2">
      <c r="A168" t="s">
        <v>18</v>
      </c>
      <c r="B168" s="45">
        <v>44783</v>
      </c>
      <c r="C168" t="s">
        <v>5237</v>
      </c>
      <c r="D168" t="s">
        <v>5281</v>
      </c>
      <c r="E168" s="176">
        <v>3120</v>
      </c>
      <c r="G168" s="176">
        <f t="shared" si="9"/>
        <v>729542.60000000009</v>
      </c>
      <c r="I168" s="50">
        <f t="shared" si="10"/>
        <v>-3120</v>
      </c>
      <c r="J168" s="51">
        <f t="shared" si="11"/>
        <v>44804</v>
      </c>
      <c r="K168" s="52" t="s">
        <v>5469</v>
      </c>
    </row>
    <row r="169" spans="1:11" x14ac:dyDescent="0.2">
      <c r="A169" t="s">
        <v>18</v>
      </c>
      <c r="B169" s="45">
        <v>44783</v>
      </c>
      <c r="C169" t="s">
        <v>1022</v>
      </c>
      <c r="D169" t="s">
        <v>5282</v>
      </c>
      <c r="E169" s="176">
        <v>579.79</v>
      </c>
      <c r="G169" s="176">
        <f t="shared" si="9"/>
        <v>732662.60000000009</v>
      </c>
      <c r="I169" s="50">
        <f t="shared" si="10"/>
        <v>-579.79</v>
      </c>
      <c r="J169" s="51">
        <f t="shared" si="11"/>
        <v>44804</v>
      </c>
      <c r="K169" s="52" t="s">
        <v>14</v>
      </c>
    </row>
    <row r="170" spans="1:11" x14ac:dyDescent="0.2">
      <c r="A170" t="s">
        <v>18</v>
      </c>
      <c r="B170" s="45">
        <v>44771</v>
      </c>
      <c r="C170" t="s">
        <v>5208</v>
      </c>
      <c r="D170" t="s">
        <v>5283</v>
      </c>
      <c r="F170" s="176">
        <v>663066</v>
      </c>
      <c r="G170" s="176">
        <f t="shared" si="9"/>
        <v>733242.39000000013</v>
      </c>
      <c r="I170" s="50">
        <f t="shared" si="10"/>
        <v>663066</v>
      </c>
      <c r="J170" s="51">
        <f t="shared" si="11"/>
        <v>44773</v>
      </c>
      <c r="K170" s="52" t="s">
        <v>1888</v>
      </c>
    </row>
    <row r="171" spans="1:11" x14ac:dyDescent="0.2">
      <c r="A171" t="s">
        <v>18</v>
      </c>
      <c r="B171" s="45">
        <v>44764</v>
      </c>
      <c r="C171" t="s">
        <v>5184</v>
      </c>
      <c r="D171" t="s">
        <v>5284</v>
      </c>
      <c r="E171" s="176">
        <v>685881</v>
      </c>
      <c r="G171" s="176">
        <f t="shared" si="9"/>
        <v>70176.39000000013</v>
      </c>
      <c r="I171" s="50">
        <f t="shared" si="10"/>
        <v>-685881</v>
      </c>
      <c r="J171" s="51">
        <f t="shared" si="11"/>
        <v>44773</v>
      </c>
      <c r="K171" s="52" t="s">
        <v>9</v>
      </c>
    </row>
    <row r="172" spans="1:11" x14ac:dyDescent="0.2">
      <c r="A172" t="s">
        <v>18</v>
      </c>
      <c r="B172" s="45">
        <v>44764</v>
      </c>
      <c r="C172" t="s">
        <v>39</v>
      </c>
      <c r="D172" t="s">
        <v>5285</v>
      </c>
      <c r="F172" s="176">
        <v>700000</v>
      </c>
      <c r="G172" s="176">
        <f t="shared" si="9"/>
        <v>756057.39000000013</v>
      </c>
      <c r="I172" s="50">
        <f t="shared" si="10"/>
        <v>700000</v>
      </c>
      <c r="J172" s="51">
        <f t="shared" si="11"/>
        <v>44773</v>
      </c>
      <c r="K172" s="52" t="s">
        <v>30</v>
      </c>
    </row>
    <row r="173" spans="1:11" x14ac:dyDescent="0.2">
      <c r="A173" t="s">
        <v>18</v>
      </c>
      <c r="B173" s="45">
        <v>44763</v>
      </c>
      <c r="C173" t="s">
        <v>5286</v>
      </c>
      <c r="D173" t="s">
        <v>5287</v>
      </c>
      <c r="E173" s="176">
        <v>7147.33</v>
      </c>
      <c r="G173" s="176">
        <f t="shared" si="9"/>
        <v>56057.390000000116</v>
      </c>
      <c r="I173" s="50">
        <f t="shared" si="10"/>
        <v>-7147.33</v>
      </c>
      <c r="J173" s="51">
        <f t="shared" si="11"/>
        <v>44773</v>
      </c>
      <c r="K173" s="52" t="s">
        <v>14</v>
      </c>
    </row>
    <row r="174" spans="1:11" x14ac:dyDescent="0.2">
      <c r="A174" t="s">
        <v>18</v>
      </c>
      <c r="B174" s="45">
        <v>44763</v>
      </c>
      <c r="C174" t="s">
        <v>1022</v>
      </c>
      <c r="D174" t="s">
        <v>5288</v>
      </c>
      <c r="E174" s="176">
        <v>703.44</v>
      </c>
      <c r="G174" s="176">
        <f t="shared" si="9"/>
        <v>63204.720000000118</v>
      </c>
      <c r="I174" s="50">
        <f t="shared" si="10"/>
        <v>-703.44</v>
      </c>
      <c r="J174" s="51">
        <f t="shared" si="11"/>
        <v>44773</v>
      </c>
      <c r="K174" s="52" t="s">
        <v>14</v>
      </c>
    </row>
    <row r="175" spans="1:11" x14ac:dyDescent="0.2">
      <c r="A175" t="s">
        <v>18</v>
      </c>
      <c r="B175" s="45">
        <v>44746</v>
      </c>
      <c r="C175" t="s">
        <v>5289</v>
      </c>
      <c r="D175" t="s">
        <v>5290</v>
      </c>
      <c r="E175" s="176">
        <v>5520</v>
      </c>
      <c r="G175" s="176">
        <f t="shared" si="9"/>
        <v>63908.16000000012</v>
      </c>
      <c r="I175" s="50">
        <f t="shared" si="10"/>
        <v>-5520</v>
      </c>
      <c r="J175" s="51">
        <f t="shared" si="11"/>
        <v>44773</v>
      </c>
      <c r="K175" s="52" t="s">
        <v>9</v>
      </c>
    </row>
    <row r="176" spans="1:11" x14ac:dyDescent="0.2">
      <c r="A176" t="s">
        <v>18</v>
      </c>
      <c r="B176" s="45">
        <v>44742</v>
      </c>
      <c r="D176" t="s">
        <v>5291</v>
      </c>
      <c r="E176" s="176">
        <v>150.35</v>
      </c>
      <c r="G176" s="176">
        <f t="shared" si="9"/>
        <v>69428.16000000012</v>
      </c>
      <c r="I176" s="50">
        <f t="shared" si="10"/>
        <v>-150.35</v>
      </c>
      <c r="J176" s="51">
        <f t="shared" si="11"/>
        <v>44742</v>
      </c>
      <c r="K176" s="52" t="s">
        <v>14</v>
      </c>
    </row>
    <row r="177" spans="1:11" x14ac:dyDescent="0.2">
      <c r="A177" t="s">
        <v>18</v>
      </c>
      <c r="B177" s="45">
        <v>44739</v>
      </c>
      <c r="C177" t="s">
        <v>5248</v>
      </c>
      <c r="D177" t="s">
        <v>5292</v>
      </c>
      <c r="E177" s="176">
        <v>3360</v>
      </c>
      <c r="G177" s="176">
        <f t="shared" si="9"/>
        <v>69578.510000000126</v>
      </c>
      <c r="I177" s="50">
        <f t="shared" si="10"/>
        <v>-3360</v>
      </c>
      <c r="J177" s="51">
        <f t="shared" si="11"/>
        <v>44742</v>
      </c>
      <c r="K177" s="52" t="s">
        <v>9</v>
      </c>
    </row>
    <row r="178" spans="1:11" x14ac:dyDescent="0.2">
      <c r="A178" t="s">
        <v>18</v>
      </c>
      <c r="B178" s="45">
        <v>44736</v>
      </c>
      <c r="C178" t="s">
        <v>5293</v>
      </c>
      <c r="D178" t="s">
        <v>5294</v>
      </c>
      <c r="E178" s="176">
        <v>313215</v>
      </c>
      <c r="G178" s="176">
        <f t="shared" si="9"/>
        <v>72938.510000000126</v>
      </c>
      <c r="I178" s="50">
        <f t="shared" si="10"/>
        <v>-313215</v>
      </c>
      <c r="J178" s="51">
        <f t="shared" si="11"/>
        <v>44742</v>
      </c>
      <c r="K178" s="52" t="s">
        <v>9</v>
      </c>
    </row>
    <row r="179" spans="1:11" x14ac:dyDescent="0.2">
      <c r="A179" t="s">
        <v>18</v>
      </c>
      <c r="B179" s="45">
        <v>44736</v>
      </c>
      <c r="C179" t="s">
        <v>5295</v>
      </c>
      <c r="D179" t="s">
        <v>5296</v>
      </c>
      <c r="E179" s="176">
        <v>13677.16</v>
      </c>
      <c r="G179" s="176">
        <f t="shared" si="9"/>
        <v>386153.51000000013</v>
      </c>
      <c r="I179" s="50">
        <f t="shared" si="10"/>
        <v>-13677.16</v>
      </c>
      <c r="J179" s="51">
        <f t="shared" si="11"/>
        <v>44742</v>
      </c>
      <c r="K179" s="52" t="s">
        <v>8</v>
      </c>
    </row>
    <row r="180" spans="1:11" x14ac:dyDescent="0.2">
      <c r="A180" t="s">
        <v>18</v>
      </c>
      <c r="B180" s="45">
        <v>44736</v>
      </c>
      <c r="C180" t="s">
        <v>5297</v>
      </c>
      <c r="D180" t="s">
        <v>5298</v>
      </c>
      <c r="E180" s="176">
        <v>5880</v>
      </c>
      <c r="G180" s="176">
        <f t="shared" si="9"/>
        <v>399830.6700000001</v>
      </c>
      <c r="I180" s="50">
        <f t="shared" si="10"/>
        <v>-5880</v>
      </c>
      <c r="J180" s="51">
        <f t="shared" si="11"/>
        <v>44742</v>
      </c>
      <c r="K180" s="52" t="s">
        <v>9</v>
      </c>
    </row>
    <row r="181" spans="1:11" x14ac:dyDescent="0.2">
      <c r="A181" t="s">
        <v>18</v>
      </c>
      <c r="B181" s="45">
        <v>44736</v>
      </c>
      <c r="C181" t="s">
        <v>5265</v>
      </c>
      <c r="D181" t="s">
        <v>5299</v>
      </c>
      <c r="E181" s="176">
        <v>1999.2</v>
      </c>
      <c r="G181" s="176">
        <f t="shared" si="9"/>
        <v>405710.6700000001</v>
      </c>
      <c r="I181" s="50">
        <f t="shared" si="10"/>
        <v>-1999.2</v>
      </c>
      <c r="J181" s="51">
        <f t="shared" si="11"/>
        <v>44742</v>
      </c>
      <c r="K181" s="52" t="s">
        <v>9</v>
      </c>
    </row>
    <row r="182" spans="1:11" x14ac:dyDescent="0.2">
      <c r="A182" t="s">
        <v>18</v>
      </c>
      <c r="B182" s="45">
        <v>44736</v>
      </c>
      <c r="C182" t="s">
        <v>5239</v>
      </c>
      <c r="D182" t="s">
        <v>5300</v>
      </c>
      <c r="E182" s="176">
        <v>3060</v>
      </c>
      <c r="G182" s="176">
        <f t="shared" si="9"/>
        <v>407709.87000000011</v>
      </c>
      <c r="I182" s="50">
        <f t="shared" si="10"/>
        <v>-3060</v>
      </c>
      <c r="J182" s="51">
        <f t="shared" si="11"/>
        <v>44742</v>
      </c>
      <c r="K182" s="52" t="s">
        <v>12</v>
      </c>
    </row>
    <row r="183" spans="1:11" x14ac:dyDescent="0.2">
      <c r="A183" t="s">
        <v>18</v>
      </c>
      <c r="B183" s="45">
        <v>44736</v>
      </c>
      <c r="C183" t="s">
        <v>1022</v>
      </c>
      <c r="D183" t="s">
        <v>5301</v>
      </c>
      <c r="E183" s="176">
        <v>561.66999999999996</v>
      </c>
      <c r="G183" s="176">
        <f t="shared" si="9"/>
        <v>410769.87000000011</v>
      </c>
      <c r="I183" s="50">
        <f t="shared" si="10"/>
        <v>-561.66999999999996</v>
      </c>
      <c r="J183" s="51">
        <f t="shared" si="11"/>
        <v>44742</v>
      </c>
      <c r="K183" s="52" t="s">
        <v>14</v>
      </c>
    </row>
    <row r="184" spans="1:11" x14ac:dyDescent="0.2">
      <c r="A184" t="s">
        <v>18</v>
      </c>
      <c r="B184" s="45">
        <v>44736</v>
      </c>
      <c r="C184" t="s">
        <v>31</v>
      </c>
      <c r="D184" t="s">
        <v>5302</v>
      </c>
      <c r="E184" s="176">
        <v>2898</v>
      </c>
      <c r="G184" s="176">
        <f t="shared" si="9"/>
        <v>411331.5400000001</v>
      </c>
      <c r="I184" s="50">
        <f t="shared" si="10"/>
        <v>-2898</v>
      </c>
      <c r="J184" s="51">
        <f t="shared" si="11"/>
        <v>44742</v>
      </c>
      <c r="K184" s="52" t="s">
        <v>11</v>
      </c>
    </row>
    <row r="185" spans="1:11" x14ac:dyDescent="0.2">
      <c r="A185" t="s">
        <v>18</v>
      </c>
      <c r="B185" s="45">
        <v>44736</v>
      </c>
      <c r="C185" t="s">
        <v>5303</v>
      </c>
      <c r="D185" t="s">
        <v>5304</v>
      </c>
      <c r="E185" s="176">
        <v>1562.54</v>
      </c>
      <c r="G185" s="176">
        <f t="shared" si="9"/>
        <v>414229.5400000001</v>
      </c>
      <c r="I185" s="50">
        <f t="shared" si="10"/>
        <v>-1562.54</v>
      </c>
      <c r="J185" s="51">
        <f t="shared" si="11"/>
        <v>44742</v>
      </c>
      <c r="K185" s="52" t="s">
        <v>13</v>
      </c>
    </row>
    <row r="186" spans="1:11" x14ac:dyDescent="0.2">
      <c r="A186" t="s">
        <v>18</v>
      </c>
      <c r="B186" s="45">
        <v>44735</v>
      </c>
      <c r="C186" t="s">
        <v>5208</v>
      </c>
      <c r="D186" t="s">
        <v>5305</v>
      </c>
      <c r="F186" s="176">
        <v>312826</v>
      </c>
      <c r="G186" s="176">
        <f t="shared" si="9"/>
        <v>415792.08000000007</v>
      </c>
      <c r="I186" s="50">
        <f t="shared" si="10"/>
        <v>312826</v>
      </c>
      <c r="J186" s="51">
        <f t="shared" si="11"/>
        <v>44742</v>
      </c>
      <c r="K186" s="52" t="s">
        <v>1888</v>
      </c>
    </row>
    <row r="187" spans="1:11" x14ac:dyDescent="0.2">
      <c r="A187" t="s">
        <v>18</v>
      </c>
      <c r="B187" s="45">
        <v>44712</v>
      </c>
      <c r="C187" t="s">
        <v>5184</v>
      </c>
      <c r="D187" t="s">
        <v>5306</v>
      </c>
      <c r="E187" s="176">
        <v>272392</v>
      </c>
      <c r="G187" s="176">
        <f t="shared" si="9"/>
        <v>102966.08000000007</v>
      </c>
      <c r="I187" s="50">
        <f t="shared" si="10"/>
        <v>-272392</v>
      </c>
      <c r="J187" s="51">
        <f t="shared" si="11"/>
        <v>44712</v>
      </c>
      <c r="K187" s="52" t="s">
        <v>9</v>
      </c>
    </row>
    <row r="188" spans="1:11" x14ac:dyDescent="0.2">
      <c r="A188" t="s">
        <v>18</v>
      </c>
      <c r="B188" s="45">
        <v>44712</v>
      </c>
      <c r="C188" t="s">
        <v>5219</v>
      </c>
      <c r="D188" t="s">
        <v>5307</v>
      </c>
      <c r="E188" s="176">
        <v>5520</v>
      </c>
      <c r="G188" s="176">
        <f t="shared" si="9"/>
        <v>375358.08000000007</v>
      </c>
      <c r="I188" s="50">
        <f t="shared" si="10"/>
        <v>-5520</v>
      </c>
      <c r="J188" s="51">
        <f t="shared" si="11"/>
        <v>44712</v>
      </c>
      <c r="K188" s="52" t="s">
        <v>9</v>
      </c>
    </row>
    <row r="189" spans="1:11" x14ac:dyDescent="0.2">
      <c r="A189" t="s">
        <v>18</v>
      </c>
      <c r="B189" s="45">
        <v>44712</v>
      </c>
      <c r="C189" t="s">
        <v>5308</v>
      </c>
      <c r="D189" t="s">
        <v>5309</v>
      </c>
      <c r="E189" s="176">
        <v>1999.2</v>
      </c>
      <c r="G189" s="176">
        <f t="shared" si="9"/>
        <v>380878.08000000007</v>
      </c>
      <c r="I189" s="50">
        <f t="shared" si="10"/>
        <v>-1999.2</v>
      </c>
      <c r="J189" s="51">
        <f t="shared" si="11"/>
        <v>44712</v>
      </c>
      <c r="K189" s="52" t="s">
        <v>9</v>
      </c>
    </row>
    <row r="190" spans="1:11" x14ac:dyDescent="0.2">
      <c r="A190" t="s">
        <v>18</v>
      </c>
      <c r="B190" s="45">
        <v>44712</v>
      </c>
      <c r="C190" t="s">
        <v>5310</v>
      </c>
      <c r="D190" t="s">
        <v>5311</v>
      </c>
      <c r="E190" s="176">
        <v>7800</v>
      </c>
      <c r="G190" s="176">
        <f t="shared" si="9"/>
        <v>382877.28000000009</v>
      </c>
      <c r="I190" s="50">
        <f t="shared" si="10"/>
        <v>-7800</v>
      </c>
      <c r="J190" s="51">
        <f t="shared" si="11"/>
        <v>44712</v>
      </c>
      <c r="K190" s="52" t="s">
        <v>13</v>
      </c>
    </row>
    <row r="191" spans="1:11" x14ac:dyDescent="0.2">
      <c r="A191" t="s">
        <v>18</v>
      </c>
      <c r="B191" s="45">
        <v>44712</v>
      </c>
      <c r="C191" t="s">
        <v>542</v>
      </c>
      <c r="D191" t="s">
        <v>5312</v>
      </c>
      <c r="E191" s="176">
        <v>900</v>
      </c>
      <c r="G191" s="176">
        <f t="shared" si="9"/>
        <v>390677.28000000009</v>
      </c>
      <c r="I191" s="50">
        <f t="shared" si="10"/>
        <v>-900</v>
      </c>
      <c r="J191" s="51">
        <f t="shared" si="11"/>
        <v>44712</v>
      </c>
      <c r="K191" s="52" t="s">
        <v>13</v>
      </c>
    </row>
    <row r="192" spans="1:11" x14ac:dyDescent="0.2">
      <c r="A192" t="s">
        <v>18</v>
      </c>
      <c r="B192" s="45">
        <v>44712</v>
      </c>
      <c r="C192" t="s">
        <v>1022</v>
      </c>
      <c r="D192" t="s">
        <v>5313</v>
      </c>
      <c r="E192" s="176">
        <v>1701.28</v>
      </c>
      <c r="G192" s="176">
        <f t="shared" si="9"/>
        <v>391577.28000000009</v>
      </c>
      <c r="I192" s="50">
        <f t="shared" si="10"/>
        <v>-1701.28</v>
      </c>
      <c r="J192" s="51">
        <f t="shared" si="11"/>
        <v>44712</v>
      </c>
      <c r="K192" s="52" t="s">
        <v>14</v>
      </c>
    </row>
    <row r="193" spans="1:11" x14ac:dyDescent="0.2">
      <c r="A193" t="s">
        <v>18</v>
      </c>
      <c r="B193" s="45">
        <v>44712</v>
      </c>
      <c r="D193" t="s">
        <v>5314</v>
      </c>
      <c r="F193" s="176">
        <v>0</v>
      </c>
      <c r="G193" s="176">
        <f t="shared" si="9"/>
        <v>393278.56000000011</v>
      </c>
      <c r="I193" s="50">
        <f t="shared" si="10"/>
        <v>0</v>
      </c>
      <c r="J193" s="51">
        <f t="shared" si="11"/>
        <v>44712</v>
      </c>
      <c r="K193" s="52" t="s">
        <v>14</v>
      </c>
    </row>
    <row r="194" spans="1:11" x14ac:dyDescent="0.2">
      <c r="A194" t="s">
        <v>18</v>
      </c>
      <c r="B194" s="45">
        <v>44712</v>
      </c>
      <c r="D194" t="s">
        <v>5315</v>
      </c>
      <c r="F194" s="176">
        <v>0</v>
      </c>
      <c r="G194" s="176">
        <f t="shared" si="9"/>
        <v>393278.56000000011</v>
      </c>
      <c r="I194" s="50">
        <f t="shared" si="10"/>
        <v>0</v>
      </c>
      <c r="J194" s="51">
        <f t="shared" si="11"/>
        <v>44712</v>
      </c>
      <c r="K194" s="52" t="s">
        <v>14</v>
      </c>
    </row>
    <row r="195" spans="1:11" x14ac:dyDescent="0.2">
      <c r="A195" t="s">
        <v>18</v>
      </c>
      <c r="B195" s="45">
        <v>44712</v>
      </c>
      <c r="C195" t="s">
        <v>5208</v>
      </c>
      <c r="D195" t="s">
        <v>5316</v>
      </c>
      <c r="F195" s="176">
        <v>319796</v>
      </c>
      <c r="G195" s="176">
        <f t="shared" si="9"/>
        <v>393278.56000000011</v>
      </c>
      <c r="I195" s="50">
        <f t="shared" si="10"/>
        <v>319796</v>
      </c>
      <c r="J195" s="51">
        <f t="shared" si="11"/>
        <v>44712</v>
      </c>
      <c r="K195" s="52" t="s">
        <v>1888</v>
      </c>
    </row>
    <row r="196" spans="1:11" x14ac:dyDescent="0.2">
      <c r="A196" t="s">
        <v>18</v>
      </c>
      <c r="B196" s="45">
        <v>44711</v>
      </c>
      <c r="C196" t="s">
        <v>299</v>
      </c>
      <c r="D196" t="s">
        <v>5317</v>
      </c>
      <c r="E196" s="176">
        <v>266.2</v>
      </c>
      <c r="G196" s="176">
        <f t="shared" si="9"/>
        <v>73482.5600000001</v>
      </c>
      <c r="I196" s="50">
        <f t="shared" si="10"/>
        <v>-266.2</v>
      </c>
      <c r="J196" s="51">
        <f t="shared" si="11"/>
        <v>44712</v>
      </c>
      <c r="K196" s="52" t="s">
        <v>12</v>
      </c>
    </row>
    <row r="197" spans="1:11" x14ac:dyDescent="0.2">
      <c r="A197" t="s">
        <v>18</v>
      </c>
      <c r="B197" s="45">
        <v>44708</v>
      </c>
      <c r="C197" t="s">
        <v>5184</v>
      </c>
      <c r="D197" t="s">
        <v>5318</v>
      </c>
      <c r="E197" s="176">
        <v>50000</v>
      </c>
      <c r="G197" s="176">
        <f t="shared" si="9"/>
        <v>73748.760000000097</v>
      </c>
      <c r="I197" s="50">
        <f t="shared" si="10"/>
        <v>-50000</v>
      </c>
      <c r="J197" s="51">
        <f t="shared" si="11"/>
        <v>44712</v>
      </c>
      <c r="K197" s="52" t="s">
        <v>9</v>
      </c>
    </row>
    <row r="198" spans="1:11" x14ac:dyDescent="0.2">
      <c r="A198" t="s">
        <v>18</v>
      </c>
      <c r="B198" s="45">
        <v>44680</v>
      </c>
      <c r="C198" t="s">
        <v>5195</v>
      </c>
      <c r="D198" t="s">
        <v>5319</v>
      </c>
      <c r="E198" s="176">
        <v>14326.96</v>
      </c>
      <c r="G198" s="176">
        <f t="shared" si="9"/>
        <v>123748.7600000001</v>
      </c>
      <c r="I198" s="50">
        <f t="shared" si="10"/>
        <v>-14326.96</v>
      </c>
      <c r="J198" s="51">
        <f t="shared" si="11"/>
        <v>44681</v>
      </c>
      <c r="K198" s="52" t="s">
        <v>14</v>
      </c>
    </row>
    <row r="199" spans="1:11" x14ac:dyDescent="0.2">
      <c r="A199" t="s">
        <v>18</v>
      </c>
      <c r="B199" s="45">
        <v>44680</v>
      </c>
      <c r="C199" t="s">
        <v>326</v>
      </c>
      <c r="D199" t="s">
        <v>5320</v>
      </c>
      <c r="E199" s="176">
        <v>13999.2</v>
      </c>
      <c r="G199" s="176">
        <f t="shared" si="9"/>
        <v>138075.72000000009</v>
      </c>
      <c r="I199" s="50">
        <f t="shared" si="10"/>
        <v>-13999.2</v>
      </c>
      <c r="J199" s="51">
        <f t="shared" si="11"/>
        <v>44681</v>
      </c>
      <c r="K199" s="52" t="s">
        <v>9</v>
      </c>
    </row>
    <row r="200" spans="1:11" x14ac:dyDescent="0.2">
      <c r="A200" t="s">
        <v>18</v>
      </c>
      <c r="B200" s="45">
        <v>44680</v>
      </c>
      <c r="C200" t="s">
        <v>5321</v>
      </c>
      <c r="D200" t="s">
        <v>5322</v>
      </c>
      <c r="E200" s="176">
        <v>8160</v>
      </c>
      <c r="G200" s="176">
        <f t="shared" si="9"/>
        <v>152074.9200000001</v>
      </c>
      <c r="I200" s="50">
        <f t="shared" si="10"/>
        <v>-8160</v>
      </c>
      <c r="J200" s="51">
        <f t="shared" si="11"/>
        <v>44681</v>
      </c>
      <c r="K200" s="52" t="s">
        <v>9</v>
      </c>
    </row>
    <row r="201" spans="1:11" x14ac:dyDescent="0.2">
      <c r="A201" t="s">
        <v>18</v>
      </c>
      <c r="B201" s="45">
        <v>44680</v>
      </c>
      <c r="C201" t="s">
        <v>5219</v>
      </c>
      <c r="D201" t="s">
        <v>5323</v>
      </c>
      <c r="E201" s="176">
        <v>5520</v>
      </c>
      <c r="G201" s="176">
        <f t="shared" si="9"/>
        <v>160234.9200000001</v>
      </c>
      <c r="I201" s="50">
        <f t="shared" si="10"/>
        <v>-5520</v>
      </c>
      <c r="J201" s="51">
        <f t="shared" si="11"/>
        <v>44681</v>
      </c>
      <c r="K201" s="52" t="s">
        <v>9</v>
      </c>
    </row>
    <row r="202" spans="1:11" x14ac:dyDescent="0.2">
      <c r="A202" t="s">
        <v>18</v>
      </c>
      <c r="B202" s="45">
        <v>44680</v>
      </c>
      <c r="C202" t="s">
        <v>5237</v>
      </c>
      <c r="D202" t="s">
        <v>5324</v>
      </c>
      <c r="E202" s="176">
        <v>6631</v>
      </c>
      <c r="G202" s="176">
        <f t="shared" si="9"/>
        <v>165754.9200000001</v>
      </c>
      <c r="I202" s="50">
        <f t="shared" si="10"/>
        <v>-6631</v>
      </c>
      <c r="J202" s="51">
        <f t="shared" si="11"/>
        <v>44681</v>
      </c>
      <c r="K202" s="52" t="s">
        <v>12</v>
      </c>
    </row>
    <row r="203" spans="1:11" x14ac:dyDescent="0.2">
      <c r="A203" t="s">
        <v>18</v>
      </c>
      <c r="B203" s="45">
        <v>44680</v>
      </c>
      <c r="C203" t="s">
        <v>5239</v>
      </c>
      <c r="D203" t="s">
        <v>5325</v>
      </c>
      <c r="E203" s="176">
        <v>6000</v>
      </c>
      <c r="G203" s="176">
        <f t="shared" si="9"/>
        <v>172385.9200000001</v>
      </c>
      <c r="I203" s="50">
        <f t="shared" si="10"/>
        <v>-6000</v>
      </c>
      <c r="J203" s="51">
        <f t="shared" si="11"/>
        <v>44681</v>
      </c>
      <c r="K203" s="52" t="s">
        <v>9</v>
      </c>
    </row>
    <row r="204" spans="1:11" x14ac:dyDescent="0.2">
      <c r="A204" t="s">
        <v>18</v>
      </c>
      <c r="B204" s="45">
        <v>44680</v>
      </c>
      <c r="C204" t="s">
        <v>542</v>
      </c>
      <c r="D204" t="s">
        <v>5326</v>
      </c>
      <c r="E204" s="176">
        <v>900</v>
      </c>
      <c r="G204" s="176">
        <f t="shared" si="9"/>
        <v>178385.9200000001</v>
      </c>
      <c r="I204" s="50">
        <f t="shared" si="10"/>
        <v>-900</v>
      </c>
      <c r="J204" s="51">
        <f t="shared" si="11"/>
        <v>44681</v>
      </c>
      <c r="K204" s="52" t="s">
        <v>13</v>
      </c>
    </row>
    <row r="205" spans="1:11" x14ac:dyDescent="0.2">
      <c r="A205" t="s">
        <v>18</v>
      </c>
      <c r="B205" s="45">
        <v>44680</v>
      </c>
      <c r="C205" t="s">
        <v>5327</v>
      </c>
      <c r="D205" t="s">
        <v>5328</v>
      </c>
      <c r="E205" s="176">
        <v>4510.8</v>
      </c>
      <c r="G205" s="176">
        <f t="shared" si="9"/>
        <v>179285.9200000001</v>
      </c>
      <c r="I205" s="50">
        <f t="shared" si="10"/>
        <v>-4510.8</v>
      </c>
      <c r="J205" s="51">
        <f t="shared" si="11"/>
        <v>44681</v>
      </c>
      <c r="K205" s="52" t="s">
        <v>12</v>
      </c>
    </row>
    <row r="206" spans="1:11" x14ac:dyDescent="0.2">
      <c r="A206" t="s">
        <v>18</v>
      </c>
      <c r="B206" s="45">
        <v>44678</v>
      </c>
      <c r="C206" t="s">
        <v>5184</v>
      </c>
      <c r="D206" t="s">
        <v>5329</v>
      </c>
      <c r="E206" s="176">
        <v>267629.25</v>
      </c>
      <c r="G206" s="176">
        <f t="shared" ref="G206:G269" si="12">G207+F206-E206</f>
        <v>183796.72000000009</v>
      </c>
      <c r="I206" s="50">
        <f t="shared" ref="I206:I269" si="13">F206-E206</f>
        <v>-267629.25</v>
      </c>
      <c r="J206" s="51">
        <f t="shared" ref="J206:J269" si="14">EOMONTH(B206,0)</f>
        <v>44681</v>
      </c>
      <c r="K206" s="52" t="s">
        <v>9</v>
      </c>
    </row>
    <row r="207" spans="1:11" x14ac:dyDescent="0.2">
      <c r="A207" t="s">
        <v>18</v>
      </c>
      <c r="B207" s="45">
        <v>44677</v>
      </c>
      <c r="C207" t="s">
        <v>5208</v>
      </c>
      <c r="D207" t="s">
        <v>5330</v>
      </c>
      <c r="F207" s="176">
        <v>277951</v>
      </c>
      <c r="G207" s="176">
        <f t="shared" si="12"/>
        <v>451425.97000000009</v>
      </c>
      <c r="I207" s="50">
        <f t="shared" si="13"/>
        <v>277951</v>
      </c>
      <c r="J207" s="51">
        <f t="shared" si="14"/>
        <v>44681</v>
      </c>
      <c r="K207" s="52" t="s">
        <v>1888</v>
      </c>
    </row>
    <row r="208" spans="1:11" x14ac:dyDescent="0.2">
      <c r="A208" t="s">
        <v>18</v>
      </c>
      <c r="B208" s="45">
        <v>44673</v>
      </c>
      <c r="C208" t="s">
        <v>168</v>
      </c>
      <c r="D208" t="s">
        <v>5183</v>
      </c>
      <c r="E208" s="176">
        <v>150000</v>
      </c>
      <c r="G208" s="176">
        <f t="shared" si="12"/>
        <v>173474.97000000009</v>
      </c>
      <c r="I208" s="50">
        <f t="shared" si="13"/>
        <v>-150000</v>
      </c>
      <c r="J208" s="51">
        <f t="shared" si="14"/>
        <v>44681</v>
      </c>
      <c r="K208" s="52" t="s">
        <v>5470</v>
      </c>
    </row>
    <row r="209" spans="1:11" x14ac:dyDescent="0.2">
      <c r="A209" t="s">
        <v>18</v>
      </c>
      <c r="B209" s="45">
        <v>44651</v>
      </c>
      <c r="D209" t="s">
        <v>5331</v>
      </c>
      <c r="E209" s="176">
        <v>233.7</v>
      </c>
      <c r="G209" s="176">
        <f t="shared" si="12"/>
        <v>323474.97000000009</v>
      </c>
      <c r="I209" s="50">
        <f t="shared" si="13"/>
        <v>-233.7</v>
      </c>
      <c r="J209" s="51">
        <f t="shared" si="14"/>
        <v>44651</v>
      </c>
      <c r="K209" s="52" t="s">
        <v>14</v>
      </c>
    </row>
    <row r="210" spans="1:11" x14ac:dyDescent="0.2">
      <c r="A210" t="s">
        <v>18</v>
      </c>
      <c r="B210" s="45">
        <v>44641</v>
      </c>
      <c r="C210" t="s">
        <v>5303</v>
      </c>
      <c r="D210" t="s">
        <v>5332</v>
      </c>
      <c r="E210" s="176">
        <v>441.95</v>
      </c>
      <c r="G210" s="176">
        <f t="shared" si="12"/>
        <v>323708.6700000001</v>
      </c>
      <c r="I210" s="50">
        <f t="shared" si="13"/>
        <v>-441.95</v>
      </c>
      <c r="J210" s="51">
        <f t="shared" si="14"/>
        <v>44651</v>
      </c>
      <c r="K210" s="52" t="s">
        <v>13</v>
      </c>
    </row>
    <row r="211" spans="1:11" x14ac:dyDescent="0.2">
      <c r="A211" t="s">
        <v>18</v>
      </c>
      <c r="B211" s="45">
        <v>44638</v>
      </c>
      <c r="C211" t="s">
        <v>5293</v>
      </c>
      <c r="D211" t="s">
        <v>5333</v>
      </c>
      <c r="E211" s="176">
        <v>512316</v>
      </c>
      <c r="G211" s="176">
        <f t="shared" si="12"/>
        <v>324150.62000000011</v>
      </c>
      <c r="I211" s="50">
        <f t="shared" si="13"/>
        <v>-512316</v>
      </c>
      <c r="J211" s="51">
        <f t="shared" si="14"/>
        <v>44651</v>
      </c>
      <c r="K211" s="52" t="s">
        <v>9</v>
      </c>
    </row>
    <row r="212" spans="1:11" x14ac:dyDescent="0.2">
      <c r="A212" t="s">
        <v>18</v>
      </c>
      <c r="B212" s="45">
        <v>44638</v>
      </c>
      <c r="C212" t="s">
        <v>1022</v>
      </c>
      <c r="D212" t="s">
        <v>5334</v>
      </c>
      <c r="E212" s="176">
        <v>1483.65</v>
      </c>
      <c r="G212" s="176">
        <f t="shared" si="12"/>
        <v>836466.62000000011</v>
      </c>
      <c r="I212" s="50">
        <f t="shared" si="13"/>
        <v>-1483.65</v>
      </c>
      <c r="J212" s="51">
        <f t="shared" si="14"/>
        <v>44651</v>
      </c>
      <c r="K212" s="52" t="s">
        <v>14</v>
      </c>
    </row>
    <row r="213" spans="1:11" x14ac:dyDescent="0.2">
      <c r="A213" t="s">
        <v>18</v>
      </c>
      <c r="B213" s="45">
        <v>44638</v>
      </c>
      <c r="C213" t="s">
        <v>5335</v>
      </c>
      <c r="D213" t="s">
        <v>5336</v>
      </c>
      <c r="E213" s="176">
        <v>9315.44</v>
      </c>
      <c r="G213" s="176">
        <f t="shared" si="12"/>
        <v>837950.27000000014</v>
      </c>
      <c r="I213" s="50">
        <f t="shared" si="13"/>
        <v>-9315.44</v>
      </c>
      <c r="J213" s="51">
        <f t="shared" si="14"/>
        <v>44651</v>
      </c>
      <c r="K213" s="52" t="s">
        <v>14</v>
      </c>
    </row>
    <row r="214" spans="1:11" x14ac:dyDescent="0.2">
      <c r="A214" t="s">
        <v>18</v>
      </c>
      <c r="B214" s="45">
        <v>44638</v>
      </c>
      <c r="C214" t="s">
        <v>5219</v>
      </c>
      <c r="D214" t="s">
        <v>5337</v>
      </c>
      <c r="E214" s="176">
        <v>5520</v>
      </c>
      <c r="G214" s="176">
        <f t="shared" si="12"/>
        <v>847265.71000000008</v>
      </c>
      <c r="I214" s="50">
        <f t="shared" si="13"/>
        <v>-5520</v>
      </c>
      <c r="J214" s="51">
        <f t="shared" si="14"/>
        <v>44651</v>
      </c>
      <c r="K214" s="52" t="s">
        <v>9</v>
      </c>
    </row>
    <row r="215" spans="1:11" x14ac:dyDescent="0.2">
      <c r="A215" t="s">
        <v>18</v>
      </c>
      <c r="B215" s="45">
        <v>44638</v>
      </c>
      <c r="C215" t="s">
        <v>5242</v>
      </c>
      <c r="D215" t="s">
        <v>5338</v>
      </c>
      <c r="E215" s="176">
        <v>6400</v>
      </c>
      <c r="G215" s="176">
        <f t="shared" si="12"/>
        <v>852785.71000000008</v>
      </c>
      <c r="I215" s="50">
        <f t="shared" si="13"/>
        <v>-6400</v>
      </c>
      <c r="J215" s="51">
        <f t="shared" si="14"/>
        <v>44651</v>
      </c>
      <c r="K215" s="52" t="s">
        <v>9</v>
      </c>
    </row>
    <row r="216" spans="1:11" x14ac:dyDescent="0.2">
      <c r="A216" t="s">
        <v>18</v>
      </c>
      <c r="B216" s="45">
        <v>44638</v>
      </c>
      <c r="C216" t="s">
        <v>5339</v>
      </c>
      <c r="D216" t="s">
        <v>5340</v>
      </c>
      <c r="E216" s="176">
        <v>900</v>
      </c>
      <c r="G216" s="176">
        <f t="shared" si="12"/>
        <v>859185.71000000008</v>
      </c>
      <c r="I216" s="50">
        <f t="shared" si="13"/>
        <v>-900</v>
      </c>
      <c r="J216" s="51">
        <f t="shared" si="14"/>
        <v>44651</v>
      </c>
      <c r="K216" s="52" t="s">
        <v>5469</v>
      </c>
    </row>
    <row r="217" spans="1:11" x14ac:dyDescent="0.2">
      <c r="A217" t="s">
        <v>18</v>
      </c>
      <c r="B217" s="45">
        <v>44638</v>
      </c>
      <c r="C217" t="s">
        <v>5341</v>
      </c>
      <c r="D217" t="s">
        <v>5342</v>
      </c>
      <c r="E217" s="176">
        <v>828</v>
      </c>
      <c r="G217" s="176">
        <f t="shared" si="12"/>
        <v>860085.71000000008</v>
      </c>
      <c r="I217" s="50">
        <f t="shared" si="13"/>
        <v>-828</v>
      </c>
      <c r="J217" s="51">
        <f t="shared" si="14"/>
        <v>44651</v>
      </c>
      <c r="K217" s="52" t="s">
        <v>5469</v>
      </c>
    </row>
    <row r="218" spans="1:11" x14ac:dyDescent="0.2">
      <c r="A218" t="s">
        <v>18</v>
      </c>
      <c r="B218" s="45">
        <v>44637</v>
      </c>
      <c r="C218" t="s">
        <v>5208</v>
      </c>
      <c r="D218" t="s">
        <v>5343</v>
      </c>
      <c r="F218" s="176">
        <v>497853</v>
      </c>
      <c r="G218" s="176">
        <f t="shared" si="12"/>
        <v>860913.71000000008</v>
      </c>
      <c r="I218" s="50">
        <f t="shared" si="13"/>
        <v>497853</v>
      </c>
      <c r="J218" s="51">
        <f t="shared" si="14"/>
        <v>44651</v>
      </c>
      <c r="K218" s="52" t="s">
        <v>1888</v>
      </c>
    </row>
    <row r="219" spans="1:11" x14ac:dyDescent="0.2">
      <c r="A219" t="s">
        <v>18</v>
      </c>
      <c r="B219" s="45">
        <v>44621</v>
      </c>
      <c r="D219" t="s">
        <v>5344</v>
      </c>
      <c r="F219" s="176">
        <v>0</v>
      </c>
      <c r="G219" s="176">
        <f t="shared" si="12"/>
        <v>363060.71000000008</v>
      </c>
      <c r="I219" s="50">
        <f t="shared" si="13"/>
        <v>0</v>
      </c>
      <c r="J219" s="51">
        <f t="shared" si="14"/>
        <v>44651</v>
      </c>
      <c r="K219" s="52" t="s">
        <v>14</v>
      </c>
    </row>
    <row r="220" spans="1:11" x14ac:dyDescent="0.2">
      <c r="A220" t="s">
        <v>18</v>
      </c>
      <c r="B220" s="45">
        <v>44621</v>
      </c>
      <c r="D220" t="s">
        <v>5345</v>
      </c>
      <c r="F220" s="176">
        <v>0</v>
      </c>
      <c r="G220" s="176">
        <f t="shared" si="12"/>
        <v>363060.71000000008</v>
      </c>
      <c r="I220" s="50">
        <f t="shared" si="13"/>
        <v>0</v>
      </c>
      <c r="J220" s="51">
        <f t="shared" si="14"/>
        <v>44651</v>
      </c>
      <c r="K220" s="52" t="s">
        <v>14</v>
      </c>
    </row>
    <row r="221" spans="1:11" x14ac:dyDescent="0.2">
      <c r="A221" t="s">
        <v>18</v>
      </c>
      <c r="B221" s="45">
        <v>44617</v>
      </c>
      <c r="C221" t="s">
        <v>5303</v>
      </c>
      <c r="D221" t="s">
        <v>5346</v>
      </c>
      <c r="E221" s="176">
        <v>506.8</v>
      </c>
      <c r="G221" s="176">
        <f t="shared" si="12"/>
        <v>363060.71000000008</v>
      </c>
      <c r="I221" s="50">
        <f t="shared" si="13"/>
        <v>-506.8</v>
      </c>
      <c r="J221" s="51">
        <f t="shared" si="14"/>
        <v>44620</v>
      </c>
      <c r="K221" s="52" t="s">
        <v>13</v>
      </c>
    </row>
    <row r="222" spans="1:11" x14ac:dyDescent="0.2">
      <c r="A222" t="s">
        <v>18</v>
      </c>
      <c r="B222" s="45">
        <v>44616</v>
      </c>
      <c r="C222" t="s">
        <v>5347</v>
      </c>
      <c r="D222" t="s">
        <v>5348</v>
      </c>
      <c r="E222" s="176">
        <v>26672.68</v>
      </c>
      <c r="G222" s="176">
        <f t="shared" si="12"/>
        <v>363567.51000000007</v>
      </c>
      <c r="I222" s="50">
        <f t="shared" si="13"/>
        <v>-26672.68</v>
      </c>
      <c r="J222" s="51">
        <f t="shared" si="14"/>
        <v>44620</v>
      </c>
      <c r="K222" s="52" t="s">
        <v>12</v>
      </c>
    </row>
    <row r="223" spans="1:11" x14ac:dyDescent="0.2">
      <c r="A223" t="s">
        <v>18</v>
      </c>
      <c r="B223" s="45">
        <v>44616</v>
      </c>
      <c r="C223" t="s">
        <v>5349</v>
      </c>
      <c r="D223" t="s">
        <v>5350</v>
      </c>
      <c r="E223" s="176">
        <v>8921</v>
      </c>
      <c r="G223" s="176">
        <f t="shared" si="12"/>
        <v>390240.19000000006</v>
      </c>
      <c r="I223" s="50">
        <f t="shared" si="13"/>
        <v>-8921</v>
      </c>
      <c r="J223" s="51">
        <f t="shared" si="14"/>
        <v>44620</v>
      </c>
      <c r="K223" s="52" t="s">
        <v>12</v>
      </c>
    </row>
    <row r="224" spans="1:11" x14ac:dyDescent="0.2">
      <c r="A224" t="s">
        <v>18</v>
      </c>
      <c r="B224" s="45">
        <v>44616</v>
      </c>
      <c r="C224" t="s">
        <v>5219</v>
      </c>
      <c r="D224" t="s">
        <v>5351</v>
      </c>
      <c r="E224" s="176">
        <v>5520</v>
      </c>
      <c r="G224" s="176">
        <f t="shared" si="12"/>
        <v>399161.19000000006</v>
      </c>
      <c r="I224" s="50">
        <f t="shared" si="13"/>
        <v>-5520</v>
      </c>
      <c r="J224" s="51">
        <f t="shared" si="14"/>
        <v>44620</v>
      </c>
      <c r="K224" s="52" t="s">
        <v>9</v>
      </c>
    </row>
    <row r="225" spans="1:11" x14ac:dyDescent="0.2">
      <c r="A225" t="s">
        <v>18</v>
      </c>
      <c r="B225" s="45">
        <v>44616</v>
      </c>
      <c r="C225" t="s">
        <v>5327</v>
      </c>
      <c r="D225" t="s">
        <v>5352</v>
      </c>
      <c r="E225" s="176">
        <v>3000</v>
      </c>
      <c r="G225" s="176">
        <f t="shared" si="12"/>
        <v>404681.19000000006</v>
      </c>
      <c r="I225" s="50">
        <f t="shared" si="13"/>
        <v>-3000</v>
      </c>
      <c r="J225" s="51">
        <f t="shared" si="14"/>
        <v>44620</v>
      </c>
      <c r="K225" s="52" t="s">
        <v>12</v>
      </c>
    </row>
    <row r="226" spans="1:11" x14ac:dyDescent="0.2">
      <c r="A226" t="s">
        <v>18</v>
      </c>
      <c r="B226" s="45">
        <v>44616</v>
      </c>
      <c r="C226" t="s">
        <v>5242</v>
      </c>
      <c r="D226" t="s">
        <v>5353</v>
      </c>
      <c r="E226" s="176">
        <v>11700</v>
      </c>
      <c r="G226" s="176">
        <f t="shared" si="12"/>
        <v>407681.19000000006</v>
      </c>
      <c r="I226" s="50">
        <f t="shared" si="13"/>
        <v>-11700</v>
      </c>
      <c r="J226" s="51">
        <f t="shared" si="14"/>
        <v>44620</v>
      </c>
      <c r="K226" s="52" t="s">
        <v>9</v>
      </c>
    </row>
    <row r="227" spans="1:11" x14ac:dyDescent="0.2">
      <c r="A227" t="s">
        <v>18</v>
      </c>
      <c r="B227" s="45">
        <v>44616</v>
      </c>
      <c r="C227" t="s">
        <v>5321</v>
      </c>
      <c r="D227" t="s">
        <v>5354</v>
      </c>
      <c r="E227" s="176">
        <v>8820</v>
      </c>
      <c r="G227" s="176">
        <f t="shared" si="12"/>
        <v>419381.19000000006</v>
      </c>
      <c r="I227" s="50">
        <f t="shared" si="13"/>
        <v>-8820</v>
      </c>
      <c r="J227" s="51">
        <f t="shared" si="14"/>
        <v>44620</v>
      </c>
      <c r="K227" s="52" t="s">
        <v>9</v>
      </c>
    </row>
    <row r="228" spans="1:11" x14ac:dyDescent="0.2">
      <c r="A228" t="s">
        <v>18</v>
      </c>
      <c r="B228" s="45">
        <v>44616</v>
      </c>
      <c r="C228" t="s">
        <v>5355</v>
      </c>
      <c r="D228" t="s">
        <v>5356</v>
      </c>
      <c r="E228" s="176">
        <v>6000</v>
      </c>
      <c r="G228" s="176">
        <f t="shared" si="12"/>
        <v>428201.19000000006</v>
      </c>
      <c r="I228" s="50">
        <f t="shared" si="13"/>
        <v>-6000</v>
      </c>
      <c r="J228" s="51">
        <f t="shared" si="14"/>
        <v>44620</v>
      </c>
      <c r="K228" s="52" t="s">
        <v>12</v>
      </c>
    </row>
    <row r="229" spans="1:11" x14ac:dyDescent="0.2">
      <c r="A229" t="s">
        <v>18</v>
      </c>
      <c r="B229" s="45">
        <v>44616</v>
      </c>
      <c r="C229" t="s">
        <v>31</v>
      </c>
      <c r="D229" t="s">
        <v>5357</v>
      </c>
      <c r="E229" s="176">
        <v>16493.939999999999</v>
      </c>
      <c r="G229" s="176">
        <f t="shared" si="12"/>
        <v>434201.19000000006</v>
      </c>
      <c r="I229" s="50">
        <f t="shared" si="13"/>
        <v>-16493.939999999999</v>
      </c>
      <c r="J229" s="51">
        <f t="shared" si="14"/>
        <v>44620</v>
      </c>
      <c r="K229" s="52" t="s">
        <v>11</v>
      </c>
    </row>
    <row r="230" spans="1:11" x14ac:dyDescent="0.2">
      <c r="A230" t="s">
        <v>18</v>
      </c>
      <c r="B230" s="45">
        <v>44616</v>
      </c>
      <c r="C230" t="s">
        <v>5239</v>
      </c>
      <c r="D230" t="s">
        <v>5358</v>
      </c>
      <c r="E230" s="176">
        <v>3600</v>
      </c>
      <c r="G230" s="176">
        <f t="shared" si="12"/>
        <v>450695.13000000006</v>
      </c>
      <c r="I230" s="50">
        <f t="shared" si="13"/>
        <v>-3600</v>
      </c>
      <c r="J230" s="51">
        <f t="shared" si="14"/>
        <v>44620</v>
      </c>
      <c r="K230" s="52" t="s">
        <v>12</v>
      </c>
    </row>
    <row r="231" spans="1:11" x14ac:dyDescent="0.2">
      <c r="A231" t="s">
        <v>18</v>
      </c>
      <c r="B231" s="45">
        <v>44616</v>
      </c>
      <c r="C231" t="s">
        <v>5237</v>
      </c>
      <c r="D231" t="s">
        <v>5359</v>
      </c>
      <c r="E231" s="176">
        <v>2496</v>
      </c>
      <c r="G231" s="176">
        <f t="shared" si="12"/>
        <v>454295.13000000006</v>
      </c>
      <c r="I231" s="50">
        <f t="shared" si="13"/>
        <v>-2496</v>
      </c>
      <c r="J231" s="51">
        <f t="shared" si="14"/>
        <v>44620</v>
      </c>
      <c r="K231" s="52" t="s">
        <v>12</v>
      </c>
    </row>
    <row r="232" spans="1:11" x14ac:dyDescent="0.2">
      <c r="A232" t="s">
        <v>18</v>
      </c>
      <c r="B232" s="45">
        <v>44613</v>
      </c>
      <c r="C232" t="s">
        <v>5208</v>
      </c>
      <c r="D232" t="s">
        <v>5360</v>
      </c>
      <c r="F232" s="176">
        <v>419320</v>
      </c>
      <c r="G232" s="176">
        <f t="shared" si="12"/>
        <v>456791.13000000006</v>
      </c>
      <c r="I232" s="50">
        <f t="shared" si="13"/>
        <v>419320</v>
      </c>
      <c r="J232" s="51">
        <f t="shared" si="14"/>
        <v>44620</v>
      </c>
      <c r="K232" s="52" t="s">
        <v>1888</v>
      </c>
    </row>
    <row r="233" spans="1:11" x14ac:dyDescent="0.2">
      <c r="A233" t="s">
        <v>18</v>
      </c>
      <c r="B233" s="45">
        <v>44609</v>
      </c>
      <c r="C233" t="s">
        <v>5361</v>
      </c>
      <c r="D233" t="s">
        <v>5362</v>
      </c>
      <c r="E233" s="176">
        <v>418351.5</v>
      </c>
      <c r="G233" s="176">
        <f t="shared" si="12"/>
        <v>37471.130000000063</v>
      </c>
      <c r="I233" s="50">
        <f t="shared" si="13"/>
        <v>-418351.5</v>
      </c>
      <c r="J233" s="51">
        <f t="shared" si="14"/>
        <v>44620</v>
      </c>
      <c r="K233" s="52" t="s">
        <v>9</v>
      </c>
    </row>
    <row r="234" spans="1:11" x14ac:dyDescent="0.2">
      <c r="A234" t="s">
        <v>18</v>
      </c>
      <c r="B234" s="45">
        <v>44609</v>
      </c>
      <c r="C234" t="s">
        <v>39</v>
      </c>
      <c r="D234" t="s">
        <v>5363</v>
      </c>
      <c r="F234" s="176">
        <v>450000</v>
      </c>
      <c r="G234" s="176">
        <f t="shared" si="12"/>
        <v>455822.63000000006</v>
      </c>
      <c r="I234" s="50">
        <f t="shared" si="13"/>
        <v>450000</v>
      </c>
      <c r="J234" s="51">
        <f t="shared" si="14"/>
        <v>44620</v>
      </c>
      <c r="K234" s="52" t="s">
        <v>30</v>
      </c>
    </row>
    <row r="235" spans="1:11" x14ac:dyDescent="0.2">
      <c r="A235" t="s">
        <v>18</v>
      </c>
      <c r="B235" s="45">
        <v>44596</v>
      </c>
      <c r="C235" t="s">
        <v>299</v>
      </c>
      <c r="D235" t="s">
        <v>5364</v>
      </c>
      <c r="E235" s="176">
        <v>1183</v>
      </c>
      <c r="G235" s="176">
        <f t="shared" si="12"/>
        <v>5822.6300000000629</v>
      </c>
      <c r="I235" s="50">
        <f t="shared" si="13"/>
        <v>-1183</v>
      </c>
      <c r="J235" s="51">
        <f t="shared" si="14"/>
        <v>44620</v>
      </c>
      <c r="K235" s="52" t="s">
        <v>12</v>
      </c>
    </row>
    <row r="236" spans="1:11" x14ac:dyDescent="0.2">
      <c r="A236" t="s">
        <v>18</v>
      </c>
      <c r="B236" s="45">
        <v>44582</v>
      </c>
      <c r="C236" t="s">
        <v>5293</v>
      </c>
      <c r="D236" t="s">
        <v>5365</v>
      </c>
      <c r="E236" s="176">
        <v>192517.5</v>
      </c>
      <c r="G236" s="176">
        <f t="shared" si="12"/>
        <v>7005.6300000000629</v>
      </c>
      <c r="I236" s="50">
        <f t="shared" si="13"/>
        <v>-192517.5</v>
      </c>
      <c r="J236" s="51">
        <f t="shared" si="14"/>
        <v>44592</v>
      </c>
      <c r="K236" s="52" t="s">
        <v>9</v>
      </c>
    </row>
    <row r="237" spans="1:11" x14ac:dyDescent="0.2">
      <c r="A237" t="s">
        <v>18</v>
      </c>
      <c r="B237" s="45">
        <v>44582</v>
      </c>
      <c r="C237" t="s">
        <v>5248</v>
      </c>
      <c r="D237" t="s">
        <v>5366</v>
      </c>
      <c r="E237" s="176">
        <v>5000</v>
      </c>
      <c r="G237" s="176">
        <f t="shared" si="12"/>
        <v>199523.13000000006</v>
      </c>
      <c r="I237" s="50">
        <f t="shared" si="13"/>
        <v>-5000</v>
      </c>
      <c r="J237" s="51">
        <f t="shared" si="14"/>
        <v>44592</v>
      </c>
      <c r="K237" s="52" t="s">
        <v>9</v>
      </c>
    </row>
    <row r="238" spans="1:11" x14ac:dyDescent="0.2">
      <c r="A238" t="s">
        <v>18</v>
      </c>
      <c r="B238" s="45">
        <v>44582</v>
      </c>
      <c r="C238" t="s">
        <v>5367</v>
      </c>
      <c r="D238" t="s">
        <v>5368</v>
      </c>
      <c r="E238" s="176">
        <v>1170</v>
      </c>
      <c r="G238" s="176">
        <f t="shared" si="12"/>
        <v>204523.13000000006</v>
      </c>
      <c r="I238" s="50">
        <f t="shared" si="13"/>
        <v>-1170</v>
      </c>
      <c r="J238" s="51">
        <f t="shared" si="14"/>
        <v>44592</v>
      </c>
      <c r="K238" s="52" t="s">
        <v>9</v>
      </c>
    </row>
    <row r="239" spans="1:11" x14ac:dyDescent="0.2">
      <c r="A239" t="s">
        <v>18</v>
      </c>
      <c r="B239" s="45">
        <v>44582</v>
      </c>
      <c r="C239" t="s">
        <v>326</v>
      </c>
      <c r="D239" t="s">
        <v>5369</v>
      </c>
      <c r="E239" s="176">
        <v>6660</v>
      </c>
      <c r="G239" s="176">
        <f t="shared" si="12"/>
        <v>205693.13000000006</v>
      </c>
      <c r="I239" s="50">
        <f t="shared" si="13"/>
        <v>-6660</v>
      </c>
      <c r="J239" s="51">
        <f t="shared" si="14"/>
        <v>44592</v>
      </c>
      <c r="K239" s="52" t="s">
        <v>9</v>
      </c>
    </row>
    <row r="240" spans="1:11" x14ac:dyDescent="0.2">
      <c r="A240" t="s">
        <v>18</v>
      </c>
      <c r="B240" s="45">
        <v>44582</v>
      </c>
      <c r="C240" t="s">
        <v>5370</v>
      </c>
      <c r="D240" t="s">
        <v>5371</v>
      </c>
      <c r="E240" s="176">
        <v>1368</v>
      </c>
      <c r="G240" s="176">
        <f t="shared" si="12"/>
        <v>212353.13000000006</v>
      </c>
      <c r="I240" s="50">
        <f t="shared" si="13"/>
        <v>-1368</v>
      </c>
      <c r="J240" s="51">
        <f t="shared" si="14"/>
        <v>44592</v>
      </c>
      <c r="K240" s="52" t="s">
        <v>9</v>
      </c>
    </row>
    <row r="241" spans="1:11" x14ac:dyDescent="0.2">
      <c r="A241" t="s">
        <v>18</v>
      </c>
      <c r="B241" s="45">
        <v>44582</v>
      </c>
      <c r="C241" t="s">
        <v>5219</v>
      </c>
      <c r="D241" t="s">
        <v>5372</v>
      </c>
      <c r="E241" s="176">
        <v>5520</v>
      </c>
      <c r="G241" s="176">
        <f t="shared" si="12"/>
        <v>213721.13000000006</v>
      </c>
      <c r="I241" s="50">
        <f t="shared" si="13"/>
        <v>-5520</v>
      </c>
      <c r="J241" s="51">
        <f t="shared" si="14"/>
        <v>44592</v>
      </c>
      <c r="K241" s="52" t="s">
        <v>9</v>
      </c>
    </row>
    <row r="242" spans="1:11" x14ac:dyDescent="0.2">
      <c r="A242" t="s">
        <v>18</v>
      </c>
      <c r="B242" s="45">
        <v>44582</v>
      </c>
      <c r="C242" t="s">
        <v>5303</v>
      </c>
      <c r="D242" t="s">
        <v>5373</v>
      </c>
      <c r="E242" s="176">
        <v>1006.11</v>
      </c>
      <c r="G242" s="176">
        <f t="shared" si="12"/>
        <v>219241.13000000006</v>
      </c>
      <c r="I242" s="50">
        <f t="shared" si="13"/>
        <v>-1006.11</v>
      </c>
      <c r="J242" s="51">
        <f t="shared" si="14"/>
        <v>44592</v>
      </c>
      <c r="K242" s="52" t="s">
        <v>13</v>
      </c>
    </row>
    <row r="243" spans="1:11" x14ac:dyDescent="0.2">
      <c r="A243" t="s">
        <v>18</v>
      </c>
      <c r="B243" s="45">
        <v>44582</v>
      </c>
      <c r="C243" t="s">
        <v>168</v>
      </c>
      <c r="D243" t="s">
        <v>5374</v>
      </c>
      <c r="F243" s="176">
        <v>20000</v>
      </c>
      <c r="G243" s="176">
        <f t="shared" si="12"/>
        <v>220247.24000000005</v>
      </c>
      <c r="I243" s="50">
        <f t="shared" si="13"/>
        <v>20000</v>
      </c>
      <c r="J243" s="51">
        <f t="shared" si="14"/>
        <v>44592</v>
      </c>
      <c r="K243" s="52" t="s">
        <v>5470</v>
      </c>
    </row>
    <row r="244" spans="1:11" x14ac:dyDescent="0.2">
      <c r="A244" t="s">
        <v>18</v>
      </c>
      <c r="B244" s="45">
        <v>44579</v>
      </c>
      <c r="C244" t="s">
        <v>5208</v>
      </c>
      <c r="D244" t="s">
        <v>5375</v>
      </c>
      <c r="F244" s="176">
        <v>199090</v>
      </c>
      <c r="G244" s="176">
        <f t="shared" si="12"/>
        <v>200247.24000000005</v>
      </c>
      <c r="I244" s="50">
        <f t="shared" si="13"/>
        <v>199090</v>
      </c>
      <c r="J244" s="51">
        <f t="shared" si="14"/>
        <v>44592</v>
      </c>
      <c r="K244" s="52" t="s">
        <v>1888</v>
      </c>
    </row>
    <row r="245" spans="1:11" x14ac:dyDescent="0.2">
      <c r="A245" t="s">
        <v>18</v>
      </c>
      <c r="B245" s="45">
        <v>44561</v>
      </c>
      <c r="D245" t="s">
        <v>5376</v>
      </c>
      <c r="E245" s="176">
        <v>198.45</v>
      </c>
      <c r="G245" s="176">
        <f t="shared" si="12"/>
        <v>1157.2400000000605</v>
      </c>
      <c r="I245" s="50">
        <f t="shared" si="13"/>
        <v>-198.45</v>
      </c>
      <c r="J245" s="51">
        <f t="shared" si="14"/>
        <v>44561</v>
      </c>
      <c r="K245" s="52" t="s">
        <v>14</v>
      </c>
    </row>
    <row r="246" spans="1:11" x14ac:dyDescent="0.2">
      <c r="A246" t="s">
        <v>18</v>
      </c>
      <c r="B246" s="45">
        <v>44551</v>
      </c>
      <c r="C246" t="s">
        <v>5361</v>
      </c>
      <c r="D246" t="s">
        <v>5377</v>
      </c>
      <c r="E246" s="176">
        <v>473073.95</v>
      </c>
      <c r="G246" s="176">
        <f t="shared" si="12"/>
        <v>1355.6900000000605</v>
      </c>
      <c r="I246" s="50">
        <f t="shared" si="13"/>
        <v>-473073.95</v>
      </c>
      <c r="J246" s="51">
        <f t="shared" si="14"/>
        <v>44561</v>
      </c>
      <c r="K246" s="52" t="s">
        <v>9</v>
      </c>
    </row>
    <row r="247" spans="1:11" x14ac:dyDescent="0.2">
      <c r="A247" t="s">
        <v>18</v>
      </c>
      <c r="B247" s="45">
        <v>44551</v>
      </c>
      <c r="C247" t="s">
        <v>5378</v>
      </c>
      <c r="D247" t="s">
        <v>5379</v>
      </c>
      <c r="E247" s="176">
        <v>33257.050000000003</v>
      </c>
      <c r="G247" s="176">
        <f t="shared" si="12"/>
        <v>474429.64000000007</v>
      </c>
      <c r="I247" s="50">
        <f t="shared" si="13"/>
        <v>-33257.050000000003</v>
      </c>
      <c r="J247" s="51">
        <f t="shared" si="14"/>
        <v>44561</v>
      </c>
      <c r="K247" s="52" t="s">
        <v>9</v>
      </c>
    </row>
    <row r="248" spans="1:11" x14ac:dyDescent="0.2">
      <c r="A248" t="s">
        <v>18</v>
      </c>
      <c r="B248" s="45">
        <v>44551</v>
      </c>
      <c r="C248" t="s">
        <v>31</v>
      </c>
      <c r="D248" t="s">
        <v>5380</v>
      </c>
      <c r="E248" s="176">
        <v>444</v>
      </c>
      <c r="G248" s="176">
        <f t="shared" si="12"/>
        <v>507686.69000000006</v>
      </c>
      <c r="I248" s="50">
        <f t="shared" si="13"/>
        <v>-444</v>
      </c>
      <c r="J248" s="51">
        <f t="shared" si="14"/>
        <v>44561</v>
      </c>
      <c r="K248" s="52" t="s">
        <v>11</v>
      </c>
    </row>
    <row r="249" spans="1:11" x14ac:dyDescent="0.2">
      <c r="A249" t="s">
        <v>18</v>
      </c>
      <c r="B249" s="45">
        <v>44551</v>
      </c>
      <c r="C249" t="s">
        <v>5289</v>
      </c>
      <c r="D249" t="s">
        <v>5381</v>
      </c>
      <c r="E249" s="176">
        <v>5520</v>
      </c>
      <c r="G249" s="176">
        <f t="shared" si="12"/>
        <v>508130.69000000006</v>
      </c>
      <c r="I249" s="50">
        <f t="shared" si="13"/>
        <v>-5520</v>
      </c>
      <c r="J249" s="51">
        <f t="shared" si="14"/>
        <v>44561</v>
      </c>
      <c r="K249" s="52" t="s">
        <v>9</v>
      </c>
    </row>
    <row r="250" spans="1:11" x14ac:dyDescent="0.2">
      <c r="A250" t="s">
        <v>18</v>
      </c>
      <c r="B250" s="45">
        <v>44551</v>
      </c>
      <c r="C250" t="s">
        <v>168</v>
      </c>
      <c r="D250" t="s">
        <v>5374</v>
      </c>
      <c r="F250" s="176">
        <v>130000</v>
      </c>
      <c r="G250" s="176">
        <f t="shared" si="12"/>
        <v>513650.69000000006</v>
      </c>
      <c r="I250" s="50">
        <f t="shared" si="13"/>
        <v>130000</v>
      </c>
      <c r="J250" s="51">
        <f t="shared" si="14"/>
        <v>44561</v>
      </c>
      <c r="K250" s="52" t="s">
        <v>5470</v>
      </c>
    </row>
    <row r="251" spans="1:11" x14ac:dyDescent="0.2">
      <c r="A251" t="s">
        <v>18</v>
      </c>
      <c r="B251" s="45">
        <v>44550</v>
      </c>
      <c r="C251" t="s">
        <v>5382</v>
      </c>
      <c r="D251" t="s">
        <v>5383</v>
      </c>
      <c r="F251" s="176">
        <v>360660</v>
      </c>
      <c r="G251" s="176">
        <f t="shared" si="12"/>
        <v>383650.69000000006</v>
      </c>
      <c r="I251" s="50">
        <f t="shared" si="13"/>
        <v>360660</v>
      </c>
      <c r="J251" s="51">
        <f t="shared" si="14"/>
        <v>44561</v>
      </c>
      <c r="K251" s="52" t="s">
        <v>1888</v>
      </c>
    </row>
    <row r="252" spans="1:11" x14ac:dyDescent="0.2">
      <c r="A252" t="s">
        <v>18</v>
      </c>
      <c r="B252" s="45">
        <v>44531</v>
      </c>
      <c r="D252" t="s">
        <v>5384</v>
      </c>
      <c r="F252" s="176">
        <v>0</v>
      </c>
      <c r="G252" s="176">
        <f t="shared" si="12"/>
        <v>22990.690000000061</v>
      </c>
      <c r="I252" s="50">
        <f t="shared" si="13"/>
        <v>0</v>
      </c>
      <c r="J252" s="51">
        <f t="shared" si="14"/>
        <v>44561</v>
      </c>
      <c r="K252" s="52"/>
    </row>
    <row r="253" spans="1:11" x14ac:dyDescent="0.2">
      <c r="A253" t="s">
        <v>18</v>
      </c>
      <c r="B253" s="45">
        <v>44531</v>
      </c>
      <c r="D253" t="s">
        <v>5385</v>
      </c>
      <c r="F253" s="176">
        <v>0</v>
      </c>
      <c r="G253" s="176">
        <f t="shared" si="12"/>
        <v>22990.690000000061</v>
      </c>
      <c r="I253" s="50">
        <f t="shared" si="13"/>
        <v>0</v>
      </c>
      <c r="J253" s="51">
        <f t="shared" si="14"/>
        <v>44561</v>
      </c>
      <c r="K253" s="52"/>
    </row>
    <row r="254" spans="1:11" x14ac:dyDescent="0.2">
      <c r="A254" t="s">
        <v>18</v>
      </c>
      <c r="B254" s="45">
        <v>44524</v>
      </c>
      <c r="C254" t="s">
        <v>5303</v>
      </c>
      <c r="D254" t="s">
        <v>5386</v>
      </c>
      <c r="E254" s="176">
        <v>676.47</v>
      </c>
      <c r="G254" s="176">
        <f t="shared" si="12"/>
        <v>22990.690000000061</v>
      </c>
      <c r="I254" s="50">
        <f t="shared" si="13"/>
        <v>-676.47</v>
      </c>
      <c r="J254" s="51">
        <f t="shared" si="14"/>
        <v>44530</v>
      </c>
      <c r="K254" s="52" t="s">
        <v>13</v>
      </c>
    </row>
    <row r="255" spans="1:11" x14ac:dyDescent="0.2">
      <c r="A255" t="s">
        <v>18</v>
      </c>
      <c r="B255" s="45">
        <v>44523</v>
      </c>
      <c r="C255" t="s">
        <v>5293</v>
      </c>
      <c r="D255" t="s">
        <v>5387</v>
      </c>
      <c r="E255" s="176">
        <v>179749.5</v>
      </c>
      <c r="G255" s="176">
        <f t="shared" si="12"/>
        <v>23667.160000000062</v>
      </c>
      <c r="I255" s="50">
        <f t="shared" si="13"/>
        <v>-179749.5</v>
      </c>
      <c r="J255" s="51">
        <f t="shared" si="14"/>
        <v>44530</v>
      </c>
      <c r="K255" s="52" t="s">
        <v>9</v>
      </c>
    </row>
    <row r="256" spans="1:11" x14ac:dyDescent="0.2">
      <c r="A256" t="s">
        <v>18</v>
      </c>
      <c r="B256" s="45">
        <v>44523</v>
      </c>
      <c r="C256" t="s">
        <v>326</v>
      </c>
      <c r="D256" t="s">
        <v>5388</v>
      </c>
      <c r="E256" s="176">
        <v>7668</v>
      </c>
      <c r="G256" s="176">
        <f t="shared" si="12"/>
        <v>203416.66000000006</v>
      </c>
      <c r="I256" s="50">
        <f t="shared" si="13"/>
        <v>-7668</v>
      </c>
      <c r="J256" s="51">
        <f t="shared" si="14"/>
        <v>44530</v>
      </c>
      <c r="K256" s="52" t="s">
        <v>9</v>
      </c>
    </row>
    <row r="257" spans="1:11" x14ac:dyDescent="0.2">
      <c r="A257" t="s">
        <v>18</v>
      </c>
      <c r="B257" s="45">
        <v>44523</v>
      </c>
      <c r="C257" t="s">
        <v>5219</v>
      </c>
      <c r="D257" t="s">
        <v>5389</v>
      </c>
      <c r="E257" s="176">
        <v>8400</v>
      </c>
      <c r="G257" s="176">
        <f t="shared" si="12"/>
        <v>211084.66000000006</v>
      </c>
      <c r="I257" s="50">
        <f t="shared" si="13"/>
        <v>-8400</v>
      </c>
      <c r="J257" s="51">
        <f t="shared" si="14"/>
        <v>44530</v>
      </c>
      <c r="K257" s="52" t="s">
        <v>9</v>
      </c>
    </row>
    <row r="258" spans="1:11" x14ac:dyDescent="0.2">
      <c r="A258" t="s">
        <v>18</v>
      </c>
      <c r="B258" s="45">
        <v>44523</v>
      </c>
      <c r="C258" t="s">
        <v>1112</v>
      </c>
      <c r="D258" t="s">
        <v>5390</v>
      </c>
      <c r="E258" s="176">
        <v>510</v>
      </c>
      <c r="G258" s="176">
        <f t="shared" si="12"/>
        <v>219484.66000000006</v>
      </c>
      <c r="I258" s="50">
        <f t="shared" si="13"/>
        <v>-510</v>
      </c>
      <c r="J258" s="51">
        <f t="shared" si="14"/>
        <v>44530</v>
      </c>
      <c r="K258" s="52" t="s">
        <v>11</v>
      </c>
    </row>
    <row r="259" spans="1:11" x14ac:dyDescent="0.2">
      <c r="A259" t="s">
        <v>18</v>
      </c>
      <c r="B259" s="45">
        <v>44522</v>
      </c>
      <c r="C259" t="s">
        <v>5208</v>
      </c>
      <c r="D259" t="s">
        <v>5391</v>
      </c>
      <c r="F259" s="176">
        <v>186175</v>
      </c>
      <c r="G259" s="176">
        <f t="shared" si="12"/>
        <v>219994.66000000006</v>
      </c>
      <c r="I259" s="50">
        <f t="shared" si="13"/>
        <v>186175</v>
      </c>
      <c r="J259" s="51">
        <f t="shared" si="14"/>
        <v>44530</v>
      </c>
      <c r="K259" s="52" t="s">
        <v>1888</v>
      </c>
    </row>
    <row r="260" spans="1:11" x14ac:dyDescent="0.2">
      <c r="A260" t="s">
        <v>18</v>
      </c>
      <c r="B260" s="45">
        <v>44515</v>
      </c>
      <c r="C260" t="s">
        <v>5392</v>
      </c>
      <c r="D260" t="s">
        <v>5393</v>
      </c>
      <c r="E260" s="176">
        <v>1914</v>
      </c>
      <c r="G260" s="176">
        <f t="shared" si="12"/>
        <v>33819.660000000062</v>
      </c>
      <c r="I260" s="50">
        <f t="shared" si="13"/>
        <v>-1914</v>
      </c>
      <c r="J260" s="51">
        <f t="shared" si="14"/>
        <v>44530</v>
      </c>
      <c r="K260" s="52" t="s">
        <v>12</v>
      </c>
    </row>
    <row r="261" spans="1:11" x14ac:dyDescent="0.2">
      <c r="A261" t="s">
        <v>18</v>
      </c>
      <c r="B261" s="45">
        <v>44490</v>
      </c>
      <c r="C261" t="s">
        <v>299</v>
      </c>
      <c r="D261" t="s">
        <v>5394</v>
      </c>
      <c r="E261" s="176">
        <v>1876</v>
      </c>
      <c r="G261" s="176">
        <f t="shared" si="12"/>
        <v>35733.660000000062</v>
      </c>
      <c r="I261" s="50">
        <f t="shared" si="13"/>
        <v>-1876</v>
      </c>
      <c r="J261" s="51">
        <f t="shared" si="14"/>
        <v>44500</v>
      </c>
      <c r="K261" s="52" t="s">
        <v>12</v>
      </c>
    </row>
    <row r="262" spans="1:11" x14ac:dyDescent="0.2">
      <c r="A262" t="s">
        <v>18</v>
      </c>
      <c r="B262" s="45">
        <v>44483</v>
      </c>
      <c r="C262" t="s">
        <v>5184</v>
      </c>
      <c r="D262" t="s">
        <v>5395</v>
      </c>
      <c r="E262" s="176">
        <v>36209.25</v>
      </c>
      <c r="G262" s="176">
        <f t="shared" si="12"/>
        <v>37609.660000000062</v>
      </c>
      <c r="I262" s="50">
        <f t="shared" si="13"/>
        <v>-36209.25</v>
      </c>
      <c r="J262" s="51">
        <f t="shared" si="14"/>
        <v>44500</v>
      </c>
      <c r="K262" s="52" t="s">
        <v>9</v>
      </c>
    </row>
    <row r="263" spans="1:11" x14ac:dyDescent="0.2">
      <c r="A263" t="s">
        <v>18</v>
      </c>
      <c r="B263" s="45">
        <v>44483</v>
      </c>
      <c r="C263" t="s">
        <v>5396</v>
      </c>
      <c r="D263" t="s">
        <v>5397</v>
      </c>
      <c r="E263" s="176">
        <v>2784</v>
      </c>
      <c r="G263" s="176">
        <f t="shared" si="12"/>
        <v>73818.910000000062</v>
      </c>
      <c r="I263" s="50">
        <f t="shared" si="13"/>
        <v>-2784</v>
      </c>
      <c r="J263" s="51">
        <f t="shared" si="14"/>
        <v>44500</v>
      </c>
      <c r="K263" s="52" t="s">
        <v>9</v>
      </c>
    </row>
    <row r="264" spans="1:11" x14ac:dyDescent="0.2">
      <c r="A264" t="s">
        <v>18</v>
      </c>
      <c r="B264" s="45">
        <v>44483</v>
      </c>
      <c r="C264" t="s">
        <v>5289</v>
      </c>
      <c r="D264" t="s">
        <v>5398</v>
      </c>
      <c r="E264" s="176">
        <v>16800</v>
      </c>
      <c r="G264" s="176">
        <f t="shared" si="12"/>
        <v>76602.910000000062</v>
      </c>
      <c r="I264" s="50">
        <f t="shared" si="13"/>
        <v>-16800</v>
      </c>
      <c r="J264" s="51">
        <f t="shared" si="14"/>
        <v>44500</v>
      </c>
      <c r="K264" s="52" t="s">
        <v>9</v>
      </c>
    </row>
    <row r="265" spans="1:11" x14ac:dyDescent="0.2">
      <c r="A265" t="s">
        <v>18</v>
      </c>
      <c r="B265" s="45">
        <v>44483</v>
      </c>
      <c r="C265" t="s">
        <v>5399</v>
      </c>
      <c r="D265" t="s">
        <v>5400</v>
      </c>
      <c r="E265" s="176">
        <v>366</v>
      </c>
      <c r="G265" s="176">
        <f t="shared" si="12"/>
        <v>93402.910000000062</v>
      </c>
      <c r="I265" s="50">
        <f t="shared" si="13"/>
        <v>-366</v>
      </c>
      <c r="J265" s="51">
        <f t="shared" si="14"/>
        <v>44500</v>
      </c>
      <c r="K265" s="52" t="s">
        <v>11</v>
      </c>
    </row>
    <row r="266" spans="1:11" x14ac:dyDescent="0.2">
      <c r="A266" t="s">
        <v>18</v>
      </c>
      <c r="B266" s="45">
        <v>44483</v>
      </c>
      <c r="C266" t="s">
        <v>5303</v>
      </c>
      <c r="D266" t="s">
        <v>5401</v>
      </c>
      <c r="E266" s="176">
        <v>274.7</v>
      </c>
      <c r="G266" s="176">
        <f t="shared" si="12"/>
        <v>93768.910000000062</v>
      </c>
      <c r="I266" s="50">
        <f t="shared" si="13"/>
        <v>-274.7</v>
      </c>
      <c r="J266" s="51">
        <f t="shared" si="14"/>
        <v>44500</v>
      </c>
      <c r="K266" s="52" t="s">
        <v>13</v>
      </c>
    </row>
    <row r="267" spans="1:11" x14ac:dyDescent="0.2">
      <c r="A267" t="s">
        <v>18</v>
      </c>
      <c r="B267" s="45">
        <v>44483</v>
      </c>
      <c r="C267" t="s">
        <v>5402</v>
      </c>
      <c r="D267" t="s">
        <v>5403</v>
      </c>
      <c r="E267" s="176">
        <v>3960</v>
      </c>
      <c r="G267" s="176">
        <f t="shared" si="12"/>
        <v>94043.610000000059</v>
      </c>
      <c r="I267" s="50">
        <f t="shared" si="13"/>
        <v>-3960</v>
      </c>
      <c r="J267" s="51">
        <f t="shared" si="14"/>
        <v>44500</v>
      </c>
      <c r="K267" s="52" t="s">
        <v>9</v>
      </c>
    </row>
    <row r="268" spans="1:11" x14ac:dyDescent="0.2">
      <c r="A268" t="s">
        <v>18</v>
      </c>
      <c r="B268" s="45">
        <v>44483</v>
      </c>
      <c r="C268" t="s">
        <v>39</v>
      </c>
      <c r="D268" t="s">
        <v>5404</v>
      </c>
      <c r="F268" s="176">
        <v>40000</v>
      </c>
      <c r="G268" s="176">
        <f t="shared" si="12"/>
        <v>98003.610000000059</v>
      </c>
      <c r="I268" s="50">
        <f t="shared" si="13"/>
        <v>40000</v>
      </c>
      <c r="J268" s="51">
        <f t="shared" si="14"/>
        <v>44500</v>
      </c>
      <c r="K268" s="52" t="s">
        <v>30</v>
      </c>
    </row>
    <row r="269" spans="1:11" x14ac:dyDescent="0.2">
      <c r="A269" t="s">
        <v>18</v>
      </c>
      <c r="B269" s="45">
        <v>44482</v>
      </c>
      <c r="C269" t="s">
        <v>5208</v>
      </c>
      <c r="D269" t="s">
        <v>5405</v>
      </c>
      <c r="F269" s="176">
        <v>47105</v>
      </c>
      <c r="G269" s="176">
        <f t="shared" si="12"/>
        <v>58003.610000000059</v>
      </c>
      <c r="I269" s="50">
        <f t="shared" si="13"/>
        <v>47105</v>
      </c>
      <c r="J269" s="51">
        <f t="shared" si="14"/>
        <v>44500</v>
      </c>
      <c r="K269" s="52" t="s">
        <v>1888</v>
      </c>
    </row>
    <row r="270" spans="1:11" x14ac:dyDescent="0.2">
      <c r="A270" t="s">
        <v>18</v>
      </c>
      <c r="B270" s="45">
        <v>44473</v>
      </c>
      <c r="C270" t="s">
        <v>5303</v>
      </c>
      <c r="D270" t="s">
        <v>5406</v>
      </c>
      <c r="E270" s="176">
        <v>1860.64</v>
      </c>
      <c r="G270" s="176">
        <f t="shared" ref="G270:G333" si="15">G271+F270-E270</f>
        <v>10898.610000000059</v>
      </c>
      <c r="I270" s="50">
        <f t="shared" ref="I270:I333" si="16">F270-E270</f>
        <v>-1860.64</v>
      </c>
      <c r="J270" s="51">
        <f t="shared" ref="J270:J333" si="17">EOMONTH(B270,0)</f>
        <v>44500</v>
      </c>
      <c r="K270" s="52" t="s">
        <v>13</v>
      </c>
    </row>
    <row r="271" spans="1:11" x14ac:dyDescent="0.2">
      <c r="A271" t="s">
        <v>18</v>
      </c>
      <c r="B271" s="45">
        <v>44470</v>
      </c>
      <c r="C271" t="s">
        <v>5407</v>
      </c>
      <c r="D271" t="s">
        <v>5408</v>
      </c>
      <c r="E271" s="176">
        <v>3228</v>
      </c>
      <c r="G271" s="176">
        <f t="shared" si="15"/>
        <v>12759.250000000058</v>
      </c>
      <c r="I271" s="50">
        <f t="shared" si="16"/>
        <v>-3228</v>
      </c>
      <c r="J271" s="51">
        <f t="shared" si="17"/>
        <v>44500</v>
      </c>
      <c r="K271" s="52" t="s">
        <v>9</v>
      </c>
    </row>
    <row r="272" spans="1:11" x14ac:dyDescent="0.2">
      <c r="A272" t="s">
        <v>18</v>
      </c>
      <c r="B272" s="45">
        <v>44470</v>
      </c>
      <c r="C272" t="s">
        <v>5289</v>
      </c>
      <c r="D272" t="s">
        <v>5409</v>
      </c>
      <c r="E272" s="176">
        <v>16800</v>
      </c>
      <c r="G272" s="176">
        <f t="shared" si="15"/>
        <v>15987.250000000058</v>
      </c>
      <c r="I272" s="50">
        <f t="shared" si="16"/>
        <v>-16800</v>
      </c>
      <c r="J272" s="51">
        <f t="shared" si="17"/>
        <v>44500</v>
      </c>
      <c r="K272" s="52" t="s">
        <v>9</v>
      </c>
    </row>
    <row r="273" spans="1:11" x14ac:dyDescent="0.2">
      <c r="A273" t="s">
        <v>18</v>
      </c>
      <c r="B273" s="45">
        <v>44470</v>
      </c>
      <c r="C273" t="s">
        <v>5402</v>
      </c>
      <c r="D273" t="s">
        <v>5410</v>
      </c>
      <c r="E273" s="176">
        <v>8400</v>
      </c>
      <c r="G273" s="176">
        <f t="shared" si="15"/>
        <v>32787.250000000058</v>
      </c>
      <c r="I273" s="50">
        <f t="shared" si="16"/>
        <v>-8400</v>
      </c>
      <c r="J273" s="51">
        <f t="shared" si="17"/>
        <v>44500</v>
      </c>
      <c r="K273" s="52" t="s">
        <v>9</v>
      </c>
    </row>
    <row r="274" spans="1:11" x14ac:dyDescent="0.2">
      <c r="A274" t="s">
        <v>18</v>
      </c>
      <c r="B274" s="45">
        <v>44470</v>
      </c>
      <c r="C274" t="s">
        <v>5411</v>
      </c>
      <c r="D274" t="s">
        <v>5412</v>
      </c>
      <c r="E274" s="176">
        <v>4200</v>
      </c>
      <c r="G274" s="176">
        <f t="shared" si="15"/>
        <v>41187.250000000058</v>
      </c>
      <c r="I274" s="50">
        <f t="shared" si="16"/>
        <v>-4200</v>
      </c>
      <c r="J274" s="51">
        <f t="shared" si="17"/>
        <v>44500</v>
      </c>
      <c r="K274" s="52" t="s">
        <v>9</v>
      </c>
    </row>
    <row r="275" spans="1:11" x14ac:dyDescent="0.2">
      <c r="A275" t="s">
        <v>18</v>
      </c>
      <c r="B275" s="45">
        <v>44470</v>
      </c>
      <c r="C275" t="s">
        <v>5297</v>
      </c>
      <c r="D275" t="s">
        <v>5413</v>
      </c>
      <c r="E275" s="176">
        <v>8640</v>
      </c>
      <c r="G275" s="176">
        <f t="shared" si="15"/>
        <v>45387.250000000058</v>
      </c>
      <c r="I275" s="50">
        <f t="shared" si="16"/>
        <v>-8640</v>
      </c>
      <c r="J275" s="51">
        <f t="shared" si="17"/>
        <v>44500</v>
      </c>
      <c r="K275" s="52" t="s">
        <v>9</v>
      </c>
    </row>
    <row r="276" spans="1:11" x14ac:dyDescent="0.2">
      <c r="A276" t="s">
        <v>18</v>
      </c>
      <c r="B276" s="45">
        <v>44470</v>
      </c>
      <c r="C276" t="s">
        <v>905</v>
      </c>
      <c r="D276" t="s">
        <v>5414</v>
      </c>
      <c r="E276" s="176">
        <v>756</v>
      </c>
      <c r="G276" s="176">
        <f t="shared" si="15"/>
        <v>54027.250000000058</v>
      </c>
      <c r="I276" s="50">
        <f t="shared" si="16"/>
        <v>-756</v>
      </c>
      <c r="J276" s="51">
        <f t="shared" si="17"/>
        <v>44500</v>
      </c>
      <c r="K276" s="52" t="s">
        <v>9</v>
      </c>
    </row>
    <row r="277" spans="1:11" x14ac:dyDescent="0.2">
      <c r="A277" t="s">
        <v>18</v>
      </c>
      <c r="B277" s="45">
        <v>44470</v>
      </c>
      <c r="C277" t="s">
        <v>326</v>
      </c>
      <c r="D277" t="s">
        <v>5415</v>
      </c>
      <c r="E277" s="176">
        <v>7668</v>
      </c>
      <c r="G277" s="176">
        <f t="shared" si="15"/>
        <v>54783.250000000058</v>
      </c>
      <c r="I277" s="50">
        <f t="shared" si="16"/>
        <v>-7668</v>
      </c>
      <c r="J277" s="51">
        <f t="shared" si="17"/>
        <v>44500</v>
      </c>
      <c r="K277" s="52" t="s">
        <v>9</v>
      </c>
    </row>
    <row r="278" spans="1:11" x14ac:dyDescent="0.2">
      <c r="A278" t="s">
        <v>18</v>
      </c>
      <c r="B278" s="45">
        <v>44470</v>
      </c>
      <c r="C278" t="s">
        <v>39</v>
      </c>
      <c r="D278" t="s">
        <v>5416</v>
      </c>
      <c r="F278" s="176">
        <v>50000</v>
      </c>
      <c r="G278" s="176">
        <f t="shared" si="15"/>
        <v>62451.250000000058</v>
      </c>
      <c r="I278" s="50">
        <f t="shared" si="16"/>
        <v>50000</v>
      </c>
      <c r="J278" s="51">
        <f t="shared" si="17"/>
        <v>44500</v>
      </c>
      <c r="K278" s="52" t="s">
        <v>30</v>
      </c>
    </row>
    <row r="279" spans="1:11" x14ac:dyDescent="0.2">
      <c r="A279" t="s">
        <v>18</v>
      </c>
      <c r="B279" s="45">
        <v>44469</v>
      </c>
      <c r="C279" t="s">
        <v>5184</v>
      </c>
      <c r="D279" t="s">
        <v>5417</v>
      </c>
      <c r="E279" s="176">
        <v>68927.25</v>
      </c>
      <c r="G279" s="176">
        <f t="shared" si="15"/>
        <v>12451.250000000058</v>
      </c>
      <c r="I279" s="50">
        <f t="shared" si="16"/>
        <v>-68927.25</v>
      </c>
      <c r="J279" s="51">
        <f t="shared" si="17"/>
        <v>44469</v>
      </c>
      <c r="K279" s="52" t="s">
        <v>9</v>
      </c>
    </row>
    <row r="280" spans="1:11" x14ac:dyDescent="0.2">
      <c r="A280" t="s">
        <v>18</v>
      </c>
      <c r="B280" s="45">
        <v>44469</v>
      </c>
      <c r="C280" t="s">
        <v>5184</v>
      </c>
      <c r="D280" t="s">
        <v>5418</v>
      </c>
      <c r="E280" s="176">
        <v>56458.5</v>
      </c>
      <c r="G280" s="176">
        <f t="shared" si="15"/>
        <v>81378.500000000058</v>
      </c>
      <c r="I280" s="50">
        <f t="shared" si="16"/>
        <v>-56458.5</v>
      </c>
      <c r="J280" s="51">
        <f t="shared" si="17"/>
        <v>44469</v>
      </c>
      <c r="K280" s="52" t="s">
        <v>9</v>
      </c>
    </row>
    <row r="281" spans="1:11" x14ac:dyDescent="0.2">
      <c r="A281" t="s">
        <v>18</v>
      </c>
      <c r="B281" s="45">
        <v>44469</v>
      </c>
      <c r="C281" t="s">
        <v>5208</v>
      </c>
      <c r="D281" t="s">
        <v>5419</v>
      </c>
      <c r="F281" s="176">
        <v>119414.2</v>
      </c>
      <c r="G281" s="176">
        <f t="shared" si="15"/>
        <v>137837.00000000006</v>
      </c>
      <c r="I281" s="50">
        <f t="shared" si="16"/>
        <v>119414.2</v>
      </c>
      <c r="J281" s="51">
        <f t="shared" si="17"/>
        <v>44469</v>
      </c>
      <c r="K281" s="52" t="s">
        <v>1888</v>
      </c>
    </row>
    <row r="282" spans="1:11" x14ac:dyDescent="0.2">
      <c r="A282" t="s">
        <v>18</v>
      </c>
      <c r="B282" s="45">
        <v>44469</v>
      </c>
      <c r="D282" t="s">
        <v>5420</v>
      </c>
      <c r="E282" s="176">
        <v>9.1</v>
      </c>
      <c r="G282" s="176">
        <f t="shared" si="15"/>
        <v>18422.800000000068</v>
      </c>
      <c r="I282" s="50">
        <f t="shared" si="16"/>
        <v>-9.1</v>
      </c>
      <c r="J282" s="51">
        <f t="shared" si="17"/>
        <v>44469</v>
      </c>
      <c r="K282" s="52" t="s">
        <v>14</v>
      </c>
    </row>
    <row r="283" spans="1:11" x14ac:dyDescent="0.2">
      <c r="A283" t="s">
        <v>18</v>
      </c>
      <c r="B283" s="45">
        <v>44459</v>
      </c>
      <c r="C283" t="s">
        <v>35</v>
      </c>
      <c r="D283" t="s">
        <v>5421</v>
      </c>
      <c r="E283" s="176">
        <v>7500</v>
      </c>
      <c r="G283" s="176">
        <f t="shared" si="15"/>
        <v>18431.900000000067</v>
      </c>
      <c r="I283" s="50">
        <f t="shared" si="16"/>
        <v>-7500</v>
      </c>
      <c r="J283" s="51">
        <f t="shared" si="17"/>
        <v>44469</v>
      </c>
      <c r="K283" s="52" t="s">
        <v>13</v>
      </c>
    </row>
    <row r="284" spans="1:11" x14ac:dyDescent="0.2">
      <c r="A284" t="s">
        <v>18</v>
      </c>
      <c r="B284" s="45">
        <v>44459</v>
      </c>
      <c r="C284" t="s">
        <v>31</v>
      </c>
      <c r="D284" t="s">
        <v>5422</v>
      </c>
      <c r="E284" s="176">
        <v>650</v>
      </c>
      <c r="G284" s="176">
        <f t="shared" si="15"/>
        <v>25931.900000000067</v>
      </c>
      <c r="I284" s="50">
        <f t="shared" si="16"/>
        <v>-650</v>
      </c>
      <c r="J284" s="51">
        <f t="shared" si="17"/>
        <v>44469</v>
      </c>
      <c r="K284" s="52" t="s">
        <v>11</v>
      </c>
    </row>
    <row r="285" spans="1:11" x14ac:dyDescent="0.2">
      <c r="A285" t="s">
        <v>18</v>
      </c>
      <c r="B285" s="45">
        <v>44435</v>
      </c>
      <c r="C285" t="s">
        <v>5396</v>
      </c>
      <c r="D285" t="s">
        <v>5423</v>
      </c>
      <c r="E285" s="176">
        <v>1020</v>
      </c>
      <c r="G285" s="176">
        <f t="shared" si="15"/>
        <v>26581.900000000067</v>
      </c>
      <c r="I285" s="50">
        <f t="shared" si="16"/>
        <v>-1020</v>
      </c>
      <c r="J285" s="51">
        <f t="shared" si="17"/>
        <v>44439</v>
      </c>
      <c r="K285" s="52" t="s">
        <v>9</v>
      </c>
    </row>
    <row r="286" spans="1:11" x14ac:dyDescent="0.2">
      <c r="A286" t="s">
        <v>18</v>
      </c>
      <c r="B286" s="45">
        <v>44435</v>
      </c>
      <c r="C286" t="s">
        <v>5402</v>
      </c>
      <c r="D286" t="s">
        <v>5424</v>
      </c>
      <c r="E286" s="176">
        <v>8400</v>
      </c>
      <c r="G286" s="176">
        <f t="shared" si="15"/>
        <v>27601.900000000067</v>
      </c>
      <c r="I286" s="50">
        <f t="shared" si="16"/>
        <v>-8400</v>
      </c>
      <c r="J286" s="51">
        <f t="shared" si="17"/>
        <v>44439</v>
      </c>
      <c r="K286" s="52" t="s">
        <v>9</v>
      </c>
    </row>
    <row r="287" spans="1:11" x14ac:dyDescent="0.2">
      <c r="A287" t="s">
        <v>18</v>
      </c>
      <c r="B287" s="45">
        <v>44435</v>
      </c>
      <c r="C287" t="s">
        <v>542</v>
      </c>
      <c r="D287" t="s">
        <v>5425</v>
      </c>
      <c r="E287" s="176">
        <v>14940.53</v>
      </c>
      <c r="G287" s="176">
        <f t="shared" si="15"/>
        <v>36001.900000000067</v>
      </c>
      <c r="I287" s="50">
        <f t="shared" si="16"/>
        <v>-14940.53</v>
      </c>
      <c r="J287" s="51">
        <f t="shared" si="17"/>
        <v>44439</v>
      </c>
      <c r="K287" s="52" t="s">
        <v>13</v>
      </c>
    </row>
    <row r="288" spans="1:11" x14ac:dyDescent="0.2">
      <c r="A288" t="s">
        <v>18</v>
      </c>
      <c r="B288" s="45">
        <v>44435</v>
      </c>
      <c r="C288" t="s">
        <v>5426</v>
      </c>
      <c r="D288" t="s">
        <v>5427</v>
      </c>
      <c r="E288" s="176">
        <v>498</v>
      </c>
      <c r="G288" s="176">
        <f t="shared" si="15"/>
        <v>50942.430000000066</v>
      </c>
      <c r="I288" s="50">
        <f t="shared" si="16"/>
        <v>-498</v>
      </c>
      <c r="J288" s="51">
        <f t="shared" si="17"/>
        <v>44439</v>
      </c>
      <c r="K288" s="52" t="s">
        <v>9</v>
      </c>
    </row>
    <row r="289" spans="1:11" x14ac:dyDescent="0.2">
      <c r="A289" t="s">
        <v>18</v>
      </c>
      <c r="B289" s="45">
        <v>44435</v>
      </c>
      <c r="C289" t="s">
        <v>5339</v>
      </c>
      <c r="D289" t="s">
        <v>5428</v>
      </c>
      <c r="E289" s="176">
        <v>900</v>
      </c>
      <c r="G289" s="176">
        <f t="shared" si="15"/>
        <v>51440.430000000066</v>
      </c>
      <c r="I289" s="50">
        <f t="shared" si="16"/>
        <v>-900</v>
      </c>
      <c r="J289" s="51">
        <f t="shared" si="17"/>
        <v>44439</v>
      </c>
      <c r="K289" s="52" t="s">
        <v>9</v>
      </c>
    </row>
    <row r="290" spans="1:11" x14ac:dyDescent="0.2">
      <c r="A290" t="s">
        <v>18</v>
      </c>
      <c r="B290" s="45">
        <v>44435</v>
      </c>
      <c r="C290" t="s">
        <v>5349</v>
      </c>
      <c r="D290" t="s">
        <v>5429</v>
      </c>
      <c r="E290" s="176">
        <v>3000</v>
      </c>
      <c r="G290" s="176">
        <f t="shared" si="15"/>
        <v>52340.430000000066</v>
      </c>
      <c r="I290" s="50">
        <f t="shared" si="16"/>
        <v>-3000</v>
      </c>
      <c r="J290" s="51">
        <f t="shared" si="17"/>
        <v>44439</v>
      </c>
      <c r="K290" s="52" t="s">
        <v>12</v>
      </c>
    </row>
    <row r="291" spans="1:11" x14ac:dyDescent="0.2">
      <c r="A291" t="s">
        <v>18</v>
      </c>
      <c r="B291" s="45">
        <v>44435</v>
      </c>
      <c r="C291" t="s">
        <v>5430</v>
      </c>
      <c r="D291" t="s">
        <v>5431</v>
      </c>
      <c r="E291" s="176">
        <v>3600</v>
      </c>
      <c r="G291" s="176">
        <f t="shared" si="15"/>
        <v>55340.430000000066</v>
      </c>
      <c r="I291" s="50">
        <f t="shared" si="16"/>
        <v>-3600</v>
      </c>
      <c r="J291" s="51">
        <f t="shared" si="17"/>
        <v>44439</v>
      </c>
      <c r="K291" s="52" t="s">
        <v>9</v>
      </c>
    </row>
    <row r="292" spans="1:11" x14ac:dyDescent="0.2">
      <c r="A292" t="s">
        <v>18</v>
      </c>
      <c r="B292" s="45">
        <v>44435</v>
      </c>
      <c r="C292" t="s">
        <v>5432</v>
      </c>
      <c r="D292" t="s">
        <v>5433</v>
      </c>
      <c r="E292" s="176">
        <v>9925.7999999999993</v>
      </c>
      <c r="G292" s="176">
        <f t="shared" si="15"/>
        <v>58940.430000000066</v>
      </c>
      <c r="I292" s="50">
        <f t="shared" si="16"/>
        <v>-9925.7999999999993</v>
      </c>
      <c r="J292" s="51">
        <f t="shared" si="17"/>
        <v>44439</v>
      </c>
      <c r="K292" s="52" t="s">
        <v>9</v>
      </c>
    </row>
    <row r="293" spans="1:11" x14ac:dyDescent="0.2">
      <c r="A293" t="s">
        <v>18</v>
      </c>
      <c r="B293" s="45">
        <v>44435</v>
      </c>
      <c r="C293" t="s">
        <v>5434</v>
      </c>
      <c r="D293" t="s">
        <v>5435</v>
      </c>
      <c r="E293" s="176">
        <v>6600</v>
      </c>
      <c r="G293" s="176">
        <f t="shared" si="15"/>
        <v>68866.230000000069</v>
      </c>
      <c r="I293" s="50">
        <f t="shared" si="16"/>
        <v>-6600</v>
      </c>
      <c r="J293" s="51">
        <f t="shared" si="17"/>
        <v>44439</v>
      </c>
      <c r="K293" s="52" t="s">
        <v>12</v>
      </c>
    </row>
    <row r="294" spans="1:11" x14ac:dyDescent="0.2">
      <c r="A294" t="s">
        <v>18</v>
      </c>
      <c r="B294" s="45">
        <v>44435</v>
      </c>
      <c r="C294" t="s">
        <v>39</v>
      </c>
      <c r="D294" t="s">
        <v>5436</v>
      </c>
      <c r="F294" s="176">
        <v>50000</v>
      </c>
      <c r="G294" s="176">
        <f t="shared" si="15"/>
        <v>75466.230000000069</v>
      </c>
      <c r="I294" s="50">
        <f t="shared" si="16"/>
        <v>50000</v>
      </c>
      <c r="J294" s="51">
        <f t="shared" si="17"/>
        <v>44439</v>
      </c>
      <c r="K294" s="52" t="s">
        <v>30</v>
      </c>
    </row>
    <row r="295" spans="1:11" x14ac:dyDescent="0.2">
      <c r="A295" t="s">
        <v>18</v>
      </c>
      <c r="B295" s="45">
        <v>44417</v>
      </c>
      <c r="C295" t="s">
        <v>5402</v>
      </c>
      <c r="D295" t="s">
        <v>5437</v>
      </c>
      <c r="E295" s="176">
        <v>8400</v>
      </c>
      <c r="G295" s="176">
        <f t="shared" si="15"/>
        <v>25466.230000000076</v>
      </c>
      <c r="I295" s="50">
        <f t="shared" si="16"/>
        <v>-8400</v>
      </c>
      <c r="J295" s="51">
        <f t="shared" si="17"/>
        <v>44439</v>
      </c>
      <c r="K295" s="52" t="s">
        <v>9</v>
      </c>
    </row>
    <row r="296" spans="1:11" x14ac:dyDescent="0.2">
      <c r="A296" t="s">
        <v>18</v>
      </c>
      <c r="B296" s="45">
        <v>44407</v>
      </c>
      <c r="C296" t="s">
        <v>5399</v>
      </c>
      <c r="D296" t="s">
        <v>5438</v>
      </c>
      <c r="E296" s="176">
        <v>2122.8000000000002</v>
      </c>
      <c r="G296" s="176">
        <f t="shared" si="15"/>
        <v>33866.230000000076</v>
      </c>
      <c r="I296" s="50">
        <f t="shared" si="16"/>
        <v>-2122.8000000000002</v>
      </c>
      <c r="J296" s="51">
        <f t="shared" si="17"/>
        <v>44408</v>
      </c>
      <c r="K296" s="52" t="s">
        <v>11</v>
      </c>
    </row>
    <row r="297" spans="1:11" x14ac:dyDescent="0.2">
      <c r="A297" t="s">
        <v>18</v>
      </c>
      <c r="B297" s="45">
        <v>44407</v>
      </c>
      <c r="C297" t="s">
        <v>35</v>
      </c>
      <c r="D297" t="s">
        <v>5439</v>
      </c>
      <c r="E297" s="176">
        <v>15000</v>
      </c>
      <c r="G297" s="176">
        <f t="shared" si="15"/>
        <v>35989.030000000079</v>
      </c>
      <c r="I297" s="50">
        <f t="shared" si="16"/>
        <v>-15000</v>
      </c>
      <c r="J297" s="51">
        <f t="shared" si="17"/>
        <v>44408</v>
      </c>
      <c r="K297" s="52" t="s">
        <v>13</v>
      </c>
    </row>
    <row r="298" spans="1:11" x14ac:dyDescent="0.2">
      <c r="A298" t="s">
        <v>18</v>
      </c>
      <c r="B298" s="45">
        <v>44404</v>
      </c>
      <c r="C298" t="s">
        <v>39</v>
      </c>
      <c r="D298" t="s">
        <v>5440</v>
      </c>
      <c r="F298" s="176">
        <v>50000</v>
      </c>
      <c r="G298" s="176">
        <f t="shared" si="15"/>
        <v>50989.030000000079</v>
      </c>
      <c r="I298" s="50">
        <f t="shared" si="16"/>
        <v>50000</v>
      </c>
      <c r="J298" s="51">
        <f t="shared" si="17"/>
        <v>44408</v>
      </c>
      <c r="K298" s="52" t="s">
        <v>30</v>
      </c>
    </row>
    <row r="299" spans="1:11" x14ac:dyDescent="0.2">
      <c r="A299" t="s">
        <v>18</v>
      </c>
      <c r="B299" s="45">
        <v>44403</v>
      </c>
      <c r="C299" t="s">
        <v>5441</v>
      </c>
      <c r="D299" t="s">
        <v>5442</v>
      </c>
      <c r="E299" s="176">
        <v>540</v>
      </c>
      <c r="G299" s="176">
        <f t="shared" si="15"/>
        <v>989.03000000007887</v>
      </c>
      <c r="I299" s="50">
        <f t="shared" si="16"/>
        <v>-540</v>
      </c>
      <c r="J299" s="51">
        <f t="shared" si="17"/>
        <v>44408</v>
      </c>
      <c r="K299" s="52" t="s">
        <v>13</v>
      </c>
    </row>
    <row r="300" spans="1:11" x14ac:dyDescent="0.2">
      <c r="A300" t="s">
        <v>18</v>
      </c>
      <c r="B300" s="45">
        <v>44400</v>
      </c>
      <c r="C300" t="s">
        <v>1030</v>
      </c>
      <c r="D300" t="s">
        <v>5443</v>
      </c>
      <c r="E300" s="176">
        <v>37350.71</v>
      </c>
      <c r="G300" s="176">
        <f t="shared" si="15"/>
        <v>1529.0300000000789</v>
      </c>
      <c r="I300" s="50">
        <f t="shared" si="16"/>
        <v>-37350.71</v>
      </c>
      <c r="J300" s="51">
        <f t="shared" si="17"/>
        <v>44408</v>
      </c>
      <c r="K300" s="52" t="s">
        <v>8</v>
      </c>
    </row>
    <row r="301" spans="1:11" x14ac:dyDescent="0.2">
      <c r="A301" t="s">
        <v>18</v>
      </c>
      <c r="B301" s="45">
        <v>44400</v>
      </c>
      <c r="C301" t="s">
        <v>5402</v>
      </c>
      <c r="D301" t="s">
        <v>5444</v>
      </c>
      <c r="E301" s="176">
        <v>3240</v>
      </c>
      <c r="G301" s="176">
        <f t="shared" si="15"/>
        <v>38879.740000000078</v>
      </c>
      <c r="I301" s="50">
        <f t="shared" si="16"/>
        <v>-3240</v>
      </c>
      <c r="J301" s="51">
        <f t="shared" si="17"/>
        <v>44408</v>
      </c>
      <c r="K301" s="52" t="s">
        <v>9</v>
      </c>
    </row>
    <row r="302" spans="1:11" x14ac:dyDescent="0.2">
      <c r="A302" t="s">
        <v>18</v>
      </c>
      <c r="B302" s="45">
        <v>44389</v>
      </c>
      <c r="C302" t="s">
        <v>168</v>
      </c>
      <c r="D302" t="s">
        <v>5445</v>
      </c>
      <c r="G302" s="176">
        <f t="shared" si="15"/>
        <v>42119.740000000078</v>
      </c>
      <c r="I302" s="50">
        <f t="shared" si="16"/>
        <v>0</v>
      </c>
      <c r="J302" s="51">
        <f t="shared" si="17"/>
        <v>44408</v>
      </c>
      <c r="K302" s="52"/>
    </row>
    <row r="303" spans="1:11" x14ac:dyDescent="0.2">
      <c r="A303" t="s">
        <v>18</v>
      </c>
      <c r="B303" s="45">
        <v>44389</v>
      </c>
      <c r="D303" t="s">
        <v>2476</v>
      </c>
      <c r="E303" s="176">
        <v>3300</v>
      </c>
      <c r="G303" s="176">
        <f t="shared" si="15"/>
        <v>42119.740000000078</v>
      </c>
      <c r="I303" s="50">
        <f t="shared" si="16"/>
        <v>-3300</v>
      </c>
      <c r="J303" s="51">
        <f t="shared" si="17"/>
        <v>44408</v>
      </c>
      <c r="K303" s="52" t="s">
        <v>12</v>
      </c>
    </row>
    <row r="304" spans="1:11" x14ac:dyDescent="0.2">
      <c r="A304" t="s">
        <v>18</v>
      </c>
      <c r="B304" s="45">
        <v>44389</v>
      </c>
      <c r="D304" t="s">
        <v>550</v>
      </c>
      <c r="E304" s="176">
        <v>25000</v>
      </c>
      <c r="G304" s="176">
        <f t="shared" si="15"/>
        <v>45419.740000000078</v>
      </c>
      <c r="I304" s="50">
        <f t="shared" si="16"/>
        <v>-25000</v>
      </c>
      <c r="J304" s="51">
        <f t="shared" si="17"/>
        <v>44408</v>
      </c>
      <c r="K304" s="52" t="s">
        <v>5</v>
      </c>
    </row>
    <row r="305" spans="1:11" x14ac:dyDescent="0.2">
      <c r="A305" t="s">
        <v>18</v>
      </c>
      <c r="B305" s="45">
        <v>44389</v>
      </c>
      <c r="D305" t="s">
        <v>5446</v>
      </c>
      <c r="E305" s="176">
        <v>1600</v>
      </c>
      <c r="G305" s="176">
        <f t="shared" si="15"/>
        <v>70419.740000000078</v>
      </c>
      <c r="I305" s="50">
        <f t="shared" si="16"/>
        <v>-1600</v>
      </c>
      <c r="J305" s="51">
        <f t="shared" si="17"/>
        <v>44408</v>
      </c>
      <c r="K305" s="52" t="s">
        <v>9</v>
      </c>
    </row>
    <row r="306" spans="1:11" x14ac:dyDescent="0.2">
      <c r="A306" t="s">
        <v>18</v>
      </c>
      <c r="B306" s="45">
        <v>44389</v>
      </c>
      <c r="D306" t="s">
        <v>5447</v>
      </c>
      <c r="E306" s="176">
        <v>870</v>
      </c>
      <c r="G306" s="176">
        <f t="shared" si="15"/>
        <v>72019.740000000078</v>
      </c>
      <c r="I306" s="50">
        <f t="shared" si="16"/>
        <v>-870</v>
      </c>
      <c r="J306" s="51">
        <f t="shared" si="17"/>
        <v>44408</v>
      </c>
      <c r="K306" s="52" t="s">
        <v>13</v>
      </c>
    </row>
    <row r="307" spans="1:11" x14ac:dyDescent="0.2">
      <c r="A307" t="s">
        <v>18</v>
      </c>
      <c r="B307" s="45">
        <v>44389</v>
      </c>
      <c r="D307" t="s">
        <v>2476</v>
      </c>
      <c r="E307" s="176">
        <v>8400</v>
      </c>
      <c r="G307" s="176">
        <f t="shared" si="15"/>
        <v>72889.740000000078</v>
      </c>
      <c r="I307" s="50">
        <f t="shared" si="16"/>
        <v>-8400</v>
      </c>
      <c r="J307" s="51">
        <f t="shared" si="17"/>
        <v>44408</v>
      </c>
      <c r="K307" s="52" t="s">
        <v>12</v>
      </c>
    </row>
    <row r="308" spans="1:11" x14ac:dyDescent="0.2">
      <c r="A308" t="s">
        <v>18</v>
      </c>
      <c r="B308" s="45">
        <v>44389</v>
      </c>
      <c r="D308" t="s">
        <v>5448</v>
      </c>
      <c r="E308" s="176">
        <v>990</v>
      </c>
      <c r="G308" s="176">
        <f t="shared" si="15"/>
        <v>81289.740000000078</v>
      </c>
      <c r="I308" s="50">
        <f t="shared" si="16"/>
        <v>-990</v>
      </c>
      <c r="J308" s="51">
        <f t="shared" si="17"/>
        <v>44408</v>
      </c>
      <c r="K308" s="52" t="s">
        <v>12</v>
      </c>
    </row>
    <row r="309" spans="1:11" x14ac:dyDescent="0.2">
      <c r="A309" t="s">
        <v>18</v>
      </c>
      <c r="B309" s="45">
        <v>44389</v>
      </c>
      <c r="D309" t="s">
        <v>5449</v>
      </c>
      <c r="E309" s="176">
        <v>9462</v>
      </c>
      <c r="G309" s="176">
        <f t="shared" si="15"/>
        <v>82279.740000000078</v>
      </c>
      <c r="I309" s="50">
        <f t="shared" si="16"/>
        <v>-9462</v>
      </c>
      <c r="J309" s="51">
        <f t="shared" si="17"/>
        <v>44408</v>
      </c>
      <c r="K309" s="52" t="s">
        <v>12</v>
      </c>
    </row>
    <row r="310" spans="1:11" x14ac:dyDescent="0.2">
      <c r="A310" t="s">
        <v>18</v>
      </c>
      <c r="B310" s="45">
        <v>44389</v>
      </c>
      <c r="D310" t="s">
        <v>550</v>
      </c>
      <c r="E310" s="176">
        <v>1200</v>
      </c>
      <c r="G310" s="176">
        <f t="shared" si="15"/>
        <v>91741.740000000078</v>
      </c>
      <c r="I310" s="50">
        <f t="shared" si="16"/>
        <v>-1200</v>
      </c>
      <c r="J310" s="51">
        <f t="shared" si="17"/>
        <v>44408</v>
      </c>
      <c r="K310" s="52" t="s">
        <v>13</v>
      </c>
    </row>
    <row r="311" spans="1:11" x14ac:dyDescent="0.2">
      <c r="A311" t="s">
        <v>18</v>
      </c>
      <c r="B311" s="45">
        <v>44389</v>
      </c>
      <c r="D311" t="s">
        <v>2476</v>
      </c>
      <c r="E311" s="176">
        <v>1800</v>
      </c>
      <c r="G311" s="176">
        <f t="shared" si="15"/>
        <v>92941.740000000078</v>
      </c>
      <c r="I311" s="50">
        <f t="shared" si="16"/>
        <v>-1800</v>
      </c>
      <c r="J311" s="51">
        <f t="shared" si="17"/>
        <v>44408</v>
      </c>
      <c r="K311" s="52" t="s">
        <v>12</v>
      </c>
    </row>
    <row r="312" spans="1:11" x14ac:dyDescent="0.2">
      <c r="A312" t="s">
        <v>18</v>
      </c>
      <c r="B312" s="45">
        <v>44389</v>
      </c>
      <c r="D312" t="s">
        <v>5450</v>
      </c>
      <c r="E312" s="176">
        <v>3900</v>
      </c>
      <c r="G312" s="176">
        <f t="shared" si="15"/>
        <v>94741.740000000078</v>
      </c>
      <c r="I312" s="50">
        <f t="shared" si="16"/>
        <v>-3900</v>
      </c>
      <c r="J312" s="51">
        <f t="shared" si="17"/>
        <v>44408</v>
      </c>
      <c r="K312" s="52" t="s">
        <v>9</v>
      </c>
    </row>
    <row r="313" spans="1:11" x14ac:dyDescent="0.2">
      <c r="A313" t="s">
        <v>18</v>
      </c>
      <c r="B313" s="45">
        <v>44389</v>
      </c>
      <c r="D313" t="s">
        <v>5451</v>
      </c>
      <c r="E313" s="176">
        <v>5886.72</v>
      </c>
      <c r="G313" s="176">
        <f t="shared" si="15"/>
        <v>98641.740000000078</v>
      </c>
      <c r="I313" s="50">
        <f t="shared" si="16"/>
        <v>-5886.72</v>
      </c>
      <c r="J313" s="51">
        <f t="shared" si="17"/>
        <v>44408</v>
      </c>
      <c r="K313" s="52" t="s">
        <v>9</v>
      </c>
    </row>
    <row r="314" spans="1:11" x14ac:dyDescent="0.2">
      <c r="A314" t="s">
        <v>18</v>
      </c>
      <c r="B314" s="45">
        <v>44389</v>
      </c>
      <c r="D314" t="s">
        <v>2476</v>
      </c>
      <c r="E314" s="176">
        <v>3000</v>
      </c>
      <c r="G314" s="176">
        <f t="shared" si="15"/>
        <v>104528.46000000008</v>
      </c>
      <c r="I314" s="50">
        <f t="shared" si="16"/>
        <v>-3000</v>
      </c>
      <c r="J314" s="51">
        <f t="shared" si="17"/>
        <v>44408</v>
      </c>
      <c r="K314" s="52" t="s">
        <v>13</v>
      </c>
    </row>
    <row r="315" spans="1:11" x14ac:dyDescent="0.2">
      <c r="A315" t="s">
        <v>18</v>
      </c>
      <c r="B315" s="45">
        <v>44389</v>
      </c>
      <c r="D315" t="s">
        <v>550</v>
      </c>
      <c r="E315" s="176">
        <v>100000</v>
      </c>
      <c r="G315" s="176">
        <f t="shared" si="15"/>
        <v>107528.46000000008</v>
      </c>
      <c r="I315" s="50">
        <f t="shared" si="16"/>
        <v>-100000</v>
      </c>
      <c r="J315" s="51">
        <f t="shared" si="17"/>
        <v>44408</v>
      </c>
      <c r="K315" s="52" t="s">
        <v>5</v>
      </c>
    </row>
    <row r="316" spans="1:11" x14ac:dyDescent="0.2">
      <c r="A316" t="s">
        <v>18</v>
      </c>
      <c r="B316" s="45">
        <v>44389</v>
      </c>
      <c r="D316" t="s">
        <v>5452</v>
      </c>
      <c r="E316" s="176">
        <v>22920</v>
      </c>
      <c r="G316" s="176">
        <f t="shared" si="15"/>
        <v>207528.46000000008</v>
      </c>
      <c r="I316" s="50">
        <f t="shared" si="16"/>
        <v>-22920</v>
      </c>
      <c r="J316" s="51">
        <f t="shared" si="17"/>
        <v>44408</v>
      </c>
      <c r="K316" s="52" t="s">
        <v>9</v>
      </c>
    </row>
    <row r="317" spans="1:11" x14ac:dyDescent="0.2">
      <c r="A317" t="s">
        <v>18</v>
      </c>
      <c r="B317" s="45">
        <v>44389</v>
      </c>
      <c r="D317" t="s">
        <v>550</v>
      </c>
      <c r="E317" s="176">
        <v>702500</v>
      </c>
      <c r="G317" s="176">
        <f t="shared" si="15"/>
        <v>230448.46000000008</v>
      </c>
      <c r="I317" s="50">
        <f t="shared" si="16"/>
        <v>-702500</v>
      </c>
      <c r="J317" s="51">
        <f t="shared" si="17"/>
        <v>44408</v>
      </c>
      <c r="K317" s="52" t="s">
        <v>5</v>
      </c>
    </row>
    <row r="318" spans="1:11" x14ac:dyDescent="0.2">
      <c r="A318" t="s">
        <v>18</v>
      </c>
      <c r="B318" s="45">
        <v>44389</v>
      </c>
      <c r="D318" t="s">
        <v>5453</v>
      </c>
      <c r="E318" s="176">
        <v>1848</v>
      </c>
      <c r="G318" s="176">
        <f t="shared" si="15"/>
        <v>932948.46000000008</v>
      </c>
      <c r="I318" s="50">
        <f t="shared" si="16"/>
        <v>-1848</v>
      </c>
      <c r="J318" s="51">
        <f t="shared" si="17"/>
        <v>44408</v>
      </c>
      <c r="K318" s="52" t="s">
        <v>8</v>
      </c>
    </row>
    <row r="319" spans="1:11" x14ac:dyDescent="0.2">
      <c r="A319" t="s">
        <v>18</v>
      </c>
      <c r="B319" s="45">
        <v>44389</v>
      </c>
      <c r="D319" t="s">
        <v>5446</v>
      </c>
      <c r="E319" s="176">
        <v>3540</v>
      </c>
      <c r="G319" s="176">
        <f t="shared" si="15"/>
        <v>934796.46000000008</v>
      </c>
      <c r="I319" s="50">
        <f t="shared" si="16"/>
        <v>-3540</v>
      </c>
      <c r="J319" s="51">
        <f t="shared" si="17"/>
        <v>44408</v>
      </c>
      <c r="K319" s="52" t="s">
        <v>9</v>
      </c>
    </row>
    <row r="320" spans="1:11" x14ac:dyDescent="0.2">
      <c r="A320" t="s">
        <v>18</v>
      </c>
      <c r="B320" s="45">
        <v>44389</v>
      </c>
      <c r="D320" t="s">
        <v>5454</v>
      </c>
      <c r="E320" s="176">
        <v>11940</v>
      </c>
      <c r="G320" s="176">
        <f t="shared" si="15"/>
        <v>938336.46000000008</v>
      </c>
      <c r="I320" s="50">
        <f t="shared" si="16"/>
        <v>-11940</v>
      </c>
      <c r="J320" s="51">
        <f t="shared" si="17"/>
        <v>44408</v>
      </c>
      <c r="K320" s="52" t="s">
        <v>13</v>
      </c>
    </row>
    <row r="321" spans="1:13" x14ac:dyDescent="0.2">
      <c r="A321" t="s">
        <v>18</v>
      </c>
      <c r="B321" s="45">
        <v>44389</v>
      </c>
      <c r="D321" t="s">
        <v>5455</v>
      </c>
      <c r="E321" s="176">
        <v>4740</v>
      </c>
      <c r="G321" s="176">
        <f t="shared" si="15"/>
        <v>950276.46000000008</v>
      </c>
      <c r="I321" s="50">
        <f t="shared" si="16"/>
        <v>-4740</v>
      </c>
      <c r="J321" s="51">
        <f t="shared" si="17"/>
        <v>44408</v>
      </c>
      <c r="K321" s="52" t="s">
        <v>9</v>
      </c>
    </row>
    <row r="322" spans="1:13" x14ac:dyDescent="0.2">
      <c r="A322" t="s">
        <v>18</v>
      </c>
      <c r="B322" s="45">
        <v>44389</v>
      </c>
      <c r="D322" t="s">
        <v>5456</v>
      </c>
      <c r="E322" s="176">
        <v>8.6199999999999992</v>
      </c>
      <c r="G322" s="176">
        <f t="shared" si="15"/>
        <v>955016.46000000008</v>
      </c>
      <c r="I322" s="50">
        <f t="shared" si="16"/>
        <v>-8.6199999999999992</v>
      </c>
      <c r="J322" s="51">
        <f t="shared" si="17"/>
        <v>44408</v>
      </c>
      <c r="K322" s="52" t="s">
        <v>14</v>
      </c>
    </row>
    <row r="323" spans="1:13" x14ac:dyDescent="0.2">
      <c r="A323" t="s">
        <v>18</v>
      </c>
      <c r="B323" s="45">
        <v>44389</v>
      </c>
      <c r="D323" t="s">
        <v>550</v>
      </c>
      <c r="E323" s="176">
        <v>-827500</v>
      </c>
      <c r="G323" s="176">
        <f t="shared" si="15"/>
        <v>955025.08000000007</v>
      </c>
      <c r="I323" s="50">
        <f t="shared" si="16"/>
        <v>827500</v>
      </c>
      <c r="J323" s="51">
        <f t="shared" si="17"/>
        <v>44408</v>
      </c>
      <c r="K323" s="52" t="s">
        <v>5</v>
      </c>
    </row>
    <row r="324" spans="1:13" x14ac:dyDescent="0.2">
      <c r="A324" t="s">
        <v>18</v>
      </c>
      <c r="B324" s="45">
        <v>44389</v>
      </c>
      <c r="D324" t="s">
        <v>5457</v>
      </c>
      <c r="E324" s="176">
        <v>22080</v>
      </c>
      <c r="G324" s="176">
        <f t="shared" si="15"/>
        <v>127525.08000000002</v>
      </c>
      <c r="I324" s="50">
        <f t="shared" si="16"/>
        <v>-22080</v>
      </c>
      <c r="J324" s="51">
        <f t="shared" si="17"/>
        <v>44408</v>
      </c>
      <c r="K324" s="52" t="s">
        <v>12</v>
      </c>
    </row>
    <row r="325" spans="1:13" x14ac:dyDescent="0.2">
      <c r="A325" t="s">
        <v>18</v>
      </c>
      <c r="B325" s="45">
        <v>44386</v>
      </c>
      <c r="C325" t="s">
        <v>5339</v>
      </c>
      <c r="D325" t="s">
        <v>5458</v>
      </c>
      <c r="E325" s="176">
        <v>2000</v>
      </c>
      <c r="G325" s="176">
        <f t="shared" si="15"/>
        <v>149605.08000000002</v>
      </c>
      <c r="I325" s="50">
        <f t="shared" si="16"/>
        <v>-2000</v>
      </c>
      <c r="J325" s="51">
        <f t="shared" si="17"/>
        <v>44408</v>
      </c>
      <c r="K325" s="52" t="s">
        <v>9</v>
      </c>
    </row>
    <row r="326" spans="1:13" x14ac:dyDescent="0.2">
      <c r="A326" t="s">
        <v>18</v>
      </c>
      <c r="B326" s="45">
        <v>44386</v>
      </c>
      <c r="C326" t="s">
        <v>39</v>
      </c>
      <c r="D326" t="s">
        <v>5459</v>
      </c>
      <c r="F326" s="176">
        <v>100000</v>
      </c>
      <c r="G326" s="176">
        <f t="shared" si="15"/>
        <v>151605.08000000002</v>
      </c>
      <c r="I326" s="50">
        <f t="shared" si="16"/>
        <v>100000</v>
      </c>
      <c r="J326" s="51">
        <f t="shared" si="17"/>
        <v>44408</v>
      </c>
      <c r="K326" s="52" t="s">
        <v>30</v>
      </c>
    </row>
    <row r="327" spans="1:13" x14ac:dyDescent="0.2">
      <c r="A327" t="s">
        <v>18</v>
      </c>
      <c r="B327" s="45">
        <v>44386</v>
      </c>
      <c r="C327" t="s">
        <v>5430</v>
      </c>
      <c r="D327" t="s">
        <v>5460</v>
      </c>
      <c r="E327" s="176">
        <v>8220</v>
      </c>
      <c r="G327" s="176">
        <f t="shared" si="15"/>
        <v>51605.08</v>
      </c>
      <c r="I327" s="50">
        <f t="shared" si="16"/>
        <v>-8220</v>
      </c>
      <c r="J327" s="51">
        <f t="shared" si="17"/>
        <v>44408</v>
      </c>
      <c r="K327" s="52" t="s">
        <v>9</v>
      </c>
    </row>
    <row r="328" spans="1:13" x14ac:dyDescent="0.2">
      <c r="A328" t="s">
        <v>18</v>
      </c>
      <c r="B328" s="45">
        <v>44379</v>
      </c>
      <c r="D328" t="s">
        <v>5461</v>
      </c>
      <c r="E328" s="176">
        <v>6600</v>
      </c>
      <c r="G328" s="176">
        <f t="shared" si="15"/>
        <v>59825.08</v>
      </c>
      <c r="I328" s="50">
        <f t="shared" si="16"/>
        <v>-6600</v>
      </c>
      <c r="J328" s="51">
        <f t="shared" si="17"/>
        <v>44408</v>
      </c>
      <c r="K328" s="52" t="s">
        <v>9</v>
      </c>
    </row>
    <row r="329" spans="1:13" x14ac:dyDescent="0.2">
      <c r="A329" t="s">
        <v>18</v>
      </c>
      <c r="B329" s="45">
        <v>44379</v>
      </c>
      <c r="D329" t="s">
        <v>5462</v>
      </c>
      <c r="E329" s="176">
        <v>2400</v>
      </c>
      <c r="G329" s="176">
        <f t="shared" si="15"/>
        <v>66425.08</v>
      </c>
      <c r="I329" s="50">
        <f t="shared" si="16"/>
        <v>-2400</v>
      </c>
      <c r="J329" s="51">
        <f t="shared" si="17"/>
        <v>44408</v>
      </c>
      <c r="K329" s="52" t="s">
        <v>9</v>
      </c>
    </row>
    <row r="330" spans="1:13" x14ac:dyDescent="0.2">
      <c r="A330" t="s">
        <v>18</v>
      </c>
      <c r="B330" s="45">
        <v>44379</v>
      </c>
      <c r="D330" t="s">
        <v>5463</v>
      </c>
      <c r="E330" s="176">
        <v>10032</v>
      </c>
      <c r="G330" s="176">
        <f t="shared" si="15"/>
        <v>68825.08</v>
      </c>
      <c r="I330" s="50">
        <f t="shared" si="16"/>
        <v>-10032</v>
      </c>
      <c r="J330" s="51">
        <f t="shared" si="17"/>
        <v>44408</v>
      </c>
      <c r="K330" s="52" t="s">
        <v>9</v>
      </c>
    </row>
    <row r="331" spans="1:13" x14ac:dyDescent="0.2">
      <c r="A331" t="s">
        <v>18</v>
      </c>
      <c r="B331" s="45">
        <v>44379</v>
      </c>
      <c r="D331" t="s">
        <v>5464</v>
      </c>
      <c r="E331" s="176">
        <v>11340</v>
      </c>
      <c r="G331" s="176">
        <f t="shared" si="15"/>
        <v>78857.08</v>
      </c>
      <c r="I331" s="50">
        <f t="shared" si="16"/>
        <v>-11340</v>
      </c>
      <c r="J331" s="51">
        <f t="shared" si="17"/>
        <v>44408</v>
      </c>
      <c r="K331" s="52" t="s">
        <v>9</v>
      </c>
    </row>
    <row r="332" spans="1:13" x14ac:dyDescent="0.2">
      <c r="A332" t="s">
        <v>18</v>
      </c>
      <c r="B332" s="45">
        <v>44379</v>
      </c>
      <c r="D332" t="s">
        <v>5465</v>
      </c>
      <c r="E332" s="176">
        <v>2366.7600000000002</v>
      </c>
      <c r="G332" s="176">
        <f t="shared" si="15"/>
        <v>90197.08</v>
      </c>
      <c r="I332" s="50">
        <f t="shared" si="16"/>
        <v>-2366.7600000000002</v>
      </c>
      <c r="J332" s="51">
        <f t="shared" si="17"/>
        <v>44408</v>
      </c>
      <c r="K332" s="52" t="s">
        <v>11</v>
      </c>
    </row>
    <row r="333" spans="1:13" x14ac:dyDescent="0.2">
      <c r="A333" t="s">
        <v>18</v>
      </c>
      <c r="B333" s="45">
        <v>44379</v>
      </c>
      <c r="D333" t="s">
        <v>5466</v>
      </c>
      <c r="E333" s="176">
        <v>6194.16</v>
      </c>
      <c r="G333" s="176">
        <f t="shared" si="15"/>
        <v>92563.839999999997</v>
      </c>
      <c r="I333" s="50">
        <f t="shared" si="16"/>
        <v>-6194.16</v>
      </c>
      <c r="J333" s="51">
        <f t="shared" si="17"/>
        <v>44408</v>
      </c>
      <c r="K333" s="52" t="s">
        <v>9</v>
      </c>
    </row>
    <row r="334" spans="1:13" x14ac:dyDescent="0.2">
      <c r="A334" t="s">
        <v>18</v>
      </c>
      <c r="B334" s="45">
        <v>44379</v>
      </c>
      <c r="D334" t="s">
        <v>5467</v>
      </c>
      <c r="F334" s="176">
        <v>98758</v>
      </c>
      <c r="G334" s="176">
        <f t="shared" ref="G334:G406" si="18">G335+F334-E334</f>
        <v>98758</v>
      </c>
      <c r="I334" s="50">
        <f t="shared" ref="I334" si="19">F334-E334</f>
        <v>98758</v>
      </c>
      <c r="J334" s="51">
        <f t="shared" ref="J334" si="20">EOMONTH(B334,0)</f>
        <v>44408</v>
      </c>
      <c r="K334" s="52" t="s">
        <v>30</v>
      </c>
    </row>
    <row r="335" spans="1:13" s="35" customFormat="1" ht="15" x14ac:dyDescent="0.2">
      <c r="A335" s="56"/>
      <c r="B335" s="57"/>
      <c r="C335" s="56"/>
      <c r="D335" s="56"/>
      <c r="E335" s="58"/>
      <c r="F335" s="58"/>
      <c r="G335" s="32"/>
      <c r="H335" s="32"/>
      <c r="I335" s="50">
        <f t="shared" ref="I335:I346" si="21">F335-E335</f>
        <v>0</v>
      </c>
      <c r="J335" s="51">
        <f t="shared" ref="J335:J346" si="22">EOMONTH(B335,0)</f>
        <v>31</v>
      </c>
      <c r="K335" s="34" t="s">
        <v>277</v>
      </c>
      <c r="M335" s="37"/>
    </row>
    <row r="336" spans="1:13" x14ac:dyDescent="0.2">
      <c r="A336" t="s">
        <v>173</v>
      </c>
      <c r="B336" s="45">
        <f>B337</f>
        <v>45723</v>
      </c>
      <c r="D336" t="s">
        <v>2618</v>
      </c>
      <c r="F336" s="176">
        <f>E337</f>
        <v>180</v>
      </c>
      <c r="G336" s="176">
        <f t="shared" ref="G336:G337" si="23">G337+F336-E336</f>
        <v>0</v>
      </c>
      <c r="I336" s="50">
        <f t="shared" ref="I336:I337" si="24">F336-E336</f>
        <v>180</v>
      </c>
      <c r="J336" s="51">
        <f t="shared" ref="J336:J337" si="25">EOMONTH(B336,0)</f>
        <v>45747</v>
      </c>
      <c r="K336" s="52" t="s">
        <v>30</v>
      </c>
    </row>
    <row r="337" spans="1:13" x14ac:dyDescent="0.2">
      <c r="A337" t="s">
        <v>173</v>
      </c>
      <c r="B337" s="45">
        <v>45723</v>
      </c>
      <c r="C337" t="s">
        <v>31</v>
      </c>
      <c r="D337" t="s">
        <v>5567</v>
      </c>
      <c r="E337" s="176">
        <v>180</v>
      </c>
      <c r="G337" s="176">
        <f t="shared" si="23"/>
        <v>-180</v>
      </c>
      <c r="I337" s="50">
        <f t="shared" si="24"/>
        <v>-180</v>
      </c>
      <c r="J337" s="51">
        <f t="shared" si="25"/>
        <v>45747</v>
      </c>
      <c r="K337" s="52" t="s">
        <v>11</v>
      </c>
    </row>
    <row r="338" spans="1:13" x14ac:dyDescent="0.2">
      <c r="A338" t="s">
        <v>173</v>
      </c>
      <c r="B338" s="45">
        <f>B339</f>
        <v>45723</v>
      </c>
      <c r="D338" t="s">
        <v>2618</v>
      </c>
      <c r="F338" s="176">
        <f>E339</f>
        <v>300</v>
      </c>
      <c r="G338" s="176">
        <f t="shared" si="18"/>
        <v>0</v>
      </c>
      <c r="I338" s="50">
        <f t="shared" si="21"/>
        <v>300</v>
      </c>
      <c r="J338" s="51">
        <f t="shared" si="22"/>
        <v>45747</v>
      </c>
      <c r="K338" s="52" t="s">
        <v>30</v>
      </c>
    </row>
    <row r="339" spans="1:13" x14ac:dyDescent="0.2">
      <c r="A339" t="s">
        <v>173</v>
      </c>
      <c r="B339" s="45">
        <v>45723</v>
      </c>
      <c r="C339" t="s">
        <v>31</v>
      </c>
      <c r="D339" t="s">
        <v>51</v>
      </c>
      <c r="E339" s="176">
        <v>300</v>
      </c>
      <c r="G339" s="176">
        <f t="shared" si="18"/>
        <v>-300</v>
      </c>
      <c r="I339" s="50">
        <f t="shared" si="21"/>
        <v>-300</v>
      </c>
      <c r="J339" s="51">
        <f t="shared" si="22"/>
        <v>45747</v>
      </c>
      <c r="K339" s="52" t="s">
        <v>11</v>
      </c>
    </row>
    <row r="340" spans="1:13" x14ac:dyDescent="0.2">
      <c r="A340" t="s">
        <v>173</v>
      </c>
      <c r="B340" s="45">
        <f>B341</f>
        <v>45667</v>
      </c>
      <c r="D340" t="s">
        <v>2618</v>
      </c>
      <c r="F340" s="176">
        <f>E341</f>
        <v>170</v>
      </c>
      <c r="G340" s="176">
        <f t="shared" si="18"/>
        <v>0</v>
      </c>
      <c r="I340" s="50">
        <f t="shared" si="21"/>
        <v>170</v>
      </c>
      <c r="J340" s="51">
        <f t="shared" si="22"/>
        <v>45688</v>
      </c>
      <c r="K340" s="52" t="s">
        <v>30</v>
      </c>
    </row>
    <row r="341" spans="1:13" x14ac:dyDescent="0.2">
      <c r="A341" t="s">
        <v>173</v>
      </c>
      <c r="B341" s="45">
        <v>45667</v>
      </c>
      <c r="C341" t="s">
        <v>31</v>
      </c>
      <c r="D341" t="s">
        <v>77</v>
      </c>
      <c r="E341" s="176">
        <v>170</v>
      </c>
      <c r="G341" s="176">
        <f t="shared" si="18"/>
        <v>-170</v>
      </c>
      <c r="I341" s="50">
        <f t="shared" si="21"/>
        <v>-170</v>
      </c>
      <c r="J341" s="51">
        <f t="shared" si="22"/>
        <v>45688</v>
      </c>
      <c r="K341" s="52" t="s">
        <v>11</v>
      </c>
    </row>
    <row r="342" spans="1:13" x14ac:dyDescent="0.2">
      <c r="A342" t="s">
        <v>173</v>
      </c>
      <c r="B342" s="45">
        <f>B343</f>
        <v>45593</v>
      </c>
      <c r="D342" t="s">
        <v>2618</v>
      </c>
      <c r="F342" s="176">
        <f>E343</f>
        <v>6806.4</v>
      </c>
      <c r="G342" s="176">
        <f t="shared" si="18"/>
        <v>0</v>
      </c>
      <c r="I342" s="50">
        <f t="shared" si="21"/>
        <v>6806.4</v>
      </c>
      <c r="J342" s="51">
        <f t="shared" si="22"/>
        <v>45596</v>
      </c>
      <c r="K342" s="52" t="s">
        <v>30</v>
      </c>
    </row>
    <row r="343" spans="1:13" x14ac:dyDescent="0.2">
      <c r="A343" t="s">
        <v>173</v>
      </c>
      <c r="B343" s="45">
        <v>45593</v>
      </c>
      <c r="C343" t="s">
        <v>35</v>
      </c>
      <c r="D343" t="s">
        <v>139</v>
      </c>
      <c r="E343" s="176">
        <v>6806.4</v>
      </c>
      <c r="G343" s="176">
        <f t="shared" si="18"/>
        <v>-6806.4</v>
      </c>
      <c r="I343" s="50">
        <f t="shared" si="21"/>
        <v>-6806.4</v>
      </c>
      <c r="J343" s="51">
        <f t="shared" si="22"/>
        <v>45596</v>
      </c>
      <c r="K343" s="52" t="s">
        <v>13</v>
      </c>
    </row>
    <row r="344" spans="1:13" s="35" customFormat="1" ht="15" x14ac:dyDescent="0.2">
      <c r="A344" s="56"/>
      <c r="B344" s="57"/>
      <c r="C344" s="56"/>
      <c r="D344" s="56"/>
      <c r="E344" s="58"/>
      <c r="F344" s="58"/>
      <c r="G344" s="32"/>
      <c r="H344" s="32"/>
      <c r="I344" s="50">
        <f t="shared" si="21"/>
        <v>0</v>
      </c>
      <c r="J344" s="51">
        <f t="shared" si="22"/>
        <v>31</v>
      </c>
      <c r="K344" s="34"/>
      <c r="M344" s="37"/>
    </row>
    <row r="345" spans="1:13" x14ac:dyDescent="0.2">
      <c r="A345" t="s">
        <v>1458</v>
      </c>
      <c r="B345" s="45">
        <v>44377</v>
      </c>
      <c r="D345" t="s">
        <v>5471</v>
      </c>
      <c r="F345" s="176">
        <f>E346+E347+E348</f>
        <v>5213597</v>
      </c>
      <c r="G345" s="176">
        <f t="shared" si="18"/>
        <v>0</v>
      </c>
      <c r="I345" s="50">
        <f t="shared" si="21"/>
        <v>5213597</v>
      </c>
      <c r="J345" s="51">
        <f t="shared" si="22"/>
        <v>44377</v>
      </c>
      <c r="K345" s="52" t="s">
        <v>30</v>
      </c>
    </row>
    <row r="346" spans="1:13" x14ac:dyDescent="0.2">
      <c r="A346" t="s">
        <v>1458</v>
      </c>
      <c r="B346" s="45">
        <v>44372</v>
      </c>
      <c r="D346" t="s">
        <v>5</v>
      </c>
      <c r="E346" s="176">
        <v>50000</v>
      </c>
      <c r="G346" s="176">
        <f t="shared" si="18"/>
        <v>-5213597</v>
      </c>
      <c r="I346" s="50">
        <f t="shared" si="21"/>
        <v>-50000</v>
      </c>
      <c r="J346" s="51">
        <f t="shared" si="22"/>
        <v>44377</v>
      </c>
      <c r="K346" s="52" t="s">
        <v>5</v>
      </c>
    </row>
    <row r="347" spans="1:13" x14ac:dyDescent="0.2">
      <c r="A347" t="s">
        <v>1458</v>
      </c>
      <c r="B347" s="45">
        <v>44371</v>
      </c>
      <c r="D347" t="s">
        <v>5</v>
      </c>
      <c r="E347" s="176">
        <v>4336097</v>
      </c>
      <c r="G347" s="176">
        <f t="shared" si="18"/>
        <v>-5163597</v>
      </c>
      <c r="I347" s="50">
        <f t="shared" ref="I347:I349" si="26">F347-E347</f>
        <v>-4336097</v>
      </c>
      <c r="J347" s="51">
        <f t="shared" ref="J347:J349" si="27">EOMONTH(B347,0)</f>
        <v>44377</v>
      </c>
      <c r="K347" s="52" t="s">
        <v>5</v>
      </c>
    </row>
    <row r="348" spans="1:13" x14ac:dyDescent="0.2">
      <c r="A348" t="s">
        <v>1458</v>
      </c>
      <c r="B348" s="45">
        <v>44358</v>
      </c>
      <c r="D348" t="s">
        <v>5</v>
      </c>
      <c r="E348" s="176">
        <v>827500</v>
      </c>
      <c r="G348" s="176">
        <f t="shared" si="18"/>
        <v>-827500</v>
      </c>
      <c r="I348" s="50">
        <f t="shared" si="26"/>
        <v>-827500</v>
      </c>
      <c r="J348" s="51">
        <f t="shared" si="27"/>
        <v>44377</v>
      </c>
      <c r="K348" s="52" t="s">
        <v>5</v>
      </c>
    </row>
    <row r="349" spans="1:13" s="35" customFormat="1" ht="15" x14ac:dyDescent="0.2">
      <c r="A349" s="56"/>
      <c r="B349" s="57"/>
      <c r="C349" s="56"/>
      <c r="D349" s="56"/>
      <c r="E349" s="58"/>
      <c r="F349" s="58"/>
      <c r="G349" s="32"/>
      <c r="H349" s="32"/>
      <c r="I349" s="50">
        <f t="shared" si="26"/>
        <v>0</v>
      </c>
      <c r="J349" s="51">
        <f t="shared" si="27"/>
        <v>31</v>
      </c>
      <c r="K349" s="34" t="s">
        <v>277</v>
      </c>
      <c r="M349" s="37"/>
    </row>
    <row r="350" spans="1:13" x14ac:dyDescent="0.2">
      <c r="A350" t="s">
        <v>1829</v>
      </c>
      <c r="B350" s="45">
        <v>44375</v>
      </c>
      <c r="C350" t="s">
        <v>5546</v>
      </c>
      <c r="D350" t="s">
        <v>1824</v>
      </c>
      <c r="E350" s="176">
        <v>75792</v>
      </c>
      <c r="G350" s="176">
        <f t="shared" si="18"/>
        <v>-9673788.8300000001</v>
      </c>
      <c r="I350" s="50">
        <f t="shared" ref="I350:I413" si="28">F350-E350</f>
        <v>-75792</v>
      </c>
      <c r="J350" s="51">
        <f t="shared" ref="J350:J413" si="29">EOMONTH(B350,0)</f>
        <v>44377</v>
      </c>
      <c r="K350" s="52"/>
    </row>
    <row r="351" spans="1:13" x14ac:dyDescent="0.2">
      <c r="A351" t="s">
        <v>1829</v>
      </c>
      <c r="B351" s="45">
        <v>44375</v>
      </c>
      <c r="C351" t="s">
        <v>5547</v>
      </c>
      <c r="D351" t="s">
        <v>1824</v>
      </c>
      <c r="E351" s="176">
        <v>3000</v>
      </c>
      <c r="G351" s="176">
        <f t="shared" si="18"/>
        <v>-9597996.8300000001</v>
      </c>
      <c r="I351" s="50">
        <f t="shared" si="28"/>
        <v>-3000</v>
      </c>
      <c r="J351" s="51">
        <f t="shared" si="29"/>
        <v>44377</v>
      </c>
      <c r="K351" s="52"/>
    </row>
    <row r="352" spans="1:13" x14ac:dyDescent="0.2">
      <c r="A352" t="s">
        <v>1829</v>
      </c>
      <c r="B352" s="45">
        <v>44375</v>
      </c>
      <c r="C352" t="s">
        <v>729</v>
      </c>
      <c r="D352" t="s">
        <v>5</v>
      </c>
      <c r="E352" s="176">
        <v>3514653</v>
      </c>
      <c r="G352" s="176">
        <f t="shared" si="18"/>
        <v>-9594996.8300000001</v>
      </c>
      <c r="I352" s="50">
        <f t="shared" si="28"/>
        <v>-3514653</v>
      </c>
      <c r="J352" s="51">
        <f t="shared" si="29"/>
        <v>44377</v>
      </c>
      <c r="K352" s="52"/>
    </row>
    <row r="353" spans="1:11" x14ac:dyDescent="0.2">
      <c r="A353" t="s">
        <v>1829</v>
      </c>
      <c r="B353" s="45">
        <v>44405</v>
      </c>
      <c r="C353" t="s">
        <v>5548</v>
      </c>
      <c r="D353" t="s">
        <v>1826</v>
      </c>
      <c r="E353" s="176">
        <v>6306.27</v>
      </c>
      <c r="G353" s="176">
        <f t="shared" si="18"/>
        <v>-6080343.8300000001</v>
      </c>
      <c r="I353" s="50">
        <f t="shared" si="28"/>
        <v>-6306.27</v>
      </c>
      <c r="J353" s="51">
        <f t="shared" si="29"/>
        <v>44408</v>
      </c>
      <c r="K353" s="52"/>
    </row>
    <row r="354" spans="1:11" x14ac:dyDescent="0.2">
      <c r="A354" t="s">
        <v>1829</v>
      </c>
      <c r="B354" s="45">
        <v>44405</v>
      </c>
      <c r="C354" t="s">
        <v>730</v>
      </c>
      <c r="D354" t="s">
        <v>1826</v>
      </c>
      <c r="E354" s="176">
        <v>16539.689999999999</v>
      </c>
      <c r="G354" s="176">
        <f t="shared" si="18"/>
        <v>-6074037.5600000005</v>
      </c>
      <c r="I354" s="50">
        <f t="shared" si="28"/>
        <v>-16539.689999999999</v>
      </c>
      <c r="J354" s="51">
        <f t="shared" si="29"/>
        <v>44408</v>
      </c>
      <c r="K354" s="52"/>
    </row>
    <row r="355" spans="1:11" x14ac:dyDescent="0.2">
      <c r="A355" t="s">
        <v>1829</v>
      </c>
      <c r="B355" s="45">
        <v>44439</v>
      </c>
      <c r="C355" t="s">
        <v>5548</v>
      </c>
      <c r="D355" t="s">
        <v>1826</v>
      </c>
      <c r="E355" s="176">
        <v>7106.14</v>
      </c>
      <c r="G355" s="176">
        <f t="shared" si="18"/>
        <v>-6057497.8700000001</v>
      </c>
      <c r="I355" s="50">
        <f t="shared" si="28"/>
        <v>-7106.14</v>
      </c>
      <c r="J355" s="51">
        <f t="shared" si="29"/>
        <v>44439</v>
      </c>
      <c r="K355" s="52"/>
    </row>
    <row r="356" spans="1:11" x14ac:dyDescent="0.2">
      <c r="A356" t="s">
        <v>1829</v>
      </c>
      <c r="B356" s="45">
        <v>44439</v>
      </c>
      <c r="C356" t="s">
        <v>730</v>
      </c>
      <c r="D356" t="s">
        <v>1826</v>
      </c>
      <c r="E356" s="176">
        <v>18864.16</v>
      </c>
      <c r="G356" s="176">
        <f t="shared" si="18"/>
        <v>-6050391.7300000004</v>
      </c>
      <c r="I356" s="50">
        <f t="shared" si="28"/>
        <v>-18864.16</v>
      </c>
      <c r="J356" s="51">
        <f t="shared" si="29"/>
        <v>44439</v>
      </c>
      <c r="K356" s="52"/>
    </row>
    <row r="357" spans="1:11" x14ac:dyDescent="0.2">
      <c r="A357" t="s">
        <v>1829</v>
      </c>
      <c r="B357" s="45">
        <v>44467</v>
      </c>
      <c r="C357" t="s">
        <v>5548</v>
      </c>
      <c r="D357" t="s">
        <v>1826</v>
      </c>
      <c r="E357" s="176">
        <v>5813.76</v>
      </c>
      <c r="G357" s="176">
        <f t="shared" si="18"/>
        <v>-6031527.5700000003</v>
      </c>
      <c r="I357" s="50">
        <f t="shared" si="28"/>
        <v>-5813.76</v>
      </c>
      <c r="J357" s="51">
        <f t="shared" si="29"/>
        <v>44469</v>
      </c>
      <c r="K357" s="52"/>
    </row>
    <row r="358" spans="1:11" x14ac:dyDescent="0.2">
      <c r="A358" t="s">
        <v>1829</v>
      </c>
      <c r="B358" s="45">
        <v>44467</v>
      </c>
      <c r="C358" t="s">
        <v>730</v>
      </c>
      <c r="D358" t="s">
        <v>1826</v>
      </c>
      <c r="E358" s="176">
        <v>15646.76</v>
      </c>
      <c r="G358" s="176">
        <f t="shared" si="18"/>
        <v>-6025713.8100000005</v>
      </c>
      <c r="I358" s="50">
        <f t="shared" si="28"/>
        <v>-15646.76</v>
      </c>
      <c r="J358" s="51">
        <f t="shared" si="29"/>
        <v>44469</v>
      </c>
      <c r="K358" s="52"/>
    </row>
    <row r="359" spans="1:11" x14ac:dyDescent="0.2">
      <c r="A359" t="s">
        <v>1829</v>
      </c>
      <c r="B359" s="45">
        <v>44469</v>
      </c>
      <c r="C359" t="s">
        <v>5549</v>
      </c>
      <c r="D359" t="s">
        <v>1826</v>
      </c>
      <c r="E359" s="176">
        <v>3840</v>
      </c>
      <c r="G359" s="176">
        <f t="shared" si="18"/>
        <v>-6010067.0500000007</v>
      </c>
      <c r="I359" s="50">
        <f t="shared" si="28"/>
        <v>-3840</v>
      </c>
      <c r="J359" s="51">
        <f t="shared" si="29"/>
        <v>44469</v>
      </c>
      <c r="K359" s="52"/>
    </row>
    <row r="360" spans="1:11" x14ac:dyDescent="0.2">
      <c r="A360" t="s">
        <v>1829</v>
      </c>
      <c r="B360" s="45">
        <v>44469</v>
      </c>
      <c r="C360" t="s">
        <v>729</v>
      </c>
      <c r="D360" t="s">
        <v>1828</v>
      </c>
      <c r="E360" s="176">
        <v>119414.2</v>
      </c>
      <c r="G360" s="176">
        <f t="shared" si="18"/>
        <v>-6006227.0500000007</v>
      </c>
      <c r="I360" s="50">
        <f t="shared" si="28"/>
        <v>-119414.2</v>
      </c>
      <c r="J360" s="51">
        <f t="shared" si="29"/>
        <v>44469</v>
      </c>
      <c r="K360" s="52"/>
    </row>
    <row r="361" spans="1:11" x14ac:dyDescent="0.2">
      <c r="A361" t="s">
        <v>1829</v>
      </c>
      <c r="B361" s="45">
        <v>44482</v>
      </c>
      <c r="C361" t="s">
        <v>5549</v>
      </c>
      <c r="D361" t="s">
        <v>1826</v>
      </c>
      <c r="E361" s="176">
        <v>1440</v>
      </c>
      <c r="G361" s="176">
        <f t="shared" si="18"/>
        <v>-5886812.8500000006</v>
      </c>
      <c r="I361" s="50">
        <f t="shared" si="28"/>
        <v>-1440</v>
      </c>
      <c r="J361" s="51">
        <f t="shared" si="29"/>
        <v>44500</v>
      </c>
      <c r="K361" s="52"/>
    </row>
    <row r="362" spans="1:11" x14ac:dyDescent="0.2">
      <c r="A362" t="s">
        <v>1829</v>
      </c>
      <c r="B362" s="45">
        <v>44482</v>
      </c>
      <c r="C362" t="s">
        <v>729</v>
      </c>
      <c r="D362" t="s">
        <v>1828</v>
      </c>
      <c r="E362" s="176">
        <v>47105</v>
      </c>
      <c r="G362" s="176">
        <f t="shared" si="18"/>
        <v>-5885372.8500000006</v>
      </c>
      <c r="I362" s="50">
        <f t="shared" si="28"/>
        <v>-47105</v>
      </c>
      <c r="J362" s="51">
        <f t="shared" si="29"/>
        <v>44500</v>
      </c>
      <c r="K362" s="52"/>
    </row>
    <row r="363" spans="1:11" x14ac:dyDescent="0.2">
      <c r="A363" t="s">
        <v>1829</v>
      </c>
      <c r="B363" s="45">
        <v>44497</v>
      </c>
      <c r="C363" t="s">
        <v>5548</v>
      </c>
      <c r="D363" t="s">
        <v>1826</v>
      </c>
      <c r="E363" s="176">
        <v>5974.66</v>
      </c>
      <c r="G363" s="176">
        <f t="shared" si="18"/>
        <v>-5838267.8500000006</v>
      </c>
      <c r="I363" s="50">
        <f t="shared" si="28"/>
        <v>-5974.66</v>
      </c>
      <c r="J363" s="51">
        <f t="shared" si="29"/>
        <v>44500</v>
      </c>
      <c r="K363" s="52"/>
    </row>
    <row r="364" spans="1:11" x14ac:dyDescent="0.2">
      <c r="A364" t="s">
        <v>1829</v>
      </c>
      <c r="B364" s="45">
        <v>44497</v>
      </c>
      <c r="C364" t="s">
        <v>730</v>
      </c>
      <c r="D364" t="s">
        <v>1826</v>
      </c>
      <c r="E364" s="176">
        <v>17504.36</v>
      </c>
      <c r="G364" s="176">
        <f t="shared" si="18"/>
        <v>-5832293.1900000004</v>
      </c>
      <c r="I364" s="50">
        <f t="shared" si="28"/>
        <v>-17504.36</v>
      </c>
      <c r="J364" s="51">
        <f t="shared" si="29"/>
        <v>44500</v>
      </c>
      <c r="K364" s="52"/>
    </row>
    <row r="365" spans="1:11" x14ac:dyDescent="0.2">
      <c r="A365" t="s">
        <v>1829</v>
      </c>
      <c r="B365" s="45">
        <v>44522</v>
      </c>
      <c r="C365" t="s">
        <v>5549</v>
      </c>
      <c r="D365" t="s">
        <v>1826</v>
      </c>
      <c r="E365" s="176">
        <v>1440</v>
      </c>
      <c r="G365" s="176">
        <f t="shared" si="18"/>
        <v>-5814788.8300000001</v>
      </c>
      <c r="I365" s="50">
        <f t="shared" si="28"/>
        <v>-1440</v>
      </c>
      <c r="J365" s="51">
        <f t="shared" si="29"/>
        <v>44530</v>
      </c>
      <c r="K365" s="52"/>
    </row>
    <row r="366" spans="1:11" x14ac:dyDescent="0.2">
      <c r="A366" t="s">
        <v>1829</v>
      </c>
      <c r="B366" s="45">
        <v>44522</v>
      </c>
      <c r="C366" t="s">
        <v>729</v>
      </c>
      <c r="D366" t="s">
        <v>1828</v>
      </c>
      <c r="E366" s="176">
        <v>186175</v>
      </c>
      <c r="G366" s="176">
        <f t="shared" si="18"/>
        <v>-5813348.8300000001</v>
      </c>
      <c r="I366" s="50">
        <f t="shared" si="28"/>
        <v>-186175</v>
      </c>
      <c r="J366" s="51">
        <f t="shared" si="29"/>
        <v>44530</v>
      </c>
      <c r="K366" s="52"/>
    </row>
    <row r="367" spans="1:11" x14ac:dyDescent="0.2">
      <c r="A367" t="s">
        <v>1829</v>
      </c>
      <c r="B367" s="45">
        <v>44529</v>
      </c>
      <c r="C367" t="s">
        <v>5548</v>
      </c>
      <c r="D367" t="s">
        <v>1826</v>
      </c>
      <c r="E367" s="176">
        <v>6209.25</v>
      </c>
      <c r="G367" s="176">
        <f t="shared" si="18"/>
        <v>-5627173.8300000001</v>
      </c>
      <c r="I367" s="50">
        <f t="shared" si="28"/>
        <v>-6209.25</v>
      </c>
      <c r="J367" s="51">
        <f t="shared" si="29"/>
        <v>44530</v>
      </c>
      <c r="K367" s="52"/>
    </row>
    <row r="368" spans="1:11" x14ac:dyDescent="0.2">
      <c r="A368" t="s">
        <v>1829</v>
      </c>
      <c r="B368" s="45">
        <v>44529</v>
      </c>
      <c r="C368" t="s">
        <v>730</v>
      </c>
      <c r="D368" t="s">
        <v>1826</v>
      </c>
      <c r="E368" s="176">
        <v>19147.59</v>
      </c>
      <c r="G368" s="176">
        <f t="shared" si="18"/>
        <v>-5620964.5800000001</v>
      </c>
      <c r="I368" s="50">
        <f t="shared" si="28"/>
        <v>-19147.59</v>
      </c>
      <c r="J368" s="51">
        <f t="shared" si="29"/>
        <v>44530</v>
      </c>
      <c r="K368" s="52"/>
    </row>
    <row r="369" spans="1:11" x14ac:dyDescent="0.2">
      <c r="A369" t="s">
        <v>1829</v>
      </c>
      <c r="B369" s="45">
        <v>44550</v>
      </c>
      <c r="C369" t="s">
        <v>5549</v>
      </c>
      <c r="D369" t="s">
        <v>1826</v>
      </c>
      <c r="E369" s="176">
        <v>1440</v>
      </c>
      <c r="G369" s="176">
        <f t="shared" si="18"/>
        <v>-5601816.9900000002</v>
      </c>
      <c r="I369" s="50">
        <f t="shared" si="28"/>
        <v>-1440</v>
      </c>
      <c r="J369" s="51">
        <f t="shared" si="29"/>
        <v>44561</v>
      </c>
      <c r="K369" s="52"/>
    </row>
    <row r="370" spans="1:11" x14ac:dyDescent="0.2">
      <c r="A370" t="s">
        <v>1829</v>
      </c>
      <c r="B370" s="45">
        <v>44550</v>
      </c>
      <c r="C370" t="s">
        <v>729</v>
      </c>
      <c r="D370" t="s">
        <v>1828</v>
      </c>
      <c r="E370" s="176">
        <v>360660</v>
      </c>
      <c r="G370" s="176">
        <f t="shared" si="18"/>
        <v>-5600376.9900000002</v>
      </c>
      <c r="I370" s="50">
        <f t="shared" si="28"/>
        <v>-360660</v>
      </c>
      <c r="J370" s="51">
        <f t="shared" si="29"/>
        <v>44561</v>
      </c>
      <c r="K370" s="52"/>
    </row>
    <row r="371" spans="1:11" x14ac:dyDescent="0.2">
      <c r="A371" t="s">
        <v>1829</v>
      </c>
      <c r="B371" s="45">
        <v>44559</v>
      </c>
      <c r="C371" t="s">
        <v>5548</v>
      </c>
      <c r="D371" t="s">
        <v>1826</v>
      </c>
      <c r="E371" s="176">
        <v>5377.28</v>
      </c>
      <c r="G371" s="176">
        <f t="shared" si="18"/>
        <v>-5239716.99</v>
      </c>
      <c r="I371" s="50">
        <f t="shared" si="28"/>
        <v>-5377.28</v>
      </c>
      <c r="J371" s="51">
        <f t="shared" si="29"/>
        <v>44561</v>
      </c>
      <c r="K371" s="52"/>
    </row>
    <row r="372" spans="1:11" x14ac:dyDescent="0.2">
      <c r="A372" t="s">
        <v>1829</v>
      </c>
      <c r="B372" s="45">
        <v>44559</v>
      </c>
      <c r="C372" t="s">
        <v>730</v>
      </c>
      <c r="D372" t="s">
        <v>1826</v>
      </c>
      <c r="E372" s="176">
        <v>19473.169999999998</v>
      </c>
      <c r="G372" s="176">
        <f t="shared" si="18"/>
        <v>-5234339.71</v>
      </c>
      <c r="I372" s="50">
        <f t="shared" si="28"/>
        <v>-19473.169999999998</v>
      </c>
      <c r="J372" s="51">
        <f t="shared" si="29"/>
        <v>44561</v>
      </c>
      <c r="K372" s="52"/>
    </row>
    <row r="373" spans="1:11" x14ac:dyDescent="0.2">
      <c r="A373" t="s">
        <v>1829</v>
      </c>
      <c r="B373" s="45">
        <v>44579</v>
      </c>
      <c r="C373" t="s">
        <v>5549</v>
      </c>
      <c r="D373" t="s">
        <v>1826</v>
      </c>
      <c r="E373" s="176">
        <v>1440</v>
      </c>
      <c r="G373" s="176">
        <f t="shared" si="18"/>
        <v>-5214866.54</v>
      </c>
      <c r="I373" s="50">
        <f t="shared" si="28"/>
        <v>-1440</v>
      </c>
      <c r="J373" s="51">
        <f t="shared" si="29"/>
        <v>44592</v>
      </c>
      <c r="K373" s="52"/>
    </row>
    <row r="374" spans="1:11" x14ac:dyDescent="0.2">
      <c r="A374" t="s">
        <v>1829</v>
      </c>
      <c r="B374" s="45">
        <v>44579</v>
      </c>
      <c r="C374" t="s">
        <v>729</v>
      </c>
      <c r="D374" t="s">
        <v>1828</v>
      </c>
      <c r="E374" s="176">
        <v>199090</v>
      </c>
      <c r="G374" s="176">
        <f t="shared" si="18"/>
        <v>-5213426.54</v>
      </c>
      <c r="I374" s="50">
        <f t="shared" si="28"/>
        <v>-199090</v>
      </c>
      <c r="J374" s="51">
        <f t="shared" si="29"/>
        <v>44592</v>
      </c>
      <c r="K374" s="52"/>
    </row>
    <row r="375" spans="1:11" x14ac:dyDescent="0.2">
      <c r="A375" t="s">
        <v>1829</v>
      </c>
      <c r="B375" s="45">
        <v>44589</v>
      </c>
      <c r="C375" t="s">
        <v>5548</v>
      </c>
      <c r="D375" t="s">
        <v>1826</v>
      </c>
      <c r="E375" s="176">
        <v>4903.7299999999996</v>
      </c>
      <c r="G375" s="176">
        <f t="shared" si="18"/>
        <v>-5014336.54</v>
      </c>
      <c r="I375" s="50">
        <f t="shared" si="28"/>
        <v>-4903.7299999999996</v>
      </c>
      <c r="J375" s="51">
        <f t="shared" si="29"/>
        <v>44592</v>
      </c>
      <c r="K375" s="52"/>
    </row>
    <row r="376" spans="1:11" x14ac:dyDescent="0.2">
      <c r="A376" t="s">
        <v>1829</v>
      </c>
      <c r="B376" s="45">
        <v>44589</v>
      </c>
      <c r="C376" t="s">
        <v>730</v>
      </c>
      <c r="D376" t="s">
        <v>1826</v>
      </c>
      <c r="E376" s="176">
        <v>21388.89</v>
      </c>
      <c r="G376" s="176">
        <f t="shared" si="18"/>
        <v>-5009432.8099999996</v>
      </c>
      <c r="I376" s="50">
        <f t="shared" si="28"/>
        <v>-21388.89</v>
      </c>
      <c r="J376" s="51">
        <f t="shared" si="29"/>
        <v>44592</v>
      </c>
      <c r="K376" s="52"/>
    </row>
    <row r="377" spans="1:11" x14ac:dyDescent="0.2">
      <c r="A377" t="s">
        <v>1829</v>
      </c>
      <c r="B377" s="45">
        <v>44613</v>
      </c>
      <c r="C377" t="s">
        <v>5549</v>
      </c>
      <c r="D377" t="s">
        <v>1826</v>
      </c>
      <c r="E377" s="176">
        <v>1440</v>
      </c>
      <c r="G377" s="176">
        <f t="shared" si="18"/>
        <v>-4988043.92</v>
      </c>
      <c r="I377" s="50">
        <f t="shared" si="28"/>
        <v>-1440</v>
      </c>
      <c r="J377" s="51">
        <f t="shared" si="29"/>
        <v>44620</v>
      </c>
      <c r="K377" s="52"/>
    </row>
    <row r="378" spans="1:11" x14ac:dyDescent="0.2">
      <c r="A378" t="s">
        <v>1829</v>
      </c>
      <c r="B378" s="45">
        <v>44613</v>
      </c>
      <c r="C378" t="s">
        <v>729</v>
      </c>
      <c r="D378" t="s">
        <v>1828</v>
      </c>
      <c r="E378" s="176">
        <v>419320</v>
      </c>
      <c r="G378" s="176">
        <f t="shared" si="18"/>
        <v>-4986603.92</v>
      </c>
      <c r="I378" s="50">
        <f t="shared" si="28"/>
        <v>-419320</v>
      </c>
      <c r="J378" s="51">
        <f t="shared" si="29"/>
        <v>44620</v>
      </c>
      <c r="K378" s="52"/>
    </row>
    <row r="379" spans="1:11" x14ac:dyDescent="0.2">
      <c r="A379" t="s">
        <v>1829</v>
      </c>
      <c r="B379" s="45">
        <v>44620</v>
      </c>
      <c r="C379" t="s">
        <v>5548</v>
      </c>
      <c r="D379" t="s">
        <v>1826</v>
      </c>
      <c r="E379" s="176">
        <v>5137.72</v>
      </c>
      <c r="G379" s="176">
        <f t="shared" si="18"/>
        <v>-4567283.92</v>
      </c>
      <c r="I379" s="50">
        <f t="shared" si="28"/>
        <v>-5137.72</v>
      </c>
      <c r="J379" s="51">
        <f t="shared" si="29"/>
        <v>44620</v>
      </c>
      <c r="K379" s="52"/>
    </row>
    <row r="380" spans="1:11" x14ac:dyDescent="0.2">
      <c r="A380" t="s">
        <v>1829</v>
      </c>
      <c r="B380" s="45">
        <v>44620</v>
      </c>
      <c r="C380" t="s">
        <v>730</v>
      </c>
      <c r="D380" t="s">
        <v>1826</v>
      </c>
      <c r="E380" s="176">
        <v>24169.64</v>
      </c>
      <c r="G380" s="176">
        <f t="shared" si="18"/>
        <v>-4562146.2</v>
      </c>
      <c r="I380" s="50">
        <f t="shared" si="28"/>
        <v>-24169.64</v>
      </c>
      <c r="J380" s="51">
        <f t="shared" si="29"/>
        <v>44620</v>
      </c>
      <c r="K380" s="52"/>
    </row>
    <row r="381" spans="1:11" x14ac:dyDescent="0.2">
      <c r="A381" t="s">
        <v>1829</v>
      </c>
      <c r="B381" s="45">
        <v>44637</v>
      </c>
      <c r="C381" t="s">
        <v>5549</v>
      </c>
      <c r="D381" t="s">
        <v>1826</v>
      </c>
      <c r="E381" s="176">
        <v>1440</v>
      </c>
      <c r="G381" s="176">
        <f t="shared" si="18"/>
        <v>-4537976.5600000005</v>
      </c>
      <c r="I381" s="50">
        <f t="shared" si="28"/>
        <v>-1440</v>
      </c>
      <c r="J381" s="51">
        <f t="shared" si="29"/>
        <v>44651</v>
      </c>
      <c r="K381" s="52"/>
    </row>
    <row r="382" spans="1:11" x14ac:dyDescent="0.2">
      <c r="A382" t="s">
        <v>1829</v>
      </c>
      <c r="B382" s="45">
        <v>44637</v>
      </c>
      <c r="C382" t="s">
        <v>729</v>
      </c>
      <c r="D382" t="s">
        <v>1828</v>
      </c>
      <c r="E382" s="176">
        <v>497853</v>
      </c>
      <c r="G382" s="176">
        <f t="shared" si="18"/>
        <v>-4536536.5600000005</v>
      </c>
      <c r="I382" s="50">
        <f t="shared" si="28"/>
        <v>-497853</v>
      </c>
      <c r="J382" s="51">
        <f t="shared" si="29"/>
        <v>44651</v>
      </c>
      <c r="K382" s="52"/>
    </row>
    <row r="383" spans="1:11" x14ac:dyDescent="0.2">
      <c r="A383" t="s">
        <v>1829</v>
      </c>
      <c r="B383" s="45">
        <v>44648</v>
      </c>
      <c r="C383" t="s">
        <v>5548</v>
      </c>
      <c r="D383" t="s">
        <v>1826</v>
      </c>
      <c r="E383" s="176">
        <v>3826.56</v>
      </c>
      <c r="G383" s="176">
        <f t="shared" si="18"/>
        <v>-4038683.560000001</v>
      </c>
      <c r="I383" s="50">
        <f t="shared" si="28"/>
        <v>-3826.56</v>
      </c>
      <c r="J383" s="51">
        <f t="shared" si="29"/>
        <v>44651</v>
      </c>
      <c r="K383" s="52"/>
    </row>
    <row r="384" spans="1:11" x14ac:dyDescent="0.2">
      <c r="A384" t="s">
        <v>1829</v>
      </c>
      <c r="B384" s="45">
        <v>44648</v>
      </c>
      <c r="C384" t="s">
        <v>730</v>
      </c>
      <c r="D384" t="s">
        <v>1826</v>
      </c>
      <c r="E384" s="176">
        <v>24966.22</v>
      </c>
      <c r="G384" s="176">
        <f t="shared" si="18"/>
        <v>-4034857.0000000009</v>
      </c>
      <c r="I384" s="50">
        <f t="shared" si="28"/>
        <v>-24966.22</v>
      </c>
      <c r="J384" s="51">
        <f t="shared" si="29"/>
        <v>44651</v>
      </c>
      <c r="K384" s="52"/>
    </row>
    <row r="385" spans="1:11" x14ac:dyDescent="0.2">
      <c r="A385" t="s">
        <v>1829</v>
      </c>
      <c r="B385" s="45">
        <v>44677</v>
      </c>
      <c r="C385" t="s">
        <v>5549</v>
      </c>
      <c r="D385" t="s">
        <v>1826</v>
      </c>
      <c r="E385" s="176">
        <v>1440</v>
      </c>
      <c r="G385" s="176">
        <f t="shared" si="18"/>
        <v>-4009890.7800000007</v>
      </c>
      <c r="I385" s="50">
        <f t="shared" si="28"/>
        <v>-1440</v>
      </c>
      <c r="J385" s="51">
        <f t="shared" si="29"/>
        <v>44681</v>
      </c>
      <c r="K385" s="52"/>
    </row>
    <row r="386" spans="1:11" x14ac:dyDescent="0.2">
      <c r="A386" t="s">
        <v>1829</v>
      </c>
      <c r="B386" s="45">
        <v>44677</v>
      </c>
      <c r="C386" t="s">
        <v>729</v>
      </c>
      <c r="D386" t="s">
        <v>1828</v>
      </c>
      <c r="E386" s="176">
        <v>277951</v>
      </c>
      <c r="G386" s="176">
        <f t="shared" si="18"/>
        <v>-4008450.7800000007</v>
      </c>
      <c r="I386" s="50">
        <f t="shared" si="28"/>
        <v>-277951</v>
      </c>
      <c r="J386" s="51">
        <f t="shared" si="29"/>
        <v>44681</v>
      </c>
      <c r="K386" s="52"/>
    </row>
    <row r="387" spans="1:11" x14ac:dyDescent="0.2">
      <c r="A387" t="s">
        <v>1829</v>
      </c>
      <c r="B387" s="45">
        <v>44679</v>
      </c>
      <c r="C387" t="s">
        <v>5548</v>
      </c>
      <c r="D387" t="s">
        <v>1826</v>
      </c>
      <c r="E387" s="176">
        <v>3664.38</v>
      </c>
      <c r="G387" s="176">
        <f t="shared" si="18"/>
        <v>-3730499.7800000007</v>
      </c>
      <c r="I387" s="50">
        <f t="shared" si="28"/>
        <v>-3664.38</v>
      </c>
      <c r="J387" s="51">
        <f t="shared" si="29"/>
        <v>44681</v>
      </c>
      <c r="K387" s="52"/>
    </row>
    <row r="388" spans="1:11" x14ac:dyDescent="0.2">
      <c r="A388" t="s">
        <v>1829</v>
      </c>
      <c r="B388" s="45">
        <v>44679</v>
      </c>
      <c r="C388" t="s">
        <v>730</v>
      </c>
      <c r="D388" t="s">
        <v>1826</v>
      </c>
      <c r="E388" s="176">
        <v>30160.87</v>
      </c>
      <c r="G388" s="176">
        <f t="shared" si="18"/>
        <v>-3726835.4000000008</v>
      </c>
      <c r="I388" s="50">
        <f t="shared" si="28"/>
        <v>-30160.87</v>
      </c>
      <c r="J388" s="51">
        <f t="shared" si="29"/>
        <v>44681</v>
      </c>
      <c r="K388" s="52"/>
    </row>
    <row r="389" spans="1:11" x14ac:dyDescent="0.2">
      <c r="A389" t="s">
        <v>1829</v>
      </c>
      <c r="B389" s="45">
        <v>44711</v>
      </c>
      <c r="C389" t="s">
        <v>5548</v>
      </c>
      <c r="D389" t="s">
        <v>1826</v>
      </c>
      <c r="E389" s="176">
        <v>4059.51</v>
      </c>
      <c r="G389" s="176">
        <f t="shared" si="18"/>
        <v>-3696674.5300000007</v>
      </c>
      <c r="I389" s="50">
        <f t="shared" si="28"/>
        <v>-4059.51</v>
      </c>
      <c r="J389" s="51">
        <f t="shared" si="29"/>
        <v>44712</v>
      </c>
      <c r="K389" s="52"/>
    </row>
    <row r="390" spans="1:11" x14ac:dyDescent="0.2">
      <c r="A390" t="s">
        <v>1829</v>
      </c>
      <c r="B390" s="45">
        <v>44711</v>
      </c>
      <c r="C390" t="s">
        <v>730</v>
      </c>
      <c r="D390" t="s">
        <v>1826</v>
      </c>
      <c r="E390" s="176">
        <v>33774.79</v>
      </c>
      <c r="G390" s="176">
        <f t="shared" si="18"/>
        <v>-3692615.0200000009</v>
      </c>
      <c r="I390" s="50">
        <f t="shared" si="28"/>
        <v>-33774.79</v>
      </c>
      <c r="J390" s="51">
        <f t="shared" si="29"/>
        <v>44712</v>
      </c>
      <c r="K390" s="52"/>
    </row>
    <row r="391" spans="1:11" x14ac:dyDescent="0.2">
      <c r="A391" t="s">
        <v>1829</v>
      </c>
      <c r="B391" s="45">
        <v>44712</v>
      </c>
      <c r="C391" t="s">
        <v>5549</v>
      </c>
      <c r="D391" t="s">
        <v>1826</v>
      </c>
      <c r="E391" s="176">
        <v>2160</v>
      </c>
      <c r="G391" s="176">
        <f t="shared" si="18"/>
        <v>-3658840.2300000009</v>
      </c>
      <c r="I391" s="50">
        <f t="shared" si="28"/>
        <v>-2160</v>
      </c>
      <c r="J391" s="51">
        <f t="shared" si="29"/>
        <v>44712</v>
      </c>
      <c r="K391" s="52"/>
    </row>
    <row r="392" spans="1:11" x14ac:dyDescent="0.2">
      <c r="A392" t="s">
        <v>1829</v>
      </c>
      <c r="B392" s="45">
        <v>44712</v>
      </c>
      <c r="C392" t="s">
        <v>729</v>
      </c>
      <c r="D392" t="s">
        <v>1828</v>
      </c>
      <c r="E392" s="176">
        <v>319796</v>
      </c>
      <c r="G392" s="176">
        <f t="shared" si="18"/>
        <v>-3656680.2300000009</v>
      </c>
      <c r="I392" s="50">
        <f t="shared" si="28"/>
        <v>-319796</v>
      </c>
      <c r="J392" s="51">
        <f t="shared" si="29"/>
        <v>44712</v>
      </c>
      <c r="K392" s="52"/>
    </row>
    <row r="393" spans="1:11" x14ac:dyDescent="0.2">
      <c r="A393" t="s">
        <v>1829</v>
      </c>
      <c r="B393" s="45">
        <v>44735</v>
      </c>
      <c r="C393" t="s">
        <v>5549</v>
      </c>
      <c r="D393" t="s">
        <v>1826</v>
      </c>
      <c r="E393" s="176">
        <v>1440</v>
      </c>
      <c r="G393" s="176">
        <f t="shared" si="18"/>
        <v>-3336884.2300000009</v>
      </c>
      <c r="I393" s="50">
        <f t="shared" si="28"/>
        <v>-1440</v>
      </c>
      <c r="J393" s="51">
        <f t="shared" si="29"/>
        <v>44742</v>
      </c>
      <c r="K393" s="52"/>
    </row>
    <row r="394" spans="1:11" x14ac:dyDescent="0.2">
      <c r="A394" t="s">
        <v>1829</v>
      </c>
      <c r="B394" s="45">
        <v>44735</v>
      </c>
      <c r="C394" t="s">
        <v>729</v>
      </c>
      <c r="D394" t="s">
        <v>1828</v>
      </c>
      <c r="E394" s="176">
        <v>312826</v>
      </c>
      <c r="G394" s="176">
        <f t="shared" si="18"/>
        <v>-3335444.2300000009</v>
      </c>
      <c r="I394" s="50">
        <f t="shared" si="28"/>
        <v>-312826</v>
      </c>
      <c r="J394" s="51">
        <f t="shared" si="29"/>
        <v>44742</v>
      </c>
      <c r="K394" s="52"/>
    </row>
    <row r="395" spans="1:11" x14ac:dyDescent="0.2">
      <c r="A395" t="s">
        <v>1829</v>
      </c>
      <c r="B395" s="45">
        <v>44740</v>
      </c>
      <c r="C395" t="s">
        <v>5548</v>
      </c>
      <c r="D395" t="s">
        <v>1826</v>
      </c>
      <c r="E395" s="176">
        <v>4403.78</v>
      </c>
      <c r="G395" s="176">
        <f t="shared" si="18"/>
        <v>-3022618.2300000009</v>
      </c>
      <c r="I395" s="50">
        <f t="shared" si="28"/>
        <v>-4403.78</v>
      </c>
      <c r="J395" s="51">
        <f t="shared" si="29"/>
        <v>44742</v>
      </c>
      <c r="K395" s="52"/>
    </row>
    <row r="396" spans="1:11" x14ac:dyDescent="0.2">
      <c r="A396" t="s">
        <v>1829</v>
      </c>
      <c r="B396" s="45">
        <v>44742</v>
      </c>
      <c r="C396" t="s">
        <v>730</v>
      </c>
      <c r="D396" t="s">
        <v>1826</v>
      </c>
      <c r="E396" s="176">
        <v>33480.32</v>
      </c>
      <c r="G396" s="176">
        <f t="shared" si="18"/>
        <v>-3018214.4500000011</v>
      </c>
      <c r="I396" s="50">
        <f t="shared" si="28"/>
        <v>-33480.32</v>
      </c>
      <c r="J396" s="51">
        <f t="shared" si="29"/>
        <v>44742</v>
      </c>
      <c r="K396" s="52"/>
    </row>
    <row r="397" spans="1:11" x14ac:dyDescent="0.2">
      <c r="A397" t="s">
        <v>1829</v>
      </c>
      <c r="B397" s="45">
        <v>44771</v>
      </c>
      <c r="C397" t="s">
        <v>729</v>
      </c>
      <c r="D397" t="s">
        <v>1828</v>
      </c>
      <c r="E397" s="176">
        <v>663066</v>
      </c>
      <c r="G397" s="176">
        <f t="shared" si="18"/>
        <v>-2984734.1300000013</v>
      </c>
      <c r="I397" s="50">
        <f t="shared" si="28"/>
        <v>-663066</v>
      </c>
      <c r="J397" s="51">
        <f t="shared" si="29"/>
        <v>44773</v>
      </c>
      <c r="K397" s="52"/>
    </row>
    <row r="398" spans="1:11" x14ac:dyDescent="0.2">
      <c r="A398" t="s">
        <v>1829</v>
      </c>
      <c r="B398" s="45">
        <v>44771</v>
      </c>
      <c r="C398" t="s">
        <v>5548</v>
      </c>
      <c r="D398" t="s">
        <v>1826</v>
      </c>
      <c r="E398" s="176">
        <v>4066.63</v>
      </c>
      <c r="G398" s="176">
        <f t="shared" si="18"/>
        <v>-2321668.1300000013</v>
      </c>
      <c r="I398" s="50">
        <f t="shared" si="28"/>
        <v>-4066.63</v>
      </c>
      <c r="J398" s="51">
        <f t="shared" si="29"/>
        <v>44773</v>
      </c>
      <c r="K398" s="52"/>
    </row>
    <row r="399" spans="1:11" x14ac:dyDescent="0.2">
      <c r="A399" t="s">
        <v>1829</v>
      </c>
      <c r="B399" s="45">
        <v>44771</v>
      </c>
      <c r="C399" t="s">
        <v>730</v>
      </c>
      <c r="D399" t="s">
        <v>1826</v>
      </c>
      <c r="E399" s="176">
        <v>37110.49</v>
      </c>
      <c r="G399" s="176">
        <f t="shared" si="18"/>
        <v>-2317601.5000000014</v>
      </c>
      <c r="I399" s="50">
        <f t="shared" si="28"/>
        <v>-37110.49</v>
      </c>
      <c r="J399" s="51">
        <f t="shared" si="29"/>
        <v>44773</v>
      </c>
      <c r="K399" s="52"/>
    </row>
    <row r="400" spans="1:11" x14ac:dyDescent="0.2">
      <c r="A400" t="s">
        <v>1829</v>
      </c>
      <c r="B400" s="45">
        <v>44771</v>
      </c>
      <c r="C400" t="s">
        <v>5549</v>
      </c>
      <c r="D400" t="s">
        <v>1826</v>
      </c>
      <c r="E400" s="176">
        <v>2040</v>
      </c>
      <c r="G400" s="176">
        <f t="shared" si="18"/>
        <v>-2280491.0100000012</v>
      </c>
      <c r="I400" s="50">
        <f t="shared" si="28"/>
        <v>-2040</v>
      </c>
      <c r="J400" s="51">
        <f t="shared" si="29"/>
        <v>44773</v>
      </c>
      <c r="K400" s="52"/>
    </row>
    <row r="401" spans="1:11" x14ac:dyDescent="0.2">
      <c r="A401" t="s">
        <v>1829</v>
      </c>
      <c r="B401" s="45">
        <v>44796</v>
      </c>
      <c r="C401" t="s">
        <v>729</v>
      </c>
      <c r="D401" t="s">
        <v>1828</v>
      </c>
      <c r="E401" s="176">
        <v>313599</v>
      </c>
      <c r="G401" s="176">
        <f t="shared" si="18"/>
        <v>-2278451.0100000012</v>
      </c>
      <c r="I401" s="50">
        <f t="shared" si="28"/>
        <v>-313599</v>
      </c>
      <c r="J401" s="51">
        <f t="shared" si="29"/>
        <v>44804</v>
      </c>
      <c r="K401" s="52"/>
    </row>
    <row r="402" spans="1:11" x14ac:dyDescent="0.2">
      <c r="A402" t="s">
        <v>1829</v>
      </c>
      <c r="B402" s="45">
        <v>44796</v>
      </c>
      <c r="C402" t="s">
        <v>5549</v>
      </c>
      <c r="D402" t="s">
        <v>1826</v>
      </c>
      <c r="E402" s="176">
        <v>1440</v>
      </c>
      <c r="G402" s="176">
        <f t="shared" si="18"/>
        <v>-1964852.0100000012</v>
      </c>
      <c r="I402" s="50">
        <f t="shared" si="28"/>
        <v>-1440</v>
      </c>
      <c r="J402" s="51">
        <f t="shared" si="29"/>
        <v>44804</v>
      </c>
      <c r="K402" s="52"/>
    </row>
    <row r="403" spans="1:11" x14ac:dyDescent="0.2">
      <c r="A403" t="s">
        <v>1829</v>
      </c>
      <c r="B403" s="45">
        <v>44803</v>
      </c>
      <c r="C403" t="s">
        <v>5548</v>
      </c>
      <c r="D403" t="s">
        <v>1826</v>
      </c>
      <c r="E403" s="176">
        <v>3162.85</v>
      </c>
      <c r="G403" s="176">
        <f t="shared" si="18"/>
        <v>-1963412.0100000012</v>
      </c>
      <c r="I403" s="50">
        <f t="shared" si="28"/>
        <v>-3162.85</v>
      </c>
      <c r="J403" s="51">
        <f t="shared" si="29"/>
        <v>44804</v>
      </c>
      <c r="K403" s="52"/>
    </row>
    <row r="404" spans="1:11" x14ac:dyDescent="0.2">
      <c r="A404" t="s">
        <v>1829</v>
      </c>
      <c r="B404" s="45">
        <v>44803</v>
      </c>
      <c r="C404" t="s">
        <v>730</v>
      </c>
      <c r="D404" t="s">
        <v>1826</v>
      </c>
      <c r="E404" s="176">
        <v>48080.800000000003</v>
      </c>
      <c r="G404" s="176">
        <f t="shared" si="18"/>
        <v>-1960249.1600000011</v>
      </c>
      <c r="I404" s="50">
        <f t="shared" si="28"/>
        <v>-48080.800000000003</v>
      </c>
      <c r="J404" s="51">
        <f t="shared" si="29"/>
        <v>44804</v>
      </c>
      <c r="K404" s="52"/>
    </row>
    <row r="405" spans="1:11" x14ac:dyDescent="0.2">
      <c r="A405" t="s">
        <v>1829</v>
      </c>
      <c r="B405" s="45">
        <v>44825</v>
      </c>
      <c r="C405" t="s">
        <v>729</v>
      </c>
      <c r="D405" t="s">
        <v>1828</v>
      </c>
      <c r="E405" s="176">
        <v>137152</v>
      </c>
      <c r="G405" s="176">
        <f t="shared" si="18"/>
        <v>-1912168.360000001</v>
      </c>
      <c r="I405" s="50">
        <f t="shared" si="28"/>
        <v>-137152</v>
      </c>
      <c r="J405" s="51">
        <f t="shared" si="29"/>
        <v>44834</v>
      </c>
      <c r="K405" s="52"/>
    </row>
    <row r="406" spans="1:11" x14ac:dyDescent="0.2">
      <c r="A406" t="s">
        <v>1829</v>
      </c>
      <c r="B406" s="45">
        <v>44825</v>
      </c>
      <c r="C406" t="s">
        <v>5549</v>
      </c>
      <c r="D406" t="s">
        <v>1826</v>
      </c>
      <c r="E406" s="176">
        <v>1440</v>
      </c>
      <c r="G406" s="176">
        <f t="shared" si="18"/>
        <v>-1775016.360000001</v>
      </c>
      <c r="I406" s="50">
        <f t="shared" si="28"/>
        <v>-1440</v>
      </c>
      <c r="J406" s="51">
        <f t="shared" si="29"/>
        <v>44834</v>
      </c>
      <c r="K406" s="52"/>
    </row>
    <row r="407" spans="1:11" x14ac:dyDescent="0.2">
      <c r="A407" t="s">
        <v>1829</v>
      </c>
      <c r="B407" s="45">
        <v>44832</v>
      </c>
      <c r="C407" t="s">
        <v>730</v>
      </c>
      <c r="D407" t="s">
        <v>1826</v>
      </c>
      <c r="E407" s="176">
        <v>45551.12</v>
      </c>
      <c r="G407" s="176">
        <f t="shared" ref="G407:G426" si="30">G408+F407-E407</f>
        <v>-1773576.360000001</v>
      </c>
      <c r="I407" s="50">
        <f t="shared" si="28"/>
        <v>-45551.12</v>
      </c>
      <c r="J407" s="51">
        <f t="shared" si="29"/>
        <v>44834</v>
      </c>
      <c r="K407" s="52"/>
    </row>
    <row r="408" spans="1:11" x14ac:dyDescent="0.2">
      <c r="A408" t="s">
        <v>1829</v>
      </c>
      <c r="B408" s="45">
        <v>44832</v>
      </c>
      <c r="C408" t="s">
        <v>5548</v>
      </c>
      <c r="D408" t="s">
        <v>1826</v>
      </c>
      <c r="E408" s="176">
        <v>2239.4699999999998</v>
      </c>
      <c r="G408" s="176">
        <f t="shared" si="30"/>
        <v>-1728025.2400000009</v>
      </c>
      <c r="I408" s="50">
        <f t="shared" si="28"/>
        <v>-2239.4699999999998</v>
      </c>
      <c r="J408" s="51">
        <f t="shared" si="29"/>
        <v>44834</v>
      </c>
      <c r="K408" s="52"/>
    </row>
    <row r="409" spans="1:11" x14ac:dyDescent="0.2">
      <c r="A409" t="s">
        <v>1829</v>
      </c>
      <c r="B409" s="45">
        <v>44862</v>
      </c>
      <c r="C409" t="s">
        <v>729</v>
      </c>
      <c r="D409" t="s">
        <v>1828</v>
      </c>
      <c r="E409" s="176">
        <v>620682</v>
      </c>
      <c r="G409" s="176">
        <f t="shared" si="30"/>
        <v>-1725785.7700000009</v>
      </c>
      <c r="I409" s="50">
        <f t="shared" si="28"/>
        <v>-620682</v>
      </c>
      <c r="J409" s="51">
        <f t="shared" si="29"/>
        <v>44865</v>
      </c>
      <c r="K409" s="52"/>
    </row>
    <row r="410" spans="1:11" x14ac:dyDescent="0.2">
      <c r="A410" t="s">
        <v>1829</v>
      </c>
      <c r="B410" s="45">
        <v>44862</v>
      </c>
      <c r="C410" t="s">
        <v>5548</v>
      </c>
      <c r="D410" t="s">
        <v>1826</v>
      </c>
      <c r="E410" s="176">
        <v>2074.73</v>
      </c>
      <c r="G410" s="176">
        <f t="shared" si="30"/>
        <v>-1105103.7700000009</v>
      </c>
      <c r="I410" s="50">
        <f t="shared" si="28"/>
        <v>-2074.73</v>
      </c>
      <c r="J410" s="51">
        <f t="shared" si="29"/>
        <v>44865</v>
      </c>
      <c r="K410" s="52"/>
    </row>
    <row r="411" spans="1:11" x14ac:dyDescent="0.2">
      <c r="A411" t="s">
        <v>1829</v>
      </c>
      <c r="B411" s="45">
        <v>44862</v>
      </c>
      <c r="C411" t="s">
        <v>730</v>
      </c>
      <c r="D411" t="s">
        <v>1826</v>
      </c>
      <c r="E411" s="176">
        <v>50627.69</v>
      </c>
      <c r="G411" s="176">
        <f t="shared" si="30"/>
        <v>-1103029.040000001</v>
      </c>
      <c r="I411" s="50">
        <f t="shared" si="28"/>
        <v>-50627.69</v>
      </c>
      <c r="J411" s="51">
        <f t="shared" si="29"/>
        <v>44865</v>
      </c>
      <c r="K411" s="52"/>
    </row>
    <row r="412" spans="1:11" x14ac:dyDescent="0.2">
      <c r="A412" t="s">
        <v>1829</v>
      </c>
      <c r="B412" s="45">
        <v>44862</v>
      </c>
      <c r="C412" t="s">
        <v>5549</v>
      </c>
      <c r="D412" t="s">
        <v>1826</v>
      </c>
      <c r="E412" s="176">
        <v>1440</v>
      </c>
      <c r="G412" s="176">
        <f t="shared" si="30"/>
        <v>-1052401.350000001</v>
      </c>
      <c r="I412" s="50">
        <f t="shared" si="28"/>
        <v>-1440</v>
      </c>
      <c r="J412" s="51">
        <f t="shared" si="29"/>
        <v>44865</v>
      </c>
      <c r="K412" s="52"/>
    </row>
    <row r="413" spans="1:11" x14ac:dyDescent="0.2">
      <c r="A413" t="s">
        <v>1829</v>
      </c>
      <c r="B413" s="45">
        <v>44895</v>
      </c>
      <c r="C413" t="s">
        <v>729</v>
      </c>
      <c r="D413" t="s">
        <v>1828</v>
      </c>
      <c r="E413" s="176">
        <v>0</v>
      </c>
      <c r="G413" s="176">
        <f t="shared" si="30"/>
        <v>-1050961.350000001</v>
      </c>
      <c r="I413" s="50">
        <f t="shared" si="28"/>
        <v>0</v>
      </c>
      <c r="J413" s="51">
        <f t="shared" si="29"/>
        <v>44895</v>
      </c>
      <c r="K413" s="52"/>
    </row>
    <row r="414" spans="1:11" x14ac:dyDescent="0.2">
      <c r="A414" t="s">
        <v>1829</v>
      </c>
      <c r="B414" s="45">
        <v>44895</v>
      </c>
      <c r="C414" t="s">
        <v>5548</v>
      </c>
      <c r="D414" t="s">
        <v>1826</v>
      </c>
      <c r="E414" s="176">
        <v>1040.5999999999999</v>
      </c>
      <c r="G414" s="176">
        <f t="shared" si="30"/>
        <v>-1050961.350000001</v>
      </c>
      <c r="I414" s="50">
        <f t="shared" ref="I414:I426" si="31">F414-E414</f>
        <v>-1040.5999999999999</v>
      </c>
      <c r="J414" s="51">
        <f t="shared" ref="J414:J426" si="32">EOMONTH(B414,0)</f>
        <v>44895</v>
      </c>
      <c r="K414" s="52"/>
    </row>
    <row r="415" spans="1:11" x14ac:dyDescent="0.2">
      <c r="A415" t="s">
        <v>1829</v>
      </c>
      <c r="B415" s="45">
        <v>44895</v>
      </c>
      <c r="C415" t="s">
        <v>730</v>
      </c>
      <c r="D415" t="s">
        <v>1826</v>
      </c>
      <c r="E415" s="176">
        <v>61186.63</v>
      </c>
      <c r="G415" s="176">
        <f t="shared" si="30"/>
        <v>-1049920.7500000009</v>
      </c>
      <c r="I415" s="50">
        <f t="shared" si="31"/>
        <v>-61186.63</v>
      </c>
      <c r="J415" s="51">
        <f t="shared" si="32"/>
        <v>44895</v>
      </c>
      <c r="K415" s="52"/>
    </row>
    <row r="416" spans="1:11" x14ac:dyDescent="0.2">
      <c r="A416" t="s">
        <v>1829</v>
      </c>
      <c r="B416" s="45">
        <v>44911</v>
      </c>
      <c r="C416" t="s">
        <v>5549</v>
      </c>
      <c r="D416" t="s">
        <v>1826</v>
      </c>
      <c r="E416" s="176">
        <v>1440</v>
      </c>
      <c r="G416" s="176">
        <f t="shared" si="30"/>
        <v>-988734.12000000104</v>
      </c>
      <c r="I416" s="50">
        <f t="shared" si="31"/>
        <v>-1440</v>
      </c>
      <c r="J416" s="51">
        <f t="shared" si="32"/>
        <v>44926</v>
      </c>
      <c r="K416" s="52"/>
    </row>
    <row r="417" spans="1:11" x14ac:dyDescent="0.2">
      <c r="A417" t="s">
        <v>1829</v>
      </c>
      <c r="B417" s="45">
        <v>44911</v>
      </c>
      <c r="C417" t="s">
        <v>729</v>
      </c>
      <c r="D417" t="s">
        <v>1828</v>
      </c>
      <c r="E417" s="176">
        <v>224947</v>
      </c>
      <c r="G417" s="176">
        <f t="shared" si="30"/>
        <v>-987294.12000000104</v>
      </c>
      <c r="I417" s="50">
        <f t="shared" si="31"/>
        <v>-224947</v>
      </c>
      <c r="J417" s="51">
        <f t="shared" si="32"/>
        <v>44926</v>
      </c>
      <c r="K417" s="52"/>
    </row>
    <row r="418" spans="1:11" x14ac:dyDescent="0.2">
      <c r="A418" t="s">
        <v>1829</v>
      </c>
      <c r="B418" s="45">
        <v>44923</v>
      </c>
      <c r="C418" t="s">
        <v>5548</v>
      </c>
      <c r="D418" t="s">
        <v>1826</v>
      </c>
      <c r="E418" s="176">
        <v>765.31</v>
      </c>
      <c r="G418" s="176">
        <f t="shared" si="30"/>
        <v>-762347.12000000104</v>
      </c>
      <c r="I418" s="50">
        <f t="shared" si="31"/>
        <v>-765.31</v>
      </c>
      <c r="J418" s="51">
        <f t="shared" si="32"/>
        <v>44926</v>
      </c>
      <c r="K418" s="52"/>
    </row>
    <row r="419" spans="1:11" x14ac:dyDescent="0.2">
      <c r="A419" t="s">
        <v>1829</v>
      </c>
      <c r="B419" s="45">
        <v>44923</v>
      </c>
      <c r="C419" t="s">
        <v>730</v>
      </c>
      <c r="D419" t="s">
        <v>1826</v>
      </c>
      <c r="E419" s="176">
        <v>62892.94</v>
      </c>
      <c r="G419" s="176">
        <f t="shared" si="30"/>
        <v>-761581.81000000099</v>
      </c>
      <c r="I419" s="50">
        <f t="shared" si="31"/>
        <v>-62892.94</v>
      </c>
      <c r="J419" s="51">
        <f t="shared" si="32"/>
        <v>44926</v>
      </c>
      <c r="K419" s="52"/>
    </row>
    <row r="420" spans="1:11" x14ac:dyDescent="0.2">
      <c r="A420" t="s">
        <v>1829</v>
      </c>
      <c r="B420" s="45">
        <v>44932</v>
      </c>
      <c r="C420" t="s">
        <v>729</v>
      </c>
      <c r="D420" t="s">
        <v>1828</v>
      </c>
      <c r="E420" s="176">
        <v>198560</v>
      </c>
      <c r="G420" s="176">
        <f t="shared" si="30"/>
        <v>-698688.87000000104</v>
      </c>
      <c r="I420" s="50">
        <f t="shared" si="31"/>
        <v>-198560</v>
      </c>
      <c r="J420" s="51">
        <f t="shared" si="32"/>
        <v>44957</v>
      </c>
      <c r="K420" s="52"/>
    </row>
    <row r="421" spans="1:11" x14ac:dyDescent="0.2">
      <c r="A421" t="s">
        <v>1829</v>
      </c>
      <c r="B421" s="45">
        <v>44932</v>
      </c>
      <c r="C421" t="s">
        <v>5549</v>
      </c>
      <c r="D421" t="s">
        <v>1826</v>
      </c>
      <c r="E421" s="176">
        <v>1440</v>
      </c>
      <c r="G421" s="176">
        <f t="shared" si="30"/>
        <v>-500128.8700000011</v>
      </c>
      <c r="I421" s="50">
        <f t="shared" si="31"/>
        <v>-1440</v>
      </c>
      <c r="J421" s="51">
        <f t="shared" si="32"/>
        <v>44957</v>
      </c>
      <c r="K421" s="52"/>
    </row>
    <row r="422" spans="1:11" x14ac:dyDescent="0.2">
      <c r="A422" t="s">
        <v>1829</v>
      </c>
      <c r="B422" s="45">
        <v>44953</v>
      </c>
      <c r="C422" t="s">
        <v>5548</v>
      </c>
      <c r="D422" t="s">
        <v>1826</v>
      </c>
      <c r="E422" s="176">
        <v>217.61</v>
      </c>
      <c r="G422" s="176">
        <f t="shared" si="30"/>
        <v>-498688.8700000011</v>
      </c>
      <c r="I422" s="50">
        <f t="shared" si="31"/>
        <v>-217.61</v>
      </c>
      <c r="J422" s="51">
        <f t="shared" si="32"/>
        <v>44957</v>
      </c>
      <c r="K422" s="52"/>
    </row>
    <row r="423" spans="1:11" x14ac:dyDescent="0.2">
      <c r="A423" t="s">
        <v>1829</v>
      </c>
      <c r="B423" s="45">
        <v>44953</v>
      </c>
      <c r="C423" t="s">
        <v>730</v>
      </c>
      <c r="D423" t="s">
        <v>1826</v>
      </c>
      <c r="E423" s="176">
        <v>67476.06</v>
      </c>
      <c r="G423" s="176">
        <f t="shared" si="30"/>
        <v>-498471.26000000112</v>
      </c>
      <c r="I423" s="50">
        <f t="shared" si="31"/>
        <v>-67476.06</v>
      </c>
      <c r="J423" s="51">
        <f t="shared" si="32"/>
        <v>44957</v>
      </c>
      <c r="K423" s="52"/>
    </row>
    <row r="424" spans="1:11" x14ac:dyDescent="0.2">
      <c r="A424" t="s">
        <v>1829</v>
      </c>
      <c r="B424" s="45">
        <v>44953</v>
      </c>
      <c r="C424" t="s">
        <v>5550</v>
      </c>
      <c r="D424" t="s">
        <v>1824</v>
      </c>
      <c r="E424" s="176">
        <v>300000</v>
      </c>
      <c r="G424" s="176">
        <f t="shared" si="30"/>
        <v>-430995.20000000112</v>
      </c>
      <c r="I424" s="50">
        <f t="shared" si="31"/>
        <v>-300000</v>
      </c>
      <c r="J424" s="51">
        <f t="shared" si="32"/>
        <v>44957</v>
      </c>
      <c r="K424" s="52"/>
    </row>
    <row r="425" spans="1:11" x14ac:dyDescent="0.2">
      <c r="A425" t="s">
        <v>1829</v>
      </c>
      <c r="B425" s="45">
        <v>44953</v>
      </c>
      <c r="C425" t="s">
        <v>5551</v>
      </c>
      <c r="D425" t="s">
        <v>1824</v>
      </c>
      <c r="E425" s="176">
        <v>122755</v>
      </c>
      <c r="G425" s="176">
        <f t="shared" si="30"/>
        <v>-130995.20000000112</v>
      </c>
      <c r="I425" s="50">
        <f t="shared" si="31"/>
        <v>-122755</v>
      </c>
      <c r="J425" s="51">
        <f t="shared" si="32"/>
        <v>44957</v>
      </c>
      <c r="K425" s="52"/>
    </row>
    <row r="426" spans="1:11" x14ac:dyDescent="0.2">
      <c r="A426" t="s">
        <v>1829</v>
      </c>
      <c r="B426" s="45">
        <v>44956</v>
      </c>
      <c r="C426" t="s">
        <v>730</v>
      </c>
      <c r="D426" t="s">
        <v>1826</v>
      </c>
      <c r="E426" s="176">
        <v>8240.2000000011176</v>
      </c>
      <c r="G426" s="176">
        <f t="shared" si="30"/>
        <v>-8240.2000000011176</v>
      </c>
      <c r="I426" s="50">
        <f t="shared" si="31"/>
        <v>-8240.2000000011176</v>
      </c>
      <c r="J426" s="51">
        <f t="shared" si="32"/>
        <v>44957</v>
      </c>
      <c r="K426" s="52"/>
    </row>
  </sheetData>
  <autoFilter ref="A2:BC334" xr:uid="{2F5D9A99-9F83-48D6-92C9-64C59A7DB27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7FB3-E258-43BB-A7CD-01BF63DCDF2C}">
  <sheetPr>
    <tabColor theme="9" tint="0.79998168889431442"/>
  </sheetPr>
  <dimension ref="A1:BC1084"/>
  <sheetViews>
    <sheetView zoomScale="69" zoomScaleNormal="85" workbookViewId="0">
      <selection activeCell="B13" sqref="B13:G13"/>
    </sheetView>
  </sheetViews>
  <sheetFormatPr baseColWidth="10" defaultColWidth="7.33203125" defaultRowHeight="13" x14ac:dyDescent="0.15"/>
  <cols>
    <col min="1" max="1" width="40.6640625" style="2" bestFit="1" customWidth="1"/>
    <col min="2" max="2" width="13.33203125" style="2" customWidth="1"/>
    <col min="3" max="3" width="49.6640625" style="2" customWidth="1"/>
    <col min="4" max="4" width="13" style="2" customWidth="1"/>
    <col min="5" max="5" width="19.1640625" style="3" customWidth="1"/>
    <col min="6" max="6" width="13.5" style="3" bestFit="1" customWidth="1"/>
    <col min="7" max="7" width="14.33203125" style="3" customWidth="1"/>
    <col min="8" max="8" width="1.83203125" style="3" customWidth="1"/>
    <col min="9" max="9" width="16.6640625" style="4" customWidth="1"/>
    <col min="10" max="10" width="15" style="2" customWidth="1"/>
    <col min="11" max="11" width="40.6640625" style="2" customWidth="1"/>
    <col min="12" max="12" width="12.5" style="2" bestFit="1" customWidth="1"/>
    <col min="13" max="13" width="10" style="2" bestFit="1" customWidth="1"/>
    <col min="14" max="16384" width="7.33203125" style="2"/>
  </cols>
  <sheetData>
    <row r="1" spans="1:13" x14ac:dyDescent="0.15">
      <c r="E1" s="3">
        <f>SUBTOTAL(9,E67:E1048576)</f>
        <v>18509390.859999999</v>
      </c>
      <c r="F1" s="3">
        <f>SUBTOTAL(9,F67:F1048576)</f>
        <v>18847366.07</v>
      </c>
      <c r="I1" s="4">
        <f>SUBTOTAL(9,I67:I1048576)</f>
        <v>337975.20999999996</v>
      </c>
    </row>
    <row r="2" spans="1:13" x14ac:dyDescent="0.15">
      <c r="A2" s="38" t="s">
        <v>19</v>
      </c>
      <c r="B2" s="39" t="s">
        <v>20</v>
      </c>
      <c r="C2" s="38" t="s">
        <v>21</v>
      </c>
      <c r="D2" s="38" t="s">
        <v>22</v>
      </c>
      <c r="E2" s="5" t="s">
        <v>23</v>
      </c>
      <c r="F2" s="5" t="s">
        <v>24</v>
      </c>
      <c r="G2" s="6" t="s">
        <v>25</v>
      </c>
      <c r="H2" s="6"/>
      <c r="I2" s="5" t="s">
        <v>26</v>
      </c>
      <c r="J2" s="38" t="s">
        <v>27</v>
      </c>
      <c r="K2" s="38" t="s">
        <v>28</v>
      </c>
      <c r="L2" s="2" t="s">
        <v>283</v>
      </c>
      <c r="M2" s="3"/>
    </row>
    <row r="3" spans="1:13" s="53" customFormat="1" ht="15" x14ac:dyDescent="0.2">
      <c r="A3" s="44" t="s">
        <v>718</v>
      </c>
      <c r="B3" s="45">
        <v>45386</v>
      </c>
      <c r="C3" s="46" t="s">
        <v>719</v>
      </c>
      <c r="D3" s="46"/>
      <c r="E3" s="47">
        <v>6600</v>
      </c>
      <c r="F3" s="47"/>
      <c r="G3" s="47">
        <f>E3-F3</f>
        <v>6600</v>
      </c>
      <c r="H3" s="49"/>
      <c r="I3" s="50">
        <f t="shared" ref="I3" si="0">F3-E3</f>
        <v>-6600</v>
      </c>
      <c r="J3" s="51">
        <f t="shared" ref="J3" si="1">EOMONTH(B3,0)</f>
        <v>45412</v>
      </c>
      <c r="K3" s="52"/>
      <c r="M3" s="54"/>
    </row>
    <row r="4" spans="1:13" s="53" customFormat="1" ht="15" x14ac:dyDescent="0.2">
      <c r="A4" s="44" t="s">
        <v>718</v>
      </c>
      <c r="B4" s="45">
        <v>45386</v>
      </c>
      <c r="C4" s="46" t="s">
        <v>720</v>
      </c>
      <c r="D4" s="46"/>
      <c r="E4" s="47"/>
      <c r="F4" s="47">
        <v>6600</v>
      </c>
      <c r="G4" s="47">
        <f>G3+E4-F4</f>
        <v>0</v>
      </c>
      <c r="H4" s="49"/>
      <c r="I4" s="50">
        <f t="shared" ref="I4:I103" si="2">F4-E4</f>
        <v>6600</v>
      </c>
      <c r="J4" s="51">
        <f t="shared" ref="J4:J103" si="3">EOMONTH(B4,0)</f>
        <v>45412</v>
      </c>
      <c r="K4" s="52"/>
      <c r="M4" s="54"/>
    </row>
    <row r="5" spans="1:13" s="53" customFormat="1" ht="15" x14ac:dyDescent="0.2">
      <c r="A5" s="44" t="s">
        <v>718</v>
      </c>
      <c r="B5" s="45">
        <v>45405</v>
      </c>
      <c r="C5" s="46" t="s">
        <v>721</v>
      </c>
      <c r="D5" s="46"/>
      <c r="E5" s="47">
        <v>13800</v>
      </c>
      <c r="F5" s="47"/>
      <c r="G5" s="47">
        <f t="shared" ref="G5:G50" si="4">G4+E5-F5</f>
        <v>13800</v>
      </c>
      <c r="H5" s="49"/>
      <c r="I5" s="50">
        <f t="shared" si="2"/>
        <v>-13800</v>
      </c>
      <c r="J5" s="51">
        <f t="shared" si="3"/>
        <v>45412</v>
      </c>
      <c r="K5" s="52"/>
      <c r="M5" s="54"/>
    </row>
    <row r="6" spans="1:13" s="53" customFormat="1" ht="15" x14ac:dyDescent="0.2">
      <c r="A6" s="44" t="s">
        <v>718</v>
      </c>
      <c r="B6" s="45">
        <v>45405</v>
      </c>
      <c r="C6" s="46" t="s">
        <v>722</v>
      </c>
      <c r="D6" s="46"/>
      <c r="E6" s="47"/>
      <c r="F6" s="47">
        <v>13800</v>
      </c>
      <c r="G6" s="47">
        <f t="shared" si="4"/>
        <v>0</v>
      </c>
      <c r="H6" s="49"/>
      <c r="I6" s="50">
        <f t="shared" si="2"/>
        <v>13800</v>
      </c>
      <c r="J6" s="51">
        <f t="shared" si="3"/>
        <v>45412</v>
      </c>
      <c r="K6" s="52"/>
      <c r="M6" s="54"/>
    </row>
    <row r="7" spans="1:13" s="53" customFormat="1" ht="15" x14ac:dyDescent="0.2">
      <c r="A7" s="44" t="s">
        <v>718</v>
      </c>
      <c r="B7" s="45">
        <v>45453</v>
      </c>
      <c r="C7" s="46" t="s">
        <v>723</v>
      </c>
      <c r="D7" s="46"/>
      <c r="E7" s="47">
        <v>1560</v>
      </c>
      <c r="F7" s="47"/>
      <c r="G7" s="47">
        <f t="shared" si="4"/>
        <v>1560</v>
      </c>
      <c r="H7" s="49"/>
      <c r="I7" s="50">
        <f t="shared" si="2"/>
        <v>-1560</v>
      </c>
      <c r="J7" s="51">
        <f t="shared" si="3"/>
        <v>45473</v>
      </c>
      <c r="K7" s="52"/>
      <c r="M7" s="54"/>
    </row>
    <row r="8" spans="1:13" s="53" customFormat="1" ht="15" x14ac:dyDescent="0.2">
      <c r="A8" s="44" t="s">
        <v>718</v>
      </c>
      <c r="B8" s="45">
        <v>45453</v>
      </c>
      <c r="C8" s="46" t="s">
        <v>724</v>
      </c>
      <c r="D8" s="46"/>
      <c r="E8" s="47"/>
      <c r="F8" s="47">
        <v>1560</v>
      </c>
      <c r="G8" s="47">
        <f t="shared" si="4"/>
        <v>0</v>
      </c>
      <c r="H8" s="49"/>
      <c r="I8" s="50">
        <f t="shared" si="2"/>
        <v>1560</v>
      </c>
      <c r="J8" s="51">
        <f t="shared" si="3"/>
        <v>45473</v>
      </c>
      <c r="K8" s="52"/>
      <c r="M8" s="54"/>
    </row>
    <row r="9" spans="1:13" s="53" customFormat="1" ht="15" x14ac:dyDescent="0.2">
      <c r="A9" s="44" t="s">
        <v>718</v>
      </c>
      <c r="B9" s="45">
        <v>45454</v>
      </c>
      <c r="C9" s="46" t="s">
        <v>725</v>
      </c>
      <c r="D9" s="46"/>
      <c r="E9" s="47">
        <v>131250</v>
      </c>
      <c r="F9" s="47"/>
      <c r="G9" s="47">
        <f t="shared" si="4"/>
        <v>131250</v>
      </c>
      <c r="H9" s="49"/>
      <c r="I9" s="50">
        <f t="shared" si="2"/>
        <v>-131250</v>
      </c>
      <c r="J9" s="51">
        <f t="shared" si="3"/>
        <v>45473</v>
      </c>
      <c r="K9" s="52"/>
      <c r="M9" s="54"/>
    </row>
    <row r="10" spans="1:13" s="53" customFormat="1" ht="15" x14ac:dyDescent="0.2">
      <c r="A10" s="44" t="s">
        <v>718</v>
      </c>
      <c r="B10" s="45">
        <v>45454</v>
      </c>
      <c r="C10" s="46" t="s">
        <v>726</v>
      </c>
      <c r="D10" s="46"/>
      <c r="E10" s="47"/>
      <c r="F10" s="47">
        <v>131250</v>
      </c>
      <c r="G10" s="47">
        <f t="shared" si="4"/>
        <v>0</v>
      </c>
      <c r="H10" s="49"/>
      <c r="I10" s="50">
        <f t="shared" si="2"/>
        <v>131250</v>
      </c>
      <c r="J10" s="51">
        <f t="shared" si="3"/>
        <v>45473</v>
      </c>
      <c r="K10" s="52"/>
      <c r="M10" s="54"/>
    </row>
    <row r="11" spans="1:13" s="53" customFormat="1" ht="15" x14ac:dyDescent="0.2">
      <c r="A11" s="44" t="s">
        <v>718</v>
      </c>
      <c r="B11" s="45">
        <v>45469</v>
      </c>
      <c r="C11" s="46" t="s">
        <v>723</v>
      </c>
      <c r="D11" s="46"/>
      <c r="E11" s="47">
        <v>1560</v>
      </c>
      <c r="F11" s="47"/>
      <c r="G11" s="47">
        <f t="shared" si="4"/>
        <v>1560</v>
      </c>
      <c r="H11" s="49"/>
      <c r="I11" s="50">
        <f t="shared" si="2"/>
        <v>-1560</v>
      </c>
      <c r="J11" s="51">
        <f t="shared" si="3"/>
        <v>45473</v>
      </c>
      <c r="K11" s="52"/>
      <c r="M11" s="54"/>
    </row>
    <row r="12" spans="1:13" s="53" customFormat="1" ht="15" x14ac:dyDescent="0.2">
      <c r="A12" s="44" t="s">
        <v>718</v>
      </c>
      <c r="B12" s="45">
        <v>45469</v>
      </c>
      <c r="C12" s="46" t="s">
        <v>724</v>
      </c>
      <c r="D12" s="46"/>
      <c r="E12" s="47"/>
      <c r="F12" s="47">
        <v>1560</v>
      </c>
      <c r="G12" s="47">
        <f t="shared" si="4"/>
        <v>0</v>
      </c>
      <c r="H12" s="49"/>
      <c r="I12" s="50">
        <f t="shared" si="2"/>
        <v>1560</v>
      </c>
      <c r="J12" s="51">
        <f t="shared" si="3"/>
        <v>45473</v>
      </c>
      <c r="K12" s="52"/>
      <c r="M12" s="54"/>
    </row>
    <row r="13" spans="1:13" s="53" customFormat="1" ht="15" x14ac:dyDescent="0.2">
      <c r="A13" s="44" t="s">
        <v>718</v>
      </c>
      <c r="B13" s="45">
        <v>45474</v>
      </c>
      <c r="C13" s="46" t="s">
        <v>727</v>
      </c>
      <c r="D13" s="46"/>
      <c r="E13" s="47">
        <v>5465</v>
      </c>
      <c r="F13" s="47"/>
      <c r="G13" s="47">
        <f t="shared" si="4"/>
        <v>5465</v>
      </c>
      <c r="H13" s="49"/>
      <c r="I13" s="50">
        <f t="shared" si="2"/>
        <v>-5465</v>
      </c>
      <c r="J13" s="51">
        <f t="shared" si="3"/>
        <v>45504</v>
      </c>
      <c r="K13" s="52"/>
      <c r="M13" s="54"/>
    </row>
    <row r="14" spans="1:13" s="53" customFormat="1" ht="15" x14ac:dyDescent="0.2">
      <c r="A14" s="44" t="s">
        <v>718</v>
      </c>
      <c r="B14" s="45">
        <v>45474</v>
      </c>
      <c r="C14" s="46" t="s">
        <v>728</v>
      </c>
      <c r="D14" s="46"/>
      <c r="E14" s="47"/>
      <c r="F14" s="47">
        <v>5465</v>
      </c>
      <c r="G14" s="47">
        <f t="shared" si="4"/>
        <v>0</v>
      </c>
      <c r="H14" s="49"/>
      <c r="I14" s="50">
        <f t="shared" si="2"/>
        <v>5465</v>
      </c>
      <c r="J14" s="51">
        <f t="shared" si="3"/>
        <v>45504</v>
      </c>
      <c r="K14" s="52"/>
      <c r="M14" s="54"/>
    </row>
    <row r="15" spans="1:13" s="53" customFormat="1" ht="15" x14ac:dyDescent="0.2">
      <c r="A15" s="44" t="s">
        <v>718</v>
      </c>
      <c r="B15" s="45">
        <v>45491</v>
      </c>
      <c r="C15" s="46" t="s">
        <v>723</v>
      </c>
      <c r="D15" s="46"/>
      <c r="E15" s="47">
        <v>1560</v>
      </c>
      <c r="F15" s="47"/>
      <c r="G15" s="47">
        <f t="shared" si="4"/>
        <v>1560</v>
      </c>
      <c r="H15" s="49"/>
      <c r="I15" s="50">
        <f t="shared" si="2"/>
        <v>-1560</v>
      </c>
      <c r="J15" s="51">
        <f t="shared" si="3"/>
        <v>45504</v>
      </c>
      <c r="K15" s="52"/>
      <c r="M15" s="54"/>
    </row>
    <row r="16" spans="1:13" s="53" customFormat="1" ht="15" x14ac:dyDescent="0.2">
      <c r="A16" s="44" t="s">
        <v>718</v>
      </c>
      <c r="B16" s="45">
        <v>45491</v>
      </c>
      <c r="C16" s="46" t="s">
        <v>724</v>
      </c>
      <c r="D16" s="46"/>
      <c r="E16" s="47"/>
      <c r="F16" s="47">
        <v>1560</v>
      </c>
      <c r="G16" s="47">
        <f t="shared" si="4"/>
        <v>0</v>
      </c>
      <c r="H16" s="49"/>
      <c r="I16" s="50">
        <f t="shared" si="2"/>
        <v>1560</v>
      </c>
      <c r="J16" s="51">
        <f t="shared" si="3"/>
        <v>45504</v>
      </c>
      <c r="K16" s="52"/>
      <c r="M16" s="54"/>
    </row>
    <row r="17" spans="1:13" s="53" customFormat="1" ht="15" x14ac:dyDescent="0.2">
      <c r="A17" s="44" t="s">
        <v>718</v>
      </c>
      <c r="B17" s="45">
        <v>45492</v>
      </c>
      <c r="C17" s="46" t="s">
        <v>729</v>
      </c>
      <c r="D17" s="46"/>
      <c r="E17" s="47">
        <v>113529</v>
      </c>
      <c r="F17" s="47"/>
      <c r="G17" s="47">
        <f t="shared" si="4"/>
        <v>113529</v>
      </c>
      <c r="H17" s="49"/>
      <c r="I17" s="50">
        <f t="shared" si="2"/>
        <v>-113529</v>
      </c>
      <c r="J17" s="51">
        <f t="shared" si="3"/>
        <v>45504</v>
      </c>
      <c r="K17" s="52"/>
      <c r="M17" s="54"/>
    </row>
    <row r="18" spans="1:13" s="53" customFormat="1" ht="15" x14ac:dyDescent="0.2">
      <c r="A18" s="44" t="s">
        <v>718</v>
      </c>
      <c r="B18" s="45">
        <v>45504</v>
      </c>
      <c r="C18" s="46" t="s">
        <v>730</v>
      </c>
      <c r="D18" s="46"/>
      <c r="E18" s="47">
        <v>0</v>
      </c>
      <c r="F18" s="47"/>
      <c r="G18" s="47">
        <f t="shared" si="4"/>
        <v>113529</v>
      </c>
      <c r="H18" s="49"/>
      <c r="I18" s="50">
        <f t="shared" si="2"/>
        <v>0</v>
      </c>
      <c r="J18" s="51">
        <f t="shared" si="3"/>
        <v>45504</v>
      </c>
      <c r="K18" s="52"/>
      <c r="M18" s="54"/>
    </row>
    <row r="19" spans="1:13" s="53" customFormat="1" ht="15" x14ac:dyDescent="0.2">
      <c r="A19" s="44" t="s">
        <v>718</v>
      </c>
      <c r="B19" s="45">
        <v>45520</v>
      </c>
      <c r="C19" s="46" t="s">
        <v>729</v>
      </c>
      <c r="D19" s="46"/>
      <c r="E19" s="47">
        <v>455843</v>
      </c>
      <c r="F19" s="47"/>
      <c r="G19" s="47">
        <f t="shared" si="4"/>
        <v>569372</v>
      </c>
      <c r="H19" s="49"/>
      <c r="I19" s="50">
        <f t="shared" si="2"/>
        <v>-455843</v>
      </c>
      <c r="J19" s="51">
        <f t="shared" si="3"/>
        <v>45535</v>
      </c>
      <c r="K19" s="52"/>
      <c r="M19" s="54"/>
    </row>
    <row r="20" spans="1:13" s="53" customFormat="1" ht="15" x14ac:dyDescent="0.2">
      <c r="A20" s="44" t="s">
        <v>718</v>
      </c>
      <c r="B20" s="45">
        <v>45524</v>
      </c>
      <c r="C20" s="46" t="s">
        <v>723</v>
      </c>
      <c r="D20" s="46"/>
      <c r="E20" s="47">
        <v>1560</v>
      </c>
      <c r="F20" s="47"/>
      <c r="G20" s="47">
        <f t="shared" si="4"/>
        <v>570932</v>
      </c>
      <c r="H20" s="49"/>
      <c r="I20" s="50">
        <f t="shared" si="2"/>
        <v>-1560</v>
      </c>
      <c r="J20" s="51">
        <f t="shared" si="3"/>
        <v>45535</v>
      </c>
      <c r="K20" s="52"/>
      <c r="M20" s="54"/>
    </row>
    <row r="21" spans="1:13" s="53" customFormat="1" ht="15" x14ac:dyDescent="0.2">
      <c r="A21" s="44" t="s">
        <v>718</v>
      </c>
      <c r="B21" s="45">
        <v>45524</v>
      </c>
      <c r="C21" s="46" t="s">
        <v>724</v>
      </c>
      <c r="D21" s="46"/>
      <c r="E21" s="47"/>
      <c r="F21" s="47">
        <v>1560</v>
      </c>
      <c r="G21" s="47">
        <f t="shared" si="4"/>
        <v>569372</v>
      </c>
      <c r="H21" s="49"/>
      <c r="I21" s="50">
        <f t="shared" si="2"/>
        <v>1560</v>
      </c>
      <c r="J21" s="51">
        <f t="shared" si="3"/>
        <v>45535</v>
      </c>
      <c r="K21" s="52"/>
      <c r="M21" s="54"/>
    </row>
    <row r="22" spans="1:13" s="53" customFormat="1" ht="15" x14ac:dyDescent="0.2">
      <c r="A22" s="44" t="s">
        <v>718</v>
      </c>
      <c r="B22" s="45">
        <v>45535</v>
      </c>
      <c r="C22" s="46" t="s">
        <v>730</v>
      </c>
      <c r="D22" s="46"/>
      <c r="E22" s="47">
        <v>0</v>
      </c>
      <c r="F22" s="47"/>
      <c r="G22" s="47">
        <f t="shared" si="4"/>
        <v>569372</v>
      </c>
      <c r="H22" s="49"/>
      <c r="I22" s="50">
        <f t="shared" si="2"/>
        <v>0</v>
      </c>
      <c r="J22" s="51">
        <f t="shared" si="3"/>
        <v>45535</v>
      </c>
      <c r="K22" s="52"/>
      <c r="M22" s="54"/>
    </row>
    <row r="23" spans="1:13" s="53" customFormat="1" ht="15" x14ac:dyDescent="0.2">
      <c r="A23" s="44" t="s">
        <v>718</v>
      </c>
      <c r="B23" s="45">
        <v>45535</v>
      </c>
      <c r="C23" s="46" t="s">
        <v>727</v>
      </c>
      <c r="D23" s="46"/>
      <c r="E23" s="47">
        <v>8615.9735680510985</v>
      </c>
      <c r="F23" s="47"/>
      <c r="G23" s="47">
        <f t="shared" si="4"/>
        <v>577987.97356805112</v>
      </c>
      <c r="H23" s="49"/>
      <c r="I23" s="50">
        <f t="shared" si="2"/>
        <v>-8615.9735680510985</v>
      </c>
      <c r="J23" s="51">
        <f t="shared" si="3"/>
        <v>45535</v>
      </c>
      <c r="K23" s="52"/>
      <c r="M23" s="54"/>
    </row>
    <row r="24" spans="1:13" s="53" customFormat="1" ht="15" x14ac:dyDescent="0.2">
      <c r="A24" s="44" t="s">
        <v>718</v>
      </c>
      <c r="B24" s="45">
        <v>45552</v>
      </c>
      <c r="C24" s="46" t="s">
        <v>729</v>
      </c>
      <c r="D24" s="46"/>
      <c r="E24" s="47">
        <v>606085</v>
      </c>
      <c r="F24" s="47"/>
      <c r="G24" s="47">
        <f t="shared" si="4"/>
        <v>1184072.9735680511</v>
      </c>
      <c r="H24" s="49"/>
      <c r="I24" s="50">
        <f t="shared" si="2"/>
        <v>-606085</v>
      </c>
      <c r="J24" s="51">
        <f t="shared" si="3"/>
        <v>45565</v>
      </c>
      <c r="K24" s="52"/>
      <c r="M24" s="54"/>
    </row>
    <row r="25" spans="1:13" s="53" customFormat="1" ht="15" x14ac:dyDescent="0.2">
      <c r="A25" s="44" t="s">
        <v>718</v>
      </c>
      <c r="B25" s="45">
        <v>45553</v>
      </c>
      <c r="C25" s="46" t="s">
        <v>723</v>
      </c>
      <c r="D25" s="46"/>
      <c r="E25" s="47">
        <v>1560</v>
      </c>
      <c r="F25" s="47"/>
      <c r="G25" s="47">
        <f t="shared" si="4"/>
        <v>1185632.9735680511</v>
      </c>
      <c r="H25" s="49"/>
      <c r="I25" s="50">
        <f t="shared" si="2"/>
        <v>-1560</v>
      </c>
      <c r="J25" s="51">
        <f t="shared" si="3"/>
        <v>45565</v>
      </c>
      <c r="K25" s="52"/>
      <c r="M25" s="54"/>
    </row>
    <row r="26" spans="1:13" s="53" customFormat="1" ht="15" x14ac:dyDescent="0.2">
      <c r="A26" s="44" t="s">
        <v>718</v>
      </c>
      <c r="B26" s="45">
        <v>45553</v>
      </c>
      <c r="C26" s="46" t="s">
        <v>724</v>
      </c>
      <c r="D26" s="46"/>
      <c r="E26" s="47"/>
      <c r="F26" s="47">
        <v>1560</v>
      </c>
      <c r="G26" s="47">
        <f t="shared" si="4"/>
        <v>1184072.9735680511</v>
      </c>
      <c r="H26" s="49"/>
      <c r="I26" s="50">
        <f t="shared" si="2"/>
        <v>1560</v>
      </c>
      <c r="J26" s="51">
        <f t="shared" si="3"/>
        <v>45565</v>
      </c>
      <c r="K26" s="52"/>
      <c r="M26" s="54"/>
    </row>
    <row r="27" spans="1:13" s="53" customFormat="1" ht="15" x14ac:dyDescent="0.2">
      <c r="A27" s="44" t="s">
        <v>718</v>
      </c>
      <c r="B27" s="45">
        <v>45565</v>
      </c>
      <c r="C27" s="46" t="s">
        <v>18</v>
      </c>
      <c r="D27" s="46"/>
      <c r="E27" s="47"/>
      <c r="F27" s="47">
        <v>141</v>
      </c>
      <c r="G27" s="47">
        <f t="shared" si="4"/>
        <v>1183931.9735680511</v>
      </c>
      <c r="H27" s="49"/>
      <c r="I27" s="50">
        <f t="shared" si="2"/>
        <v>141</v>
      </c>
      <c r="J27" s="51">
        <f t="shared" si="3"/>
        <v>45565</v>
      </c>
      <c r="K27" s="52"/>
      <c r="M27" s="54"/>
    </row>
    <row r="28" spans="1:13" s="53" customFormat="1" ht="15" x14ac:dyDescent="0.2">
      <c r="A28" s="44" t="s">
        <v>718</v>
      </c>
      <c r="B28" s="45">
        <v>45565</v>
      </c>
      <c r="C28" s="46" t="s">
        <v>730</v>
      </c>
      <c r="D28" s="46"/>
      <c r="E28" s="47">
        <v>2787.71</v>
      </c>
      <c r="F28" s="47"/>
      <c r="G28" s="47">
        <f t="shared" si="4"/>
        <v>1186719.6835680511</v>
      </c>
      <c r="H28" s="49"/>
      <c r="I28" s="50">
        <f t="shared" si="2"/>
        <v>-2787.71</v>
      </c>
      <c r="J28" s="51">
        <f t="shared" si="3"/>
        <v>45565</v>
      </c>
      <c r="K28" s="52"/>
      <c r="M28" s="54"/>
    </row>
    <row r="29" spans="1:13" s="53" customFormat="1" ht="15" x14ac:dyDescent="0.2">
      <c r="A29" s="44" t="s">
        <v>718</v>
      </c>
      <c r="B29" s="45">
        <v>45565</v>
      </c>
      <c r="C29" s="46" t="s">
        <v>727</v>
      </c>
      <c r="D29" s="46"/>
      <c r="E29" s="47">
        <v>8230.6871469263024</v>
      </c>
      <c r="F29" s="47"/>
      <c r="G29" s="47">
        <f t="shared" si="4"/>
        <v>1194950.3707149774</v>
      </c>
      <c r="H29" s="49"/>
      <c r="I29" s="50">
        <f t="shared" si="2"/>
        <v>-8230.6871469263024</v>
      </c>
      <c r="J29" s="51">
        <f t="shared" si="3"/>
        <v>45565</v>
      </c>
      <c r="K29" s="52"/>
      <c r="M29" s="54"/>
    </row>
    <row r="30" spans="1:13" s="53" customFormat="1" ht="15" x14ac:dyDescent="0.2">
      <c r="A30" s="44" t="s">
        <v>718</v>
      </c>
      <c r="B30" s="45">
        <v>45586</v>
      </c>
      <c r="C30" s="46" t="s">
        <v>729</v>
      </c>
      <c r="D30" s="46"/>
      <c r="E30" s="47">
        <v>379575</v>
      </c>
      <c r="F30" s="47"/>
      <c r="G30" s="47">
        <f t="shared" si="4"/>
        <v>1574525.3707149774</v>
      </c>
      <c r="H30" s="49"/>
      <c r="I30" s="50">
        <f t="shared" si="2"/>
        <v>-379575</v>
      </c>
      <c r="J30" s="51">
        <f t="shared" si="3"/>
        <v>45596</v>
      </c>
      <c r="K30" s="52"/>
      <c r="M30" s="54"/>
    </row>
    <row r="31" spans="1:13" s="53" customFormat="1" ht="15" x14ac:dyDescent="0.2">
      <c r="A31" s="44" t="s">
        <v>718</v>
      </c>
      <c r="B31" s="45">
        <v>45595</v>
      </c>
      <c r="C31" s="46" t="s">
        <v>723</v>
      </c>
      <c r="D31" s="46"/>
      <c r="E31" s="47">
        <v>1560</v>
      </c>
      <c r="F31" s="47"/>
      <c r="G31" s="47">
        <f t="shared" si="4"/>
        <v>1576085.3707149774</v>
      </c>
      <c r="H31" s="49"/>
      <c r="I31" s="50">
        <f t="shared" si="2"/>
        <v>-1560</v>
      </c>
      <c r="J31" s="51">
        <f t="shared" si="3"/>
        <v>45596</v>
      </c>
      <c r="K31" s="52"/>
      <c r="M31" s="54"/>
    </row>
    <row r="32" spans="1:13" s="53" customFormat="1" ht="15" x14ac:dyDescent="0.2">
      <c r="A32" s="44" t="s">
        <v>718</v>
      </c>
      <c r="B32" s="45">
        <v>45595</v>
      </c>
      <c r="C32" s="46" t="s">
        <v>724</v>
      </c>
      <c r="D32" s="46"/>
      <c r="E32" s="47"/>
      <c r="F32" s="47">
        <v>1560</v>
      </c>
      <c r="G32" s="47">
        <f t="shared" si="4"/>
        <v>1574525.3707149774</v>
      </c>
      <c r="H32" s="49"/>
      <c r="I32" s="50">
        <f t="shared" si="2"/>
        <v>1560</v>
      </c>
      <c r="J32" s="51">
        <f t="shared" si="3"/>
        <v>45596</v>
      </c>
      <c r="K32" s="52"/>
      <c r="M32" s="54"/>
    </row>
    <row r="33" spans="1:13" s="53" customFormat="1" ht="15" x14ac:dyDescent="0.2">
      <c r="A33" s="44" t="s">
        <v>718</v>
      </c>
      <c r="B33" s="45">
        <v>45596</v>
      </c>
      <c r="C33" s="46" t="s">
        <v>730</v>
      </c>
      <c r="D33" s="46"/>
      <c r="E33" s="47">
        <v>0</v>
      </c>
      <c r="F33" s="47"/>
      <c r="G33" s="47">
        <f t="shared" si="4"/>
        <v>1574525.3707149774</v>
      </c>
      <c r="H33" s="49"/>
      <c r="I33" s="50">
        <f t="shared" si="2"/>
        <v>0</v>
      </c>
      <c r="J33" s="51">
        <f t="shared" si="3"/>
        <v>45596</v>
      </c>
      <c r="K33" s="52"/>
      <c r="M33" s="54"/>
    </row>
    <row r="34" spans="1:13" s="53" customFormat="1" ht="15" x14ac:dyDescent="0.2">
      <c r="A34" s="44" t="s">
        <v>718</v>
      </c>
      <c r="B34" s="45">
        <v>45596</v>
      </c>
      <c r="C34" s="46" t="s">
        <v>727</v>
      </c>
      <c r="D34" s="46"/>
      <c r="E34" s="47">
        <v>7718.8933233745529</v>
      </c>
      <c r="F34" s="47"/>
      <c r="G34" s="47">
        <f t="shared" si="4"/>
        <v>1582244.2640383518</v>
      </c>
      <c r="H34" s="49"/>
      <c r="I34" s="50">
        <f t="shared" si="2"/>
        <v>-7718.8933233745529</v>
      </c>
      <c r="J34" s="51">
        <f t="shared" si="3"/>
        <v>45596</v>
      </c>
      <c r="K34" s="52"/>
      <c r="M34" s="54"/>
    </row>
    <row r="35" spans="1:13" s="53" customFormat="1" ht="15" x14ac:dyDescent="0.2">
      <c r="A35" s="44" t="s">
        <v>718</v>
      </c>
      <c r="B35" s="45">
        <v>45626</v>
      </c>
      <c r="C35" s="46" t="s">
        <v>729</v>
      </c>
      <c r="D35" s="46"/>
      <c r="E35" s="47">
        <v>569667</v>
      </c>
      <c r="F35" s="47"/>
      <c r="G35" s="47">
        <f t="shared" si="4"/>
        <v>2151911.2640383518</v>
      </c>
      <c r="H35" s="49"/>
      <c r="I35" s="50">
        <f t="shared" si="2"/>
        <v>-569667</v>
      </c>
      <c r="J35" s="51">
        <f t="shared" si="3"/>
        <v>45626</v>
      </c>
      <c r="K35" s="52"/>
      <c r="M35" s="54"/>
    </row>
    <row r="36" spans="1:13" s="53" customFormat="1" ht="15" x14ac:dyDescent="0.2">
      <c r="A36" s="44" t="s">
        <v>718</v>
      </c>
      <c r="B36" s="45">
        <v>45626</v>
      </c>
      <c r="C36" s="46" t="s">
        <v>723</v>
      </c>
      <c r="D36" s="46"/>
      <c r="E36" s="47">
        <v>1560</v>
      </c>
      <c r="F36" s="47"/>
      <c r="G36" s="47">
        <f t="shared" si="4"/>
        <v>2153471.2640383518</v>
      </c>
      <c r="H36" s="49"/>
      <c r="I36" s="50">
        <f t="shared" si="2"/>
        <v>-1560</v>
      </c>
      <c r="J36" s="51">
        <f t="shared" si="3"/>
        <v>45626</v>
      </c>
      <c r="K36" s="52"/>
      <c r="M36" s="54"/>
    </row>
    <row r="37" spans="1:13" s="53" customFormat="1" ht="15" x14ac:dyDescent="0.2">
      <c r="A37" s="44" t="s">
        <v>718</v>
      </c>
      <c r="B37" s="45">
        <v>45626</v>
      </c>
      <c r="C37" s="46" t="s">
        <v>724</v>
      </c>
      <c r="D37" s="46"/>
      <c r="E37" s="47"/>
      <c r="F37" s="47">
        <v>1560</v>
      </c>
      <c r="G37" s="47">
        <f t="shared" si="4"/>
        <v>2151911.2640383518</v>
      </c>
      <c r="H37" s="49"/>
      <c r="I37" s="50">
        <f t="shared" si="2"/>
        <v>1560</v>
      </c>
      <c r="J37" s="51">
        <f t="shared" si="3"/>
        <v>45626</v>
      </c>
      <c r="K37" s="52"/>
      <c r="M37" s="54"/>
    </row>
    <row r="38" spans="1:13" s="53" customFormat="1" ht="15" x14ac:dyDescent="0.2">
      <c r="A38" s="44" t="s">
        <v>718</v>
      </c>
      <c r="B38" s="45">
        <v>45626</v>
      </c>
      <c r="C38" s="46" t="s">
        <v>730</v>
      </c>
      <c r="D38" s="46"/>
      <c r="E38" s="47">
        <v>0</v>
      </c>
      <c r="F38" s="47"/>
      <c r="G38" s="47">
        <f t="shared" si="4"/>
        <v>2151911.2640383518</v>
      </c>
      <c r="H38" s="49"/>
      <c r="I38" s="50">
        <f t="shared" si="2"/>
        <v>0</v>
      </c>
      <c r="J38" s="51">
        <f t="shared" si="3"/>
        <v>45626</v>
      </c>
      <c r="K38" s="52"/>
      <c r="M38" s="54"/>
    </row>
    <row r="39" spans="1:13" s="53" customFormat="1" ht="15" x14ac:dyDescent="0.2">
      <c r="A39" s="44" t="s">
        <v>718</v>
      </c>
      <c r="B39" s="45">
        <v>45626</v>
      </c>
      <c r="C39" s="46" t="s">
        <v>727</v>
      </c>
      <c r="D39" s="46"/>
      <c r="E39" s="47">
        <v>7397.6182774092968</v>
      </c>
      <c r="F39" s="47"/>
      <c r="G39" s="47">
        <f t="shared" si="4"/>
        <v>2159308.8823157609</v>
      </c>
      <c r="H39" s="49"/>
      <c r="I39" s="50">
        <f t="shared" si="2"/>
        <v>-7397.6182774092968</v>
      </c>
      <c r="J39" s="51">
        <f t="shared" si="3"/>
        <v>45626</v>
      </c>
      <c r="K39" s="52"/>
      <c r="M39" s="54"/>
    </row>
    <row r="40" spans="1:13" s="53" customFormat="1" ht="15" x14ac:dyDescent="0.2">
      <c r="A40" s="44" t="s">
        <v>718</v>
      </c>
      <c r="B40" s="45">
        <v>45657</v>
      </c>
      <c r="C40" s="46" t="s">
        <v>729</v>
      </c>
      <c r="D40" s="46"/>
      <c r="E40" s="47">
        <v>754018</v>
      </c>
      <c r="F40" s="47"/>
      <c r="G40" s="47">
        <f t="shared" si="4"/>
        <v>2913326.8823157609</v>
      </c>
      <c r="H40" s="49"/>
      <c r="I40" s="50">
        <f t="shared" si="2"/>
        <v>-754018</v>
      </c>
      <c r="J40" s="51">
        <f t="shared" si="3"/>
        <v>45657</v>
      </c>
      <c r="K40" s="52"/>
      <c r="M40" s="54"/>
    </row>
    <row r="41" spans="1:13" s="53" customFormat="1" ht="15" x14ac:dyDescent="0.2">
      <c r="A41" s="44" t="s">
        <v>718</v>
      </c>
      <c r="B41" s="45">
        <v>45657</v>
      </c>
      <c r="C41" s="46" t="s">
        <v>730</v>
      </c>
      <c r="D41" s="46"/>
      <c r="E41" s="47">
        <v>26909.23</v>
      </c>
      <c r="F41" s="47"/>
      <c r="G41" s="47">
        <f t="shared" si="4"/>
        <v>2940236.1123157609</v>
      </c>
      <c r="H41" s="49"/>
      <c r="I41" s="50">
        <f t="shared" si="2"/>
        <v>-26909.23</v>
      </c>
      <c r="J41" s="51">
        <f t="shared" si="3"/>
        <v>45657</v>
      </c>
      <c r="K41" s="52"/>
      <c r="M41" s="54"/>
    </row>
    <row r="42" spans="1:13" s="53" customFormat="1" ht="15" x14ac:dyDescent="0.2">
      <c r="A42" s="44" t="s">
        <v>718</v>
      </c>
      <c r="B42" s="45">
        <v>45657</v>
      </c>
      <c r="C42" s="46" t="s">
        <v>727</v>
      </c>
      <c r="D42" s="46"/>
      <c r="E42" s="47">
        <v>6918.9211821075669</v>
      </c>
      <c r="F42" s="47"/>
      <c r="G42" s="47">
        <f t="shared" si="4"/>
        <v>2947155.0334978686</v>
      </c>
      <c r="H42" s="49"/>
      <c r="I42" s="50">
        <f t="shared" si="2"/>
        <v>-6918.9211821075669</v>
      </c>
      <c r="J42" s="51">
        <f t="shared" si="3"/>
        <v>45657</v>
      </c>
      <c r="K42" s="52"/>
      <c r="M42" s="54"/>
    </row>
    <row r="43" spans="1:13" s="53" customFormat="1" ht="15" x14ac:dyDescent="0.2">
      <c r="A43" s="44" t="s">
        <v>718</v>
      </c>
      <c r="B43" s="45">
        <v>45688</v>
      </c>
      <c r="C43" s="46" t="s">
        <v>729</v>
      </c>
      <c r="D43" s="46"/>
      <c r="E43" s="47">
        <v>623079</v>
      </c>
      <c r="F43" s="47"/>
      <c r="G43" s="47">
        <f t="shared" si="4"/>
        <v>3570234.0334978686</v>
      </c>
      <c r="H43" s="49"/>
      <c r="I43" s="50">
        <f t="shared" si="2"/>
        <v>-623079</v>
      </c>
      <c r="J43" s="51">
        <f t="shared" si="3"/>
        <v>45688</v>
      </c>
      <c r="K43" s="52"/>
      <c r="M43" s="54"/>
    </row>
    <row r="44" spans="1:13" s="53" customFormat="1" ht="15" x14ac:dyDescent="0.2">
      <c r="A44" s="44" t="s">
        <v>718</v>
      </c>
      <c r="B44" s="45">
        <v>45688</v>
      </c>
      <c r="C44" s="46" t="s">
        <v>730</v>
      </c>
      <c r="D44" s="46"/>
      <c r="E44" s="47">
        <v>19533.645729350104</v>
      </c>
      <c r="F44" s="47"/>
      <c r="G44" s="47">
        <f t="shared" si="4"/>
        <v>3589767.6792272185</v>
      </c>
      <c r="H44" s="49"/>
      <c r="I44" s="50">
        <f t="shared" si="2"/>
        <v>-19533.645729350104</v>
      </c>
      <c r="J44" s="51">
        <f t="shared" si="3"/>
        <v>45688</v>
      </c>
      <c r="K44" s="52"/>
      <c r="M44" s="54"/>
    </row>
    <row r="45" spans="1:13" s="53" customFormat="1" ht="15" x14ac:dyDescent="0.2">
      <c r="A45" s="44" t="s">
        <v>718</v>
      </c>
      <c r="B45" s="45">
        <v>45688</v>
      </c>
      <c r="C45" s="46" t="s">
        <v>727</v>
      </c>
      <c r="D45" s="46"/>
      <c r="E45" s="47">
        <v>6265.3727714610804</v>
      </c>
      <c r="F45" s="47"/>
      <c r="G45" s="47">
        <f t="shared" si="4"/>
        <v>3596033.0519986795</v>
      </c>
      <c r="H45" s="49"/>
      <c r="I45" s="50">
        <f t="shared" si="2"/>
        <v>-6265.3727714610804</v>
      </c>
      <c r="J45" s="51">
        <f t="shared" si="3"/>
        <v>45688</v>
      </c>
      <c r="K45" s="52"/>
      <c r="M45" s="54"/>
    </row>
    <row r="46" spans="1:13" s="53" customFormat="1" ht="15" x14ac:dyDescent="0.2">
      <c r="A46" s="44" t="s">
        <v>718</v>
      </c>
      <c r="B46" s="45">
        <v>45716</v>
      </c>
      <c r="C46" s="46" t="s">
        <v>729</v>
      </c>
      <c r="D46" s="46"/>
      <c r="E46" s="47">
        <v>711850</v>
      </c>
      <c r="F46" s="47"/>
      <c r="G46" s="47">
        <f t="shared" si="4"/>
        <v>4307883.0519986795</v>
      </c>
      <c r="H46" s="49"/>
      <c r="I46" s="50">
        <f t="shared" si="2"/>
        <v>-711850</v>
      </c>
      <c r="J46" s="51">
        <f t="shared" si="3"/>
        <v>45716</v>
      </c>
      <c r="K46" s="52"/>
      <c r="M46" s="54"/>
    </row>
    <row r="47" spans="1:13" s="53" customFormat="1" ht="15" x14ac:dyDescent="0.2">
      <c r="A47" s="44" t="s">
        <v>718</v>
      </c>
      <c r="B47" s="45">
        <v>45716</v>
      </c>
      <c r="C47" s="46" t="s">
        <v>730</v>
      </c>
      <c r="D47" s="46"/>
      <c r="E47" s="47">
        <v>23834.387696057605</v>
      </c>
      <c r="F47" s="47"/>
      <c r="G47" s="47">
        <f t="shared" si="4"/>
        <v>4331717.4396947371</v>
      </c>
      <c r="H47" s="49"/>
      <c r="I47" s="50">
        <f t="shared" si="2"/>
        <v>-23834.387696057605</v>
      </c>
      <c r="J47" s="51">
        <f t="shared" si="3"/>
        <v>45716</v>
      </c>
      <c r="K47" s="52"/>
      <c r="M47" s="54"/>
    </row>
    <row r="48" spans="1:13" s="53" customFormat="1" ht="15" x14ac:dyDescent="0.2">
      <c r="A48" s="44" t="s">
        <v>718</v>
      </c>
      <c r="B48" s="45">
        <v>45716</v>
      </c>
      <c r="C48" s="46" t="s">
        <v>727</v>
      </c>
      <c r="D48" s="46"/>
      <c r="E48" s="47">
        <v>5727.1037235532431</v>
      </c>
      <c r="F48" s="47"/>
      <c r="G48" s="47">
        <f t="shared" si="4"/>
        <v>4337444.5434182901</v>
      </c>
      <c r="H48" s="49"/>
      <c r="I48" s="50">
        <f t="shared" si="2"/>
        <v>-5727.1037235532431</v>
      </c>
      <c r="J48" s="51">
        <f t="shared" si="3"/>
        <v>45716</v>
      </c>
      <c r="K48" s="52"/>
      <c r="M48" s="54"/>
    </row>
    <row r="49" spans="1:13" s="53" customFormat="1" ht="15" x14ac:dyDescent="0.2">
      <c r="A49" s="44" t="s">
        <v>718</v>
      </c>
      <c r="B49" s="45">
        <v>45716</v>
      </c>
      <c r="C49" s="46" t="s">
        <v>723</v>
      </c>
      <c r="D49" s="46"/>
      <c r="E49" s="47">
        <v>4680</v>
      </c>
      <c r="F49" s="47"/>
      <c r="G49" s="47">
        <f t="shared" si="4"/>
        <v>4342124.5434182901</v>
      </c>
      <c r="H49" s="49"/>
      <c r="I49" s="50">
        <f t="shared" si="2"/>
        <v>-4680</v>
      </c>
      <c r="J49" s="51">
        <f t="shared" si="3"/>
        <v>45716</v>
      </c>
      <c r="K49" s="52"/>
      <c r="M49" s="54"/>
    </row>
    <row r="50" spans="1:13" s="53" customFormat="1" ht="15" x14ac:dyDescent="0.2">
      <c r="A50" s="44" t="s">
        <v>718</v>
      </c>
      <c r="B50" s="45">
        <v>45716</v>
      </c>
      <c r="C50" s="46" t="s">
        <v>723</v>
      </c>
      <c r="D50" s="46"/>
      <c r="E50" s="47"/>
      <c r="F50" s="47">
        <v>4680</v>
      </c>
      <c r="G50" s="47">
        <f t="shared" si="4"/>
        <v>4337444.5434182901</v>
      </c>
      <c r="H50" s="49"/>
      <c r="I50" s="50">
        <f t="shared" si="2"/>
        <v>4680</v>
      </c>
      <c r="J50" s="51">
        <f t="shared" si="3"/>
        <v>45716</v>
      </c>
      <c r="K50" s="52"/>
      <c r="M50" s="54"/>
    </row>
    <row r="51" spans="1:13" s="53" customFormat="1" ht="15" x14ac:dyDescent="0.2">
      <c r="A51" s="44" t="s">
        <v>718</v>
      </c>
      <c r="B51" s="45">
        <v>45747</v>
      </c>
      <c r="C51" s="46" t="s">
        <v>729</v>
      </c>
      <c r="D51" s="46"/>
      <c r="E51" s="47"/>
      <c r="F51" s="47"/>
      <c r="G51" s="47">
        <f t="shared" ref="G51:G55" si="5">G50+E51-F51</f>
        <v>4337444.5434182901</v>
      </c>
      <c r="H51" s="49"/>
      <c r="I51" s="50">
        <f t="shared" ref="I51:I55" si="6">F51-E51</f>
        <v>0</v>
      </c>
      <c r="J51" s="51">
        <f t="shared" ref="J51:J55" si="7">EOMONTH(B51,0)</f>
        <v>45747</v>
      </c>
      <c r="K51" s="52"/>
      <c r="M51" s="54"/>
    </row>
    <row r="52" spans="1:13" s="53" customFormat="1" ht="15" x14ac:dyDescent="0.2">
      <c r="A52" s="44" t="s">
        <v>718</v>
      </c>
      <c r="B52" s="45">
        <v>45747</v>
      </c>
      <c r="C52" s="46" t="s">
        <v>730</v>
      </c>
      <c r="D52" s="46"/>
      <c r="E52" s="47"/>
      <c r="F52" s="47"/>
      <c r="G52" s="47">
        <f t="shared" si="5"/>
        <v>4337444.5434182901</v>
      </c>
      <c r="H52" s="49"/>
      <c r="I52" s="50">
        <f t="shared" si="6"/>
        <v>0</v>
      </c>
      <c r="J52" s="51">
        <f t="shared" si="7"/>
        <v>45747</v>
      </c>
      <c r="K52" s="52"/>
      <c r="M52" s="54"/>
    </row>
    <row r="53" spans="1:13" s="53" customFormat="1" ht="15" x14ac:dyDescent="0.2">
      <c r="A53" s="44" t="s">
        <v>718</v>
      </c>
      <c r="B53" s="45">
        <v>45747</v>
      </c>
      <c r="C53" s="46" t="s">
        <v>727</v>
      </c>
      <c r="D53" s="46"/>
      <c r="E53" s="47"/>
      <c r="F53" s="47"/>
      <c r="G53" s="47">
        <f t="shared" si="5"/>
        <v>4337444.5434182901</v>
      </c>
      <c r="H53" s="49"/>
      <c r="I53" s="50">
        <f t="shared" si="6"/>
        <v>0</v>
      </c>
      <c r="J53" s="51">
        <f t="shared" si="7"/>
        <v>45747</v>
      </c>
      <c r="K53" s="52"/>
      <c r="M53" s="54"/>
    </row>
    <row r="54" spans="1:13" s="53" customFormat="1" ht="15" x14ac:dyDescent="0.2">
      <c r="A54" s="44" t="s">
        <v>718</v>
      </c>
      <c r="B54" s="45">
        <v>45747</v>
      </c>
      <c r="C54" s="46" t="s">
        <v>723</v>
      </c>
      <c r="D54" s="46"/>
      <c r="E54" s="47"/>
      <c r="F54" s="47"/>
      <c r="G54" s="47">
        <f t="shared" si="5"/>
        <v>4337444.5434182901</v>
      </c>
      <c r="H54" s="49"/>
      <c r="I54" s="50">
        <f t="shared" si="6"/>
        <v>0</v>
      </c>
      <c r="J54" s="51">
        <f t="shared" si="7"/>
        <v>45747</v>
      </c>
      <c r="K54" s="52"/>
      <c r="M54" s="54"/>
    </row>
    <row r="55" spans="1:13" s="53" customFormat="1" ht="15" x14ac:dyDescent="0.2">
      <c r="A55" s="44" t="s">
        <v>718</v>
      </c>
      <c r="B55" s="45">
        <v>45747</v>
      </c>
      <c r="C55" s="46" t="s">
        <v>723</v>
      </c>
      <c r="D55" s="46"/>
      <c r="E55" s="47"/>
      <c r="F55" s="47"/>
      <c r="G55" s="47">
        <f t="shared" si="5"/>
        <v>4337444.5434182901</v>
      </c>
      <c r="H55" s="49"/>
      <c r="I55" s="50">
        <f t="shared" si="6"/>
        <v>0</v>
      </c>
      <c r="J55" s="51">
        <f t="shared" si="7"/>
        <v>45747</v>
      </c>
      <c r="K55" s="52"/>
      <c r="M55" s="54"/>
    </row>
    <row r="56" spans="1:13" s="35" customFormat="1" ht="15" x14ac:dyDescent="0.2">
      <c r="A56" s="56"/>
      <c r="B56" s="57"/>
      <c r="C56" s="56"/>
      <c r="D56" s="56"/>
      <c r="E56" s="58"/>
      <c r="F56" s="58"/>
      <c r="G56" s="32"/>
      <c r="H56" s="32"/>
      <c r="I56" s="50">
        <f t="shared" si="2"/>
        <v>0</v>
      </c>
      <c r="J56" s="51">
        <f t="shared" si="3"/>
        <v>31</v>
      </c>
      <c r="K56" s="34" t="s">
        <v>277</v>
      </c>
      <c r="M56" s="37"/>
    </row>
    <row r="57" spans="1:13" s="53" customFormat="1" ht="15" x14ac:dyDescent="0.2">
      <c r="A57" s="44" t="s">
        <v>284</v>
      </c>
      <c r="B57" s="45">
        <v>45747</v>
      </c>
      <c r="C57" s="46" t="s">
        <v>5569</v>
      </c>
      <c r="D57" s="46" t="s">
        <v>5570</v>
      </c>
      <c r="E57" s="47">
        <v>2784</v>
      </c>
      <c r="F57" s="47"/>
      <c r="G57" s="48">
        <f t="shared" ref="G57:G66" si="8">G58+F57-E57</f>
        <v>166162.20000000001</v>
      </c>
      <c r="H57" s="49"/>
      <c r="I57" s="50">
        <f t="shared" ref="I57:I66" si="9">F57-E57</f>
        <v>-2784</v>
      </c>
      <c r="J57" s="51">
        <f t="shared" ref="J57:J66" si="10">EOMONTH(B57,0)</f>
        <v>45747</v>
      </c>
      <c r="K57" s="52" t="s">
        <v>16</v>
      </c>
      <c r="M57" s="54"/>
    </row>
    <row r="58" spans="1:13" s="53" customFormat="1" ht="15" x14ac:dyDescent="0.2">
      <c r="A58" s="44" t="s">
        <v>284</v>
      </c>
      <c r="B58" s="45">
        <v>45747</v>
      </c>
      <c r="C58" s="46" t="s">
        <v>285</v>
      </c>
      <c r="D58" s="46" t="s">
        <v>5571</v>
      </c>
      <c r="E58" s="47">
        <v>4116.74</v>
      </c>
      <c r="F58" s="47"/>
      <c r="G58" s="48">
        <f t="shared" si="8"/>
        <v>168946.2</v>
      </c>
      <c r="H58" s="49"/>
      <c r="I58" s="50">
        <f t="shared" si="9"/>
        <v>-4116.74</v>
      </c>
      <c r="J58" s="51">
        <f t="shared" si="10"/>
        <v>45747</v>
      </c>
      <c r="K58" s="52" t="s">
        <v>16</v>
      </c>
      <c r="M58" s="54"/>
    </row>
    <row r="59" spans="1:13" s="53" customFormat="1" ht="15" x14ac:dyDescent="0.2">
      <c r="A59" s="44" t="s">
        <v>284</v>
      </c>
      <c r="B59" s="45">
        <v>45747</v>
      </c>
      <c r="C59" s="46" t="s">
        <v>285</v>
      </c>
      <c r="D59" s="46" t="s">
        <v>5572</v>
      </c>
      <c r="E59" s="47">
        <v>526.35</v>
      </c>
      <c r="F59" s="47"/>
      <c r="G59" s="48">
        <f t="shared" si="8"/>
        <v>173062.94</v>
      </c>
      <c r="H59" s="49"/>
      <c r="I59" s="50">
        <f t="shared" si="9"/>
        <v>-526.35</v>
      </c>
      <c r="J59" s="51">
        <f t="shared" si="10"/>
        <v>45747</v>
      </c>
      <c r="K59" s="52" t="s">
        <v>16</v>
      </c>
      <c r="M59" s="54"/>
    </row>
    <row r="60" spans="1:13" s="53" customFormat="1" ht="15" x14ac:dyDescent="0.2">
      <c r="A60" s="44" t="s">
        <v>284</v>
      </c>
      <c r="B60" s="45">
        <v>45747</v>
      </c>
      <c r="C60" s="46" t="s">
        <v>5573</v>
      </c>
      <c r="D60" s="46" t="s">
        <v>5574</v>
      </c>
      <c r="E60" s="47">
        <v>185.3</v>
      </c>
      <c r="F60" s="47"/>
      <c r="G60" s="48">
        <f t="shared" si="8"/>
        <v>173589.29</v>
      </c>
      <c r="H60" s="49"/>
      <c r="I60" s="50">
        <f t="shared" si="9"/>
        <v>-185.3</v>
      </c>
      <c r="J60" s="51">
        <f t="shared" si="10"/>
        <v>45747</v>
      </c>
      <c r="K60" s="52" t="s">
        <v>16</v>
      </c>
      <c r="M60" s="54"/>
    </row>
    <row r="61" spans="1:13" s="53" customFormat="1" ht="15" x14ac:dyDescent="0.2">
      <c r="A61" s="44" t="s">
        <v>284</v>
      </c>
      <c r="B61" s="45">
        <v>45747</v>
      </c>
      <c r="C61" s="46" t="s">
        <v>367</v>
      </c>
      <c r="D61" s="46" t="s">
        <v>5575</v>
      </c>
      <c r="E61" s="47">
        <v>149</v>
      </c>
      <c r="F61" s="47"/>
      <c r="G61" s="48">
        <f t="shared" si="8"/>
        <v>173774.59</v>
      </c>
      <c r="H61" s="49"/>
      <c r="I61" s="50">
        <f t="shared" si="9"/>
        <v>-149</v>
      </c>
      <c r="J61" s="51">
        <f t="shared" si="10"/>
        <v>45747</v>
      </c>
      <c r="K61" s="52" t="s">
        <v>16</v>
      </c>
      <c r="M61" s="54"/>
    </row>
    <row r="62" spans="1:13" s="53" customFormat="1" ht="15" x14ac:dyDescent="0.2">
      <c r="A62" s="44" t="s">
        <v>284</v>
      </c>
      <c r="B62" s="45">
        <v>45747</v>
      </c>
      <c r="C62" s="46"/>
      <c r="D62" s="46" t="s">
        <v>5472</v>
      </c>
      <c r="E62" s="47">
        <v>123.5</v>
      </c>
      <c r="F62" s="47"/>
      <c r="G62" s="48">
        <f t="shared" si="8"/>
        <v>173923.59</v>
      </c>
      <c r="H62" s="49"/>
      <c r="I62" s="50">
        <f t="shared" si="9"/>
        <v>-123.5</v>
      </c>
      <c r="J62" s="51">
        <f t="shared" si="10"/>
        <v>45747</v>
      </c>
      <c r="K62" s="52" t="s">
        <v>16</v>
      </c>
      <c r="M62" s="54"/>
    </row>
    <row r="63" spans="1:13" s="53" customFormat="1" ht="15" x14ac:dyDescent="0.2">
      <c r="A63" s="44" t="s">
        <v>284</v>
      </c>
      <c r="B63" s="45">
        <v>45747</v>
      </c>
      <c r="C63" s="46"/>
      <c r="D63" s="46" t="s">
        <v>52</v>
      </c>
      <c r="E63" s="47"/>
      <c r="F63" s="47">
        <v>0</v>
      </c>
      <c r="G63" s="48">
        <f t="shared" si="8"/>
        <v>174047.09</v>
      </c>
      <c r="H63" s="49"/>
      <c r="I63" s="50">
        <f t="shared" si="9"/>
        <v>0</v>
      </c>
      <c r="J63" s="51">
        <f t="shared" si="10"/>
        <v>45747</v>
      </c>
      <c r="K63" s="52" t="s">
        <v>16</v>
      </c>
      <c r="M63" s="54"/>
    </row>
    <row r="64" spans="1:13" s="53" customFormat="1" ht="15" x14ac:dyDescent="0.2">
      <c r="A64" s="44" t="s">
        <v>284</v>
      </c>
      <c r="B64" s="45">
        <v>45742</v>
      </c>
      <c r="C64" s="46" t="s">
        <v>5576</v>
      </c>
      <c r="D64" s="46" t="s">
        <v>5577</v>
      </c>
      <c r="E64" s="47">
        <v>985.5</v>
      </c>
      <c r="F64" s="47"/>
      <c r="G64" s="48">
        <f t="shared" si="8"/>
        <v>174047.09</v>
      </c>
      <c r="H64" s="49"/>
      <c r="I64" s="50">
        <f t="shared" si="9"/>
        <v>-985.5</v>
      </c>
      <c r="J64" s="51">
        <f t="shared" si="10"/>
        <v>45747</v>
      </c>
      <c r="K64" s="52" t="s">
        <v>16</v>
      </c>
      <c r="M64" s="54"/>
    </row>
    <row r="65" spans="1:13" s="53" customFormat="1" ht="15" x14ac:dyDescent="0.2">
      <c r="A65" s="44" t="s">
        <v>284</v>
      </c>
      <c r="B65" s="45">
        <v>45721</v>
      </c>
      <c r="C65" s="46" t="s">
        <v>5576</v>
      </c>
      <c r="D65" s="46" t="s">
        <v>5577</v>
      </c>
      <c r="E65" s="47">
        <v>985.5</v>
      </c>
      <c r="F65" s="47"/>
      <c r="G65" s="48">
        <f t="shared" si="8"/>
        <v>175032.59</v>
      </c>
      <c r="H65" s="49"/>
      <c r="I65" s="50">
        <f t="shared" si="9"/>
        <v>-985.5</v>
      </c>
      <c r="J65" s="51">
        <f t="shared" si="10"/>
        <v>45747</v>
      </c>
      <c r="K65" s="52" t="s">
        <v>16</v>
      </c>
      <c r="M65" s="54"/>
    </row>
    <row r="66" spans="1:13" s="53" customFormat="1" ht="15" x14ac:dyDescent="0.2">
      <c r="A66" s="44" t="s">
        <v>284</v>
      </c>
      <c r="B66" s="45">
        <v>45717</v>
      </c>
      <c r="C66" s="46"/>
      <c r="D66" s="46" t="s">
        <v>53</v>
      </c>
      <c r="E66" s="47"/>
      <c r="F66" s="47">
        <v>0</v>
      </c>
      <c r="G66" s="48">
        <f t="shared" si="8"/>
        <v>176018.09</v>
      </c>
      <c r="H66" s="49"/>
      <c r="I66" s="50">
        <f t="shared" si="9"/>
        <v>0</v>
      </c>
      <c r="J66" s="51">
        <f t="shared" si="10"/>
        <v>45747</v>
      </c>
      <c r="K66" s="52" t="s">
        <v>16</v>
      </c>
      <c r="M66" s="54"/>
    </row>
    <row r="67" spans="1:13" s="53" customFormat="1" ht="15" x14ac:dyDescent="0.2">
      <c r="A67" s="44" t="s">
        <v>284</v>
      </c>
      <c r="B67" s="45">
        <v>45716</v>
      </c>
      <c r="C67" s="46" t="s">
        <v>285</v>
      </c>
      <c r="D67" s="46" t="s">
        <v>286</v>
      </c>
      <c r="E67" s="47">
        <v>428.22</v>
      </c>
      <c r="F67" s="47"/>
      <c r="G67" s="48">
        <f t="shared" ref="G67:G77" si="11">G68+F67-E67</f>
        <v>176018.09</v>
      </c>
      <c r="H67" s="49"/>
      <c r="I67" s="50">
        <f t="shared" si="2"/>
        <v>-428.22</v>
      </c>
      <c r="J67" s="51">
        <f t="shared" si="3"/>
        <v>45716</v>
      </c>
      <c r="K67" s="52" t="s">
        <v>16</v>
      </c>
      <c r="M67" s="54"/>
    </row>
    <row r="68" spans="1:13" s="53" customFormat="1" ht="15" x14ac:dyDescent="0.2">
      <c r="A68" s="44" t="s">
        <v>284</v>
      </c>
      <c r="B68" s="45">
        <v>45716</v>
      </c>
      <c r="C68" s="46" t="s">
        <v>285</v>
      </c>
      <c r="D68" s="46" t="s">
        <v>287</v>
      </c>
      <c r="E68" s="47">
        <v>4116.74</v>
      </c>
      <c r="F68" s="47"/>
      <c r="G68" s="48">
        <f t="shared" si="11"/>
        <v>176446.31</v>
      </c>
      <c r="H68" s="49"/>
      <c r="I68" s="50">
        <f t="shared" si="2"/>
        <v>-4116.74</v>
      </c>
      <c r="J68" s="51">
        <f t="shared" si="3"/>
        <v>45716</v>
      </c>
      <c r="K68" s="52" t="s">
        <v>16</v>
      </c>
      <c r="M68" s="54"/>
    </row>
    <row r="69" spans="1:13" s="53" customFormat="1" ht="15" x14ac:dyDescent="0.2">
      <c r="A69" s="44" t="s">
        <v>284</v>
      </c>
      <c r="B69" s="45">
        <v>45695</v>
      </c>
      <c r="C69" s="46" t="s">
        <v>288</v>
      </c>
      <c r="D69" s="46" t="s">
        <v>289</v>
      </c>
      <c r="E69" s="47">
        <v>1158.8900000000001</v>
      </c>
      <c r="F69" s="47"/>
      <c r="G69" s="48">
        <f t="shared" si="11"/>
        <v>180563.05</v>
      </c>
      <c r="H69" s="49"/>
      <c r="I69" s="50">
        <f t="shared" si="2"/>
        <v>-1158.8900000000001</v>
      </c>
      <c r="J69" s="51">
        <f t="shared" si="3"/>
        <v>45716</v>
      </c>
      <c r="K69" s="52" t="s">
        <v>16</v>
      </c>
      <c r="M69" s="54"/>
    </row>
    <row r="70" spans="1:13" s="53" customFormat="1" ht="15" x14ac:dyDescent="0.2">
      <c r="A70" s="44" t="s">
        <v>284</v>
      </c>
      <c r="B70" s="45">
        <v>45688</v>
      </c>
      <c r="C70" s="46"/>
      <c r="D70" s="46" t="s">
        <v>290</v>
      </c>
      <c r="E70" s="47">
        <v>4263.5</v>
      </c>
      <c r="F70" s="47">
        <v>0</v>
      </c>
      <c r="G70" s="48">
        <f t="shared" si="11"/>
        <v>181721.94</v>
      </c>
      <c r="H70" s="49"/>
      <c r="I70" s="50">
        <f t="shared" si="2"/>
        <v>-4263.5</v>
      </c>
      <c r="J70" s="51">
        <f t="shared" si="3"/>
        <v>45688</v>
      </c>
      <c r="K70" s="52" t="s">
        <v>16</v>
      </c>
      <c r="M70" s="54"/>
    </row>
    <row r="71" spans="1:13" s="53" customFormat="1" ht="15" x14ac:dyDescent="0.2">
      <c r="A71" s="44" t="s">
        <v>284</v>
      </c>
      <c r="B71" s="45">
        <v>45688</v>
      </c>
      <c r="C71" s="46"/>
      <c r="D71" s="46" t="s">
        <v>291</v>
      </c>
      <c r="E71" s="47">
        <v>141.87</v>
      </c>
      <c r="F71" s="47">
        <v>0</v>
      </c>
      <c r="G71" s="48">
        <f t="shared" si="11"/>
        <v>185985.44</v>
      </c>
      <c r="H71" s="49"/>
      <c r="I71" s="50">
        <f t="shared" si="2"/>
        <v>-141.87</v>
      </c>
      <c r="J71" s="51">
        <f t="shared" si="3"/>
        <v>45688</v>
      </c>
      <c r="K71" s="52" t="s">
        <v>16</v>
      </c>
      <c r="M71" s="54"/>
    </row>
    <row r="72" spans="1:13" s="53" customFormat="1" ht="15" x14ac:dyDescent="0.2">
      <c r="A72" s="44" t="s">
        <v>284</v>
      </c>
      <c r="B72" s="45">
        <v>45684</v>
      </c>
      <c r="C72" s="46"/>
      <c r="D72" s="46" t="s">
        <v>292</v>
      </c>
      <c r="E72" s="47">
        <v>1157.4000000000001</v>
      </c>
      <c r="F72" s="47">
        <v>0</v>
      </c>
      <c r="G72" s="48">
        <f t="shared" si="11"/>
        <v>186127.31</v>
      </c>
      <c r="H72" s="49"/>
      <c r="I72" s="50">
        <f t="shared" si="2"/>
        <v>-1157.4000000000001</v>
      </c>
      <c r="J72" s="51">
        <f t="shared" si="3"/>
        <v>45688</v>
      </c>
      <c r="K72" s="52" t="s">
        <v>16</v>
      </c>
      <c r="M72" s="54"/>
    </row>
    <row r="73" spans="1:13" s="53" customFormat="1" ht="15" x14ac:dyDescent="0.2">
      <c r="A73" s="44" t="s">
        <v>284</v>
      </c>
      <c r="B73" s="45">
        <v>45681</v>
      </c>
      <c r="C73" s="46"/>
      <c r="D73" s="46" t="s">
        <v>293</v>
      </c>
      <c r="E73" s="47">
        <v>2595.29</v>
      </c>
      <c r="F73" s="47">
        <v>0</v>
      </c>
      <c r="G73" s="48">
        <f t="shared" si="11"/>
        <v>187284.71</v>
      </c>
      <c r="H73" s="49"/>
      <c r="I73" s="50">
        <f t="shared" si="2"/>
        <v>-2595.29</v>
      </c>
      <c r="J73" s="51">
        <f t="shared" si="3"/>
        <v>45688</v>
      </c>
      <c r="K73" s="52" t="s">
        <v>16</v>
      </c>
      <c r="M73" s="54"/>
    </row>
    <row r="74" spans="1:13" s="53" customFormat="1" ht="15" x14ac:dyDescent="0.2">
      <c r="A74" s="44" t="s">
        <v>284</v>
      </c>
      <c r="B74" s="45">
        <v>45677</v>
      </c>
      <c r="C74" s="46"/>
      <c r="D74" s="46" t="s">
        <v>294</v>
      </c>
      <c r="E74" s="47">
        <v>0</v>
      </c>
      <c r="F74" s="47">
        <v>89000</v>
      </c>
      <c r="G74" s="48">
        <f t="shared" si="11"/>
        <v>189880</v>
      </c>
      <c r="H74" s="49"/>
      <c r="I74" s="50">
        <f t="shared" si="2"/>
        <v>89000</v>
      </c>
      <c r="J74" s="51">
        <f t="shared" si="3"/>
        <v>45688</v>
      </c>
      <c r="K74" s="52" t="s">
        <v>295</v>
      </c>
      <c r="M74" s="54"/>
    </row>
    <row r="75" spans="1:13" s="53" customFormat="1" ht="15" x14ac:dyDescent="0.2">
      <c r="A75" s="44" t="s">
        <v>284</v>
      </c>
      <c r="B75" s="45">
        <v>45677</v>
      </c>
      <c r="C75" s="46"/>
      <c r="D75" s="46" t="s">
        <v>294</v>
      </c>
      <c r="E75" s="47">
        <v>0</v>
      </c>
      <c r="F75" s="47">
        <v>50000</v>
      </c>
      <c r="G75" s="48">
        <f t="shared" si="11"/>
        <v>100880</v>
      </c>
      <c r="H75" s="49"/>
      <c r="I75" s="50">
        <f t="shared" si="2"/>
        <v>50000</v>
      </c>
      <c r="J75" s="51">
        <f t="shared" si="3"/>
        <v>45688</v>
      </c>
      <c r="K75" s="52" t="s">
        <v>295</v>
      </c>
      <c r="M75" s="54"/>
    </row>
    <row r="76" spans="1:13" s="53" customFormat="1" ht="15" x14ac:dyDescent="0.2">
      <c r="A76" s="44" t="s">
        <v>284</v>
      </c>
      <c r="B76" s="45">
        <v>45674</v>
      </c>
      <c r="C76" s="46"/>
      <c r="D76" s="46" t="s">
        <v>294</v>
      </c>
      <c r="E76" s="47">
        <v>0</v>
      </c>
      <c r="F76" s="47">
        <v>50000</v>
      </c>
      <c r="G76" s="48">
        <f t="shared" si="11"/>
        <v>50880</v>
      </c>
      <c r="H76" s="49"/>
      <c r="I76" s="50">
        <f t="shared" si="2"/>
        <v>50000</v>
      </c>
      <c r="J76" s="51">
        <f t="shared" si="3"/>
        <v>45688</v>
      </c>
      <c r="K76" s="52" t="s">
        <v>295</v>
      </c>
      <c r="M76" s="54"/>
    </row>
    <row r="77" spans="1:13" s="53" customFormat="1" ht="15" x14ac:dyDescent="0.2">
      <c r="A77" s="44" t="s">
        <v>284</v>
      </c>
      <c r="B77" s="45">
        <v>45659</v>
      </c>
      <c r="C77" s="46"/>
      <c r="D77" s="46" t="s">
        <v>296</v>
      </c>
      <c r="E77" s="47">
        <v>0</v>
      </c>
      <c r="F77" s="47">
        <v>1000</v>
      </c>
      <c r="G77" s="48">
        <f t="shared" si="11"/>
        <v>880</v>
      </c>
      <c r="H77" s="49"/>
      <c r="I77" s="50">
        <f t="shared" si="2"/>
        <v>1000</v>
      </c>
      <c r="J77" s="51">
        <f t="shared" si="3"/>
        <v>45688</v>
      </c>
      <c r="K77" s="52" t="s">
        <v>14</v>
      </c>
      <c r="M77" s="54"/>
    </row>
    <row r="78" spans="1:13" s="53" customFormat="1" ht="15" x14ac:dyDescent="0.2">
      <c r="A78" s="44" t="s">
        <v>284</v>
      </c>
      <c r="B78" s="45">
        <v>45657</v>
      </c>
      <c r="C78" s="46"/>
      <c r="D78" s="46" t="s">
        <v>297</v>
      </c>
      <c r="E78" s="47">
        <v>120</v>
      </c>
      <c r="F78" s="47">
        <v>0</v>
      </c>
      <c r="G78" s="48">
        <f>G79+F78-E78</f>
        <v>-120</v>
      </c>
      <c r="H78" s="49"/>
      <c r="I78" s="50">
        <f t="shared" si="2"/>
        <v>-120</v>
      </c>
      <c r="J78" s="51">
        <f t="shared" si="3"/>
        <v>45657</v>
      </c>
      <c r="K78" s="52" t="s">
        <v>14</v>
      </c>
      <c r="M78" s="54"/>
    </row>
    <row r="79" spans="1:13" s="35" customFormat="1" ht="16" x14ac:dyDescent="0.2">
      <c r="A79" s="34"/>
      <c r="B79" s="41"/>
      <c r="D79" s="30"/>
      <c r="E79" s="31"/>
      <c r="F79" s="31"/>
      <c r="G79" s="42"/>
      <c r="H79" s="32"/>
      <c r="I79" s="50">
        <f t="shared" si="2"/>
        <v>0</v>
      </c>
      <c r="J79" s="51">
        <f t="shared" si="3"/>
        <v>31</v>
      </c>
      <c r="K79" s="34" t="s">
        <v>277</v>
      </c>
      <c r="M79" s="2"/>
    </row>
    <row r="80" spans="1:13" s="53" customFormat="1" ht="15" x14ac:dyDescent="0.2">
      <c r="A80" s="44" t="s">
        <v>298</v>
      </c>
      <c r="B80" s="45">
        <v>45747</v>
      </c>
      <c r="C80" s="46"/>
      <c r="D80" s="46" t="s">
        <v>5472</v>
      </c>
      <c r="E80" s="47">
        <v>200.3</v>
      </c>
      <c r="F80" s="47"/>
      <c r="G80" s="48">
        <f t="shared" ref="G80:G100" si="12">G81+F80-E80</f>
        <v>161957.11999999982</v>
      </c>
      <c r="H80" s="49"/>
      <c r="I80" s="50">
        <f t="shared" ref="I80:I100" si="13">F80-E80</f>
        <v>-200.3</v>
      </c>
      <c r="J80" s="51">
        <f t="shared" ref="J80:J100" si="14">EOMONTH(B80,0)</f>
        <v>45747</v>
      </c>
      <c r="K80" s="52" t="s">
        <v>14</v>
      </c>
      <c r="M80" s="54"/>
    </row>
    <row r="81" spans="1:13" s="53" customFormat="1" ht="15" x14ac:dyDescent="0.2">
      <c r="A81" s="44" t="s">
        <v>298</v>
      </c>
      <c r="B81" s="45">
        <v>45744</v>
      </c>
      <c r="C81" s="46" t="s">
        <v>362</v>
      </c>
      <c r="D81" s="46" t="s">
        <v>5578</v>
      </c>
      <c r="E81" s="47">
        <v>748477.73</v>
      </c>
      <c r="F81" s="47"/>
      <c r="G81" s="48">
        <f t="shared" si="12"/>
        <v>162157.41999999981</v>
      </c>
      <c r="H81" s="49"/>
      <c r="I81" s="50">
        <f t="shared" si="13"/>
        <v>-748477.73</v>
      </c>
      <c r="J81" s="51">
        <f t="shared" si="14"/>
        <v>45747</v>
      </c>
      <c r="K81" s="52" t="s">
        <v>9</v>
      </c>
      <c r="M81" s="54"/>
    </row>
    <row r="82" spans="1:13" s="53" customFormat="1" ht="15" x14ac:dyDescent="0.2">
      <c r="A82" s="44" t="s">
        <v>298</v>
      </c>
      <c r="B82" s="45">
        <v>45744</v>
      </c>
      <c r="C82" s="46" t="s">
        <v>362</v>
      </c>
      <c r="D82" s="46" t="s">
        <v>5579</v>
      </c>
      <c r="E82" s="47">
        <v>430192.87</v>
      </c>
      <c r="F82" s="47"/>
      <c r="G82" s="48">
        <f t="shared" si="12"/>
        <v>910635.14999999979</v>
      </c>
      <c r="H82" s="49"/>
      <c r="I82" s="50">
        <f t="shared" si="13"/>
        <v>-430192.87</v>
      </c>
      <c r="J82" s="51">
        <f t="shared" si="14"/>
        <v>45747</v>
      </c>
      <c r="K82" s="52" t="s">
        <v>9</v>
      </c>
      <c r="M82" s="54"/>
    </row>
    <row r="83" spans="1:13" s="53" customFormat="1" ht="15" x14ac:dyDescent="0.2">
      <c r="A83" s="44" t="s">
        <v>298</v>
      </c>
      <c r="B83" s="45">
        <v>45744</v>
      </c>
      <c r="C83" s="46" t="s">
        <v>392</v>
      </c>
      <c r="D83" s="46" t="s">
        <v>5580</v>
      </c>
      <c r="E83" s="47">
        <v>833.33</v>
      </c>
      <c r="F83" s="47"/>
      <c r="G83" s="48">
        <f t="shared" si="12"/>
        <v>1340828.0199999998</v>
      </c>
      <c r="H83" s="49"/>
      <c r="I83" s="50">
        <f t="shared" si="13"/>
        <v>-833.33</v>
      </c>
      <c r="J83" s="51">
        <f t="shared" si="14"/>
        <v>45747</v>
      </c>
      <c r="K83" s="52" t="s">
        <v>11</v>
      </c>
      <c r="M83" s="54"/>
    </row>
    <row r="84" spans="1:13" s="53" customFormat="1" ht="15" x14ac:dyDescent="0.2">
      <c r="A84" s="44" t="s">
        <v>298</v>
      </c>
      <c r="B84" s="45">
        <v>45744</v>
      </c>
      <c r="C84" s="46" t="s">
        <v>350</v>
      </c>
      <c r="D84" s="46" t="s">
        <v>5581</v>
      </c>
      <c r="E84" s="47">
        <v>6041.64</v>
      </c>
      <c r="F84" s="47"/>
      <c r="G84" s="48">
        <f t="shared" si="12"/>
        <v>1341661.3499999999</v>
      </c>
      <c r="H84" s="49"/>
      <c r="I84" s="50">
        <f t="shared" si="13"/>
        <v>-6041.64</v>
      </c>
      <c r="J84" s="51">
        <f t="shared" si="14"/>
        <v>45747</v>
      </c>
      <c r="K84" s="52" t="s">
        <v>9</v>
      </c>
      <c r="M84" s="54"/>
    </row>
    <row r="85" spans="1:13" s="53" customFormat="1" ht="15" x14ac:dyDescent="0.2">
      <c r="A85" s="44" t="s">
        <v>298</v>
      </c>
      <c r="B85" s="45">
        <v>45744</v>
      </c>
      <c r="C85" s="46" t="s">
        <v>326</v>
      </c>
      <c r="D85" s="46" t="s">
        <v>5582</v>
      </c>
      <c r="E85" s="47">
        <v>5070</v>
      </c>
      <c r="F85" s="47"/>
      <c r="G85" s="48">
        <f t="shared" si="12"/>
        <v>1347702.9899999998</v>
      </c>
      <c r="H85" s="49"/>
      <c r="I85" s="50">
        <f t="shared" si="13"/>
        <v>-5070</v>
      </c>
      <c r="J85" s="51">
        <f t="shared" si="14"/>
        <v>45747</v>
      </c>
      <c r="K85" s="52" t="s">
        <v>9</v>
      </c>
      <c r="M85" s="54"/>
    </row>
    <row r="86" spans="1:13" s="53" customFormat="1" ht="15" x14ac:dyDescent="0.2">
      <c r="A86" s="44" t="s">
        <v>298</v>
      </c>
      <c r="B86" s="45">
        <v>45744</v>
      </c>
      <c r="C86" s="46" t="s">
        <v>328</v>
      </c>
      <c r="D86" s="46" t="s">
        <v>5583</v>
      </c>
      <c r="E86" s="47">
        <v>3300</v>
      </c>
      <c r="F86" s="47"/>
      <c r="G86" s="48">
        <f t="shared" si="12"/>
        <v>1352772.9899999998</v>
      </c>
      <c r="H86" s="49"/>
      <c r="I86" s="50">
        <f t="shared" si="13"/>
        <v>-3300</v>
      </c>
      <c r="J86" s="51">
        <f t="shared" si="14"/>
        <v>45747</v>
      </c>
      <c r="K86" s="52" t="s">
        <v>9</v>
      </c>
      <c r="M86" s="54"/>
    </row>
    <row r="87" spans="1:13" s="53" customFormat="1" ht="15" x14ac:dyDescent="0.2">
      <c r="A87" s="44" t="s">
        <v>298</v>
      </c>
      <c r="B87" s="45">
        <v>45744</v>
      </c>
      <c r="C87" s="46" t="s">
        <v>311</v>
      </c>
      <c r="D87" s="46" t="s">
        <v>5584</v>
      </c>
      <c r="E87" s="47">
        <v>2100</v>
      </c>
      <c r="F87" s="47"/>
      <c r="G87" s="48">
        <f t="shared" si="12"/>
        <v>1356072.9899999998</v>
      </c>
      <c r="H87" s="49"/>
      <c r="I87" s="50">
        <f t="shared" si="13"/>
        <v>-2100</v>
      </c>
      <c r="J87" s="51">
        <f t="shared" si="14"/>
        <v>45747</v>
      </c>
      <c r="K87" s="52" t="s">
        <v>9</v>
      </c>
      <c r="M87" s="54"/>
    </row>
    <row r="88" spans="1:13" s="53" customFormat="1" ht="15" x14ac:dyDescent="0.2">
      <c r="A88" s="44" t="s">
        <v>298</v>
      </c>
      <c r="B88" s="45">
        <v>45744</v>
      </c>
      <c r="C88" s="46" t="s">
        <v>334</v>
      </c>
      <c r="D88" s="46" t="s">
        <v>5585</v>
      </c>
      <c r="E88" s="47">
        <v>13200</v>
      </c>
      <c r="F88" s="47"/>
      <c r="G88" s="48">
        <f t="shared" si="12"/>
        <v>1358172.9899999998</v>
      </c>
      <c r="H88" s="49"/>
      <c r="I88" s="50">
        <f t="shared" si="13"/>
        <v>-13200</v>
      </c>
      <c r="J88" s="51">
        <f t="shared" si="14"/>
        <v>45747</v>
      </c>
      <c r="K88" s="52" t="s">
        <v>9</v>
      </c>
      <c r="M88" s="54"/>
    </row>
    <row r="89" spans="1:13" s="53" customFormat="1" ht="15" x14ac:dyDescent="0.2">
      <c r="A89" s="44" t="s">
        <v>298</v>
      </c>
      <c r="B89" s="45">
        <v>45744</v>
      </c>
      <c r="C89" s="46" t="s">
        <v>399</v>
      </c>
      <c r="D89" s="46" t="s">
        <v>5586</v>
      </c>
      <c r="E89" s="47">
        <v>5940</v>
      </c>
      <c r="F89" s="47"/>
      <c r="G89" s="48">
        <f t="shared" si="12"/>
        <v>1371372.9899999998</v>
      </c>
      <c r="H89" s="49"/>
      <c r="I89" s="50">
        <f t="shared" si="13"/>
        <v>-5940</v>
      </c>
      <c r="J89" s="51">
        <f t="shared" si="14"/>
        <v>45747</v>
      </c>
      <c r="K89" s="52" t="s">
        <v>9</v>
      </c>
      <c r="M89" s="54"/>
    </row>
    <row r="90" spans="1:13" s="53" customFormat="1" ht="15" x14ac:dyDescent="0.2">
      <c r="A90" s="44" t="s">
        <v>298</v>
      </c>
      <c r="B90" s="45">
        <v>45741</v>
      </c>
      <c r="C90" s="46" t="s">
        <v>337</v>
      </c>
      <c r="D90" s="46" t="s">
        <v>5587</v>
      </c>
      <c r="E90" s="47">
        <v>1560</v>
      </c>
      <c r="F90" s="47"/>
      <c r="G90" s="48">
        <f t="shared" si="12"/>
        <v>1377312.9899999998</v>
      </c>
      <c r="H90" s="49"/>
      <c r="I90" s="50">
        <f t="shared" si="13"/>
        <v>-1560</v>
      </c>
      <c r="J90" s="51">
        <f t="shared" si="14"/>
        <v>45747</v>
      </c>
      <c r="K90" s="52" t="s">
        <v>15</v>
      </c>
      <c r="M90" s="54"/>
    </row>
    <row r="91" spans="1:13" s="53" customFormat="1" ht="15" x14ac:dyDescent="0.2">
      <c r="A91" s="44" t="s">
        <v>298</v>
      </c>
      <c r="B91" s="45">
        <v>45737</v>
      </c>
      <c r="C91" s="46" t="s">
        <v>35</v>
      </c>
      <c r="D91" s="46" t="s">
        <v>5588</v>
      </c>
      <c r="E91" s="47">
        <v>1233.5999999999999</v>
      </c>
      <c r="F91" s="47"/>
      <c r="G91" s="48">
        <f t="shared" si="12"/>
        <v>1378872.9899999998</v>
      </c>
      <c r="H91" s="49"/>
      <c r="I91" s="50">
        <f t="shared" si="13"/>
        <v>-1233.5999999999999</v>
      </c>
      <c r="J91" s="51">
        <f t="shared" si="14"/>
        <v>45747</v>
      </c>
      <c r="K91" s="52" t="s">
        <v>9</v>
      </c>
      <c r="M91" s="54"/>
    </row>
    <row r="92" spans="1:13" s="53" customFormat="1" ht="15" x14ac:dyDescent="0.2">
      <c r="A92" s="44" t="s">
        <v>298</v>
      </c>
      <c r="B92" s="45">
        <v>45737</v>
      </c>
      <c r="C92" s="46" t="s">
        <v>35</v>
      </c>
      <c r="D92" s="46" t="s">
        <v>5589</v>
      </c>
      <c r="E92" s="47">
        <v>2222.4</v>
      </c>
      <c r="F92" s="47"/>
      <c r="G92" s="48">
        <f t="shared" si="12"/>
        <v>1380106.5899999999</v>
      </c>
      <c r="H92" s="49"/>
      <c r="I92" s="50">
        <f t="shared" si="13"/>
        <v>-2222.4</v>
      </c>
      <c r="J92" s="51">
        <f t="shared" si="14"/>
        <v>45747</v>
      </c>
      <c r="K92" s="52" t="s">
        <v>9</v>
      </c>
      <c r="M92" s="54"/>
    </row>
    <row r="93" spans="1:13" s="53" customFormat="1" ht="15" x14ac:dyDescent="0.2">
      <c r="A93" s="44" t="s">
        <v>298</v>
      </c>
      <c r="B93" s="45">
        <v>45737</v>
      </c>
      <c r="C93" s="46"/>
      <c r="D93" s="46" t="s">
        <v>336</v>
      </c>
      <c r="E93" s="47"/>
      <c r="F93" s="47">
        <v>491772</v>
      </c>
      <c r="G93" s="48">
        <f t="shared" si="12"/>
        <v>1382328.9899999998</v>
      </c>
      <c r="H93" s="49"/>
      <c r="I93" s="50">
        <f t="shared" si="13"/>
        <v>491772</v>
      </c>
      <c r="J93" s="51">
        <f t="shared" si="14"/>
        <v>45747</v>
      </c>
      <c r="K93" s="52" t="s">
        <v>717</v>
      </c>
      <c r="M93" s="54"/>
    </row>
    <row r="94" spans="1:13" s="53" customFormat="1" ht="15" x14ac:dyDescent="0.2">
      <c r="A94" s="44" t="s">
        <v>298</v>
      </c>
      <c r="B94" s="45">
        <v>45730</v>
      </c>
      <c r="C94" s="46" t="s">
        <v>5590</v>
      </c>
      <c r="D94" s="46" t="s">
        <v>5591</v>
      </c>
      <c r="E94" s="47">
        <v>1200</v>
      </c>
      <c r="F94" s="47"/>
      <c r="G94" s="48">
        <f t="shared" si="12"/>
        <v>890556.98999999987</v>
      </c>
      <c r="H94" s="49"/>
      <c r="I94" s="50">
        <f t="shared" si="13"/>
        <v>-1200</v>
      </c>
      <c r="J94" s="51">
        <f t="shared" si="14"/>
        <v>45747</v>
      </c>
      <c r="K94" s="52" t="s">
        <v>9</v>
      </c>
      <c r="M94" s="54"/>
    </row>
    <row r="95" spans="1:13" s="53" customFormat="1" ht="15" x14ac:dyDescent="0.2">
      <c r="A95" s="44" t="s">
        <v>298</v>
      </c>
      <c r="B95" s="45">
        <v>45723</v>
      </c>
      <c r="C95" s="46" t="s">
        <v>5592</v>
      </c>
      <c r="D95" s="46" t="s">
        <v>5593</v>
      </c>
      <c r="E95" s="47">
        <v>6780</v>
      </c>
      <c r="F95" s="47"/>
      <c r="G95" s="48">
        <f t="shared" si="12"/>
        <v>891756.98999999987</v>
      </c>
      <c r="H95" s="49"/>
      <c r="I95" s="50">
        <f t="shared" si="13"/>
        <v>-6780</v>
      </c>
      <c r="J95" s="51">
        <f t="shared" si="14"/>
        <v>45747</v>
      </c>
      <c r="K95" s="52" t="s">
        <v>9</v>
      </c>
      <c r="M95" s="54"/>
    </row>
    <row r="96" spans="1:13" s="53" customFormat="1" ht="15" x14ac:dyDescent="0.2">
      <c r="A96" s="44" t="s">
        <v>298</v>
      </c>
      <c r="B96" s="45">
        <v>45723</v>
      </c>
      <c r="C96" s="46" t="s">
        <v>5594</v>
      </c>
      <c r="D96" s="46" t="s">
        <v>5595</v>
      </c>
      <c r="E96" s="47">
        <v>1250</v>
      </c>
      <c r="F96" s="47"/>
      <c r="G96" s="48">
        <f t="shared" si="12"/>
        <v>898536.98999999987</v>
      </c>
      <c r="H96" s="49"/>
      <c r="I96" s="50">
        <f t="shared" si="13"/>
        <v>-1250</v>
      </c>
      <c r="J96" s="51">
        <f t="shared" si="14"/>
        <v>45747</v>
      </c>
      <c r="K96" s="52" t="s">
        <v>11</v>
      </c>
      <c r="M96" s="54"/>
    </row>
    <row r="97" spans="1:13" s="53" customFormat="1" ht="15" x14ac:dyDescent="0.2">
      <c r="A97" s="44" t="s">
        <v>298</v>
      </c>
      <c r="B97" s="45">
        <v>45723</v>
      </c>
      <c r="C97" s="46" t="s">
        <v>31</v>
      </c>
      <c r="D97" s="46" t="s">
        <v>5596</v>
      </c>
      <c r="E97" s="47">
        <v>1260</v>
      </c>
      <c r="F97" s="47"/>
      <c r="G97" s="48">
        <f t="shared" si="12"/>
        <v>899786.98999999987</v>
      </c>
      <c r="H97" s="49"/>
      <c r="I97" s="50">
        <f t="shared" si="13"/>
        <v>-1260</v>
      </c>
      <c r="J97" s="51">
        <f t="shared" si="14"/>
        <v>45747</v>
      </c>
      <c r="K97" s="52" t="s">
        <v>11</v>
      </c>
      <c r="M97" s="54"/>
    </row>
    <row r="98" spans="1:13" s="53" customFormat="1" ht="15" x14ac:dyDescent="0.2">
      <c r="A98" s="44" t="s">
        <v>298</v>
      </c>
      <c r="B98" s="45">
        <v>45723</v>
      </c>
      <c r="C98" s="46" t="s">
        <v>31</v>
      </c>
      <c r="D98" s="46" t="s">
        <v>5597</v>
      </c>
      <c r="E98" s="47">
        <v>960</v>
      </c>
      <c r="F98" s="47"/>
      <c r="G98" s="48">
        <f t="shared" si="12"/>
        <v>901046.98999999987</v>
      </c>
      <c r="H98" s="49"/>
      <c r="I98" s="50">
        <f t="shared" si="13"/>
        <v>-960</v>
      </c>
      <c r="J98" s="51">
        <f t="shared" si="14"/>
        <v>45747</v>
      </c>
      <c r="K98" s="52" t="s">
        <v>11</v>
      </c>
      <c r="M98" s="54"/>
    </row>
    <row r="99" spans="1:13" s="53" customFormat="1" ht="15" x14ac:dyDescent="0.2">
      <c r="A99" s="44" t="s">
        <v>298</v>
      </c>
      <c r="B99" s="45">
        <v>45723</v>
      </c>
      <c r="C99" s="46" t="s">
        <v>342</v>
      </c>
      <c r="D99" s="46" t="s">
        <v>5598</v>
      </c>
      <c r="E99" s="47">
        <v>39427.29</v>
      </c>
      <c r="F99" s="47"/>
      <c r="G99" s="48">
        <f t="shared" si="12"/>
        <v>902006.98999999987</v>
      </c>
      <c r="H99" s="49"/>
      <c r="I99" s="50">
        <f t="shared" si="13"/>
        <v>-39427.29</v>
      </c>
      <c r="J99" s="51">
        <f t="shared" si="14"/>
        <v>45747</v>
      </c>
      <c r="K99" s="52" t="s">
        <v>14</v>
      </c>
      <c r="M99" s="54"/>
    </row>
    <row r="100" spans="1:13" s="53" customFormat="1" ht="15" x14ac:dyDescent="0.2">
      <c r="A100" s="44" t="s">
        <v>298</v>
      </c>
      <c r="B100" s="45">
        <v>45719</v>
      </c>
      <c r="C100" s="46" t="s">
        <v>346</v>
      </c>
      <c r="D100" s="46" t="s">
        <v>347</v>
      </c>
      <c r="E100" s="47"/>
      <c r="F100" s="47">
        <v>123546.08</v>
      </c>
      <c r="G100" s="48">
        <f t="shared" si="12"/>
        <v>941434.27999999991</v>
      </c>
      <c r="H100" s="49"/>
      <c r="I100" s="50">
        <f t="shared" si="13"/>
        <v>123546.08</v>
      </c>
      <c r="J100" s="51">
        <f t="shared" si="14"/>
        <v>45747</v>
      </c>
      <c r="K100" s="52" t="s">
        <v>6</v>
      </c>
      <c r="M100" s="54"/>
    </row>
    <row r="101" spans="1:13" s="53" customFormat="1" ht="15" x14ac:dyDescent="0.2">
      <c r="A101" s="44" t="s">
        <v>298</v>
      </c>
      <c r="B101" s="45">
        <v>45716</v>
      </c>
      <c r="C101" s="46" t="s">
        <v>299</v>
      </c>
      <c r="D101" s="46" t="s">
        <v>300</v>
      </c>
      <c r="E101" s="47">
        <v>215</v>
      </c>
      <c r="F101" s="47"/>
      <c r="G101" s="48">
        <f t="shared" ref="G101:G164" si="15">G102+F101-E101</f>
        <v>817888.2</v>
      </c>
      <c r="H101" s="49"/>
      <c r="I101" s="50">
        <f t="shared" si="2"/>
        <v>-215</v>
      </c>
      <c r="J101" s="51">
        <f t="shared" si="3"/>
        <v>45716</v>
      </c>
      <c r="K101" s="52" t="s">
        <v>12</v>
      </c>
      <c r="M101" s="54"/>
    </row>
    <row r="102" spans="1:13" s="53" customFormat="1" ht="15" x14ac:dyDescent="0.2">
      <c r="A102" s="44" t="s">
        <v>298</v>
      </c>
      <c r="B102" s="45">
        <v>45716</v>
      </c>
      <c r="C102" s="46" t="s">
        <v>301</v>
      </c>
      <c r="D102" s="46" t="s">
        <v>302</v>
      </c>
      <c r="E102" s="47">
        <v>4074.43</v>
      </c>
      <c r="F102" s="47"/>
      <c r="G102" s="48">
        <f t="shared" si="15"/>
        <v>818103.2</v>
      </c>
      <c r="H102" s="49"/>
      <c r="I102" s="50">
        <f t="shared" si="2"/>
        <v>-4074.43</v>
      </c>
      <c r="J102" s="51">
        <f t="shared" si="3"/>
        <v>45716</v>
      </c>
      <c r="K102" s="52" t="s">
        <v>9</v>
      </c>
      <c r="M102" s="54"/>
    </row>
    <row r="103" spans="1:13" s="53" customFormat="1" ht="15" x14ac:dyDescent="0.2">
      <c r="A103" s="44" t="s">
        <v>298</v>
      </c>
      <c r="B103" s="45">
        <v>45716</v>
      </c>
      <c r="C103" s="46" t="s">
        <v>303</v>
      </c>
      <c r="D103" s="46" t="s">
        <v>304</v>
      </c>
      <c r="E103" s="47">
        <v>5021.03</v>
      </c>
      <c r="F103" s="47"/>
      <c r="G103" s="48">
        <f t="shared" si="15"/>
        <v>822177.63</v>
      </c>
      <c r="H103" s="49"/>
      <c r="I103" s="50">
        <f t="shared" si="2"/>
        <v>-5021.03</v>
      </c>
      <c r="J103" s="51">
        <f t="shared" si="3"/>
        <v>45716</v>
      </c>
      <c r="K103" s="52" t="s">
        <v>9</v>
      </c>
      <c r="M103" s="54"/>
    </row>
    <row r="104" spans="1:13" s="53" customFormat="1" ht="15" x14ac:dyDescent="0.2">
      <c r="A104" s="44" t="s">
        <v>298</v>
      </c>
      <c r="B104" s="45">
        <v>45716</v>
      </c>
      <c r="C104" s="46" t="s">
        <v>305</v>
      </c>
      <c r="D104" s="46" t="s">
        <v>306</v>
      </c>
      <c r="E104" s="47">
        <v>1097</v>
      </c>
      <c r="F104" s="47"/>
      <c r="G104" s="48">
        <f t="shared" si="15"/>
        <v>827198.66</v>
      </c>
      <c r="H104" s="49"/>
      <c r="I104" s="50">
        <f t="shared" ref="I104:I167" si="16">F104-E104</f>
        <v>-1097</v>
      </c>
      <c r="J104" s="51">
        <f t="shared" ref="J104:J167" si="17">EOMONTH(B104,0)</f>
        <v>45716</v>
      </c>
      <c r="K104" s="52" t="s">
        <v>9</v>
      </c>
      <c r="M104" s="54"/>
    </row>
    <row r="105" spans="1:13" s="53" customFormat="1" ht="15" x14ac:dyDescent="0.2">
      <c r="A105" s="44" t="s">
        <v>298</v>
      </c>
      <c r="B105" s="45">
        <v>45716</v>
      </c>
      <c r="C105" s="46" t="s">
        <v>307</v>
      </c>
      <c r="D105" s="46" t="s">
        <v>308</v>
      </c>
      <c r="E105" s="47">
        <v>28912.01</v>
      </c>
      <c r="F105" s="47"/>
      <c r="G105" s="48">
        <f t="shared" si="15"/>
        <v>828295.66</v>
      </c>
      <c r="H105" s="49"/>
      <c r="I105" s="50">
        <f t="shared" si="16"/>
        <v>-28912.01</v>
      </c>
      <c r="J105" s="51">
        <f t="shared" si="17"/>
        <v>45716</v>
      </c>
      <c r="K105" s="52" t="s">
        <v>9</v>
      </c>
      <c r="M105" s="54"/>
    </row>
    <row r="106" spans="1:13" s="53" customFormat="1" ht="15" x14ac:dyDescent="0.2">
      <c r="A106" s="44" t="s">
        <v>298</v>
      </c>
      <c r="B106" s="45">
        <v>45709</v>
      </c>
      <c r="C106" s="46" t="s">
        <v>309</v>
      </c>
      <c r="D106" s="46" t="s">
        <v>310</v>
      </c>
      <c r="E106" s="47">
        <v>1320</v>
      </c>
      <c r="F106" s="47"/>
      <c r="G106" s="48">
        <f t="shared" si="15"/>
        <v>857207.67</v>
      </c>
      <c r="H106" s="49"/>
      <c r="I106" s="50">
        <f t="shared" si="16"/>
        <v>-1320</v>
      </c>
      <c r="J106" s="51">
        <f t="shared" si="17"/>
        <v>45716</v>
      </c>
      <c r="K106" s="52" t="s">
        <v>9</v>
      </c>
      <c r="M106" s="54"/>
    </row>
    <row r="107" spans="1:13" s="53" customFormat="1" ht="15" x14ac:dyDescent="0.2">
      <c r="A107" s="44" t="s">
        <v>298</v>
      </c>
      <c r="B107" s="45">
        <v>45709</v>
      </c>
      <c r="C107" s="46" t="s">
        <v>311</v>
      </c>
      <c r="D107" s="46" t="s">
        <v>312</v>
      </c>
      <c r="E107" s="47">
        <v>2100</v>
      </c>
      <c r="F107" s="47"/>
      <c r="G107" s="48">
        <f t="shared" si="15"/>
        <v>858527.67</v>
      </c>
      <c r="H107" s="49"/>
      <c r="I107" s="50">
        <f t="shared" si="16"/>
        <v>-2100</v>
      </c>
      <c r="J107" s="51">
        <f t="shared" si="17"/>
        <v>45716</v>
      </c>
      <c r="K107" s="52" t="s">
        <v>9</v>
      </c>
      <c r="M107" s="54"/>
    </row>
    <row r="108" spans="1:13" s="53" customFormat="1" ht="15" x14ac:dyDescent="0.2">
      <c r="A108" s="44" t="s">
        <v>298</v>
      </c>
      <c r="B108" s="45">
        <v>45709</v>
      </c>
      <c r="C108" s="46" t="s">
        <v>311</v>
      </c>
      <c r="D108" s="46" t="s">
        <v>313</v>
      </c>
      <c r="E108" s="47">
        <v>3300</v>
      </c>
      <c r="F108" s="47"/>
      <c r="G108" s="48">
        <f t="shared" si="15"/>
        <v>860627.67</v>
      </c>
      <c r="H108" s="49"/>
      <c r="I108" s="50">
        <f t="shared" si="16"/>
        <v>-3300</v>
      </c>
      <c r="J108" s="51">
        <f t="shared" si="17"/>
        <v>45716</v>
      </c>
      <c r="K108" s="52" t="s">
        <v>9</v>
      </c>
      <c r="M108" s="54"/>
    </row>
    <row r="109" spans="1:13" s="53" customFormat="1" ht="15" x14ac:dyDescent="0.2">
      <c r="A109" s="44" t="s">
        <v>298</v>
      </c>
      <c r="B109" s="45">
        <v>45709</v>
      </c>
      <c r="C109" s="46" t="s">
        <v>314</v>
      </c>
      <c r="D109" s="46" t="s">
        <v>315</v>
      </c>
      <c r="E109" s="47">
        <v>3848.11</v>
      </c>
      <c r="F109" s="47"/>
      <c r="G109" s="48">
        <f t="shared" si="15"/>
        <v>863927.67</v>
      </c>
      <c r="H109" s="49"/>
      <c r="I109" s="50">
        <f t="shared" si="16"/>
        <v>-3848.11</v>
      </c>
      <c r="J109" s="51">
        <f t="shared" si="17"/>
        <v>45716</v>
      </c>
      <c r="K109" s="52" t="s">
        <v>9</v>
      </c>
      <c r="M109" s="54"/>
    </row>
    <row r="110" spans="1:13" s="53" customFormat="1" ht="15" x14ac:dyDescent="0.2">
      <c r="A110" s="44" t="s">
        <v>298</v>
      </c>
      <c r="B110" s="45">
        <v>45709</v>
      </c>
      <c r="C110" s="46" t="s">
        <v>316</v>
      </c>
      <c r="D110" s="46" t="s">
        <v>317</v>
      </c>
      <c r="E110" s="47">
        <v>630</v>
      </c>
      <c r="F110" s="47"/>
      <c r="G110" s="48">
        <f t="shared" si="15"/>
        <v>867775.78</v>
      </c>
      <c r="H110" s="49"/>
      <c r="I110" s="50">
        <f t="shared" si="16"/>
        <v>-630</v>
      </c>
      <c r="J110" s="51">
        <f t="shared" si="17"/>
        <v>45716</v>
      </c>
      <c r="K110" s="52" t="s">
        <v>13</v>
      </c>
      <c r="M110" s="54"/>
    </row>
    <row r="111" spans="1:13" s="53" customFormat="1" ht="15" x14ac:dyDescent="0.2">
      <c r="A111" s="44" t="s">
        <v>298</v>
      </c>
      <c r="B111" s="45">
        <v>45709</v>
      </c>
      <c r="C111" s="46" t="s">
        <v>318</v>
      </c>
      <c r="D111" s="46" t="s">
        <v>319</v>
      </c>
      <c r="E111" s="47">
        <v>220.69</v>
      </c>
      <c r="F111" s="47"/>
      <c r="G111" s="48">
        <f t="shared" si="15"/>
        <v>868405.78</v>
      </c>
      <c r="H111" s="49"/>
      <c r="I111" s="50">
        <f t="shared" si="16"/>
        <v>-220.69</v>
      </c>
      <c r="J111" s="51">
        <f t="shared" si="17"/>
        <v>45716</v>
      </c>
      <c r="K111" s="52" t="s">
        <v>9</v>
      </c>
      <c r="M111" s="54"/>
    </row>
    <row r="112" spans="1:13" s="53" customFormat="1" ht="15" x14ac:dyDescent="0.2">
      <c r="A112" s="44" t="s">
        <v>298</v>
      </c>
      <c r="B112" s="45">
        <v>45709</v>
      </c>
      <c r="C112" s="46" t="s">
        <v>320</v>
      </c>
      <c r="D112" s="46" t="s">
        <v>321</v>
      </c>
      <c r="E112" s="47">
        <v>258.58999999999997</v>
      </c>
      <c r="F112" s="47"/>
      <c r="G112" s="48">
        <f t="shared" si="15"/>
        <v>868626.47</v>
      </c>
      <c r="H112" s="49"/>
      <c r="I112" s="50">
        <f t="shared" si="16"/>
        <v>-258.58999999999997</v>
      </c>
      <c r="J112" s="51">
        <f t="shared" si="17"/>
        <v>45716</v>
      </c>
      <c r="K112" s="52" t="s">
        <v>9</v>
      </c>
      <c r="M112" s="54"/>
    </row>
    <row r="113" spans="1:13" s="53" customFormat="1" ht="15" x14ac:dyDescent="0.2">
      <c r="A113" s="44" t="s">
        <v>298</v>
      </c>
      <c r="B113" s="45">
        <v>45709</v>
      </c>
      <c r="C113" s="46" t="s">
        <v>322</v>
      </c>
      <c r="D113" s="46" t="s">
        <v>323</v>
      </c>
      <c r="E113" s="47">
        <v>2284.8000000000002</v>
      </c>
      <c r="F113" s="47"/>
      <c r="G113" s="48">
        <f t="shared" si="15"/>
        <v>868885.05999999994</v>
      </c>
      <c r="H113" s="49"/>
      <c r="I113" s="50">
        <f t="shared" si="16"/>
        <v>-2284.8000000000002</v>
      </c>
      <c r="J113" s="51">
        <f t="shared" si="17"/>
        <v>45716</v>
      </c>
      <c r="K113" s="52" t="s">
        <v>9</v>
      </c>
      <c r="M113" s="54"/>
    </row>
    <row r="114" spans="1:13" s="53" customFormat="1" ht="15" x14ac:dyDescent="0.2">
      <c r="A114" s="44" t="s">
        <v>298</v>
      </c>
      <c r="B114" s="45">
        <v>45709</v>
      </c>
      <c r="C114" s="46" t="s">
        <v>324</v>
      </c>
      <c r="D114" s="46" t="s">
        <v>325</v>
      </c>
      <c r="E114" s="47">
        <v>951.06</v>
      </c>
      <c r="F114" s="47"/>
      <c r="G114" s="48">
        <f t="shared" si="15"/>
        <v>871169.86</v>
      </c>
      <c r="H114" s="49"/>
      <c r="I114" s="50">
        <f t="shared" si="16"/>
        <v>-951.06</v>
      </c>
      <c r="J114" s="51">
        <f t="shared" si="17"/>
        <v>45716</v>
      </c>
      <c r="K114" s="52" t="s">
        <v>9</v>
      </c>
      <c r="M114" s="54"/>
    </row>
    <row r="115" spans="1:13" s="53" customFormat="1" ht="15" x14ac:dyDescent="0.2">
      <c r="A115" s="44" t="s">
        <v>298</v>
      </c>
      <c r="B115" s="45">
        <v>45709</v>
      </c>
      <c r="C115" s="46" t="s">
        <v>326</v>
      </c>
      <c r="D115" s="46" t="s">
        <v>327</v>
      </c>
      <c r="E115" s="47">
        <v>1560</v>
      </c>
      <c r="F115" s="47"/>
      <c r="G115" s="48">
        <f t="shared" si="15"/>
        <v>872120.92</v>
      </c>
      <c r="H115" s="49"/>
      <c r="I115" s="50">
        <f t="shared" si="16"/>
        <v>-1560</v>
      </c>
      <c r="J115" s="51">
        <f t="shared" si="17"/>
        <v>45716</v>
      </c>
      <c r="K115" s="52" t="s">
        <v>9</v>
      </c>
      <c r="M115" s="54"/>
    </row>
    <row r="116" spans="1:13" s="53" customFormat="1" ht="15" x14ac:dyDescent="0.2">
      <c r="A116" s="44" t="s">
        <v>298</v>
      </c>
      <c r="B116" s="45">
        <v>45709</v>
      </c>
      <c r="C116" s="46" t="s">
        <v>328</v>
      </c>
      <c r="D116" s="46" t="s">
        <v>329</v>
      </c>
      <c r="E116" s="47">
        <v>4175</v>
      </c>
      <c r="F116" s="47"/>
      <c r="G116" s="48">
        <f t="shared" si="15"/>
        <v>873680.92</v>
      </c>
      <c r="H116" s="49"/>
      <c r="I116" s="50">
        <f t="shared" si="16"/>
        <v>-4175</v>
      </c>
      <c r="J116" s="51">
        <f t="shared" si="17"/>
        <v>45716</v>
      </c>
      <c r="K116" s="52" t="s">
        <v>9</v>
      </c>
      <c r="M116" s="54"/>
    </row>
    <row r="117" spans="1:13" s="53" customFormat="1" ht="15" x14ac:dyDescent="0.2">
      <c r="A117" s="44" t="s">
        <v>298</v>
      </c>
      <c r="B117" s="45">
        <v>45709</v>
      </c>
      <c r="C117" s="46" t="s">
        <v>330</v>
      </c>
      <c r="D117" s="46" t="s">
        <v>331</v>
      </c>
      <c r="E117" s="47">
        <v>5880</v>
      </c>
      <c r="F117" s="47"/>
      <c r="G117" s="48">
        <f t="shared" si="15"/>
        <v>877855.92</v>
      </c>
      <c r="H117" s="49"/>
      <c r="I117" s="50">
        <f t="shared" si="16"/>
        <v>-5880</v>
      </c>
      <c r="J117" s="51">
        <f t="shared" si="17"/>
        <v>45716</v>
      </c>
      <c r="K117" s="52" t="s">
        <v>9</v>
      </c>
      <c r="M117" s="54"/>
    </row>
    <row r="118" spans="1:13" s="53" customFormat="1" ht="15" x14ac:dyDescent="0.2">
      <c r="A118" s="44" t="s">
        <v>298</v>
      </c>
      <c r="B118" s="45">
        <v>45709</v>
      </c>
      <c r="C118" s="46" t="s">
        <v>332</v>
      </c>
      <c r="D118" s="46" t="s">
        <v>333</v>
      </c>
      <c r="E118" s="47">
        <v>6493.8</v>
      </c>
      <c r="F118" s="47"/>
      <c r="G118" s="48">
        <f t="shared" si="15"/>
        <v>883735.92</v>
      </c>
      <c r="H118" s="49"/>
      <c r="I118" s="50">
        <f t="shared" si="16"/>
        <v>-6493.8</v>
      </c>
      <c r="J118" s="51">
        <f t="shared" si="17"/>
        <v>45716</v>
      </c>
      <c r="K118" s="52" t="s">
        <v>9</v>
      </c>
      <c r="M118" s="54"/>
    </row>
    <row r="119" spans="1:13" s="53" customFormat="1" ht="15" x14ac:dyDescent="0.2">
      <c r="A119" s="44" t="s">
        <v>298</v>
      </c>
      <c r="B119" s="45">
        <v>45709</v>
      </c>
      <c r="C119" s="46" t="s">
        <v>334</v>
      </c>
      <c r="D119" s="46" t="s">
        <v>335</v>
      </c>
      <c r="E119" s="47">
        <v>13200</v>
      </c>
      <c r="F119" s="47"/>
      <c r="G119" s="48">
        <f t="shared" si="15"/>
        <v>890229.72000000009</v>
      </c>
      <c r="H119" s="49"/>
      <c r="I119" s="50">
        <f t="shared" si="16"/>
        <v>-13200</v>
      </c>
      <c r="J119" s="51">
        <f t="shared" si="17"/>
        <v>45716</v>
      </c>
      <c r="K119" s="52" t="s">
        <v>9</v>
      </c>
      <c r="M119" s="54"/>
    </row>
    <row r="120" spans="1:13" s="53" customFormat="1" ht="15" x14ac:dyDescent="0.2">
      <c r="A120" s="44" t="s">
        <v>298</v>
      </c>
      <c r="B120" s="45">
        <v>45705</v>
      </c>
      <c r="C120" s="46"/>
      <c r="D120" s="46" t="s">
        <v>336</v>
      </c>
      <c r="E120" s="47"/>
      <c r="F120" s="47">
        <v>711850</v>
      </c>
      <c r="G120" s="48">
        <f t="shared" si="15"/>
        <v>903429.72000000009</v>
      </c>
      <c r="H120" s="49"/>
      <c r="I120" s="50">
        <f t="shared" si="16"/>
        <v>711850</v>
      </c>
      <c r="J120" s="51">
        <f t="shared" si="17"/>
        <v>45716</v>
      </c>
      <c r="K120" s="52" t="s">
        <v>717</v>
      </c>
      <c r="M120" s="54"/>
    </row>
    <row r="121" spans="1:13" s="53" customFormat="1" ht="15" x14ac:dyDescent="0.2">
      <c r="A121" s="44" t="s">
        <v>298</v>
      </c>
      <c r="B121" s="45">
        <v>45702</v>
      </c>
      <c r="C121" s="46" t="s">
        <v>337</v>
      </c>
      <c r="D121" s="46" t="s">
        <v>338</v>
      </c>
      <c r="E121" s="47">
        <v>4680</v>
      </c>
      <c r="F121" s="47"/>
      <c r="G121" s="48">
        <f t="shared" si="15"/>
        <v>191579.72000000012</v>
      </c>
      <c r="H121" s="49"/>
      <c r="I121" s="50">
        <f t="shared" si="16"/>
        <v>-4680</v>
      </c>
      <c r="J121" s="51">
        <f t="shared" si="17"/>
        <v>45716</v>
      </c>
      <c r="K121" s="52" t="s">
        <v>15</v>
      </c>
      <c r="M121" s="54"/>
    </row>
    <row r="122" spans="1:13" s="53" customFormat="1" ht="15" x14ac:dyDescent="0.2">
      <c r="A122" s="44" t="s">
        <v>298</v>
      </c>
      <c r="B122" s="45">
        <v>45695</v>
      </c>
      <c r="C122" s="46" t="s">
        <v>29</v>
      </c>
      <c r="D122" s="46" t="s">
        <v>339</v>
      </c>
      <c r="E122" s="47">
        <v>5400</v>
      </c>
      <c r="F122" s="47"/>
      <c r="G122" s="48">
        <f t="shared" si="15"/>
        <v>196259.72000000012</v>
      </c>
      <c r="H122" s="49"/>
      <c r="I122" s="50">
        <f t="shared" si="16"/>
        <v>-5400</v>
      </c>
      <c r="J122" s="51">
        <f t="shared" si="17"/>
        <v>45716</v>
      </c>
      <c r="K122" s="52" t="s">
        <v>12</v>
      </c>
      <c r="M122" s="54"/>
    </row>
    <row r="123" spans="1:13" s="53" customFormat="1" ht="15" x14ac:dyDescent="0.2">
      <c r="A123" s="44" t="s">
        <v>298</v>
      </c>
      <c r="B123" s="45">
        <v>45695</v>
      </c>
      <c r="C123" s="46" t="s">
        <v>29</v>
      </c>
      <c r="D123" s="46" t="s">
        <v>340</v>
      </c>
      <c r="E123" s="47">
        <v>6091.2</v>
      </c>
      <c r="F123" s="47"/>
      <c r="G123" s="48">
        <f t="shared" si="15"/>
        <v>201659.72000000012</v>
      </c>
      <c r="H123" s="49"/>
      <c r="I123" s="50">
        <f t="shared" si="16"/>
        <v>-6091.2</v>
      </c>
      <c r="J123" s="51">
        <f t="shared" si="17"/>
        <v>45716</v>
      </c>
      <c r="K123" s="52" t="s">
        <v>12</v>
      </c>
      <c r="M123" s="54"/>
    </row>
    <row r="124" spans="1:13" s="53" customFormat="1" ht="15" x14ac:dyDescent="0.2">
      <c r="A124" s="44" t="s">
        <v>298</v>
      </c>
      <c r="B124" s="45">
        <v>45695</v>
      </c>
      <c r="C124" s="46" t="s">
        <v>311</v>
      </c>
      <c r="D124" s="46" t="s">
        <v>341</v>
      </c>
      <c r="E124" s="47">
        <v>2100</v>
      </c>
      <c r="F124" s="47"/>
      <c r="G124" s="48">
        <f t="shared" si="15"/>
        <v>207750.92000000013</v>
      </c>
      <c r="H124" s="49"/>
      <c r="I124" s="50">
        <f t="shared" si="16"/>
        <v>-2100</v>
      </c>
      <c r="J124" s="51">
        <f t="shared" si="17"/>
        <v>45716</v>
      </c>
      <c r="K124" s="52" t="s">
        <v>9</v>
      </c>
      <c r="M124" s="54"/>
    </row>
    <row r="125" spans="1:13" s="53" customFormat="1" ht="15" x14ac:dyDescent="0.2">
      <c r="A125" s="44" t="s">
        <v>298</v>
      </c>
      <c r="B125" s="45">
        <v>45692</v>
      </c>
      <c r="C125" s="46" t="s">
        <v>342</v>
      </c>
      <c r="D125" s="46" t="s">
        <v>343</v>
      </c>
      <c r="E125" s="47">
        <v>157.36000000000001</v>
      </c>
      <c r="F125" s="47"/>
      <c r="G125" s="48">
        <f t="shared" si="15"/>
        <v>209850.92000000013</v>
      </c>
      <c r="H125" s="49"/>
      <c r="I125" s="50">
        <f t="shared" si="16"/>
        <v>-157.36000000000001</v>
      </c>
      <c r="J125" s="51">
        <f t="shared" si="17"/>
        <v>45716</v>
      </c>
      <c r="K125" s="52" t="s">
        <v>14</v>
      </c>
      <c r="M125" s="54"/>
    </row>
    <row r="126" spans="1:13" s="53" customFormat="1" ht="15" x14ac:dyDescent="0.2">
      <c r="A126" s="44" t="s">
        <v>298</v>
      </c>
      <c r="B126" s="45">
        <v>45688</v>
      </c>
      <c r="C126" s="46" t="s">
        <v>344</v>
      </c>
      <c r="D126" s="46" t="s">
        <v>345</v>
      </c>
      <c r="E126" s="47">
        <v>708.33</v>
      </c>
      <c r="F126" s="47"/>
      <c r="G126" s="48">
        <f t="shared" si="15"/>
        <v>210008.28000000012</v>
      </c>
      <c r="H126" s="49"/>
      <c r="I126" s="50">
        <f t="shared" si="16"/>
        <v>-708.33</v>
      </c>
      <c r="J126" s="51">
        <f t="shared" si="17"/>
        <v>45688</v>
      </c>
      <c r="K126" s="52" t="s">
        <v>11</v>
      </c>
      <c r="M126" s="54"/>
    </row>
    <row r="127" spans="1:13" s="53" customFormat="1" ht="15" x14ac:dyDescent="0.2">
      <c r="A127" s="44" t="s">
        <v>298</v>
      </c>
      <c r="B127" s="45">
        <v>45687</v>
      </c>
      <c r="C127" s="46" t="s">
        <v>346</v>
      </c>
      <c r="D127" s="46" t="s">
        <v>347</v>
      </c>
      <c r="E127" s="47"/>
      <c r="F127" s="47">
        <v>148501.54</v>
      </c>
      <c r="G127" s="48">
        <f t="shared" si="15"/>
        <v>210716.6100000001</v>
      </c>
      <c r="H127" s="49"/>
      <c r="I127" s="50">
        <f t="shared" si="16"/>
        <v>148501.54</v>
      </c>
      <c r="J127" s="51">
        <f t="shared" si="17"/>
        <v>45688</v>
      </c>
      <c r="K127" s="52" t="s">
        <v>6</v>
      </c>
      <c r="M127" s="54"/>
    </row>
    <row r="128" spans="1:13" s="53" customFormat="1" ht="15" x14ac:dyDescent="0.2">
      <c r="A128" s="44" t="s">
        <v>298</v>
      </c>
      <c r="B128" s="45">
        <v>45681</v>
      </c>
      <c r="C128" s="46" t="s">
        <v>348</v>
      </c>
      <c r="D128" s="46" t="s">
        <v>349</v>
      </c>
      <c r="E128" s="47">
        <v>8364</v>
      </c>
      <c r="F128" s="47"/>
      <c r="G128" s="48">
        <f t="shared" si="15"/>
        <v>62215.070000000094</v>
      </c>
      <c r="H128" s="49"/>
      <c r="I128" s="50">
        <f t="shared" si="16"/>
        <v>-8364</v>
      </c>
      <c r="J128" s="51">
        <f t="shared" si="17"/>
        <v>45688</v>
      </c>
      <c r="K128" s="52" t="s">
        <v>9</v>
      </c>
      <c r="M128" s="54"/>
    </row>
    <row r="129" spans="1:13" s="53" customFormat="1" ht="15" x14ac:dyDescent="0.2">
      <c r="A129" s="44" t="s">
        <v>298</v>
      </c>
      <c r="B129" s="45">
        <v>45681</v>
      </c>
      <c r="C129" s="46" t="s">
        <v>350</v>
      </c>
      <c r="D129" s="46" t="s">
        <v>351</v>
      </c>
      <c r="E129" s="47">
        <v>6041.64</v>
      </c>
      <c r="F129" s="47"/>
      <c r="G129" s="48">
        <f t="shared" si="15"/>
        <v>70579.070000000094</v>
      </c>
      <c r="H129" s="49"/>
      <c r="I129" s="50">
        <f t="shared" si="16"/>
        <v>-6041.64</v>
      </c>
      <c r="J129" s="51">
        <f t="shared" si="17"/>
        <v>45688</v>
      </c>
      <c r="K129" s="52" t="s">
        <v>9</v>
      </c>
      <c r="M129" s="54"/>
    </row>
    <row r="130" spans="1:13" s="53" customFormat="1" ht="15" x14ac:dyDescent="0.2">
      <c r="A130" s="44" t="s">
        <v>298</v>
      </c>
      <c r="B130" s="45">
        <v>45681</v>
      </c>
      <c r="C130" s="46" t="s">
        <v>352</v>
      </c>
      <c r="D130" s="46" t="s">
        <v>353</v>
      </c>
      <c r="E130" s="47">
        <v>1055.6500000000001</v>
      </c>
      <c r="F130" s="47"/>
      <c r="G130" s="48">
        <f t="shared" si="15"/>
        <v>76620.710000000094</v>
      </c>
      <c r="H130" s="49"/>
      <c r="I130" s="50">
        <f t="shared" si="16"/>
        <v>-1055.6500000000001</v>
      </c>
      <c r="J130" s="51">
        <f t="shared" si="17"/>
        <v>45688</v>
      </c>
      <c r="K130" s="52" t="s">
        <v>9</v>
      </c>
      <c r="M130" s="54"/>
    </row>
    <row r="131" spans="1:13" s="53" customFormat="1" ht="15" x14ac:dyDescent="0.2">
      <c r="A131" s="44" t="s">
        <v>298</v>
      </c>
      <c r="B131" s="45">
        <v>45681</v>
      </c>
      <c r="C131" s="46" t="s">
        <v>354</v>
      </c>
      <c r="D131" s="46" t="s">
        <v>355</v>
      </c>
      <c r="E131" s="47">
        <v>727.35</v>
      </c>
      <c r="F131" s="47"/>
      <c r="G131" s="48">
        <f t="shared" si="15"/>
        <v>77676.360000000088</v>
      </c>
      <c r="H131" s="49"/>
      <c r="I131" s="50">
        <f t="shared" si="16"/>
        <v>-727.35</v>
      </c>
      <c r="J131" s="51">
        <f t="shared" si="17"/>
        <v>45688</v>
      </c>
      <c r="K131" s="52" t="s">
        <v>9</v>
      </c>
      <c r="M131" s="54"/>
    </row>
    <row r="132" spans="1:13" s="53" customFormat="1" ht="15" x14ac:dyDescent="0.2">
      <c r="A132" s="44" t="s">
        <v>298</v>
      </c>
      <c r="B132" s="45">
        <v>45681</v>
      </c>
      <c r="C132" s="46" t="s">
        <v>356</v>
      </c>
      <c r="D132" s="46" t="s">
        <v>357</v>
      </c>
      <c r="E132" s="47">
        <v>29961</v>
      </c>
      <c r="F132" s="47"/>
      <c r="G132" s="48">
        <f t="shared" si="15"/>
        <v>78403.710000000094</v>
      </c>
      <c r="H132" s="49"/>
      <c r="I132" s="50">
        <f t="shared" si="16"/>
        <v>-29961</v>
      </c>
      <c r="J132" s="51">
        <f t="shared" si="17"/>
        <v>45688</v>
      </c>
      <c r="K132" s="52" t="s">
        <v>9</v>
      </c>
      <c r="M132" s="54"/>
    </row>
    <row r="133" spans="1:13" s="53" customFormat="1" ht="15" x14ac:dyDescent="0.2">
      <c r="A133" s="44" t="s">
        <v>298</v>
      </c>
      <c r="B133" s="45">
        <v>45681</v>
      </c>
      <c r="C133" s="46" t="s">
        <v>318</v>
      </c>
      <c r="D133" s="46" t="s">
        <v>358</v>
      </c>
      <c r="E133" s="47">
        <v>628.20000000000005</v>
      </c>
      <c r="F133" s="47"/>
      <c r="G133" s="48">
        <f t="shared" si="15"/>
        <v>108364.71000000009</v>
      </c>
      <c r="H133" s="49"/>
      <c r="I133" s="50">
        <f t="shared" si="16"/>
        <v>-628.20000000000005</v>
      </c>
      <c r="J133" s="51">
        <f t="shared" si="17"/>
        <v>45688</v>
      </c>
      <c r="K133" s="52" t="s">
        <v>9</v>
      </c>
      <c r="M133" s="54"/>
    </row>
    <row r="134" spans="1:13" s="53" customFormat="1" ht="15" x14ac:dyDescent="0.2">
      <c r="A134" s="44" t="s">
        <v>298</v>
      </c>
      <c r="B134" s="45">
        <v>45681</v>
      </c>
      <c r="C134" s="46" t="s">
        <v>318</v>
      </c>
      <c r="D134" s="46" t="s">
        <v>359</v>
      </c>
      <c r="E134" s="47">
        <v>4858.3999999999996</v>
      </c>
      <c r="F134" s="47"/>
      <c r="G134" s="48">
        <f t="shared" si="15"/>
        <v>108992.91000000009</v>
      </c>
      <c r="H134" s="49"/>
      <c r="I134" s="50">
        <f t="shared" si="16"/>
        <v>-4858.3999999999996</v>
      </c>
      <c r="J134" s="51">
        <f t="shared" si="17"/>
        <v>45688</v>
      </c>
      <c r="K134" s="52" t="s">
        <v>9</v>
      </c>
      <c r="M134" s="54"/>
    </row>
    <row r="135" spans="1:13" s="53" customFormat="1" ht="15" x14ac:dyDescent="0.2">
      <c r="A135" s="44" t="s">
        <v>298</v>
      </c>
      <c r="B135" s="45">
        <v>45681</v>
      </c>
      <c r="C135" s="46" t="s">
        <v>360</v>
      </c>
      <c r="D135" s="46" t="s">
        <v>361</v>
      </c>
      <c r="E135" s="47">
        <v>3419.4</v>
      </c>
      <c r="F135" s="47"/>
      <c r="G135" s="48">
        <f t="shared" si="15"/>
        <v>113851.31000000008</v>
      </c>
      <c r="H135" s="49"/>
      <c r="I135" s="50">
        <f t="shared" si="16"/>
        <v>-3419.4</v>
      </c>
      <c r="J135" s="51">
        <f t="shared" si="17"/>
        <v>45688</v>
      </c>
      <c r="K135" s="52" t="s">
        <v>9</v>
      </c>
      <c r="M135" s="54"/>
    </row>
    <row r="136" spans="1:13" s="53" customFormat="1" ht="15" x14ac:dyDescent="0.2">
      <c r="A136" s="44" t="s">
        <v>298</v>
      </c>
      <c r="B136" s="45">
        <v>45679</v>
      </c>
      <c r="C136" s="46" t="s">
        <v>362</v>
      </c>
      <c r="D136" s="46" t="s">
        <v>363</v>
      </c>
      <c r="E136" s="47">
        <v>660957.12</v>
      </c>
      <c r="F136" s="47"/>
      <c r="G136" s="48">
        <f t="shared" si="15"/>
        <v>117270.71000000008</v>
      </c>
      <c r="H136" s="49"/>
      <c r="I136" s="50">
        <f t="shared" si="16"/>
        <v>-660957.12</v>
      </c>
      <c r="J136" s="51">
        <f t="shared" si="17"/>
        <v>45688</v>
      </c>
      <c r="K136" s="52" t="s">
        <v>9</v>
      </c>
      <c r="M136" s="54"/>
    </row>
    <row r="137" spans="1:13" s="53" customFormat="1" ht="15" x14ac:dyDescent="0.2">
      <c r="A137" s="44" t="s">
        <v>298</v>
      </c>
      <c r="B137" s="45">
        <v>45679</v>
      </c>
      <c r="C137" s="46" t="s">
        <v>364</v>
      </c>
      <c r="D137" s="46" t="s">
        <v>365</v>
      </c>
      <c r="E137" s="47"/>
      <c r="F137" s="47">
        <v>95000</v>
      </c>
      <c r="G137" s="48">
        <f t="shared" si="15"/>
        <v>778227.83000000007</v>
      </c>
      <c r="H137" s="49"/>
      <c r="I137" s="50">
        <f t="shared" si="16"/>
        <v>95000</v>
      </c>
      <c r="J137" s="51">
        <f t="shared" si="17"/>
        <v>45688</v>
      </c>
      <c r="K137" s="52" t="s">
        <v>30</v>
      </c>
      <c r="M137" s="54"/>
    </row>
    <row r="138" spans="1:13" s="53" customFormat="1" ht="15" x14ac:dyDescent="0.2">
      <c r="A138" s="44" t="s">
        <v>298</v>
      </c>
      <c r="B138" s="45">
        <v>45679</v>
      </c>
      <c r="C138" s="46" t="s">
        <v>364</v>
      </c>
      <c r="D138" s="46" t="s">
        <v>366</v>
      </c>
      <c r="E138" s="47"/>
      <c r="F138" s="47">
        <v>100000</v>
      </c>
      <c r="G138" s="48">
        <f t="shared" si="15"/>
        <v>683227.83000000007</v>
      </c>
      <c r="H138" s="49"/>
      <c r="I138" s="50">
        <f t="shared" si="16"/>
        <v>100000</v>
      </c>
      <c r="J138" s="51">
        <f t="shared" si="17"/>
        <v>45688</v>
      </c>
      <c r="K138" s="52" t="s">
        <v>30</v>
      </c>
      <c r="M138" s="54"/>
    </row>
    <row r="139" spans="1:13" s="53" customFormat="1" ht="15" x14ac:dyDescent="0.2">
      <c r="A139" s="44" t="s">
        <v>298</v>
      </c>
      <c r="B139" s="45">
        <v>45677</v>
      </c>
      <c r="C139" s="46" t="s">
        <v>367</v>
      </c>
      <c r="D139" s="46" t="s">
        <v>368</v>
      </c>
      <c r="E139" s="47">
        <v>39000</v>
      </c>
      <c r="F139" s="47"/>
      <c r="G139" s="48">
        <f t="shared" si="15"/>
        <v>583227.83000000007</v>
      </c>
      <c r="H139" s="49"/>
      <c r="I139" s="50">
        <f t="shared" si="16"/>
        <v>-39000</v>
      </c>
      <c r="J139" s="51">
        <f t="shared" si="17"/>
        <v>45688</v>
      </c>
      <c r="K139" s="52" t="s">
        <v>295</v>
      </c>
      <c r="M139" s="54"/>
    </row>
    <row r="140" spans="1:13" s="53" customFormat="1" ht="15" x14ac:dyDescent="0.2">
      <c r="A140" s="44" t="s">
        <v>298</v>
      </c>
      <c r="B140" s="45">
        <v>45677</v>
      </c>
      <c r="C140" s="46" t="s">
        <v>367</v>
      </c>
      <c r="D140" s="46" t="s">
        <v>369</v>
      </c>
      <c r="E140" s="47">
        <v>50000</v>
      </c>
      <c r="F140" s="47"/>
      <c r="G140" s="48">
        <f t="shared" si="15"/>
        <v>622227.83000000007</v>
      </c>
      <c r="H140" s="49"/>
      <c r="I140" s="50">
        <f t="shared" si="16"/>
        <v>-50000</v>
      </c>
      <c r="J140" s="51">
        <f t="shared" si="17"/>
        <v>45688</v>
      </c>
      <c r="K140" s="52" t="s">
        <v>295</v>
      </c>
      <c r="M140" s="54"/>
    </row>
    <row r="141" spans="1:13" s="53" customFormat="1" ht="15" x14ac:dyDescent="0.2">
      <c r="A141" s="44" t="s">
        <v>298</v>
      </c>
      <c r="B141" s="45">
        <v>45674</v>
      </c>
      <c r="C141" s="46" t="s">
        <v>370</v>
      </c>
      <c r="D141" s="46" t="s">
        <v>371</v>
      </c>
      <c r="E141" s="47">
        <v>3540</v>
      </c>
      <c r="F141" s="47"/>
      <c r="G141" s="48">
        <f t="shared" si="15"/>
        <v>672227.83000000007</v>
      </c>
      <c r="H141" s="49"/>
      <c r="I141" s="50">
        <f t="shared" si="16"/>
        <v>-3540</v>
      </c>
      <c r="J141" s="51">
        <f t="shared" si="17"/>
        <v>45688</v>
      </c>
      <c r="K141" s="52" t="s">
        <v>9</v>
      </c>
      <c r="M141" s="54"/>
    </row>
    <row r="142" spans="1:13" s="53" customFormat="1" ht="15" x14ac:dyDescent="0.2">
      <c r="A142" s="44" t="s">
        <v>298</v>
      </c>
      <c r="B142" s="45">
        <v>45674</v>
      </c>
      <c r="C142" s="46" t="s">
        <v>334</v>
      </c>
      <c r="D142" s="46" t="s">
        <v>372</v>
      </c>
      <c r="E142" s="47">
        <v>13200</v>
      </c>
      <c r="F142" s="47"/>
      <c r="G142" s="48">
        <f t="shared" si="15"/>
        <v>675767.83000000007</v>
      </c>
      <c r="H142" s="49"/>
      <c r="I142" s="50">
        <f t="shared" si="16"/>
        <v>-13200</v>
      </c>
      <c r="J142" s="51">
        <f t="shared" si="17"/>
        <v>45688</v>
      </c>
      <c r="K142" s="52" t="s">
        <v>9</v>
      </c>
      <c r="M142" s="54"/>
    </row>
    <row r="143" spans="1:13" s="53" customFormat="1" ht="15" x14ac:dyDescent="0.2">
      <c r="A143" s="44" t="s">
        <v>298</v>
      </c>
      <c r="B143" s="45">
        <v>45674</v>
      </c>
      <c r="C143" s="46" t="s">
        <v>373</v>
      </c>
      <c r="D143" s="46" t="s">
        <v>374</v>
      </c>
      <c r="E143" s="47">
        <v>29322.21</v>
      </c>
      <c r="F143" s="47"/>
      <c r="G143" s="48">
        <f t="shared" si="15"/>
        <v>688967.83000000007</v>
      </c>
      <c r="H143" s="49"/>
      <c r="I143" s="50">
        <f t="shared" si="16"/>
        <v>-29322.21</v>
      </c>
      <c r="J143" s="51">
        <f t="shared" si="17"/>
        <v>45688</v>
      </c>
      <c r="K143" s="52" t="s">
        <v>9</v>
      </c>
      <c r="M143" s="54"/>
    </row>
    <row r="144" spans="1:13" s="53" customFormat="1" ht="15" x14ac:dyDescent="0.2">
      <c r="A144" s="44" t="s">
        <v>298</v>
      </c>
      <c r="B144" s="45">
        <v>45674</v>
      </c>
      <c r="C144" s="46" t="s">
        <v>326</v>
      </c>
      <c r="D144" s="46" t="s">
        <v>375</v>
      </c>
      <c r="E144" s="47">
        <v>3270</v>
      </c>
      <c r="F144" s="47"/>
      <c r="G144" s="48">
        <f t="shared" si="15"/>
        <v>718290.04</v>
      </c>
      <c r="H144" s="49"/>
      <c r="I144" s="50">
        <f t="shared" si="16"/>
        <v>-3270</v>
      </c>
      <c r="J144" s="51">
        <f t="shared" si="17"/>
        <v>45688</v>
      </c>
      <c r="K144" s="52" t="s">
        <v>9</v>
      </c>
      <c r="M144" s="54"/>
    </row>
    <row r="145" spans="1:13" s="53" customFormat="1" ht="15" x14ac:dyDescent="0.2">
      <c r="A145" s="44" t="s">
        <v>298</v>
      </c>
      <c r="B145" s="45">
        <v>45674</v>
      </c>
      <c r="C145" s="46" t="s">
        <v>328</v>
      </c>
      <c r="D145" s="46" t="s">
        <v>376</v>
      </c>
      <c r="E145" s="47">
        <v>4175</v>
      </c>
      <c r="F145" s="47"/>
      <c r="G145" s="48">
        <f t="shared" si="15"/>
        <v>721560.04</v>
      </c>
      <c r="H145" s="49"/>
      <c r="I145" s="50">
        <f t="shared" si="16"/>
        <v>-4175</v>
      </c>
      <c r="J145" s="51">
        <f t="shared" si="17"/>
        <v>45688</v>
      </c>
      <c r="K145" s="52" t="s">
        <v>9</v>
      </c>
      <c r="M145" s="54"/>
    </row>
    <row r="146" spans="1:13" s="53" customFormat="1" ht="15" x14ac:dyDescent="0.2">
      <c r="A146" s="44" t="s">
        <v>298</v>
      </c>
      <c r="B146" s="45">
        <v>45674</v>
      </c>
      <c r="C146" s="46" t="s">
        <v>31</v>
      </c>
      <c r="D146" s="46" t="s">
        <v>377</v>
      </c>
      <c r="E146" s="47">
        <v>216</v>
      </c>
      <c r="F146" s="47"/>
      <c r="G146" s="48">
        <f t="shared" si="15"/>
        <v>725735.04</v>
      </c>
      <c r="H146" s="49"/>
      <c r="I146" s="50">
        <f t="shared" si="16"/>
        <v>-216</v>
      </c>
      <c r="J146" s="51">
        <f t="shared" si="17"/>
        <v>45688</v>
      </c>
      <c r="K146" s="52" t="s">
        <v>11</v>
      </c>
      <c r="M146" s="54"/>
    </row>
    <row r="147" spans="1:13" s="53" customFormat="1" ht="15" x14ac:dyDescent="0.2">
      <c r="A147" s="44" t="s">
        <v>298</v>
      </c>
      <c r="B147" s="45">
        <v>45674</v>
      </c>
      <c r="C147" s="46" t="s">
        <v>378</v>
      </c>
      <c r="D147" s="46" t="s">
        <v>379</v>
      </c>
      <c r="E147" s="47">
        <v>503.28</v>
      </c>
      <c r="F147" s="47"/>
      <c r="G147" s="48">
        <f t="shared" si="15"/>
        <v>725951.04</v>
      </c>
      <c r="H147" s="49"/>
      <c r="I147" s="50">
        <f t="shared" si="16"/>
        <v>-503.28</v>
      </c>
      <c r="J147" s="51">
        <f t="shared" si="17"/>
        <v>45688</v>
      </c>
      <c r="K147" s="52" t="s">
        <v>9</v>
      </c>
      <c r="M147" s="54"/>
    </row>
    <row r="148" spans="1:13" s="53" customFormat="1" ht="15" x14ac:dyDescent="0.2">
      <c r="A148" s="44" t="s">
        <v>298</v>
      </c>
      <c r="B148" s="45">
        <v>45674</v>
      </c>
      <c r="C148" s="46" t="s">
        <v>367</v>
      </c>
      <c r="D148" s="46" t="s">
        <v>380</v>
      </c>
      <c r="E148" s="47">
        <v>50000</v>
      </c>
      <c r="F148" s="47"/>
      <c r="G148" s="48">
        <f t="shared" si="15"/>
        <v>726454.32000000007</v>
      </c>
      <c r="H148" s="49"/>
      <c r="I148" s="50">
        <f t="shared" si="16"/>
        <v>-50000</v>
      </c>
      <c r="J148" s="51">
        <f t="shared" si="17"/>
        <v>45688</v>
      </c>
      <c r="K148" s="52" t="s">
        <v>295</v>
      </c>
      <c r="M148" s="54"/>
    </row>
    <row r="149" spans="1:13" s="53" customFormat="1" ht="15" x14ac:dyDescent="0.2">
      <c r="A149" s="44" t="s">
        <v>298</v>
      </c>
      <c r="B149" s="45">
        <v>45674</v>
      </c>
      <c r="C149" s="46" t="s">
        <v>367</v>
      </c>
      <c r="D149" s="46" t="s">
        <v>381</v>
      </c>
      <c r="E149" s="47">
        <v>50000</v>
      </c>
      <c r="F149" s="47"/>
      <c r="G149" s="48">
        <f t="shared" si="15"/>
        <v>776454.32000000007</v>
      </c>
      <c r="H149" s="49"/>
      <c r="I149" s="50">
        <f t="shared" si="16"/>
        <v>-50000</v>
      </c>
      <c r="J149" s="51">
        <f t="shared" si="17"/>
        <v>45688</v>
      </c>
      <c r="K149" s="52" t="s">
        <v>295</v>
      </c>
      <c r="M149" s="54"/>
    </row>
    <row r="150" spans="1:13" s="53" customFormat="1" ht="15" x14ac:dyDescent="0.2">
      <c r="A150" s="44" t="s">
        <v>298</v>
      </c>
      <c r="B150" s="45">
        <v>45673</v>
      </c>
      <c r="C150" s="46"/>
      <c r="D150" s="46" t="s">
        <v>336</v>
      </c>
      <c r="E150" s="47"/>
      <c r="F150" s="47">
        <v>623079</v>
      </c>
      <c r="G150" s="48">
        <f t="shared" si="15"/>
        <v>826454.32000000007</v>
      </c>
      <c r="H150" s="49"/>
      <c r="I150" s="50">
        <f t="shared" si="16"/>
        <v>623079</v>
      </c>
      <c r="J150" s="51">
        <f t="shared" si="17"/>
        <v>45688</v>
      </c>
      <c r="K150" s="52" t="s">
        <v>717</v>
      </c>
      <c r="M150" s="54"/>
    </row>
    <row r="151" spans="1:13" s="53" customFormat="1" ht="15" x14ac:dyDescent="0.2">
      <c r="A151" s="44" t="s">
        <v>298</v>
      </c>
      <c r="B151" s="45">
        <v>45660</v>
      </c>
      <c r="C151" s="46" t="s">
        <v>31</v>
      </c>
      <c r="D151" s="46" t="s">
        <v>382</v>
      </c>
      <c r="E151" s="47">
        <v>480</v>
      </c>
      <c r="F151" s="47"/>
      <c r="G151" s="48">
        <f t="shared" si="15"/>
        <v>203375.32</v>
      </c>
      <c r="H151" s="49"/>
      <c r="I151" s="50">
        <f t="shared" si="16"/>
        <v>-480</v>
      </c>
      <c r="J151" s="51">
        <f t="shared" si="17"/>
        <v>45688</v>
      </c>
      <c r="K151" s="52" t="s">
        <v>11</v>
      </c>
      <c r="M151" s="54"/>
    </row>
    <row r="152" spans="1:13" s="53" customFormat="1" ht="15" x14ac:dyDescent="0.2">
      <c r="A152" s="44" t="s">
        <v>298</v>
      </c>
      <c r="B152" s="45">
        <v>45659</v>
      </c>
      <c r="C152" s="46" t="s">
        <v>32</v>
      </c>
      <c r="D152" s="46" t="s">
        <v>383</v>
      </c>
      <c r="E152" s="47">
        <v>1000</v>
      </c>
      <c r="F152" s="47"/>
      <c r="G152" s="48">
        <f t="shared" si="15"/>
        <v>203855.32</v>
      </c>
      <c r="H152" s="49"/>
      <c r="I152" s="50">
        <f t="shared" si="16"/>
        <v>-1000</v>
      </c>
      <c r="J152" s="51">
        <f t="shared" si="17"/>
        <v>45688</v>
      </c>
      <c r="K152" s="52" t="s">
        <v>295</v>
      </c>
      <c r="M152" s="54"/>
    </row>
    <row r="153" spans="1:13" s="53" customFormat="1" ht="15" x14ac:dyDescent="0.2">
      <c r="A153" s="44" t="s">
        <v>298</v>
      </c>
      <c r="B153" s="45">
        <v>45657</v>
      </c>
      <c r="C153" s="46"/>
      <c r="D153" s="46" t="s">
        <v>33</v>
      </c>
      <c r="E153" s="47">
        <v>158.55000000000001</v>
      </c>
      <c r="F153" s="47"/>
      <c r="G153" s="48">
        <f t="shared" si="15"/>
        <v>204855.32</v>
      </c>
      <c r="H153" s="49"/>
      <c r="I153" s="50">
        <f t="shared" si="16"/>
        <v>-158.55000000000001</v>
      </c>
      <c r="J153" s="51">
        <f t="shared" si="17"/>
        <v>45657</v>
      </c>
      <c r="K153" s="52" t="s">
        <v>14</v>
      </c>
      <c r="M153" s="54"/>
    </row>
    <row r="154" spans="1:13" s="53" customFormat="1" ht="15" x14ac:dyDescent="0.2">
      <c r="A154" s="44" t="s">
        <v>298</v>
      </c>
      <c r="B154" s="45">
        <v>45650</v>
      </c>
      <c r="C154" s="46" t="s">
        <v>384</v>
      </c>
      <c r="D154" s="46" t="s">
        <v>385</v>
      </c>
      <c r="E154" s="47">
        <v>5000</v>
      </c>
      <c r="F154" s="47"/>
      <c r="G154" s="48">
        <f t="shared" si="15"/>
        <v>205013.87</v>
      </c>
      <c r="H154" s="49"/>
      <c r="I154" s="50">
        <f t="shared" si="16"/>
        <v>-5000</v>
      </c>
      <c r="J154" s="51">
        <f t="shared" si="17"/>
        <v>45657</v>
      </c>
      <c r="K154" s="52" t="s">
        <v>14</v>
      </c>
      <c r="M154" s="54"/>
    </row>
    <row r="155" spans="1:13" s="53" customFormat="1" ht="15" x14ac:dyDescent="0.2">
      <c r="A155" s="44" t="s">
        <v>298</v>
      </c>
      <c r="B155" s="45">
        <v>45649</v>
      </c>
      <c r="C155" s="46" t="s">
        <v>362</v>
      </c>
      <c r="D155" s="46" t="s">
        <v>386</v>
      </c>
      <c r="E155" s="47">
        <v>766010.46</v>
      </c>
      <c r="F155" s="47"/>
      <c r="G155" s="48">
        <f t="shared" si="15"/>
        <v>210013.87</v>
      </c>
      <c r="H155" s="49"/>
      <c r="I155" s="50">
        <f t="shared" si="16"/>
        <v>-766010.46</v>
      </c>
      <c r="J155" s="51">
        <f t="shared" si="17"/>
        <v>45657</v>
      </c>
      <c r="K155" s="52" t="s">
        <v>9</v>
      </c>
      <c r="M155" s="54"/>
    </row>
    <row r="156" spans="1:13" s="53" customFormat="1" ht="15" x14ac:dyDescent="0.2">
      <c r="A156" s="44" t="s">
        <v>298</v>
      </c>
      <c r="B156" s="45">
        <v>45649</v>
      </c>
      <c r="C156" s="46" t="s">
        <v>387</v>
      </c>
      <c r="D156" s="46" t="s">
        <v>388</v>
      </c>
      <c r="E156" s="47">
        <v>550</v>
      </c>
      <c r="F156" s="47"/>
      <c r="G156" s="48">
        <f t="shared" si="15"/>
        <v>976024.33</v>
      </c>
      <c r="H156" s="49"/>
      <c r="I156" s="50">
        <f t="shared" si="16"/>
        <v>-550</v>
      </c>
      <c r="J156" s="51">
        <f t="shared" si="17"/>
        <v>45657</v>
      </c>
      <c r="K156" s="52" t="s">
        <v>13</v>
      </c>
      <c r="M156" s="54"/>
    </row>
    <row r="157" spans="1:13" s="53" customFormat="1" ht="15" x14ac:dyDescent="0.2">
      <c r="A157" s="44" t="s">
        <v>298</v>
      </c>
      <c r="B157" s="45">
        <v>45646</v>
      </c>
      <c r="C157" s="46" t="s">
        <v>389</v>
      </c>
      <c r="D157" s="46" t="s">
        <v>390</v>
      </c>
      <c r="E157" s="47">
        <v>14537.83</v>
      </c>
      <c r="F157" s="47"/>
      <c r="G157" s="48">
        <f t="shared" si="15"/>
        <v>976574.33</v>
      </c>
      <c r="H157" s="49"/>
      <c r="I157" s="50">
        <f t="shared" si="16"/>
        <v>-14537.83</v>
      </c>
      <c r="J157" s="51">
        <f t="shared" si="17"/>
        <v>45657</v>
      </c>
      <c r="K157" s="52" t="s">
        <v>13</v>
      </c>
      <c r="M157" s="54"/>
    </row>
    <row r="158" spans="1:13" s="53" customFormat="1" ht="15" x14ac:dyDescent="0.2">
      <c r="A158" s="44" t="s">
        <v>298</v>
      </c>
      <c r="B158" s="45">
        <v>45646</v>
      </c>
      <c r="C158" s="46" t="s">
        <v>34</v>
      </c>
      <c r="D158" s="46" t="s">
        <v>391</v>
      </c>
      <c r="E158" s="47">
        <v>4122</v>
      </c>
      <c r="F158" s="47"/>
      <c r="G158" s="48">
        <f t="shared" si="15"/>
        <v>991112.15999999992</v>
      </c>
      <c r="H158" s="49"/>
      <c r="I158" s="50">
        <f t="shared" si="16"/>
        <v>-4122</v>
      </c>
      <c r="J158" s="51">
        <f t="shared" si="17"/>
        <v>45657</v>
      </c>
      <c r="K158" s="52" t="s">
        <v>13</v>
      </c>
      <c r="M158" s="54"/>
    </row>
    <row r="159" spans="1:13" s="53" customFormat="1" ht="15" x14ac:dyDescent="0.2">
      <c r="A159" s="44" t="s">
        <v>298</v>
      </c>
      <c r="B159" s="45">
        <v>45646</v>
      </c>
      <c r="C159" s="46" t="s">
        <v>392</v>
      </c>
      <c r="D159" s="46" t="s">
        <v>393</v>
      </c>
      <c r="E159" s="47">
        <v>354.17</v>
      </c>
      <c r="F159" s="47"/>
      <c r="G159" s="48">
        <f t="shared" si="15"/>
        <v>995234.15999999992</v>
      </c>
      <c r="H159" s="49"/>
      <c r="I159" s="50">
        <f t="shared" si="16"/>
        <v>-354.17</v>
      </c>
      <c r="J159" s="51">
        <f t="shared" si="17"/>
        <v>45657</v>
      </c>
      <c r="K159" s="52" t="s">
        <v>11</v>
      </c>
      <c r="M159" s="54"/>
    </row>
    <row r="160" spans="1:13" s="53" customFormat="1" ht="15" x14ac:dyDescent="0.2">
      <c r="A160" s="44" t="s">
        <v>298</v>
      </c>
      <c r="B160" s="45">
        <v>45646</v>
      </c>
      <c r="C160" s="46" t="s">
        <v>285</v>
      </c>
      <c r="D160" s="46" t="s">
        <v>394</v>
      </c>
      <c r="E160" s="47">
        <v>5087.3599999999997</v>
      </c>
      <c r="F160" s="47"/>
      <c r="G160" s="48">
        <f t="shared" si="15"/>
        <v>995588.33</v>
      </c>
      <c r="H160" s="49"/>
      <c r="I160" s="50">
        <f t="shared" si="16"/>
        <v>-5087.3599999999997</v>
      </c>
      <c r="J160" s="51">
        <f t="shared" si="17"/>
        <v>45657</v>
      </c>
      <c r="K160" s="52" t="s">
        <v>16</v>
      </c>
      <c r="M160" s="54"/>
    </row>
    <row r="161" spans="1:13" s="53" customFormat="1" ht="15" x14ac:dyDescent="0.2">
      <c r="A161" s="44" t="s">
        <v>298</v>
      </c>
      <c r="B161" s="45">
        <v>45646</v>
      </c>
      <c r="C161" s="46" t="s">
        <v>35</v>
      </c>
      <c r="D161" s="46" t="s">
        <v>395</v>
      </c>
      <c r="E161" s="47">
        <v>961.2</v>
      </c>
      <c r="F161" s="47"/>
      <c r="G161" s="48">
        <f t="shared" si="15"/>
        <v>1000675.69</v>
      </c>
      <c r="H161" s="49"/>
      <c r="I161" s="50">
        <f t="shared" si="16"/>
        <v>-961.2</v>
      </c>
      <c r="J161" s="51">
        <f t="shared" si="17"/>
        <v>45657</v>
      </c>
      <c r="K161" s="52" t="s">
        <v>13</v>
      </c>
      <c r="M161" s="54"/>
    </row>
    <row r="162" spans="1:13" s="53" customFormat="1" ht="15" x14ac:dyDescent="0.2">
      <c r="A162" s="44" t="s">
        <v>298</v>
      </c>
      <c r="B162" s="45">
        <v>45646</v>
      </c>
      <c r="C162" s="46" t="s">
        <v>328</v>
      </c>
      <c r="D162" s="46" t="s">
        <v>396</v>
      </c>
      <c r="E162" s="47">
        <v>3300</v>
      </c>
      <c r="F162" s="47"/>
      <c r="G162" s="48">
        <f t="shared" si="15"/>
        <v>1001636.8899999999</v>
      </c>
      <c r="H162" s="49"/>
      <c r="I162" s="50">
        <f t="shared" si="16"/>
        <v>-3300</v>
      </c>
      <c r="J162" s="51">
        <f t="shared" si="17"/>
        <v>45657</v>
      </c>
      <c r="K162" s="52" t="s">
        <v>9</v>
      </c>
      <c r="M162" s="54"/>
    </row>
    <row r="163" spans="1:13" s="53" customFormat="1" ht="15" x14ac:dyDescent="0.2">
      <c r="A163" s="44" t="s">
        <v>298</v>
      </c>
      <c r="B163" s="45">
        <v>45646</v>
      </c>
      <c r="C163" s="46" t="s">
        <v>311</v>
      </c>
      <c r="D163" s="46" t="s">
        <v>397</v>
      </c>
      <c r="E163" s="47">
        <v>2100</v>
      </c>
      <c r="F163" s="47"/>
      <c r="G163" s="48">
        <f t="shared" si="15"/>
        <v>1004936.8899999999</v>
      </c>
      <c r="H163" s="49"/>
      <c r="I163" s="50">
        <f t="shared" si="16"/>
        <v>-2100</v>
      </c>
      <c r="J163" s="51">
        <f t="shared" si="17"/>
        <v>45657</v>
      </c>
      <c r="K163" s="52" t="s">
        <v>9</v>
      </c>
      <c r="M163" s="54"/>
    </row>
    <row r="164" spans="1:13" s="53" customFormat="1" ht="15" x14ac:dyDescent="0.2">
      <c r="A164" s="44" t="s">
        <v>298</v>
      </c>
      <c r="B164" s="45">
        <v>45646</v>
      </c>
      <c r="C164" s="46" t="s">
        <v>334</v>
      </c>
      <c r="D164" s="46" t="s">
        <v>398</v>
      </c>
      <c r="E164" s="47">
        <v>13200</v>
      </c>
      <c r="F164" s="47"/>
      <c r="G164" s="48">
        <f t="shared" si="15"/>
        <v>1007036.8899999999</v>
      </c>
      <c r="H164" s="49"/>
      <c r="I164" s="50">
        <f t="shared" si="16"/>
        <v>-13200</v>
      </c>
      <c r="J164" s="51">
        <f t="shared" si="17"/>
        <v>45657</v>
      </c>
      <c r="K164" s="52" t="s">
        <v>9</v>
      </c>
      <c r="M164" s="54"/>
    </row>
    <row r="165" spans="1:13" s="53" customFormat="1" ht="15" x14ac:dyDescent="0.2">
      <c r="A165" s="44" t="s">
        <v>298</v>
      </c>
      <c r="B165" s="45">
        <v>45646</v>
      </c>
      <c r="C165" s="46" t="s">
        <v>399</v>
      </c>
      <c r="D165" s="46" t="s">
        <v>400</v>
      </c>
      <c r="E165" s="47">
        <v>1555.2</v>
      </c>
      <c r="F165" s="47"/>
      <c r="G165" s="48">
        <f t="shared" ref="G165:G228" si="18">G166+F165-E165</f>
        <v>1020236.8899999999</v>
      </c>
      <c r="H165" s="49"/>
      <c r="I165" s="50">
        <f t="shared" si="16"/>
        <v>-1555.2</v>
      </c>
      <c r="J165" s="51">
        <f t="shared" si="17"/>
        <v>45657</v>
      </c>
      <c r="K165" s="52" t="s">
        <v>9</v>
      </c>
      <c r="M165" s="54"/>
    </row>
    <row r="166" spans="1:13" s="53" customFormat="1" ht="15" x14ac:dyDescent="0.2">
      <c r="A166" s="44" t="s">
        <v>298</v>
      </c>
      <c r="B166" s="45">
        <v>45646</v>
      </c>
      <c r="C166" s="46"/>
      <c r="D166" s="46" t="s">
        <v>336</v>
      </c>
      <c r="E166" s="47"/>
      <c r="F166" s="47">
        <v>754018</v>
      </c>
      <c r="G166" s="48">
        <f t="shared" si="18"/>
        <v>1021792.0899999999</v>
      </c>
      <c r="H166" s="49"/>
      <c r="I166" s="50">
        <f t="shared" si="16"/>
        <v>754018</v>
      </c>
      <c r="J166" s="51">
        <f t="shared" si="17"/>
        <v>45657</v>
      </c>
      <c r="K166" s="52" t="s">
        <v>717</v>
      </c>
      <c r="M166" s="54"/>
    </row>
    <row r="167" spans="1:13" s="53" customFormat="1" ht="15" x14ac:dyDescent="0.2">
      <c r="A167" s="44" t="s">
        <v>298</v>
      </c>
      <c r="B167" s="45">
        <v>45644</v>
      </c>
      <c r="C167" s="46" t="s">
        <v>364</v>
      </c>
      <c r="D167" s="46" t="s">
        <v>401</v>
      </c>
      <c r="E167" s="47"/>
      <c r="F167" s="47">
        <v>50000</v>
      </c>
      <c r="G167" s="48">
        <f t="shared" si="18"/>
        <v>267774.08999999991</v>
      </c>
      <c r="H167" s="49"/>
      <c r="I167" s="50">
        <f t="shared" si="16"/>
        <v>50000</v>
      </c>
      <c r="J167" s="51">
        <f t="shared" si="17"/>
        <v>45657</v>
      </c>
      <c r="K167" s="52" t="s">
        <v>30</v>
      </c>
      <c r="M167" s="54"/>
    </row>
    <row r="168" spans="1:13" s="53" customFormat="1" ht="15" x14ac:dyDescent="0.2">
      <c r="A168" s="44" t="s">
        <v>298</v>
      </c>
      <c r="B168" s="45">
        <v>45643</v>
      </c>
      <c r="C168" s="46" t="s">
        <v>346</v>
      </c>
      <c r="D168" s="46" t="s">
        <v>347</v>
      </c>
      <c r="E168" s="47"/>
      <c r="F168" s="47">
        <v>100617.58</v>
      </c>
      <c r="G168" s="48">
        <f t="shared" si="18"/>
        <v>217774.08999999991</v>
      </c>
      <c r="H168" s="49"/>
      <c r="I168" s="50">
        <f t="shared" ref="I168:I231" si="19">F168-E168</f>
        <v>100617.58</v>
      </c>
      <c r="J168" s="51">
        <f t="shared" ref="J168:J231" si="20">EOMONTH(B168,0)</f>
        <v>45657</v>
      </c>
      <c r="K168" s="52" t="s">
        <v>6</v>
      </c>
      <c r="M168" s="54"/>
    </row>
    <row r="169" spans="1:13" s="53" customFormat="1" ht="15" x14ac:dyDescent="0.2">
      <c r="A169" s="44" t="s">
        <v>298</v>
      </c>
      <c r="B169" s="45">
        <v>45639</v>
      </c>
      <c r="C169" s="46" t="s">
        <v>36</v>
      </c>
      <c r="D169" s="46" t="s">
        <v>402</v>
      </c>
      <c r="E169" s="47">
        <v>220</v>
      </c>
      <c r="F169" s="47"/>
      <c r="G169" s="48">
        <f t="shared" si="18"/>
        <v>117156.50999999989</v>
      </c>
      <c r="H169" s="49"/>
      <c r="I169" s="50">
        <f t="shared" si="19"/>
        <v>-220</v>
      </c>
      <c r="J169" s="51">
        <f t="shared" si="20"/>
        <v>45657</v>
      </c>
      <c r="K169" s="52" t="s">
        <v>11</v>
      </c>
      <c r="M169" s="54"/>
    </row>
    <row r="170" spans="1:13" s="53" customFormat="1" ht="15" x14ac:dyDescent="0.2">
      <c r="A170" s="44" t="s">
        <v>298</v>
      </c>
      <c r="B170" s="45">
        <v>45630</v>
      </c>
      <c r="C170" s="46" t="s">
        <v>403</v>
      </c>
      <c r="D170" s="46" t="s">
        <v>404</v>
      </c>
      <c r="E170" s="47"/>
      <c r="F170" s="47">
        <v>1200</v>
      </c>
      <c r="G170" s="48">
        <f t="shared" si="18"/>
        <v>117376.50999999989</v>
      </c>
      <c r="H170" s="49"/>
      <c r="I170" s="50">
        <f t="shared" si="19"/>
        <v>1200</v>
      </c>
      <c r="J170" s="51">
        <f t="shared" si="20"/>
        <v>45657</v>
      </c>
      <c r="K170" s="52" t="s">
        <v>14</v>
      </c>
      <c r="M170" s="54"/>
    </row>
    <row r="171" spans="1:13" s="53" customFormat="1" ht="15" x14ac:dyDescent="0.2">
      <c r="A171" s="44" t="s">
        <v>298</v>
      </c>
      <c r="B171" s="45">
        <v>45625</v>
      </c>
      <c r="C171" s="46" t="s">
        <v>285</v>
      </c>
      <c r="D171" s="46" t="s">
        <v>405</v>
      </c>
      <c r="E171" s="47">
        <v>5087.3599999999997</v>
      </c>
      <c r="F171" s="47"/>
      <c r="G171" s="48">
        <f t="shared" si="18"/>
        <v>116176.50999999989</v>
      </c>
      <c r="H171" s="49"/>
      <c r="I171" s="50">
        <f t="shared" si="19"/>
        <v>-5087.3599999999997</v>
      </c>
      <c r="J171" s="51">
        <f t="shared" si="20"/>
        <v>45626</v>
      </c>
      <c r="K171" s="52" t="s">
        <v>16</v>
      </c>
      <c r="M171" s="54"/>
    </row>
    <row r="172" spans="1:13" s="53" customFormat="1" ht="15" x14ac:dyDescent="0.2">
      <c r="A172" s="44" t="s">
        <v>298</v>
      </c>
      <c r="B172" s="45">
        <v>45625</v>
      </c>
      <c r="C172" s="46" t="s">
        <v>406</v>
      </c>
      <c r="D172" s="46" t="s">
        <v>407</v>
      </c>
      <c r="E172" s="47">
        <v>708.33</v>
      </c>
      <c r="F172" s="47"/>
      <c r="G172" s="48">
        <f t="shared" si="18"/>
        <v>121263.86999999989</v>
      </c>
      <c r="H172" s="49"/>
      <c r="I172" s="50">
        <f t="shared" si="19"/>
        <v>-708.33</v>
      </c>
      <c r="J172" s="51">
        <f t="shared" si="20"/>
        <v>45626</v>
      </c>
      <c r="K172" s="52" t="s">
        <v>11</v>
      </c>
      <c r="M172" s="54"/>
    </row>
    <row r="173" spans="1:13" s="53" customFormat="1" ht="15" x14ac:dyDescent="0.2">
      <c r="A173" s="44" t="s">
        <v>298</v>
      </c>
      <c r="B173" s="45">
        <v>45624</v>
      </c>
      <c r="C173" s="46" t="s">
        <v>364</v>
      </c>
      <c r="D173" s="46" t="s">
        <v>408</v>
      </c>
      <c r="E173" s="47">
        <v>50000</v>
      </c>
      <c r="F173" s="47"/>
      <c r="G173" s="48">
        <f t="shared" si="18"/>
        <v>121972.1999999999</v>
      </c>
      <c r="H173" s="49"/>
      <c r="I173" s="50">
        <f t="shared" si="19"/>
        <v>-50000</v>
      </c>
      <c r="J173" s="51">
        <f t="shared" si="20"/>
        <v>45626</v>
      </c>
      <c r="K173" s="52" t="s">
        <v>30</v>
      </c>
      <c r="M173" s="54"/>
    </row>
    <row r="174" spans="1:13" s="53" customFormat="1" ht="15" x14ac:dyDescent="0.2">
      <c r="A174" s="44" t="s">
        <v>298</v>
      </c>
      <c r="B174" s="45">
        <v>45622</v>
      </c>
      <c r="C174" s="46" t="s">
        <v>299</v>
      </c>
      <c r="D174" s="46" t="s">
        <v>409</v>
      </c>
      <c r="E174" s="47">
        <v>215</v>
      </c>
      <c r="F174" s="47"/>
      <c r="G174" s="48">
        <f t="shared" si="18"/>
        <v>171972.1999999999</v>
      </c>
      <c r="H174" s="49"/>
      <c r="I174" s="50">
        <f t="shared" si="19"/>
        <v>-215</v>
      </c>
      <c r="J174" s="51">
        <f t="shared" si="20"/>
        <v>45626</v>
      </c>
      <c r="K174" s="52" t="s">
        <v>12</v>
      </c>
      <c r="M174" s="54"/>
    </row>
    <row r="175" spans="1:13" s="53" customFormat="1" ht="15" x14ac:dyDescent="0.2">
      <c r="A175" s="44" t="s">
        <v>298</v>
      </c>
      <c r="B175" s="45">
        <v>45622</v>
      </c>
      <c r="C175" s="46" t="s">
        <v>346</v>
      </c>
      <c r="D175" s="46" t="s">
        <v>347</v>
      </c>
      <c r="E175" s="47"/>
      <c r="F175" s="47">
        <v>118731.83</v>
      </c>
      <c r="G175" s="48">
        <f t="shared" si="18"/>
        <v>172187.1999999999</v>
      </c>
      <c r="H175" s="49"/>
      <c r="I175" s="50">
        <f t="shared" si="19"/>
        <v>118731.83</v>
      </c>
      <c r="J175" s="51">
        <f t="shared" si="20"/>
        <v>45626</v>
      </c>
      <c r="K175" s="52" t="s">
        <v>6</v>
      </c>
      <c r="M175" s="54"/>
    </row>
    <row r="176" spans="1:13" s="53" customFormat="1" ht="15" x14ac:dyDescent="0.2">
      <c r="A176" s="44" t="s">
        <v>298</v>
      </c>
      <c r="B176" s="45">
        <v>45618</v>
      </c>
      <c r="C176" s="46" t="s">
        <v>410</v>
      </c>
      <c r="D176" s="46" t="s">
        <v>411</v>
      </c>
      <c r="E176" s="47">
        <v>152.26</v>
      </c>
      <c r="F176" s="47"/>
      <c r="G176" s="48">
        <f t="shared" si="18"/>
        <v>53455.369999999886</v>
      </c>
      <c r="H176" s="49"/>
      <c r="I176" s="50">
        <f t="shared" si="19"/>
        <v>-152.26</v>
      </c>
      <c r="J176" s="51">
        <f t="shared" si="20"/>
        <v>45626</v>
      </c>
      <c r="K176" s="52" t="s">
        <v>14</v>
      </c>
      <c r="M176" s="54"/>
    </row>
    <row r="177" spans="1:13" s="53" customFormat="1" ht="15" x14ac:dyDescent="0.2">
      <c r="A177" s="44" t="s">
        <v>298</v>
      </c>
      <c r="B177" s="45">
        <v>45618</v>
      </c>
      <c r="C177" s="46" t="s">
        <v>31</v>
      </c>
      <c r="D177" s="46" t="s">
        <v>412</v>
      </c>
      <c r="E177" s="47">
        <v>780</v>
      </c>
      <c r="F177" s="47"/>
      <c r="G177" s="48">
        <f t="shared" si="18"/>
        <v>53607.629999999888</v>
      </c>
      <c r="H177" s="49"/>
      <c r="I177" s="50">
        <f t="shared" si="19"/>
        <v>-780</v>
      </c>
      <c r="J177" s="51">
        <f t="shared" si="20"/>
        <v>45626</v>
      </c>
      <c r="K177" s="52" t="s">
        <v>11</v>
      </c>
      <c r="M177" s="54"/>
    </row>
    <row r="178" spans="1:13" s="53" customFormat="1" ht="15" x14ac:dyDescent="0.2">
      <c r="A178" s="44" t="s">
        <v>298</v>
      </c>
      <c r="B178" s="45">
        <v>45618</v>
      </c>
      <c r="C178" s="46" t="s">
        <v>31</v>
      </c>
      <c r="D178" s="46" t="s">
        <v>413</v>
      </c>
      <c r="E178" s="47">
        <v>1455</v>
      </c>
      <c r="F178" s="47"/>
      <c r="G178" s="48">
        <f t="shared" si="18"/>
        <v>54387.629999999888</v>
      </c>
      <c r="H178" s="49"/>
      <c r="I178" s="50">
        <f t="shared" si="19"/>
        <v>-1455</v>
      </c>
      <c r="J178" s="51">
        <f t="shared" si="20"/>
        <v>45626</v>
      </c>
      <c r="K178" s="52" t="s">
        <v>11</v>
      </c>
      <c r="M178" s="54"/>
    </row>
    <row r="179" spans="1:13" s="53" customFormat="1" ht="15" x14ac:dyDescent="0.2">
      <c r="A179" s="44" t="s">
        <v>298</v>
      </c>
      <c r="B179" s="45">
        <v>45616</v>
      </c>
      <c r="C179" s="46" t="s">
        <v>37</v>
      </c>
      <c r="D179" s="46" t="s">
        <v>414</v>
      </c>
      <c r="E179" s="47">
        <v>215</v>
      </c>
      <c r="F179" s="47"/>
      <c r="G179" s="48">
        <f t="shared" si="18"/>
        <v>55842.629999999888</v>
      </c>
      <c r="H179" s="49"/>
      <c r="I179" s="50">
        <f t="shared" si="19"/>
        <v>-215</v>
      </c>
      <c r="J179" s="51">
        <f t="shared" si="20"/>
        <v>45626</v>
      </c>
      <c r="K179" s="52" t="s">
        <v>12</v>
      </c>
      <c r="M179" s="54"/>
    </row>
    <row r="180" spans="1:13" s="53" customFormat="1" ht="15" x14ac:dyDescent="0.2">
      <c r="A180" s="44" t="s">
        <v>298</v>
      </c>
      <c r="B180" s="45">
        <v>45616</v>
      </c>
      <c r="C180" s="46" t="s">
        <v>362</v>
      </c>
      <c r="D180" s="46" t="s">
        <v>415</v>
      </c>
      <c r="E180" s="47">
        <v>601850.35</v>
      </c>
      <c r="F180" s="47"/>
      <c r="G180" s="48">
        <f t="shared" si="18"/>
        <v>56057.629999999888</v>
      </c>
      <c r="H180" s="49"/>
      <c r="I180" s="50">
        <f t="shared" si="19"/>
        <v>-601850.35</v>
      </c>
      <c r="J180" s="51">
        <f t="shared" si="20"/>
        <v>45626</v>
      </c>
      <c r="K180" s="52" t="s">
        <v>9</v>
      </c>
      <c r="M180" s="54"/>
    </row>
    <row r="181" spans="1:13" s="53" customFormat="1" ht="15" x14ac:dyDescent="0.2">
      <c r="A181" s="44" t="s">
        <v>298</v>
      </c>
      <c r="B181" s="45">
        <v>45616</v>
      </c>
      <c r="C181" s="46" t="s">
        <v>334</v>
      </c>
      <c r="D181" s="46" t="s">
        <v>416</v>
      </c>
      <c r="E181" s="47">
        <v>13200</v>
      </c>
      <c r="F181" s="47"/>
      <c r="G181" s="48">
        <f t="shared" si="18"/>
        <v>657907.97999999986</v>
      </c>
      <c r="H181" s="49"/>
      <c r="I181" s="50">
        <f t="shared" si="19"/>
        <v>-13200</v>
      </c>
      <c r="J181" s="51">
        <f t="shared" si="20"/>
        <v>45626</v>
      </c>
      <c r="K181" s="52" t="s">
        <v>9</v>
      </c>
      <c r="M181" s="54"/>
    </row>
    <row r="182" spans="1:13" s="53" customFormat="1" ht="15" x14ac:dyDescent="0.2">
      <c r="A182" s="44" t="s">
        <v>298</v>
      </c>
      <c r="B182" s="45">
        <v>45616</v>
      </c>
      <c r="C182" s="46" t="s">
        <v>370</v>
      </c>
      <c r="D182" s="46" t="s">
        <v>417</v>
      </c>
      <c r="E182" s="47">
        <v>3540</v>
      </c>
      <c r="F182" s="47"/>
      <c r="G182" s="48">
        <f t="shared" si="18"/>
        <v>671107.97999999986</v>
      </c>
      <c r="H182" s="49"/>
      <c r="I182" s="50">
        <f t="shared" si="19"/>
        <v>-3540</v>
      </c>
      <c r="J182" s="51">
        <f t="shared" si="20"/>
        <v>45626</v>
      </c>
      <c r="K182" s="52" t="s">
        <v>9</v>
      </c>
      <c r="M182" s="54"/>
    </row>
    <row r="183" spans="1:13" s="53" customFormat="1" ht="15" x14ac:dyDescent="0.2">
      <c r="A183" s="44" t="s">
        <v>298</v>
      </c>
      <c r="B183" s="45">
        <v>45616</v>
      </c>
      <c r="C183" s="46" t="s">
        <v>328</v>
      </c>
      <c r="D183" s="46" t="s">
        <v>418</v>
      </c>
      <c r="E183" s="47">
        <v>3300</v>
      </c>
      <c r="F183" s="47"/>
      <c r="G183" s="48">
        <f t="shared" si="18"/>
        <v>674647.97999999986</v>
      </c>
      <c r="H183" s="49"/>
      <c r="I183" s="50">
        <f t="shared" si="19"/>
        <v>-3300</v>
      </c>
      <c r="J183" s="51">
        <f t="shared" si="20"/>
        <v>45626</v>
      </c>
      <c r="K183" s="52" t="s">
        <v>9</v>
      </c>
      <c r="M183" s="54"/>
    </row>
    <row r="184" spans="1:13" s="53" customFormat="1" ht="15" x14ac:dyDescent="0.2">
      <c r="A184" s="44" t="s">
        <v>298</v>
      </c>
      <c r="B184" s="45">
        <v>45616</v>
      </c>
      <c r="C184" s="46" t="s">
        <v>311</v>
      </c>
      <c r="D184" s="46" t="s">
        <v>419</v>
      </c>
      <c r="E184" s="47">
        <v>1200</v>
      </c>
      <c r="F184" s="47"/>
      <c r="G184" s="48">
        <f t="shared" si="18"/>
        <v>677947.97999999986</v>
      </c>
      <c r="H184" s="49"/>
      <c r="I184" s="50">
        <f t="shared" si="19"/>
        <v>-1200</v>
      </c>
      <c r="J184" s="51">
        <f t="shared" si="20"/>
        <v>45626</v>
      </c>
      <c r="K184" s="52" t="s">
        <v>9</v>
      </c>
      <c r="M184" s="54"/>
    </row>
    <row r="185" spans="1:13" s="53" customFormat="1" ht="15" x14ac:dyDescent="0.2">
      <c r="A185" s="44" t="s">
        <v>298</v>
      </c>
      <c r="B185" s="45">
        <v>45616</v>
      </c>
      <c r="C185" s="46" t="s">
        <v>337</v>
      </c>
      <c r="D185" s="46" t="s">
        <v>420</v>
      </c>
      <c r="E185" s="47">
        <v>1560</v>
      </c>
      <c r="F185" s="47"/>
      <c r="G185" s="48">
        <f t="shared" si="18"/>
        <v>679147.97999999986</v>
      </c>
      <c r="H185" s="49"/>
      <c r="I185" s="50">
        <f t="shared" si="19"/>
        <v>-1560</v>
      </c>
      <c r="J185" s="51">
        <f t="shared" si="20"/>
        <v>45626</v>
      </c>
      <c r="K185" s="52" t="s">
        <v>15</v>
      </c>
      <c r="M185" s="54"/>
    </row>
    <row r="186" spans="1:13" s="53" customFormat="1" ht="15" x14ac:dyDescent="0.2">
      <c r="A186" s="44" t="s">
        <v>298</v>
      </c>
      <c r="B186" s="45">
        <v>45614</v>
      </c>
      <c r="C186" s="46"/>
      <c r="D186" s="46" t="s">
        <v>336</v>
      </c>
      <c r="E186" s="47"/>
      <c r="F186" s="47">
        <v>569667</v>
      </c>
      <c r="G186" s="48">
        <f t="shared" si="18"/>
        <v>680707.97999999986</v>
      </c>
      <c r="H186" s="49"/>
      <c r="I186" s="50">
        <f t="shared" si="19"/>
        <v>569667</v>
      </c>
      <c r="J186" s="51">
        <f t="shared" si="20"/>
        <v>45626</v>
      </c>
      <c r="K186" s="52" t="s">
        <v>717</v>
      </c>
      <c r="M186" s="54"/>
    </row>
    <row r="187" spans="1:13" s="53" customFormat="1" ht="15" x14ac:dyDescent="0.2">
      <c r="A187" s="44" t="s">
        <v>298</v>
      </c>
      <c r="B187" s="45">
        <v>45604</v>
      </c>
      <c r="C187" s="46" t="s">
        <v>421</v>
      </c>
      <c r="D187" s="46" t="s">
        <v>422</v>
      </c>
      <c r="E187" s="47">
        <v>418.6</v>
      </c>
      <c r="F187" s="47"/>
      <c r="G187" s="48">
        <f t="shared" si="18"/>
        <v>111040.97999999989</v>
      </c>
      <c r="H187" s="49"/>
      <c r="I187" s="50">
        <f t="shared" si="19"/>
        <v>-418.6</v>
      </c>
      <c r="J187" s="51">
        <f t="shared" si="20"/>
        <v>45626</v>
      </c>
      <c r="K187" s="52" t="s">
        <v>14</v>
      </c>
      <c r="M187" s="54"/>
    </row>
    <row r="188" spans="1:13" s="53" customFormat="1" ht="15" x14ac:dyDescent="0.2">
      <c r="A188" s="44" t="s">
        <v>298</v>
      </c>
      <c r="B188" s="45">
        <v>45604</v>
      </c>
      <c r="C188" s="46" t="s">
        <v>423</v>
      </c>
      <c r="D188" s="46" t="s">
        <v>424</v>
      </c>
      <c r="E188" s="47">
        <v>486.68</v>
      </c>
      <c r="F188" s="47"/>
      <c r="G188" s="48">
        <f t="shared" si="18"/>
        <v>111459.5799999999</v>
      </c>
      <c r="H188" s="49"/>
      <c r="I188" s="50">
        <f t="shared" si="19"/>
        <v>-486.68</v>
      </c>
      <c r="J188" s="51">
        <f t="shared" si="20"/>
        <v>45626</v>
      </c>
      <c r="K188" s="52" t="s">
        <v>14</v>
      </c>
      <c r="M188" s="54"/>
    </row>
    <row r="189" spans="1:13" s="53" customFormat="1" ht="15" x14ac:dyDescent="0.2">
      <c r="A189" s="44" t="s">
        <v>298</v>
      </c>
      <c r="B189" s="45">
        <v>45600</v>
      </c>
      <c r="C189" s="46" t="s">
        <v>36</v>
      </c>
      <c r="D189" s="46" t="s">
        <v>425</v>
      </c>
      <c r="E189" s="47">
        <v>287.5</v>
      </c>
      <c r="F189" s="47"/>
      <c r="G189" s="48">
        <f t="shared" si="18"/>
        <v>111946.25999999989</v>
      </c>
      <c r="H189" s="49"/>
      <c r="I189" s="50">
        <f t="shared" si="19"/>
        <v>-287.5</v>
      </c>
      <c r="J189" s="51">
        <f t="shared" si="20"/>
        <v>45626</v>
      </c>
      <c r="K189" s="52" t="s">
        <v>11</v>
      </c>
      <c r="M189" s="54"/>
    </row>
    <row r="190" spans="1:13" s="53" customFormat="1" ht="15" x14ac:dyDescent="0.2">
      <c r="A190" s="44" t="s">
        <v>298</v>
      </c>
      <c r="B190" s="45">
        <v>45597</v>
      </c>
      <c r="C190" s="46" t="s">
        <v>31</v>
      </c>
      <c r="D190" s="46" t="s">
        <v>426</v>
      </c>
      <c r="E190" s="47">
        <v>216</v>
      </c>
      <c r="F190" s="47"/>
      <c r="G190" s="48">
        <f t="shared" si="18"/>
        <v>112233.75999999989</v>
      </c>
      <c r="H190" s="49"/>
      <c r="I190" s="50">
        <f t="shared" si="19"/>
        <v>-216</v>
      </c>
      <c r="J190" s="51">
        <f t="shared" si="20"/>
        <v>45626</v>
      </c>
      <c r="K190" s="52" t="s">
        <v>11</v>
      </c>
      <c r="M190" s="54"/>
    </row>
    <row r="191" spans="1:13" s="53" customFormat="1" ht="15" x14ac:dyDescent="0.2">
      <c r="A191" s="44" t="s">
        <v>298</v>
      </c>
      <c r="B191" s="45">
        <v>45597</v>
      </c>
      <c r="C191" s="46" t="s">
        <v>427</v>
      </c>
      <c r="D191" s="46" t="s">
        <v>428</v>
      </c>
      <c r="E191" s="47">
        <v>666.67</v>
      </c>
      <c r="F191" s="47"/>
      <c r="G191" s="48">
        <f t="shared" si="18"/>
        <v>112449.75999999989</v>
      </c>
      <c r="H191" s="49"/>
      <c r="I191" s="50">
        <f t="shared" si="19"/>
        <v>-666.67</v>
      </c>
      <c r="J191" s="51">
        <f t="shared" si="20"/>
        <v>45626</v>
      </c>
      <c r="K191" s="52" t="s">
        <v>11</v>
      </c>
      <c r="M191" s="54"/>
    </row>
    <row r="192" spans="1:13" s="53" customFormat="1" ht="15" x14ac:dyDescent="0.2">
      <c r="A192" s="44" t="s">
        <v>298</v>
      </c>
      <c r="B192" s="45">
        <v>45597</v>
      </c>
      <c r="C192" s="46" t="s">
        <v>346</v>
      </c>
      <c r="D192" s="46" t="s">
        <v>347</v>
      </c>
      <c r="E192" s="47"/>
      <c r="F192" s="47">
        <v>112578.97</v>
      </c>
      <c r="G192" s="48">
        <f t="shared" si="18"/>
        <v>113116.42999999989</v>
      </c>
      <c r="H192" s="49"/>
      <c r="I192" s="50">
        <f t="shared" si="19"/>
        <v>112578.97</v>
      </c>
      <c r="J192" s="51">
        <f t="shared" si="20"/>
        <v>45626</v>
      </c>
      <c r="K192" s="52" t="s">
        <v>6</v>
      </c>
      <c r="M192" s="54"/>
    </row>
    <row r="193" spans="1:13" s="53" customFormat="1" ht="15" x14ac:dyDescent="0.2">
      <c r="A193" s="44" t="s">
        <v>298</v>
      </c>
      <c r="B193" s="45">
        <v>45595</v>
      </c>
      <c r="C193" s="46" t="s">
        <v>337</v>
      </c>
      <c r="D193" s="46" t="s">
        <v>429</v>
      </c>
      <c r="E193" s="47">
        <v>1560</v>
      </c>
      <c r="F193" s="47"/>
      <c r="G193" s="48">
        <f t="shared" si="18"/>
        <v>537.45999999988817</v>
      </c>
      <c r="H193" s="49"/>
      <c r="I193" s="50">
        <f t="shared" si="19"/>
        <v>-1560</v>
      </c>
      <c r="J193" s="51">
        <f t="shared" si="20"/>
        <v>45596</v>
      </c>
      <c r="K193" s="52" t="s">
        <v>15</v>
      </c>
      <c r="M193" s="54"/>
    </row>
    <row r="194" spans="1:13" s="53" customFormat="1" ht="15" x14ac:dyDescent="0.2">
      <c r="A194" s="44" t="s">
        <v>298</v>
      </c>
      <c r="B194" s="45">
        <v>45593</v>
      </c>
      <c r="C194" s="46" t="s">
        <v>430</v>
      </c>
      <c r="D194" s="46" t="s">
        <v>431</v>
      </c>
      <c r="E194" s="47">
        <v>296</v>
      </c>
      <c r="F194" s="47"/>
      <c r="G194" s="48">
        <f t="shared" si="18"/>
        <v>2097.4599999998882</v>
      </c>
      <c r="H194" s="49"/>
      <c r="I194" s="50">
        <f t="shared" si="19"/>
        <v>-296</v>
      </c>
      <c r="J194" s="51">
        <f t="shared" si="20"/>
        <v>45596</v>
      </c>
      <c r="K194" s="52" t="s">
        <v>9</v>
      </c>
      <c r="M194" s="54"/>
    </row>
    <row r="195" spans="1:13" s="53" customFormat="1" ht="15" x14ac:dyDescent="0.2">
      <c r="A195" s="44" t="s">
        <v>298</v>
      </c>
      <c r="B195" s="45">
        <v>45593</v>
      </c>
      <c r="C195" s="46" t="s">
        <v>285</v>
      </c>
      <c r="D195" s="46" t="s">
        <v>432</v>
      </c>
      <c r="E195" s="47">
        <v>4565.22</v>
      </c>
      <c r="F195" s="47"/>
      <c r="G195" s="48">
        <f t="shared" si="18"/>
        <v>2393.4599999998882</v>
      </c>
      <c r="H195" s="49"/>
      <c r="I195" s="50">
        <f t="shared" si="19"/>
        <v>-4565.22</v>
      </c>
      <c r="J195" s="51">
        <f t="shared" si="20"/>
        <v>45596</v>
      </c>
      <c r="K195" s="52" t="s">
        <v>16</v>
      </c>
      <c r="M195" s="54"/>
    </row>
    <row r="196" spans="1:13" s="53" customFormat="1" ht="15" x14ac:dyDescent="0.2">
      <c r="A196" s="44" t="s">
        <v>298</v>
      </c>
      <c r="B196" s="45">
        <v>45593</v>
      </c>
      <c r="C196" s="46" t="s">
        <v>433</v>
      </c>
      <c r="D196" s="46" t="s">
        <v>434</v>
      </c>
      <c r="E196" s="47">
        <v>2617.1999999999998</v>
      </c>
      <c r="F196" s="47"/>
      <c r="G196" s="48">
        <f t="shared" si="18"/>
        <v>6958.6799999998884</v>
      </c>
      <c r="H196" s="49"/>
      <c r="I196" s="50">
        <f t="shared" si="19"/>
        <v>-2617.1999999999998</v>
      </c>
      <c r="J196" s="51">
        <f t="shared" si="20"/>
        <v>45596</v>
      </c>
      <c r="K196" s="52" t="s">
        <v>9</v>
      </c>
      <c r="M196" s="54"/>
    </row>
    <row r="197" spans="1:13" s="53" customFormat="1" ht="15" x14ac:dyDescent="0.2">
      <c r="A197" s="44" t="s">
        <v>298</v>
      </c>
      <c r="B197" s="45">
        <v>45589</v>
      </c>
      <c r="C197" s="46" t="s">
        <v>38</v>
      </c>
      <c r="D197" s="46" t="s">
        <v>435</v>
      </c>
      <c r="E197" s="47">
        <v>1837.5</v>
      </c>
      <c r="F197" s="47"/>
      <c r="G197" s="48">
        <f t="shared" si="18"/>
        <v>9575.8799999998882</v>
      </c>
      <c r="H197" s="49"/>
      <c r="I197" s="50">
        <f t="shared" si="19"/>
        <v>-1837.5</v>
      </c>
      <c r="J197" s="51">
        <f t="shared" si="20"/>
        <v>45596</v>
      </c>
      <c r="K197" s="52" t="s">
        <v>12</v>
      </c>
      <c r="M197" s="54"/>
    </row>
    <row r="198" spans="1:13" s="53" customFormat="1" ht="15" x14ac:dyDescent="0.2">
      <c r="A198" s="44" t="s">
        <v>298</v>
      </c>
      <c r="B198" s="45">
        <v>45589</v>
      </c>
      <c r="C198" s="46" t="s">
        <v>31</v>
      </c>
      <c r="D198" s="46" t="s">
        <v>436</v>
      </c>
      <c r="E198" s="47">
        <v>5172</v>
      </c>
      <c r="F198" s="47"/>
      <c r="G198" s="48">
        <f t="shared" si="18"/>
        <v>11413.379999999888</v>
      </c>
      <c r="H198" s="49"/>
      <c r="I198" s="50">
        <f t="shared" si="19"/>
        <v>-5172</v>
      </c>
      <c r="J198" s="51">
        <f t="shared" si="20"/>
        <v>45596</v>
      </c>
      <c r="K198" s="52" t="s">
        <v>11</v>
      </c>
      <c r="M198" s="54"/>
    </row>
    <row r="199" spans="1:13" s="53" customFormat="1" ht="15" x14ac:dyDescent="0.2">
      <c r="A199" s="44" t="s">
        <v>298</v>
      </c>
      <c r="B199" s="45">
        <v>45589</v>
      </c>
      <c r="C199" s="46" t="s">
        <v>326</v>
      </c>
      <c r="D199" s="46" t="s">
        <v>437</v>
      </c>
      <c r="E199" s="47">
        <v>2430</v>
      </c>
      <c r="F199" s="47"/>
      <c r="G199" s="48">
        <f t="shared" si="18"/>
        <v>16585.379999999888</v>
      </c>
      <c r="H199" s="49"/>
      <c r="I199" s="50">
        <f t="shared" si="19"/>
        <v>-2430</v>
      </c>
      <c r="J199" s="51">
        <f t="shared" si="20"/>
        <v>45596</v>
      </c>
      <c r="K199" s="52" t="s">
        <v>9</v>
      </c>
      <c r="M199" s="54"/>
    </row>
    <row r="200" spans="1:13" s="53" customFormat="1" ht="15" x14ac:dyDescent="0.2">
      <c r="A200" s="44" t="s">
        <v>298</v>
      </c>
      <c r="B200" s="45">
        <v>45589</v>
      </c>
      <c r="C200" s="46" t="s">
        <v>35</v>
      </c>
      <c r="D200" s="46" t="s">
        <v>438</v>
      </c>
      <c r="E200" s="47">
        <v>1968</v>
      </c>
      <c r="F200" s="47"/>
      <c r="G200" s="48">
        <f t="shared" si="18"/>
        <v>19015.379999999888</v>
      </c>
      <c r="H200" s="49"/>
      <c r="I200" s="50">
        <f t="shared" si="19"/>
        <v>-1968</v>
      </c>
      <c r="J200" s="51">
        <f t="shared" si="20"/>
        <v>45596</v>
      </c>
      <c r="K200" s="52" t="s">
        <v>13</v>
      </c>
      <c r="M200" s="54"/>
    </row>
    <row r="201" spans="1:13" s="53" customFormat="1" ht="15" x14ac:dyDescent="0.2">
      <c r="A201" s="44" t="s">
        <v>298</v>
      </c>
      <c r="B201" s="45">
        <v>45589</v>
      </c>
      <c r="C201" s="46" t="s">
        <v>334</v>
      </c>
      <c r="D201" s="46" t="s">
        <v>439</v>
      </c>
      <c r="E201" s="47">
        <v>26400</v>
      </c>
      <c r="F201" s="47"/>
      <c r="G201" s="48">
        <f t="shared" si="18"/>
        <v>20983.379999999888</v>
      </c>
      <c r="H201" s="49"/>
      <c r="I201" s="50">
        <f t="shared" si="19"/>
        <v>-26400</v>
      </c>
      <c r="J201" s="51">
        <f t="shared" si="20"/>
        <v>45596</v>
      </c>
      <c r="K201" s="52" t="s">
        <v>9</v>
      </c>
      <c r="M201" s="54"/>
    </row>
    <row r="202" spans="1:13" s="53" customFormat="1" ht="15" x14ac:dyDescent="0.2">
      <c r="A202" s="44" t="s">
        <v>298</v>
      </c>
      <c r="B202" s="45">
        <v>45589</v>
      </c>
      <c r="C202" s="46" t="s">
        <v>440</v>
      </c>
      <c r="D202" s="46" t="s">
        <v>441</v>
      </c>
      <c r="E202" s="47">
        <v>5025</v>
      </c>
      <c r="F202" s="47"/>
      <c r="G202" s="48">
        <f t="shared" si="18"/>
        <v>47383.379999999888</v>
      </c>
      <c r="H202" s="49"/>
      <c r="I202" s="50">
        <f t="shared" si="19"/>
        <v>-5025</v>
      </c>
      <c r="J202" s="51">
        <f t="shared" si="20"/>
        <v>45596</v>
      </c>
      <c r="K202" s="52" t="s">
        <v>13</v>
      </c>
      <c r="M202" s="54"/>
    </row>
    <row r="203" spans="1:13" s="53" customFormat="1" ht="15" x14ac:dyDescent="0.2">
      <c r="A203" s="44" t="s">
        <v>298</v>
      </c>
      <c r="B203" s="45">
        <v>45589</v>
      </c>
      <c r="C203" s="46" t="s">
        <v>328</v>
      </c>
      <c r="D203" s="46" t="s">
        <v>442</v>
      </c>
      <c r="E203" s="47">
        <v>3300</v>
      </c>
      <c r="F203" s="47"/>
      <c r="G203" s="48">
        <f t="shared" si="18"/>
        <v>52408.379999999888</v>
      </c>
      <c r="H203" s="49"/>
      <c r="I203" s="50">
        <f t="shared" si="19"/>
        <v>-3300</v>
      </c>
      <c r="J203" s="51">
        <f t="shared" si="20"/>
        <v>45596</v>
      </c>
      <c r="K203" s="52" t="s">
        <v>9</v>
      </c>
      <c r="M203" s="54"/>
    </row>
    <row r="204" spans="1:13" s="53" customFormat="1" ht="15" x14ac:dyDescent="0.2">
      <c r="A204" s="44" t="s">
        <v>298</v>
      </c>
      <c r="B204" s="45">
        <v>45587</v>
      </c>
      <c r="C204" s="46" t="s">
        <v>362</v>
      </c>
      <c r="D204" s="46" t="s">
        <v>443</v>
      </c>
      <c r="E204" s="47">
        <v>604826.14</v>
      </c>
      <c r="F204" s="47"/>
      <c r="G204" s="48">
        <f t="shared" si="18"/>
        <v>55708.379999999888</v>
      </c>
      <c r="H204" s="49"/>
      <c r="I204" s="50">
        <f t="shared" si="19"/>
        <v>-604826.14</v>
      </c>
      <c r="J204" s="51">
        <f t="shared" si="20"/>
        <v>45596</v>
      </c>
      <c r="K204" s="52" t="s">
        <v>9</v>
      </c>
      <c r="M204" s="54"/>
    </row>
    <row r="205" spans="1:13" s="53" customFormat="1" ht="15" x14ac:dyDescent="0.2">
      <c r="A205" s="44" t="s">
        <v>298</v>
      </c>
      <c r="B205" s="45">
        <v>45587</v>
      </c>
      <c r="C205" s="46" t="s">
        <v>364</v>
      </c>
      <c r="D205" s="46" t="s">
        <v>366</v>
      </c>
      <c r="E205" s="47"/>
      <c r="F205" s="47">
        <v>135000</v>
      </c>
      <c r="G205" s="48">
        <f t="shared" si="18"/>
        <v>660534.5199999999</v>
      </c>
      <c r="H205" s="49"/>
      <c r="I205" s="50">
        <f t="shared" si="19"/>
        <v>135000</v>
      </c>
      <c r="J205" s="51">
        <f t="shared" si="20"/>
        <v>45596</v>
      </c>
      <c r="K205" s="52" t="s">
        <v>30</v>
      </c>
      <c r="M205" s="54"/>
    </row>
    <row r="206" spans="1:13" s="53" customFormat="1" ht="15" x14ac:dyDescent="0.2">
      <c r="A206" s="44" t="s">
        <v>298</v>
      </c>
      <c r="B206" s="45">
        <v>45586</v>
      </c>
      <c r="C206" s="46"/>
      <c r="D206" s="46" t="s">
        <v>336</v>
      </c>
      <c r="E206" s="47"/>
      <c r="F206" s="47">
        <v>379575</v>
      </c>
      <c r="G206" s="48">
        <f t="shared" si="18"/>
        <v>525534.5199999999</v>
      </c>
      <c r="H206" s="49"/>
      <c r="I206" s="50">
        <f t="shared" si="19"/>
        <v>379575</v>
      </c>
      <c r="J206" s="51">
        <f t="shared" si="20"/>
        <v>45596</v>
      </c>
      <c r="K206" s="52" t="s">
        <v>717</v>
      </c>
      <c r="M206" s="54"/>
    </row>
    <row r="207" spans="1:13" s="53" customFormat="1" ht="15" x14ac:dyDescent="0.2">
      <c r="A207" s="44" t="s">
        <v>298</v>
      </c>
      <c r="B207" s="45">
        <v>45586</v>
      </c>
      <c r="C207" s="46" t="s">
        <v>444</v>
      </c>
      <c r="D207" s="46" t="s">
        <v>445</v>
      </c>
      <c r="E207" s="47">
        <v>5000</v>
      </c>
      <c r="F207" s="47"/>
      <c r="G207" s="48">
        <f t="shared" si="18"/>
        <v>145959.5199999999</v>
      </c>
      <c r="H207" s="49"/>
      <c r="I207" s="50">
        <f t="shared" si="19"/>
        <v>-5000</v>
      </c>
      <c r="J207" s="51">
        <f t="shared" si="20"/>
        <v>45596</v>
      </c>
      <c r="K207" s="52" t="s">
        <v>13</v>
      </c>
      <c r="M207" s="54"/>
    </row>
    <row r="208" spans="1:13" s="53" customFormat="1" ht="15" x14ac:dyDescent="0.2">
      <c r="A208" s="44" t="s">
        <v>298</v>
      </c>
      <c r="B208" s="45">
        <v>45581</v>
      </c>
      <c r="C208" s="46" t="s">
        <v>350</v>
      </c>
      <c r="D208" s="46" t="s">
        <v>446</v>
      </c>
      <c r="E208" s="47">
        <v>10399.09</v>
      </c>
      <c r="F208" s="47"/>
      <c r="G208" s="48">
        <f t="shared" si="18"/>
        <v>150959.5199999999</v>
      </c>
      <c r="H208" s="49"/>
      <c r="I208" s="50">
        <f t="shared" si="19"/>
        <v>-10399.09</v>
      </c>
      <c r="J208" s="51">
        <f t="shared" si="20"/>
        <v>45596</v>
      </c>
      <c r="K208" s="52" t="s">
        <v>9</v>
      </c>
      <c r="M208" s="54"/>
    </row>
    <row r="209" spans="1:55" s="53" customFormat="1" ht="15" x14ac:dyDescent="0.2">
      <c r="A209" s="44" t="s">
        <v>298</v>
      </c>
      <c r="B209" s="45">
        <v>45579</v>
      </c>
      <c r="C209" s="46" t="s">
        <v>410</v>
      </c>
      <c r="D209" s="46" t="s">
        <v>447</v>
      </c>
      <c r="E209" s="47">
        <v>1474.78</v>
      </c>
      <c r="F209" s="47"/>
      <c r="G209" s="48">
        <f t="shared" si="18"/>
        <v>161358.6099999999</v>
      </c>
      <c r="H209" s="49"/>
      <c r="I209" s="50">
        <f t="shared" si="19"/>
        <v>-1474.78</v>
      </c>
      <c r="J209" s="51">
        <f t="shared" si="20"/>
        <v>45596</v>
      </c>
      <c r="K209" s="52" t="s">
        <v>14</v>
      </c>
      <c r="M209" s="54"/>
    </row>
    <row r="210" spans="1:55" s="53" customFormat="1" ht="15" x14ac:dyDescent="0.2">
      <c r="A210" s="44" t="s">
        <v>298</v>
      </c>
      <c r="B210" s="45">
        <v>45579</v>
      </c>
      <c r="C210" s="46" t="s">
        <v>35</v>
      </c>
      <c r="D210" s="46" t="s">
        <v>448</v>
      </c>
      <c r="E210" s="47">
        <v>10497.6</v>
      </c>
      <c r="F210" s="47"/>
      <c r="G210" s="48">
        <f t="shared" si="18"/>
        <v>162833.3899999999</v>
      </c>
      <c r="H210" s="49"/>
      <c r="I210" s="50">
        <f t="shared" si="19"/>
        <v>-10497.6</v>
      </c>
      <c r="J210" s="51">
        <f t="shared" si="20"/>
        <v>45596</v>
      </c>
      <c r="K210" s="52" t="s">
        <v>13</v>
      </c>
      <c r="M210" s="54"/>
    </row>
    <row r="211" spans="1:55" s="53" customFormat="1" ht="15" x14ac:dyDescent="0.2">
      <c r="A211" s="44" t="s">
        <v>298</v>
      </c>
      <c r="B211" s="45">
        <v>45576</v>
      </c>
      <c r="C211" s="46" t="s">
        <v>29</v>
      </c>
      <c r="D211" s="46" t="s">
        <v>449</v>
      </c>
      <c r="E211" s="47">
        <v>6780</v>
      </c>
      <c r="F211" s="47"/>
      <c r="G211" s="48">
        <f t="shared" si="18"/>
        <v>173330.9899999999</v>
      </c>
      <c r="H211" s="49"/>
      <c r="I211" s="50">
        <f t="shared" si="19"/>
        <v>-6780</v>
      </c>
      <c r="J211" s="51">
        <f t="shared" si="20"/>
        <v>45596</v>
      </c>
      <c r="K211" s="52" t="s">
        <v>9</v>
      </c>
      <c r="M211" s="54"/>
    </row>
    <row r="212" spans="1:55" s="53" customFormat="1" ht="15" x14ac:dyDescent="0.2">
      <c r="A212" s="44" t="s">
        <v>298</v>
      </c>
      <c r="B212" s="45">
        <v>45576</v>
      </c>
      <c r="C212" s="46" t="s">
        <v>423</v>
      </c>
      <c r="D212" s="46" t="s">
        <v>450</v>
      </c>
      <c r="E212" s="47">
        <v>393.67</v>
      </c>
      <c r="F212" s="47"/>
      <c r="G212" s="48">
        <f t="shared" si="18"/>
        <v>180110.9899999999</v>
      </c>
      <c r="H212" s="49"/>
      <c r="I212" s="50">
        <f t="shared" si="19"/>
        <v>-393.67</v>
      </c>
      <c r="J212" s="51">
        <f t="shared" si="20"/>
        <v>45596</v>
      </c>
      <c r="K212" s="52" t="s">
        <v>14</v>
      </c>
      <c r="M212" s="54"/>
    </row>
    <row r="213" spans="1:55" s="53" customFormat="1" ht="15" x14ac:dyDescent="0.2">
      <c r="A213" s="44" t="s">
        <v>298</v>
      </c>
      <c r="B213" s="45">
        <v>45576</v>
      </c>
      <c r="C213" s="46" t="s">
        <v>451</v>
      </c>
      <c r="D213" s="46" t="s">
        <v>452</v>
      </c>
      <c r="E213" s="47">
        <v>198.72</v>
      </c>
      <c r="F213" s="47"/>
      <c r="G213" s="48">
        <f t="shared" si="18"/>
        <v>180504.65999999992</v>
      </c>
      <c r="H213" s="49"/>
      <c r="I213" s="50">
        <f t="shared" si="19"/>
        <v>-198.72</v>
      </c>
      <c r="J213" s="51">
        <f t="shared" si="20"/>
        <v>45596</v>
      </c>
      <c r="K213" s="52" t="s">
        <v>9</v>
      </c>
      <c r="M213" s="54"/>
    </row>
    <row r="214" spans="1:55" s="53" customFormat="1" ht="15" x14ac:dyDescent="0.2">
      <c r="A214" s="44" t="s">
        <v>298</v>
      </c>
      <c r="B214" s="45">
        <v>45576</v>
      </c>
      <c r="C214" s="46" t="s">
        <v>311</v>
      </c>
      <c r="D214" s="46" t="s">
        <v>453</v>
      </c>
      <c r="E214" s="47">
        <v>3300</v>
      </c>
      <c r="F214" s="47"/>
      <c r="G214" s="48">
        <f t="shared" si="18"/>
        <v>180703.37999999992</v>
      </c>
      <c r="H214" s="49"/>
      <c r="I214" s="50">
        <f t="shared" si="19"/>
        <v>-3300</v>
      </c>
      <c r="J214" s="51">
        <f t="shared" si="20"/>
        <v>45596</v>
      </c>
      <c r="K214" s="52" t="s">
        <v>9</v>
      </c>
      <c r="M214" s="54"/>
    </row>
    <row r="215" spans="1:55" s="53" customFormat="1" ht="15" x14ac:dyDescent="0.2">
      <c r="A215" s="44" t="s">
        <v>298</v>
      </c>
      <c r="B215" s="45">
        <v>45575</v>
      </c>
      <c r="C215" s="46" t="s">
        <v>34</v>
      </c>
      <c r="D215" s="46" t="s">
        <v>454</v>
      </c>
      <c r="E215" s="47">
        <v>1392</v>
      </c>
      <c r="F215" s="47"/>
      <c r="G215" s="48">
        <f t="shared" si="18"/>
        <v>184003.37999999992</v>
      </c>
      <c r="H215" s="49"/>
      <c r="I215" s="50">
        <f t="shared" si="19"/>
        <v>-1392</v>
      </c>
      <c r="J215" s="51">
        <f t="shared" si="20"/>
        <v>45596</v>
      </c>
      <c r="K215" s="52" t="s">
        <v>13</v>
      </c>
      <c r="M215" s="54"/>
    </row>
    <row r="216" spans="1:55" s="53" customFormat="1" ht="15" x14ac:dyDescent="0.2">
      <c r="A216" s="44" t="s">
        <v>298</v>
      </c>
      <c r="B216" s="45">
        <v>45574</v>
      </c>
      <c r="C216" s="46" t="s">
        <v>36</v>
      </c>
      <c r="D216" s="46" t="s">
        <v>455</v>
      </c>
      <c r="E216" s="47">
        <v>155</v>
      </c>
      <c r="F216" s="47"/>
      <c r="G216" s="48">
        <f t="shared" si="18"/>
        <v>185395.37999999992</v>
      </c>
      <c r="H216" s="49"/>
      <c r="I216" s="50">
        <f t="shared" si="19"/>
        <v>-155</v>
      </c>
      <c r="J216" s="51">
        <f t="shared" si="20"/>
        <v>45596</v>
      </c>
      <c r="K216" s="52" t="s">
        <v>11</v>
      </c>
      <c r="M216" s="54"/>
    </row>
    <row r="217" spans="1:55" s="53" customFormat="1" ht="15" x14ac:dyDescent="0.2">
      <c r="A217" s="44" t="s">
        <v>298</v>
      </c>
      <c r="B217" s="45">
        <v>45572</v>
      </c>
      <c r="C217" s="46" t="s">
        <v>37</v>
      </c>
      <c r="D217" s="46" t="s">
        <v>456</v>
      </c>
      <c r="E217" s="47">
        <v>215</v>
      </c>
      <c r="F217" s="47"/>
      <c r="G217" s="48">
        <f t="shared" si="18"/>
        <v>185550.37999999992</v>
      </c>
      <c r="H217" s="49"/>
      <c r="I217" s="50">
        <f t="shared" si="19"/>
        <v>-215</v>
      </c>
      <c r="J217" s="51">
        <f t="shared" si="20"/>
        <v>45596</v>
      </c>
      <c r="K217" s="52" t="s">
        <v>12</v>
      </c>
      <c r="M217" s="54"/>
      <c r="BC217" s="129"/>
    </row>
    <row r="218" spans="1:55" s="53" customFormat="1" ht="15" x14ac:dyDescent="0.2">
      <c r="A218" s="44" t="s">
        <v>298</v>
      </c>
      <c r="B218" s="45">
        <v>45567</v>
      </c>
      <c r="C218" s="46" t="s">
        <v>37</v>
      </c>
      <c r="D218" s="46" t="s">
        <v>457</v>
      </c>
      <c r="E218" s="47">
        <v>215</v>
      </c>
      <c r="F218" s="47"/>
      <c r="G218" s="48">
        <f t="shared" si="18"/>
        <v>185765.37999999992</v>
      </c>
      <c r="H218" s="49"/>
      <c r="I218" s="50">
        <f t="shared" si="19"/>
        <v>-215</v>
      </c>
      <c r="J218" s="51">
        <f t="shared" si="20"/>
        <v>45596</v>
      </c>
      <c r="K218" s="52" t="s">
        <v>12</v>
      </c>
      <c r="M218" s="54"/>
    </row>
    <row r="219" spans="1:55" s="53" customFormat="1" ht="15" x14ac:dyDescent="0.2">
      <c r="A219" s="44" t="s">
        <v>298</v>
      </c>
      <c r="B219" s="45">
        <v>45567</v>
      </c>
      <c r="C219" s="46" t="s">
        <v>458</v>
      </c>
      <c r="D219" s="46" t="s">
        <v>459</v>
      </c>
      <c r="E219" s="47">
        <v>10752</v>
      </c>
      <c r="F219" s="47"/>
      <c r="G219" s="48">
        <f t="shared" si="18"/>
        <v>185980.37999999992</v>
      </c>
      <c r="H219" s="49"/>
      <c r="I219" s="50">
        <f t="shared" si="19"/>
        <v>-10752</v>
      </c>
      <c r="J219" s="51">
        <f t="shared" si="20"/>
        <v>45596</v>
      </c>
      <c r="K219" s="52" t="s">
        <v>9</v>
      </c>
      <c r="M219" s="54"/>
    </row>
    <row r="220" spans="1:55" s="53" customFormat="1" ht="15" x14ac:dyDescent="0.2">
      <c r="A220" s="44" t="s">
        <v>298</v>
      </c>
      <c r="B220" s="45">
        <v>45567</v>
      </c>
      <c r="C220" s="46" t="s">
        <v>427</v>
      </c>
      <c r="D220" s="46" t="s">
        <v>460</v>
      </c>
      <c r="E220" s="47">
        <v>666.67</v>
      </c>
      <c r="F220" s="47"/>
      <c r="G220" s="48">
        <f t="shared" si="18"/>
        <v>196732.37999999992</v>
      </c>
      <c r="H220" s="49"/>
      <c r="I220" s="50">
        <f t="shared" si="19"/>
        <v>-666.67</v>
      </c>
      <c r="J220" s="51">
        <f t="shared" si="20"/>
        <v>45596</v>
      </c>
      <c r="K220" s="52" t="s">
        <v>11</v>
      </c>
      <c r="M220" s="54"/>
    </row>
    <row r="221" spans="1:55" s="53" customFormat="1" ht="15" x14ac:dyDescent="0.2">
      <c r="A221" s="44" t="s">
        <v>298</v>
      </c>
      <c r="B221" s="45">
        <v>45567</v>
      </c>
      <c r="C221" s="46" t="s">
        <v>389</v>
      </c>
      <c r="D221" s="46" t="s">
        <v>461</v>
      </c>
      <c r="E221" s="47">
        <v>14537.83</v>
      </c>
      <c r="F221" s="47"/>
      <c r="G221" s="48">
        <f t="shared" si="18"/>
        <v>197399.04999999993</v>
      </c>
      <c r="H221" s="49"/>
      <c r="I221" s="50">
        <f t="shared" si="19"/>
        <v>-14537.83</v>
      </c>
      <c r="J221" s="51">
        <f t="shared" si="20"/>
        <v>45596</v>
      </c>
      <c r="K221" s="52" t="s">
        <v>13</v>
      </c>
      <c r="M221" s="54"/>
    </row>
    <row r="222" spans="1:55" s="53" customFormat="1" ht="15" x14ac:dyDescent="0.2">
      <c r="A222" s="44" t="s">
        <v>298</v>
      </c>
      <c r="B222" s="45">
        <v>45565</v>
      </c>
      <c r="C222" s="46" t="s">
        <v>462</v>
      </c>
      <c r="D222" s="46"/>
      <c r="E222" s="47">
        <v>0</v>
      </c>
      <c r="F222" s="47">
        <v>136551.6</v>
      </c>
      <c r="G222" s="48">
        <f t="shared" si="18"/>
        <v>211936.87999999992</v>
      </c>
      <c r="H222" s="49">
        <v>211936.88000000003</v>
      </c>
      <c r="I222" s="50">
        <f t="shared" si="19"/>
        <v>136551.6</v>
      </c>
      <c r="J222" s="51">
        <f t="shared" si="20"/>
        <v>45565</v>
      </c>
      <c r="K222" s="52" t="s">
        <v>6</v>
      </c>
      <c r="M222" s="54"/>
    </row>
    <row r="223" spans="1:55" s="53" customFormat="1" ht="15" x14ac:dyDescent="0.2">
      <c r="A223" s="44" t="s">
        <v>298</v>
      </c>
      <c r="B223" s="45">
        <v>45565</v>
      </c>
      <c r="C223" s="46" t="s">
        <v>18</v>
      </c>
      <c r="D223" s="46"/>
      <c r="E223" s="47">
        <v>141</v>
      </c>
      <c r="F223" s="47">
        <v>0</v>
      </c>
      <c r="G223" s="48">
        <f t="shared" si="18"/>
        <v>75385.279999999912</v>
      </c>
      <c r="H223" s="49">
        <v>75385.280000000028</v>
      </c>
      <c r="I223" s="50">
        <f t="shared" si="19"/>
        <v>-141</v>
      </c>
      <c r="J223" s="51">
        <f t="shared" si="20"/>
        <v>45565</v>
      </c>
      <c r="K223" s="52" t="s">
        <v>15</v>
      </c>
      <c r="M223" s="54"/>
    </row>
    <row r="224" spans="1:55" s="53" customFormat="1" ht="15" x14ac:dyDescent="0.2">
      <c r="A224" s="44" t="s">
        <v>298</v>
      </c>
      <c r="B224" s="45">
        <v>45558</v>
      </c>
      <c r="C224" s="46" t="s">
        <v>463</v>
      </c>
      <c r="D224" s="46" t="s">
        <v>464</v>
      </c>
      <c r="E224" s="47">
        <v>636737.81000000006</v>
      </c>
      <c r="F224" s="47">
        <v>0</v>
      </c>
      <c r="G224" s="48">
        <f t="shared" si="18"/>
        <v>75526.279999999912</v>
      </c>
      <c r="H224" s="49">
        <v>75526.280000000028</v>
      </c>
      <c r="I224" s="50">
        <f t="shared" si="19"/>
        <v>-636737.81000000006</v>
      </c>
      <c r="J224" s="51">
        <f t="shared" si="20"/>
        <v>45565</v>
      </c>
      <c r="K224" s="52" t="s">
        <v>9</v>
      </c>
      <c r="M224" s="54"/>
    </row>
    <row r="225" spans="1:13" s="53" customFormat="1" ht="15" x14ac:dyDescent="0.2">
      <c r="A225" s="44" t="s">
        <v>298</v>
      </c>
      <c r="B225" s="45">
        <v>45555</v>
      </c>
      <c r="C225" s="46" t="s">
        <v>465</v>
      </c>
      <c r="D225" s="46" t="s">
        <v>466</v>
      </c>
      <c r="E225" s="47">
        <v>2520</v>
      </c>
      <c r="F225" s="47">
        <v>0</v>
      </c>
      <c r="G225" s="48">
        <f t="shared" si="18"/>
        <v>712264.09</v>
      </c>
      <c r="H225" s="49">
        <v>728268.49000000011</v>
      </c>
      <c r="I225" s="50">
        <f t="shared" si="19"/>
        <v>-2520</v>
      </c>
      <c r="J225" s="51">
        <f t="shared" si="20"/>
        <v>45565</v>
      </c>
      <c r="K225" s="52" t="s">
        <v>9</v>
      </c>
      <c r="M225" s="54"/>
    </row>
    <row r="226" spans="1:13" s="53" customFormat="1" ht="15" x14ac:dyDescent="0.2">
      <c r="A226" s="44" t="s">
        <v>298</v>
      </c>
      <c r="B226" s="45">
        <v>45555</v>
      </c>
      <c r="C226" s="46" t="s">
        <v>467</v>
      </c>
      <c r="D226" s="46" t="s">
        <v>468</v>
      </c>
      <c r="E226" s="47">
        <v>2625</v>
      </c>
      <c r="F226" s="47">
        <v>0</v>
      </c>
      <c r="G226" s="48">
        <f t="shared" si="18"/>
        <v>714784.09</v>
      </c>
      <c r="H226" s="49">
        <v>730788.49000000011</v>
      </c>
      <c r="I226" s="50">
        <f t="shared" si="19"/>
        <v>-2625</v>
      </c>
      <c r="J226" s="51">
        <f t="shared" si="20"/>
        <v>45565</v>
      </c>
      <c r="K226" s="52" t="s">
        <v>9</v>
      </c>
      <c r="M226" s="54"/>
    </row>
    <row r="227" spans="1:13" s="53" customFormat="1" ht="15" x14ac:dyDescent="0.2">
      <c r="A227" s="44" t="s">
        <v>298</v>
      </c>
      <c r="B227" s="45">
        <v>45555</v>
      </c>
      <c r="C227" s="46" t="s">
        <v>469</v>
      </c>
      <c r="D227" s="46" t="s">
        <v>470</v>
      </c>
      <c r="E227" s="47">
        <v>0</v>
      </c>
      <c r="F227" s="47">
        <v>1815.6</v>
      </c>
      <c r="G227" s="48">
        <f t="shared" si="18"/>
        <v>717409.09</v>
      </c>
      <c r="H227" s="49">
        <v>730084.09000000008</v>
      </c>
      <c r="I227" s="50">
        <f t="shared" si="19"/>
        <v>1815.6</v>
      </c>
      <c r="J227" s="51">
        <f t="shared" si="20"/>
        <v>45565</v>
      </c>
      <c r="K227" s="52" t="s">
        <v>12</v>
      </c>
      <c r="M227" s="54"/>
    </row>
    <row r="228" spans="1:13" s="53" customFormat="1" ht="15" x14ac:dyDescent="0.2">
      <c r="A228" s="44" t="s">
        <v>298</v>
      </c>
      <c r="B228" s="45">
        <v>45555</v>
      </c>
      <c r="C228" s="46" t="s">
        <v>469</v>
      </c>
      <c r="D228" s="46" t="s">
        <v>471</v>
      </c>
      <c r="E228" s="47">
        <v>12540</v>
      </c>
      <c r="F228" s="47">
        <v>0</v>
      </c>
      <c r="G228" s="48">
        <f t="shared" si="18"/>
        <v>715593.49</v>
      </c>
      <c r="H228" s="49">
        <v>717544.09000000008</v>
      </c>
      <c r="I228" s="50">
        <f t="shared" si="19"/>
        <v>-12540</v>
      </c>
      <c r="J228" s="51">
        <f t="shared" si="20"/>
        <v>45565</v>
      </c>
      <c r="K228" s="52" t="s">
        <v>12</v>
      </c>
      <c r="M228" s="54"/>
    </row>
    <row r="229" spans="1:13" s="53" customFormat="1" ht="15" x14ac:dyDescent="0.2">
      <c r="A229" s="44" t="s">
        <v>298</v>
      </c>
      <c r="B229" s="45">
        <v>45555</v>
      </c>
      <c r="C229" s="46" t="s">
        <v>469</v>
      </c>
      <c r="D229" s="46" t="s">
        <v>472</v>
      </c>
      <c r="E229" s="47">
        <v>5280</v>
      </c>
      <c r="F229" s="47">
        <v>0</v>
      </c>
      <c r="G229" s="48">
        <f t="shared" ref="G229:G292" si="21">G230+F229-E229</f>
        <v>728133.49</v>
      </c>
      <c r="H229" s="49">
        <v>712264.09000000008</v>
      </c>
      <c r="I229" s="50">
        <f t="shared" si="19"/>
        <v>-5280</v>
      </c>
      <c r="J229" s="51">
        <f t="shared" si="20"/>
        <v>45565</v>
      </c>
      <c r="K229" s="52" t="s">
        <v>12</v>
      </c>
      <c r="M229" s="54"/>
    </row>
    <row r="230" spans="1:13" s="53" customFormat="1" ht="15" x14ac:dyDescent="0.2">
      <c r="A230" s="44" t="s">
        <v>298</v>
      </c>
      <c r="B230" s="45">
        <v>45555</v>
      </c>
      <c r="C230" s="46" t="s">
        <v>473</v>
      </c>
      <c r="D230" s="46" t="s">
        <v>474</v>
      </c>
      <c r="E230" s="47">
        <v>1345.2</v>
      </c>
      <c r="F230" s="47">
        <v>0</v>
      </c>
      <c r="G230" s="48">
        <f t="shared" si="21"/>
        <v>733413.49</v>
      </c>
      <c r="H230" s="49">
        <v>733413.49000000011</v>
      </c>
      <c r="I230" s="50">
        <f t="shared" si="19"/>
        <v>-1345.2</v>
      </c>
      <c r="J230" s="51">
        <f t="shared" si="20"/>
        <v>45565</v>
      </c>
      <c r="K230" s="52" t="s">
        <v>9</v>
      </c>
      <c r="M230" s="54"/>
    </row>
    <row r="231" spans="1:13" s="53" customFormat="1" ht="15" x14ac:dyDescent="0.2">
      <c r="A231" s="44" t="s">
        <v>298</v>
      </c>
      <c r="B231" s="45">
        <v>45555</v>
      </c>
      <c r="C231" s="46" t="s">
        <v>475</v>
      </c>
      <c r="D231" s="46" t="s">
        <v>476</v>
      </c>
      <c r="E231" s="47">
        <v>3300</v>
      </c>
      <c r="F231" s="47">
        <v>0</v>
      </c>
      <c r="G231" s="48">
        <f t="shared" si="21"/>
        <v>734758.69</v>
      </c>
      <c r="H231" s="49">
        <v>734758.69000000006</v>
      </c>
      <c r="I231" s="50">
        <f t="shared" si="19"/>
        <v>-3300</v>
      </c>
      <c r="J231" s="51">
        <f t="shared" si="20"/>
        <v>45565</v>
      </c>
      <c r="K231" s="52" t="s">
        <v>9</v>
      </c>
      <c r="L231" s="53" t="s">
        <v>489</v>
      </c>
      <c r="M231" s="54"/>
    </row>
    <row r="232" spans="1:13" s="53" customFormat="1" ht="15" x14ac:dyDescent="0.2">
      <c r="A232" s="44" t="s">
        <v>298</v>
      </c>
      <c r="B232" s="45">
        <v>45553</v>
      </c>
      <c r="C232" s="46" t="s">
        <v>477</v>
      </c>
      <c r="D232" s="46"/>
      <c r="E232" s="47">
        <v>1560</v>
      </c>
      <c r="F232" s="47">
        <v>0</v>
      </c>
      <c r="G232" s="48">
        <f t="shared" si="21"/>
        <v>738058.69</v>
      </c>
      <c r="H232" s="49">
        <v>738058.69000000006</v>
      </c>
      <c r="I232" s="50">
        <f t="shared" ref="I232:I295" si="22">F232-E232</f>
        <v>-1560</v>
      </c>
      <c r="J232" s="51">
        <f t="shared" ref="J232:J295" si="23">EOMONTH(B232,0)</f>
        <v>45565</v>
      </c>
      <c r="K232" s="52" t="s">
        <v>15</v>
      </c>
      <c r="M232" s="54"/>
    </row>
    <row r="233" spans="1:13" s="53" customFormat="1" ht="15" x14ac:dyDescent="0.2">
      <c r="A233" s="44" t="s">
        <v>298</v>
      </c>
      <c r="B233" s="45">
        <v>45552</v>
      </c>
      <c r="C233" s="46" t="s">
        <v>478</v>
      </c>
      <c r="D233" s="46"/>
      <c r="E233" s="47">
        <v>0</v>
      </c>
      <c r="F233" s="47">
        <v>606085</v>
      </c>
      <c r="G233" s="48">
        <f t="shared" si="21"/>
        <v>739618.69</v>
      </c>
      <c r="H233" s="49">
        <v>739618.69000000006</v>
      </c>
      <c r="I233" s="50">
        <f t="shared" si="22"/>
        <v>606085</v>
      </c>
      <c r="J233" s="51">
        <f t="shared" si="23"/>
        <v>45565</v>
      </c>
      <c r="K233" s="52" t="s">
        <v>717</v>
      </c>
      <c r="M233" s="54"/>
    </row>
    <row r="234" spans="1:13" s="53" customFormat="1" ht="15" x14ac:dyDescent="0.2">
      <c r="A234" s="44" t="s">
        <v>298</v>
      </c>
      <c r="B234" s="45">
        <v>45545</v>
      </c>
      <c r="C234" s="46" t="s">
        <v>479</v>
      </c>
      <c r="D234" s="46" t="s">
        <v>480</v>
      </c>
      <c r="E234" s="47">
        <v>123.75</v>
      </c>
      <c r="F234" s="47">
        <v>0</v>
      </c>
      <c r="G234" s="48">
        <f t="shared" si="21"/>
        <v>133533.68999999997</v>
      </c>
      <c r="H234" s="49">
        <v>133533.69000000003</v>
      </c>
      <c r="I234" s="50">
        <f t="shared" si="22"/>
        <v>-123.75</v>
      </c>
      <c r="J234" s="51">
        <f t="shared" si="23"/>
        <v>45565</v>
      </c>
      <c r="K234" s="52" t="s">
        <v>11</v>
      </c>
      <c r="M234" s="54"/>
    </row>
    <row r="235" spans="1:13" s="53" customFormat="1" ht="15" x14ac:dyDescent="0.2">
      <c r="A235" s="44" t="s">
        <v>298</v>
      </c>
      <c r="B235" s="45">
        <v>45537</v>
      </c>
      <c r="C235" s="46" t="s">
        <v>481</v>
      </c>
      <c r="D235" s="46" t="s">
        <v>482</v>
      </c>
      <c r="E235" s="47">
        <v>106.7</v>
      </c>
      <c r="F235" s="47">
        <v>0</v>
      </c>
      <c r="G235" s="48">
        <f t="shared" si="21"/>
        <v>133657.43999999997</v>
      </c>
      <c r="H235" s="49">
        <v>6149.25</v>
      </c>
      <c r="I235" s="50">
        <f t="shared" si="22"/>
        <v>-106.7</v>
      </c>
      <c r="J235" s="51">
        <f t="shared" si="23"/>
        <v>45565</v>
      </c>
      <c r="K235" s="52" t="s">
        <v>9</v>
      </c>
      <c r="M235" s="54"/>
    </row>
    <row r="236" spans="1:13" s="53" customFormat="1" ht="15" x14ac:dyDescent="0.2">
      <c r="A236" s="44" t="s">
        <v>298</v>
      </c>
      <c r="B236" s="45">
        <v>45537</v>
      </c>
      <c r="C236" s="46" t="s">
        <v>483</v>
      </c>
      <c r="D236" s="46" t="s">
        <v>484</v>
      </c>
      <c r="E236" s="47">
        <v>770.4</v>
      </c>
      <c r="F236" s="47">
        <v>0</v>
      </c>
      <c r="G236" s="48">
        <f t="shared" si="21"/>
        <v>133764.13999999998</v>
      </c>
      <c r="H236" s="49">
        <v>134968.21000000002</v>
      </c>
      <c r="I236" s="50">
        <f t="shared" si="22"/>
        <v>-770.4</v>
      </c>
      <c r="J236" s="51">
        <f t="shared" si="23"/>
        <v>45565</v>
      </c>
      <c r="K236" s="52" t="s">
        <v>9</v>
      </c>
      <c r="M236" s="54"/>
    </row>
    <row r="237" spans="1:13" s="53" customFormat="1" ht="15" x14ac:dyDescent="0.2">
      <c r="A237" s="44" t="s">
        <v>298</v>
      </c>
      <c r="B237" s="45">
        <v>45537</v>
      </c>
      <c r="C237" s="46" t="s">
        <v>485</v>
      </c>
      <c r="D237" s="46" t="s">
        <v>486</v>
      </c>
      <c r="E237" s="47">
        <v>179.32</v>
      </c>
      <c r="F237" s="47">
        <v>0</v>
      </c>
      <c r="G237" s="48">
        <f t="shared" si="21"/>
        <v>134534.53999999998</v>
      </c>
      <c r="H237" s="49">
        <v>5724.2300000000005</v>
      </c>
      <c r="I237" s="50">
        <f t="shared" si="22"/>
        <v>-179.32</v>
      </c>
      <c r="J237" s="51">
        <f t="shared" si="23"/>
        <v>45565</v>
      </c>
      <c r="K237" s="52" t="s">
        <v>9</v>
      </c>
      <c r="M237" s="54"/>
    </row>
    <row r="238" spans="1:13" s="53" customFormat="1" ht="15" x14ac:dyDescent="0.2">
      <c r="A238" s="44" t="s">
        <v>298</v>
      </c>
      <c r="B238" s="45">
        <v>45537</v>
      </c>
      <c r="C238" s="46" t="s">
        <v>487</v>
      </c>
      <c r="D238" s="46" t="s">
        <v>488</v>
      </c>
      <c r="E238" s="47">
        <v>1500</v>
      </c>
      <c r="F238" s="47">
        <v>0</v>
      </c>
      <c r="G238" s="48">
        <f t="shared" si="21"/>
        <v>134713.85999999999</v>
      </c>
      <c r="H238" s="49">
        <v>6500.75</v>
      </c>
      <c r="I238" s="50">
        <f t="shared" si="22"/>
        <v>-1500</v>
      </c>
      <c r="J238" s="51">
        <f t="shared" si="23"/>
        <v>45565</v>
      </c>
      <c r="K238" s="52" t="s">
        <v>14</v>
      </c>
      <c r="M238" s="54"/>
    </row>
    <row r="239" spans="1:13" s="53" customFormat="1" ht="15" x14ac:dyDescent="0.2">
      <c r="A239" s="44" t="s">
        <v>298</v>
      </c>
      <c r="B239" s="45">
        <v>45537</v>
      </c>
      <c r="C239" s="46" t="s">
        <v>490</v>
      </c>
      <c r="D239" s="46" t="s">
        <v>491</v>
      </c>
      <c r="E239" s="47">
        <v>615.12</v>
      </c>
      <c r="F239" s="47">
        <v>0</v>
      </c>
      <c r="G239" s="48">
        <f t="shared" si="21"/>
        <v>136213.85999999999</v>
      </c>
      <c r="H239" s="49">
        <v>134353.09000000003</v>
      </c>
      <c r="I239" s="50">
        <f t="shared" si="22"/>
        <v>-615.12</v>
      </c>
      <c r="J239" s="51">
        <f t="shared" si="23"/>
        <v>45565</v>
      </c>
      <c r="K239" s="52" t="s">
        <v>9</v>
      </c>
      <c r="M239" s="54"/>
    </row>
    <row r="240" spans="1:13" s="53" customFormat="1" ht="15" x14ac:dyDescent="0.2">
      <c r="A240" s="44" t="s">
        <v>298</v>
      </c>
      <c r="B240" s="45">
        <v>45537</v>
      </c>
      <c r="C240" s="46" t="s">
        <v>492</v>
      </c>
      <c r="D240" s="46" t="s">
        <v>493</v>
      </c>
      <c r="E240" s="47">
        <v>188.45</v>
      </c>
      <c r="F240" s="47">
        <v>0</v>
      </c>
      <c r="G240" s="48">
        <f t="shared" si="21"/>
        <v>136828.97999999998</v>
      </c>
      <c r="H240" s="49">
        <v>5960.8</v>
      </c>
      <c r="I240" s="50">
        <f t="shared" si="22"/>
        <v>-188.45</v>
      </c>
      <c r="J240" s="51">
        <f t="shared" si="23"/>
        <v>45565</v>
      </c>
      <c r="K240" s="52" t="s">
        <v>9</v>
      </c>
      <c r="M240" s="54"/>
    </row>
    <row r="241" spans="1:13" s="53" customFormat="1" ht="15" x14ac:dyDescent="0.2">
      <c r="A241" s="44" t="s">
        <v>298</v>
      </c>
      <c r="B241" s="45">
        <v>45537</v>
      </c>
      <c r="C241" s="46" t="s">
        <v>494</v>
      </c>
      <c r="D241" s="46" t="s">
        <v>495</v>
      </c>
      <c r="E241" s="47">
        <v>1000.8</v>
      </c>
      <c r="F241" s="47">
        <v>0</v>
      </c>
      <c r="G241" s="48">
        <f t="shared" si="21"/>
        <v>137017.43</v>
      </c>
      <c r="H241" s="49">
        <v>3386.51</v>
      </c>
      <c r="I241" s="50">
        <f t="shared" si="22"/>
        <v>-1000.8</v>
      </c>
      <c r="J241" s="51">
        <f t="shared" si="23"/>
        <v>45565</v>
      </c>
      <c r="K241" s="52" t="s">
        <v>9</v>
      </c>
      <c r="M241" s="54"/>
    </row>
    <row r="242" spans="1:13" s="53" customFormat="1" ht="15" x14ac:dyDescent="0.2">
      <c r="A242" s="44" t="s">
        <v>298</v>
      </c>
      <c r="B242" s="45">
        <v>45537</v>
      </c>
      <c r="C242" s="46" t="s">
        <v>496</v>
      </c>
      <c r="D242" s="46" t="s">
        <v>497</v>
      </c>
      <c r="E242" s="47">
        <v>57.25</v>
      </c>
      <c r="F242" s="47">
        <v>0</v>
      </c>
      <c r="G242" s="48">
        <f t="shared" si="21"/>
        <v>138018.22999999998</v>
      </c>
      <c r="H242" s="49">
        <v>5903.55</v>
      </c>
      <c r="I242" s="50">
        <f t="shared" si="22"/>
        <v>-57.25</v>
      </c>
      <c r="J242" s="51">
        <f t="shared" si="23"/>
        <v>45565</v>
      </c>
      <c r="K242" s="52" t="s">
        <v>9</v>
      </c>
      <c r="M242" s="54"/>
    </row>
    <row r="243" spans="1:13" s="53" customFormat="1" ht="15" x14ac:dyDescent="0.2">
      <c r="A243" s="44" t="s">
        <v>298</v>
      </c>
      <c r="B243" s="45">
        <v>45537</v>
      </c>
      <c r="C243" s="46" t="s">
        <v>498</v>
      </c>
      <c r="D243" s="46" t="s">
        <v>499</v>
      </c>
      <c r="E243" s="47">
        <v>1336.92</v>
      </c>
      <c r="F243" s="47">
        <v>0</v>
      </c>
      <c r="G243" s="48">
        <f t="shared" si="21"/>
        <v>138075.47999999998</v>
      </c>
      <c r="H243" s="49">
        <v>4387.3100000000004</v>
      </c>
      <c r="I243" s="50">
        <f t="shared" si="22"/>
        <v>-1336.92</v>
      </c>
      <c r="J243" s="51">
        <f t="shared" si="23"/>
        <v>45565</v>
      </c>
      <c r="K243" s="52" t="s">
        <v>9</v>
      </c>
      <c r="M243" s="54"/>
    </row>
    <row r="244" spans="1:13" s="53" customFormat="1" ht="15" x14ac:dyDescent="0.2">
      <c r="A244" s="44" t="s">
        <v>298</v>
      </c>
      <c r="B244" s="45">
        <v>45537</v>
      </c>
      <c r="C244" s="46" t="s">
        <v>500</v>
      </c>
      <c r="D244" s="46" t="s">
        <v>501</v>
      </c>
      <c r="E244" s="47">
        <v>163.19999999999999</v>
      </c>
      <c r="F244" s="47">
        <v>0</v>
      </c>
      <c r="G244" s="48">
        <f t="shared" si="21"/>
        <v>139412.4</v>
      </c>
      <c r="H244" s="49">
        <v>6337.55</v>
      </c>
      <c r="I244" s="50">
        <f t="shared" si="22"/>
        <v>-163.19999999999999</v>
      </c>
      <c r="J244" s="51">
        <f t="shared" si="23"/>
        <v>45565</v>
      </c>
      <c r="K244" s="52" t="s">
        <v>9</v>
      </c>
      <c r="M244" s="54"/>
    </row>
    <row r="245" spans="1:13" s="53" customFormat="1" ht="15" x14ac:dyDescent="0.2">
      <c r="A245" s="44" t="s">
        <v>298</v>
      </c>
      <c r="B245" s="45">
        <v>45537</v>
      </c>
      <c r="C245" s="46" t="s">
        <v>498</v>
      </c>
      <c r="D245" s="46" t="s">
        <v>502</v>
      </c>
      <c r="E245" s="47">
        <v>81.599999999999994</v>
      </c>
      <c r="F245" s="47">
        <v>0</v>
      </c>
      <c r="G245" s="48">
        <f t="shared" si="21"/>
        <v>139575.6</v>
      </c>
      <c r="H245" s="49">
        <v>6255.95</v>
      </c>
      <c r="I245" s="50">
        <f t="shared" si="22"/>
        <v>-81.599999999999994</v>
      </c>
      <c r="J245" s="51">
        <f t="shared" si="23"/>
        <v>45565</v>
      </c>
      <c r="K245" s="52" t="s">
        <v>9</v>
      </c>
      <c r="M245" s="54"/>
    </row>
    <row r="246" spans="1:13" s="53" customFormat="1" ht="15" x14ac:dyDescent="0.2">
      <c r="A246" s="44" t="s">
        <v>298</v>
      </c>
      <c r="B246" s="45">
        <v>45537</v>
      </c>
      <c r="C246" s="46" t="s">
        <v>503</v>
      </c>
      <c r="D246" s="46" t="s">
        <v>504</v>
      </c>
      <c r="E246" s="47">
        <v>695.65</v>
      </c>
      <c r="F246" s="47">
        <v>0</v>
      </c>
      <c r="G246" s="48">
        <f t="shared" si="21"/>
        <v>139657.20000000001</v>
      </c>
      <c r="H246" s="49">
        <v>133657.44000000003</v>
      </c>
      <c r="I246" s="50">
        <f t="shared" si="22"/>
        <v>-695.65</v>
      </c>
      <c r="J246" s="51">
        <f t="shared" si="23"/>
        <v>45565</v>
      </c>
      <c r="K246" s="52" t="s">
        <v>11</v>
      </c>
      <c r="M246" s="54"/>
    </row>
    <row r="247" spans="1:13" s="53" customFormat="1" ht="15" x14ac:dyDescent="0.2">
      <c r="A247" s="44" t="s">
        <v>298</v>
      </c>
      <c r="B247" s="45">
        <v>45537</v>
      </c>
      <c r="C247" s="46" t="s">
        <v>462</v>
      </c>
      <c r="D247" s="46"/>
      <c r="E247" s="47">
        <v>0</v>
      </c>
      <c r="F247" s="47">
        <v>132352.1</v>
      </c>
      <c r="G247" s="48">
        <f t="shared" si="21"/>
        <v>140352.85</v>
      </c>
      <c r="H247" s="49">
        <v>135738.61000000002</v>
      </c>
      <c r="I247" s="50">
        <f t="shared" si="22"/>
        <v>132352.1</v>
      </c>
      <c r="J247" s="51">
        <f t="shared" si="23"/>
        <v>45565</v>
      </c>
      <c r="K247" s="52" t="s">
        <v>6</v>
      </c>
      <c r="M247" s="54"/>
    </row>
    <row r="248" spans="1:13" s="53" customFormat="1" ht="15" x14ac:dyDescent="0.2">
      <c r="A248" s="44" t="s">
        <v>298</v>
      </c>
      <c r="B248" s="45">
        <v>45534</v>
      </c>
      <c r="C248" s="46" t="s">
        <v>505</v>
      </c>
      <c r="D248" s="46"/>
      <c r="E248" s="47">
        <v>0</v>
      </c>
      <c r="F248" s="47">
        <v>5000</v>
      </c>
      <c r="G248" s="48">
        <f t="shared" si="21"/>
        <v>8000.75</v>
      </c>
      <c r="H248" s="49"/>
      <c r="I248" s="50">
        <f t="shared" si="22"/>
        <v>5000</v>
      </c>
      <c r="J248" s="51">
        <f t="shared" si="23"/>
        <v>45535</v>
      </c>
      <c r="K248" s="52" t="s">
        <v>30</v>
      </c>
      <c r="M248" s="54"/>
    </row>
    <row r="249" spans="1:13" s="53" customFormat="1" ht="15" x14ac:dyDescent="0.2">
      <c r="A249" s="44" t="s">
        <v>298</v>
      </c>
      <c r="B249" s="45">
        <v>45533</v>
      </c>
      <c r="C249" s="46" t="s">
        <v>506</v>
      </c>
      <c r="D249" s="46"/>
      <c r="E249" s="47">
        <v>215</v>
      </c>
      <c r="F249" s="47">
        <v>0</v>
      </c>
      <c r="G249" s="48">
        <f t="shared" si="21"/>
        <v>3000.75</v>
      </c>
      <c r="H249" s="49"/>
      <c r="I249" s="50">
        <f t="shared" si="22"/>
        <v>-215</v>
      </c>
      <c r="J249" s="51">
        <f t="shared" si="23"/>
        <v>45535</v>
      </c>
      <c r="K249" s="52" t="s">
        <v>9</v>
      </c>
      <c r="M249" s="54"/>
    </row>
    <row r="250" spans="1:13" s="53" customFormat="1" ht="15" x14ac:dyDescent="0.2">
      <c r="A250" s="44" t="s">
        <v>298</v>
      </c>
      <c r="B250" s="45">
        <v>45524</v>
      </c>
      <c r="C250" s="46" t="s">
        <v>477</v>
      </c>
      <c r="D250" s="46"/>
      <c r="E250" s="47">
        <v>1560</v>
      </c>
      <c r="F250" s="47">
        <v>0</v>
      </c>
      <c r="G250" s="48">
        <f t="shared" si="21"/>
        <v>3215.75</v>
      </c>
      <c r="H250" s="49"/>
      <c r="I250" s="50">
        <f t="shared" si="22"/>
        <v>-1560</v>
      </c>
      <c r="J250" s="51">
        <f t="shared" si="23"/>
        <v>45535</v>
      </c>
      <c r="K250" s="52" t="s">
        <v>15</v>
      </c>
      <c r="M250" s="54"/>
    </row>
    <row r="251" spans="1:13" s="53" customFormat="1" ht="15" x14ac:dyDescent="0.2">
      <c r="A251" s="44" t="s">
        <v>298</v>
      </c>
      <c r="B251" s="45">
        <v>45523</v>
      </c>
      <c r="C251" s="46" t="s">
        <v>362</v>
      </c>
      <c r="D251" s="46" t="s">
        <v>507</v>
      </c>
      <c r="E251" s="47">
        <v>736004.21</v>
      </c>
      <c r="F251" s="47"/>
      <c r="G251" s="48">
        <f t="shared" si="21"/>
        <v>4775.75</v>
      </c>
      <c r="H251" s="49"/>
      <c r="I251" s="50">
        <f t="shared" si="22"/>
        <v>-736004.21</v>
      </c>
      <c r="J251" s="51">
        <f t="shared" si="23"/>
        <v>45535</v>
      </c>
      <c r="K251" s="52" t="s">
        <v>9</v>
      </c>
      <c r="M251" s="54"/>
    </row>
    <row r="252" spans="1:13" s="53" customFormat="1" ht="15" x14ac:dyDescent="0.2">
      <c r="A252" s="44" t="s">
        <v>298</v>
      </c>
      <c r="B252" s="45">
        <v>45523</v>
      </c>
      <c r="C252" s="46" t="s">
        <v>508</v>
      </c>
      <c r="D252" s="46" t="s">
        <v>507</v>
      </c>
      <c r="E252" s="47"/>
      <c r="F252" s="47">
        <v>260000</v>
      </c>
      <c r="G252" s="48">
        <f t="shared" si="21"/>
        <v>740779.96</v>
      </c>
      <c r="H252" s="49"/>
      <c r="I252" s="50">
        <f t="shared" si="22"/>
        <v>260000</v>
      </c>
      <c r="J252" s="51">
        <f t="shared" si="23"/>
        <v>45535</v>
      </c>
      <c r="K252" s="52" t="s">
        <v>30</v>
      </c>
      <c r="M252" s="54"/>
    </row>
    <row r="253" spans="1:13" s="53" customFormat="1" ht="15" x14ac:dyDescent="0.2">
      <c r="A253" s="44" t="s">
        <v>298</v>
      </c>
      <c r="B253" s="45">
        <v>45523</v>
      </c>
      <c r="C253" s="46" t="s">
        <v>509</v>
      </c>
      <c r="D253" s="46" t="s">
        <v>507</v>
      </c>
      <c r="E253" s="47">
        <v>13200</v>
      </c>
      <c r="F253" s="47"/>
      <c r="G253" s="48">
        <f t="shared" si="21"/>
        <v>480779.96</v>
      </c>
      <c r="H253" s="49"/>
      <c r="I253" s="50">
        <f t="shared" si="22"/>
        <v>-13200</v>
      </c>
      <c r="J253" s="51">
        <f t="shared" si="23"/>
        <v>45535</v>
      </c>
      <c r="K253" s="52" t="s">
        <v>9</v>
      </c>
      <c r="M253" s="54"/>
    </row>
    <row r="254" spans="1:13" s="53" customFormat="1" ht="15" x14ac:dyDescent="0.2">
      <c r="A254" s="44" t="s">
        <v>298</v>
      </c>
      <c r="B254" s="45">
        <v>45523</v>
      </c>
      <c r="C254" s="46" t="s">
        <v>326</v>
      </c>
      <c r="D254" s="46" t="s">
        <v>507</v>
      </c>
      <c r="E254" s="47">
        <v>1020</v>
      </c>
      <c r="F254" s="47"/>
      <c r="G254" s="48">
        <f t="shared" si="21"/>
        <v>493979.96</v>
      </c>
      <c r="H254" s="49"/>
      <c r="I254" s="50">
        <f t="shared" si="22"/>
        <v>-1020</v>
      </c>
      <c r="J254" s="51">
        <f t="shared" si="23"/>
        <v>45535</v>
      </c>
      <c r="K254" s="52" t="s">
        <v>9</v>
      </c>
      <c r="M254" s="54"/>
    </row>
    <row r="255" spans="1:13" s="53" customFormat="1" ht="15" x14ac:dyDescent="0.2">
      <c r="A255" s="44" t="s">
        <v>298</v>
      </c>
      <c r="B255" s="45">
        <v>45523</v>
      </c>
      <c r="C255" s="46" t="s">
        <v>326</v>
      </c>
      <c r="D255" s="46" t="s">
        <v>507</v>
      </c>
      <c r="E255" s="47">
        <v>5298</v>
      </c>
      <c r="F255" s="47"/>
      <c r="G255" s="48">
        <f t="shared" si="21"/>
        <v>494999.96</v>
      </c>
      <c r="H255" s="49"/>
      <c r="I255" s="50">
        <f t="shared" si="22"/>
        <v>-5298</v>
      </c>
      <c r="J255" s="51">
        <f t="shared" si="23"/>
        <v>45535</v>
      </c>
      <c r="K255" s="52" t="s">
        <v>9</v>
      </c>
      <c r="M255" s="54"/>
    </row>
    <row r="256" spans="1:13" s="53" customFormat="1" ht="15" x14ac:dyDescent="0.2">
      <c r="A256" s="44" t="s">
        <v>298</v>
      </c>
      <c r="B256" s="45">
        <v>45523</v>
      </c>
      <c r="C256" s="46" t="s">
        <v>35</v>
      </c>
      <c r="D256" s="46" t="s">
        <v>507</v>
      </c>
      <c r="E256" s="47">
        <v>8686.7999999999993</v>
      </c>
      <c r="F256" s="47"/>
      <c r="G256" s="48">
        <f t="shared" si="21"/>
        <v>500297.96</v>
      </c>
      <c r="H256" s="49"/>
      <c r="I256" s="50">
        <f t="shared" si="22"/>
        <v>-8686.7999999999993</v>
      </c>
      <c r="J256" s="51">
        <f t="shared" si="23"/>
        <v>45535</v>
      </c>
      <c r="K256" s="52" t="s">
        <v>13</v>
      </c>
      <c r="M256" s="54"/>
    </row>
    <row r="257" spans="1:13" s="53" customFormat="1" ht="15" x14ac:dyDescent="0.2">
      <c r="A257" s="44" t="s">
        <v>298</v>
      </c>
      <c r="B257" s="45">
        <v>45523</v>
      </c>
      <c r="C257" s="46" t="s">
        <v>328</v>
      </c>
      <c r="D257" s="46" t="s">
        <v>507</v>
      </c>
      <c r="E257" s="47">
        <v>3300</v>
      </c>
      <c r="F257" s="47"/>
      <c r="G257" s="48">
        <f t="shared" si="21"/>
        <v>508984.76</v>
      </c>
      <c r="H257" s="49"/>
      <c r="I257" s="50">
        <f t="shared" si="22"/>
        <v>-3300</v>
      </c>
      <c r="J257" s="51">
        <f t="shared" si="23"/>
        <v>45535</v>
      </c>
      <c r="K257" s="52" t="s">
        <v>9</v>
      </c>
      <c r="M257" s="54"/>
    </row>
    <row r="258" spans="1:13" s="53" customFormat="1" ht="15" x14ac:dyDescent="0.2">
      <c r="A258" s="44" t="s">
        <v>298</v>
      </c>
      <c r="B258" s="45">
        <v>45520</v>
      </c>
      <c r="C258" s="46" t="s">
        <v>510</v>
      </c>
      <c r="D258" s="46" t="s">
        <v>507</v>
      </c>
      <c r="E258" s="47"/>
      <c r="F258" s="47">
        <v>455843</v>
      </c>
      <c r="G258" s="48">
        <f t="shared" si="21"/>
        <v>512284.76</v>
      </c>
      <c r="H258" s="49"/>
      <c r="I258" s="50">
        <f t="shared" si="22"/>
        <v>455843</v>
      </c>
      <c r="J258" s="51">
        <f t="shared" si="23"/>
        <v>45535</v>
      </c>
      <c r="K258" s="52" t="s">
        <v>717</v>
      </c>
      <c r="M258" s="54"/>
    </row>
    <row r="259" spans="1:13" s="53" customFormat="1" ht="15" x14ac:dyDescent="0.2">
      <c r="A259" s="44" t="s">
        <v>298</v>
      </c>
      <c r="B259" s="45">
        <v>45511</v>
      </c>
      <c r="C259" s="46" t="s">
        <v>511</v>
      </c>
      <c r="D259" s="46" t="s">
        <v>507</v>
      </c>
      <c r="E259" s="47">
        <v>3300</v>
      </c>
      <c r="F259" s="47"/>
      <c r="G259" s="48">
        <f t="shared" si="21"/>
        <v>56441.759999999995</v>
      </c>
      <c r="H259" s="49"/>
      <c r="I259" s="50">
        <f t="shared" si="22"/>
        <v>-3300</v>
      </c>
      <c r="J259" s="51">
        <f t="shared" si="23"/>
        <v>45535</v>
      </c>
      <c r="K259" s="52" t="s">
        <v>9</v>
      </c>
      <c r="M259" s="54"/>
    </row>
    <row r="260" spans="1:13" s="53" customFormat="1" ht="15" x14ac:dyDescent="0.2">
      <c r="A260" s="44" t="s">
        <v>298</v>
      </c>
      <c r="B260" s="45">
        <v>45509</v>
      </c>
      <c r="C260" s="46" t="s">
        <v>512</v>
      </c>
      <c r="D260" s="46" t="s">
        <v>513</v>
      </c>
      <c r="E260" s="47"/>
      <c r="F260" s="47">
        <v>54080.3</v>
      </c>
      <c r="G260" s="48">
        <f t="shared" si="21"/>
        <v>59741.759999999995</v>
      </c>
      <c r="H260" s="49"/>
      <c r="I260" s="50">
        <f t="shared" si="22"/>
        <v>54080.3</v>
      </c>
      <c r="J260" s="51">
        <f t="shared" si="23"/>
        <v>45535</v>
      </c>
      <c r="K260" s="52" t="s">
        <v>13</v>
      </c>
      <c r="M260" s="54"/>
    </row>
    <row r="261" spans="1:13" s="53" customFormat="1" ht="15" x14ac:dyDescent="0.2">
      <c r="A261" s="44" t="s">
        <v>298</v>
      </c>
      <c r="B261" s="45">
        <v>45506</v>
      </c>
      <c r="C261" s="46" t="s">
        <v>514</v>
      </c>
      <c r="D261" s="46" t="s">
        <v>507</v>
      </c>
      <c r="E261" s="47">
        <v>206306.26</v>
      </c>
      <c r="F261" s="47"/>
      <c r="G261" s="48">
        <f t="shared" si="21"/>
        <v>5661.4599999999919</v>
      </c>
      <c r="H261" s="49"/>
      <c r="I261" s="50">
        <f t="shared" si="22"/>
        <v>-206306.26</v>
      </c>
      <c r="J261" s="51">
        <f t="shared" si="23"/>
        <v>45535</v>
      </c>
      <c r="K261" s="52" t="s">
        <v>9</v>
      </c>
      <c r="M261" s="54"/>
    </row>
    <row r="262" spans="1:13" s="53" customFormat="1" ht="15" x14ac:dyDescent="0.2">
      <c r="A262" s="44" t="s">
        <v>298</v>
      </c>
      <c r="B262" s="45">
        <v>45504</v>
      </c>
      <c r="C262" s="46" t="s">
        <v>515</v>
      </c>
      <c r="D262" s="46" t="s">
        <v>507</v>
      </c>
      <c r="E262" s="47"/>
      <c r="F262" s="47">
        <v>116880.05</v>
      </c>
      <c r="G262" s="48">
        <f t="shared" si="21"/>
        <v>211967.72</v>
      </c>
      <c r="H262" s="49"/>
      <c r="I262" s="50">
        <f t="shared" si="22"/>
        <v>116880.05</v>
      </c>
      <c r="J262" s="51">
        <f t="shared" si="23"/>
        <v>45504</v>
      </c>
      <c r="K262" s="52" t="s">
        <v>6</v>
      </c>
      <c r="M262" s="54"/>
    </row>
    <row r="263" spans="1:13" s="53" customFormat="1" ht="15" x14ac:dyDescent="0.2">
      <c r="A263" s="44" t="s">
        <v>298</v>
      </c>
      <c r="B263" s="45">
        <v>45496</v>
      </c>
      <c r="C263" s="46" t="s">
        <v>516</v>
      </c>
      <c r="D263" s="46" t="s">
        <v>507</v>
      </c>
      <c r="E263" s="47">
        <v>704.47</v>
      </c>
      <c r="F263" s="47"/>
      <c r="G263" s="48">
        <f t="shared" si="21"/>
        <v>95087.67</v>
      </c>
      <c r="H263" s="49"/>
      <c r="I263" s="50">
        <f t="shared" si="22"/>
        <v>-704.47</v>
      </c>
      <c r="J263" s="51">
        <f t="shared" si="23"/>
        <v>45504</v>
      </c>
      <c r="K263" s="52" t="s">
        <v>14</v>
      </c>
      <c r="M263" s="54"/>
    </row>
    <row r="264" spans="1:13" s="53" customFormat="1" ht="15" x14ac:dyDescent="0.2">
      <c r="A264" s="44" t="s">
        <v>298</v>
      </c>
      <c r="B264" s="45">
        <v>45496</v>
      </c>
      <c r="C264" s="46" t="s">
        <v>334</v>
      </c>
      <c r="D264" s="46" t="s">
        <v>507</v>
      </c>
      <c r="E264" s="47">
        <v>13200</v>
      </c>
      <c r="F264" s="47"/>
      <c r="G264" s="48">
        <f t="shared" si="21"/>
        <v>95792.14</v>
      </c>
      <c r="H264" s="49"/>
      <c r="I264" s="50">
        <f t="shared" si="22"/>
        <v>-13200</v>
      </c>
      <c r="J264" s="51">
        <f t="shared" si="23"/>
        <v>45504</v>
      </c>
      <c r="K264" s="52" t="s">
        <v>9</v>
      </c>
      <c r="M264" s="54"/>
    </row>
    <row r="265" spans="1:13" s="53" customFormat="1" ht="15" x14ac:dyDescent="0.2">
      <c r="A265" s="44" t="s">
        <v>298</v>
      </c>
      <c r="B265" s="45">
        <v>45496</v>
      </c>
      <c r="C265" s="46" t="s">
        <v>370</v>
      </c>
      <c r="D265" s="46" t="s">
        <v>507</v>
      </c>
      <c r="E265" s="47">
        <v>3480</v>
      </c>
      <c r="F265" s="47"/>
      <c r="G265" s="48">
        <f t="shared" si="21"/>
        <v>108992.14</v>
      </c>
      <c r="H265" s="49"/>
      <c r="I265" s="50">
        <f t="shared" si="22"/>
        <v>-3480</v>
      </c>
      <c r="J265" s="51">
        <f t="shared" si="23"/>
        <v>45504</v>
      </c>
      <c r="K265" s="52" t="s">
        <v>9</v>
      </c>
      <c r="M265" s="54"/>
    </row>
    <row r="266" spans="1:13" s="53" customFormat="1" ht="15" x14ac:dyDescent="0.2">
      <c r="A266" s="44" t="s">
        <v>298</v>
      </c>
      <c r="B266" s="45">
        <v>45496</v>
      </c>
      <c r="C266" s="46" t="s">
        <v>38</v>
      </c>
      <c r="D266" s="46" t="s">
        <v>507</v>
      </c>
      <c r="E266" s="47">
        <v>2625</v>
      </c>
      <c r="F266" s="47"/>
      <c r="G266" s="48">
        <f t="shared" si="21"/>
        <v>112472.14</v>
      </c>
      <c r="H266" s="49"/>
      <c r="I266" s="50">
        <f t="shared" si="22"/>
        <v>-2625</v>
      </c>
      <c r="J266" s="51">
        <f t="shared" si="23"/>
        <v>45504</v>
      </c>
      <c r="K266" s="52" t="s">
        <v>12</v>
      </c>
      <c r="M266" s="54"/>
    </row>
    <row r="267" spans="1:13" s="53" customFormat="1" ht="15" x14ac:dyDescent="0.2">
      <c r="A267" s="44" t="s">
        <v>298</v>
      </c>
      <c r="B267" s="45">
        <v>45496</v>
      </c>
      <c r="C267" s="46" t="s">
        <v>517</v>
      </c>
      <c r="D267" s="46" t="s">
        <v>507</v>
      </c>
      <c r="E267" s="47">
        <v>2223.89</v>
      </c>
      <c r="F267" s="47"/>
      <c r="G267" s="48">
        <f t="shared" si="21"/>
        <v>115097.14</v>
      </c>
      <c r="H267" s="49"/>
      <c r="I267" s="50">
        <f t="shared" si="22"/>
        <v>-2223.89</v>
      </c>
      <c r="J267" s="51">
        <f t="shared" si="23"/>
        <v>45504</v>
      </c>
      <c r="K267" s="52" t="s">
        <v>13</v>
      </c>
      <c r="M267" s="54"/>
    </row>
    <row r="268" spans="1:13" s="53" customFormat="1" ht="15" x14ac:dyDescent="0.2">
      <c r="A268" s="44" t="s">
        <v>298</v>
      </c>
      <c r="B268" s="45">
        <v>45496</v>
      </c>
      <c r="C268" s="46" t="s">
        <v>517</v>
      </c>
      <c r="D268" s="46" t="s">
        <v>507</v>
      </c>
      <c r="E268" s="47">
        <v>18000</v>
      </c>
      <c r="F268" s="47"/>
      <c r="G268" s="48">
        <f t="shared" si="21"/>
        <v>117321.03</v>
      </c>
      <c r="H268" s="49"/>
      <c r="I268" s="50">
        <f t="shared" si="22"/>
        <v>-18000</v>
      </c>
      <c r="J268" s="51">
        <f t="shared" si="23"/>
        <v>45504</v>
      </c>
      <c r="K268" s="52" t="s">
        <v>13</v>
      </c>
      <c r="M268" s="54"/>
    </row>
    <row r="269" spans="1:13" s="53" customFormat="1" ht="15" x14ac:dyDescent="0.2">
      <c r="A269" s="44" t="s">
        <v>298</v>
      </c>
      <c r="B269" s="45">
        <v>45496</v>
      </c>
      <c r="C269" s="46" t="s">
        <v>326</v>
      </c>
      <c r="D269" s="46" t="s">
        <v>507</v>
      </c>
      <c r="E269" s="47">
        <v>1920</v>
      </c>
      <c r="F269" s="47"/>
      <c r="G269" s="48">
        <f t="shared" si="21"/>
        <v>135321.03</v>
      </c>
      <c r="H269" s="49"/>
      <c r="I269" s="50">
        <f t="shared" si="22"/>
        <v>-1920</v>
      </c>
      <c r="J269" s="51">
        <f t="shared" si="23"/>
        <v>45504</v>
      </c>
      <c r="K269" s="52" t="s">
        <v>9</v>
      </c>
      <c r="M269" s="54"/>
    </row>
    <row r="270" spans="1:13" s="53" customFormat="1" ht="15" x14ac:dyDescent="0.2">
      <c r="A270" s="44" t="s">
        <v>298</v>
      </c>
      <c r="B270" s="45">
        <v>45496</v>
      </c>
      <c r="C270" s="46" t="s">
        <v>35</v>
      </c>
      <c r="D270" s="46" t="s">
        <v>507</v>
      </c>
      <c r="E270" s="47">
        <v>4045.2</v>
      </c>
      <c r="F270" s="47"/>
      <c r="G270" s="48">
        <f t="shared" si="21"/>
        <v>137241.03</v>
      </c>
      <c r="H270" s="49"/>
      <c r="I270" s="50">
        <f t="shared" si="22"/>
        <v>-4045.2</v>
      </c>
      <c r="J270" s="51">
        <f t="shared" si="23"/>
        <v>45504</v>
      </c>
      <c r="K270" s="52" t="s">
        <v>13</v>
      </c>
      <c r="M270" s="54"/>
    </row>
    <row r="271" spans="1:13" s="53" customFormat="1" ht="15" x14ac:dyDescent="0.2">
      <c r="A271" s="44" t="s">
        <v>298</v>
      </c>
      <c r="B271" s="45">
        <v>45496</v>
      </c>
      <c r="C271" s="46" t="s">
        <v>518</v>
      </c>
      <c r="D271" s="46" t="s">
        <v>507</v>
      </c>
      <c r="E271" s="47">
        <v>6600</v>
      </c>
      <c r="F271" s="47"/>
      <c r="G271" s="48">
        <f t="shared" si="21"/>
        <v>141286.23000000001</v>
      </c>
      <c r="H271" s="49"/>
      <c r="I271" s="50">
        <f t="shared" si="22"/>
        <v>-6600</v>
      </c>
      <c r="J271" s="51">
        <f t="shared" si="23"/>
        <v>45504</v>
      </c>
      <c r="K271" s="52" t="s">
        <v>9</v>
      </c>
      <c r="M271" s="54"/>
    </row>
    <row r="272" spans="1:13" s="53" customFormat="1" ht="15" x14ac:dyDescent="0.2">
      <c r="A272" s="44" t="s">
        <v>298</v>
      </c>
      <c r="B272" s="45">
        <v>45496</v>
      </c>
      <c r="C272" s="46" t="s">
        <v>350</v>
      </c>
      <c r="D272" s="46" t="s">
        <v>507</v>
      </c>
      <c r="E272" s="47">
        <v>2016.72</v>
      </c>
      <c r="F272" s="47"/>
      <c r="G272" s="48">
        <f t="shared" si="21"/>
        <v>147886.23000000001</v>
      </c>
      <c r="H272" s="49"/>
      <c r="I272" s="50">
        <f t="shared" si="22"/>
        <v>-2016.72</v>
      </c>
      <c r="J272" s="51">
        <f t="shared" si="23"/>
        <v>45504</v>
      </c>
      <c r="K272" s="52" t="s">
        <v>9</v>
      </c>
      <c r="M272" s="54"/>
    </row>
    <row r="273" spans="1:13" s="53" customFormat="1" ht="15" x14ac:dyDescent="0.2">
      <c r="A273" s="44" t="s">
        <v>298</v>
      </c>
      <c r="B273" s="45">
        <v>45495</v>
      </c>
      <c r="C273" s="46" t="s">
        <v>511</v>
      </c>
      <c r="D273" s="46" t="s">
        <v>507</v>
      </c>
      <c r="E273" s="47">
        <v>3000</v>
      </c>
      <c r="F273" s="47"/>
      <c r="G273" s="48">
        <f t="shared" si="21"/>
        <v>149902.95000000001</v>
      </c>
      <c r="H273" s="49"/>
      <c r="I273" s="50">
        <f t="shared" si="22"/>
        <v>-3000</v>
      </c>
      <c r="J273" s="51">
        <f t="shared" si="23"/>
        <v>45504</v>
      </c>
      <c r="K273" s="52" t="s">
        <v>9</v>
      </c>
      <c r="M273" s="54"/>
    </row>
    <row r="274" spans="1:13" s="53" customFormat="1" ht="15" x14ac:dyDescent="0.2">
      <c r="A274" s="44" t="s">
        <v>298</v>
      </c>
      <c r="B274" s="45">
        <v>45495</v>
      </c>
      <c r="C274" s="46" t="s">
        <v>519</v>
      </c>
      <c r="D274" s="46" t="s">
        <v>507</v>
      </c>
      <c r="E274" s="47">
        <v>600</v>
      </c>
      <c r="F274" s="47"/>
      <c r="G274" s="48">
        <f t="shared" si="21"/>
        <v>152902.95000000001</v>
      </c>
      <c r="H274" s="49"/>
      <c r="I274" s="50">
        <f t="shared" si="22"/>
        <v>-600</v>
      </c>
      <c r="J274" s="51">
        <f t="shared" si="23"/>
        <v>45504</v>
      </c>
      <c r="K274" s="52" t="s">
        <v>9</v>
      </c>
      <c r="M274" s="54"/>
    </row>
    <row r="275" spans="1:13" s="53" customFormat="1" ht="15" x14ac:dyDescent="0.2">
      <c r="A275" s="44" t="s">
        <v>298</v>
      </c>
      <c r="B275" s="45">
        <v>45492</v>
      </c>
      <c r="C275" s="46" t="s">
        <v>520</v>
      </c>
      <c r="D275" s="46" t="s">
        <v>507</v>
      </c>
      <c r="E275" s="47">
        <v>62548.800000000003</v>
      </c>
      <c r="F275" s="47"/>
      <c r="G275" s="48">
        <f t="shared" si="21"/>
        <v>153502.95000000001</v>
      </c>
      <c r="H275" s="49"/>
      <c r="I275" s="50">
        <f t="shared" si="22"/>
        <v>-62548.800000000003</v>
      </c>
      <c r="J275" s="51">
        <f t="shared" si="23"/>
        <v>45504</v>
      </c>
      <c r="K275" s="52" t="s">
        <v>9</v>
      </c>
      <c r="M275" s="54"/>
    </row>
    <row r="276" spans="1:13" s="53" customFormat="1" ht="15" x14ac:dyDescent="0.2">
      <c r="A276" s="44" t="s">
        <v>298</v>
      </c>
      <c r="B276" s="45">
        <v>45492</v>
      </c>
      <c r="C276" s="46" t="s">
        <v>510</v>
      </c>
      <c r="D276" s="46"/>
      <c r="E276" s="47"/>
      <c r="F276" s="47">
        <v>113529</v>
      </c>
      <c r="G276" s="48">
        <f t="shared" si="21"/>
        <v>216051.75</v>
      </c>
      <c r="H276" s="49"/>
      <c r="I276" s="50">
        <f t="shared" si="22"/>
        <v>113529</v>
      </c>
      <c r="J276" s="51">
        <f t="shared" si="23"/>
        <v>45504</v>
      </c>
      <c r="K276" s="52" t="s">
        <v>717</v>
      </c>
      <c r="M276" s="54"/>
    </row>
    <row r="277" spans="1:13" s="53" customFormat="1" ht="15" x14ac:dyDescent="0.2">
      <c r="A277" s="44" t="s">
        <v>298</v>
      </c>
      <c r="B277" s="45">
        <v>45492</v>
      </c>
      <c r="C277" s="46" t="s">
        <v>521</v>
      </c>
      <c r="D277" s="46" t="s">
        <v>507</v>
      </c>
      <c r="E277" s="47">
        <v>485932.48</v>
      </c>
      <c r="F277" s="47"/>
      <c r="G277" s="48">
        <f t="shared" si="21"/>
        <v>102522.75</v>
      </c>
      <c r="H277" s="49"/>
      <c r="I277" s="50">
        <f t="shared" si="22"/>
        <v>-485932.48</v>
      </c>
      <c r="J277" s="51">
        <f t="shared" si="23"/>
        <v>45504</v>
      </c>
      <c r="K277" s="52" t="s">
        <v>9</v>
      </c>
      <c r="M277" s="54"/>
    </row>
    <row r="278" spans="1:13" s="53" customFormat="1" ht="15" x14ac:dyDescent="0.2">
      <c r="A278" s="44" t="s">
        <v>298</v>
      </c>
      <c r="B278" s="45">
        <v>45491</v>
      </c>
      <c r="C278" s="46" t="s">
        <v>522</v>
      </c>
      <c r="D278" s="46" t="s">
        <v>507</v>
      </c>
      <c r="E278" s="47">
        <v>1560</v>
      </c>
      <c r="F278" s="47"/>
      <c r="G278" s="48">
        <f t="shared" si="21"/>
        <v>588455.23</v>
      </c>
      <c r="H278" s="49"/>
      <c r="I278" s="50">
        <f t="shared" si="22"/>
        <v>-1560</v>
      </c>
      <c r="J278" s="51">
        <f t="shared" si="23"/>
        <v>45504</v>
      </c>
      <c r="K278" s="52" t="s">
        <v>15</v>
      </c>
      <c r="M278" s="54"/>
    </row>
    <row r="279" spans="1:13" s="53" customFormat="1" ht="15" x14ac:dyDescent="0.2">
      <c r="A279" s="44" t="s">
        <v>298</v>
      </c>
      <c r="B279" s="45">
        <v>45491</v>
      </c>
      <c r="C279" s="46" t="s">
        <v>508</v>
      </c>
      <c r="D279" s="46"/>
      <c r="E279" s="47"/>
      <c r="F279" s="47">
        <v>500000</v>
      </c>
      <c r="G279" s="48">
        <f t="shared" si="21"/>
        <v>590015.23</v>
      </c>
      <c r="H279" s="49"/>
      <c r="I279" s="50">
        <f t="shared" si="22"/>
        <v>500000</v>
      </c>
      <c r="J279" s="51">
        <f t="shared" si="23"/>
        <v>45504</v>
      </c>
      <c r="K279" s="52" t="s">
        <v>30</v>
      </c>
      <c r="M279" s="54"/>
    </row>
    <row r="280" spans="1:13" s="53" customFormat="1" ht="15" x14ac:dyDescent="0.2">
      <c r="A280" s="44" t="s">
        <v>298</v>
      </c>
      <c r="B280" s="45">
        <v>45489</v>
      </c>
      <c r="C280" s="46" t="s">
        <v>512</v>
      </c>
      <c r="D280" s="46" t="s">
        <v>507</v>
      </c>
      <c r="E280" s="47">
        <v>42000</v>
      </c>
      <c r="F280" s="47"/>
      <c r="G280" s="48">
        <f t="shared" si="21"/>
        <v>90015.23000000004</v>
      </c>
      <c r="H280" s="49"/>
      <c r="I280" s="50">
        <f t="shared" si="22"/>
        <v>-42000</v>
      </c>
      <c r="J280" s="51">
        <f t="shared" si="23"/>
        <v>45504</v>
      </c>
      <c r="K280" s="52" t="s">
        <v>13</v>
      </c>
      <c r="M280" s="54"/>
    </row>
    <row r="281" spans="1:13" s="53" customFormat="1" ht="15" x14ac:dyDescent="0.2">
      <c r="A281" s="44" t="s">
        <v>298</v>
      </c>
      <c r="B281" s="45">
        <v>45485</v>
      </c>
      <c r="C281" s="46" t="s">
        <v>523</v>
      </c>
      <c r="D281" s="46" t="s">
        <v>507</v>
      </c>
      <c r="E281" s="47">
        <v>53.32</v>
      </c>
      <c r="F281" s="47"/>
      <c r="G281" s="48">
        <f t="shared" si="21"/>
        <v>132015.23000000004</v>
      </c>
      <c r="H281" s="49"/>
      <c r="I281" s="50">
        <f t="shared" si="22"/>
        <v>-53.32</v>
      </c>
      <c r="J281" s="51">
        <f t="shared" si="23"/>
        <v>45504</v>
      </c>
      <c r="K281" s="52" t="s">
        <v>14</v>
      </c>
      <c r="M281" s="54"/>
    </row>
    <row r="282" spans="1:13" s="53" customFormat="1" ht="15" x14ac:dyDescent="0.2">
      <c r="A282" s="44" t="s">
        <v>298</v>
      </c>
      <c r="B282" s="45">
        <v>45477</v>
      </c>
      <c r="C282" s="46" t="s">
        <v>37</v>
      </c>
      <c r="D282" s="46" t="s">
        <v>524</v>
      </c>
      <c r="E282" s="47">
        <v>363</v>
      </c>
      <c r="F282" s="47"/>
      <c r="G282" s="48">
        <f t="shared" si="21"/>
        <v>132068.55000000005</v>
      </c>
      <c r="H282" s="49"/>
      <c r="I282" s="50">
        <f t="shared" si="22"/>
        <v>-363</v>
      </c>
      <c r="J282" s="51">
        <f t="shared" si="23"/>
        <v>45504</v>
      </c>
      <c r="K282" s="52" t="s">
        <v>12</v>
      </c>
      <c r="M282" s="54"/>
    </row>
    <row r="283" spans="1:13" s="53" customFormat="1" ht="15" x14ac:dyDescent="0.2">
      <c r="A283" s="44" t="s">
        <v>298</v>
      </c>
      <c r="B283" s="45">
        <v>45474</v>
      </c>
      <c r="C283" s="46" t="s">
        <v>37</v>
      </c>
      <c r="D283" s="46" t="s">
        <v>524</v>
      </c>
      <c r="E283" s="47">
        <v>215</v>
      </c>
      <c r="F283" s="47"/>
      <c r="G283" s="48">
        <f t="shared" si="21"/>
        <v>132431.55000000005</v>
      </c>
      <c r="H283" s="49"/>
      <c r="I283" s="50">
        <f t="shared" si="22"/>
        <v>-215</v>
      </c>
      <c r="J283" s="51">
        <f t="shared" si="23"/>
        <v>45504</v>
      </c>
      <c r="K283" s="52" t="s">
        <v>12</v>
      </c>
      <c r="M283" s="54"/>
    </row>
    <row r="284" spans="1:13" s="53" customFormat="1" ht="15" x14ac:dyDescent="0.2">
      <c r="A284" s="44" t="s">
        <v>298</v>
      </c>
      <c r="B284" s="45">
        <v>45474</v>
      </c>
      <c r="C284" s="46" t="s">
        <v>525</v>
      </c>
      <c r="D284" s="46" t="s">
        <v>524</v>
      </c>
      <c r="E284" s="47">
        <v>14537.83</v>
      </c>
      <c r="F284" s="47"/>
      <c r="G284" s="48">
        <f t="shared" si="21"/>
        <v>132646.55000000005</v>
      </c>
      <c r="H284" s="49"/>
      <c r="I284" s="50">
        <f t="shared" si="22"/>
        <v>-14537.83</v>
      </c>
      <c r="J284" s="51">
        <f t="shared" si="23"/>
        <v>45504</v>
      </c>
      <c r="K284" s="52" t="s">
        <v>13</v>
      </c>
      <c r="M284" s="54"/>
    </row>
    <row r="285" spans="1:13" s="53" customFormat="1" ht="15" x14ac:dyDescent="0.2">
      <c r="A285" s="44" t="s">
        <v>298</v>
      </c>
      <c r="B285" s="45">
        <v>45474</v>
      </c>
      <c r="C285" s="46" t="s">
        <v>526</v>
      </c>
      <c r="D285" s="46" t="s">
        <v>524</v>
      </c>
      <c r="E285" s="47">
        <v>5465</v>
      </c>
      <c r="F285" s="47"/>
      <c r="G285" s="48">
        <f t="shared" si="21"/>
        <v>147184.38000000003</v>
      </c>
      <c r="H285" s="49"/>
      <c r="I285" s="50">
        <f t="shared" si="22"/>
        <v>-5465</v>
      </c>
      <c r="J285" s="51">
        <f t="shared" si="23"/>
        <v>45504</v>
      </c>
      <c r="K285" s="52" t="s">
        <v>15</v>
      </c>
      <c r="M285" s="54"/>
    </row>
    <row r="286" spans="1:13" s="53" customFormat="1" ht="15" x14ac:dyDescent="0.2">
      <c r="A286" s="44" t="s">
        <v>298</v>
      </c>
      <c r="B286" s="45">
        <v>45471</v>
      </c>
      <c r="C286" s="46" t="s">
        <v>527</v>
      </c>
      <c r="D286" s="46"/>
      <c r="E286" s="47">
        <v>132.25</v>
      </c>
      <c r="F286" s="47"/>
      <c r="G286" s="48">
        <f t="shared" si="21"/>
        <v>152649.38000000003</v>
      </c>
      <c r="H286" s="49"/>
      <c r="I286" s="50">
        <f t="shared" si="22"/>
        <v>-132.25</v>
      </c>
      <c r="J286" s="51">
        <f t="shared" si="23"/>
        <v>45473</v>
      </c>
      <c r="K286" s="52" t="s">
        <v>14</v>
      </c>
      <c r="M286" s="54"/>
    </row>
    <row r="287" spans="1:13" s="53" customFormat="1" ht="15" x14ac:dyDescent="0.2">
      <c r="A287" s="44" t="s">
        <v>298</v>
      </c>
      <c r="B287" s="45">
        <v>45471</v>
      </c>
      <c r="C287" s="46" t="s">
        <v>528</v>
      </c>
      <c r="D287" s="46" t="s">
        <v>524</v>
      </c>
      <c r="E287" s="47">
        <v>477</v>
      </c>
      <c r="F287" s="47"/>
      <c r="G287" s="48">
        <f t="shared" si="21"/>
        <v>152781.63000000003</v>
      </c>
      <c r="H287" s="49"/>
      <c r="I287" s="50">
        <f t="shared" si="22"/>
        <v>-477</v>
      </c>
      <c r="J287" s="51">
        <f t="shared" si="23"/>
        <v>45473</v>
      </c>
      <c r="K287" s="52" t="s">
        <v>11</v>
      </c>
      <c r="M287" s="54"/>
    </row>
    <row r="288" spans="1:13" s="53" customFormat="1" ht="15" x14ac:dyDescent="0.2">
      <c r="A288" s="44" t="s">
        <v>298</v>
      </c>
      <c r="B288" s="45">
        <v>45471</v>
      </c>
      <c r="C288" s="46" t="s">
        <v>31</v>
      </c>
      <c r="D288" s="46" t="s">
        <v>524</v>
      </c>
      <c r="E288" s="47">
        <v>12090</v>
      </c>
      <c r="F288" s="47"/>
      <c r="G288" s="48">
        <f t="shared" si="21"/>
        <v>153258.63000000003</v>
      </c>
      <c r="H288" s="49"/>
      <c r="I288" s="50">
        <f t="shared" si="22"/>
        <v>-12090</v>
      </c>
      <c r="J288" s="51">
        <f t="shared" si="23"/>
        <v>45473</v>
      </c>
      <c r="K288" s="52" t="s">
        <v>11</v>
      </c>
      <c r="M288" s="54"/>
    </row>
    <row r="289" spans="1:13" s="53" customFormat="1" ht="15" x14ac:dyDescent="0.2">
      <c r="A289" s="44" t="s">
        <v>298</v>
      </c>
      <c r="B289" s="45">
        <v>45471</v>
      </c>
      <c r="C289" s="46" t="s">
        <v>529</v>
      </c>
      <c r="D289" s="46" t="s">
        <v>524</v>
      </c>
      <c r="E289" s="47">
        <v>280</v>
      </c>
      <c r="F289" s="47"/>
      <c r="G289" s="48">
        <f t="shared" si="21"/>
        <v>165348.63000000003</v>
      </c>
      <c r="H289" s="49"/>
      <c r="I289" s="50">
        <f t="shared" si="22"/>
        <v>-280</v>
      </c>
      <c r="J289" s="51">
        <f t="shared" si="23"/>
        <v>45473</v>
      </c>
      <c r="K289" s="52" t="s">
        <v>14</v>
      </c>
      <c r="M289" s="54"/>
    </row>
    <row r="290" spans="1:13" s="53" customFormat="1" ht="15" x14ac:dyDescent="0.2">
      <c r="A290" s="44" t="s">
        <v>298</v>
      </c>
      <c r="B290" s="45">
        <v>45471</v>
      </c>
      <c r="C290" s="46" t="s">
        <v>530</v>
      </c>
      <c r="D290" s="46" t="s">
        <v>524</v>
      </c>
      <c r="E290" s="47">
        <v>18612</v>
      </c>
      <c r="F290" s="47"/>
      <c r="G290" s="48">
        <f t="shared" si="21"/>
        <v>165628.63000000003</v>
      </c>
      <c r="H290" s="49"/>
      <c r="I290" s="50">
        <f t="shared" si="22"/>
        <v>-18612</v>
      </c>
      <c r="J290" s="51">
        <f t="shared" si="23"/>
        <v>45473</v>
      </c>
      <c r="K290" s="52" t="s">
        <v>9</v>
      </c>
      <c r="M290" s="54"/>
    </row>
    <row r="291" spans="1:13" s="53" customFormat="1" ht="15" x14ac:dyDescent="0.2">
      <c r="A291" s="44" t="s">
        <v>298</v>
      </c>
      <c r="B291" s="45">
        <v>45471</v>
      </c>
      <c r="C291" s="46" t="s">
        <v>509</v>
      </c>
      <c r="D291" s="46" t="s">
        <v>524</v>
      </c>
      <c r="E291" s="47">
        <v>13200</v>
      </c>
      <c r="F291" s="47"/>
      <c r="G291" s="48">
        <f t="shared" si="21"/>
        <v>184240.63000000003</v>
      </c>
      <c r="H291" s="49"/>
      <c r="I291" s="50">
        <f t="shared" si="22"/>
        <v>-13200</v>
      </c>
      <c r="J291" s="51">
        <f t="shared" si="23"/>
        <v>45473</v>
      </c>
      <c r="K291" s="52" t="s">
        <v>9</v>
      </c>
      <c r="M291" s="54"/>
    </row>
    <row r="292" spans="1:13" s="53" customFormat="1" ht="15" x14ac:dyDescent="0.2">
      <c r="A292" s="44" t="s">
        <v>298</v>
      </c>
      <c r="B292" s="45">
        <v>45471</v>
      </c>
      <c r="C292" s="46" t="s">
        <v>531</v>
      </c>
      <c r="D292" s="46" t="s">
        <v>524</v>
      </c>
      <c r="E292" s="47">
        <v>38.090000000000003</v>
      </c>
      <c r="F292" s="47"/>
      <c r="G292" s="48">
        <f t="shared" si="21"/>
        <v>197440.63000000003</v>
      </c>
      <c r="H292" s="49"/>
      <c r="I292" s="50">
        <f t="shared" si="22"/>
        <v>-38.090000000000003</v>
      </c>
      <c r="J292" s="51">
        <f t="shared" si="23"/>
        <v>45473</v>
      </c>
      <c r="K292" s="52" t="s">
        <v>14</v>
      </c>
      <c r="M292" s="54"/>
    </row>
    <row r="293" spans="1:13" s="53" customFormat="1" ht="15" x14ac:dyDescent="0.2">
      <c r="A293" s="44" t="s">
        <v>298</v>
      </c>
      <c r="B293" s="45">
        <v>45471</v>
      </c>
      <c r="C293" s="46" t="s">
        <v>38</v>
      </c>
      <c r="D293" s="46" t="s">
        <v>524</v>
      </c>
      <c r="E293" s="47">
        <v>2100</v>
      </c>
      <c r="F293" s="47"/>
      <c r="G293" s="48">
        <f t="shared" ref="G293:G356" si="24">G294+F293-E293</f>
        <v>197478.72000000003</v>
      </c>
      <c r="H293" s="49"/>
      <c r="I293" s="50">
        <f t="shared" si="22"/>
        <v>-2100</v>
      </c>
      <c r="J293" s="51">
        <f t="shared" si="23"/>
        <v>45473</v>
      </c>
      <c r="K293" s="52" t="s">
        <v>12</v>
      </c>
      <c r="M293" s="54"/>
    </row>
    <row r="294" spans="1:13" s="53" customFormat="1" ht="15" x14ac:dyDescent="0.2">
      <c r="A294" s="44" t="s">
        <v>298</v>
      </c>
      <c r="B294" s="45">
        <v>45471</v>
      </c>
      <c r="C294" s="46" t="s">
        <v>532</v>
      </c>
      <c r="D294" s="46" t="s">
        <v>524</v>
      </c>
      <c r="E294" s="47">
        <v>1753.8</v>
      </c>
      <c r="F294" s="47"/>
      <c r="G294" s="48">
        <f t="shared" si="24"/>
        <v>199578.72000000003</v>
      </c>
      <c r="H294" s="49"/>
      <c r="I294" s="50">
        <f t="shared" si="22"/>
        <v>-1753.8</v>
      </c>
      <c r="J294" s="51">
        <f t="shared" si="23"/>
        <v>45473</v>
      </c>
      <c r="K294" s="52" t="s">
        <v>9</v>
      </c>
      <c r="M294" s="54"/>
    </row>
    <row r="295" spans="1:13" s="53" customFormat="1" ht="15" x14ac:dyDescent="0.2">
      <c r="A295" s="44" t="s">
        <v>298</v>
      </c>
      <c r="B295" s="45">
        <v>45471</v>
      </c>
      <c r="C295" s="46" t="s">
        <v>326</v>
      </c>
      <c r="D295" s="46" t="s">
        <v>524</v>
      </c>
      <c r="E295" s="47">
        <v>1020</v>
      </c>
      <c r="F295" s="47"/>
      <c r="G295" s="48">
        <f t="shared" si="24"/>
        <v>201332.52000000002</v>
      </c>
      <c r="H295" s="49"/>
      <c r="I295" s="50">
        <f t="shared" si="22"/>
        <v>-1020</v>
      </c>
      <c r="J295" s="51">
        <f t="shared" si="23"/>
        <v>45473</v>
      </c>
      <c r="K295" s="52" t="s">
        <v>9</v>
      </c>
      <c r="M295" s="54"/>
    </row>
    <row r="296" spans="1:13" s="53" customFormat="1" ht="15" x14ac:dyDescent="0.2">
      <c r="A296" s="44" t="s">
        <v>298</v>
      </c>
      <c r="B296" s="45">
        <v>45471</v>
      </c>
      <c r="C296" s="46" t="s">
        <v>533</v>
      </c>
      <c r="D296" s="46" t="s">
        <v>524</v>
      </c>
      <c r="E296" s="47">
        <v>11287.2</v>
      </c>
      <c r="F296" s="47"/>
      <c r="G296" s="48">
        <f t="shared" si="24"/>
        <v>202352.52000000002</v>
      </c>
      <c r="H296" s="49"/>
      <c r="I296" s="50">
        <f t="shared" ref="I296:I359" si="25">F296-E296</f>
        <v>-11287.2</v>
      </c>
      <c r="J296" s="51">
        <f t="shared" ref="J296:J359" si="26">EOMONTH(B296,0)</f>
        <v>45473</v>
      </c>
      <c r="K296" s="52" t="s">
        <v>13</v>
      </c>
      <c r="M296" s="54"/>
    </row>
    <row r="297" spans="1:13" s="53" customFormat="1" ht="15" x14ac:dyDescent="0.2">
      <c r="A297" s="44" t="s">
        <v>298</v>
      </c>
      <c r="B297" s="45">
        <v>45471</v>
      </c>
      <c r="C297" s="46" t="s">
        <v>534</v>
      </c>
      <c r="D297" s="46" t="s">
        <v>524</v>
      </c>
      <c r="E297" s="47">
        <v>3000</v>
      </c>
      <c r="F297" s="47"/>
      <c r="G297" s="48">
        <f t="shared" si="24"/>
        <v>213639.72000000003</v>
      </c>
      <c r="H297" s="49"/>
      <c r="I297" s="50">
        <f t="shared" si="25"/>
        <v>-3000</v>
      </c>
      <c r="J297" s="51">
        <f t="shared" si="26"/>
        <v>45473</v>
      </c>
      <c r="K297" s="52" t="s">
        <v>9</v>
      </c>
      <c r="M297" s="54"/>
    </row>
    <row r="298" spans="1:13" s="53" customFormat="1" ht="15" x14ac:dyDescent="0.2">
      <c r="A298" s="44" t="s">
        <v>298</v>
      </c>
      <c r="B298" s="45">
        <v>45469</v>
      </c>
      <c r="C298" s="46" t="s">
        <v>522</v>
      </c>
      <c r="D298" s="46" t="s">
        <v>535</v>
      </c>
      <c r="E298" s="47">
        <v>1560</v>
      </c>
      <c r="F298" s="47"/>
      <c r="G298" s="48">
        <f t="shared" si="24"/>
        <v>216639.72000000003</v>
      </c>
      <c r="H298" s="49"/>
      <c r="I298" s="50">
        <f t="shared" si="25"/>
        <v>-1560</v>
      </c>
      <c r="J298" s="51">
        <f t="shared" si="26"/>
        <v>45473</v>
      </c>
      <c r="K298" s="52" t="s">
        <v>15</v>
      </c>
      <c r="M298" s="54"/>
    </row>
    <row r="299" spans="1:13" s="53" customFormat="1" ht="15" x14ac:dyDescent="0.2">
      <c r="A299" s="44" t="s">
        <v>298</v>
      </c>
      <c r="B299" s="45">
        <v>45469</v>
      </c>
      <c r="C299" s="46" t="s">
        <v>346</v>
      </c>
      <c r="D299" s="46" t="s">
        <v>536</v>
      </c>
      <c r="E299" s="47"/>
      <c r="F299" s="47">
        <v>116038.94</v>
      </c>
      <c r="G299" s="48">
        <f t="shared" si="24"/>
        <v>218199.72000000003</v>
      </c>
      <c r="H299" s="49"/>
      <c r="I299" s="50">
        <f t="shared" si="25"/>
        <v>116038.94</v>
      </c>
      <c r="J299" s="51">
        <f t="shared" si="26"/>
        <v>45473</v>
      </c>
      <c r="K299" s="52" t="s">
        <v>6</v>
      </c>
      <c r="M299" s="54"/>
    </row>
    <row r="300" spans="1:13" s="53" customFormat="1" ht="15" x14ac:dyDescent="0.2">
      <c r="A300" s="44" t="s">
        <v>298</v>
      </c>
      <c r="B300" s="45">
        <v>45464</v>
      </c>
      <c r="C300" s="46" t="s">
        <v>537</v>
      </c>
      <c r="D300" s="46" t="s">
        <v>524</v>
      </c>
      <c r="E300" s="47">
        <v>593967.35</v>
      </c>
      <c r="F300" s="47"/>
      <c r="G300" s="48">
        <f t="shared" si="24"/>
        <v>102160.78000000003</v>
      </c>
      <c r="H300" s="49"/>
      <c r="I300" s="50">
        <f t="shared" si="25"/>
        <v>-593967.35</v>
      </c>
      <c r="J300" s="51">
        <f t="shared" si="26"/>
        <v>45473</v>
      </c>
      <c r="K300" s="52" t="s">
        <v>9</v>
      </c>
      <c r="M300" s="54"/>
    </row>
    <row r="301" spans="1:13" s="53" customFormat="1" ht="15" x14ac:dyDescent="0.2">
      <c r="A301" s="44" t="s">
        <v>298</v>
      </c>
      <c r="B301" s="45">
        <v>45464</v>
      </c>
      <c r="C301" s="46" t="s">
        <v>538</v>
      </c>
      <c r="D301" s="46" t="s">
        <v>524</v>
      </c>
      <c r="E301" s="47">
        <v>6000</v>
      </c>
      <c r="F301" s="47"/>
      <c r="G301" s="48">
        <f t="shared" si="24"/>
        <v>696128.13</v>
      </c>
      <c r="H301" s="49"/>
      <c r="I301" s="50">
        <f t="shared" si="25"/>
        <v>-6000</v>
      </c>
      <c r="J301" s="51">
        <f t="shared" si="26"/>
        <v>45473</v>
      </c>
      <c r="K301" s="52" t="s">
        <v>9</v>
      </c>
      <c r="M301" s="54"/>
    </row>
    <row r="302" spans="1:13" s="53" customFormat="1" ht="15" x14ac:dyDescent="0.2">
      <c r="A302" s="44" t="s">
        <v>298</v>
      </c>
      <c r="B302" s="45">
        <v>45464</v>
      </c>
      <c r="C302" s="46" t="s">
        <v>508</v>
      </c>
      <c r="D302" s="46" t="s">
        <v>539</v>
      </c>
      <c r="E302" s="47"/>
      <c r="F302" s="47">
        <v>700000</v>
      </c>
      <c r="G302" s="48">
        <f t="shared" si="24"/>
        <v>702128.13</v>
      </c>
      <c r="H302" s="49"/>
      <c r="I302" s="50">
        <f t="shared" si="25"/>
        <v>700000</v>
      </c>
      <c r="J302" s="51">
        <f t="shared" si="26"/>
        <v>45473</v>
      </c>
      <c r="K302" s="52" t="s">
        <v>30</v>
      </c>
      <c r="M302" s="54"/>
    </row>
    <row r="303" spans="1:13" s="53" customFormat="1" ht="15" x14ac:dyDescent="0.2">
      <c r="A303" s="44" t="s">
        <v>298</v>
      </c>
      <c r="B303" s="45">
        <v>45455</v>
      </c>
      <c r="C303" s="46" t="s">
        <v>540</v>
      </c>
      <c r="D303" s="46" t="s">
        <v>524</v>
      </c>
      <c r="E303" s="47">
        <v>700</v>
      </c>
      <c r="F303" s="47"/>
      <c r="G303" s="48">
        <f t="shared" si="24"/>
        <v>2128.1300000000338</v>
      </c>
      <c r="H303" s="49"/>
      <c r="I303" s="50">
        <f t="shared" si="25"/>
        <v>-700</v>
      </c>
      <c r="J303" s="51">
        <f t="shared" si="26"/>
        <v>45473</v>
      </c>
      <c r="K303" s="52" t="s">
        <v>12</v>
      </c>
      <c r="M303" s="54"/>
    </row>
    <row r="304" spans="1:13" s="53" customFormat="1" ht="15" x14ac:dyDescent="0.2">
      <c r="A304" s="44" t="s">
        <v>298</v>
      </c>
      <c r="B304" s="45">
        <v>45454</v>
      </c>
      <c r="C304" s="46" t="s">
        <v>541</v>
      </c>
      <c r="D304" s="46"/>
      <c r="E304" s="47">
        <v>131250</v>
      </c>
      <c r="F304" s="47"/>
      <c r="G304" s="48">
        <f t="shared" si="24"/>
        <v>2828.1300000000338</v>
      </c>
      <c r="H304" s="49"/>
      <c r="I304" s="50">
        <f t="shared" si="25"/>
        <v>-131250</v>
      </c>
      <c r="J304" s="51">
        <f t="shared" si="26"/>
        <v>45473</v>
      </c>
      <c r="K304" s="52" t="s">
        <v>15</v>
      </c>
      <c r="M304" s="54"/>
    </row>
    <row r="305" spans="1:13" s="53" customFormat="1" ht="15" x14ac:dyDescent="0.2">
      <c r="A305" s="44" t="s">
        <v>298</v>
      </c>
      <c r="B305" s="45">
        <v>45454</v>
      </c>
      <c r="C305" s="46" t="s">
        <v>542</v>
      </c>
      <c r="D305" s="46" t="s">
        <v>524</v>
      </c>
      <c r="E305" s="47">
        <v>1120</v>
      </c>
      <c r="F305" s="47"/>
      <c r="G305" s="48">
        <f t="shared" si="24"/>
        <v>134078.13000000003</v>
      </c>
      <c r="H305" s="49"/>
      <c r="I305" s="50">
        <f t="shared" si="25"/>
        <v>-1120</v>
      </c>
      <c r="J305" s="51">
        <f t="shared" si="26"/>
        <v>45473</v>
      </c>
      <c r="K305" s="52" t="s">
        <v>13</v>
      </c>
      <c r="M305" s="54"/>
    </row>
    <row r="306" spans="1:13" s="53" customFormat="1" ht="15" x14ac:dyDescent="0.2">
      <c r="A306" s="44" t="s">
        <v>298</v>
      </c>
      <c r="B306" s="45">
        <v>45453</v>
      </c>
      <c r="C306" s="46" t="s">
        <v>543</v>
      </c>
      <c r="D306" s="46"/>
      <c r="E306" s="47">
        <v>1560</v>
      </c>
      <c r="F306" s="47"/>
      <c r="G306" s="48">
        <f t="shared" si="24"/>
        <v>135198.13000000003</v>
      </c>
      <c r="H306" s="49"/>
      <c r="I306" s="50">
        <f t="shared" si="25"/>
        <v>-1560</v>
      </c>
      <c r="J306" s="51">
        <f t="shared" si="26"/>
        <v>45473</v>
      </c>
      <c r="K306" s="52" t="s">
        <v>15</v>
      </c>
      <c r="M306" s="54"/>
    </row>
    <row r="307" spans="1:13" s="53" customFormat="1" ht="15" x14ac:dyDescent="0.2">
      <c r="A307" s="44" t="s">
        <v>298</v>
      </c>
      <c r="B307" s="45">
        <v>45447</v>
      </c>
      <c r="C307" s="46" t="s">
        <v>39</v>
      </c>
      <c r="D307" s="46" t="s">
        <v>544</v>
      </c>
      <c r="E307" s="47"/>
      <c r="F307" s="47">
        <v>60000</v>
      </c>
      <c r="G307" s="48">
        <f t="shared" si="24"/>
        <v>136758.13000000003</v>
      </c>
      <c r="H307" s="49"/>
      <c r="I307" s="50">
        <f t="shared" si="25"/>
        <v>60000</v>
      </c>
      <c r="J307" s="51">
        <f t="shared" si="26"/>
        <v>45473</v>
      </c>
      <c r="K307" s="52" t="s">
        <v>30</v>
      </c>
      <c r="M307" s="54"/>
    </row>
    <row r="308" spans="1:13" s="53" customFormat="1" ht="15" x14ac:dyDescent="0.2">
      <c r="A308" s="44" t="s">
        <v>298</v>
      </c>
      <c r="B308" s="45">
        <v>45447</v>
      </c>
      <c r="C308" s="46" t="s">
        <v>346</v>
      </c>
      <c r="D308" s="46" t="s">
        <v>536</v>
      </c>
      <c r="E308" s="47"/>
      <c r="F308" s="47">
        <v>75037.84</v>
      </c>
      <c r="G308" s="48">
        <f t="shared" si="24"/>
        <v>76758.130000000034</v>
      </c>
      <c r="H308" s="49"/>
      <c r="I308" s="50">
        <f t="shared" si="25"/>
        <v>75037.84</v>
      </c>
      <c r="J308" s="51">
        <f t="shared" si="26"/>
        <v>45473</v>
      </c>
      <c r="K308" s="52" t="s">
        <v>6</v>
      </c>
      <c r="M308" s="54"/>
    </row>
    <row r="309" spans="1:13" s="53" customFormat="1" ht="15" x14ac:dyDescent="0.2">
      <c r="A309" s="44" t="s">
        <v>298</v>
      </c>
      <c r="B309" s="45">
        <v>45446</v>
      </c>
      <c r="C309" s="46" t="s">
        <v>545</v>
      </c>
      <c r="D309" s="46" t="s">
        <v>524</v>
      </c>
      <c r="E309" s="47">
        <v>2400</v>
      </c>
      <c r="F309" s="47"/>
      <c r="G309" s="48">
        <f t="shared" si="24"/>
        <v>1720.2900000000373</v>
      </c>
      <c r="H309" s="49"/>
      <c r="I309" s="50">
        <f t="shared" si="25"/>
        <v>-2400</v>
      </c>
      <c r="J309" s="51">
        <f t="shared" si="26"/>
        <v>45473</v>
      </c>
      <c r="K309" s="52" t="s">
        <v>12</v>
      </c>
      <c r="M309" s="54"/>
    </row>
    <row r="310" spans="1:13" s="53" customFormat="1" ht="15" x14ac:dyDescent="0.2">
      <c r="A310" s="44" t="s">
        <v>298</v>
      </c>
      <c r="B310" s="45">
        <v>45442</v>
      </c>
      <c r="C310" s="46" t="s">
        <v>546</v>
      </c>
      <c r="D310" s="46"/>
      <c r="E310" s="47">
        <v>750</v>
      </c>
      <c r="F310" s="47"/>
      <c r="G310" s="48">
        <f t="shared" si="24"/>
        <v>4120.2900000000373</v>
      </c>
      <c r="H310" s="49"/>
      <c r="I310" s="50">
        <f t="shared" si="25"/>
        <v>-750</v>
      </c>
      <c r="J310" s="51">
        <f t="shared" si="26"/>
        <v>45443</v>
      </c>
      <c r="K310" s="52" t="s">
        <v>8</v>
      </c>
      <c r="M310" s="54"/>
    </row>
    <row r="311" spans="1:13" s="53" customFormat="1" ht="15" x14ac:dyDescent="0.2">
      <c r="A311" s="44" t="s">
        <v>298</v>
      </c>
      <c r="B311" s="45">
        <v>45436</v>
      </c>
      <c r="C311" s="46" t="s">
        <v>547</v>
      </c>
      <c r="D311" s="46"/>
      <c r="E311" s="47">
        <v>666036.84</v>
      </c>
      <c r="F311" s="47"/>
      <c r="G311" s="48">
        <f t="shared" si="24"/>
        <v>4870.2900000000373</v>
      </c>
      <c r="H311" s="49"/>
      <c r="I311" s="50">
        <f t="shared" si="25"/>
        <v>-666036.84</v>
      </c>
      <c r="J311" s="51">
        <f t="shared" si="26"/>
        <v>45443</v>
      </c>
      <c r="K311" s="52" t="s">
        <v>9</v>
      </c>
      <c r="M311" s="54"/>
    </row>
    <row r="312" spans="1:13" s="53" customFormat="1" ht="15" x14ac:dyDescent="0.2">
      <c r="A312" s="44" t="s">
        <v>298</v>
      </c>
      <c r="B312" s="45">
        <v>45435</v>
      </c>
      <c r="C312" s="46" t="s">
        <v>548</v>
      </c>
      <c r="D312" s="46"/>
      <c r="E312" s="47">
        <v>159.16999999999999</v>
      </c>
      <c r="F312" s="47"/>
      <c r="G312" s="48">
        <f t="shared" si="24"/>
        <v>670907.13</v>
      </c>
      <c r="H312" s="49"/>
      <c r="I312" s="50">
        <f t="shared" si="25"/>
        <v>-159.16999999999999</v>
      </c>
      <c r="J312" s="51">
        <f t="shared" si="26"/>
        <v>45443</v>
      </c>
      <c r="K312" s="52" t="s">
        <v>14</v>
      </c>
      <c r="M312" s="54"/>
    </row>
    <row r="313" spans="1:13" s="53" customFormat="1" ht="15" x14ac:dyDescent="0.2">
      <c r="A313" s="44" t="s">
        <v>298</v>
      </c>
      <c r="B313" s="45">
        <v>45433</v>
      </c>
      <c r="C313" s="46" t="s">
        <v>549</v>
      </c>
      <c r="D313" s="46"/>
      <c r="E313" s="47">
        <v>13200</v>
      </c>
      <c r="F313" s="47"/>
      <c r="G313" s="48">
        <f t="shared" si="24"/>
        <v>671066.30000000005</v>
      </c>
      <c r="H313" s="49"/>
      <c r="I313" s="50">
        <f t="shared" si="25"/>
        <v>-13200</v>
      </c>
      <c r="J313" s="51">
        <f t="shared" si="26"/>
        <v>45443</v>
      </c>
      <c r="K313" s="52" t="s">
        <v>9</v>
      </c>
      <c r="M313" s="54"/>
    </row>
    <row r="314" spans="1:13" s="53" customFormat="1" ht="15" x14ac:dyDescent="0.2">
      <c r="A314" s="44" t="s">
        <v>298</v>
      </c>
      <c r="B314" s="45">
        <v>45433</v>
      </c>
      <c r="C314" s="46" t="s">
        <v>550</v>
      </c>
      <c r="D314" s="46"/>
      <c r="E314" s="47">
        <v>2369.5300000000002</v>
      </c>
      <c r="F314" s="47"/>
      <c r="G314" s="48">
        <f t="shared" si="24"/>
        <v>684266.3</v>
      </c>
      <c r="H314" s="49"/>
      <c r="I314" s="50">
        <f t="shared" si="25"/>
        <v>-2369.5300000000002</v>
      </c>
      <c r="J314" s="51">
        <f t="shared" si="26"/>
        <v>45443</v>
      </c>
      <c r="K314" s="52" t="s">
        <v>13</v>
      </c>
      <c r="M314" s="54"/>
    </row>
    <row r="315" spans="1:13" s="53" customFormat="1" ht="15" x14ac:dyDescent="0.2">
      <c r="A315" s="44" t="s">
        <v>298</v>
      </c>
      <c r="B315" s="45">
        <v>45433</v>
      </c>
      <c r="C315" s="46" t="s">
        <v>551</v>
      </c>
      <c r="D315" s="46"/>
      <c r="E315" s="47">
        <v>2816.7</v>
      </c>
      <c r="F315" s="47"/>
      <c r="G315" s="48">
        <f t="shared" si="24"/>
        <v>686635.83000000007</v>
      </c>
      <c r="H315" s="49"/>
      <c r="I315" s="50">
        <f t="shared" si="25"/>
        <v>-2816.7</v>
      </c>
      <c r="J315" s="51">
        <f t="shared" si="26"/>
        <v>45443</v>
      </c>
      <c r="K315" s="52" t="s">
        <v>9</v>
      </c>
      <c r="M315" s="54"/>
    </row>
    <row r="316" spans="1:13" s="53" customFormat="1" ht="15" x14ac:dyDescent="0.2">
      <c r="A316" s="44" t="s">
        <v>298</v>
      </c>
      <c r="B316" s="45">
        <v>45433</v>
      </c>
      <c r="C316" s="46" t="s">
        <v>550</v>
      </c>
      <c r="D316" s="46"/>
      <c r="E316" s="47">
        <v>1140</v>
      </c>
      <c r="F316" s="47"/>
      <c r="G316" s="48">
        <f t="shared" si="24"/>
        <v>689452.53</v>
      </c>
      <c r="H316" s="49"/>
      <c r="I316" s="50">
        <f t="shared" si="25"/>
        <v>-1140</v>
      </c>
      <c r="J316" s="51">
        <f t="shared" si="26"/>
        <v>45443</v>
      </c>
      <c r="K316" s="52" t="s">
        <v>13</v>
      </c>
      <c r="M316" s="54"/>
    </row>
    <row r="317" spans="1:13" s="53" customFormat="1" ht="15" x14ac:dyDescent="0.2">
      <c r="A317" s="44" t="s">
        <v>298</v>
      </c>
      <c r="B317" s="45">
        <v>45433</v>
      </c>
      <c r="C317" s="46" t="s">
        <v>552</v>
      </c>
      <c r="D317" s="46" t="s">
        <v>553</v>
      </c>
      <c r="E317" s="47">
        <v>7500</v>
      </c>
      <c r="F317" s="47"/>
      <c r="G317" s="48">
        <f t="shared" si="24"/>
        <v>690592.53</v>
      </c>
      <c r="H317" s="49"/>
      <c r="I317" s="50">
        <f t="shared" si="25"/>
        <v>-7500</v>
      </c>
      <c r="J317" s="51">
        <f t="shared" si="26"/>
        <v>45443</v>
      </c>
      <c r="K317" s="52" t="s">
        <v>13</v>
      </c>
      <c r="M317" s="54"/>
    </row>
    <row r="318" spans="1:13" s="53" customFormat="1" ht="15" x14ac:dyDescent="0.2">
      <c r="A318" s="44" t="s">
        <v>298</v>
      </c>
      <c r="B318" s="45">
        <v>45433</v>
      </c>
      <c r="C318" s="46" t="s">
        <v>554</v>
      </c>
      <c r="D318" s="46"/>
      <c r="E318" s="47">
        <v>3000</v>
      </c>
      <c r="F318" s="47"/>
      <c r="G318" s="48">
        <f t="shared" si="24"/>
        <v>698092.53</v>
      </c>
      <c r="H318" s="49"/>
      <c r="I318" s="50">
        <f t="shared" si="25"/>
        <v>-3000</v>
      </c>
      <c r="J318" s="51">
        <f t="shared" si="26"/>
        <v>45443</v>
      </c>
      <c r="K318" s="52" t="s">
        <v>9</v>
      </c>
      <c r="M318" s="54"/>
    </row>
    <row r="319" spans="1:13" s="53" customFormat="1" ht="15" x14ac:dyDescent="0.2">
      <c r="A319" s="44" t="s">
        <v>298</v>
      </c>
      <c r="B319" s="45">
        <v>45429</v>
      </c>
      <c r="C319" s="46" t="s">
        <v>505</v>
      </c>
      <c r="D319" s="46"/>
      <c r="E319" s="47"/>
      <c r="F319" s="47">
        <v>625000</v>
      </c>
      <c r="G319" s="48">
        <f t="shared" si="24"/>
        <v>701092.53</v>
      </c>
      <c r="H319" s="49"/>
      <c r="I319" s="50">
        <f t="shared" si="25"/>
        <v>625000</v>
      </c>
      <c r="J319" s="51">
        <f t="shared" si="26"/>
        <v>45443</v>
      </c>
      <c r="K319" s="52" t="s">
        <v>30</v>
      </c>
      <c r="M319" s="54"/>
    </row>
    <row r="320" spans="1:13" s="53" customFormat="1" ht="15" x14ac:dyDescent="0.2">
      <c r="A320" s="44" t="s">
        <v>298</v>
      </c>
      <c r="B320" s="45">
        <v>45420</v>
      </c>
      <c r="C320" s="46" t="s">
        <v>346</v>
      </c>
      <c r="D320" s="46"/>
      <c r="E320" s="47"/>
      <c r="F320" s="47">
        <v>75827.87</v>
      </c>
      <c r="G320" s="48">
        <f t="shared" si="24"/>
        <v>76092.529999999984</v>
      </c>
      <c r="H320" s="49"/>
      <c r="I320" s="50">
        <f t="shared" si="25"/>
        <v>75827.87</v>
      </c>
      <c r="J320" s="51">
        <f t="shared" si="26"/>
        <v>45443</v>
      </c>
      <c r="K320" s="52" t="s">
        <v>6</v>
      </c>
      <c r="M320" s="54"/>
    </row>
    <row r="321" spans="1:13" s="53" customFormat="1" ht="15" x14ac:dyDescent="0.2">
      <c r="A321" s="44" t="s">
        <v>298</v>
      </c>
      <c r="B321" s="45">
        <v>45406</v>
      </c>
      <c r="C321" s="46" t="s">
        <v>555</v>
      </c>
      <c r="D321" s="46" t="s">
        <v>524</v>
      </c>
      <c r="E321" s="47">
        <v>5636.65</v>
      </c>
      <c r="F321" s="47"/>
      <c r="G321" s="48">
        <f t="shared" si="24"/>
        <v>264.65999999998348</v>
      </c>
      <c r="H321" s="49"/>
      <c r="I321" s="50">
        <f t="shared" si="25"/>
        <v>-5636.65</v>
      </c>
      <c r="J321" s="51">
        <f t="shared" si="26"/>
        <v>45412</v>
      </c>
      <c r="K321" s="52" t="s">
        <v>8</v>
      </c>
      <c r="M321" s="54"/>
    </row>
    <row r="322" spans="1:13" s="53" customFormat="1" ht="15" x14ac:dyDescent="0.2">
      <c r="A322" s="44" t="s">
        <v>298</v>
      </c>
      <c r="B322" s="45">
        <v>45406</v>
      </c>
      <c r="C322" s="46" t="s">
        <v>555</v>
      </c>
      <c r="D322" s="46" t="s">
        <v>556</v>
      </c>
      <c r="E322" s="47">
        <v>12710.11</v>
      </c>
      <c r="F322" s="47"/>
      <c r="G322" s="48">
        <f t="shared" si="24"/>
        <v>5901.3099999999831</v>
      </c>
      <c r="H322" s="49"/>
      <c r="I322" s="50">
        <f t="shared" si="25"/>
        <v>-12710.11</v>
      </c>
      <c r="J322" s="51">
        <f t="shared" si="26"/>
        <v>45412</v>
      </c>
      <c r="K322" s="52" t="s">
        <v>8</v>
      </c>
      <c r="M322" s="54"/>
    </row>
    <row r="323" spans="1:13" s="53" customFormat="1" ht="15" x14ac:dyDescent="0.2">
      <c r="A323" s="44" t="s">
        <v>298</v>
      </c>
      <c r="B323" s="45">
        <v>45405</v>
      </c>
      <c r="C323" s="46" t="s">
        <v>557</v>
      </c>
      <c r="D323" s="46" t="s">
        <v>558</v>
      </c>
      <c r="E323" s="47">
        <v>13800</v>
      </c>
      <c r="F323" s="47"/>
      <c r="G323" s="48">
        <f t="shared" si="24"/>
        <v>18611.419999999984</v>
      </c>
      <c r="H323" s="49"/>
      <c r="I323" s="50">
        <f t="shared" si="25"/>
        <v>-13800</v>
      </c>
      <c r="J323" s="51">
        <f t="shared" si="26"/>
        <v>45412</v>
      </c>
      <c r="K323" s="52" t="s">
        <v>15</v>
      </c>
      <c r="M323" s="54"/>
    </row>
    <row r="324" spans="1:13" s="53" customFormat="1" ht="15" x14ac:dyDescent="0.2">
      <c r="A324" s="44" t="s">
        <v>298</v>
      </c>
      <c r="B324" s="45">
        <v>45400</v>
      </c>
      <c r="C324" s="46" t="s">
        <v>547</v>
      </c>
      <c r="D324" s="46" t="s">
        <v>559</v>
      </c>
      <c r="E324" s="47">
        <v>409369.62</v>
      </c>
      <c r="F324" s="47"/>
      <c r="G324" s="48">
        <f t="shared" si="24"/>
        <v>32411.419999999984</v>
      </c>
      <c r="H324" s="49"/>
      <c r="I324" s="50">
        <f t="shared" si="25"/>
        <v>-409369.62</v>
      </c>
      <c r="J324" s="51">
        <f t="shared" si="26"/>
        <v>45412</v>
      </c>
      <c r="K324" s="52" t="s">
        <v>9</v>
      </c>
      <c r="M324" s="54"/>
    </row>
    <row r="325" spans="1:13" s="53" customFormat="1" ht="15" x14ac:dyDescent="0.2">
      <c r="A325" s="44" t="s">
        <v>298</v>
      </c>
      <c r="B325" s="45">
        <v>45400</v>
      </c>
      <c r="C325" s="46" t="s">
        <v>560</v>
      </c>
      <c r="D325" s="46" t="s">
        <v>561</v>
      </c>
      <c r="E325" s="47">
        <v>13200</v>
      </c>
      <c r="F325" s="47"/>
      <c r="G325" s="48">
        <f t="shared" si="24"/>
        <v>441781.04</v>
      </c>
      <c r="H325" s="49"/>
      <c r="I325" s="50">
        <f t="shared" si="25"/>
        <v>-13200</v>
      </c>
      <c r="J325" s="51">
        <f t="shared" si="26"/>
        <v>45412</v>
      </c>
      <c r="K325" s="52" t="s">
        <v>9</v>
      </c>
      <c r="M325" s="54"/>
    </row>
    <row r="326" spans="1:13" s="53" customFormat="1" ht="15" x14ac:dyDescent="0.2">
      <c r="A326" s="44" t="s">
        <v>298</v>
      </c>
      <c r="B326" s="45">
        <v>45400</v>
      </c>
      <c r="C326" s="46" t="s">
        <v>562</v>
      </c>
      <c r="D326" s="46" t="s">
        <v>563</v>
      </c>
      <c r="E326" s="47">
        <v>2394</v>
      </c>
      <c r="F326" s="47"/>
      <c r="G326" s="48">
        <f t="shared" si="24"/>
        <v>454981.04</v>
      </c>
      <c r="H326" s="49"/>
      <c r="I326" s="50">
        <f t="shared" si="25"/>
        <v>-2394</v>
      </c>
      <c r="J326" s="51">
        <f t="shared" si="26"/>
        <v>45412</v>
      </c>
      <c r="K326" s="52" t="s">
        <v>9</v>
      </c>
      <c r="M326" s="54"/>
    </row>
    <row r="327" spans="1:13" s="53" customFormat="1" ht="15" x14ac:dyDescent="0.2">
      <c r="A327" s="44" t="s">
        <v>298</v>
      </c>
      <c r="B327" s="45">
        <v>45400</v>
      </c>
      <c r="C327" s="46" t="s">
        <v>564</v>
      </c>
      <c r="D327" s="46" t="s">
        <v>565</v>
      </c>
      <c r="E327" s="47">
        <v>197.94</v>
      </c>
      <c r="F327" s="47"/>
      <c r="G327" s="48">
        <f t="shared" si="24"/>
        <v>457375.04</v>
      </c>
      <c r="H327" s="49"/>
      <c r="I327" s="50">
        <f t="shared" si="25"/>
        <v>-197.94</v>
      </c>
      <c r="J327" s="51">
        <f t="shared" si="26"/>
        <v>45412</v>
      </c>
      <c r="K327" s="52" t="s">
        <v>14</v>
      </c>
      <c r="M327" s="54"/>
    </row>
    <row r="328" spans="1:13" s="53" customFormat="1" ht="15" x14ac:dyDescent="0.2">
      <c r="A328" s="44" t="s">
        <v>298</v>
      </c>
      <c r="B328" s="45">
        <v>45400</v>
      </c>
      <c r="C328" s="46" t="s">
        <v>566</v>
      </c>
      <c r="D328" s="46" t="s">
        <v>567</v>
      </c>
      <c r="E328" s="47">
        <v>480</v>
      </c>
      <c r="F328" s="47"/>
      <c r="G328" s="48">
        <f t="shared" si="24"/>
        <v>457572.98</v>
      </c>
      <c r="H328" s="49"/>
      <c r="I328" s="50">
        <f t="shared" si="25"/>
        <v>-480</v>
      </c>
      <c r="J328" s="51">
        <f t="shared" si="26"/>
        <v>45412</v>
      </c>
      <c r="K328" s="52" t="s">
        <v>11</v>
      </c>
      <c r="M328" s="54"/>
    </row>
    <row r="329" spans="1:13" s="53" customFormat="1" ht="15" x14ac:dyDescent="0.2">
      <c r="A329" s="44" t="s">
        <v>298</v>
      </c>
      <c r="B329" s="45">
        <v>45400</v>
      </c>
      <c r="C329" s="46" t="s">
        <v>568</v>
      </c>
      <c r="D329" s="46" t="s">
        <v>569</v>
      </c>
      <c r="E329" s="47">
        <v>1312.5</v>
      </c>
      <c r="F329" s="47"/>
      <c r="G329" s="48">
        <f t="shared" si="24"/>
        <v>458052.98</v>
      </c>
      <c r="H329" s="49"/>
      <c r="I329" s="50">
        <f t="shared" si="25"/>
        <v>-1312.5</v>
      </c>
      <c r="J329" s="51">
        <f t="shared" si="26"/>
        <v>45412</v>
      </c>
      <c r="K329" s="52" t="s">
        <v>12</v>
      </c>
      <c r="M329" s="54"/>
    </row>
    <row r="330" spans="1:13" s="53" customFormat="1" ht="15" x14ac:dyDescent="0.2">
      <c r="A330" s="44" t="s">
        <v>298</v>
      </c>
      <c r="B330" s="45">
        <v>45400</v>
      </c>
      <c r="C330" s="46" t="s">
        <v>570</v>
      </c>
      <c r="D330" s="46" t="s">
        <v>571</v>
      </c>
      <c r="E330" s="47">
        <v>5656.8</v>
      </c>
      <c r="F330" s="47"/>
      <c r="G330" s="48">
        <f t="shared" si="24"/>
        <v>459365.48</v>
      </c>
      <c r="H330" s="49"/>
      <c r="I330" s="50">
        <f t="shared" si="25"/>
        <v>-5656.8</v>
      </c>
      <c r="J330" s="51">
        <f t="shared" si="26"/>
        <v>45412</v>
      </c>
      <c r="K330" s="52" t="s">
        <v>13</v>
      </c>
      <c r="M330" s="54"/>
    </row>
    <row r="331" spans="1:13" s="53" customFormat="1" ht="15" x14ac:dyDescent="0.2">
      <c r="A331" s="44" t="s">
        <v>298</v>
      </c>
      <c r="B331" s="45">
        <v>45400</v>
      </c>
      <c r="C331" s="46" t="s">
        <v>554</v>
      </c>
      <c r="D331" s="46" t="s">
        <v>572</v>
      </c>
      <c r="E331" s="47">
        <v>3000</v>
      </c>
      <c r="F331" s="47"/>
      <c r="G331" s="48">
        <f t="shared" si="24"/>
        <v>465022.27999999997</v>
      </c>
      <c r="H331" s="49"/>
      <c r="I331" s="50">
        <f t="shared" si="25"/>
        <v>-3000</v>
      </c>
      <c r="J331" s="51">
        <f t="shared" si="26"/>
        <v>45412</v>
      </c>
      <c r="K331" s="52" t="s">
        <v>9</v>
      </c>
      <c r="M331" s="54"/>
    </row>
    <row r="332" spans="1:13" s="53" customFormat="1" ht="15" x14ac:dyDescent="0.2">
      <c r="A332" s="44" t="s">
        <v>298</v>
      </c>
      <c r="B332" s="45">
        <v>45400</v>
      </c>
      <c r="C332" s="46" t="s">
        <v>573</v>
      </c>
      <c r="D332" s="46" t="s">
        <v>574</v>
      </c>
      <c r="E332" s="47">
        <v>14537.83</v>
      </c>
      <c r="F332" s="47"/>
      <c r="G332" s="48">
        <f t="shared" si="24"/>
        <v>468022.27999999997</v>
      </c>
      <c r="H332" s="49"/>
      <c r="I332" s="50">
        <f t="shared" si="25"/>
        <v>-14537.83</v>
      </c>
      <c r="J332" s="51">
        <f t="shared" si="26"/>
        <v>45412</v>
      </c>
      <c r="K332" s="52" t="s">
        <v>13</v>
      </c>
      <c r="M332" s="54"/>
    </row>
    <row r="333" spans="1:13" s="53" customFormat="1" ht="15" x14ac:dyDescent="0.2">
      <c r="A333" s="44" t="s">
        <v>298</v>
      </c>
      <c r="B333" s="45">
        <v>45400</v>
      </c>
      <c r="C333" s="46" t="s">
        <v>505</v>
      </c>
      <c r="D333" s="46" t="s">
        <v>575</v>
      </c>
      <c r="E333" s="47"/>
      <c r="F333" s="47">
        <v>475000</v>
      </c>
      <c r="G333" s="48">
        <f t="shared" si="24"/>
        <v>482560.11</v>
      </c>
      <c r="H333" s="49"/>
      <c r="I333" s="50">
        <f t="shared" si="25"/>
        <v>475000</v>
      </c>
      <c r="J333" s="51">
        <f t="shared" si="26"/>
        <v>45412</v>
      </c>
      <c r="K333" s="52" t="s">
        <v>30</v>
      </c>
      <c r="M333" s="54"/>
    </row>
    <row r="334" spans="1:13" s="53" customFormat="1" ht="15" x14ac:dyDescent="0.2">
      <c r="A334" s="44" t="s">
        <v>298</v>
      </c>
      <c r="B334" s="45">
        <v>45386</v>
      </c>
      <c r="C334" s="46" t="s">
        <v>522</v>
      </c>
      <c r="D334" s="46" t="s">
        <v>576</v>
      </c>
      <c r="E334" s="47">
        <v>6600</v>
      </c>
      <c r="F334" s="47"/>
      <c r="G334" s="48">
        <f t="shared" si="24"/>
        <v>7560.1099999999933</v>
      </c>
      <c r="H334" s="49"/>
      <c r="I334" s="50">
        <f t="shared" si="25"/>
        <v>-6600</v>
      </c>
      <c r="J334" s="51">
        <f t="shared" si="26"/>
        <v>45412</v>
      </c>
      <c r="K334" s="52" t="s">
        <v>15</v>
      </c>
      <c r="M334" s="54"/>
    </row>
    <row r="335" spans="1:13" s="53" customFormat="1" ht="15" x14ac:dyDescent="0.2">
      <c r="A335" s="44" t="s">
        <v>298</v>
      </c>
      <c r="B335" s="45">
        <v>45379</v>
      </c>
      <c r="C335" s="46" t="s">
        <v>577</v>
      </c>
      <c r="D335" s="46" t="s">
        <v>578</v>
      </c>
      <c r="E335" s="47">
        <v>30000</v>
      </c>
      <c r="F335" s="47"/>
      <c r="G335" s="48">
        <f t="shared" si="24"/>
        <v>14160.109999999993</v>
      </c>
      <c r="H335" s="49"/>
      <c r="I335" s="50">
        <f t="shared" si="25"/>
        <v>-30000</v>
      </c>
      <c r="J335" s="51">
        <f t="shared" si="26"/>
        <v>45382</v>
      </c>
      <c r="K335" s="52" t="s">
        <v>14</v>
      </c>
      <c r="M335" s="54"/>
    </row>
    <row r="336" spans="1:13" s="53" customFormat="1" ht="15" x14ac:dyDescent="0.2">
      <c r="A336" s="44" t="s">
        <v>298</v>
      </c>
      <c r="B336" s="45">
        <v>45379</v>
      </c>
      <c r="C336" s="46" t="s">
        <v>579</v>
      </c>
      <c r="D336" s="46" t="s">
        <v>580</v>
      </c>
      <c r="E336" s="47">
        <v>135.75</v>
      </c>
      <c r="F336" s="47"/>
      <c r="G336" s="48">
        <f t="shared" si="24"/>
        <v>44160.109999999993</v>
      </c>
      <c r="H336" s="49"/>
      <c r="I336" s="50">
        <f t="shared" si="25"/>
        <v>-135.75</v>
      </c>
      <c r="J336" s="51">
        <f t="shared" si="26"/>
        <v>45382</v>
      </c>
      <c r="K336" s="52" t="s">
        <v>14</v>
      </c>
      <c r="M336" s="54"/>
    </row>
    <row r="337" spans="1:13" s="53" customFormat="1" ht="15" x14ac:dyDescent="0.2">
      <c r="A337" s="44" t="s">
        <v>298</v>
      </c>
      <c r="B337" s="45">
        <v>45370</v>
      </c>
      <c r="C337" s="46" t="s">
        <v>581</v>
      </c>
      <c r="D337" s="46" t="s">
        <v>582</v>
      </c>
      <c r="E337" s="47">
        <v>31284.54</v>
      </c>
      <c r="F337" s="47"/>
      <c r="G337" s="48">
        <f t="shared" si="24"/>
        <v>44295.859999999993</v>
      </c>
      <c r="H337" s="49"/>
      <c r="I337" s="50">
        <f t="shared" si="25"/>
        <v>-31284.54</v>
      </c>
      <c r="J337" s="51">
        <f t="shared" si="26"/>
        <v>45382</v>
      </c>
      <c r="K337" s="52" t="s">
        <v>9</v>
      </c>
      <c r="M337" s="54"/>
    </row>
    <row r="338" spans="1:13" s="53" customFormat="1" ht="15" x14ac:dyDescent="0.2">
      <c r="A338" s="44" t="s">
        <v>298</v>
      </c>
      <c r="B338" s="45">
        <v>45366</v>
      </c>
      <c r="C338" s="46" t="s">
        <v>547</v>
      </c>
      <c r="D338" s="46" t="s">
        <v>583</v>
      </c>
      <c r="E338" s="47">
        <v>246672.91</v>
      </c>
      <c r="F338" s="47"/>
      <c r="G338" s="48">
        <f t="shared" si="24"/>
        <v>75580.399999999994</v>
      </c>
      <c r="H338" s="49"/>
      <c r="I338" s="50">
        <f t="shared" si="25"/>
        <v>-246672.91</v>
      </c>
      <c r="J338" s="51">
        <f t="shared" si="26"/>
        <v>45382</v>
      </c>
      <c r="K338" s="52" t="s">
        <v>9</v>
      </c>
      <c r="M338" s="54"/>
    </row>
    <row r="339" spans="1:13" s="53" customFormat="1" ht="15" x14ac:dyDescent="0.2">
      <c r="A339" s="44" t="s">
        <v>298</v>
      </c>
      <c r="B339" s="45">
        <v>45366</v>
      </c>
      <c r="C339" s="46" t="s">
        <v>584</v>
      </c>
      <c r="D339" s="46" t="s">
        <v>585</v>
      </c>
      <c r="E339" s="47">
        <v>3360</v>
      </c>
      <c r="F339" s="47"/>
      <c r="G339" s="48">
        <f t="shared" si="24"/>
        <v>322253.31</v>
      </c>
      <c r="H339" s="49"/>
      <c r="I339" s="50">
        <f t="shared" si="25"/>
        <v>-3360</v>
      </c>
      <c r="J339" s="51">
        <f t="shared" si="26"/>
        <v>45382</v>
      </c>
      <c r="K339" s="52" t="s">
        <v>9</v>
      </c>
      <c r="M339" s="54"/>
    </row>
    <row r="340" spans="1:13" s="53" customFormat="1" ht="15" x14ac:dyDescent="0.2">
      <c r="A340" s="44" t="s">
        <v>298</v>
      </c>
      <c r="B340" s="45">
        <v>45366</v>
      </c>
      <c r="C340" s="46" t="s">
        <v>560</v>
      </c>
      <c r="D340" s="46" t="s">
        <v>586</v>
      </c>
      <c r="E340" s="47">
        <v>13200</v>
      </c>
      <c r="F340" s="47"/>
      <c r="G340" s="48">
        <f t="shared" si="24"/>
        <v>325613.31</v>
      </c>
      <c r="H340" s="49"/>
      <c r="I340" s="50">
        <f t="shared" si="25"/>
        <v>-13200</v>
      </c>
      <c r="J340" s="51">
        <f t="shared" si="26"/>
        <v>45382</v>
      </c>
      <c r="K340" s="52" t="s">
        <v>9</v>
      </c>
      <c r="M340" s="54"/>
    </row>
    <row r="341" spans="1:13" s="53" customFormat="1" ht="15" x14ac:dyDescent="0.2">
      <c r="A341" s="44" t="s">
        <v>298</v>
      </c>
      <c r="B341" s="45">
        <v>45366</v>
      </c>
      <c r="C341" s="46" t="s">
        <v>564</v>
      </c>
      <c r="D341" s="46" t="s">
        <v>587</v>
      </c>
      <c r="E341" s="47">
        <v>185.17</v>
      </c>
      <c r="F341" s="47"/>
      <c r="G341" s="48">
        <f t="shared" si="24"/>
        <v>338813.31</v>
      </c>
      <c r="H341" s="49"/>
      <c r="I341" s="50">
        <f t="shared" si="25"/>
        <v>-185.17</v>
      </c>
      <c r="J341" s="51">
        <f t="shared" si="26"/>
        <v>45382</v>
      </c>
      <c r="K341" s="52" t="s">
        <v>14</v>
      </c>
      <c r="M341" s="54"/>
    </row>
    <row r="342" spans="1:13" s="53" customFormat="1" ht="15" x14ac:dyDescent="0.2">
      <c r="A342" s="44" t="s">
        <v>298</v>
      </c>
      <c r="B342" s="45">
        <v>45366</v>
      </c>
      <c r="C342" s="46" t="s">
        <v>588</v>
      </c>
      <c r="D342" s="46" t="s">
        <v>589</v>
      </c>
      <c r="E342" s="47">
        <v>2592</v>
      </c>
      <c r="F342" s="47"/>
      <c r="G342" s="48">
        <f t="shared" si="24"/>
        <v>338998.48</v>
      </c>
      <c r="H342" s="49"/>
      <c r="I342" s="50">
        <f t="shared" si="25"/>
        <v>-2592</v>
      </c>
      <c r="J342" s="51">
        <f t="shared" si="26"/>
        <v>45382</v>
      </c>
      <c r="K342" s="52" t="s">
        <v>14</v>
      </c>
      <c r="M342" s="54"/>
    </row>
    <row r="343" spans="1:13" s="53" customFormat="1" ht="15" x14ac:dyDescent="0.2">
      <c r="A343" s="44" t="s">
        <v>298</v>
      </c>
      <c r="B343" s="45">
        <v>45366</v>
      </c>
      <c r="C343" s="46" t="s">
        <v>590</v>
      </c>
      <c r="D343" s="46" t="s">
        <v>591</v>
      </c>
      <c r="E343" s="47">
        <v>14199.6</v>
      </c>
      <c r="F343" s="47"/>
      <c r="G343" s="48">
        <f t="shared" si="24"/>
        <v>341590.48</v>
      </c>
      <c r="H343" s="49"/>
      <c r="I343" s="50">
        <f t="shared" si="25"/>
        <v>-14199.6</v>
      </c>
      <c r="J343" s="51">
        <f t="shared" si="26"/>
        <v>45382</v>
      </c>
      <c r="K343" s="52" t="s">
        <v>9</v>
      </c>
      <c r="M343" s="54"/>
    </row>
    <row r="344" spans="1:13" s="53" customFormat="1" ht="15" x14ac:dyDescent="0.2">
      <c r="A344" s="44" t="s">
        <v>298</v>
      </c>
      <c r="B344" s="45">
        <v>45366</v>
      </c>
      <c r="C344" s="46" t="s">
        <v>590</v>
      </c>
      <c r="D344" s="46" t="s">
        <v>592</v>
      </c>
      <c r="E344" s="47">
        <v>2700</v>
      </c>
      <c r="F344" s="47"/>
      <c r="G344" s="48">
        <f t="shared" si="24"/>
        <v>355790.07999999996</v>
      </c>
      <c r="H344" s="49"/>
      <c r="I344" s="50">
        <f t="shared" si="25"/>
        <v>-2700</v>
      </c>
      <c r="J344" s="51">
        <f t="shared" si="26"/>
        <v>45382</v>
      </c>
      <c r="K344" s="52" t="s">
        <v>9</v>
      </c>
      <c r="M344" s="54"/>
    </row>
    <row r="345" spans="1:13" s="53" customFormat="1" ht="15" x14ac:dyDescent="0.2">
      <c r="A345" s="44" t="s">
        <v>298</v>
      </c>
      <c r="B345" s="45">
        <v>45366</v>
      </c>
      <c r="C345" s="46" t="s">
        <v>554</v>
      </c>
      <c r="D345" s="46" t="s">
        <v>593</v>
      </c>
      <c r="E345" s="47">
        <v>3000</v>
      </c>
      <c r="F345" s="47"/>
      <c r="G345" s="48">
        <f t="shared" si="24"/>
        <v>358490.07999999996</v>
      </c>
      <c r="H345" s="49"/>
      <c r="I345" s="50">
        <f t="shared" si="25"/>
        <v>-3000</v>
      </c>
      <c r="J345" s="51">
        <f t="shared" si="26"/>
        <v>45382</v>
      </c>
      <c r="K345" s="52" t="s">
        <v>9</v>
      </c>
      <c r="M345" s="54"/>
    </row>
    <row r="346" spans="1:13" s="53" customFormat="1" ht="15" x14ac:dyDescent="0.2">
      <c r="A346" s="44" t="s">
        <v>298</v>
      </c>
      <c r="B346" s="45">
        <v>45366</v>
      </c>
      <c r="C346" s="46" t="s">
        <v>505</v>
      </c>
      <c r="D346" s="46" t="s">
        <v>594</v>
      </c>
      <c r="E346" s="47"/>
      <c r="F346" s="47">
        <v>300000</v>
      </c>
      <c r="G346" s="48">
        <f t="shared" si="24"/>
        <v>361490.07999999996</v>
      </c>
      <c r="H346" s="49"/>
      <c r="I346" s="50">
        <f t="shared" si="25"/>
        <v>300000</v>
      </c>
      <c r="J346" s="51">
        <f t="shared" si="26"/>
        <v>45382</v>
      </c>
      <c r="K346" s="52" t="s">
        <v>30</v>
      </c>
      <c r="M346" s="54"/>
    </row>
    <row r="347" spans="1:13" s="53" customFormat="1" ht="15" x14ac:dyDescent="0.2">
      <c r="A347" s="44" t="s">
        <v>298</v>
      </c>
      <c r="B347" s="45">
        <v>45359</v>
      </c>
      <c r="C347" s="46" t="s">
        <v>505</v>
      </c>
      <c r="D347" s="46" t="s">
        <v>595</v>
      </c>
      <c r="E347" s="47"/>
      <c r="F347" s="47">
        <v>50000</v>
      </c>
      <c r="G347" s="48">
        <f t="shared" si="24"/>
        <v>61490.07999999998</v>
      </c>
      <c r="H347" s="49"/>
      <c r="I347" s="50">
        <f t="shared" si="25"/>
        <v>50000</v>
      </c>
      <c r="J347" s="51">
        <f t="shared" si="26"/>
        <v>45382</v>
      </c>
      <c r="K347" s="52" t="s">
        <v>30</v>
      </c>
      <c r="M347" s="54"/>
    </row>
    <row r="348" spans="1:13" s="53" customFormat="1" ht="15" x14ac:dyDescent="0.2">
      <c r="A348" s="44" t="s">
        <v>298</v>
      </c>
      <c r="B348" s="45">
        <v>45350</v>
      </c>
      <c r="C348" s="46" t="s">
        <v>596</v>
      </c>
      <c r="D348" s="46" t="s">
        <v>597</v>
      </c>
      <c r="E348" s="47">
        <v>53400</v>
      </c>
      <c r="F348" s="47"/>
      <c r="G348" s="48">
        <f t="shared" si="24"/>
        <v>11490.07999999998</v>
      </c>
      <c r="H348" s="49"/>
      <c r="I348" s="50">
        <f t="shared" si="25"/>
        <v>-53400</v>
      </c>
      <c r="J348" s="51">
        <f t="shared" si="26"/>
        <v>45351</v>
      </c>
      <c r="K348" s="52" t="s">
        <v>13</v>
      </c>
      <c r="M348" s="54"/>
    </row>
    <row r="349" spans="1:13" s="53" customFormat="1" ht="15" x14ac:dyDescent="0.2">
      <c r="A349" s="44" t="s">
        <v>298</v>
      </c>
      <c r="B349" s="45">
        <v>45350</v>
      </c>
      <c r="C349" s="46" t="s">
        <v>505</v>
      </c>
      <c r="D349" s="46"/>
      <c r="E349" s="47"/>
      <c r="F349" s="47">
        <v>50000</v>
      </c>
      <c r="G349" s="48">
        <f t="shared" si="24"/>
        <v>64890.07999999998</v>
      </c>
      <c r="H349" s="49"/>
      <c r="I349" s="50">
        <f t="shared" si="25"/>
        <v>50000</v>
      </c>
      <c r="J349" s="51">
        <f t="shared" si="26"/>
        <v>45351</v>
      </c>
      <c r="K349" s="52" t="s">
        <v>30</v>
      </c>
      <c r="M349" s="54"/>
    </row>
    <row r="350" spans="1:13" s="53" customFormat="1" ht="15" x14ac:dyDescent="0.2">
      <c r="A350" s="44" t="s">
        <v>298</v>
      </c>
      <c r="B350" s="45">
        <v>45349</v>
      </c>
      <c r="C350" s="46" t="s">
        <v>598</v>
      </c>
      <c r="D350" s="46"/>
      <c r="E350" s="47">
        <v>6000</v>
      </c>
      <c r="F350" s="47"/>
      <c r="G350" s="48">
        <f t="shared" si="24"/>
        <v>14890.07999999998</v>
      </c>
      <c r="H350" s="49"/>
      <c r="I350" s="50">
        <f t="shared" si="25"/>
        <v>-6000</v>
      </c>
      <c r="J350" s="51">
        <f t="shared" si="26"/>
        <v>45351</v>
      </c>
      <c r="K350" s="52" t="s">
        <v>13</v>
      </c>
      <c r="M350" s="54"/>
    </row>
    <row r="351" spans="1:13" s="53" customFormat="1" ht="15" x14ac:dyDescent="0.2">
      <c r="A351" s="44" t="s">
        <v>298</v>
      </c>
      <c r="B351" s="45">
        <v>45345</v>
      </c>
      <c r="C351" s="46" t="s">
        <v>599</v>
      </c>
      <c r="D351" s="46"/>
      <c r="E351" s="47">
        <v>5199.1000000000004</v>
      </c>
      <c r="F351" s="47"/>
      <c r="G351" s="48">
        <f t="shared" si="24"/>
        <v>20890.07999999998</v>
      </c>
      <c r="H351" s="49"/>
      <c r="I351" s="50">
        <f t="shared" si="25"/>
        <v>-5199.1000000000004</v>
      </c>
      <c r="J351" s="51">
        <f t="shared" si="26"/>
        <v>45351</v>
      </c>
      <c r="K351" s="52" t="s">
        <v>8</v>
      </c>
      <c r="M351" s="54"/>
    </row>
    <row r="352" spans="1:13" s="53" customFormat="1" ht="15" x14ac:dyDescent="0.2">
      <c r="A352" s="44" t="s">
        <v>298</v>
      </c>
      <c r="B352" s="45">
        <v>45345</v>
      </c>
      <c r="C352" s="46" t="s">
        <v>555</v>
      </c>
      <c r="D352" s="46"/>
      <c r="E352" s="47">
        <v>3920</v>
      </c>
      <c r="F352" s="47"/>
      <c r="G352" s="48">
        <f t="shared" si="24"/>
        <v>26089.179999999978</v>
      </c>
      <c r="H352" s="49"/>
      <c r="I352" s="50">
        <f t="shared" si="25"/>
        <v>-3920</v>
      </c>
      <c r="J352" s="51">
        <f t="shared" si="26"/>
        <v>45351</v>
      </c>
      <c r="K352" s="52" t="s">
        <v>8</v>
      </c>
      <c r="M352" s="54"/>
    </row>
    <row r="353" spans="1:13" s="53" customFormat="1" ht="15" x14ac:dyDescent="0.2">
      <c r="A353" s="44" t="s">
        <v>298</v>
      </c>
      <c r="B353" s="45">
        <v>45345</v>
      </c>
      <c r="C353" s="46" t="s">
        <v>599</v>
      </c>
      <c r="D353" s="46"/>
      <c r="E353" s="47">
        <v>75299.91</v>
      </c>
      <c r="F353" s="47"/>
      <c r="G353" s="48">
        <f t="shared" si="24"/>
        <v>30009.179999999978</v>
      </c>
      <c r="H353" s="49"/>
      <c r="I353" s="50">
        <f t="shared" si="25"/>
        <v>-75299.91</v>
      </c>
      <c r="J353" s="51">
        <f t="shared" si="26"/>
        <v>45351</v>
      </c>
      <c r="K353" s="52" t="s">
        <v>8</v>
      </c>
      <c r="M353" s="54"/>
    </row>
    <row r="354" spans="1:13" s="53" customFormat="1" ht="15" x14ac:dyDescent="0.2">
      <c r="A354" s="44" t="s">
        <v>298</v>
      </c>
      <c r="B354" s="45">
        <v>45344</v>
      </c>
      <c r="C354" s="46" t="s">
        <v>560</v>
      </c>
      <c r="D354" s="46"/>
      <c r="E354" s="47">
        <v>13200</v>
      </c>
      <c r="F354" s="47"/>
      <c r="G354" s="48">
        <f t="shared" si="24"/>
        <v>105309.08999999998</v>
      </c>
      <c r="H354" s="49"/>
      <c r="I354" s="50">
        <f t="shared" si="25"/>
        <v>-13200</v>
      </c>
      <c r="J354" s="51">
        <f t="shared" si="26"/>
        <v>45351</v>
      </c>
      <c r="K354" s="52" t="s">
        <v>9</v>
      </c>
      <c r="M354" s="54"/>
    </row>
    <row r="355" spans="1:13" s="53" customFormat="1" ht="15" x14ac:dyDescent="0.2">
      <c r="A355" s="44" t="s">
        <v>298</v>
      </c>
      <c r="B355" s="45">
        <v>45344</v>
      </c>
      <c r="C355" s="46" t="s">
        <v>598</v>
      </c>
      <c r="D355" s="46"/>
      <c r="E355" s="47"/>
      <c r="F355" s="47">
        <v>6000</v>
      </c>
      <c r="G355" s="48">
        <f t="shared" si="24"/>
        <v>118509.08999999998</v>
      </c>
      <c r="H355" s="49"/>
      <c r="I355" s="50">
        <f t="shared" si="25"/>
        <v>6000</v>
      </c>
      <c r="J355" s="51">
        <f t="shared" si="26"/>
        <v>45351</v>
      </c>
      <c r="K355" s="52" t="s">
        <v>13</v>
      </c>
      <c r="M355" s="54"/>
    </row>
    <row r="356" spans="1:13" s="53" customFormat="1" ht="15" x14ac:dyDescent="0.2">
      <c r="A356" s="44" t="s">
        <v>298</v>
      </c>
      <c r="B356" s="45">
        <v>45344</v>
      </c>
      <c r="C356" s="46" t="s">
        <v>564</v>
      </c>
      <c r="D356" s="46"/>
      <c r="E356" s="47">
        <v>197.94</v>
      </c>
      <c r="F356" s="47"/>
      <c r="G356" s="48">
        <f t="shared" si="24"/>
        <v>112509.08999999998</v>
      </c>
      <c r="H356" s="49"/>
      <c r="I356" s="50">
        <f t="shared" si="25"/>
        <v>-197.94</v>
      </c>
      <c r="J356" s="51">
        <f t="shared" si="26"/>
        <v>45351</v>
      </c>
      <c r="K356" s="52" t="s">
        <v>14</v>
      </c>
      <c r="M356" s="54"/>
    </row>
    <row r="357" spans="1:13" s="53" customFormat="1" ht="15" x14ac:dyDescent="0.2">
      <c r="A357" s="44" t="s">
        <v>298</v>
      </c>
      <c r="B357" s="45">
        <v>45344</v>
      </c>
      <c r="C357" s="46" t="s">
        <v>600</v>
      </c>
      <c r="D357" s="46"/>
      <c r="E357" s="47">
        <v>8580</v>
      </c>
      <c r="F357" s="47"/>
      <c r="G357" s="48">
        <f t="shared" ref="G357:G420" si="27">G358+F357-E357</f>
        <v>112707.02999999998</v>
      </c>
      <c r="H357" s="49"/>
      <c r="I357" s="50">
        <f t="shared" si="25"/>
        <v>-8580</v>
      </c>
      <c r="J357" s="51">
        <f t="shared" si="26"/>
        <v>45351</v>
      </c>
      <c r="K357" s="52" t="s">
        <v>9</v>
      </c>
      <c r="M357" s="54"/>
    </row>
    <row r="358" spans="1:13" s="53" customFormat="1" ht="15" x14ac:dyDescent="0.2">
      <c r="A358" s="44" t="s">
        <v>298</v>
      </c>
      <c r="B358" s="45">
        <v>45344</v>
      </c>
      <c r="C358" s="46" t="s">
        <v>570</v>
      </c>
      <c r="D358" s="46"/>
      <c r="E358" s="47">
        <v>12712.8</v>
      </c>
      <c r="F358" s="47"/>
      <c r="G358" s="48">
        <f t="shared" si="27"/>
        <v>121287.02999999998</v>
      </c>
      <c r="H358" s="49"/>
      <c r="I358" s="50">
        <f t="shared" si="25"/>
        <v>-12712.8</v>
      </c>
      <c r="J358" s="51">
        <f t="shared" si="26"/>
        <v>45351</v>
      </c>
      <c r="K358" s="52" t="s">
        <v>13</v>
      </c>
      <c r="M358" s="54"/>
    </row>
    <row r="359" spans="1:13" s="53" customFormat="1" ht="15" x14ac:dyDescent="0.2">
      <c r="A359" s="44" t="s">
        <v>298</v>
      </c>
      <c r="B359" s="45">
        <v>45344</v>
      </c>
      <c r="C359" s="46" t="s">
        <v>588</v>
      </c>
      <c r="D359" s="46"/>
      <c r="E359" s="47">
        <v>6048</v>
      </c>
      <c r="F359" s="47"/>
      <c r="G359" s="48">
        <f t="shared" si="27"/>
        <v>133999.82999999999</v>
      </c>
      <c r="H359" s="49"/>
      <c r="I359" s="50">
        <f t="shared" si="25"/>
        <v>-6048</v>
      </c>
      <c r="J359" s="51">
        <f t="shared" si="26"/>
        <v>45351</v>
      </c>
      <c r="K359" s="52" t="s">
        <v>14</v>
      </c>
      <c r="M359" s="54"/>
    </row>
    <row r="360" spans="1:13" s="53" customFormat="1" ht="15" x14ac:dyDescent="0.2">
      <c r="A360" s="44" t="s">
        <v>298</v>
      </c>
      <c r="B360" s="45">
        <v>45344</v>
      </c>
      <c r="C360" s="46" t="s">
        <v>566</v>
      </c>
      <c r="D360" s="46"/>
      <c r="E360" s="47">
        <v>930</v>
      </c>
      <c r="F360" s="47"/>
      <c r="G360" s="48">
        <f t="shared" si="27"/>
        <v>140047.82999999999</v>
      </c>
      <c r="H360" s="49"/>
      <c r="I360" s="50">
        <f t="shared" ref="I360:I423" si="28">F360-E360</f>
        <v>-930</v>
      </c>
      <c r="J360" s="51">
        <f t="shared" ref="J360:J423" si="29">EOMONTH(B360,0)</f>
        <v>45351</v>
      </c>
      <c r="K360" s="52" t="s">
        <v>11</v>
      </c>
      <c r="M360" s="54"/>
    </row>
    <row r="361" spans="1:13" s="53" customFormat="1" ht="15" x14ac:dyDescent="0.2">
      <c r="A361" s="44" t="s">
        <v>298</v>
      </c>
      <c r="B361" s="45">
        <v>45344</v>
      </c>
      <c r="C361" s="46" t="s">
        <v>601</v>
      </c>
      <c r="D361" s="46"/>
      <c r="E361" s="47">
        <v>693.36</v>
      </c>
      <c r="F361" s="47"/>
      <c r="G361" s="48">
        <f t="shared" si="27"/>
        <v>140977.82999999999</v>
      </c>
      <c r="H361" s="49"/>
      <c r="I361" s="50">
        <f t="shared" si="28"/>
        <v>-693.36</v>
      </c>
      <c r="J361" s="51">
        <f t="shared" si="29"/>
        <v>45351</v>
      </c>
      <c r="K361" s="52" t="s">
        <v>14</v>
      </c>
      <c r="M361" s="54"/>
    </row>
    <row r="362" spans="1:13" s="53" customFormat="1" ht="15" x14ac:dyDescent="0.2">
      <c r="A362" s="44" t="s">
        <v>298</v>
      </c>
      <c r="B362" s="45">
        <v>45344</v>
      </c>
      <c r="C362" s="46" t="s">
        <v>554</v>
      </c>
      <c r="D362" s="46"/>
      <c r="E362" s="47">
        <v>2400</v>
      </c>
      <c r="F362" s="47"/>
      <c r="G362" s="48">
        <f t="shared" si="27"/>
        <v>141671.18999999997</v>
      </c>
      <c r="H362" s="49"/>
      <c r="I362" s="50">
        <f t="shared" si="28"/>
        <v>-2400</v>
      </c>
      <c r="J362" s="51">
        <f t="shared" si="29"/>
        <v>45351</v>
      </c>
      <c r="K362" s="52" t="s">
        <v>9</v>
      </c>
      <c r="M362" s="54"/>
    </row>
    <row r="363" spans="1:13" s="53" customFormat="1" ht="15" x14ac:dyDescent="0.2">
      <c r="A363" s="44" t="s">
        <v>298</v>
      </c>
      <c r="B363" s="45">
        <v>45344</v>
      </c>
      <c r="C363" s="46" t="s">
        <v>602</v>
      </c>
      <c r="D363" s="46"/>
      <c r="E363" s="47">
        <v>2442</v>
      </c>
      <c r="F363" s="47"/>
      <c r="G363" s="48">
        <f t="shared" si="27"/>
        <v>144071.18999999997</v>
      </c>
      <c r="H363" s="49"/>
      <c r="I363" s="50">
        <f t="shared" si="28"/>
        <v>-2442</v>
      </c>
      <c r="J363" s="51">
        <f t="shared" si="29"/>
        <v>45351</v>
      </c>
      <c r="K363" s="52" t="s">
        <v>9</v>
      </c>
      <c r="M363" s="54"/>
    </row>
    <row r="364" spans="1:13" s="53" customFormat="1" ht="15" x14ac:dyDescent="0.2">
      <c r="A364" s="44" t="s">
        <v>298</v>
      </c>
      <c r="B364" s="45">
        <v>45344</v>
      </c>
      <c r="C364" s="46" t="s">
        <v>505</v>
      </c>
      <c r="D364" s="46"/>
      <c r="E364" s="47"/>
      <c r="F364" s="47">
        <v>100000</v>
      </c>
      <c r="G364" s="48">
        <f t="shared" si="27"/>
        <v>146513.18999999997</v>
      </c>
      <c r="H364" s="49"/>
      <c r="I364" s="50">
        <f t="shared" si="28"/>
        <v>100000</v>
      </c>
      <c r="J364" s="51">
        <f t="shared" si="29"/>
        <v>45351</v>
      </c>
      <c r="K364" s="52" t="s">
        <v>30</v>
      </c>
      <c r="M364" s="54"/>
    </row>
    <row r="365" spans="1:13" s="53" customFormat="1" ht="15" x14ac:dyDescent="0.2">
      <c r="A365" s="44" t="s">
        <v>298</v>
      </c>
      <c r="B365" s="45">
        <v>45335</v>
      </c>
      <c r="C365" s="46" t="s">
        <v>346</v>
      </c>
      <c r="D365" s="46"/>
      <c r="E365" s="47"/>
      <c r="F365" s="47">
        <v>28057.97</v>
      </c>
      <c r="G365" s="48">
        <f t="shared" si="27"/>
        <v>46513.189999999973</v>
      </c>
      <c r="H365" s="49"/>
      <c r="I365" s="50">
        <f t="shared" si="28"/>
        <v>28057.97</v>
      </c>
      <c r="J365" s="51">
        <f t="shared" si="29"/>
        <v>45351</v>
      </c>
      <c r="K365" s="52" t="s">
        <v>6</v>
      </c>
      <c r="M365" s="54"/>
    </row>
    <row r="366" spans="1:13" s="53" customFormat="1" ht="15" x14ac:dyDescent="0.2">
      <c r="A366" s="44" t="s">
        <v>298</v>
      </c>
      <c r="B366" s="45">
        <v>45330</v>
      </c>
      <c r="C366" s="46" t="s">
        <v>588</v>
      </c>
      <c r="D366" s="46"/>
      <c r="E366" s="47">
        <v>6048</v>
      </c>
      <c r="F366" s="47"/>
      <c r="G366" s="48">
        <f t="shared" si="27"/>
        <v>18455.219999999972</v>
      </c>
      <c r="H366" s="49"/>
      <c r="I366" s="50">
        <f t="shared" si="28"/>
        <v>-6048</v>
      </c>
      <c r="J366" s="51">
        <f t="shared" si="29"/>
        <v>45351</v>
      </c>
      <c r="K366" s="52" t="s">
        <v>14</v>
      </c>
      <c r="M366" s="54"/>
    </row>
    <row r="367" spans="1:13" s="53" customFormat="1" ht="15" x14ac:dyDescent="0.2">
      <c r="A367" s="44" t="s">
        <v>298</v>
      </c>
      <c r="B367" s="45">
        <v>45317</v>
      </c>
      <c r="C367" s="46" t="s">
        <v>603</v>
      </c>
      <c r="D367" s="46"/>
      <c r="E367" s="47">
        <v>132</v>
      </c>
      <c r="F367" s="47"/>
      <c r="G367" s="48">
        <f t="shared" si="27"/>
        <v>24503.219999999972</v>
      </c>
      <c r="H367" s="49"/>
      <c r="I367" s="50">
        <f t="shared" si="28"/>
        <v>-132</v>
      </c>
      <c r="J367" s="51">
        <f t="shared" si="29"/>
        <v>45322</v>
      </c>
      <c r="K367" s="52" t="s">
        <v>14</v>
      </c>
      <c r="M367" s="54"/>
    </row>
    <row r="368" spans="1:13" s="53" customFormat="1" ht="15" x14ac:dyDescent="0.2">
      <c r="A368" s="44" t="s">
        <v>298</v>
      </c>
      <c r="B368" s="45">
        <v>45316</v>
      </c>
      <c r="C368" s="46" t="s">
        <v>598</v>
      </c>
      <c r="D368" s="46"/>
      <c r="E368" s="47">
        <v>6000</v>
      </c>
      <c r="F368" s="47"/>
      <c r="G368" s="48">
        <f t="shared" si="27"/>
        <v>24635.219999999972</v>
      </c>
      <c r="H368" s="49"/>
      <c r="I368" s="50">
        <f t="shared" si="28"/>
        <v>-6000</v>
      </c>
      <c r="J368" s="51">
        <f t="shared" si="29"/>
        <v>45322</v>
      </c>
      <c r="K368" s="52" t="s">
        <v>13</v>
      </c>
      <c r="M368" s="54"/>
    </row>
    <row r="369" spans="1:13" s="53" customFormat="1" ht="15" x14ac:dyDescent="0.2">
      <c r="A369" s="44" t="s">
        <v>298</v>
      </c>
      <c r="B369" s="45">
        <v>45316</v>
      </c>
      <c r="C369" s="46" t="s">
        <v>477</v>
      </c>
      <c r="D369" s="46"/>
      <c r="E369" s="47">
        <v>2400</v>
      </c>
      <c r="F369" s="47"/>
      <c r="G369" s="48">
        <f t="shared" si="27"/>
        <v>30635.219999999972</v>
      </c>
      <c r="H369" s="49"/>
      <c r="I369" s="50">
        <f t="shared" si="28"/>
        <v>-2400</v>
      </c>
      <c r="J369" s="51">
        <f t="shared" si="29"/>
        <v>45322</v>
      </c>
      <c r="K369" s="52" t="s">
        <v>13</v>
      </c>
      <c r="M369" s="54"/>
    </row>
    <row r="370" spans="1:13" s="53" customFormat="1" ht="15" x14ac:dyDescent="0.2">
      <c r="A370" s="44" t="s">
        <v>298</v>
      </c>
      <c r="B370" s="45">
        <v>45315</v>
      </c>
      <c r="C370" s="46" t="s">
        <v>560</v>
      </c>
      <c r="D370" s="46"/>
      <c r="E370" s="47">
        <v>13200</v>
      </c>
      <c r="F370" s="47"/>
      <c r="G370" s="48">
        <f t="shared" si="27"/>
        <v>33035.219999999972</v>
      </c>
      <c r="H370" s="49"/>
      <c r="I370" s="50">
        <f t="shared" si="28"/>
        <v>-13200</v>
      </c>
      <c r="J370" s="51">
        <f t="shared" si="29"/>
        <v>45322</v>
      </c>
      <c r="K370" s="52" t="s">
        <v>9</v>
      </c>
      <c r="M370" s="54"/>
    </row>
    <row r="371" spans="1:13" s="53" customFormat="1" ht="15" x14ac:dyDescent="0.2">
      <c r="A371" s="44" t="s">
        <v>298</v>
      </c>
      <c r="B371" s="45">
        <v>45315</v>
      </c>
      <c r="C371" s="46" t="s">
        <v>566</v>
      </c>
      <c r="D371" s="46"/>
      <c r="E371" s="47">
        <v>4050</v>
      </c>
      <c r="F371" s="47"/>
      <c r="G371" s="48">
        <f t="shared" si="27"/>
        <v>46235.219999999972</v>
      </c>
      <c r="H371" s="49"/>
      <c r="I371" s="50">
        <f t="shared" si="28"/>
        <v>-4050</v>
      </c>
      <c r="J371" s="51">
        <f t="shared" si="29"/>
        <v>45322</v>
      </c>
      <c r="K371" s="52" t="s">
        <v>11</v>
      </c>
      <c r="M371" s="54"/>
    </row>
    <row r="372" spans="1:13" s="53" customFormat="1" ht="15" x14ac:dyDescent="0.2">
      <c r="A372" s="44" t="s">
        <v>298</v>
      </c>
      <c r="B372" s="45">
        <v>45315</v>
      </c>
      <c r="C372" s="46" t="s">
        <v>505</v>
      </c>
      <c r="D372" s="46"/>
      <c r="E372" s="47"/>
      <c r="F372" s="47">
        <v>50000</v>
      </c>
      <c r="G372" s="48">
        <f t="shared" si="27"/>
        <v>50285.219999999972</v>
      </c>
      <c r="H372" s="49"/>
      <c r="I372" s="50">
        <f t="shared" si="28"/>
        <v>50000</v>
      </c>
      <c r="J372" s="51">
        <f t="shared" si="29"/>
        <v>45322</v>
      </c>
      <c r="K372" s="52" t="s">
        <v>30</v>
      </c>
      <c r="M372" s="54"/>
    </row>
    <row r="373" spans="1:13" s="53" customFormat="1" ht="15" x14ac:dyDescent="0.2">
      <c r="A373" s="44" t="s">
        <v>298</v>
      </c>
      <c r="B373" s="45">
        <v>45314</v>
      </c>
      <c r="C373" s="46" t="s">
        <v>564</v>
      </c>
      <c r="D373" s="46"/>
      <c r="E373" s="47">
        <v>191.13</v>
      </c>
      <c r="F373" s="47"/>
      <c r="G373" s="48">
        <f t="shared" si="27"/>
        <v>285.21999999997536</v>
      </c>
      <c r="H373" s="49"/>
      <c r="I373" s="50">
        <f t="shared" si="28"/>
        <v>-191.13</v>
      </c>
      <c r="J373" s="51">
        <f t="shared" si="29"/>
        <v>45322</v>
      </c>
      <c r="K373" s="52" t="s">
        <v>14</v>
      </c>
      <c r="M373" s="54"/>
    </row>
    <row r="374" spans="1:13" s="53" customFormat="1" ht="15" x14ac:dyDescent="0.2">
      <c r="A374" s="44" t="s">
        <v>298</v>
      </c>
      <c r="B374" s="45">
        <v>45314</v>
      </c>
      <c r="C374" s="46" t="s">
        <v>604</v>
      </c>
      <c r="D374" s="46"/>
      <c r="E374" s="47">
        <v>1668</v>
      </c>
      <c r="F374" s="47"/>
      <c r="G374" s="48">
        <f t="shared" si="27"/>
        <v>476.34999999997535</v>
      </c>
      <c r="H374" s="49"/>
      <c r="I374" s="50">
        <f t="shared" si="28"/>
        <v>-1668</v>
      </c>
      <c r="J374" s="51">
        <f t="shared" si="29"/>
        <v>45322</v>
      </c>
      <c r="K374" s="52" t="s">
        <v>9</v>
      </c>
      <c r="M374" s="54"/>
    </row>
    <row r="375" spans="1:13" s="53" customFormat="1" ht="15" x14ac:dyDescent="0.2">
      <c r="A375" s="44" t="s">
        <v>298</v>
      </c>
      <c r="B375" s="45">
        <v>45314</v>
      </c>
      <c r="C375" s="46" t="s">
        <v>550</v>
      </c>
      <c r="D375" s="46"/>
      <c r="E375" s="47">
        <v>2339.5300000000002</v>
      </c>
      <c r="F375" s="47"/>
      <c r="G375" s="48">
        <f t="shared" si="27"/>
        <v>2144.3499999999754</v>
      </c>
      <c r="H375" s="49"/>
      <c r="I375" s="50">
        <f t="shared" si="28"/>
        <v>-2339.5300000000002</v>
      </c>
      <c r="J375" s="51">
        <f t="shared" si="29"/>
        <v>45322</v>
      </c>
      <c r="K375" s="52" t="s">
        <v>13</v>
      </c>
      <c r="M375" s="54"/>
    </row>
    <row r="376" spans="1:13" s="53" customFormat="1" ht="15" x14ac:dyDescent="0.2">
      <c r="A376" s="44" t="s">
        <v>298</v>
      </c>
      <c r="B376" s="45">
        <v>45314</v>
      </c>
      <c r="C376" s="46" t="s">
        <v>554</v>
      </c>
      <c r="D376" s="46"/>
      <c r="E376" s="47">
        <v>2400</v>
      </c>
      <c r="F376" s="47"/>
      <c r="G376" s="48">
        <f t="shared" si="27"/>
        <v>4483.8799999999756</v>
      </c>
      <c r="H376" s="49"/>
      <c r="I376" s="50">
        <f t="shared" si="28"/>
        <v>-2400</v>
      </c>
      <c r="J376" s="51">
        <f t="shared" si="29"/>
        <v>45322</v>
      </c>
      <c r="K376" s="52" t="s">
        <v>9</v>
      </c>
      <c r="M376" s="54"/>
    </row>
    <row r="377" spans="1:13" s="53" customFormat="1" ht="15" x14ac:dyDescent="0.2">
      <c r="A377" s="44" t="s">
        <v>298</v>
      </c>
      <c r="B377" s="45">
        <v>45314</v>
      </c>
      <c r="C377" s="46" t="s">
        <v>588</v>
      </c>
      <c r="D377" s="46"/>
      <c r="E377" s="47">
        <v>6696</v>
      </c>
      <c r="F377" s="47"/>
      <c r="G377" s="48">
        <f t="shared" si="27"/>
        <v>6883.8799999999756</v>
      </c>
      <c r="H377" s="49"/>
      <c r="I377" s="50">
        <f t="shared" si="28"/>
        <v>-6696</v>
      </c>
      <c r="J377" s="51">
        <f t="shared" si="29"/>
        <v>45322</v>
      </c>
      <c r="K377" s="52" t="s">
        <v>14</v>
      </c>
      <c r="M377" s="54"/>
    </row>
    <row r="378" spans="1:13" s="53" customFormat="1" ht="15" x14ac:dyDescent="0.2">
      <c r="A378" s="44" t="s">
        <v>298</v>
      </c>
      <c r="B378" s="45">
        <v>45296</v>
      </c>
      <c r="C378" s="46" t="s">
        <v>605</v>
      </c>
      <c r="D378" s="46"/>
      <c r="E378" s="47">
        <v>768</v>
      </c>
      <c r="F378" s="47"/>
      <c r="G378" s="48">
        <f t="shared" si="27"/>
        <v>13579.879999999976</v>
      </c>
      <c r="H378" s="49"/>
      <c r="I378" s="50">
        <f t="shared" si="28"/>
        <v>-768</v>
      </c>
      <c r="J378" s="51">
        <f t="shared" si="29"/>
        <v>45322</v>
      </c>
      <c r="K378" s="52" t="s">
        <v>9</v>
      </c>
      <c r="M378" s="54"/>
    </row>
    <row r="379" spans="1:13" s="53" customFormat="1" ht="15" x14ac:dyDescent="0.2">
      <c r="A379" s="44" t="s">
        <v>298</v>
      </c>
      <c r="B379" s="45">
        <v>45294</v>
      </c>
      <c r="C379" s="46" t="s">
        <v>606</v>
      </c>
      <c r="D379" s="46"/>
      <c r="E379" s="47">
        <v>65793.960000000006</v>
      </c>
      <c r="F379" s="47"/>
      <c r="G379" s="48">
        <f t="shared" si="27"/>
        <v>14347.879999999976</v>
      </c>
      <c r="H379" s="49"/>
      <c r="I379" s="50">
        <f t="shared" si="28"/>
        <v>-65793.960000000006</v>
      </c>
      <c r="J379" s="51">
        <f t="shared" si="29"/>
        <v>45322</v>
      </c>
      <c r="K379" s="52" t="s">
        <v>9</v>
      </c>
      <c r="M379" s="54"/>
    </row>
    <row r="380" spans="1:13" s="53" customFormat="1" ht="15" x14ac:dyDescent="0.2">
      <c r="A380" s="44" t="s">
        <v>298</v>
      </c>
      <c r="B380" s="45">
        <v>45293</v>
      </c>
      <c r="C380" s="46" t="s">
        <v>573</v>
      </c>
      <c r="D380" s="46"/>
      <c r="E380" s="47">
        <v>14537.83</v>
      </c>
      <c r="F380" s="47"/>
      <c r="G380" s="48">
        <f t="shared" si="27"/>
        <v>80141.839999999982</v>
      </c>
      <c r="H380" s="49"/>
      <c r="I380" s="50">
        <f t="shared" si="28"/>
        <v>-14537.83</v>
      </c>
      <c r="J380" s="51">
        <f t="shared" si="29"/>
        <v>45322</v>
      </c>
      <c r="K380" s="52" t="s">
        <v>13</v>
      </c>
      <c r="M380" s="54"/>
    </row>
    <row r="381" spans="1:13" s="53" customFormat="1" ht="15" x14ac:dyDescent="0.2">
      <c r="A381" s="44" t="s">
        <v>298</v>
      </c>
      <c r="B381" s="45">
        <v>45289</v>
      </c>
      <c r="C381" s="46" t="s">
        <v>579</v>
      </c>
      <c r="D381" s="46" t="s">
        <v>607</v>
      </c>
      <c r="E381" s="47">
        <v>153.65</v>
      </c>
      <c r="F381" s="47"/>
      <c r="G381" s="48">
        <f t="shared" si="27"/>
        <v>94679.669999999984</v>
      </c>
      <c r="H381" s="49"/>
      <c r="I381" s="50">
        <f t="shared" si="28"/>
        <v>-153.65</v>
      </c>
      <c r="J381" s="51">
        <f t="shared" si="29"/>
        <v>45291</v>
      </c>
      <c r="K381" s="52" t="s">
        <v>14</v>
      </c>
      <c r="M381" s="54"/>
    </row>
    <row r="382" spans="1:13" s="53" customFormat="1" ht="15" x14ac:dyDescent="0.2">
      <c r="A382" s="44" t="s">
        <v>298</v>
      </c>
      <c r="B382" s="45">
        <v>45279</v>
      </c>
      <c r="C382" s="46" t="s">
        <v>505</v>
      </c>
      <c r="D382" s="46" t="s">
        <v>608</v>
      </c>
      <c r="E382" s="47"/>
      <c r="F382" s="47">
        <v>50000</v>
      </c>
      <c r="G382" s="48">
        <f t="shared" si="27"/>
        <v>94833.319999999978</v>
      </c>
      <c r="H382" s="49"/>
      <c r="I382" s="50">
        <f t="shared" si="28"/>
        <v>50000</v>
      </c>
      <c r="J382" s="51">
        <f t="shared" si="29"/>
        <v>45291</v>
      </c>
      <c r="K382" s="52" t="s">
        <v>30</v>
      </c>
      <c r="M382" s="54"/>
    </row>
    <row r="383" spans="1:13" s="53" customFormat="1" ht="15" x14ac:dyDescent="0.2">
      <c r="A383" s="44" t="s">
        <v>298</v>
      </c>
      <c r="B383" s="45">
        <v>45272</v>
      </c>
      <c r="C383" s="46" t="s">
        <v>609</v>
      </c>
      <c r="D383" s="46" t="s">
        <v>610</v>
      </c>
      <c r="E383" s="47">
        <v>4800</v>
      </c>
      <c r="F383" s="47"/>
      <c r="G383" s="48">
        <f t="shared" si="27"/>
        <v>44833.319999999978</v>
      </c>
      <c r="H383" s="49"/>
      <c r="I383" s="50">
        <f t="shared" si="28"/>
        <v>-4800</v>
      </c>
      <c r="J383" s="51">
        <f t="shared" si="29"/>
        <v>45291</v>
      </c>
      <c r="K383" s="52" t="s">
        <v>9</v>
      </c>
      <c r="M383" s="54"/>
    </row>
    <row r="384" spans="1:13" s="53" customFormat="1" ht="15" x14ac:dyDescent="0.2">
      <c r="A384" s="44" t="s">
        <v>298</v>
      </c>
      <c r="B384" s="45">
        <v>45272</v>
      </c>
      <c r="C384" s="46" t="s">
        <v>560</v>
      </c>
      <c r="D384" s="46" t="s">
        <v>611</v>
      </c>
      <c r="E384" s="47">
        <v>13200</v>
      </c>
      <c r="F384" s="47"/>
      <c r="G384" s="48">
        <f t="shared" si="27"/>
        <v>49633.319999999978</v>
      </c>
      <c r="H384" s="49"/>
      <c r="I384" s="50">
        <f t="shared" si="28"/>
        <v>-13200</v>
      </c>
      <c r="J384" s="51">
        <f t="shared" si="29"/>
        <v>45291</v>
      </c>
      <c r="K384" s="52" t="s">
        <v>9</v>
      </c>
      <c r="M384" s="54"/>
    </row>
    <row r="385" spans="1:13" s="53" customFormat="1" ht="15" x14ac:dyDescent="0.2">
      <c r="A385" s="44" t="s">
        <v>298</v>
      </c>
      <c r="B385" s="45">
        <v>45272</v>
      </c>
      <c r="C385" s="46" t="s">
        <v>612</v>
      </c>
      <c r="D385" s="46" t="s">
        <v>613</v>
      </c>
      <c r="E385" s="47">
        <v>2808</v>
      </c>
      <c r="F385" s="47"/>
      <c r="G385" s="48">
        <f t="shared" si="27"/>
        <v>62833.319999999978</v>
      </c>
      <c r="H385" s="49"/>
      <c r="I385" s="50">
        <f t="shared" si="28"/>
        <v>-2808</v>
      </c>
      <c r="J385" s="51">
        <f t="shared" si="29"/>
        <v>45291</v>
      </c>
      <c r="K385" s="52" t="s">
        <v>9</v>
      </c>
      <c r="M385" s="54"/>
    </row>
    <row r="386" spans="1:13" s="53" customFormat="1" ht="15" x14ac:dyDescent="0.2">
      <c r="A386" s="44" t="s">
        <v>298</v>
      </c>
      <c r="B386" s="45">
        <v>45272</v>
      </c>
      <c r="C386" s="46" t="s">
        <v>564</v>
      </c>
      <c r="D386" s="46" t="s">
        <v>614</v>
      </c>
      <c r="E386" s="47">
        <v>353.37</v>
      </c>
      <c r="F386" s="47"/>
      <c r="G386" s="48">
        <f t="shared" si="27"/>
        <v>65641.319999999978</v>
      </c>
      <c r="H386" s="49"/>
      <c r="I386" s="50">
        <f t="shared" si="28"/>
        <v>-353.37</v>
      </c>
      <c r="J386" s="51">
        <f t="shared" si="29"/>
        <v>45291</v>
      </c>
      <c r="K386" s="52" t="s">
        <v>14</v>
      </c>
      <c r="M386" s="54"/>
    </row>
    <row r="387" spans="1:13" s="53" customFormat="1" ht="15" x14ac:dyDescent="0.2">
      <c r="A387" s="44" t="s">
        <v>298</v>
      </c>
      <c r="B387" s="45">
        <v>45272</v>
      </c>
      <c r="C387" s="46" t="s">
        <v>615</v>
      </c>
      <c r="D387" s="46" t="s">
        <v>616</v>
      </c>
      <c r="E387" s="47">
        <v>1320</v>
      </c>
      <c r="F387" s="47"/>
      <c r="G387" s="48">
        <f t="shared" si="27"/>
        <v>65994.689999999973</v>
      </c>
      <c r="H387" s="49"/>
      <c r="I387" s="50">
        <f t="shared" si="28"/>
        <v>-1320</v>
      </c>
      <c r="J387" s="51">
        <f t="shared" si="29"/>
        <v>45291</v>
      </c>
      <c r="K387" s="52" t="s">
        <v>12</v>
      </c>
      <c r="M387" s="54"/>
    </row>
    <row r="388" spans="1:13" s="53" customFormat="1" ht="15" x14ac:dyDescent="0.2">
      <c r="A388" s="44" t="s">
        <v>298</v>
      </c>
      <c r="B388" s="45">
        <v>45272</v>
      </c>
      <c r="C388" s="46" t="s">
        <v>588</v>
      </c>
      <c r="D388" s="46" t="s">
        <v>617</v>
      </c>
      <c r="E388" s="47">
        <v>6048</v>
      </c>
      <c r="F388" s="47"/>
      <c r="G388" s="48">
        <f t="shared" si="27"/>
        <v>67314.689999999973</v>
      </c>
      <c r="H388" s="49"/>
      <c r="I388" s="50">
        <f t="shared" si="28"/>
        <v>-6048</v>
      </c>
      <c r="J388" s="51">
        <f t="shared" si="29"/>
        <v>45291</v>
      </c>
      <c r="K388" s="52" t="s">
        <v>14</v>
      </c>
      <c r="M388" s="54"/>
    </row>
    <row r="389" spans="1:13" s="53" customFormat="1" ht="15" x14ac:dyDescent="0.2">
      <c r="A389" s="44" t="s">
        <v>298</v>
      </c>
      <c r="B389" s="45">
        <v>45272</v>
      </c>
      <c r="C389" s="46" t="s">
        <v>618</v>
      </c>
      <c r="D389" s="46" t="s">
        <v>619</v>
      </c>
      <c r="E389" s="47">
        <v>2772</v>
      </c>
      <c r="F389" s="47"/>
      <c r="G389" s="48">
        <f t="shared" si="27"/>
        <v>73362.689999999973</v>
      </c>
      <c r="H389" s="49"/>
      <c r="I389" s="50">
        <f t="shared" si="28"/>
        <v>-2772</v>
      </c>
      <c r="J389" s="51">
        <f t="shared" si="29"/>
        <v>45291</v>
      </c>
      <c r="K389" s="52" t="s">
        <v>9</v>
      </c>
      <c r="M389" s="54"/>
    </row>
    <row r="390" spans="1:13" s="53" customFormat="1" ht="15" x14ac:dyDescent="0.2">
      <c r="A390" s="44" t="s">
        <v>298</v>
      </c>
      <c r="B390" s="45">
        <v>45272</v>
      </c>
      <c r="C390" s="46" t="s">
        <v>618</v>
      </c>
      <c r="D390" s="46" t="s">
        <v>620</v>
      </c>
      <c r="E390" s="47">
        <v>3696</v>
      </c>
      <c r="F390" s="47"/>
      <c r="G390" s="48">
        <f t="shared" si="27"/>
        <v>76134.689999999973</v>
      </c>
      <c r="H390" s="49"/>
      <c r="I390" s="50">
        <f t="shared" si="28"/>
        <v>-3696</v>
      </c>
      <c r="J390" s="51">
        <f t="shared" si="29"/>
        <v>45291</v>
      </c>
      <c r="K390" s="52" t="s">
        <v>9</v>
      </c>
      <c r="M390" s="54"/>
    </row>
    <row r="391" spans="1:13" s="53" customFormat="1" ht="15" x14ac:dyDescent="0.2">
      <c r="A391" s="44" t="s">
        <v>298</v>
      </c>
      <c r="B391" s="45">
        <v>45272</v>
      </c>
      <c r="C391" s="46" t="s">
        <v>621</v>
      </c>
      <c r="D391" s="46" t="s">
        <v>622</v>
      </c>
      <c r="E391" s="47">
        <v>5713.2</v>
      </c>
      <c r="F391" s="47"/>
      <c r="G391" s="48">
        <f t="shared" si="27"/>
        <v>79830.689999999973</v>
      </c>
      <c r="H391" s="49"/>
      <c r="I391" s="50">
        <f t="shared" si="28"/>
        <v>-5713.2</v>
      </c>
      <c r="J391" s="51">
        <f t="shared" si="29"/>
        <v>45291</v>
      </c>
      <c r="K391" s="52" t="s">
        <v>9</v>
      </c>
      <c r="M391" s="54"/>
    </row>
    <row r="392" spans="1:13" s="53" customFormat="1" ht="15" x14ac:dyDescent="0.2">
      <c r="A392" s="44" t="s">
        <v>298</v>
      </c>
      <c r="B392" s="45">
        <v>45272</v>
      </c>
      <c r="C392" s="46" t="s">
        <v>590</v>
      </c>
      <c r="D392" s="46" t="s">
        <v>623</v>
      </c>
      <c r="E392" s="47">
        <v>2340</v>
      </c>
      <c r="F392" s="47"/>
      <c r="G392" s="48">
        <f t="shared" si="27"/>
        <v>85543.88999999997</v>
      </c>
      <c r="H392" s="49"/>
      <c r="I392" s="50">
        <f t="shared" si="28"/>
        <v>-2340</v>
      </c>
      <c r="J392" s="51">
        <f t="shared" si="29"/>
        <v>45291</v>
      </c>
      <c r="K392" s="52" t="s">
        <v>9</v>
      </c>
      <c r="M392" s="54"/>
    </row>
    <row r="393" spans="1:13" s="53" customFormat="1" ht="15" x14ac:dyDescent="0.2">
      <c r="A393" s="44" t="s">
        <v>298</v>
      </c>
      <c r="B393" s="45">
        <v>45272</v>
      </c>
      <c r="C393" s="46" t="s">
        <v>624</v>
      </c>
      <c r="D393" s="46" t="s">
        <v>625</v>
      </c>
      <c r="E393" s="47">
        <v>7389.89</v>
      </c>
      <c r="F393" s="47"/>
      <c r="G393" s="48">
        <f t="shared" si="27"/>
        <v>87883.88999999997</v>
      </c>
      <c r="H393" s="49"/>
      <c r="I393" s="50">
        <f t="shared" si="28"/>
        <v>-7389.89</v>
      </c>
      <c r="J393" s="51">
        <f t="shared" si="29"/>
        <v>45291</v>
      </c>
      <c r="K393" s="52" t="s">
        <v>9</v>
      </c>
      <c r="M393" s="54"/>
    </row>
    <row r="394" spans="1:13" s="53" customFormat="1" ht="15" x14ac:dyDescent="0.2">
      <c r="A394" s="44" t="s">
        <v>298</v>
      </c>
      <c r="B394" s="45">
        <v>45272</v>
      </c>
      <c r="C394" s="46" t="s">
        <v>554</v>
      </c>
      <c r="D394" s="46" t="s">
        <v>626</v>
      </c>
      <c r="E394" s="47">
        <v>2400</v>
      </c>
      <c r="F394" s="47"/>
      <c r="G394" s="48">
        <f t="shared" si="27"/>
        <v>95273.77999999997</v>
      </c>
      <c r="H394" s="49"/>
      <c r="I394" s="50">
        <f t="shared" si="28"/>
        <v>-2400</v>
      </c>
      <c r="J394" s="51">
        <f t="shared" si="29"/>
        <v>45291</v>
      </c>
      <c r="K394" s="52" t="s">
        <v>9</v>
      </c>
      <c r="M394" s="54"/>
    </row>
    <row r="395" spans="1:13" s="53" customFormat="1" ht="15" x14ac:dyDescent="0.2">
      <c r="A395" s="44" t="s">
        <v>298</v>
      </c>
      <c r="B395" s="45">
        <v>45268</v>
      </c>
      <c r="C395" s="46" t="s">
        <v>505</v>
      </c>
      <c r="D395" s="46" t="s">
        <v>627</v>
      </c>
      <c r="E395" s="47"/>
      <c r="F395" s="47">
        <v>50000</v>
      </c>
      <c r="G395" s="48">
        <f t="shared" si="27"/>
        <v>97673.77999999997</v>
      </c>
      <c r="H395" s="49"/>
      <c r="I395" s="50">
        <f t="shared" si="28"/>
        <v>50000</v>
      </c>
      <c r="J395" s="51">
        <f t="shared" si="29"/>
        <v>45291</v>
      </c>
      <c r="K395" s="52" t="s">
        <v>30</v>
      </c>
      <c r="M395" s="54"/>
    </row>
    <row r="396" spans="1:13" s="53" customFormat="1" ht="15" x14ac:dyDescent="0.2">
      <c r="A396" s="44" t="s">
        <v>298</v>
      </c>
      <c r="B396" s="45">
        <v>45261</v>
      </c>
      <c r="C396" s="46" t="s">
        <v>579</v>
      </c>
      <c r="D396" s="46" t="s">
        <v>628</v>
      </c>
      <c r="E396" s="47"/>
      <c r="F396" s="47">
        <v>0</v>
      </c>
      <c r="G396" s="48">
        <f t="shared" si="27"/>
        <v>47673.77999999997</v>
      </c>
      <c r="H396" s="49"/>
      <c r="I396" s="50">
        <f t="shared" si="28"/>
        <v>0</v>
      </c>
      <c r="J396" s="51">
        <f t="shared" si="29"/>
        <v>45291</v>
      </c>
      <c r="K396" s="52" t="s">
        <v>14</v>
      </c>
      <c r="M396" s="54"/>
    </row>
    <row r="397" spans="1:13" s="53" customFormat="1" ht="15" x14ac:dyDescent="0.2">
      <c r="A397" s="44" t="s">
        <v>298</v>
      </c>
      <c r="B397" s="45">
        <v>45261</v>
      </c>
      <c r="C397" s="46" t="s">
        <v>579</v>
      </c>
      <c r="D397" s="46" t="s">
        <v>629</v>
      </c>
      <c r="E397" s="47"/>
      <c r="F397" s="47">
        <v>0</v>
      </c>
      <c r="G397" s="48">
        <f t="shared" si="27"/>
        <v>47673.77999999997</v>
      </c>
      <c r="H397" s="49"/>
      <c r="I397" s="50">
        <f t="shared" si="28"/>
        <v>0</v>
      </c>
      <c r="J397" s="51">
        <f t="shared" si="29"/>
        <v>45291</v>
      </c>
      <c r="K397" s="52" t="s">
        <v>14</v>
      </c>
      <c r="M397" s="54"/>
    </row>
    <row r="398" spans="1:13" s="53" customFormat="1" ht="15" x14ac:dyDescent="0.2">
      <c r="A398" s="44" t="s">
        <v>298</v>
      </c>
      <c r="B398" s="45">
        <v>45251</v>
      </c>
      <c r="C398" s="46" t="s">
        <v>630</v>
      </c>
      <c r="D398" s="46" t="s">
        <v>631</v>
      </c>
      <c r="E398" s="47">
        <v>3000</v>
      </c>
      <c r="F398" s="47"/>
      <c r="G398" s="48">
        <f t="shared" si="27"/>
        <v>47673.77999999997</v>
      </c>
      <c r="H398" s="49"/>
      <c r="I398" s="50">
        <f t="shared" si="28"/>
        <v>-3000</v>
      </c>
      <c r="J398" s="51">
        <f t="shared" si="29"/>
        <v>45260</v>
      </c>
      <c r="K398" s="52" t="s">
        <v>9</v>
      </c>
      <c r="M398" s="54"/>
    </row>
    <row r="399" spans="1:13" s="53" customFormat="1" ht="15" x14ac:dyDescent="0.2">
      <c r="A399" s="44" t="s">
        <v>298</v>
      </c>
      <c r="B399" s="45">
        <v>45251</v>
      </c>
      <c r="C399" s="46" t="s">
        <v>560</v>
      </c>
      <c r="D399" s="46" t="s">
        <v>632</v>
      </c>
      <c r="E399" s="47">
        <v>13200</v>
      </c>
      <c r="F399" s="47"/>
      <c r="G399" s="48">
        <f t="shared" si="27"/>
        <v>50673.77999999997</v>
      </c>
      <c r="H399" s="49"/>
      <c r="I399" s="50">
        <f t="shared" si="28"/>
        <v>-13200</v>
      </c>
      <c r="J399" s="51">
        <f t="shared" si="29"/>
        <v>45260</v>
      </c>
      <c r="K399" s="52" t="s">
        <v>9</v>
      </c>
      <c r="M399" s="54"/>
    </row>
    <row r="400" spans="1:13" s="53" customFormat="1" ht="15" x14ac:dyDescent="0.2">
      <c r="A400" s="44" t="s">
        <v>298</v>
      </c>
      <c r="B400" s="45">
        <v>45251</v>
      </c>
      <c r="C400" s="46" t="s">
        <v>612</v>
      </c>
      <c r="D400" s="46" t="s">
        <v>633</v>
      </c>
      <c r="E400" s="47">
        <v>1872</v>
      </c>
      <c r="F400" s="47"/>
      <c r="G400" s="48">
        <f t="shared" si="27"/>
        <v>63873.77999999997</v>
      </c>
      <c r="H400" s="49"/>
      <c r="I400" s="50">
        <f t="shared" si="28"/>
        <v>-1872</v>
      </c>
      <c r="J400" s="51">
        <f t="shared" si="29"/>
        <v>45260</v>
      </c>
      <c r="K400" s="52" t="s">
        <v>9</v>
      </c>
      <c r="M400" s="54"/>
    </row>
    <row r="401" spans="1:13" s="53" customFormat="1" ht="15" x14ac:dyDescent="0.2">
      <c r="A401" s="44" t="s">
        <v>298</v>
      </c>
      <c r="B401" s="45">
        <v>45251</v>
      </c>
      <c r="C401" s="46" t="s">
        <v>564</v>
      </c>
      <c r="D401" s="46" t="s">
        <v>634</v>
      </c>
      <c r="E401" s="47">
        <v>191.13</v>
      </c>
      <c r="F401" s="47"/>
      <c r="G401" s="48">
        <f t="shared" si="27"/>
        <v>65745.77999999997</v>
      </c>
      <c r="H401" s="49"/>
      <c r="I401" s="50">
        <f t="shared" si="28"/>
        <v>-191.13</v>
      </c>
      <c r="J401" s="51">
        <f t="shared" si="29"/>
        <v>45260</v>
      </c>
      <c r="K401" s="52" t="s">
        <v>14</v>
      </c>
      <c r="M401" s="54"/>
    </row>
    <row r="402" spans="1:13" s="53" customFormat="1" ht="15" x14ac:dyDescent="0.2">
      <c r="A402" s="44" t="s">
        <v>298</v>
      </c>
      <c r="B402" s="45">
        <v>45251</v>
      </c>
      <c r="C402" s="46" t="s">
        <v>568</v>
      </c>
      <c r="D402" s="46" t="s">
        <v>635</v>
      </c>
      <c r="E402" s="47">
        <v>600</v>
      </c>
      <c r="F402" s="47"/>
      <c r="G402" s="48">
        <f t="shared" si="27"/>
        <v>65936.909999999974</v>
      </c>
      <c r="H402" s="49"/>
      <c r="I402" s="50">
        <f t="shared" si="28"/>
        <v>-600</v>
      </c>
      <c r="J402" s="51">
        <f t="shared" si="29"/>
        <v>45260</v>
      </c>
      <c r="K402" s="52" t="s">
        <v>12</v>
      </c>
      <c r="M402" s="54"/>
    </row>
    <row r="403" spans="1:13" s="53" customFormat="1" ht="15" x14ac:dyDescent="0.2">
      <c r="A403" s="44" t="s">
        <v>298</v>
      </c>
      <c r="B403" s="45">
        <v>45251</v>
      </c>
      <c r="C403" s="46" t="s">
        <v>588</v>
      </c>
      <c r="D403" s="46" t="s">
        <v>636</v>
      </c>
      <c r="E403" s="47">
        <v>6048</v>
      </c>
      <c r="F403" s="47"/>
      <c r="G403" s="48">
        <f t="shared" si="27"/>
        <v>66536.909999999974</v>
      </c>
      <c r="H403" s="49"/>
      <c r="I403" s="50">
        <f t="shared" si="28"/>
        <v>-6048</v>
      </c>
      <c r="J403" s="51">
        <f t="shared" si="29"/>
        <v>45260</v>
      </c>
      <c r="K403" s="52" t="s">
        <v>14</v>
      </c>
      <c r="M403" s="54"/>
    </row>
    <row r="404" spans="1:13" s="53" customFormat="1" ht="15" x14ac:dyDescent="0.2">
      <c r="A404" s="44" t="s">
        <v>298</v>
      </c>
      <c r="B404" s="45">
        <v>45251</v>
      </c>
      <c r="C404" s="46" t="s">
        <v>590</v>
      </c>
      <c r="D404" s="46" t="s">
        <v>637</v>
      </c>
      <c r="E404" s="47">
        <v>1200</v>
      </c>
      <c r="F404" s="47"/>
      <c r="G404" s="48">
        <f t="shared" si="27"/>
        <v>72584.909999999974</v>
      </c>
      <c r="H404" s="49"/>
      <c r="I404" s="50">
        <f t="shared" si="28"/>
        <v>-1200</v>
      </c>
      <c r="J404" s="51">
        <f t="shared" si="29"/>
        <v>45260</v>
      </c>
      <c r="K404" s="52" t="s">
        <v>9</v>
      </c>
      <c r="M404" s="54"/>
    </row>
    <row r="405" spans="1:13" s="53" customFormat="1" ht="15" x14ac:dyDescent="0.2">
      <c r="A405" s="44" t="s">
        <v>298</v>
      </c>
      <c r="B405" s="45">
        <v>45251</v>
      </c>
      <c r="C405" s="46" t="s">
        <v>554</v>
      </c>
      <c r="D405" s="46" t="s">
        <v>638</v>
      </c>
      <c r="E405" s="47">
        <v>2400</v>
      </c>
      <c r="F405" s="47"/>
      <c r="G405" s="48">
        <f t="shared" si="27"/>
        <v>73784.909999999974</v>
      </c>
      <c r="H405" s="49"/>
      <c r="I405" s="50">
        <f t="shared" si="28"/>
        <v>-2400</v>
      </c>
      <c r="J405" s="51">
        <f t="shared" si="29"/>
        <v>45260</v>
      </c>
      <c r="K405" s="52" t="s">
        <v>9</v>
      </c>
      <c r="M405" s="54"/>
    </row>
    <row r="406" spans="1:13" s="53" customFormat="1" ht="15" x14ac:dyDescent="0.2">
      <c r="A406" s="44" t="s">
        <v>298</v>
      </c>
      <c r="B406" s="45">
        <v>45251</v>
      </c>
      <c r="C406" s="46" t="s">
        <v>602</v>
      </c>
      <c r="D406" s="46" t="s">
        <v>639</v>
      </c>
      <c r="E406" s="47">
        <v>7590</v>
      </c>
      <c r="F406" s="47"/>
      <c r="G406" s="48">
        <f t="shared" si="27"/>
        <v>76184.909999999974</v>
      </c>
      <c r="H406" s="49"/>
      <c r="I406" s="50">
        <f t="shared" si="28"/>
        <v>-7590</v>
      </c>
      <c r="J406" s="51">
        <f t="shared" si="29"/>
        <v>45260</v>
      </c>
      <c r="K406" s="52" t="s">
        <v>9</v>
      </c>
      <c r="M406" s="54"/>
    </row>
    <row r="407" spans="1:13" s="53" customFormat="1" ht="15" x14ac:dyDescent="0.2">
      <c r="A407" s="44" t="s">
        <v>298</v>
      </c>
      <c r="B407" s="45">
        <v>45240</v>
      </c>
      <c r="C407" s="46" t="s">
        <v>346</v>
      </c>
      <c r="D407" s="46" t="s">
        <v>347</v>
      </c>
      <c r="E407" s="47"/>
      <c r="F407" s="47">
        <v>36036.400000000001</v>
      </c>
      <c r="G407" s="48">
        <f t="shared" si="27"/>
        <v>83774.909999999974</v>
      </c>
      <c r="H407" s="49"/>
      <c r="I407" s="50">
        <f t="shared" si="28"/>
        <v>36036.400000000001</v>
      </c>
      <c r="J407" s="51">
        <f t="shared" si="29"/>
        <v>45260</v>
      </c>
      <c r="K407" s="52" t="s">
        <v>6</v>
      </c>
      <c r="M407" s="54"/>
    </row>
    <row r="408" spans="1:13" s="53" customFormat="1" ht="15" x14ac:dyDescent="0.2">
      <c r="A408" s="44" t="s">
        <v>298</v>
      </c>
      <c r="B408" s="45">
        <v>45229</v>
      </c>
      <c r="C408" s="46" t="s">
        <v>581</v>
      </c>
      <c r="D408" s="46" t="s">
        <v>640</v>
      </c>
      <c r="E408" s="47">
        <v>1920</v>
      </c>
      <c r="F408" s="47"/>
      <c r="G408" s="48">
        <f t="shared" si="27"/>
        <v>47738.50999999998</v>
      </c>
      <c r="H408" s="49"/>
      <c r="I408" s="50">
        <f t="shared" si="28"/>
        <v>-1920</v>
      </c>
      <c r="J408" s="51">
        <f t="shared" si="29"/>
        <v>45230</v>
      </c>
      <c r="K408" s="52" t="s">
        <v>9</v>
      </c>
      <c r="M408" s="54"/>
    </row>
    <row r="409" spans="1:13" s="53" customFormat="1" ht="15" x14ac:dyDescent="0.2">
      <c r="A409" s="44" t="s">
        <v>298</v>
      </c>
      <c r="B409" s="45">
        <v>45226</v>
      </c>
      <c r="C409" s="46" t="s">
        <v>609</v>
      </c>
      <c r="D409" s="46" t="s">
        <v>641</v>
      </c>
      <c r="E409" s="47">
        <v>3600</v>
      </c>
      <c r="F409" s="47"/>
      <c r="G409" s="48">
        <f t="shared" si="27"/>
        <v>49658.50999999998</v>
      </c>
      <c r="H409" s="49"/>
      <c r="I409" s="50">
        <f t="shared" si="28"/>
        <v>-3600</v>
      </c>
      <c r="J409" s="51">
        <f t="shared" si="29"/>
        <v>45230</v>
      </c>
      <c r="K409" s="52" t="s">
        <v>9</v>
      </c>
      <c r="M409" s="54"/>
    </row>
    <row r="410" spans="1:13" s="53" customFormat="1" ht="15" x14ac:dyDescent="0.2">
      <c r="A410" s="44" t="s">
        <v>298</v>
      </c>
      <c r="B410" s="45">
        <v>45226</v>
      </c>
      <c r="C410" s="46" t="s">
        <v>560</v>
      </c>
      <c r="D410" s="46" t="s">
        <v>642</v>
      </c>
      <c r="E410" s="47">
        <v>13200</v>
      </c>
      <c r="F410" s="47"/>
      <c r="G410" s="48">
        <f t="shared" si="27"/>
        <v>53258.50999999998</v>
      </c>
      <c r="H410" s="49"/>
      <c r="I410" s="50">
        <f t="shared" si="28"/>
        <v>-13200</v>
      </c>
      <c r="J410" s="51">
        <f t="shared" si="29"/>
        <v>45230</v>
      </c>
      <c r="K410" s="52" t="s">
        <v>9</v>
      </c>
      <c r="M410" s="54"/>
    </row>
    <row r="411" spans="1:13" s="53" customFormat="1" ht="15" x14ac:dyDescent="0.2">
      <c r="A411" s="44" t="s">
        <v>298</v>
      </c>
      <c r="B411" s="45">
        <v>45226</v>
      </c>
      <c r="C411" s="46" t="s">
        <v>566</v>
      </c>
      <c r="D411" s="46" t="s">
        <v>643</v>
      </c>
      <c r="E411" s="47">
        <v>900</v>
      </c>
      <c r="F411" s="47"/>
      <c r="G411" s="48">
        <f t="shared" si="27"/>
        <v>66458.50999999998</v>
      </c>
      <c r="H411" s="49"/>
      <c r="I411" s="50">
        <f t="shared" si="28"/>
        <v>-900</v>
      </c>
      <c r="J411" s="51">
        <f t="shared" si="29"/>
        <v>45230</v>
      </c>
      <c r="K411" s="52" t="s">
        <v>11</v>
      </c>
      <c r="M411" s="54"/>
    </row>
    <row r="412" spans="1:13" s="53" customFormat="1" ht="15" x14ac:dyDescent="0.2">
      <c r="A412" s="44" t="s">
        <v>298</v>
      </c>
      <c r="B412" s="45">
        <v>45226</v>
      </c>
      <c r="C412" s="46" t="s">
        <v>588</v>
      </c>
      <c r="D412" s="46" t="s">
        <v>644</v>
      </c>
      <c r="E412" s="47">
        <v>6048</v>
      </c>
      <c r="F412" s="47"/>
      <c r="G412" s="48">
        <f t="shared" si="27"/>
        <v>67358.50999999998</v>
      </c>
      <c r="H412" s="49"/>
      <c r="I412" s="50">
        <f t="shared" si="28"/>
        <v>-6048</v>
      </c>
      <c r="J412" s="51">
        <f t="shared" si="29"/>
        <v>45230</v>
      </c>
      <c r="K412" s="52" t="s">
        <v>14</v>
      </c>
      <c r="M412" s="54"/>
    </row>
    <row r="413" spans="1:13" s="53" customFormat="1" ht="15" x14ac:dyDescent="0.2">
      <c r="A413" s="44" t="s">
        <v>298</v>
      </c>
      <c r="B413" s="45">
        <v>45226</v>
      </c>
      <c r="C413" s="46" t="s">
        <v>532</v>
      </c>
      <c r="D413" s="46" t="s">
        <v>645</v>
      </c>
      <c r="E413" s="47">
        <v>1590</v>
      </c>
      <c r="F413" s="47"/>
      <c r="G413" s="48">
        <f t="shared" si="27"/>
        <v>73406.50999999998</v>
      </c>
      <c r="H413" s="49"/>
      <c r="I413" s="50">
        <f t="shared" si="28"/>
        <v>-1590</v>
      </c>
      <c r="J413" s="51">
        <f t="shared" si="29"/>
        <v>45230</v>
      </c>
      <c r="K413" s="52" t="s">
        <v>9</v>
      </c>
      <c r="M413" s="54"/>
    </row>
    <row r="414" spans="1:13" s="53" customFormat="1" ht="15" x14ac:dyDescent="0.2">
      <c r="A414" s="44" t="s">
        <v>298</v>
      </c>
      <c r="B414" s="45">
        <v>45226</v>
      </c>
      <c r="C414" s="46" t="s">
        <v>532</v>
      </c>
      <c r="D414" s="46" t="s">
        <v>646</v>
      </c>
      <c r="E414" s="47">
        <v>795</v>
      </c>
      <c r="F414" s="47"/>
      <c r="G414" s="48">
        <f t="shared" si="27"/>
        <v>74996.50999999998</v>
      </c>
      <c r="H414" s="49"/>
      <c r="I414" s="50">
        <f t="shared" si="28"/>
        <v>-795</v>
      </c>
      <c r="J414" s="51">
        <f t="shared" si="29"/>
        <v>45230</v>
      </c>
      <c r="K414" s="52" t="s">
        <v>9</v>
      </c>
      <c r="M414" s="54"/>
    </row>
    <row r="415" spans="1:13" s="53" customFormat="1" ht="15" x14ac:dyDescent="0.2">
      <c r="A415" s="44" t="s">
        <v>298</v>
      </c>
      <c r="B415" s="45">
        <v>45226</v>
      </c>
      <c r="C415" s="46" t="s">
        <v>647</v>
      </c>
      <c r="D415" s="46" t="s">
        <v>648</v>
      </c>
      <c r="E415" s="47">
        <v>7722</v>
      </c>
      <c r="F415" s="47"/>
      <c r="G415" s="48">
        <f t="shared" si="27"/>
        <v>75791.50999999998</v>
      </c>
      <c r="H415" s="49"/>
      <c r="I415" s="50">
        <f t="shared" si="28"/>
        <v>-7722</v>
      </c>
      <c r="J415" s="51">
        <f t="shared" si="29"/>
        <v>45230</v>
      </c>
      <c r="K415" s="52" t="s">
        <v>9</v>
      </c>
      <c r="M415" s="54"/>
    </row>
    <row r="416" spans="1:13" s="53" customFormat="1" ht="15" x14ac:dyDescent="0.2">
      <c r="A416" s="44" t="s">
        <v>298</v>
      </c>
      <c r="B416" s="45">
        <v>45226</v>
      </c>
      <c r="C416" s="46" t="s">
        <v>649</v>
      </c>
      <c r="D416" s="46" t="s">
        <v>650</v>
      </c>
      <c r="E416" s="47">
        <v>6864</v>
      </c>
      <c r="F416" s="47"/>
      <c r="G416" s="48">
        <f t="shared" si="27"/>
        <v>83513.50999999998</v>
      </c>
      <c r="H416" s="49"/>
      <c r="I416" s="50">
        <f t="shared" si="28"/>
        <v>-6864</v>
      </c>
      <c r="J416" s="51">
        <f t="shared" si="29"/>
        <v>45230</v>
      </c>
      <c r="K416" s="52" t="s">
        <v>12</v>
      </c>
      <c r="M416" s="54"/>
    </row>
    <row r="417" spans="1:13" s="53" customFormat="1" ht="15" x14ac:dyDescent="0.2">
      <c r="A417" s="44" t="s">
        <v>298</v>
      </c>
      <c r="B417" s="45">
        <v>45226</v>
      </c>
      <c r="C417" s="46" t="s">
        <v>554</v>
      </c>
      <c r="D417" s="46" t="s">
        <v>651</v>
      </c>
      <c r="E417" s="47">
        <v>2400</v>
      </c>
      <c r="F417" s="47"/>
      <c r="G417" s="48">
        <f t="shared" si="27"/>
        <v>90377.50999999998</v>
      </c>
      <c r="H417" s="49"/>
      <c r="I417" s="50">
        <f t="shared" si="28"/>
        <v>-2400</v>
      </c>
      <c r="J417" s="51">
        <f t="shared" si="29"/>
        <v>45230</v>
      </c>
      <c r="K417" s="52" t="s">
        <v>9</v>
      </c>
      <c r="M417" s="54"/>
    </row>
    <row r="418" spans="1:13" s="53" customFormat="1" ht="15" x14ac:dyDescent="0.2">
      <c r="A418" s="44" t="s">
        <v>298</v>
      </c>
      <c r="B418" s="45">
        <v>45226</v>
      </c>
      <c r="C418" s="46" t="s">
        <v>505</v>
      </c>
      <c r="D418" s="46" t="s">
        <v>652</v>
      </c>
      <c r="E418" s="47"/>
      <c r="F418" s="47">
        <v>50000</v>
      </c>
      <c r="G418" s="48">
        <f t="shared" si="27"/>
        <v>92777.50999999998</v>
      </c>
      <c r="H418" s="49"/>
      <c r="I418" s="50">
        <f t="shared" si="28"/>
        <v>50000</v>
      </c>
      <c r="J418" s="51">
        <f t="shared" si="29"/>
        <v>45230</v>
      </c>
      <c r="K418" s="52" t="s">
        <v>30</v>
      </c>
      <c r="M418" s="54"/>
    </row>
    <row r="419" spans="1:13" s="53" customFormat="1" ht="15" x14ac:dyDescent="0.2">
      <c r="A419" s="44" t="s">
        <v>298</v>
      </c>
      <c r="B419" s="45">
        <v>45216</v>
      </c>
      <c r="C419" s="46" t="s">
        <v>653</v>
      </c>
      <c r="D419" s="46" t="s">
        <v>654</v>
      </c>
      <c r="E419" s="47">
        <v>1421.56</v>
      </c>
      <c r="F419" s="47"/>
      <c r="G419" s="48">
        <f t="shared" si="27"/>
        <v>42777.509999999987</v>
      </c>
      <c r="H419" s="49"/>
      <c r="I419" s="50">
        <f t="shared" si="28"/>
        <v>-1421.56</v>
      </c>
      <c r="J419" s="51">
        <f t="shared" si="29"/>
        <v>45230</v>
      </c>
      <c r="K419" s="52" t="s">
        <v>12</v>
      </c>
      <c r="M419" s="54"/>
    </row>
    <row r="420" spans="1:13" s="53" customFormat="1" ht="15" x14ac:dyDescent="0.2">
      <c r="A420" s="44" t="s">
        <v>298</v>
      </c>
      <c r="B420" s="45">
        <v>45215</v>
      </c>
      <c r="C420" s="46" t="s">
        <v>655</v>
      </c>
      <c r="D420" s="46" t="s">
        <v>656</v>
      </c>
      <c r="E420" s="47">
        <v>300</v>
      </c>
      <c r="F420" s="47"/>
      <c r="G420" s="48">
        <f t="shared" si="27"/>
        <v>44199.069999999985</v>
      </c>
      <c r="H420" s="49"/>
      <c r="I420" s="50">
        <f t="shared" si="28"/>
        <v>-300</v>
      </c>
      <c r="J420" s="51">
        <f t="shared" si="29"/>
        <v>45230</v>
      </c>
      <c r="K420" s="52" t="s">
        <v>14</v>
      </c>
      <c r="M420" s="54"/>
    </row>
    <row r="421" spans="1:13" s="53" customFormat="1" ht="15" x14ac:dyDescent="0.2">
      <c r="A421" s="44" t="s">
        <v>298</v>
      </c>
      <c r="B421" s="45">
        <v>45205</v>
      </c>
      <c r="C421" s="46" t="s">
        <v>573</v>
      </c>
      <c r="D421" s="46" t="s">
        <v>657</v>
      </c>
      <c r="E421" s="47">
        <v>19594.46</v>
      </c>
      <c r="F421" s="47"/>
      <c r="G421" s="48">
        <f t="shared" ref="G421:G484" si="30">G422+F421-E421</f>
        <v>44499.069999999985</v>
      </c>
      <c r="H421" s="49"/>
      <c r="I421" s="50">
        <f t="shared" si="28"/>
        <v>-19594.46</v>
      </c>
      <c r="J421" s="51">
        <f t="shared" si="29"/>
        <v>45230</v>
      </c>
      <c r="K421" s="52" t="s">
        <v>13</v>
      </c>
      <c r="M421" s="54"/>
    </row>
    <row r="422" spans="1:13" s="53" customFormat="1" ht="15" x14ac:dyDescent="0.2">
      <c r="A422" s="44" t="s">
        <v>298</v>
      </c>
      <c r="B422" s="45">
        <v>45205</v>
      </c>
      <c r="C422" s="46" t="s">
        <v>505</v>
      </c>
      <c r="D422" s="46" t="s">
        <v>658</v>
      </c>
      <c r="E422" s="47"/>
      <c r="F422" s="47">
        <v>50000</v>
      </c>
      <c r="G422" s="48">
        <f t="shared" si="30"/>
        <v>64093.529999999984</v>
      </c>
      <c r="H422" s="49"/>
      <c r="I422" s="50">
        <f t="shared" si="28"/>
        <v>50000</v>
      </c>
      <c r="J422" s="51">
        <f t="shared" si="29"/>
        <v>45230</v>
      </c>
      <c r="K422" s="52" t="s">
        <v>30</v>
      </c>
      <c r="M422" s="54"/>
    </row>
    <row r="423" spans="1:13" s="53" customFormat="1" ht="15" x14ac:dyDescent="0.2">
      <c r="A423" s="44" t="s">
        <v>298</v>
      </c>
      <c r="B423" s="45">
        <v>45198</v>
      </c>
      <c r="C423" s="46" t="s">
        <v>579</v>
      </c>
      <c r="D423" s="46" t="s">
        <v>659</v>
      </c>
      <c r="E423" s="47">
        <v>133.65</v>
      </c>
      <c r="F423" s="47"/>
      <c r="G423" s="48">
        <f t="shared" si="30"/>
        <v>14093.529999999982</v>
      </c>
      <c r="H423" s="49"/>
      <c r="I423" s="50">
        <f t="shared" si="28"/>
        <v>-133.65</v>
      </c>
      <c r="J423" s="51">
        <f t="shared" si="29"/>
        <v>45199</v>
      </c>
      <c r="K423" s="52" t="s">
        <v>9</v>
      </c>
      <c r="M423" s="54"/>
    </row>
    <row r="424" spans="1:13" s="53" customFormat="1" ht="15" x14ac:dyDescent="0.2">
      <c r="A424" s="44" t="s">
        <v>298</v>
      </c>
      <c r="B424" s="45">
        <v>45191</v>
      </c>
      <c r="C424" s="46" t="s">
        <v>660</v>
      </c>
      <c r="D424" s="46" t="s">
        <v>661</v>
      </c>
      <c r="E424" s="47">
        <v>1872</v>
      </c>
      <c r="F424" s="47"/>
      <c r="G424" s="48">
        <f t="shared" si="30"/>
        <v>14227.179999999982</v>
      </c>
      <c r="H424" s="49"/>
      <c r="I424" s="50">
        <f t="shared" ref="I424:I487" si="31">F424-E424</f>
        <v>-1872</v>
      </c>
      <c r="J424" s="51">
        <f t="shared" ref="J424:J487" si="32">EOMONTH(B424,0)</f>
        <v>45199</v>
      </c>
      <c r="K424" s="52" t="s">
        <v>9</v>
      </c>
      <c r="M424" s="54"/>
    </row>
    <row r="425" spans="1:13" s="53" customFormat="1" ht="15" x14ac:dyDescent="0.2">
      <c r="A425" s="44" t="s">
        <v>298</v>
      </c>
      <c r="B425" s="45">
        <v>45191</v>
      </c>
      <c r="C425" s="46" t="s">
        <v>551</v>
      </c>
      <c r="D425" s="46" t="s">
        <v>662</v>
      </c>
      <c r="E425" s="47">
        <v>1740</v>
      </c>
      <c r="F425" s="47"/>
      <c r="G425" s="48">
        <f t="shared" si="30"/>
        <v>16099.179999999982</v>
      </c>
      <c r="H425" s="49"/>
      <c r="I425" s="50">
        <f t="shared" si="31"/>
        <v>-1740</v>
      </c>
      <c r="J425" s="51">
        <f t="shared" si="32"/>
        <v>45199</v>
      </c>
      <c r="K425" s="52" t="s">
        <v>9</v>
      </c>
      <c r="M425" s="54"/>
    </row>
    <row r="426" spans="1:13" s="53" customFormat="1" ht="15" x14ac:dyDescent="0.2">
      <c r="A426" s="44" t="s">
        <v>298</v>
      </c>
      <c r="B426" s="45">
        <v>45191</v>
      </c>
      <c r="C426" s="46" t="s">
        <v>605</v>
      </c>
      <c r="D426" s="46" t="s">
        <v>663</v>
      </c>
      <c r="E426" s="47">
        <v>7758</v>
      </c>
      <c r="F426" s="47"/>
      <c r="G426" s="48">
        <f t="shared" si="30"/>
        <v>17839.179999999982</v>
      </c>
      <c r="H426" s="49"/>
      <c r="I426" s="50">
        <f t="shared" si="31"/>
        <v>-7758</v>
      </c>
      <c r="J426" s="51">
        <f t="shared" si="32"/>
        <v>45199</v>
      </c>
      <c r="K426" s="52" t="s">
        <v>9</v>
      </c>
      <c r="M426" s="54"/>
    </row>
    <row r="427" spans="1:13" s="53" customFormat="1" ht="15" x14ac:dyDescent="0.2">
      <c r="A427" s="44" t="s">
        <v>298</v>
      </c>
      <c r="B427" s="45">
        <v>45191</v>
      </c>
      <c r="C427" s="46" t="s">
        <v>664</v>
      </c>
      <c r="D427" s="46" t="s">
        <v>665</v>
      </c>
      <c r="E427" s="47">
        <v>174.02</v>
      </c>
      <c r="F427" s="47"/>
      <c r="G427" s="48">
        <f t="shared" si="30"/>
        <v>25597.179999999982</v>
      </c>
      <c r="H427" s="49"/>
      <c r="I427" s="50">
        <f t="shared" si="31"/>
        <v>-174.02</v>
      </c>
      <c r="J427" s="51">
        <f t="shared" si="32"/>
        <v>45199</v>
      </c>
      <c r="K427" s="52" t="s">
        <v>14</v>
      </c>
      <c r="M427" s="54"/>
    </row>
    <row r="428" spans="1:13" s="53" customFormat="1" ht="15" x14ac:dyDescent="0.2">
      <c r="A428" s="44" t="s">
        <v>298</v>
      </c>
      <c r="B428" s="45">
        <v>45191</v>
      </c>
      <c r="C428" s="46" t="s">
        <v>566</v>
      </c>
      <c r="D428" s="46" t="s">
        <v>666</v>
      </c>
      <c r="E428" s="47">
        <v>930</v>
      </c>
      <c r="F428" s="47"/>
      <c r="G428" s="48">
        <f t="shared" si="30"/>
        <v>25771.199999999983</v>
      </c>
      <c r="H428" s="49"/>
      <c r="I428" s="50">
        <f t="shared" si="31"/>
        <v>-930</v>
      </c>
      <c r="J428" s="51">
        <f t="shared" si="32"/>
        <v>45199</v>
      </c>
      <c r="K428" s="52" t="s">
        <v>11</v>
      </c>
      <c r="M428" s="54"/>
    </row>
    <row r="429" spans="1:13" s="53" customFormat="1" ht="15" x14ac:dyDescent="0.2">
      <c r="A429" s="44" t="s">
        <v>298</v>
      </c>
      <c r="B429" s="45">
        <v>45191</v>
      </c>
      <c r="C429" s="46" t="s">
        <v>647</v>
      </c>
      <c r="D429" s="46" t="s">
        <v>667</v>
      </c>
      <c r="E429" s="47">
        <v>1920</v>
      </c>
      <c r="F429" s="47"/>
      <c r="G429" s="48">
        <f t="shared" si="30"/>
        <v>26701.199999999983</v>
      </c>
      <c r="H429" s="49"/>
      <c r="I429" s="50">
        <f t="shared" si="31"/>
        <v>-1920</v>
      </c>
      <c r="J429" s="51">
        <f t="shared" si="32"/>
        <v>45199</v>
      </c>
      <c r="K429" s="52" t="s">
        <v>9</v>
      </c>
      <c r="M429" s="54"/>
    </row>
    <row r="430" spans="1:13" s="53" customFormat="1" ht="15" x14ac:dyDescent="0.2">
      <c r="A430" s="44" t="s">
        <v>298</v>
      </c>
      <c r="B430" s="45">
        <v>45191</v>
      </c>
      <c r="C430" s="46" t="s">
        <v>590</v>
      </c>
      <c r="D430" s="46" t="s">
        <v>668</v>
      </c>
      <c r="E430" s="47">
        <v>4800</v>
      </c>
      <c r="F430" s="47"/>
      <c r="G430" s="48">
        <f t="shared" si="30"/>
        <v>28621.199999999983</v>
      </c>
      <c r="H430" s="49"/>
      <c r="I430" s="50">
        <f t="shared" si="31"/>
        <v>-4800</v>
      </c>
      <c r="J430" s="51">
        <f t="shared" si="32"/>
        <v>45199</v>
      </c>
      <c r="K430" s="52" t="s">
        <v>9</v>
      </c>
      <c r="M430" s="54"/>
    </row>
    <row r="431" spans="1:13" s="53" customFormat="1" ht="15" x14ac:dyDescent="0.2">
      <c r="A431" s="44" t="s">
        <v>298</v>
      </c>
      <c r="B431" s="45">
        <v>45191</v>
      </c>
      <c r="C431" s="46" t="s">
        <v>649</v>
      </c>
      <c r="D431" s="46" t="s">
        <v>669</v>
      </c>
      <c r="E431" s="47">
        <v>2808</v>
      </c>
      <c r="F431" s="47"/>
      <c r="G431" s="48">
        <f t="shared" si="30"/>
        <v>33421.199999999983</v>
      </c>
      <c r="H431" s="49"/>
      <c r="I431" s="50">
        <f t="shared" si="31"/>
        <v>-2808</v>
      </c>
      <c r="J431" s="51">
        <f t="shared" si="32"/>
        <v>45199</v>
      </c>
      <c r="K431" s="52" t="s">
        <v>12</v>
      </c>
      <c r="M431" s="54"/>
    </row>
    <row r="432" spans="1:13" s="53" customFormat="1" ht="15" x14ac:dyDescent="0.2">
      <c r="A432" s="44" t="s">
        <v>298</v>
      </c>
      <c r="B432" s="45">
        <v>45191</v>
      </c>
      <c r="C432" s="46" t="s">
        <v>560</v>
      </c>
      <c r="D432" s="46" t="s">
        <v>670</v>
      </c>
      <c r="E432" s="47">
        <v>13200</v>
      </c>
      <c r="F432" s="47"/>
      <c r="G432" s="48">
        <f t="shared" si="30"/>
        <v>36229.199999999983</v>
      </c>
      <c r="H432" s="49"/>
      <c r="I432" s="50">
        <f t="shared" si="31"/>
        <v>-13200</v>
      </c>
      <c r="J432" s="51">
        <f t="shared" si="32"/>
        <v>45199</v>
      </c>
      <c r="K432" s="52" t="s">
        <v>9</v>
      </c>
      <c r="M432" s="54"/>
    </row>
    <row r="433" spans="1:13" s="53" customFormat="1" ht="15" x14ac:dyDescent="0.2">
      <c r="A433" s="44" t="s">
        <v>298</v>
      </c>
      <c r="B433" s="45">
        <v>45191</v>
      </c>
      <c r="C433" s="46" t="s">
        <v>554</v>
      </c>
      <c r="D433" s="46" t="s">
        <v>671</v>
      </c>
      <c r="E433" s="47">
        <v>2400</v>
      </c>
      <c r="F433" s="47"/>
      <c r="G433" s="48">
        <f t="shared" si="30"/>
        <v>49429.199999999983</v>
      </c>
      <c r="H433" s="49"/>
      <c r="I433" s="50">
        <f t="shared" si="31"/>
        <v>-2400</v>
      </c>
      <c r="J433" s="51">
        <f t="shared" si="32"/>
        <v>45199</v>
      </c>
      <c r="K433" s="52" t="s">
        <v>9</v>
      </c>
      <c r="M433" s="54"/>
    </row>
    <row r="434" spans="1:13" s="53" customFormat="1" ht="15" x14ac:dyDescent="0.2">
      <c r="A434" s="44" t="s">
        <v>298</v>
      </c>
      <c r="B434" s="45">
        <v>45191</v>
      </c>
      <c r="C434" s="46" t="s">
        <v>505</v>
      </c>
      <c r="D434" s="46" t="s">
        <v>672</v>
      </c>
      <c r="E434" s="47"/>
      <c r="F434" s="47">
        <v>50000</v>
      </c>
      <c r="G434" s="48">
        <f t="shared" si="30"/>
        <v>51829.199999999983</v>
      </c>
      <c r="H434" s="49"/>
      <c r="I434" s="50">
        <f t="shared" si="31"/>
        <v>50000</v>
      </c>
      <c r="J434" s="51">
        <f t="shared" si="32"/>
        <v>45199</v>
      </c>
      <c r="K434" s="52" t="s">
        <v>30</v>
      </c>
      <c r="M434" s="54"/>
    </row>
    <row r="435" spans="1:13" s="53" customFormat="1" ht="15" x14ac:dyDescent="0.2">
      <c r="A435" s="44" t="s">
        <v>298</v>
      </c>
      <c r="B435" s="45">
        <v>45190</v>
      </c>
      <c r="C435" s="46" t="s">
        <v>588</v>
      </c>
      <c r="D435" s="46" t="s">
        <v>673</v>
      </c>
      <c r="E435" s="47">
        <v>6048</v>
      </c>
      <c r="F435" s="47"/>
      <c r="G435" s="48">
        <f t="shared" si="30"/>
        <v>1829.1999999999825</v>
      </c>
      <c r="H435" s="49"/>
      <c r="I435" s="50">
        <f t="shared" si="31"/>
        <v>-6048</v>
      </c>
      <c r="J435" s="51">
        <f t="shared" si="32"/>
        <v>45199</v>
      </c>
      <c r="K435" s="52" t="s">
        <v>14</v>
      </c>
      <c r="M435" s="54"/>
    </row>
    <row r="436" spans="1:13" s="53" customFormat="1" ht="15" x14ac:dyDescent="0.2">
      <c r="A436" s="44" t="s">
        <v>298</v>
      </c>
      <c r="B436" s="45">
        <v>45190</v>
      </c>
      <c r="C436" s="46" t="s">
        <v>630</v>
      </c>
      <c r="D436" s="46" t="s">
        <v>674</v>
      </c>
      <c r="E436" s="47">
        <v>12072</v>
      </c>
      <c r="F436" s="47"/>
      <c r="G436" s="48">
        <f t="shared" si="30"/>
        <v>7877.1999999999825</v>
      </c>
      <c r="H436" s="49"/>
      <c r="I436" s="50">
        <f t="shared" si="31"/>
        <v>-12072</v>
      </c>
      <c r="J436" s="51">
        <f t="shared" si="32"/>
        <v>45199</v>
      </c>
      <c r="K436" s="52" t="s">
        <v>9</v>
      </c>
      <c r="M436" s="54"/>
    </row>
    <row r="437" spans="1:13" s="53" customFormat="1" ht="15" x14ac:dyDescent="0.2">
      <c r="A437" s="44" t="s">
        <v>298</v>
      </c>
      <c r="B437" s="45">
        <v>45190</v>
      </c>
      <c r="C437" s="46" t="s">
        <v>630</v>
      </c>
      <c r="D437" s="46" t="s">
        <v>675</v>
      </c>
      <c r="E437" s="47">
        <v>1800</v>
      </c>
      <c r="F437" s="47"/>
      <c r="G437" s="48">
        <f t="shared" si="30"/>
        <v>19949.199999999983</v>
      </c>
      <c r="H437" s="49"/>
      <c r="I437" s="50">
        <f t="shared" si="31"/>
        <v>-1800</v>
      </c>
      <c r="J437" s="51">
        <f t="shared" si="32"/>
        <v>45199</v>
      </c>
      <c r="K437" s="52" t="s">
        <v>9</v>
      </c>
      <c r="M437" s="54"/>
    </row>
    <row r="438" spans="1:13" s="53" customFormat="1" ht="15" x14ac:dyDescent="0.2">
      <c r="A438" s="44" t="s">
        <v>298</v>
      </c>
      <c r="B438" s="45">
        <v>45190</v>
      </c>
      <c r="C438" s="46" t="s">
        <v>630</v>
      </c>
      <c r="D438" s="46" t="s">
        <v>676</v>
      </c>
      <c r="E438" s="47">
        <v>13224</v>
      </c>
      <c r="F438" s="47"/>
      <c r="G438" s="48">
        <f t="shared" si="30"/>
        <v>21749.199999999983</v>
      </c>
      <c r="H438" s="49"/>
      <c r="I438" s="50">
        <f t="shared" si="31"/>
        <v>-13224</v>
      </c>
      <c r="J438" s="51">
        <f t="shared" si="32"/>
        <v>45199</v>
      </c>
      <c r="K438" s="52" t="s">
        <v>9</v>
      </c>
      <c r="M438" s="54"/>
    </row>
    <row r="439" spans="1:13" s="53" customFormat="1" ht="15" x14ac:dyDescent="0.2">
      <c r="A439" s="44" t="s">
        <v>298</v>
      </c>
      <c r="B439" s="45">
        <v>45154</v>
      </c>
      <c r="C439" s="46" t="s">
        <v>630</v>
      </c>
      <c r="D439" s="46"/>
      <c r="E439" s="47">
        <v>45208.5</v>
      </c>
      <c r="F439" s="47"/>
      <c r="G439" s="48">
        <f t="shared" si="30"/>
        <v>34973.199999999983</v>
      </c>
      <c r="H439" s="49"/>
      <c r="I439" s="50">
        <f t="shared" si="31"/>
        <v>-45208.5</v>
      </c>
      <c r="J439" s="51">
        <f t="shared" si="32"/>
        <v>45169</v>
      </c>
      <c r="K439" s="52" t="s">
        <v>9</v>
      </c>
      <c r="M439" s="54"/>
    </row>
    <row r="440" spans="1:13" s="53" customFormat="1" ht="15" x14ac:dyDescent="0.2">
      <c r="A440" s="44" t="s">
        <v>298</v>
      </c>
      <c r="B440" s="45">
        <v>45154</v>
      </c>
      <c r="C440" s="46" t="s">
        <v>677</v>
      </c>
      <c r="D440" s="46"/>
      <c r="E440" s="47">
        <v>1495</v>
      </c>
      <c r="F440" s="47"/>
      <c r="G440" s="48">
        <f t="shared" si="30"/>
        <v>80181.699999999983</v>
      </c>
      <c r="H440" s="49"/>
      <c r="I440" s="50">
        <f t="shared" si="31"/>
        <v>-1495</v>
      </c>
      <c r="J440" s="51">
        <f t="shared" si="32"/>
        <v>45169</v>
      </c>
      <c r="K440" s="52" t="s">
        <v>9</v>
      </c>
      <c r="M440" s="54"/>
    </row>
    <row r="441" spans="1:13" s="53" customFormat="1" ht="15" x14ac:dyDescent="0.2">
      <c r="A441" s="44" t="s">
        <v>298</v>
      </c>
      <c r="B441" s="45">
        <v>45154</v>
      </c>
      <c r="C441" s="46" t="s">
        <v>560</v>
      </c>
      <c r="D441" s="46"/>
      <c r="E441" s="47">
        <v>13200</v>
      </c>
      <c r="F441" s="47"/>
      <c r="G441" s="48">
        <f t="shared" si="30"/>
        <v>81676.699999999983</v>
      </c>
      <c r="H441" s="49"/>
      <c r="I441" s="50">
        <f t="shared" si="31"/>
        <v>-13200</v>
      </c>
      <c r="J441" s="51">
        <f t="shared" si="32"/>
        <v>45169</v>
      </c>
      <c r="K441" s="52" t="s">
        <v>9</v>
      </c>
      <c r="M441" s="54"/>
    </row>
    <row r="442" spans="1:13" s="53" customFormat="1" ht="15" x14ac:dyDescent="0.2">
      <c r="A442" s="44" t="s">
        <v>298</v>
      </c>
      <c r="B442" s="45">
        <v>45154</v>
      </c>
      <c r="C442" s="46" t="s">
        <v>660</v>
      </c>
      <c r="D442" s="46"/>
      <c r="E442" s="47">
        <v>780</v>
      </c>
      <c r="F442" s="47"/>
      <c r="G442" s="48">
        <f t="shared" si="30"/>
        <v>94876.699999999983</v>
      </c>
      <c r="H442" s="49"/>
      <c r="I442" s="50">
        <f t="shared" si="31"/>
        <v>-780</v>
      </c>
      <c r="J442" s="51">
        <f t="shared" si="32"/>
        <v>45169</v>
      </c>
      <c r="K442" s="52" t="s">
        <v>9</v>
      </c>
      <c r="M442" s="54"/>
    </row>
    <row r="443" spans="1:13" s="53" customFormat="1" ht="15" x14ac:dyDescent="0.2">
      <c r="A443" s="44" t="s">
        <v>298</v>
      </c>
      <c r="B443" s="45">
        <v>45154</v>
      </c>
      <c r="C443" s="46" t="s">
        <v>664</v>
      </c>
      <c r="D443" s="46"/>
      <c r="E443" s="47">
        <v>342.42</v>
      </c>
      <c r="F443" s="47"/>
      <c r="G443" s="48">
        <f t="shared" si="30"/>
        <v>95656.699999999983</v>
      </c>
      <c r="H443" s="49"/>
      <c r="I443" s="50">
        <f t="shared" si="31"/>
        <v>-342.42</v>
      </c>
      <c r="J443" s="51">
        <f t="shared" si="32"/>
        <v>45169</v>
      </c>
      <c r="K443" s="52" t="s">
        <v>14</v>
      </c>
      <c r="M443" s="54"/>
    </row>
    <row r="444" spans="1:13" s="53" customFormat="1" ht="15" x14ac:dyDescent="0.2">
      <c r="A444" s="44" t="s">
        <v>298</v>
      </c>
      <c r="B444" s="45">
        <v>45154</v>
      </c>
      <c r="C444" s="46" t="s">
        <v>588</v>
      </c>
      <c r="D444" s="46"/>
      <c r="E444" s="47">
        <v>6048</v>
      </c>
      <c r="F444" s="47"/>
      <c r="G444" s="48">
        <f t="shared" si="30"/>
        <v>95999.119999999981</v>
      </c>
      <c r="H444" s="49"/>
      <c r="I444" s="50">
        <f t="shared" si="31"/>
        <v>-6048</v>
      </c>
      <c r="J444" s="51">
        <f t="shared" si="32"/>
        <v>45169</v>
      </c>
      <c r="K444" s="52" t="s">
        <v>14</v>
      </c>
      <c r="M444" s="54"/>
    </row>
    <row r="445" spans="1:13" s="53" customFormat="1" ht="15" x14ac:dyDescent="0.2">
      <c r="A445" s="44" t="s">
        <v>298</v>
      </c>
      <c r="B445" s="45">
        <v>45154</v>
      </c>
      <c r="C445" s="46" t="s">
        <v>647</v>
      </c>
      <c r="D445" s="46"/>
      <c r="E445" s="47">
        <v>5544</v>
      </c>
      <c r="F445" s="47"/>
      <c r="G445" s="48">
        <f t="shared" si="30"/>
        <v>102047.11999999998</v>
      </c>
      <c r="H445" s="49"/>
      <c r="I445" s="50">
        <f t="shared" si="31"/>
        <v>-5544</v>
      </c>
      <c r="J445" s="51">
        <f t="shared" si="32"/>
        <v>45169</v>
      </c>
      <c r="K445" s="52" t="s">
        <v>9</v>
      </c>
      <c r="M445" s="54"/>
    </row>
    <row r="446" spans="1:13" s="53" customFormat="1" ht="15" x14ac:dyDescent="0.2">
      <c r="A446" s="44" t="s">
        <v>298</v>
      </c>
      <c r="B446" s="45">
        <v>45154</v>
      </c>
      <c r="C446" s="46" t="s">
        <v>590</v>
      </c>
      <c r="D446" s="46"/>
      <c r="E446" s="47">
        <v>927.6</v>
      </c>
      <c r="F446" s="47"/>
      <c r="G446" s="48">
        <f t="shared" si="30"/>
        <v>107591.11999999998</v>
      </c>
      <c r="H446" s="49"/>
      <c r="I446" s="50">
        <f t="shared" si="31"/>
        <v>-927.6</v>
      </c>
      <c r="J446" s="51">
        <f t="shared" si="32"/>
        <v>45169</v>
      </c>
      <c r="K446" s="52" t="s">
        <v>9</v>
      </c>
      <c r="M446" s="54"/>
    </row>
    <row r="447" spans="1:13" s="53" customFormat="1" ht="15" x14ac:dyDescent="0.2">
      <c r="A447" s="44" t="s">
        <v>298</v>
      </c>
      <c r="B447" s="45">
        <v>45154</v>
      </c>
      <c r="C447" s="46" t="s">
        <v>554</v>
      </c>
      <c r="D447" s="46"/>
      <c r="E447" s="47">
        <v>4800</v>
      </c>
      <c r="F447" s="47"/>
      <c r="G447" s="48">
        <f t="shared" si="30"/>
        <v>108518.71999999999</v>
      </c>
      <c r="H447" s="49"/>
      <c r="I447" s="50">
        <f t="shared" si="31"/>
        <v>-4800</v>
      </c>
      <c r="J447" s="51">
        <f t="shared" si="32"/>
        <v>45169</v>
      </c>
      <c r="K447" s="52" t="s">
        <v>9</v>
      </c>
      <c r="M447" s="54"/>
    </row>
    <row r="448" spans="1:13" s="53" customFormat="1" ht="15" x14ac:dyDescent="0.2">
      <c r="A448" s="44" t="s">
        <v>298</v>
      </c>
      <c r="B448" s="45">
        <v>45154</v>
      </c>
      <c r="C448" s="46" t="s">
        <v>678</v>
      </c>
      <c r="D448" s="46"/>
      <c r="E448" s="47">
        <v>13200</v>
      </c>
      <c r="F448" s="47"/>
      <c r="G448" s="48">
        <f t="shared" si="30"/>
        <v>113318.71999999999</v>
      </c>
      <c r="H448" s="49"/>
      <c r="I448" s="50">
        <f t="shared" si="31"/>
        <v>-13200</v>
      </c>
      <c r="J448" s="51">
        <f t="shared" si="32"/>
        <v>45169</v>
      </c>
      <c r="K448" s="52" t="s">
        <v>13</v>
      </c>
      <c r="M448" s="54"/>
    </row>
    <row r="449" spans="1:13" s="53" customFormat="1" ht="15" x14ac:dyDescent="0.2">
      <c r="A449" s="44" t="s">
        <v>298</v>
      </c>
      <c r="B449" s="45">
        <v>45154</v>
      </c>
      <c r="C449" s="46" t="s">
        <v>505</v>
      </c>
      <c r="D449" s="46"/>
      <c r="E449" s="47"/>
      <c r="F449" s="47">
        <v>50000</v>
      </c>
      <c r="G449" s="48">
        <f t="shared" si="30"/>
        <v>126518.71999999999</v>
      </c>
      <c r="H449" s="49"/>
      <c r="I449" s="50">
        <f t="shared" si="31"/>
        <v>50000</v>
      </c>
      <c r="J449" s="51">
        <f t="shared" si="32"/>
        <v>45169</v>
      </c>
      <c r="K449" s="52" t="s">
        <v>30</v>
      </c>
      <c r="M449" s="54"/>
    </row>
    <row r="450" spans="1:13" s="53" customFormat="1" ht="15" x14ac:dyDescent="0.2">
      <c r="A450" s="44" t="s">
        <v>298</v>
      </c>
      <c r="B450" s="45">
        <v>45142</v>
      </c>
      <c r="C450" s="46" t="s">
        <v>346</v>
      </c>
      <c r="D450" s="46"/>
      <c r="E450" s="47"/>
      <c r="F450" s="47">
        <v>31655.11</v>
      </c>
      <c r="G450" s="48">
        <f t="shared" si="30"/>
        <v>76518.719999999987</v>
      </c>
      <c r="H450" s="49"/>
      <c r="I450" s="50">
        <f t="shared" si="31"/>
        <v>31655.11</v>
      </c>
      <c r="J450" s="51">
        <f t="shared" si="32"/>
        <v>45169</v>
      </c>
      <c r="K450" s="52" t="s">
        <v>6</v>
      </c>
      <c r="M450" s="54"/>
    </row>
    <row r="451" spans="1:13" s="53" customFormat="1" ht="15" x14ac:dyDescent="0.2">
      <c r="A451" s="44" t="s">
        <v>298</v>
      </c>
      <c r="B451" s="45">
        <v>45127</v>
      </c>
      <c r="C451" s="46" t="s">
        <v>630</v>
      </c>
      <c r="D451" s="46"/>
      <c r="E451" s="47">
        <v>53329.5</v>
      </c>
      <c r="F451" s="47"/>
      <c r="G451" s="48">
        <f t="shared" si="30"/>
        <v>44863.609999999986</v>
      </c>
      <c r="H451" s="49"/>
      <c r="I451" s="50">
        <f t="shared" si="31"/>
        <v>-53329.5</v>
      </c>
      <c r="J451" s="51">
        <f t="shared" si="32"/>
        <v>45138</v>
      </c>
      <c r="K451" s="52" t="s">
        <v>9</v>
      </c>
      <c r="M451" s="54"/>
    </row>
    <row r="452" spans="1:13" s="53" customFormat="1" ht="15" x14ac:dyDescent="0.2">
      <c r="A452" s="44" t="s">
        <v>298</v>
      </c>
      <c r="B452" s="45">
        <v>45127</v>
      </c>
      <c r="C452" s="46" t="s">
        <v>584</v>
      </c>
      <c r="D452" s="46"/>
      <c r="E452" s="47">
        <v>4200</v>
      </c>
      <c r="F452" s="47"/>
      <c r="G452" s="48">
        <f t="shared" si="30"/>
        <v>98193.109999999986</v>
      </c>
      <c r="H452" s="49"/>
      <c r="I452" s="50">
        <f t="shared" si="31"/>
        <v>-4200</v>
      </c>
      <c r="J452" s="51">
        <f t="shared" si="32"/>
        <v>45138</v>
      </c>
      <c r="K452" s="52" t="s">
        <v>9</v>
      </c>
      <c r="M452" s="54"/>
    </row>
    <row r="453" spans="1:13" s="53" customFormat="1" ht="15" x14ac:dyDescent="0.2">
      <c r="A453" s="44" t="s">
        <v>298</v>
      </c>
      <c r="B453" s="45">
        <v>45127</v>
      </c>
      <c r="C453" s="46" t="s">
        <v>560</v>
      </c>
      <c r="D453" s="46"/>
      <c r="E453" s="47">
        <v>11400</v>
      </c>
      <c r="F453" s="47"/>
      <c r="G453" s="48">
        <f t="shared" si="30"/>
        <v>102393.10999999999</v>
      </c>
      <c r="H453" s="49"/>
      <c r="I453" s="50">
        <f t="shared" si="31"/>
        <v>-11400</v>
      </c>
      <c r="J453" s="51">
        <f t="shared" si="32"/>
        <v>45138</v>
      </c>
      <c r="K453" s="52" t="s">
        <v>9</v>
      </c>
      <c r="M453" s="54"/>
    </row>
    <row r="454" spans="1:13" s="53" customFormat="1" ht="15" x14ac:dyDescent="0.2">
      <c r="A454" s="44" t="s">
        <v>298</v>
      </c>
      <c r="B454" s="45">
        <v>45127</v>
      </c>
      <c r="C454" s="46" t="s">
        <v>551</v>
      </c>
      <c r="D454" s="46"/>
      <c r="E454" s="47">
        <v>2880</v>
      </c>
      <c r="F454" s="47"/>
      <c r="G454" s="48">
        <f t="shared" si="30"/>
        <v>113793.10999999999</v>
      </c>
      <c r="H454" s="49"/>
      <c r="I454" s="50">
        <f t="shared" si="31"/>
        <v>-2880</v>
      </c>
      <c r="J454" s="51">
        <f t="shared" si="32"/>
        <v>45138</v>
      </c>
      <c r="K454" s="52" t="s">
        <v>9</v>
      </c>
      <c r="M454" s="54"/>
    </row>
    <row r="455" spans="1:13" s="53" customFormat="1" ht="15" x14ac:dyDescent="0.2">
      <c r="A455" s="44" t="s">
        <v>298</v>
      </c>
      <c r="B455" s="45">
        <v>45127</v>
      </c>
      <c r="C455" s="46" t="s">
        <v>664</v>
      </c>
      <c r="D455" s="46"/>
      <c r="E455" s="47">
        <v>10928.75</v>
      </c>
      <c r="F455" s="47"/>
      <c r="G455" s="48">
        <f t="shared" si="30"/>
        <v>116673.10999999999</v>
      </c>
      <c r="H455" s="49"/>
      <c r="I455" s="50">
        <f t="shared" si="31"/>
        <v>-10928.75</v>
      </c>
      <c r="J455" s="51">
        <f t="shared" si="32"/>
        <v>45138</v>
      </c>
      <c r="K455" s="52" t="s">
        <v>14</v>
      </c>
      <c r="M455" s="54"/>
    </row>
    <row r="456" spans="1:13" s="53" customFormat="1" ht="15" x14ac:dyDescent="0.2">
      <c r="A456" s="44" t="s">
        <v>298</v>
      </c>
      <c r="B456" s="45">
        <v>45127</v>
      </c>
      <c r="C456" s="46" t="s">
        <v>566</v>
      </c>
      <c r="D456" s="46"/>
      <c r="E456" s="47">
        <v>1830</v>
      </c>
      <c r="F456" s="47"/>
      <c r="G456" s="48">
        <f t="shared" si="30"/>
        <v>127601.85999999999</v>
      </c>
      <c r="H456" s="49"/>
      <c r="I456" s="50">
        <f t="shared" si="31"/>
        <v>-1830</v>
      </c>
      <c r="J456" s="51">
        <f t="shared" si="32"/>
        <v>45138</v>
      </c>
      <c r="K456" s="52" t="s">
        <v>11</v>
      </c>
      <c r="M456" s="54"/>
    </row>
    <row r="457" spans="1:13" s="53" customFormat="1" ht="15" x14ac:dyDescent="0.2">
      <c r="A457" s="44" t="s">
        <v>298</v>
      </c>
      <c r="B457" s="45">
        <v>45127</v>
      </c>
      <c r="C457" s="46" t="s">
        <v>588</v>
      </c>
      <c r="D457" s="46"/>
      <c r="E457" s="47">
        <v>6048</v>
      </c>
      <c r="F457" s="47"/>
      <c r="G457" s="48">
        <f t="shared" si="30"/>
        <v>129431.85999999999</v>
      </c>
      <c r="H457" s="49"/>
      <c r="I457" s="50">
        <f t="shared" si="31"/>
        <v>-6048</v>
      </c>
      <c r="J457" s="51">
        <f t="shared" si="32"/>
        <v>45138</v>
      </c>
      <c r="K457" s="52" t="s">
        <v>14</v>
      </c>
      <c r="M457" s="54"/>
    </row>
    <row r="458" spans="1:13" s="53" customFormat="1" ht="15" x14ac:dyDescent="0.2">
      <c r="A458" s="44" t="s">
        <v>298</v>
      </c>
      <c r="B458" s="45">
        <v>45127</v>
      </c>
      <c r="C458" s="46" t="s">
        <v>647</v>
      </c>
      <c r="D458" s="46"/>
      <c r="E458" s="47">
        <v>7800</v>
      </c>
      <c r="F458" s="47"/>
      <c r="G458" s="48">
        <f t="shared" si="30"/>
        <v>135479.85999999999</v>
      </c>
      <c r="H458" s="49"/>
      <c r="I458" s="50">
        <f t="shared" si="31"/>
        <v>-7800</v>
      </c>
      <c r="J458" s="51">
        <f t="shared" si="32"/>
        <v>45138</v>
      </c>
      <c r="K458" s="52" t="s">
        <v>9</v>
      </c>
      <c r="M458" s="54"/>
    </row>
    <row r="459" spans="1:13" s="53" customFormat="1" ht="15" x14ac:dyDescent="0.2">
      <c r="A459" s="44" t="s">
        <v>298</v>
      </c>
      <c r="B459" s="45">
        <v>45127</v>
      </c>
      <c r="C459" s="46" t="s">
        <v>590</v>
      </c>
      <c r="D459" s="46"/>
      <c r="E459" s="47">
        <v>2400</v>
      </c>
      <c r="F459" s="47"/>
      <c r="G459" s="48">
        <f t="shared" si="30"/>
        <v>143279.85999999999</v>
      </c>
      <c r="H459" s="49"/>
      <c r="I459" s="50">
        <f t="shared" si="31"/>
        <v>-2400</v>
      </c>
      <c r="J459" s="51">
        <f t="shared" si="32"/>
        <v>45138</v>
      </c>
      <c r="K459" s="52" t="s">
        <v>9</v>
      </c>
      <c r="M459" s="54"/>
    </row>
    <row r="460" spans="1:13" s="53" customFormat="1" ht="15" x14ac:dyDescent="0.2">
      <c r="A460" s="44" t="s">
        <v>298</v>
      </c>
      <c r="B460" s="45">
        <v>45127</v>
      </c>
      <c r="C460" s="46" t="s">
        <v>570</v>
      </c>
      <c r="D460" s="46"/>
      <c r="E460" s="47">
        <v>504</v>
      </c>
      <c r="F460" s="47"/>
      <c r="G460" s="48">
        <f t="shared" si="30"/>
        <v>145679.85999999999</v>
      </c>
      <c r="H460" s="49"/>
      <c r="I460" s="50">
        <f t="shared" si="31"/>
        <v>-504</v>
      </c>
      <c r="J460" s="51">
        <f t="shared" si="32"/>
        <v>45138</v>
      </c>
      <c r="K460" s="52" t="s">
        <v>13</v>
      </c>
      <c r="M460" s="54"/>
    </row>
    <row r="461" spans="1:13" s="53" customFormat="1" ht="15" x14ac:dyDescent="0.2">
      <c r="A461" s="44" t="s">
        <v>298</v>
      </c>
      <c r="B461" s="45">
        <v>45127</v>
      </c>
      <c r="C461" s="46" t="s">
        <v>505</v>
      </c>
      <c r="D461" s="46"/>
      <c r="E461" s="47"/>
      <c r="F461" s="47">
        <v>50000</v>
      </c>
      <c r="G461" s="48">
        <f t="shared" si="30"/>
        <v>146183.85999999999</v>
      </c>
      <c r="H461" s="49"/>
      <c r="I461" s="50">
        <f t="shared" si="31"/>
        <v>50000</v>
      </c>
      <c r="J461" s="51">
        <f t="shared" si="32"/>
        <v>45138</v>
      </c>
      <c r="K461" s="52" t="s">
        <v>30</v>
      </c>
      <c r="M461" s="54"/>
    </row>
    <row r="462" spans="1:13" s="53" customFormat="1" ht="15" x14ac:dyDescent="0.2">
      <c r="A462" s="44" t="s">
        <v>298</v>
      </c>
      <c r="B462" s="45">
        <v>45119</v>
      </c>
      <c r="C462" s="46" t="s">
        <v>577</v>
      </c>
      <c r="D462" s="46"/>
      <c r="E462" s="47">
        <v>90000</v>
      </c>
      <c r="F462" s="47"/>
      <c r="G462" s="48">
        <f t="shared" si="30"/>
        <v>96183.859999999986</v>
      </c>
      <c r="H462" s="49"/>
      <c r="I462" s="50">
        <f t="shared" si="31"/>
        <v>-90000</v>
      </c>
      <c r="J462" s="51">
        <f t="shared" si="32"/>
        <v>45138</v>
      </c>
      <c r="K462" s="52" t="s">
        <v>14</v>
      </c>
      <c r="M462" s="54"/>
    </row>
    <row r="463" spans="1:13" s="53" customFormat="1" ht="15" x14ac:dyDescent="0.2">
      <c r="A463" s="44" t="s">
        <v>298</v>
      </c>
      <c r="B463" s="45">
        <v>45117</v>
      </c>
      <c r="C463" s="46" t="s">
        <v>555</v>
      </c>
      <c r="D463" s="46"/>
      <c r="E463" s="47">
        <v>18773.830000000002</v>
      </c>
      <c r="F463" s="47"/>
      <c r="G463" s="48">
        <f t="shared" si="30"/>
        <v>186183.86</v>
      </c>
      <c r="H463" s="49"/>
      <c r="I463" s="50">
        <f t="shared" si="31"/>
        <v>-18773.830000000002</v>
      </c>
      <c r="J463" s="51">
        <f t="shared" si="32"/>
        <v>45138</v>
      </c>
      <c r="K463" s="52" t="s">
        <v>8</v>
      </c>
      <c r="M463" s="54"/>
    </row>
    <row r="464" spans="1:13" s="53" customFormat="1" ht="15" x14ac:dyDescent="0.2">
      <c r="A464" s="44" t="s">
        <v>298</v>
      </c>
      <c r="B464" s="45">
        <v>45117</v>
      </c>
      <c r="C464" s="46" t="s">
        <v>505</v>
      </c>
      <c r="D464" s="46"/>
      <c r="E464" s="47"/>
      <c r="F464" s="47">
        <v>200000</v>
      </c>
      <c r="G464" s="48">
        <f t="shared" si="30"/>
        <v>204957.69</v>
      </c>
      <c r="H464" s="49"/>
      <c r="I464" s="50">
        <f t="shared" si="31"/>
        <v>200000</v>
      </c>
      <c r="J464" s="51">
        <f t="shared" si="32"/>
        <v>45138</v>
      </c>
      <c r="K464" s="52" t="s">
        <v>30</v>
      </c>
      <c r="M464" s="54"/>
    </row>
    <row r="465" spans="1:13" s="53" customFormat="1" ht="15" x14ac:dyDescent="0.2">
      <c r="A465" s="44" t="s">
        <v>298</v>
      </c>
      <c r="B465" s="45">
        <v>45107</v>
      </c>
      <c r="C465" s="46" t="s">
        <v>579</v>
      </c>
      <c r="D465" s="46"/>
      <c r="E465" s="47">
        <v>130.5</v>
      </c>
      <c r="F465" s="47"/>
      <c r="G465" s="48">
        <f t="shared" si="30"/>
        <v>4957.6900000000023</v>
      </c>
      <c r="H465" s="49"/>
      <c r="I465" s="50">
        <f t="shared" si="31"/>
        <v>-130.5</v>
      </c>
      <c r="J465" s="51">
        <f t="shared" si="32"/>
        <v>45107</v>
      </c>
      <c r="K465" s="52" t="s">
        <v>14</v>
      </c>
      <c r="M465" s="54"/>
    </row>
    <row r="466" spans="1:13" s="53" customFormat="1" ht="15" x14ac:dyDescent="0.2">
      <c r="A466" s="44" t="s">
        <v>298</v>
      </c>
      <c r="B466" s="45">
        <v>45097</v>
      </c>
      <c r="C466" s="46" t="s">
        <v>679</v>
      </c>
      <c r="D466" s="46"/>
      <c r="E466" s="47">
        <v>1800</v>
      </c>
      <c r="F466" s="47"/>
      <c r="G466" s="48">
        <f t="shared" si="30"/>
        <v>5088.1900000000023</v>
      </c>
      <c r="H466" s="49"/>
      <c r="I466" s="50">
        <f t="shared" si="31"/>
        <v>-1800</v>
      </c>
      <c r="J466" s="51">
        <f t="shared" si="32"/>
        <v>45107</v>
      </c>
      <c r="K466" s="52" t="s">
        <v>9</v>
      </c>
      <c r="M466" s="54"/>
    </row>
    <row r="467" spans="1:13" s="53" customFormat="1" ht="15" x14ac:dyDescent="0.2">
      <c r="A467" s="44" t="s">
        <v>298</v>
      </c>
      <c r="B467" s="45">
        <v>45093</v>
      </c>
      <c r="C467" s="46" t="s">
        <v>630</v>
      </c>
      <c r="D467" s="46"/>
      <c r="E467" s="47">
        <v>35832</v>
      </c>
      <c r="F467" s="47"/>
      <c r="G467" s="48">
        <f t="shared" si="30"/>
        <v>6888.1900000000023</v>
      </c>
      <c r="H467" s="49"/>
      <c r="I467" s="50">
        <f t="shared" si="31"/>
        <v>-35832</v>
      </c>
      <c r="J467" s="51">
        <f t="shared" si="32"/>
        <v>45107</v>
      </c>
      <c r="K467" s="52" t="s">
        <v>9</v>
      </c>
      <c r="M467" s="54"/>
    </row>
    <row r="468" spans="1:13" s="53" customFormat="1" ht="15" x14ac:dyDescent="0.2">
      <c r="A468" s="44" t="s">
        <v>298</v>
      </c>
      <c r="B468" s="45">
        <v>45093</v>
      </c>
      <c r="C468" s="46" t="s">
        <v>590</v>
      </c>
      <c r="D468" s="46"/>
      <c r="E468" s="47">
        <v>24156</v>
      </c>
      <c r="F468" s="47"/>
      <c r="G468" s="48">
        <f t="shared" si="30"/>
        <v>42720.19</v>
      </c>
      <c r="H468" s="49"/>
      <c r="I468" s="50">
        <f t="shared" si="31"/>
        <v>-24156</v>
      </c>
      <c r="J468" s="51">
        <f t="shared" si="32"/>
        <v>45107</v>
      </c>
      <c r="K468" s="52" t="s">
        <v>9</v>
      </c>
      <c r="M468" s="54"/>
    </row>
    <row r="469" spans="1:13" s="53" customFormat="1" ht="15" x14ac:dyDescent="0.2">
      <c r="A469" s="44" t="s">
        <v>298</v>
      </c>
      <c r="B469" s="45">
        <v>45093</v>
      </c>
      <c r="C469" s="46" t="s">
        <v>560</v>
      </c>
      <c r="D469" s="46"/>
      <c r="E469" s="47">
        <v>22800</v>
      </c>
      <c r="F469" s="47"/>
      <c r="G469" s="48">
        <f t="shared" si="30"/>
        <v>66876.19</v>
      </c>
      <c r="H469" s="49"/>
      <c r="I469" s="50">
        <f t="shared" si="31"/>
        <v>-22800</v>
      </c>
      <c r="J469" s="51">
        <f t="shared" si="32"/>
        <v>45107</v>
      </c>
      <c r="K469" s="52" t="s">
        <v>9</v>
      </c>
      <c r="M469" s="54"/>
    </row>
    <row r="470" spans="1:13" s="53" customFormat="1" ht="15" x14ac:dyDescent="0.2">
      <c r="A470" s="44" t="s">
        <v>298</v>
      </c>
      <c r="B470" s="45">
        <v>45093</v>
      </c>
      <c r="C470" s="46" t="s">
        <v>680</v>
      </c>
      <c r="D470" s="46"/>
      <c r="E470" s="47">
        <v>24000</v>
      </c>
      <c r="F470" s="47"/>
      <c r="G470" s="48">
        <f t="shared" si="30"/>
        <v>89676.19</v>
      </c>
      <c r="H470" s="49"/>
      <c r="I470" s="50">
        <f t="shared" si="31"/>
        <v>-24000</v>
      </c>
      <c r="J470" s="51">
        <f t="shared" si="32"/>
        <v>45107</v>
      </c>
      <c r="K470" s="52" t="s">
        <v>9</v>
      </c>
      <c r="M470" s="54"/>
    </row>
    <row r="471" spans="1:13" s="53" customFormat="1" ht="15" x14ac:dyDescent="0.2">
      <c r="A471" s="44" t="s">
        <v>298</v>
      </c>
      <c r="B471" s="45">
        <v>45093</v>
      </c>
      <c r="C471" s="46" t="s">
        <v>681</v>
      </c>
      <c r="D471" s="46"/>
      <c r="E471" s="47">
        <v>12000</v>
      </c>
      <c r="F471" s="47"/>
      <c r="G471" s="48">
        <f t="shared" si="30"/>
        <v>113676.19</v>
      </c>
      <c r="H471" s="49"/>
      <c r="I471" s="50">
        <f t="shared" si="31"/>
        <v>-12000</v>
      </c>
      <c r="J471" s="51">
        <f t="shared" si="32"/>
        <v>45107</v>
      </c>
      <c r="K471" s="52" t="s">
        <v>12</v>
      </c>
      <c r="M471" s="54"/>
    </row>
    <row r="472" spans="1:13" s="53" customFormat="1" ht="15" x14ac:dyDescent="0.2">
      <c r="A472" s="44" t="s">
        <v>298</v>
      </c>
      <c r="B472" s="45">
        <v>45093</v>
      </c>
      <c r="C472" s="46" t="s">
        <v>588</v>
      </c>
      <c r="D472" s="46"/>
      <c r="E472" s="47">
        <v>8928</v>
      </c>
      <c r="F472" s="47"/>
      <c r="G472" s="48">
        <f t="shared" si="30"/>
        <v>125676.19</v>
      </c>
      <c r="H472" s="49"/>
      <c r="I472" s="50">
        <f t="shared" si="31"/>
        <v>-8928</v>
      </c>
      <c r="J472" s="51">
        <f t="shared" si="32"/>
        <v>45107</v>
      </c>
      <c r="K472" s="52" t="s">
        <v>14</v>
      </c>
      <c r="M472" s="54"/>
    </row>
    <row r="473" spans="1:13" s="53" customFormat="1" ht="15" x14ac:dyDescent="0.2">
      <c r="A473" s="44" t="s">
        <v>298</v>
      </c>
      <c r="B473" s="45">
        <v>45093</v>
      </c>
      <c r="C473" s="46" t="s">
        <v>679</v>
      </c>
      <c r="D473" s="46"/>
      <c r="E473" s="47">
        <v>1300</v>
      </c>
      <c r="F473" s="47"/>
      <c r="G473" s="48">
        <f t="shared" si="30"/>
        <v>134604.19</v>
      </c>
      <c r="H473" s="49"/>
      <c r="I473" s="50">
        <f t="shared" si="31"/>
        <v>-1300</v>
      </c>
      <c r="J473" s="51">
        <f t="shared" si="32"/>
        <v>45107</v>
      </c>
      <c r="K473" s="52" t="s">
        <v>9</v>
      </c>
      <c r="M473" s="54"/>
    </row>
    <row r="474" spans="1:13" s="53" customFormat="1" ht="15" x14ac:dyDescent="0.2">
      <c r="A474" s="44" t="s">
        <v>298</v>
      </c>
      <c r="B474" s="45">
        <v>45093</v>
      </c>
      <c r="C474" s="46" t="s">
        <v>678</v>
      </c>
      <c r="D474" s="46"/>
      <c r="E474" s="47">
        <v>2400</v>
      </c>
      <c r="F474" s="47"/>
      <c r="G474" s="48">
        <f t="shared" si="30"/>
        <v>135904.19</v>
      </c>
      <c r="H474" s="49"/>
      <c r="I474" s="50">
        <f t="shared" si="31"/>
        <v>-2400</v>
      </c>
      <c r="J474" s="51">
        <f t="shared" si="32"/>
        <v>45107</v>
      </c>
      <c r="K474" s="52" t="s">
        <v>13</v>
      </c>
      <c r="M474" s="54"/>
    </row>
    <row r="475" spans="1:13" s="53" customFormat="1" ht="15" x14ac:dyDescent="0.2">
      <c r="A475" s="44" t="s">
        <v>298</v>
      </c>
      <c r="B475" s="45">
        <v>45093</v>
      </c>
      <c r="C475" s="46" t="s">
        <v>660</v>
      </c>
      <c r="D475" s="46"/>
      <c r="E475" s="47">
        <v>1170</v>
      </c>
      <c r="F475" s="47"/>
      <c r="G475" s="48">
        <f t="shared" si="30"/>
        <v>138304.19</v>
      </c>
      <c r="H475" s="49"/>
      <c r="I475" s="50">
        <f t="shared" si="31"/>
        <v>-1170</v>
      </c>
      <c r="J475" s="51">
        <f t="shared" si="32"/>
        <v>45107</v>
      </c>
      <c r="K475" s="52" t="s">
        <v>9</v>
      </c>
      <c r="M475" s="54"/>
    </row>
    <row r="476" spans="1:13" s="53" customFormat="1" ht="15" x14ac:dyDescent="0.2">
      <c r="A476" s="44" t="s">
        <v>298</v>
      </c>
      <c r="B476" s="45">
        <v>45093</v>
      </c>
      <c r="C476" s="46" t="s">
        <v>647</v>
      </c>
      <c r="D476" s="46"/>
      <c r="E476" s="47">
        <v>11400</v>
      </c>
      <c r="F476" s="47"/>
      <c r="G476" s="48">
        <f t="shared" si="30"/>
        <v>139474.19</v>
      </c>
      <c r="H476" s="49"/>
      <c r="I476" s="50">
        <f t="shared" si="31"/>
        <v>-11400</v>
      </c>
      <c r="J476" s="51">
        <f t="shared" si="32"/>
        <v>45107</v>
      </c>
      <c r="K476" s="52" t="s">
        <v>9</v>
      </c>
      <c r="M476" s="54"/>
    </row>
    <row r="477" spans="1:13" s="53" customFormat="1" ht="15" x14ac:dyDescent="0.2">
      <c r="A477" s="44" t="s">
        <v>298</v>
      </c>
      <c r="B477" s="45">
        <v>45092</v>
      </c>
      <c r="C477" s="46" t="s">
        <v>505</v>
      </c>
      <c r="D477" s="46"/>
      <c r="E477" s="47"/>
      <c r="F477" s="47">
        <v>100000</v>
      </c>
      <c r="G477" s="48">
        <f t="shared" si="30"/>
        <v>150874.19</v>
      </c>
      <c r="H477" s="49"/>
      <c r="I477" s="50">
        <f t="shared" si="31"/>
        <v>100000</v>
      </c>
      <c r="J477" s="51">
        <f t="shared" si="32"/>
        <v>45107</v>
      </c>
      <c r="K477" s="52" t="s">
        <v>30</v>
      </c>
      <c r="M477" s="54"/>
    </row>
    <row r="478" spans="1:13" s="53" customFormat="1" ht="15" x14ac:dyDescent="0.2">
      <c r="A478" s="44" t="s">
        <v>298</v>
      </c>
      <c r="B478" s="45">
        <v>45083</v>
      </c>
      <c r="C478" s="46" t="s">
        <v>581</v>
      </c>
      <c r="D478" s="46"/>
      <c r="E478" s="47">
        <v>6000</v>
      </c>
      <c r="F478" s="47"/>
      <c r="G478" s="48">
        <f t="shared" si="30"/>
        <v>50874.189999999988</v>
      </c>
      <c r="H478" s="49"/>
      <c r="I478" s="50">
        <f t="shared" si="31"/>
        <v>-6000</v>
      </c>
      <c r="J478" s="51">
        <f t="shared" si="32"/>
        <v>45107</v>
      </c>
      <c r="K478" s="52" t="s">
        <v>9</v>
      </c>
      <c r="M478" s="54"/>
    </row>
    <row r="479" spans="1:13" s="53" customFormat="1" ht="15" x14ac:dyDescent="0.2">
      <c r="A479" s="44" t="s">
        <v>298</v>
      </c>
      <c r="B479" s="45">
        <v>45050</v>
      </c>
      <c r="C479" s="46" t="s">
        <v>682</v>
      </c>
      <c r="D479" s="46"/>
      <c r="E479" s="47"/>
      <c r="F479" s="47">
        <v>14527.27</v>
      </c>
      <c r="G479" s="48">
        <f t="shared" si="30"/>
        <v>56874.189999999988</v>
      </c>
      <c r="H479" s="49"/>
      <c r="I479" s="50">
        <f t="shared" si="31"/>
        <v>14527.27</v>
      </c>
      <c r="J479" s="51">
        <f t="shared" si="32"/>
        <v>45077</v>
      </c>
      <c r="K479" s="52" t="s">
        <v>6</v>
      </c>
      <c r="M479" s="54"/>
    </row>
    <row r="480" spans="1:13" s="53" customFormat="1" ht="15" x14ac:dyDescent="0.2">
      <c r="A480" s="44" t="s">
        <v>298</v>
      </c>
      <c r="B480" s="45">
        <v>45044</v>
      </c>
      <c r="C480" s="46" t="s">
        <v>560</v>
      </c>
      <c r="D480" s="46"/>
      <c r="E480" s="47">
        <v>10200</v>
      </c>
      <c r="F480" s="47"/>
      <c r="G480" s="48">
        <f t="shared" si="30"/>
        <v>42346.919999999991</v>
      </c>
      <c r="H480" s="49"/>
      <c r="I480" s="50">
        <f t="shared" si="31"/>
        <v>-10200</v>
      </c>
      <c r="J480" s="51">
        <f t="shared" si="32"/>
        <v>45046</v>
      </c>
      <c r="K480" s="52" t="s">
        <v>9</v>
      </c>
      <c r="M480" s="54"/>
    </row>
    <row r="481" spans="1:13" s="53" customFormat="1" ht="15" x14ac:dyDescent="0.2">
      <c r="A481" s="44" t="s">
        <v>298</v>
      </c>
      <c r="B481" s="45">
        <v>45044</v>
      </c>
      <c r="C481" s="46" t="s">
        <v>588</v>
      </c>
      <c r="D481" s="46"/>
      <c r="E481" s="47">
        <v>5852.57</v>
      </c>
      <c r="F481" s="47"/>
      <c r="G481" s="48">
        <f t="shared" si="30"/>
        <v>52546.919999999991</v>
      </c>
      <c r="H481" s="49"/>
      <c r="I481" s="50">
        <f t="shared" si="31"/>
        <v>-5852.57</v>
      </c>
      <c r="J481" s="51">
        <f t="shared" si="32"/>
        <v>45046</v>
      </c>
      <c r="K481" s="52" t="s">
        <v>14</v>
      </c>
      <c r="M481" s="54"/>
    </row>
    <row r="482" spans="1:13" s="53" customFormat="1" ht="15" x14ac:dyDescent="0.2">
      <c r="A482" s="44" t="s">
        <v>298</v>
      </c>
      <c r="B482" s="45">
        <v>45044</v>
      </c>
      <c r="C482" s="46" t="s">
        <v>647</v>
      </c>
      <c r="D482" s="46"/>
      <c r="E482" s="47">
        <v>5400</v>
      </c>
      <c r="F482" s="47"/>
      <c r="G482" s="48">
        <f t="shared" si="30"/>
        <v>58399.489999999991</v>
      </c>
      <c r="H482" s="49"/>
      <c r="I482" s="50">
        <f t="shared" si="31"/>
        <v>-5400</v>
      </c>
      <c r="J482" s="51">
        <f t="shared" si="32"/>
        <v>45046</v>
      </c>
      <c r="K482" s="52" t="s">
        <v>9</v>
      </c>
      <c r="M482" s="54"/>
    </row>
    <row r="483" spans="1:13" s="53" customFormat="1" ht="15" x14ac:dyDescent="0.2">
      <c r="A483" s="44" t="s">
        <v>298</v>
      </c>
      <c r="B483" s="45">
        <v>45044</v>
      </c>
      <c r="C483" s="46" t="s">
        <v>590</v>
      </c>
      <c r="D483" s="46"/>
      <c r="E483" s="47">
        <v>6588</v>
      </c>
      <c r="F483" s="47"/>
      <c r="G483" s="48">
        <f t="shared" si="30"/>
        <v>63799.489999999991</v>
      </c>
      <c r="H483" s="49"/>
      <c r="I483" s="50">
        <f t="shared" si="31"/>
        <v>-6588</v>
      </c>
      <c r="J483" s="51">
        <f t="shared" si="32"/>
        <v>45046</v>
      </c>
      <c r="K483" s="52" t="s">
        <v>9</v>
      </c>
      <c r="M483" s="54"/>
    </row>
    <row r="484" spans="1:13" s="53" customFormat="1" ht="15" x14ac:dyDescent="0.2">
      <c r="A484" s="44" t="s">
        <v>298</v>
      </c>
      <c r="B484" s="45">
        <v>45044</v>
      </c>
      <c r="C484" s="46" t="s">
        <v>649</v>
      </c>
      <c r="D484" s="46"/>
      <c r="E484" s="47">
        <v>8439.6</v>
      </c>
      <c r="F484" s="47"/>
      <c r="G484" s="48">
        <f t="shared" si="30"/>
        <v>70387.489999999991</v>
      </c>
      <c r="H484" s="49"/>
      <c r="I484" s="50">
        <f t="shared" si="31"/>
        <v>-8439.6</v>
      </c>
      <c r="J484" s="51">
        <f t="shared" si="32"/>
        <v>45046</v>
      </c>
      <c r="K484" s="52" t="s">
        <v>12</v>
      </c>
      <c r="M484" s="54"/>
    </row>
    <row r="485" spans="1:13" s="53" customFormat="1" ht="15" x14ac:dyDescent="0.2">
      <c r="A485" s="44" t="s">
        <v>298</v>
      </c>
      <c r="B485" s="45">
        <v>45044</v>
      </c>
      <c r="C485" s="46" t="s">
        <v>630</v>
      </c>
      <c r="D485" s="46"/>
      <c r="E485" s="47">
        <v>63600</v>
      </c>
      <c r="F485" s="47"/>
      <c r="G485" s="48">
        <f t="shared" ref="G485:G548" si="33">G486+F485-E485</f>
        <v>78827.09</v>
      </c>
      <c r="H485" s="49"/>
      <c r="I485" s="50">
        <f t="shared" si="31"/>
        <v>-63600</v>
      </c>
      <c r="J485" s="51">
        <f t="shared" si="32"/>
        <v>45046</v>
      </c>
      <c r="K485" s="52" t="s">
        <v>9</v>
      </c>
      <c r="M485" s="54"/>
    </row>
    <row r="486" spans="1:13" s="53" customFormat="1" ht="15" x14ac:dyDescent="0.2">
      <c r="A486" s="44" t="s">
        <v>298</v>
      </c>
      <c r="B486" s="45">
        <v>45044</v>
      </c>
      <c r="C486" s="46" t="s">
        <v>505</v>
      </c>
      <c r="D486" s="46"/>
      <c r="E486" s="47"/>
      <c r="F486" s="47">
        <v>50000</v>
      </c>
      <c r="G486" s="48">
        <f t="shared" si="33"/>
        <v>142427.09</v>
      </c>
      <c r="H486" s="49"/>
      <c r="I486" s="50">
        <f t="shared" si="31"/>
        <v>50000</v>
      </c>
      <c r="J486" s="51">
        <f t="shared" si="32"/>
        <v>45046</v>
      </c>
      <c r="K486" s="52" t="s">
        <v>30</v>
      </c>
      <c r="M486" s="54"/>
    </row>
    <row r="487" spans="1:13" s="53" customFormat="1" ht="15" x14ac:dyDescent="0.2">
      <c r="A487" s="44" t="s">
        <v>298</v>
      </c>
      <c r="B487" s="45">
        <v>45037</v>
      </c>
      <c r="C487" s="46" t="s">
        <v>679</v>
      </c>
      <c r="D487" s="46"/>
      <c r="E487" s="47">
        <v>1300</v>
      </c>
      <c r="F487" s="47"/>
      <c r="G487" s="48">
        <f t="shared" si="33"/>
        <v>92427.09</v>
      </c>
      <c r="H487" s="49"/>
      <c r="I487" s="50">
        <f t="shared" si="31"/>
        <v>-1300</v>
      </c>
      <c r="J487" s="51">
        <f t="shared" si="32"/>
        <v>45046</v>
      </c>
      <c r="K487" s="52" t="s">
        <v>9</v>
      </c>
      <c r="M487" s="54"/>
    </row>
    <row r="488" spans="1:13" s="53" customFormat="1" ht="15" x14ac:dyDescent="0.2">
      <c r="A488" s="44" t="s">
        <v>298</v>
      </c>
      <c r="B488" s="45">
        <v>45037</v>
      </c>
      <c r="C488" s="46" t="s">
        <v>683</v>
      </c>
      <c r="D488" s="46"/>
      <c r="E488" s="47">
        <v>5355</v>
      </c>
      <c r="F488" s="47"/>
      <c r="G488" s="48">
        <f t="shared" si="33"/>
        <v>93727.09</v>
      </c>
      <c r="H488" s="49"/>
      <c r="I488" s="50">
        <f t="shared" ref="I488:I551" si="34">F488-E488</f>
        <v>-5355</v>
      </c>
      <c r="J488" s="51">
        <f t="shared" ref="J488:J551" si="35">EOMONTH(B488,0)</f>
        <v>45046</v>
      </c>
      <c r="K488" s="52" t="s">
        <v>12</v>
      </c>
      <c r="M488" s="54"/>
    </row>
    <row r="489" spans="1:13" s="53" customFormat="1" ht="15" x14ac:dyDescent="0.2">
      <c r="A489" s="44" t="s">
        <v>298</v>
      </c>
      <c r="B489" s="45">
        <v>45037</v>
      </c>
      <c r="C489" s="46" t="s">
        <v>560</v>
      </c>
      <c r="D489" s="46"/>
      <c r="E489" s="47">
        <v>10200</v>
      </c>
      <c r="F489" s="47"/>
      <c r="G489" s="48">
        <f t="shared" si="33"/>
        <v>99082.09</v>
      </c>
      <c r="H489" s="49"/>
      <c r="I489" s="50">
        <f t="shared" si="34"/>
        <v>-10200</v>
      </c>
      <c r="J489" s="51">
        <f t="shared" si="35"/>
        <v>45046</v>
      </c>
      <c r="K489" s="52" t="s">
        <v>9</v>
      </c>
      <c r="M489" s="54"/>
    </row>
    <row r="490" spans="1:13" s="53" customFormat="1" ht="15" x14ac:dyDescent="0.2">
      <c r="A490" s="44" t="s">
        <v>298</v>
      </c>
      <c r="B490" s="45">
        <v>45037</v>
      </c>
      <c r="C490" s="46" t="s">
        <v>660</v>
      </c>
      <c r="D490" s="46"/>
      <c r="E490" s="47">
        <v>2340</v>
      </c>
      <c r="F490" s="47"/>
      <c r="G490" s="48">
        <f t="shared" si="33"/>
        <v>109282.09</v>
      </c>
      <c r="H490" s="49"/>
      <c r="I490" s="50">
        <f t="shared" si="34"/>
        <v>-2340</v>
      </c>
      <c r="J490" s="51">
        <f t="shared" si="35"/>
        <v>45046</v>
      </c>
      <c r="K490" s="52" t="s">
        <v>9</v>
      </c>
      <c r="M490" s="54"/>
    </row>
    <row r="491" spans="1:13" s="53" customFormat="1" ht="15" x14ac:dyDescent="0.2">
      <c r="A491" s="44" t="s">
        <v>298</v>
      </c>
      <c r="B491" s="45">
        <v>45037</v>
      </c>
      <c r="C491" s="46" t="s">
        <v>566</v>
      </c>
      <c r="D491" s="46"/>
      <c r="E491" s="47">
        <v>1140</v>
      </c>
      <c r="F491" s="47"/>
      <c r="G491" s="48">
        <f t="shared" si="33"/>
        <v>111622.09</v>
      </c>
      <c r="H491" s="49"/>
      <c r="I491" s="50">
        <f t="shared" si="34"/>
        <v>-1140</v>
      </c>
      <c r="J491" s="51">
        <f t="shared" si="35"/>
        <v>45046</v>
      </c>
      <c r="K491" s="52" t="s">
        <v>14</v>
      </c>
      <c r="M491" s="54"/>
    </row>
    <row r="492" spans="1:13" s="53" customFormat="1" ht="15" x14ac:dyDescent="0.2">
      <c r="A492" s="44" t="s">
        <v>298</v>
      </c>
      <c r="B492" s="45">
        <v>45037</v>
      </c>
      <c r="C492" s="46" t="s">
        <v>588</v>
      </c>
      <c r="D492" s="46"/>
      <c r="E492" s="47">
        <v>5760</v>
      </c>
      <c r="F492" s="47"/>
      <c r="G492" s="48">
        <f t="shared" si="33"/>
        <v>112762.09</v>
      </c>
      <c r="H492" s="49"/>
      <c r="I492" s="50">
        <f t="shared" si="34"/>
        <v>-5760</v>
      </c>
      <c r="J492" s="51">
        <f t="shared" si="35"/>
        <v>45046</v>
      </c>
      <c r="K492" s="52" t="s">
        <v>14</v>
      </c>
      <c r="M492" s="54"/>
    </row>
    <row r="493" spans="1:13" s="53" customFormat="1" ht="15" x14ac:dyDescent="0.2">
      <c r="A493" s="44" t="s">
        <v>298</v>
      </c>
      <c r="B493" s="45">
        <v>45037</v>
      </c>
      <c r="C493" s="46" t="s">
        <v>684</v>
      </c>
      <c r="D493" s="46"/>
      <c r="E493" s="47">
        <v>1188</v>
      </c>
      <c r="F493" s="47"/>
      <c r="G493" s="48">
        <f t="shared" si="33"/>
        <v>118522.09</v>
      </c>
      <c r="H493" s="49"/>
      <c r="I493" s="50">
        <f t="shared" si="34"/>
        <v>-1188</v>
      </c>
      <c r="J493" s="51">
        <f t="shared" si="35"/>
        <v>45046</v>
      </c>
      <c r="K493" s="52" t="s">
        <v>12</v>
      </c>
      <c r="M493" s="54"/>
    </row>
    <row r="494" spans="1:13" s="53" customFormat="1" ht="15" x14ac:dyDescent="0.2">
      <c r="A494" s="44" t="s">
        <v>298</v>
      </c>
      <c r="B494" s="45">
        <v>45037</v>
      </c>
      <c r="C494" s="46" t="s">
        <v>505</v>
      </c>
      <c r="D494" s="46"/>
      <c r="E494" s="47"/>
      <c r="F494" s="47">
        <v>100000</v>
      </c>
      <c r="G494" s="48">
        <f t="shared" si="33"/>
        <v>119710.09</v>
      </c>
      <c r="H494" s="49"/>
      <c r="I494" s="50">
        <f t="shared" si="34"/>
        <v>100000</v>
      </c>
      <c r="J494" s="51">
        <f t="shared" si="35"/>
        <v>45046</v>
      </c>
      <c r="K494" s="52" t="s">
        <v>30</v>
      </c>
      <c r="M494" s="54"/>
    </row>
    <row r="495" spans="1:13" s="53" customFormat="1" ht="15" x14ac:dyDescent="0.2">
      <c r="A495" s="44" t="s">
        <v>298</v>
      </c>
      <c r="B495" s="45">
        <v>45022</v>
      </c>
      <c r="C495" s="46" t="s">
        <v>588</v>
      </c>
      <c r="D495" s="46"/>
      <c r="E495" s="47">
        <v>2880</v>
      </c>
      <c r="F495" s="47"/>
      <c r="G495" s="48">
        <f t="shared" si="33"/>
        <v>19710.089999999997</v>
      </c>
      <c r="H495" s="49"/>
      <c r="I495" s="50">
        <f t="shared" si="34"/>
        <v>-2880</v>
      </c>
      <c r="J495" s="51">
        <f t="shared" si="35"/>
        <v>45046</v>
      </c>
      <c r="K495" s="52" t="s">
        <v>14</v>
      </c>
      <c r="M495" s="54"/>
    </row>
    <row r="496" spans="1:13" s="53" customFormat="1" ht="15" x14ac:dyDescent="0.2">
      <c r="A496" s="44" t="s">
        <v>298</v>
      </c>
      <c r="B496" s="45">
        <v>45016</v>
      </c>
      <c r="C496" s="46" t="s">
        <v>685</v>
      </c>
      <c r="D496" s="46"/>
      <c r="E496" s="47">
        <v>1900</v>
      </c>
      <c r="F496" s="47"/>
      <c r="G496" s="48">
        <f t="shared" si="33"/>
        <v>22590.089999999997</v>
      </c>
      <c r="H496" s="49"/>
      <c r="I496" s="50">
        <f t="shared" si="34"/>
        <v>-1900</v>
      </c>
      <c r="J496" s="51">
        <f t="shared" si="35"/>
        <v>45016</v>
      </c>
      <c r="K496" s="52" t="s">
        <v>12</v>
      </c>
      <c r="M496" s="54"/>
    </row>
    <row r="497" spans="1:13" s="53" customFormat="1" ht="15" x14ac:dyDescent="0.2">
      <c r="A497" s="44" t="s">
        <v>298</v>
      </c>
      <c r="B497" s="45">
        <v>45016</v>
      </c>
      <c r="C497" s="46" t="s">
        <v>579</v>
      </c>
      <c r="D497" s="46"/>
      <c r="E497" s="47">
        <v>125.95</v>
      </c>
      <c r="F497" s="47"/>
      <c r="G497" s="48">
        <f t="shared" si="33"/>
        <v>24490.089999999997</v>
      </c>
      <c r="H497" s="49"/>
      <c r="I497" s="50">
        <f t="shared" si="34"/>
        <v>-125.95</v>
      </c>
      <c r="J497" s="51">
        <f t="shared" si="35"/>
        <v>45016</v>
      </c>
      <c r="K497" s="52" t="s">
        <v>14</v>
      </c>
      <c r="M497" s="54"/>
    </row>
    <row r="498" spans="1:13" s="53" customFormat="1" ht="15" x14ac:dyDescent="0.2">
      <c r="A498" s="44" t="s">
        <v>298</v>
      </c>
      <c r="B498" s="45">
        <v>45012</v>
      </c>
      <c r="C498" s="46" t="s">
        <v>686</v>
      </c>
      <c r="D498" s="46"/>
      <c r="E498" s="47">
        <v>494.2</v>
      </c>
      <c r="F498" s="47"/>
      <c r="G498" s="48">
        <f t="shared" si="33"/>
        <v>24616.039999999997</v>
      </c>
      <c r="H498" s="49"/>
      <c r="I498" s="50">
        <f t="shared" si="34"/>
        <v>-494.2</v>
      </c>
      <c r="J498" s="51">
        <f t="shared" si="35"/>
        <v>45016</v>
      </c>
      <c r="K498" s="52" t="s">
        <v>12</v>
      </c>
      <c r="M498" s="54"/>
    </row>
    <row r="499" spans="1:13" s="53" customFormat="1" ht="15" x14ac:dyDescent="0.2">
      <c r="A499" s="44" t="s">
        <v>298</v>
      </c>
      <c r="B499" s="45">
        <v>45007</v>
      </c>
      <c r="C499" s="46" t="s">
        <v>687</v>
      </c>
      <c r="D499" s="46"/>
      <c r="E499" s="47">
        <v>18084</v>
      </c>
      <c r="F499" s="47"/>
      <c r="G499" s="48">
        <f t="shared" si="33"/>
        <v>25110.239999999998</v>
      </c>
      <c r="H499" s="49"/>
      <c r="I499" s="50">
        <f t="shared" si="34"/>
        <v>-18084</v>
      </c>
      <c r="J499" s="51">
        <f t="shared" si="35"/>
        <v>45016</v>
      </c>
      <c r="K499" s="52" t="s">
        <v>9</v>
      </c>
      <c r="M499" s="54"/>
    </row>
    <row r="500" spans="1:13" s="53" customFormat="1" ht="15" x14ac:dyDescent="0.2">
      <c r="A500" s="44" t="s">
        <v>298</v>
      </c>
      <c r="B500" s="45">
        <v>45006</v>
      </c>
      <c r="C500" s="46" t="s">
        <v>630</v>
      </c>
      <c r="D500" s="46"/>
      <c r="E500" s="47">
        <v>6000</v>
      </c>
      <c r="F500" s="47"/>
      <c r="G500" s="48">
        <f t="shared" si="33"/>
        <v>43194.239999999998</v>
      </c>
      <c r="H500" s="49"/>
      <c r="I500" s="50">
        <f t="shared" si="34"/>
        <v>-6000</v>
      </c>
      <c r="J500" s="51">
        <f t="shared" si="35"/>
        <v>45016</v>
      </c>
      <c r="K500" s="52" t="s">
        <v>9</v>
      </c>
      <c r="M500" s="54"/>
    </row>
    <row r="501" spans="1:13" s="53" customFormat="1" ht="15" x14ac:dyDescent="0.2">
      <c r="A501" s="44" t="s">
        <v>298</v>
      </c>
      <c r="B501" s="45">
        <v>45006</v>
      </c>
      <c r="C501" s="46" t="s">
        <v>560</v>
      </c>
      <c r="D501" s="46"/>
      <c r="E501" s="47">
        <v>6000</v>
      </c>
      <c r="F501" s="47"/>
      <c r="G501" s="48">
        <f t="shared" si="33"/>
        <v>49194.239999999998</v>
      </c>
      <c r="H501" s="49"/>
      <c r="I501" s="50">
        <f t="shared" si="34"/>
        <v>-6000</v>
      </c>
      <c r="J501" s="51">
        <f t="shared" si="35"/>
        <v>45016</v>
      </c>
      <c r="K501" s="52" t="s">
        <v>9</v>
      </c>
      <c r="M501" s="54"/>
    </row>
    <row r="502" spans="1:13" s="53" customFormat="1" ht="15" x14ac:dyDescent="0.2">
      <c r="A502" s="44" t="s">
        <v>298</v>
      </c>
      <c r="B502" s="45">
        <v>45006</v>
      </c>
      <c r="C502" s="46" t="s">
        <v>566</v>
      </c>
      <c r="D502" s="46"/>
      <c r="E502" s="47">
        <v>2400</v>
      </c>
      <c r="F502" s="47"/>
      <c r="G502" s="48">
        <f t="shared" si="33"/>
        <v>55194.239999999998</v>
      </c>
      <c r="H502" s="49"/>
      <c r="I502" s="50">
        <f t="shared" si="34"/>
        <v>-2400</v>
      </c>
      <c r="J502" s="51">
        <f t="shared" si="35"/>
        <v>45016</v>
      </c>
      <c r="K502" s="52" t="s">
        <v>11</v>
      </c>
      <c r="M502" s="54"/>
    </row>
    <row r="503" spans="1:13" s="53" customFormat="1" ht="15" x14ac:dyDescent="0.2">
      <c r="A503" s="44" t="s">
        <v>298</v>
      </c>
      <c r="B503" s="45">
        <v>45006</v>
      </c>
      <c r="C503" s="46" t="s">
        <v>688</v>
      </c>
      <c r="D503" s="46"/>
      <c r="E503" s="47">
        <v>2976</v>
      </c>
      <c r="F503" s="47"/>
      <c r="G503" s="48">
        <f t="shared" si="33"/>
        <v>57594.239999999998</v>
      </c>
      <c r="H503" s="49"/>
      <c r="I503" s="50">
        <f t="shared" si="34"/>
        <v>-2976</v>
      </c>
      <c r="J503" s="51">
        <f t="shared" si="35"/>
        <v>45016</v>
      </c>
      <c r="K503" s="52" t="s">
        <v>9</v>
      </c>
      <c r="M503" s="54"/>
    </row>
    <row r="504" spans="1:13" s="53" customFormat="1" ht="15" x14ac:dyDescent="0.2">
      <c r="A504" s="44" t="s">
        <v>298</v>
      </c>
      <c r="B504" s="45">
        <v>45006</v>
      </c>
      <c r="C504" s="46" t="s">
        <v>647</v>
      </c>
      <c r="D504" s="46"/>
      <c r="E504" s="47">
        <v>1800</v>
      </c>
      <c r="F504" s="47"/>
      <c r="G504" s="48">
        <f t="shared" si="33"/>
        <v>60570.239999999998</v>
      </c>
      <c r="H504" s="49"/>
      <c r="I504" s="50">
        <f t="shared" si="34"/>
        <v>-1800</v>
      </c>
      <c r="J504" s="51">
        <f t="shared" si="35"/>
        <v>45016</v>
      </c>
      <c r="K504" s="52" t="s">
        <v>9</v>
      </c>
      <c r="M504" s="54"/>
    </row>
    <row r="505" spans="1:13" s="53" customFormat="1" ht="15" x14ac:dyDescent="0.2">
      <c r="A505" s="44" t="s">
        <v>298</v>
      </c>
      <c r="B505" s="45">
        <v>45006</v>
      </c>
      <c r="C505" s="46" t="s">
        <v>649</v>
      </c>
      <c r="D505" s="46"/>
      <c r="E505" s="47">
        <v>1248</v>
      </c>
      <c r="F505" s="47"/>
      <c r="G505" s="48">
        <f t="shared" si="33"/>
        <v>62370.239999999998</v>
      </c>
      <c r="H505" s="49"/>
      <c r="I505" s="50">
        <f t="shared" si="34"/>
        <v>-1248</v>
      </c>
      <c r="J505" s="51">
        <f t="shared" si="35"/>
        <v>45016</v>
      </c>
      <c r="K505" s="52" t="s">
        <v>12</v>
      </c>
      <c r="M505" s="54"/>
    </row>
    <row r="506" spans="1:13" s="53" customFormat="1" ht="15" x14ac:dyDescent="0.2">
      <c r="A506" s="44" t="s">
        <v>298</v>
      </c>
      <c r="B506" s="45">
        <v>45006</v>
      </c>
      <c r="C506" s="46" t="s">
        <v>689</v>
      </c>
      <c r="D506" s="46"/>
      <c r="E506" s="47">
        <v>26877.29</v>
      </c>
      <c r="F506" s="47"/>
      <c r="G506" s="48">
        <f t="shared" si="33"/>
        <v>63618.239999999998</v>
      </c>
      <c r="H506" s="49"/>
      <c r="I506" s="50">
        <f t="shared" si="34"/>
        <v>-26877.29</v>
      </c>
      <c r="J506" s="51">
        <f t="shared" si="35"/>
        <v>45016</v>
      </c>
      <c r="K506" s="52" t="s">
        <v>9</v>
      </c>
      <c r="M506" s="54"/>
    </row>
    <row r="507" spans="1:13" s="53" customFormat="1" ht="15" x14ac:dyDescent="0.2">
      <c r="A507" s="44" t="s">
        <v>298</v>
      </c>
      <c r="B507" s="45">
        <v>44999</v>
      </c>
      <c r="C507" s="46" t="s">
        <v>682</v>
      </c>
      <c r="D507" s="46" t="s">
        <v>690</v>
      </c>
      <c r="E507" s="47"/>
      <c r="F507" s="47">
        <v>29068.92</v>
      </c>
      <c r="G507" s="48">
        <f t="shared" si="33"/>
        <v>90495.53</v>
      </c>
      <c r="H507" s="49"/>
      <c r="I507" s="50">
        <f t="shared" si="34"/>
        <v>29068.92</v>
      </c>
      <c r="J507" s="51">
        <f t="shared" si="35"/>
        <v>45016</v>
      </c>
      <c r="K507" s="52" t="s">
        <v>6</v>
      </c>
      <c r="M507" s="54"/>
    </row>
    <row r="508" spans="1:13" s="53" customFormat="1" ht="15" x14ac:dyDescent="0.2">
      <c r="A508" s="44" t="s">
        <v>298</v>
      </c>
      <c r="B508" s="45">
        <v>45013</v>
      </c>
      <c r="C508" s="46" t="s">
        <v>660</v>
      </c>
      <c r="D508" s="46"/>
      <c r="E508" s="47">
        <v>2925</v>
      </c>
      <c r="F508" s="47"/>
      <c r="G508" s="48">
        <f t="shared" si="33"/>
        <v>61426.61</v>
      </c>
      <c r="H508" s="49"/>
      <c r="I508" s="50">
        <f t="shared" si="34"/>
        <v>-2925</v>
      </c>
      <c r="J508" s="51">
        <f t="shared" si="35"/>
        <v>45016</v>
      </c>
      <c r="K508" s="52" t="s">
        <v>9</v>
      </c>
      <c r="M508" s="54"/>
    </row>
    <row r="509" spans="1:13" s="53" customFormat="1" ht="15" x14ac:dyDescent="0.2">
      <c r="A509" s="44" t="s">
        <v>298</v>
      </c>
      <c r="B509" s="45">
        <v>45013</v>
      </c>
      <c r="C509" s="46" t="s">
        <v>588</v>
      </c>
      <c r="D509" s="46"/>
      <c r="E509" s="47">
        <v>5554.31</v>
      </c>
      <c r="F509" s="47"/>
      <c r="G509" s="48">
        <f t="shared" si="33"/>
        <v>64351.61</v>
      </c>
      <c r="H509" s="49"/>
      <c r="I509" s="50">
        <f t="shared" si="34"/>
        <v>-5554.31</v>
      </c>
      <c r="J509" s="51">
        <f t="shared" si="35"/>
        <v>45016</v>
      </c>
      <c r="K509" s="52" t="s">
        <v>14</v>
      </c>
      <c r="M509" s="54"/>
    </row>
    <row r="510" spans="1:13" s="53" customFormat="1" ht="15" x14ac:dyDescent="0.2">
      <c r="A510" s="44" t="s">
        <v>298</v>
      </c>
      <c r="B510" s="45">
        <v>44971</v>
      </c>
      <c r="C510" s="46" t="s">
        <v>682</v>
      </c>
      <c r="D510" s="46"/>
      <c r="E510" s="47"/>
      <c r="F510" s="47">
        <v>42842.1</v>
      </c>
      <c r="G510" s="48">
        <f t="shared" si="33"/>
        <v>69905.919999999998</v>
      </c>
      <c r="H510" s="49"/>
      <c r="I510" s="50">
        <f t="shared" si="34"/>
        <v>42842.1</v>
      </c>
      <c r="J510" s="51">
        <f t="shared" si="35"/>
        <v>44985</v>
      </c>
      <c r="K510" s="52" t="s">
        <v>6</v>
      </c>
      <c r="M510" s="54"/>
    </row>
    <row r="511" spans="1:13" s="53" customFormat="1" ht="15" x14ac:dyDescent="0.2">
      <c r="A511" s="44" t="s">
        <v>298</v>
      </c>
      <c r="B511" s="45">
        <v>44957</v>
      </c>
      <c r="C511" s="46" t="s">
        <v>686</v>
      </c>
      <c r="D511" s="46"/>
      <c r="E511" s="47">
        <v>266.2</v>
      </c>
      <c r="F511" s="47"/>
      <c r="G511" s="48">
        <f t="shared" si="33"/>
        <v>27063.820000000003</v>
      </c>
      <c r="H511" s="49"/>
      <c r="I511" s="50">
        <f t="shared" si="34"/>
        <v>-266.2</v>
      </c>
      <c r="J511" s="51">
        <f t="shared" si="35"/>
        <v>44957</v>
      </c>
      <c r="K511" s="52" t="s">
        <v>12</v>
      </c>
      <c r="M511" s="54"/>
    </row>
    <row r="512" spans="1:13" s="53" customFormat="1" ht="15" x14ac:dyDescent="0.2">
      <c r="A512" s="44" t="s">
        <v>298</v>
      </c>
      <c r="B512" s="45">
        <v>44956</v>
      </c>
      <c r="C512" s="46" t="s">
        <v>689</v>
      </c>
      <c r="D512" s="46"/>
      <c r="E512" s="47">
        <v>77592</v>
      </c>
      <c r="F512" s="47"/>
      <c r="G512" s="48">
        <f t="shared" si="33"/>
        <v>27330.020000000004</v>
      </c>
      <c r="H512" s="49"/>
      <c r="I512" s="50">
        <f t="shared" si="34"/>
        <v>-77592</v>
      </c>
      <c r="J512" s="51">
        <f t="shared" si="35"/>
        <v>44957</v>
      </c>
      <c r="K512" s="52" t="s">
        <v>9</v>
      </c>
      <c r="M512" s="54"/>
    </row>
    <row r="513" spans="1:13" s="53" customFormat="1" ht="15" x14ac:dyDescent="0.2">
      <c r="A513" s="44" t="s">
        <v>298</v>
      </c>
      <c r="B513" s="45">
        <v>44952</v>
      </c>
      <c r="C513" s="46" t="s">
        <v>688</v>
      </c>
      <c r="D513" s="46"/>
      <c r="E513" s="47">
        <v>4800</v>
      </c>
      <c r="F513" s="47"/>
      <c r="G513" s="48">
        <f t="shared" si="33"/>
        <v>104922.02</v>
      </c>
      <c r="H513" s="49"/>
      <c r="I513" s="50">
        <f t="shared" si="34"/>
        <v>-4800</v>
      </c>
      <c r="J513" s="51">
        <f t="shared" si="35"/>
        <v>44957</v>
      </c>
      <c r="K513" s="52" t="s">
        <v>9</v>
      </c>
      <c r="M513" s="54"/>
    </row>
    <row r="514" spans="1:13" s="53" customFormat="1" ht="15" x14ac:dyDescent="0.2">
      <c r="A514" s="44" t="s">
        <v>298</v>
      </c>
      <c r="B514" s="45">
        <v>44952</v>
      </c>
      <c r="C514" s="46" t="s">
        <v>566</v>
      </c>
      <c r="D514" s="46"/>
      <c r="E514" s="47">
        <v>1500</v>
      </c>
      <c r="F514" s="47"/>
      <c r="G514" s="48">
        <f t="shared" si="33"/>
        <v>109722.02</v>
      </c>
      <c r="H514" s="49"/>
      <c r="I514" s="50">
        <f t="shared" si="34"/>
        <v>-1500</v>
      </c>
      <c r="J514" s="51">
        <f t="shared" si="35"/>
        <v>44957</v>
      </c>
      <c r="K514" s="52" t="s">
        <v>11</v>
      </c>
      <c r="M514" s="54"/>
    </row>
    <row r="515" spans="1:13" s="53" customFormat="1" ht="15" x14ac:dyDescent="0.2">
      <c r="A515" s="44" t="s">
        <v>298</v>
      </c>
      <c r="B515" s="45">
        <v>44952</v>
      </c>
      <c r="C515" s="46" t="s">
        <v>649</v>
      </c>
      <c r="D515" s="46"/>
      <c r="E515" s="47">
        <v>3120</v>
      </c>
      <c r="F515" s="47"/>
      <c r="G515" s="48">
        <f t="shared" si="33"/>
        <v>111222.02</v>
      </c>
      <c r="H515" s="49"/>
      <c r="I515" s="50">
        <f t="shared" si="34"/>
        <v>-3120</v>
      </c>
      <c r="J515" s="51">
        <f t="shared" si="35"/>
        <v>44957</v>
      </c>
      <c r="K515" s="52" t="s">
        <v>12</v>
      </c>
      <c r="M515" s="54"/>
    </row>
    <row r="516" spans="1:13" s="53" customFormat="1" ht="15" x14ac:dyDescent="0.2">
      <c r="A516" s="44" t="s">
        <v>298</v>
      </c>
      <c r="B516" s="45">
        <v>44952</v>
      </c>
      <c r="C516" s="46" t="s">
        <v>505</v>
      </c>
      <c r="D516" s="46"/>
      <c r="E516" s="47"/>
      <c r="F516" s="47">
        <v>100000</v>
      </c>
      <c r="G516" s="48">
        <f t="shared" si="33"/>
        <v>114342.02</v>
      </c>
      <c r="H516" s="49"/>
      <c r="I516" s="50">
        <f t="shared" si="34"/>
        <v>100000</v>
      </c>
      <c r="J516" s="51">
        <f t="shared" si="35"/>
        <v>44957</v>
      </c>
      <c r="K516" s="52" t="s">
        <v>30</v>
      </c>
      <c r="M516" s="54"/>
    </row>
    <row r="517" spans="1:13" s="53" customFormat="1" ht="15" x14ac:dyDescent="0.2">
      <c r="A517" s="44" t="s">
        <v>298</v>
      </c>
      <c r="B517" s="45">
        <v>44925</v>
      </c>
      <c r="C517" s="46" t="s">
        <v>18</v>
      </c>
      <c r="D517" s="46" t="s">
        <v>579</v>
      </c>
      <c r="E517" s="47">
        <v>3.85</v>
      </c>
      <c r="F517" s="47"/>
      <c r="G517" s="48">
        <f t="shared" si="33"/>
        <v>14342.020000000002</v>
      </c>
      <c r="H517" s="49"/>
      <c r="I517" s="50">
        <f t="shared" si="34"/>
        <v>-3.85</v>
      </c>
      <c r="J517" s="51">
        <f t="shared" si="35"/>
        <v>44926</v>
      </c>
      <c r="K517" s="52" t="s">
        <v>14</v>
      </c>
      <c r="M517" s="54"/>
    </row>
    <row r="518" spans="1:13" s="53" customFormat="1" ht="15" x14ac:dyDescent="0.2">
      <c r="A518" s="44" t="s">
        <v>298</v>
      </c>
      <c r="B518" s="45">
        <v>44911</v>
      </c>
      <c r="C518" s="46" t="s">
        <v>560</v>
      </c>
      <c r="D518" s="46" t="s">
        <v>691</v>
      </c>
      <c r="E518" s="47">
        <v>7200</v>
      </c>
      <c r="F518" s="47">
        <v>0</v>
      </c>
      <c r="G518" s="48">
        <f t="shared" si="33"/>
        <v>14345.870000000003</v>
      </c>
      <c r="H518" s="49"/>
      <c r="I518" s="50">
        <f t="shared" si="34"/>
        <v>-7200</v>
      </c>
      <c r="J518" s="51">
        <f t="shared" si="35"/>
        <v>44926</v>
      </c>
      <c r="K518" s="52" t="s">
        <v>9</v>
      </c>
      <c r="M518" s="54"/>
    </row>
    <row r="519" spans="1:13" s="53" customFormat="1" ht="15" x14ac:dyDescent="0.2">
      <c r="A519" s="44" t="s">
        <v>298</v>
      </c>
      <c r="B519" s="45">
        <v>44911</v>
      </c>
      <c r="C519" s="46" t="s">
        <v>692</v>
      </c>
      <c r="D519" s="46" t="s">
        <v>693</v>
      </c>
      <c r="E519" s="47">
        <v>7140</v>
      </c>
      <c r="F519" s="47">
        <v>0</v>
      </c>
      <c r="G519" s="48">
        <f t="shared" si="33"/>
        <v>21545.870000000003</v>
      </c>
      <c r="H519" s="49"/>
      <c r="I519" s="50">
        <f t="shared" si="34"/>
        <v>-7140</v>
      </c>
      <c r="J519" s="51">
        <f t="shared" si="35"/>
        <v>44926</v>
      </c>
      <c r="K519" s="52" t="s">
        <v>13</v>
      </c>
      <c r="M519" s="54"/>
    </row>
    <row r="520" spans="1:13" s="53" customFormat="1" ht="15" x14ac:dyDescent="0.2">
      <c r="A520" s="44" t="s">
        <v>298</v>
      </c>
      <c r="B520" s="45">
        <v>44911</v>
      </c>
      <c r="C520" s="46" t="s">
        <v>694</v>
      </c>
      <c r="D520" s="46" t="s">
        <v>695</v>
      </c>
      <c r="E520" s="47">
        <v>1410</v>
      </c>
      <c r="F520" s="47">
        <v>0</v>
      </c>
      <c r="G520" s="48">
        <f t="shared" si="33"/>
        <v>28685.870000000003</v>
      </c>
      <c r="H520" s="49"/>
      <c r="I520" s="50">
        <f t="shared" si="34"/>
        <v>-1410</v>
      </c>
      <c r="J520" s="51">
        <f t="shared" si="35"/>
        <v>44926</v>
      </c>
      <c r="K520" s="52" t="s">
        <v>9</v>
      </c>
      <c r="M520" s="54"/>
    </row>
    <row r="521" spans="1:13" s="53" customFormat="1" ht="15" x14ac:dyDescent="0.2">
      <c r="A521" s="44" t="s">
        <v>298</v>
      </c>
      <c r="B521" s="45">
        <v>44911</v>
      </c>
      <c r="C521" s="46" t="s">
        <v>647</v>
      </c>
      <c r="D521" s="46" t="s">
        <v>696</v>
      </c>
      <c r="E521" s="47">
        <v>15000</v>
      </c>
      <c r="F521" s="47">
        <v>0</v>
      </c>
      <c r="G521" s="48">
        <f t="shared" si="33"/>
        <v>30095.870000000003</v>
      </c>
      <c r="H521" s="49"/>
      <c r="I521" s="50">
        <f t="shared" si="34"/>
        <v>-15000</v>
      </c>
      <c r="J521" s="51">
        <f t="shared" si="35"/>
        <v>44926</v>
      </c>
      <c r="K521" s="52" t="s">
        <v>9</v>
      </c>
      <c r="M521" s="54"/>
    </row>
    <row r="522" spans="1:13" s="53" customFormat="1" ht="15" x14ac:dyDescent="0.2">
      <c r="A522" s="44" t="s">
        <v>298</v>
      </c>
      <c r="B522" s="45">
        <v>44911</v>
      </c>
      <c r="C522" s="46" t="s">
        <v>570</v>
      </c>
      <c r="D522" s="46" t="s">
        <v>697</v>
      </c>
      <c r="E522" s="47">
        <v>1386</v>
      </c>
      <c r="F522" s="47">
        <v>0</v>
      </c>
      <c r="G522" s="48">
        <f t="shared" si="33"/>
        <v>45095.87</v>
      </c>
      <c r="H522" s="49"/>
      <c r="I522" s="50">
        <f t="shared" si="34"/>
        <v>-1386</v>
      </c>
      <c r="J522" s="51">
        <f t="shared" si="35"/>
        <v>44926</v>
      </c>
      <c r="K522" s="52" t="s">
        <v>13</v>
      </c>
      <c r="M522" s="54"/>
    </row>
    <row r="523" spans="1:13" s="53" customFormat="1" ht="15" x14ac:dyDescent="0.2">
      <c r="A523" s="44" t="s">
        <v>298</v>
      </c>
      <c r="B523" s="45">
        <v>44911</v>
      </c>
      <c r="C523" s="46" t="s">
        <v>649</v>
      </c>
      <c r="D523" s="46" t="s">
        <v>698</v>
      </c>
      <c r="E523" s="47">
        <v>1404</v>
      </c>
      <c r="F523" s="47">
        <v>0</v>
      </c>
      <c r="G523" s="48">
        <f t="shared" si="33"/>
        <v>46481.87</v>
      </c>
      <c r="H523" s="49"/>
      <c r="I523" s="50">
        <f t="shared" si="34"/>
        <v>-1404</v>
      </c>
      <c r="J523" s="51">
        <f t="shared" si="35"/>
        <v>44926</v>
      </c>
      <c r="K523" s="52" t="s">
        <v>12</v>
      </c>
      <c r="M523" s="54"/>
    </row>
    <row r="524" spans="1:13" s="53" customFormat="1" ht="15" x14ac:dyDescent="0.2">
      <c r="A524" s="44" t="s">
        <v>298</v>
      </c>
      <c r="B524" s="45">
        <v>44907</v>
      </c>
      <c r="C524" s="46" t="s">
        <v>689</v>
      </c>
      <c r="D524" s="46"/>
      <c r="E524" s="47">
        <v>52437.599999999999</v>
      </c>
      <c r="F524" s="47">
        <v>0</v>
      </c>
      <c r="G524" s="48">
        <f t="shared" si="33"/>
        <v>47885.87</v>
      </c>
      <c r="H524" s="49"/>
      <c r="I524" s="50">
        <f t="shared" si="34"/>
        <v>-52437.599999999999</v>
      </c>
      <c r="J524" s="51">
        <f t="shared" si="35"/>
        <v>44926</v>
      </c>
      <c r="K524" s="52" t="s">
        <v>9</v>
      </c>
      <c r="M524" s="54"/>
    </row>
    <row r="525" spans="1:13" s="53" customFormat="1" ht="15" x14ac:dyDescent="0.2">
      <c r="A525" s="44" t="s">
        <v>298</v>
      </c>
      <c r="B525" s="45">
        <v>44907</v>
      </c>
      <c r="C525" s="46" t="s">
        <v>505</v>
      </c>
      <c r="D525" s="46"/>
      <c r="E525" s="47">
        <v>0</v>
      </c>
      <c r="F525" s="47">
        <v>50000</v>
      </c>
      <c r="G525" s="48">
        <f t="shared" si="33"/>
        <v>100323.47</v>
      </c>
      <c r="H525" s="49"/>
      <c r="I525" s="50">
        <f t="shared" si="34"/>
        <v>50000</v>
      </c>
      <c r="J525" s="51">
        <f t="shared" si="35"/>
        <v>44926</v>
      </c>
      <c r="K525" s="52" t="s">
        <v>30</v>
      </c>
      <c r="M525" s="54"/>
    </row>
    <row r="526" spans="1:13" s="53" customFormat="1" ht="15" x14ac:dyDescent="0.2">
      <c r="A526" s="44" t="s">
        <v>298</v>
      </c>
      <c r="B526" s="45">
        <v>44900</v>
      </c>
      <c r="C526" s="46" t="s">
        <v>689</v>
      </c>
      <c r="D526" s="46"/>
      <c r="E526" s="47">
        <v>57164.4</v>
      </c>
      <c r="F526" s="47">
        <v>0</v>
      </c>
      <c r="G526" s="48">
        <f t="shared" si="33"/>
        <v>50323.469999999994</v>
      </c>
      <c r="H526" s="49"/>
      <c r="I526" s="50">
        <f t="shared" si="34"/>
        <v>-57164.4</v>
      </c>
      <c r="J526" s="51">
        <f t="shared" si="35"/>
        <v>44926</v>
      </c>
      <c r="K526" s="52" t="s">
        <v>9</v>
      </c>
      <c r="M526" s="54"/>
    </row>
    <row r="527" spans="1:13" s="53" customFormat="1" ht="15" x14ac:dyDescent="0.2">
      <c r="A527" s="44" t="s">
        <v>298</v>
      </c>
      <c r="B527" s="45">
        <v>44897</v>
      </c>
      <c r="C527" s="46" t="s">
        <v>505</v>
      </c>
      <c r="D527" s="46"/>
      <c r="E527" s="47">
        <v>0</v>
      </c>
      <c r="F527" s="47">
        <v>100000</v>
      </c>
      <c r="G527" s="48">
        <f t="shared" si="33"/>
        <v>107487.87</v>
      </c>
      <c r="H527" s="49"/>
      <c r="I527" s="50">
        <f t="shared" si="34"/>
        <v>100000</v>
      </c>
      <c r="J527" s="51">
        <f t="shared" si="35"/>
        <v>44926</v>
      </c>
      <c r="K527" s="52" t="s">
        <v>30</v>
      </c>
      <c r="M527" s="54"/>
    </row>
    <row r="528" spans="1:13" s="53" customFormat="1" ht="15" x14ac:dyDescent="0.2">
      <c r="A528" s="44" t="s">
        <v>298</v>
      </c>
      <c r="B528" s="45">
        <v>44890</v>
      </c>
      <c r="C528" s="46" t="s">
        <v>566</v>
      </c>
      <c r="D528" s="46" t="s">
        <v>699</v>
      </c>
      <c r="E528" s="47">
        <v>1800</v>
      </c>
      <c r="F528" s="47">
        <v>0</v>
      </c>
      <c r="G528" s="48">
        <f t="shared" si="33"/>
        <v>7487.8700000000026</v>
      </c>
      <c r="H528" s="49"/>
      <c r="I528" s="50">
        <f t="shared" si="34"/>
        <v>-1800</v>
      </c>
      <c r="J528" s="51">
        <f t="shared" si="35"/>
        <v>44895</v>
      </c>
      <c r="K528" s="52" t="s">
        <v>11</v>
      </c>
      <c r="M528" s="54"/>
    </row>
    <row r="529" spans="1:13" s="53" customFormat="1" ht="15" x14ac:dyDescent="0.2">
      <c r="A529" s="44" t="s">
        <v>298</v>
      </c>
      <c r="B529" s="45">
        <v>44890</v>
      </c>
      <c r="C529" s="46" t="s">
        <v>688</v>
      </c>
      <c r="D529" s="46" t="s">
        <v>699</v>
      </c>
      <c r="E529" s="47">
        <v>6000</v>
      </c>
      <c r="F529" s="47"/>
      <c r="G529" s="48">
        <f t="shared" si="33"/>
        <v>9287.8700000000026</v>
      </c>
      <c r="H529" s="49"/>
      <c r="I529" s="50">
        <f t="shared" si="34"/>
        <v>-6000</v>
      </c>
      <c r="J529" s="51">
        <f t="shared" si="35"/>
        <v>44895</v>
      </c>
      <c r="K529" s="52" t="s">
        <v>9</v>
      </c>
      <c r="M529" s="54"/>
    </row>
    <row r="530" spans="1:13" s="53" customFormat="1" ht="15" x14ac:dyDescent="0.2">
      <c r="A530" s="44" t="s">
        <v>298</v>
      </c>
      <c r="B530" s="45">
        <v>44890</v>
      </c>
      <c r="C530" s="46" t="s">
        <v>700</v>
      </c>
      <c r="D530" s="46" t="s">
        <v>699</v>
      </c>
      <c r="E530" s="47">
        <v>1542</v>
      </c>
      <c r="F530" s="47"/>
      <c r="G530" s="48">
        <f t="shared" si="33"/>
        <v>15287.870000000003</v>
      </c>
      <c r="H530" s="49"/>
      <c r="I530" s="50">
        <f t="shared" si="34"/>
        <v>-1542</v>
      </c>
      <c r="J530" s="51">
        <f t="shared" si="35"/>
        <v>44895</v>
      </c>
      <c r="K530" s="52" t="s">
        <v>13</v>
      </c>
      <c r="M530" s="54"/>
    </row>
    <row r="531" spans="1:13" s="53" customFormat="1" ht="15" x14ac:dyDescent="0.2">
      <c r="A531" s="44" t="s">
        <v>298</v>
      </c>
      <c r="B531" s="45">
        <v>44890</v>
      </c>
      <c r="C531" s="46" t="s">
        <v>649</v>
      </c>
      <c r="D531" s="46" t="s">
        <v>699</v>
      </c>
      <c r="E531" s="47">
        <v>624</v>
      </c>
      <c r="F531" s="47"/>
      <c r="G531" s="48">
        <f t="shared" si="33"/>
        <v>16829.870000000003</v>
      </c>
      <c r="H531" s="49"/>
      <c r="I531" s="50">
        <f t="shared" si="34"/>
        <v>-624</v>
      </c>
      <c r="J531" s="51">
        <f t="shared" si="35"/>
        <v>44895</v>
      </c>
      <c r="K531" s="52" t="s">
        <v>12</v>
      </c>
      <c r="M531" s="54"/>
    </row>
    <row r="532" spans="1:13" s="53" customFormat="1" ht="15" x14ac:dyDescent="0.2">
      <c r="A532" s="44" t="s">
        <v>298</v>
      </c>
      <c r="B532" s="45">
        <v>44890</v>
      </c>
      <c r="C532" s="46" t="s">
        <v>546</v>
      </c>
      <c r="D532" s="46" t="s">
        <v>699</v>
      </c>
      <c r="E532" s="47">
        <v>4508</v>
      </c>
      <c r="F532" s="47"/>
      <c r="G532" s="48">
        <f t="shared" si="33"/>
        <v>17453.870000000003</v>
      </c>
      <c r="H532" s="49"/>
      <c r="I532" s="50">
        <f t="shared" si="34"/>
        <v>-4508</v>
      </c>
      <c r="J532" s="51">
        <f t="shared" si="35"/>
        <v>44895</v>
      </c>
      <c r="K532" s="52" t="s">
        <v>8</v>
      </c>
      <c r="M532" s="54"/>
    </row>
    <row r="533" spans="1:13" s="53" customFormat="1" ht="15" x14ac:dyDescent="0.2">
      <c r="A533" s="44" t="s">
        <v>298</v>
      </c>
      <c r="B533" s="45">
        <v>44890</v>
      </c>
      <c r="C533" s="46" t="s">
        <v>701</v>
      </c>
      <c r="D533" s="46" t="s">
        <v>699</v>
      </c>
      <c r="E533" s="47">
        <v>9870</v>
      </c>
      <c r="F533" s="47"/>
      <c r="G533" s="48">
        <f t="shared" si="33"/>
        <v>21961.870000000003</v>
      </c>
      <c r="H533" s="49"/>
      <c r="I533" s="50">
        <f t="shared" si="34"/>
        <v>-9870</v>
      </c>
      <c r="J533" s="51">
        <f t="shared" si="35"/>
        <v>44895</v>
      </c>
      <c r="K533" s="52" t="s">
        <v>9</v>
      </c>
      <c r="M533" s="54"/>
    </row>
    <row r="534" spans="1:13" s="53" customFormat="1" ht="15" x14ac:dyDescent="0.2">
      <c r="A534" s="44" t="s">
        <v>298</v>
      </c>
      <c r="B534" s="45">
        <v>44890</v>
      </c>
      <c r="C534" s="46" t="s">
        <v>702</v>
      </c>
      <c r="D534" s="46" t="s">
        <v>699</v>
      </c>
      <c r="E534" s="47">
        <v>234</v>
      </c>
      <c r="F534" s="47"/>
      <c r="G534" s="48">
        <f t="shared" si="33"/>
        <v>31831.870000000003</v>
      </c>
      <c r="H534" s="49"/>
      <c r="I534" s="50">
        <f t="shared" si="34"/>
        <v>-234</v>
      </c>
      <c r="J534" s="51">
        <f t="shared" si="35"/>
        <v>44895</v>
      </c>
      <c r="K534" s="52" t="s">
        <v>12</v>
      </c>
      <c r="M534" s="54"/>
    </row>
    <row r="535" spans="1:13" s="53" customFormat="1" ht="15" x14ac:dyDescent="0.2">
      <c r="A535" s="44" t="s">
        <v>298</v>
      </c>
      <c r="B535" s="45">
        <v>44890</v>
      </c>
      <c r="C535" s="46" t="s">
        <v>689</v>
      </c>
      <c r="D535" s="46" t="s">
        <v>699</v>
      </c>
      <c r="E535" s="47">
        <v>15840</v>
      </c>
      <c r="F535" s="47"/>
      <c r="G535" s="48">
        <f t="shared" si="33"/>
        <v>32065.870000000003</v>
      </c>
      <c r="H535" s="49"/>
      <c r="I535" s="50">
        <f t="shared" si="34"/>
        <v>-15840</v>
      </c>
      <c r="J535" s="51">
        <f t="shared" si="35"/>
        <v>44895</v>
      </c>
      <c r="K535" s="52" t="s">
        <v>9</v>
      </c>
      <c r="M535" s="54"/>
    </row>
    <row r="536" spans="1:13" s="53" customFormat="1" ht="15" x14ac:dyDescent="0.2">
      <c r="A536" s="44" t="s">
        <v>298</v>
      </c>
      <c r="B536" s="45">
        <v>44890</v>
      </c>
      <c r="C536" s="46" t="s">
        <v>649</v>
      </c>
      <c r="D536" s="46" t="s">
        <v>699</v>
      </c>
      <c r="E536" s="47">
        <v>3120</v>
      </c>
      <c r="F536" s="47"/>
      <c r="G536" s="48">
        <f t="shared" si="33"/>
        <v>47905.87</v>
      </c>
      <c r="H536" s="49"/>
      <c r="I536" s="50">
        <f t="shared" si="34"/>
        <v>-3120</v>
      </c>
      <c r="J536" s="51">
        <f t="shared" si="35"/>
        <v>44895</v>
      </c>
      <c r="K536" s="52" t="s">
        <v>12</v>
      </c>
      <c r="M536" s="54"/>
    </row>
    <row r="537" spans="1:13" s="53" customFormat="1" ht="15" x14ac:dyDescent="0.2">
      <c r="A537" s="44" t="s">
        <v>298</v>
      </c>
      <c r="B537" s="45">
        <v>44890</v>
      </c>
      <c r="C537" s="46" t="s">
        <v>703</v>
      </c>
      <c r="D537" s="46" t="s">
        <v>699</v>
      </c>
      <c r="E537" s="47">
        <v>1074</v>
      </c>
      <c r="F537" s="47"/>
      <c r="G537" s="48">
        <f t="shared" si="33"/>
        <v>51025.87</v>
      </c>
      <c r="H537" s="49"/>
      <c r="I537" s="50">
        <f t="shared" si="34"/>
        <v>-1074</v>
      </c>
      <c r="J537" s="51">
        <f t="shared" si="35"/>
        <v>44895</v>
      </c>
      <c r="K537" s="52" t="s">
        <v>12</v>
      </c>
      <c r="M537" s="54"/>
    </row>
    <row r="538" spans="1:13" s="53" customFormat="1" ht="15" x14ac:dyDescent="0.2">
      <c r="A538" s="44" t="s">
        <v>298</v>
      </c>
      <c r="B538" s="45">
        <v>44890</v>
      </c>
      <c r="C538" s="46" t="s">
        <v>624</v>
      </c>
      <c r="D538" s="46" t="s">
        <v>699</v>
      </c>
      <c r="E538" s="47">
        <v>1842</v>
      </c>
      <c r="F538" s="47"/>
      <c r="G538" s="48">
        <f t="shared" si="33"/>
        <v>52099.87</v>
      </c>
      <c r="H538" s="49"/>
      <c r="I538" s="50">
        <f t="shared" si="34"/>
        <v>-1842</v>
      </c>
      <c r="J538" s="51">
        <f t="shared" si="35"/>
        <v>44895</v>
      </c>
      <c r="K538" s="52" t="s">
        <v>12</v>
      </c>
      <c r="M538" s="54"/>
    </row>
    <row r="539" spans="1:13" s="53" customFormat="1" ht="15" x14ac:dyDescent="0.2">
      <c r="A539" s="44" t="s">
        <v>298</v>
      </c>
      <c r="B539" s="45">
        <v>44890</v>
      </c>
      <c r="C539" s="46" t="s">
        <v>653</v>
      </c>
      <c r="D539" s="46" t="s">
        <v>699</v>
      </c>
      <c r="E539" s="47">
        <v>2438</v>
      </c>
      <c r="F539" s="47"/>
      <c r="G539" s="48">
        <f t="shared" si="33"/>
        <v>53941.87</v>
      </c>
      <c r="H539" s="49"/>
      <c r="I539" s="50">
        <f t="shared" si="34"/>
        <v>-2438</v>
      </c>
      <c r="J539" s="51">
        <f t="shared" si="35"/>
        <v>44895</v>
      </c>
      <c r="K539" s="52" t="s">
        <v>12</v>
      </c>
      <c r="M539" s="54"/>
    </row>
    <row r="540" spans="1:13" s="53" customFormat="1" ht="15" x14ac:dyDescent="0.2">
      <c r="A540" s="44" t="s">
        <v>298</v>
      </c>
      <c r="B540" s="45">
        <v>44890</v>
      </c>
      <c r="C540" s="46" t="s">
        <v>560</v>
      </c>
      <c r="D540" s="46" t="s">
        <v>699</v>
      </c>
      <c r="E540" s="47">
        <v>7293.6</v>
      </c>
      <c r="F540" s="47"/>
      <c r="G540" s="48">
        <f t="shared" si="33"/>
        <v>56379.87</v>
      </c>
      <c r="H540" s="49"/>
      <c r="I540" s="50">
        <f t="shared" si="34"/>
        <v>-7293.6</v>
      </c>
      <c r="J540" s="51">
        <f t="shared" si="35"/>
        <v>44895</v>
      </c>
      <c r="K540" s="52" t="s">
        <v>9</v>
      </c>
      <c r="M540" s="54"/>
    </row>
    <row r="541" spans="1:13" s="53" customFormat="1" ht="15" x14ac:dyDescent="0.2">
      <c r="A541" s="44" t="s">
        <v>298</v>
      </c>
      <c r="B541" s="45">
        <v>44890</v>
      </c>
      <c r="C541" s="46" t="s">
        <v>590</v>
      </c>
      <c r="D541" s="46" t="s">
        <v>699</v>
      </c>
      <c r="E541" s="47">
        <v>5460</v>
      </c>
      <c r="F541" s="47"/>
      <c r="G541" s="48">
        <f t="shared" si="33"/>
        <v>63673.47</v>
      </c>
      <c r="H541" s="49"/>
      <c r="I541" s="50">
        <f t="shared" si="34"/>
        <v>-5460</v>
      </c>
      <c r="J541" s="51">
        <f t="shared" si="35"/>
        <v>44895</v>
      </c>
      <c r="K541" s="52" t="s">
        <v>9</v>
      </c>
      <c r="M541" s="54"/>
    </row>
    <row r="542" spans="1:13" s="53" customFormat="1" ht="15" x14ac:dyDescent="0.2">
      <c r="A542" s="44" t="s">
        <v>298</v>
      </c>
      <c r="B542" s="45">
        <v>44890</v>
      </c>
      <c r="C542" s="46" t="s">
        <v>570</v>
      </c>
      <c r="D542" s="46" t="s">
        <v>699</v>
      </c>
      <c r="E542" s="47">
        <v>3600</v>
      </c>
      <c r="F542" s="47"/>
      <c r="G542" s="48">
        <f t="shared" si="33"/>
        <v>69133.47</v>
      </c>
      <c r="H542" s="49"/>
      <c r="I542" s="50">
        <f t="shared" si="34"/>
        <v>-3600</v>
      </c>
      <c r="J542" s="51">
        <f t="shared" si="35"/>
        <v>44895</v>
      </c>
      <c r="K542" s="52" t="s">
        <v>13</v>
      </c>
      <c r="M542" s="54"/>
    </row>
    <row r="543" spans="1:13" s="53" customFormat="1" ht="15" x14ac:dyDescent="0.2">
      <c r="A543" s="44" t="s">
        <v>298</v>
      </c>
      <c r="B543" s="45">
        <v>44890</v>
      </c>
      <c r="C543" s="46" t="s">
        <v>660</v>
      </c>
      <c r="D543" s="46" t="s">
        <v>699</v>
      </c>
      <c r="E543" s="47">
        <v>3690</v>
      </c>
      <c r="F543" s="47"/>
      <c r="G543" s="48">
        <f t="shared" si="33"/>
        <v>72733.47</v>
      </c>
      <c r="H543" s="49"/>
      <c r="I543" s="50">
        <f t="shared" si="34"/>
        <v>-3690</v>
      </c>
      <c r="J543" s="51">
        <f t="shared" si="35"/>
        <v>44895</v>
      </c>
      <c r="K543" s="52" t="s">
        <v>9</v>
      </c>
      <c r="M543" s="54"/>
    </row>
    <row r="544" spans="1:13" s="53" customFormat="1" ht="15" x14ac:dyDescent="0.2">
      <c r="A544" s="44" t="s">
        <v>298</v>
      </c>
      <c r="B544" s="45">
        <v>44890</v>
      </c>
      <c r="C544" s="46" t="s">
        <v>704</v>
      </c>
      <c r="D544" s="46" t="s">
        <v>699</v>
      </c>
      <c r="E544" s="47">
        <v>165</v>
      </c>
      <c r="F544" s="47"/>
      <c r="G544" s="48">
        <f t="shared" si="33"/>
        <v>76423.47</v>
      </c>
      <c r="H544" s="49"/>
      <c r="I544" s="50">
        <f t="shared" si="34"/>
        <v>-165</v>
      </c>
      <c r="J544" s="51">
        <f t="shared" si="35"/>
        <v>44895</v>
      </c>
      <c r="K544" s="52" t="s">
        <v>13</v>
      </c>
      <c r="M544" s="54"/>
    </row>
    <row r="545" spans="1:13" s="53" customFormat="1" ht="15" x14ac:dyDescent="0.2">
      <c r="A545" s="44" t="s">
        <v>298</v>
      </c>
      <c r="B545" s="45">
        <v>44890</v>
      </c>
      <c r="C545" s="46" t="s">
        <v>630</v>
      </c>
      <c r="D545" s="46" t="s">
        <v>699</v>
      </c>
      <c r="E545" s="47">
        <v>27000</v>
      </c>
      <c r="F545" s="47"/>
      <c r="G545" s="48">
        <f t="shared" si="33"/>
        <v>76588.47</v>
      </c>
      <c r="H545" s="49"/>
      <c r="I545" s="50">
        <f t="shared" si="34"/>
        <v>-27000</v>
      </c>
      <c r="J545" s="51">
        <f t="shared" si="35"/>
        <v>44895</v>
      </c>
      <c r="K545" s="52" t="s">
        <v>9</v>
      </c>
      <c r="M545" s="54"/>
    </row>
    <row r="546" spans="1:13" s="53" customFormat="1" ht="15" x14ac:dyDescent="0.2">
      <c r="A546" s="44" t="s">
        <v>298</v>
      </c>
      <c r="B546" s="45">
        <v>44890</v>
      </c>
      <c r="C546" s="46" t="s">
        <v>660</v>
      </c>
      <c r="D546" s="46" t="s">
        <v>699</v>
      </c>
      <c r="E546" s="47">
        <v>3510</v>
      </c>
      <c r="F546" s="47"/>
      <c r="G546" s="48">
        <f t="shared" si="33"/>
        <v>103588.47</v>
      </c>
      <c r="H546" s="49"/>
      <c r="I546" s="50">
        <f t="shared" si="34"/>
        <v>-3510</v>
      </c>
      <c r="J546" s="51">
        <f t="shared" si="35"/>
        <v>44895</v>
      </c>
      <c r="K546" s="52" t="s">
        <v>9</v>
      </c>
      <c r="M546" s="54"/>
    </row>
    <row r="547" spans="1:13" s="53" customFormat="1" ht="15" x14ac:dyDescent="0.2">
      <c r="A547" s="44" t="s">
        <v>298</v>
      </c>
      <c r="B547" s="45">
        <v>44890</v>
      </c>
      <c r="C547" s="46" t="s">
        <v>688</v>
      </c>
      <c r="D547" s="46" t="s">
        <v>699</v>
      </c>
      <c r="E547" s="47">
        <v>4500</v>
      </c>
      <c r="F547" s="47"/>
      <c r="G547" s="48">
        <f t="shared" si="33"/>
        <v>107098.47</v>
      </c>
      <c r="H547" s="49"/>
      <c r="I547" s="50">
        <f t="shared" si="34"/>
        <v>-4500</v>
      </c>
      <c r="J547" s="51">
        <f t="shared" si="35"/>
        <v>44895</v>
      </c>
      <c r="K547" s="52" t="s">
        <v>9</v>
      </c>
      <c r="M547" s="54"/>
    </row>
    <row r="548" spans="1:13" s="53" customFormat="1" ht="15" x14ac:dyDescent="0.2">
      <c r="A548" s="44" t="s">
        <v>298</v>
      </c>
      <c r="B548" s="45">
        <v>44890</v>
      </c>
      <c r="C548" s="46" t="s">
        <v>705</v>
      </c>
      <c r="D548" s="46" t="s">
        <v>699</v>
      </c>
      <c r="E548" s="47">
        <v>5700</v>
      </c>
      <c r="F548" s="47"/>
      <c r="G548" s="48">
        <f t="shared" si="33"/>
        <v>111598.47</v>
      </c>
      <c r="H548" s="49"/>
      <c r="I548" s="50">
        <f t="shared" si="34"/>
        <v>-5700</v>
      </c>
      <c r="J548" s="51">
        <f t="shared" si="35"/>
        <v>44895</v>
      </c>
      <c r="K548" s="52" t="s">
        <v>9</v>
      </c>
      <c r="M548" s="54"/>
    </row>
    <row r="549" spans="1:13" s="53" customFormat="1" ht="15" x14ac:dyDescent="0.2">
      <c r="A549" s="44" t="s">
        <v>298</v>
      </c>
      <c r="B549" s="45">
        <v>44890</v>
      </c>
      <c r="C549" s="46" t="s">
        <v>560</v>
      </c>
      <c r="D549" s="46" t="s">
        <v>699</v>
      </c>
      <c r="E549" s="47">
        <v>7293.6</v>
      </c>
      <c r="F549" s="47"/>
      <c r="G549" s="48">
        <f t="shared" ref="G549:G561" si="36">G550+F549-E549</f>
        <v>117298.47</v>
      </c>
      <c r="H549" s="49"/>
      <c r="I549" s="50">
        <f t="shared" si="34"/>
        <v>-7293.6</v>
      </c>
      <c r="J549" s="51">
        <f t="shared" si="35"/>
        <v>44895</v>
      </c>
      <c r="K549" s="52" t="s">
        <v>9</v>
      </c>
      <c r="M549" s="54"/>
    </row>
    <row r="550" spans="1:13" s="53" customFormat="1" ht="15" x14ac:dyDescent="0.2">
      <c r="A550" s="44" t="s">
        <v>298</v>
      </c>
      <c r="B550" s="45">
        <v>44890</v>
      </c>
      <c r="C550" s="46" t="s">
        <v>647</v>
      </c>
      <c r="D550" s="46" t="s">
        <v>699</v>
      </c>
      <c r="E550" s="47">
        <v>3000</v>
      </c>
      <c r="F550" s="47"/>
      <c r="G550" s="48">
        <f t="shared" si="36"/>
        <v>124592.07</v>
      </c>
      <c r="H550" s="49"/>
      <c r="I550" s="50">
        <f t="shared" si="34"/>
        <v>-3000</v>
      </c>
      <c r="J550" s="51">
        <f t="shared" si="35"/>
        <v>44895</v>
      </c>
      <c r="K550" s="52" t="s">
        <v>9</v>
      </c>
      <c r="M550" s="54"/>
    </row>
    <row r="551" spans="1:13" s="53" customFormat="1" ht="15" x14ac:dyDescent="0.2">
      <c r="A551" s="44" t="s">
        <v>298</v>
      </c>
      <c r="B551" s="45">
        <v>44890</v>
      </c>
      <c r="C551" s="46" t="s">
        <v>706</v>
      </c>
      <c r="D551" s="46" t="s">
        <v>699</v>
      </c>
      <c r="E551" s="47">
        <v>900</v>
      </c>
      <c r="F551" s="47"/>
      <c r="G551" s="48">
        <f t="shared" si="36"/>
        <v>127592.07</v>
      </c>
      <c r="H551" s="49"/>
      <c r="I551" s="50">
        <f t="shared" si="34"/>
        <v>-900</v>
      </c>
      <c r="J551" s="51">
        <f t="shared" si="35"/>
        <v>44895</v>
      </c>
      <c r="K551" s="52" t="s">
        <v>13</v>
      </c>
      <c r="M551" s="54"/>
    </row>
    <row r="552" spans="1:13" s="53" customFormat="1" ht="15" x14ac:dyDescent="0.2">
      <c r="A552" s="44" t="s">
        <v>298</v>
      </c>
      <c r="B552" s="45">
        <v>44889</v>
      </c>
      <c r="C552" s="46" t="s">
        <v>505</v>
      </c>
      <c r="D552" s="46"/>
      <c r="E552" s="47">
        <v>0</v>
      </c>
      <c r="F552" s="47">
        <v>20000</v>
      </c>
      <c r="G552" s="48">
        <f t="shared" si="36"/>
        <v>128492.07</v>
      </c>
      <c r="H552" s="49"/>
      <c r="I552" s="50">
        <f t="shared" ref="I552:I571" si="37">F552-E552</f>
        <v>20000</v>
      </c>
      <c r="J552" s="51">
        <f t="shared" ref="J552:J571" si="38">EOMONTH(B552,0)</f>
        <v>44895</v>
      </c>
      <c r="K552" s="52" t="s">
        <v>30</v>
      </c>
      <c r="M552" s="54"/>
    </row>
    <row r="553" spans="1:13" s="53" customFormat="1" ht="15" x14ac:dyDescent="0.2">
      <c r="A553" s="44" t="s">
        <v>298</v>
      </c>
      <c r="B553" s="45">
        <v>44889</v>
      </c>
      <c r="C553" s="46" t="s">
        <v>566</v>
      </c>
      <c r="D553" s="46"/>
      <c r="E553" s="47">
        <v>240</v>
      </c>
      <c r="F553" s="47">
        <v>0</v>
      </c>
      <c r="G553" s="48">
        <f t="shared" si="36"/>
        <v>108492.07</v>
      </c>
      <c r="H553" s="49"/>
      <c r="I553" s="50">
        <f t="shared" si="37"/>
        <v>-240</v>
      </c>
      <c r="J553" s="51">
        <f t="shared" si="38"/>
        <v>44895</v>
      </c>
      <c r="K553" s="52" t="s">
        <v>11</v>
      </c>
      <c r="M553" s="54"/>
    </row>
    <row r="554" spans="1:13" s="53" customFormat="1" ht="15" x14ac:dyDescent="0.2">
      <c r="A554" s="44" t="s">
        <v>298</v>
      </c>
      <c r="B554" s="45">
        <v>44889</v>
      </c>
      <c r="C554" s="46" t="s">
        <v>560</v>
      </c>
      <c r="D554" s="46"/>
      <c r="E554" s="47">
        <v>7200</v>
      </c>
      <c r="F554" s="47">
        <v>0</v>
      </c>
      <c r="G554" s="48">
        <f t="shared" si="36"/>
        <v>108732.07</v>
      </c>
      <c r="H554" s="49"/>
      <c r="I554" s="50">
        <f t="shared" si="37"/>
        <v>-7200</v>
      </c>
      <c r="J554" s="51">
        <f t="shared" si="38"/>
        <v>44895</v>
      </c>
      <c r="K554" s="52" t="s">
        <v>9</v>
      </c>
      <c r="M554" s="54"/>
    </row>
    <row r="555" spans="1:13" s="53" customFormat="1" ht="15" x14ac:dyDescent="0.2">
      <c r="A555" s="44" t="s">
        <v>298</v>
      </c>
      <c r="B555" s="45">
        <v>44889</v>
      </c>
      <c r="C555" s="46" t="s">
        <v>660</v>
      </c>
      <c r="D555" s="46"/>
      <c r="E555" s="47">
        <v>585</v>
      </c>
      <c r="F555" s="47">
        <v>0</v>
      </c>
      <c r="G555" s="48">
        <f t="shared" si="36"/>
        <v>115932.07</v>
      </c>
      <c r="H555" s="49"/>
      <c r="I555" s="50">
        <f t="shared" si="37"/>
        <v>-585</v>
      </c>
      <c r="J555" s="51">
        <f t="shared" si="38"/>
        <v>44895</v>
      </c>
      <c r="K555" s="52" t="s">
        <v>9</v>
      </c>
      <c r="M555" s="54"/>
    </row>
    <row r="556" spans="1:13" s="53" customFormat="1" ht="15" x14ac:dyDescent="0.2">
      <c r="A556" s="44" t="s">
        <v>298</v>
      </c>
      <c r="B556" s="45">
        <v>44889</v>
      </c>
      <c r="C556" s="46" t="s">
        <v>688</v>
      </c>
      <c r="D556" s="46"/>
      <c r="E556" s="47">
        <v>3000</v>
      </c>
      <c r="F556" s="47">
        <v>0</v>
      </c>
      <c r="G556" s="48">
        <f t="shared" si="36"/>
        <v>116517.07</v>
      </c>
      <c r="H556" s="49"/>
      <c r="I556" s="50">
        <f t="shared" si="37"/>
        <v>-3000</v>
      </c>
      <c r="J556" s="51">
        <f t="shared" si="38"/>
        <v>44895</v>
      </c>
      <c r="K556" s="52" t="s">
        <v>9</v>
      </c>
      <c r="M556" s="54"/>
    </row>
    <row r="557" spans="1:13" s="53" customFormat="1" ht="15" x14ac:dyDescent="0.2">
      <c r="A557" s="44" t="s">
        <v>298</v>
      </c>
      <c r="B557" s="45">
        <v>44859</v>
      </c>
      <c r="C557" s="46" t="s">
        <v>689</v>
      </c>
      <c r="D557" s="46"/>
      <c r="E557" s="47">
        <v>59265.49</v>
      </c>
      <c r="F557" s="47">
        <v>0</v>
      </c>
      <c r="G557" s="48">
        <f t="shared" si="36"/>
        <v>119517.07</v>
      </c>
      <c r="H557" s="49"/>
      <c r="I557" s="50">
        <f t="shared" si="37"/>
        <v>-59265.49</v>
      </c>
      <c r="J557" s="51">
        <f t="shared" si="38"/>
        <v>44865</v>
      </c>
      <c r="K557" s="52" t="s">
        <v>12</v>
      </c>
      <c r="M557" s="54"/>
    </row>
    <row r="558" spans="1:13" s="53" customFormat="1" ht="15" x14ac:dyDescent="0.2">
      <c r="A558" s="44" t="s">
        <v>298</v>
      </c>
      <c r="B558" s="45">
        <v>44859</v>
      </c>
      <c r="C558" s="46" t="s">
        <v>590</v>
      </c>
      <c r="D558" s="46"/>
      <c r="E558" s="47">
        <v>6528</v>
      </c>
      <c r="F558" s="47">
        <v>0</v>
      </c>
      <c r="G558" s="48">
        <f t="shared" si="36"/>
        <v>178782.56</v>
      </c>
      <c r="H558" s="49"/>
      <c r="I558" s="50">
        <f t="shared" si="37"/>
        <v>-6528</v>
      </c>
      <c r="J558" s="51">
        <f t="shared" si="38"/>
        <v>44865</v>
      </c>
      <c r="K558" s="52" t="s">
        <v>9</v>
      </c>
      <c r="M558" s="54"/>
    </row>
    <row r="559" spans="1:13" s="53" customFormat="1" ht="15" x14ac:dyDescent="0.2">
      <c r="A559" s="44" t="s">
        <v>298</v>
      </c>
      <c r="B559" s="45">
        <v>44859</v>
      </c>
      <c r="C559" s="46" t="s">
        <v>649</v>
      </c>
      <c r="D559" s="46"/>
      <c r="E559" s="47">
        <v>1676.64</v>
      </c>
      <c r="F559" s="47">
        <v>0</v>
      </c>
      <c r="G559" s="48">
        <f t="shared" si="36"/>
        <v>185310.56</v>
      </c>
      <c r="H559" s="49"/>
      <c r="I559" s="50">
        <f t="shared" si="37"/>
        <v>-1676.64</v>
      </c>
      <c r="J559" s="51">
        <f t="shared" si="38"/>
        <v>44865</v>
      </c>
      <c r="K559" s="52" t="s">
        <v>12</v>
      </c>
      <c r="M559" s="54"/>
    </row>
    <row r="560" spans="1:13" s="53" customFormat="1" ht="15" x14ac:dyDescent="0.2">
      <c r="A560" s="44" t="s">
        <v>298</v>
      </c>
      <c r="B560" s="45">
        <v>44859</v>
      </c>
      <c r="C560" s="46" t="s">
        <v>630</v>
      </c>
      <c r="D560" s="46"/>
      <c r="E560" s="47">
        <v>6000</v>
      </c>
      <c r="F560" s="47">
        <v>0</v>
      </c>
      <c r="G560" s="48">
        <f t="shared" si="36"/>
        <v>186987.2</v>
      </c>
      <c r="H560" s="49"/>
      <c r="I560" s="50">
        <f t="shared" si="37"/>
        <v>-6000</v>
      </c>
      <c r="J560" s="51">
        <f t="shared" si="38"/>
        <v>44865</v>
      </c>
      <c r="K560" s="52" t="s">
        <v>9</v>
      </c>
      <c r="M560" s="54"/>
    </row>
    <row r="561" spans="1:13" s="53" customFormat="1" ht="15" x14ac:dyDescent="0.2">
      <c r="A561" s="44" t="s">
        <v>298</v>
      </c>
      <c r="B561" s="45">
        <v>44859</v>
      </c>
      <c r="C561" s="46" t="s">
        <v>560</v>
      </c>
      <c r="D561" s="46"/>
      <c r="E561" s="47">
        <v>7012.8</v>
      </c>
      <c r="F561" s="47">
        <v>0</v>
      </c>
      <c r="G561" s="48">
        <f t="shared" si="36"/>
        <v>192987.2</v>
      </c>
      <c r="H561" s="49"/>
      <c r="I561" s="50">
        <f t="shared" si="37"/>
        <v>-7012.8</v>
      </c>
      <c r="J561" s="51">
        <f t="shared" si="38"/>
        <v>44865</v>
      </c>
      <c r="K561" s="52" t="s">
        <v>9</v>
      </c>
      <c r="M561" s="54"/>
    </row>
    <row r="562" spans="1:13" s="53" customFormat="1" ht="15" x14ac:dyDescent="0.2">
      <c r="A562" s="44" t="s">
        <v>298</v>
      </c>
      <c r="B562" s="45">
        <v>44859</v>
      </c>
      <c r="C562" s="46" t="s">
        <v>505</v>
      </c>
      <c r="D562" s="46"/>
      <c r="E562" s="47">
        <v>0</v>
      </c>
      <c r="F562" s="47">
        <v>200000</v>
      </c>
      <c r="G562" s="48">
        <f t="shared" ref="G562:G570" si="39">G563+F562-E562</f>
        <v>200000</v>
      </c>
      <c r="H562" s="49"/>
      <c r="I562" s="50">
        <f t="shared" si="37"/>
        <v>200000</v>
      </c>
      <c r="J562" s="51">
        <f t="shared" si="38"/>
        <v>44865</v>
      </c>
      <c r="K562" s="52" t="s">
        <v>30</v>
      </c>
      <c r="M562" s="54"/>
    </row>
    <row r="563" spans="1:13" s="35" customFormat="1" ht="16" x14ac:dyDescent="0.2">
      <c r="A563" s="30"/>
      <c r="B563" s="43"/>
      <c r="C563" s="30"/>
      <c r="D563" s="30"/>
      <c r="E563" s="31"/>
      <c r="F563" s="31"/>
      <c r="G563" s="31"/>
      <c r="H563" s="37"/>
      <c r="I563" s="50">
        <f t="shared" si="37"/>
        <v>0</v>
      </c>
      <c r="J563" s="51">
        <f t="shared" si="38"/>
        <v>31</v>
      </c>
      <c r="K563" s="34"/>
      <c r="L563" s="55"/>
    </row>
    <row r="564" spans="1:13" s="53" customFormat="1" ht="15" x14ac:dyDescent="0.2">
      <c r="A564" s="44" t="s">
        <v>707</v>
      </c>
      <c r="B564" s="45">
        <v>44851</v>
      </c>
      <c r="C564" s="46" t="s">
        <v>708</v>
      </c>
      <c r="D564" s="46"/>
      <c r="E564" s="47">
        <v>5257.79</v>
      </c>
      <c r="F564" s="47">
        <v>0</v>
      </c>
      <c r="G564" s="48">
        <f t="shared" si="39"/>
        <v>0</v>
      </c>
      <c r="H564" s="49"/>
      <c r="I564" s="50">
        <f t="shared" si="37"/>
        <v>-5257.79</v>
      </c>
      <c r="J564" s="51">
        <f t="shared" si="38"/>
        <v>44865</v>
      </c>
      <c r="K564" s="52" t="s">
        <v>30</v>
      </c>
      <c r="M564" s="54"/>
    </row>
    <row r="565" spans="1:13" s="53" customFormat="1" ht="15" x14ac:dyDescent="0.2">
      <c r="A565" s="44" t="s">
        <v>707</v>
      </c>
      <c r="B565" s="45">
        <v>44796</v>
      </c>
      <c r="C565" s="46" t="s">
        <v>709</v>
      </c>
      <c r="D565" s="46"/>
      <c r="E565" s="47">
        <v>1167.4000000000001</v>
      </c>
      <c r="F565" s="47">
        <v>0</v>
      </c>
      <c r="G565" s="48">
        <f t="shared" si="39"/>
        <v>5257.7899999999991</v>
      </c>
      <c r="H565" s="49"/>
      <c r="I565" s="50">
        <f t="shared" si="37"/>
        <v>-1167.4000000000001</v>
      </c>
      <c r="J565" s="51">
        <f t="shared" si="38"/>
        <v>44804</v>
      </c>
      <c r="K565" s="52" t="s">
        <v>13</v>
      </c>
      <c r="M565" s="54"/>
    </row>
    <row r="566" spans="1:13" s="53" customFormat="1" ht="15" x14ac:dyDescent="0.2">
      <c r="A566" s="44" t="s">
        <v>707</v>
      </c>
      <c r="B566" s="45">
        <v>44777</v>
      </c>
      <c r="C566" s="46" t="s">
        <v>710</v>
      </c>
      <c r="D566" s="46"/>
      <c r="E566" s="47">
        <v>16574.810000000001</v>
      </c>
      <c r="F566" s="47">
        <v>0</v>
      </c>
      <c r="G566" s="48">
        <f t="shared" si="39"/>
        <v>6425.1899999999987</v>
      </c>
      <c r="H566" s="49"/>
      <c r="I566" s="50">
        <f t="shared" si="37"/>
        <v>-16574.810000000001</v>
      </c>
      <c r="J566" s="51">
        <f t="shared" si="38"/>
        <v>44804</v>
      </c>
      <c r="K566" s="52" t="s">
        <v>13</v>
      </c>
      <c r="M566" s="54"/>
    </row>
    <row r="567" spans="1:13" s="53" customFormat="1" ht="15" x14ac:dyDescent="0.2">
      <c r="A567" s="44" t="s">
        <v>707</v>
      </c>
      <c r="B567" s="45">
        <v>44754</v>
      </c>
      <c r="C567" s="46" t="s">
        <v>711</v>
      </c>
      <c r="D567" s="46"/>
      <c r="E567" s="47">
        <v>352000</v>
      </c>
      <c r="F567" s="47">
        <v>0</v>
      </c>
      <c r="G567" s="48">
        <f t="shared" si="39"/>
        <v>23000</v>
      </c>
      <c r="H567" s="49"/>
      <c r="I567" s="50">
        <f t="shared" si="37"/>
        <v>-352000</v>
      </c>
      <c r="J567" s="51">
        <f t="shared" si="38"/>
        <v>44773</v>
      </c>
      <c r="K567" s="52" t="s">
        <v>7</v>
      </c>
      <c r="M567" s="54"/>
    </row>
    <row r="568" spans="1:13" s="53" customFormat="1" ht="15" x14ac:dyDescent="0.2">
      <c r="A568" s="44" t="s">
        <v>707</v>
      </c>
      <c r="B568" s="45">
        <v>44749</v>
      </c>
      <c r="C568" s="46" t="s">
        <v>712</v>
      </c>
      <c r="D568" s="46"/>
      <c r="E568" s="47">
        <v>6525000</v>
      </c>
      <c r="F568" s="47">
        <v>0</v>
      </c>
      <c r="G568" s="48">
        <f t="shared" si="39"/>
        <v>375000</v>
      </c>
      <c r="H568" s="49"/>
      <c r="I568" s="50">
        <f t="shared" si="37"/>
        <v>-6525000</v>
      </c>
      <c r="J568" s="51">
        <f t="shared" si="38"/>
        <v>44773</v>
      </c>
      <c r="K568" s="52" t="s">
        <v>5</v>
      </c>
      <c r="M568" s="54"/>
    </row>
    <row r="569" spans="1:13" s="53" customFormat="1" ht="15" x14ac:dyDescent="0.2">
      <c r="A569" s="44" t="s">
        <v>707</v>
      </c>
      <c r="B569" s="45">
        <v>44748</v>
      </c>
      <c r="C569" s="46" t="s">
        <v>713</v>
      </c>
      <c r="D569" s="46"/>
      <c r="E569" s="47">
        <v>0</v>
      </c>
      <c r="F569" s="47">
        <v>6900000</v>
      </c>
      <c r="G569" s="48">
        <f t="shared" si="39"/>
        <v>6900000</v>
      </c>
      <c r="H569" s="49"/>
      <c r="I569" s="50">
        <f t="shared" si="37"/>
        <v>6900000</v>
      </c>
      <c r="J569" s="51">
        <f t="shared" si="38"/>
        <v>44773</v>
      </c>
      <c r="K569" s="52" t="s">
        <v>30</v>
      </c>
      <c r="M569" s="54"/>
    </row>
    <row r="570" spans="1:13" s="53" customFormat="1" ht="15" x14ac:dyDescent="0.2">
      <c r="A570" s="44" t="s">
        <v>707</v>
      </c>
      <c r="B570" s="45">
        <v>44722</v>
      </c>
      <c r="C570" s="46" t="s">
        <v>714</v>
      </c>
      <c r="D570" s="46"/>
      <c r="E570" s="47">
        <v>725000</v>
      </c>
      <c r="F570" s="47">
        <v>0</v>
      </c>
      <c r="G570" s="48">
        <f t="shared" si="39"/>
        <v>0</v>
      </c>
      <c r="H570" s="49"/>
      <c r="I570" s="50">
        <f t="shared" si="37"/>
        <v>-725000</v>
      </c>
      <c r="J570" s="51">
        <f t="shared" si="38"/>
        <v>44742</v>
      </c>
      <c r="K570" s="52" t="s">
        <v>5</v>
      </c>
      <c r="M570" s="54"/>
    </row>
    <row r="571" spans="1:13" s="53" customFormat="1" ht="15" x14ac:dyDescent="0.2">
      <c r="A571" s="44" t="s">
        <v>707</v>
      </c>
      <c r="B571" s="45">
        <v>44705</v>
      </c>
      <c r="C571" s="46" t="s">
        <v>713</v>
      </c>
      <c r="D571" s="46"/>
      <c r="E571" s="47">
        <v>0</v>
      </c>
      <c r="F571" s="47">
        <v>725000</v>
      </c>
      <c r="G571" s="48">
        <f>G572+F571-E571</f>
        <v>725000</v>
      </c>
      <c r="H571" s="49"/>
      <c r="I571" s="50">
        <f t="shared" si="37"/>
        <v>725000</v>
      </c>
      <c r="J571" s="51">
        <f t="shared" si="38"/>
        <v>44712</v>
      </c>
      <c r="K571" s="52" t="s">
        <v>30</v>
      </c>
      <c r="M571" s="54"/>
    </row>
    <row r="572" spans="1:13" ht="16" x14ac:dyDescent="0.2">
      <c r="A572" s="9"/>
      <c r="B572" s="40"/>
      <c r="C572" s="9"/>
      <c r="D572" s="9"/>
      <c r="E572" s="11"/>
      <c r="F572" s="11"/>
      <c r="G572" s="11"/>
      <c r="I572"/>
      <c r="J572"/>
      <c r="K572"/>
      <c r="L572"/>
    </row>
    <row r="573" spans="1:13" ht="16" x14ac:dyDescent="0.2">
      <c r="A573" s="9"/>
      <c r="B573" s="40"/>
      <c r="C573" s="9"/>
      <c r="D573" s="9"/>
      <c r="E573" s="11"/>
      <c r="F573" s="11"/>
      <c r="G573" s="11"/>
      <c r="I573"/>
      <c r="J573"/>
      <c r="K573"/>
      <c r="L573"/>
    </row>
    <row r="574" spans="1:13" ht="16" x14ac:dyDescent="0.2">
      <c r="A574" s="9"/>
      <c r="B574" s="40"/>
      <c r="C574" s="9"/>
      <c r="D574" s="9"/>
      <c r="E574" s="11"/>
      <c r="F574" s="11"/>
      <c r="G574" s="11"/>
      <c r="I574"/>
      <c r="J574"/>
      <c r="K574"/>
      <c r="L574"/>
    </row>
    <row r="575" spans="1:13" ht="16" x14ac:dyDescent="0.2">
      <c r="A575" s="9"/>
      <c r="B575" s="40"/>
      <c r="C575" s="9"/>
      <c r="D575" s="9"/>
      <c r="E575" s="11"/>
      <c r="F575" s="11"/>
      <c r="G575" s="11"/>
      <c r="I575"/>
      <c r="J575"/>
      <c r="K575"/>
      <c r="L575"/>
    </row>
    <row r="576" spans="1:13" ht="16" x14ac:dyDescent="0.2">
      <c r="A576" s="9"/>
      <c r="B576" s="40"/>
      <c r="C576" s="9"/>
      <c r="D576" s="9"/>
      <c r="E576" s="11"/>
      <c r="F576" s="11"/>
      <c r="G576" s="11"/>
      <c r="I576"/>
      <c r="J576"/>
      <c r="K576"/>
      <c r="L576"/>
    </row>
    <row r="577" spans="1:12" ht="16" x14ac:dyDescent="0.2">
      <c r="A577" s="9"/>
      <c r="B577" s="40"/>
      <c r="C577" s="9"/>
      <c r="D577" s="9"/>
      <c r="E577" s="11"/>
      <c r="F577" s="11"/>
      <c r="G577" s="11"/>
      <c r="I577"/>
      <c r="J577"/>
      <c r="K577"/>
      <c r="L577"/>
    </row>
    <row r="578" spans="1:12" ht="16" x14ac:dyDescent="0.2">
      <c r="A578" s="9"/>
      <c r="B578" s="40"/>
      <c r="C578" s="9"/>
      <c r="D578" s="9"/>
      <c r="E578" s="11"/>
      <c r="F578" s="11"/>
      <c r="G578" s="11"/>
      <c r="I578"/>
      <c r="J578"/>
      <c r="K578"/>
      <c r="L578"/>
    </row>
    <row r="579" spans="1:12" ht="16" x14ac:dyDescent="0.2">
      <c r="A579" s="9"/>
      <c r="B579" s="40"/>
      <c r="C579" s="9"/>
      <c r="D579" s="9"/>
      <c r="E579" s="11"/>
      <c r="F579" s="11"/>
      <c r="G579" s="11"/>
      <c r="I579"/>
      <c r="J579"/>
      <c r="K579"/>
      <c r="L579"/>
    </row>
    <row r="580" spans="1:12" ht="16" x14ac:dyDescent="0.2">
      <c r="A580" s="9"/>
      <c r="B580" s="40"/>
      <c r="C580" s="9"/>
      <c r="D580" s="9"/>
      <c r="E580" s="11"/>
      <c r="F580" s="11"/>
      <c r="G580" s="11"/>
      <c r="I580"/>
      <c r="J580"/>
      <c r="K580"/>
      <c r="L580"/>
    </row>
    <row r="581" spans="1:12" ht="16" x14ac:dyDescent="0.2">
      <c r="A581" s="9"/>
      <c r="B581" s="40"/>
      <c r="C581" s="9"/>
      <c r="D581" s="9"/>
      <c r="E581" s="11"/>
      <c r="F581" s="11"/>
      <c r="G581" s="11"/>
      <c r="I581"/>
      <c r="J581"/>
      <c r="K581"/>
      <c r="L581"/>
    </row>
    <row r="582" spans="1:12" ht="16" x14ac:dyDescent="0.2">
      <c r="A582" s="9"/>
      <c r="B582" s="40"/>
      <c r="C582" s="9"/>
      <c r="D582" s="9"/>
      <c r="E582" s="11"/>
      <c r="F582" s="11"/>
      <c r="G582" s="11"/>
      <c r="I582"/>
      <c r="J582"/>
      <c r="K582"/>
      <c r="L582"/>
    </row>
    <row r="583" spans="1:12" ht="16" x14ac:dyDescent="0.2">
      <c r="A583" s="9"/>
      <c r="B583" s="40"/>
      <c r="C583" s="9"/>
      <c r="D583" s="9"/>
      <c r="E583" s="11"/>
      <c r="F583" s="11"/>
      <c r="G583" s="11"/>
      <c r="I583"/>
      <c r="J583"/>
      <c r="K583"/>
      <c r="L583"/>
    </row>
    <row r="584" spans="1:12" ht="16" x14ac:dyDescent="0.2">
      <c r="A584" s="9"/>
      <c r="B584" s="40"/>
      <c r="C584" s="9"/>
      <c r="D584" s="9"/>
      <c r="E584" s="11"/>
      <c r="F584" s="11"/>
      <c r="G584" s="11"/>
      <c r="I584"/>
      <c r="J584"/>
      <c r="K584"/>
      <c r="L584"/>
    </row>
    <row r="585" spans="1:12" ht="16" x14ac:dyDescent="0.2">
      <c r="A585" s="9"/>
      <c r="B585" s="40"/>
      <c r="C585" s="9"/>
      <c r="D585" s="9"/>
      <c r="E585" s="11"/>
      <c r="F585" s="11"/>
      <c r="G585" s="11"/>
      <c r="I585"/>
      <c r="J585"/>
      <c r="K585"/>
      <c r="L585"/>
    </row>
    <row r="586" spans="1:12" ht="16" x14ac:dyDescent="0.2">
      <c r="A586" s="9"/>
      <c r="B586" s="40"/>
      <c r="C586" s="9"/>
      <c r="D586" s="9"/>
      <c r="E586" s="11"/>
      <c r="F586" s="11"/>
      <c r="G586" s="11"/>
      <c r="I586"/>
      <c r="J586"/>
      <c r="K586"/>
      <c r="L586"/>
    </row>
    <row r="587" spans="1:12" ht="16" x14ac:dyDescent="0.2">
      <c r="A587" s="9"/>
      <c r="B587" s="40"/>
      <c r="C587" s="9"/>
      <c r="D587" s="9"/>
      <c r="E587" s="11"/>
      <c r="F587" s="11"/>
      <c r="G587" s="11"/>
      <c r="I587"/>
      <c r="J587"/>
      <c r="K587"/>
      <c r="L587"/>
    </row>
    <row r="588" spans="1:12" ht="16" x14ac:dyDescent="0.2">
      <c r="A588" s="9"/>
      <c r="B588" s="40"/>
      <c r="C588" s="9"/>
      <c r="D588" s="9"/>
      <c r="E588" s="11"/>
      <c r="F588" s="11"/>
      <c r="G588" s="11"/>
      <c r="I588"/>
      <c r="J588"/>
      <c r="K588"/>
      <c r="L588"/>
    </row>
    <row r="589" spans="1:12" ht="16" x14ac:dyDescent="0.2">
      <c r="A589" s="9"/>
      <c r="B589" s="40"/>
      <c r="C589" s="9"/>
      <c r="D589" s="9"/>
      <c r="E589" s="11"/>
      <c r="F589" s="11"/>
      <c r="G589" s="11"/>
      <c r="I589"/>
      <c r="J589"/>
      <c r="K589"/>
      <c r="L589"/>
    </row>
    <row r="590" spans="1:12" ht="16" x14ac:dyDescent="0.2">
      <c r="A590" s="9"/>
      <c r="B590" s="40"/>
      <c r="C590" s="9"/>
      <c r="D590" s="9"/>
      <c r="E590" s="11"/>
      <c r="F590" s="11"/>
      <c r="G590" s="11"/>
      <c r="I590"/>
      <c r="J590"/>
      <c r="K590"/>
      <c r="L590"/>
    </row>
    <row r="591" spans="1:12" ht="16" x14ac:dyDescent="0.2">
      <c r="A591" s="9"/>
      <c r="B591" s="40"/>
      <c r="C591" s="9"/>
      <c r="D591" s="9"/>
      <c r="E591" s="11"/>
      <c r="F591" s="11"/>
      <c r="G591" s="11"/>
      <c r="I591"/>
      <c r="J591"/>
      <c r="K591"/>
      <c r="L591"/>
    </row>
    <row r="592" spans="1:12" ht="16" x14ac:dyDescent="0.2">
      <c r="A592" s="9"/>
      <c r="B592" s="40"/>
      <c r="C592" s="9"/>
      <c r="D592" s="9"/>
      <c r="E592" s="11"/>
      <c r="F592" s="11"/>
      <c r="G592" s="11"/>
      <c r="I592"/>
      <c r="J592"/>
      <c r="K592"/>
      <c r="L592"/>
    </row>
    <row r="593" spans="1:12" ht="16" x14ac:dyDescent="0.2">
      <c r="A593" s="9"/>
      <c r="B593" s="40"/>
      <c r="C593" s="9"/>
      <c r="D593" s="9"/>
      <c r="E593" s="11"/>
      <c r="F593" s="11"/>
      <c r="G593" s="11"/>
      <c r="I593"/>
      <c r="J593"/>
      <c r="K593"/>
      <c r="L593"/>
    </row>
    <row r="594" spans="1:12" ht="16" x14ac:dyDescent="0.2">
      <c r="A594" s="9"/>
      <c r="B594" s="40"/>
      <c r="C594" s="9"/>
      <c r="D594" s="9"/>
      <c r="E594" s="11"/>
      <c r="F594" s="11"/>
      <c r="G594" s="11"/>
      <c r="I594"/>
      <c r="J594"/>
      <c r="K594"/>
      <c r="L594"/>
    </row>
    <row r="595" spans="1:12" ht="16" x14ac:dyDescent="0.2">
      <c r="A595" s="9"/>
      <c r="B595" s="40"/>
      <c r="C595" s="9"/>
      <c r="D595" s="9"/>
      <c r="E595" s="11"/>
      <c r="F595" s="11"/>
      <c r="G595" s="11"/>
      <c r="I595"/>
      <c r="J595"/>
      <c r="K595"/>
      <c r="L595"/>
    </row>
    <row r="596" spans="1:12" ht="16" x14ac:dyDescent="0.2">
      <c r="A596" s="9"/>
      <c r="B596" s="40"/>
      <c r="C596" s="9"/>
      <c r="D596" s="9"/>
      <c r="E596" s="11"/>
      <c r="F596" s="11"/>
      <c r="G596" s="11"/>
      <c r="I596"/>
      <c r="J596"/>
      <c r="K596"/>
      <c r="L596"/>
    </row>
    <row r="597" spans="1:12" ht="16" x14ac:dyDescent="0.2">
      <c r="A597" s="9"/>
      <c r="B597" s="40"/>
      <c r="C597" s="9"/>
      <c r="D597" s="9"/>
      <c r="E597" s="11"/>
      <c r="F597" s="11"/>
      <c r="G597" s="11"/>
      <c r="I597"/>
      <c r="J597"/>
      <c r="K597"/>
      <c r="L597"/>
    </row>
    <row r="598" spans="1:12" ht="16" x14ac:dyDescent="0.2">
      <c r="A598" s="9"/>
      <c r="B598" s="40"/>
      <c r="C598" s="7"/>
      <c r="D598" s="7"/>
      <c r="E598" s="11"/>
      <c r="F598" s="11"/>
      <c r="G598" s="11"/>
      <c r="I598"/>
      <c r="J598"/>
      <c r="K598"/>
      <c r="L598"/>
    </row>
    <row r="599" spans="1:12" ht="16" x14ac:dyDescent="0.2">
      <c r="A599" s="9"/>
      <c r="B599" s="40"/>
      <c r="C599" s="9"/>
      <c r="D599" s="9"/>
      <c r="E599" s="11"/>
      <c r="F599" s="11"/>
      <c r="G599" s="11"/>
      <c r="I599"/>
      <c r="J599"/>
      <c r="K599"/>
      <c r="L599"/>
    </row>
    <row r="600" spans="1:12" ht="16" x14ac:dyDescent="0.2">
      <c r="A600" s="9"/>
      <c r="B600" s="40"/>
      <c r="C600" s="9"/>
      <c r="D600" s="9"/>
      <c r="E600" s="11"/>
      <c r="F600" s="11"/>
      <c r="G600" s="11"/>
      <c r="I600"/>
      <c r="J600"/>
      <c r="K600"/>
      <c r="L600"/>
    </row>
    <row r="601" spans="1:12" ht="16" x14ac:dyDescent="0.2">
      <c r="A601" s="9"/>
      <c r="B601" s="40"/>
      <c r="C601" s="9"/>
      <c r="D601" s="9"/>
      <c r="E601" s="11"/>
      <c r="F601" s="11"/>
      <c r="G601" s="11"/>
      <c r="I601"/>
      <c r="J601"/>
      <c r="K601"/>
      <c r="L601"/>
    </row>
    <row r="602" spans="1:12" ht="16" x14ac:dyDescent="0.2">
      <c r="A602" s="9"/>
      <c r="B602" s="40"/>
      <c r="C602" s="9"/>
      <c r="D602" s="9"/>
      <c r="E602" s="11"/>
      <c r="F602" s="11"/>
      <c r="G602" s="11"/>
      <c r="I602"/>
      <c r="J602"/>
      <c r="K602"/>
      <c r="L602"/>
    </row>
    <row r="603" spans="1:12" ht="16" x14ac:dyDescent="0.2">
      <c r="A603" s="9"/>
      <c r="B603" s="40"/>
      <c r="C603" s="9"/>
      <c r="D603" s="9"/>
      <c r="E603" s="11"/>
      <c r="F603" s="11"/>
      <c r="G603" s="11"/>
      <c r="I603"/>
      <c r="J603"/>
      <c r="K603"/>
      <c r="L603"/>
    </row>
    <row r="604" spans="1:12" ht="16" x14ac:dyDescent="0.2">
      <c r="A604" s="9"/>
      <c r="B604" s="40"/>
      <c r="C604" s="9"/>
      <c r="D604" s="9"/>
      <c r="E604" s="11"/>
      <c r="F604" s="11"/>
      <c r="G604" s="11"/>
      <c r="I604"/>
      <c r="J604"/>
      <c r="K604"/>
      <c r="L604"/>
    </row>
    <row r="605" spans="1:12" ht="16" x14ac:dyDescent="0.2">
      <c r="A605" s="9"/>
      <c r="B605" s="40"/>
      <c r="C605" s="9"/>
      <c r="D605" s="9"/>
      <c r="E605" s="11"/>
      <c r="F605" s="11"/>
      <c r="G605" s="11"/>
      <c r="I605"/>
      <c r="J605"/>
      <c r="K605"/>
      <c r="L605"/>
    </row>
    <row r="606" spans="1:12" ht="16" x14ac:dyDescent="0.2">
      <c r="A606" s="9"/>
      <c r="B606" s="40"/>
      <c r="C606" s="9"/>
      <c r="D606" s="9"/>
      <c r="E606" s="11"/>
      <c r="F606" s="11"/>
      <c r="G606" s="11"/>
      <c r="I606"/>
      <c r="J606"/>
      <c r="K606"/>
      <c r="L606"/>
    </row>
    <row r="607" spans="1:12" ht="16" x14ac:dyDescent="0.2">
      <c r="A607" s="9"/>
      <c r="B607" s="40"/>
      <c r="C607" s="9"/>
      <c r="D607" s="9"/>
      <c r="E607" s="11"/>
      <c r="F607" s="11"/>
      <c r="G607" s="11"/>
      <c r="I607"/>
      <c r="J607"/>
      <c r="K607"/>
      <c r="L607"/>
    </row>
    <row r="608" spans="1:12" ht="16" x14ac:dyDescent="0.2">
      <c r="A608" s="9"/>
      <c r="B608" s="40"/>
      <c r="C608" s="9"/>
      <c r="D608" s="9"/>
      <c r="E608" s="11"/>
      <c r="F608" s="11"/>
      <c r="G608" s="11"/>
      <c r="I608"/>
      <c r="J608"/>
      <c r="K608"/>
      <c r="L608"/>
    </row>
    <row r="609" spans="1:12" ht="16" x14ac:dyDescent="0.2">
      <c r="A609" s="9"/>
      <c r="B609" s="40"/>
      <c r="C609" s="9"/>
      <c r="D609" s="9"/>
      <c r="E609" s="11"/>
      <c r="F609" s="11"/>
      <c r="G609" s="11"/>
      <c r="I609"/>
      <c r="J609"/>
      <c r="K609"/>
      <c r="L609"/>
    </row>
    <row r="610" spans="1:12" ht="16" x14ac:dyDescent="0.2">
      <c r="A610" s="9"/>
      <c r="B610" s="40"/>
      <c r="C610" s="9"/>
      <c r="D610" s="9"/>
      <c r="E610" s="11"/>
      <c r="F610" s="11"/>
      <c r="G610" s="11"/>
      <c r="I610"/>
      <c r="J610"/>
      <c r="K610"/>
      <c r="L610"/>
    </row>
    <row r="611" spans="1:12" ht="16" x14ac:dyDescent="0.2">
      <c r="A611" s="9"/>
      <c r="B611" s="40"/>
      <c r="C611" s="9"/>
      <c r="D611" s="9"/>
      <c r="E611" s="11"/>
      <c r="F611" s="11"/>
      <c r="G611" s="11"/>
      <c r="I611"/>
      <c r="J611"/>
      <c r="K611"/>
      <c r="L611"/>
    </row>
    <row r="612" spans="1:12" ht="16" x14ac:dyDescent="0.2">
      <c r="A612" s="9"/>
      <c r="B612" s="40"/>
      <c r="C612" s="9"/>
      <c r="D612" s="9"/>
      <c r="E612" s="11"/>
      <c r="F612" s="11"/>
      <c r="G612" s="11"/>
      <c r="I612"/>
      <c r="J612"/>
      <c r="K612"/>
      <c r="L612"/>
    </row>
    <row r="613" spans="1:12" ht="16" x14ac:dyDescent="0.2">
      <c r="A613" s="9"/>
      <c r="B613" s="40"/>
      <c r="C613" s="9"/>
      <c r="D613" s="9"/>
      <c r="E613" s="11"/>
      <c r="F613" s="11"/>
      <c r="G613" s="11"/>
      <c r="I613"/>
      <c r="J613"/>
      <c r="K613"/>
      <c r="L613"/>
    </row>
    <row r="614" spans="1:12" ht="16" x14ac:dyDescent="0.2">
      <c r="A614" s="9"/>
      <c r="B614" s="40"/>
      <c r="C614" s="9"/>
      <c r="D614" s="9"/>
      <c r="E614" s="11"/>
      <c r="F614" s="11"/>
      <c r="G614" s="11"/>
      <c r="I614"/>
      <c r="J614"/>
      <c r="K614"/>
      <c r="L614"/>
    </row>
    <row r="615" spans="1:12" ht="16" x14ac:dyDescent="0.2">
      <c r="A615" s="9"/>
      <c r="B615" s="40"/>
      <c r="C615" s="9"/>
      <c r="D615" s="9"/>
      <c r="E615" s="11"/>
      <c r="F615" s="11"/>
      <c r="G615" s="11"/>
      <c r="I615"/>
      <c r="J615"/>
      <c r="K615"/>
      <c r="L615"/>
    </row>
    <row r="616" spans="1:12" ht="16" x14ac:dyDescent="0.2">
      <c r="A616" s="9"/>
      <c r="B616" s="40"/>
      <c r="C616" s="9"/>
      <c r="D616" s="9"/>
      <c r="E616" s="11"/>
      <c r="F616" s="11"/>
      <c r="G616" s="11"/>
      <c r="I616"/>
      <c r="J616"/>
      <c r="K616"/>
      <c r="L616"/>
    </row>
    <row r="617" spans="1:12" ht="16" x14ac:dyDescent="0.2">
      <c r="A617" s="9"/>
      <c r="B617" s="40"/>
      <c r="C617" s="9"/>
      <c r="D617" s="9"/>
      <c r="E617" s="11"/>
      <c r="F617" s="11"/>
      <c r="G617" s="11"/>
      <c r="I617"/>
      <c r="J617"/>
      <c r="K617"/>
      <c r="L617"/>
    </row>
    <row r="618" spans="1:12" ht="16" x14ac:dyDescent="0.2">
      <c r="A618" s="9"/>
      <c r="B618" s="40"/>
      <c r="C618" s="9"/>
      <c r="D618" s="9"/>
      <c r="E618" s="11"/>
      <c r="F618" s="11"/>
      <c r="G618" s="11"/>
      <c r="I618"/>
      <c r="J618"/>
      <c r="K618"/>
      <c r="L618"/>
    </row>
    <row r="619" spans="1:12" ht="16" x14ac:dyDescent="0.2">
      <c r="A619" s="9"/>
      <c r="B619" s="40"/>
      <c r="C619" s="9"/>
      <c r="D619" s="9"/>
      <c r="E619" s="11"/>
      <c r="F619" s="11"/>
      <c r="G619" s="11"/>
      <c r="I619"/>
      <c r="J619"/>
      <c r="K619"/>
      <c r="L619"/>
    </row>
    <row r="620" spans="1:12" ht="16" x14ac:dyDescent="0.2">
      <c r="A620" s="9"/>
      <c r="B620" s="40"/>
      <c r="C620" s="9"/>
      <c r="D620" s="9"/>
      <c r="E620" s="11"/>
      <c r="F620" s="11"/>
      <c r="G620" s="11"/>
      <c r="I620"/>
      <c r="J620"/>
      <c r="K620"/>
      <c r="L620"/>
    </row>
    <row r="621" spans="1:12" ht="16" x14ac:dyDescent="0.2">
      <c r="A621" s="9"/>
      <c r="B621" s="40"/>
      <c r="C621" s="9"/>
      <c r="D621" s="9"/>
      <c r="E621" s="11"/>
      <c r="F621" s="11"/>
      <c r="G621" s="11"/>
      <c r="I621"/>
      <c r="J621"/>
      <c r="K621"/>
      <c r="L621"/>
    </row>
    <row r="622" spans="1:12" ht="16" x14ac:dyDescent="0.2">
      <c r="A622" s="9"/>
      <c r="B622" s="40"/>
      <c r="C622" s="9"/>
      <c r="D622" s="9"/>
      <c r="E622" s="11"/>
      <c r="F622" s="11"/>
      <c r="G622" s="11"/>
      <c r="I622"/>
      <c r="J622"/>
      <c r="K622"/>
      <c r="L622"/>
    </row>
    <row r="623" spans="1:12" ht="16" x14ac:dyDescent="0.2">
      <c r="A623" s="9"/>
      <c r="B623" s="40"/>
      <c r="C623" s="9"/>
      <c r="D623" s="9"/>
      <c r="E623" s="11"/>
      <c r="F623" s="11"/>
      <c r="G623" s="11"/>
      <c r="I623"/>
      <c r="J623"/>
      <c r="K623"/>
      <c r="L623"/>
    </row>
    <row r="624" spans="1:12" ht="16" x14ac:dyDescent="0.2">
      <c r="A624" s="9"/>
      <c r="B624" s="40"/>
      <c r="C624" s="7"/>
      <c r="D624" s="7"/>
      <c r="E624" s="11"/>
      <c r="F624" s="11"/>
      <c r="G624" s="11"/>
      <c r="I624"/>
      <c r="J624"/>
      <c r="K624"/>
      <c r="L624"/>
    </row>
    <row r="625" spans="1:12" ht="16" x14ac:dyDescent="0.2">
      <c r="A625" s="9"/>
      <c r="B625" s="40"/>
      <c r="C625" s="9"/>
      <c r="D625" s="9"/>
      <c r="E625" s="11"/>
      <c r="F625" s="11"/>
      <c r="G625" s="11"/>
      <c r="I625"/>
      <c r="J625"/>
      <c r="K625"/>
      <c r="L625"/>
    </row>
    <row r="626" spans="1:12" ht="16" x14ac:dyDescent="0.2">
      <c r="A626" s="9"/>
      <c r="B626" s="40"/>
      <c r="C626" s="9"/>
      <c r="D626" s="9"/>
      <c r="E626" s="11"/>
      <c r="F626" s="11"/>
      <c r="G626" s="11"/>
      <c r="I626"/>
      <c r="J626"/>
      <c r="K626"/>
      <c r="L626"/>
    </row>
    <row r="627" spans="1:12" ht="16" x14ac:dyDescent="0.2">
      <c r="A627" s="9"/>
      <c r="B627" s="40"/>
      <c r="C627" s="9"/>
      <c r="D627" s="9"/>
      <c r="E627" s="11"/>
      <c r="F627" s="11"/>
      <c r="G627" s="11"/>
      <c r="I627"/>
      <c r="J627"/>
      <c r="K627"/>
      <c r="L627"/>
    </row>
    <row r="628" spans="1:12" ht="16" x14ac:dyDescent="0.2">
      <c r="A628" s="9"/>
      <c r="B628" s="40"/>
      <c r="C628" s="9"/>
      <c r="D628" s="9"/>
      <c r="E628" s="11"/>
      <c r="F628" s="11"/>
      <c r="G628" s="11"/>
      <c r="I628"/>
      <c r="J628"/>
      <c r="K628"/>
      <c r="L628"/>
    </row>
    <row r="629" spans="1:12" ht="16" x14ac:dyDescent="0.2">
      <c r="A629" s="9"/>
      <c r="B629" s="40"/>
      <c r="C629" s="9"/>
      <c r="D629" s="9"/>
      <c r="E629" s="11"/>
      <c r="F629" s="11"/>
      <c r="G629" s="11"/>
      <c r="I629"/>
      <c r="J629"/>
      <c r="K629"/>
      <c r="L629"/>
    </row>
    <row r="630" spans="1:12" ht="16" x14ac:dyDescent="0.2">
      <c r="A630" s="9"/>
      <c r="B630" s="40"/>
      <c r="C630" s="9"/>
      <c r="D630" s="9"/>
      <c r="E630" s="11"/>
      <c r="F630" s="11"/>
      <c r="G630" s="11"/>
      <c r="I630"/>
      <c r="J630"/>
      <c r="K630"/>
      <c r="L630"/>
    </row>
    <row r="631" spans="1:12" ht="16" x14ac:dyDescent="0.2">
      <c r="A631" s="9"/>
      <c r="B631" s="40"/>
      <c r="C631" s="9"/>
      <c r="D631" s="9"/>
      <c r="E631" s="11"/>
      <c r="F631" s="11"/>
      <c r="G631" s="11"/>
      <c r="I631"/>
      <c r="J631"/>
      <c r="K631"/>
      <c r="L631"/>
    </row>
    <row r="632" spans="1:12" ht="16" x14ac:dyDescent="0.2">
      <c r="A632" s="9"/>
      <c r="B632" s="40"/>
      <c r="C632" s="9"/>
      <c r="D632" s="9"/>
      <c r="E632" s="11"/>
      <c r="F632" s="11"/>
      <c r="G632" s="11"/>
      <c r="I632"/>
      <c r="J632"/>
      <c r="K632"/>
      <c r="L632"/>
    </row>
    <row r="633" spans="1:12" ht="16" x14ac:dyDescent="0.2">
      <c r="A633" s="9"/>
      <c r="B633" s="40"/>
      <c r="C633" s="9"/>
      <c r="D633" s="9"/>
      <c r="E633" s="11"/>
      <c r="F633" s="11"/>
      <c r="G633" s="11"/>
      <c r="I633"/>
      <c r="J633"/>
      <c r="K633"/>
      <c r="L633"/>
    </row>
    <row r="634" spans="1:12" ht="16" x14ac:dyDescent="0.2">
      <c r="A634" s="9"/>
      <c r="B634" s="40"/>
      <c r="C634" s="9"/>
      <c r="D634" s="9"/>
      <c r="E634" s="11"/>
      <c r="F634" s="11"/>
      <c r="G634" s="11"/>
      <c r="I634"/>
      <c r="J634"/>
      <c r="K634"/>
      <c r="L634"/>
    </row>
    <row r="635" spans="1:12" ht="16" x14ac:dyDescent="0.2">
      <c r="A635" s="9"/>
      <c r="B635" s="40"/>
      <c r="C635" s="9"/>
      <c r="D635" s="9"/>
      <c r="E635" s="14"/>
      <c r="F635" s="11"/>
      <c r="G635" s="11"/>
      <c r="I635"/>
      <c r="J635"/>
      <c r="K635"/>
      <c r="L635"/>
    </row>
    <row r="636" spans="1:12" ht="16" x14ac:dyDescent="0.2">
      <c r="A636" s="9"/>
      <c r="B636" s="40"/>
      <c r="C636" s="9"/>
      <c r="D636" s="9"/>
      <c r="E636" s="11"/>
      <c r="F636" s="11"/>
      <c r="G636" s="11"/>
      <c r="I636"/>
      <c r="J636"/>
      <c r="K636"/>
      <c r="L636"/>
    </row>
    <row r="637" spans="1:12" ht="16" x14ac:dyDescent="0.2">
      <c r="A637" s="9"/>
      <c r="B637" s="40"/>
      <c r="C637" s="9"/>
      <c r="D637" s="9"/>
      <c r="E637" s="11"/>
      <c r="F637" s="11"/>
      <c r="G637" s="11"/>
      <c r="I637"/>
      <c r="J637"/>
      <c r="K637"/>
      <c r="L637"/>
    </row>
    <row r="638" spans="1:12" ht="16" x14ac:dyDescent="0.2">
      <c r="A638" s="9"/>
      <c r="B638" s="40"/>
      <c r="C638" s="9"/>
      <c r="D638" s="9"/>
      <c r="E638" s="11"/>
      <c r="F638" s="11"/>
      <c r="G638" s="11"/>
      <c r="I638"/>
      <c r="J638"/>
      <c r="K638"/>
      <c r="L638"/>
    </row>
    <row r="639" spans="1:12" ht="16" x14ac:dyDescent="0.2">
      <c r="A639" s="9"/>
      <c r="B639" s="40"/>
      <c r="C639" s="9"/>
      <c r="D639" s="9"/>
      <c r="E639" s="11"/>
      <c r="F639" s="11"/>
      <c r="G639" s="11"/>
      <c r="I639"/>
      <c r="J639"/>
      <c r="K639"/>
      <c r="L639"/>
    </row>
    <row r="640" spans="1:12" ht="16" x14ac:dyDescent="0.2">
      <c r="A640" s="9"/>
      <c r="B640" s="40"/>
      <c r="C640" s="7"/>
      <c r="D640" s="7"/>
      <c r="E640" s="11"/>
      <c r="F640" s="11"/>
      <c r="G640" s="11"/>
      <c r="I640"/>
      <c r="J640"/>
      <c r="K640"/>
      <c r="L640"/>
    </row>
    <row r="641" spans="1:12" ht="16" x14ac:dyDescent="0.2">
      <c r="A641" s="9"/>
      <c r="B641" s="40"/>
      <c r="C641" s="9"/>
      <c r="D641" s="9"/>
      <c r="E641" s="11"/>
      <c r="F641" s="11"/>
      <c r="G641" s="11"/>
      <c r="I641"/>
      <c r="J641"/>
      <c r="K641"/>
      <c r="L641"/>
    </row>
    <row r="642" spans="1:12" ht="16" x14ac:dyDescent="0.2">
      <c r="A642" s="9"/>
      <c r="B642" s="40"/>
      <c r="C642" s="9"/>
      <c r="D642" s="9"/>
      <c r="E642" s="11"/>
      <c r="F642" s="11"/>
      <c r="G642" s="11"/>
      <c r="I642"/>
      <c r="J642"/>
      <c r="K642"/>
      <c r="L642"/>
    </row>
    <row r="643" spans="1:12" ht="16" x14ac:dyDescent="0.2">
      <c r="A643" s="9"/>
      <c r="B643" s="40"/>
      <c r="C643" s="9"/>
      <c r="D643" s="9"/>
      <c r="E643" s="11"/>
      <c r="F643" s="11"/>
      <c r="G643" s="11"/>
      <c r="I643"/>
      <c r="J643"/>
      <c r="K643"/>
      <c r="L643"/>
    </row>
    <row r="644" spans="1:12" ht="16" x14ac:dyDescent="0.2">
      <c r="A644" s="9"/>
      <c r="B644" s="40"/>
      <c r="C644" s="9"/>
      <c r="D644" s="9"/>
      <c r="E644" s="11"/>
      <c r="F644" s="11"/>
      <c r="G644" s="11"/>
      <c r="I644"/>
      <c r="J644"/>
      <c r="K644"/>
      <c r="L644"/>
    </row>
    <row r="645" spans="1:12" ht="16" x14ac:dyDescent="0.2">
      <c r="A645" s="9"/>
      <c r="B645" s="40"/>
      <c r="C645" s="9"/>
      <c r="D645" s="9"/>
      <c r="E645" s="11"/>
      <c r="F645" s="11"/>
      <c r="G645" s="11"/>
      <c r="I645"/>
      <c r="J645"/>
      <c r="K645"/>
      <c r="L645"/>
    </row>
    <row r="646" spans="1:12" ht="16" x14ac:dyDescent="0.2">
      <c r="A646" s="9"/>
      <c r="B646" s="40"/>
      <c r="C646" s="9"/>
      <c r="D646" s="9"/>
      <c r="E646" s="11"/>
      <c r="F646" s="11"/>
      <c r="G646" s="11"/>
      <c r="I646"/>
      <c r="J646"/>
      <c r="K646"/>
      <c r="L646"/>
    </row>
    <row r="647" spans="1:12" ht="16" x14ac:dyDescent="0.2">
      <c r="A647" s="9"/>
      <c r="B647" s="40"/>
      <c r="C647" s="9"/>
      <c r="D647" s="9"/>
      <c r="E647" s="11"/>
      <c r="F647" s="11"/>
      <c r="G647" s="11"/>
      <c r="I647"/>
      <c r="J647"/>
      <c r="K647"/>
      <c r="L647"/>
    </row>
    <row r="648" spans="1:12" ht="16" x14ac:dyDescent="0.2">
      <c r="A648" s="9"/>
      <c r="B648" s="40"/>
      <c r="C648" s="9"/>
      <c r="D648" s="9"/>
      <c r="E648" s="11"/>
      <c r="F648" s="11"/>
      <c r="G648" s="11"/>
      <c r="I648"/>
      <c r="J648"/>
      <c r="K648"/>
      <c r="L648"/>
    </row>
    <row r="649" spans="1:12" ht="16" x14ac:dyDescent="0.2">
      <c r="A649" s="9"/>
      <c r="B649" s="40"/>
      <c r="C649" s="9"/>
      <c r="D649" s="9"/>
      <c r="E649" s="11"/>
      <c r="F649" s="11"/>
      <c r="G649" s="11"/>
      <c r="I649"/>
      <c r="J649"/>
      <c r="K649"/>
      <c r="L649"/>
    </row>
    <row r="650" spans="1:12" ht="16" x14ac:dyDescent="0.2">
      <c r="A650" s="9"/>
      <c r="B650" s="40"/>
      <c r="C650" s="9"/>
      <c r="D650" s="9"/>
      <c r="E650" s="11"/>
      <c r="F650" s="11"/>
      <c r="G650" s="11"/>
      <c r="I650"/>
      <c r="J650"/>
      <c r="K650"/>
      <c r="L650"/>
    </row>
    <row r="651" spans="1:12" ht="16" x14ac:dyDescent="0.2">
      <c r="A651" s="9"/>
      <c r="B651" s="40"/>
      <c r="C651" s="9"/>
      <c r="D651" s="9"/>
      <c r="E651" s="11"/>
      <c r="F651" s="11"/>
      <c r="G651" s="11"/>
      <c r="I651"/>
      <c r="J651"/>
      <c r="K651"/>
      <c r="L651"/>
    </row>
    <row r="652" spans="1:12" ht="16" x14ac:dyDescent="0.2">
      <c r="A652" s="9"/>
      <c r="B652" s="40"/>
      <c r="C652" s="9"/>
      <c r="D652" s="9"/>
      <c r="E652" s="11"/>
      <c r="F652" s="11"/>
      <c r="G652" s="11"/>
      <c r="I652"/>
      <c r="J652"/>
      <c r="K652"/>
      <c r="L652"/>
    </row>
    <row r="653" spans="1:12" ht="16" x14ac:dyDescent="0.2">
      <c r="A653" s="9"/>
      <c r="B653" s="40"/>
      <c r="C653" s="9"/>
      <c r="D653" s="9"/>
      <c r="E653" s="11"/>
      <c r="F653" s="11"/>
      <c r="G653" s="11"/>
      <c r="I653"/>
      <c r="J653"/>
      <c r="K653"/>
      <c r="L653"/>
    </row>
    <row r="654" spans="1:12" ht="16" x14ac:dyDescent="0.2">
      <c r="A654" s="9"/>
      <c r="B654" s="40"/>
      <c r="C654" s="9"/>
      <c r="D654" s="9"/>
      <c r="E654" s="11"/>
      <c r="F654" s="11"/>
      <c r="G654" s="11"/>
      <c r="I654"/>
      <c r="J654"/>
      <c r="K654"/>
      <c r="L654"/>
    </row>
    <row r="655" spans="1:12" ht="16" x14ac:dyDescent="0.2">
      <c r="A655" s="9"/>
      <c r="B655" s="40"/>
      <c r="C655" s="9"/>
      <c r="D655" s="9"/>
      <c r="E655" s="11"/>
      <c r="F655" s="11"/>
      <c r="G655" s="11"/>
      <c r="I655"/>
      <c r="J655"/>
      <c r="K655"/>
      <c r="L655"/>
    </row>
    <row r="656" spans="1:12" ht="16" x14ac:dyDescent="0.2">
      <c r="A656" s="9"/>
      <c r="B656" s="40"/>
      <c r="C656" s="9"/>
      <c r="D656" s="9"/>
      <c r="E656" s="11"/>
      <c r="F656" s="11"/>
      <c r="G656" s="11"/>
      <c r="I656"/>
      <c r="J656"/>
      <c r="K656"/>
      <c r="L656"/>
    </row>
    <row r="657" spans="1:12" ht="16" x14ac:dyDescent="0.2">
      <c r="A657" s="9"/>
      <c r="B657" s="40"/>
      <c r="C657" s="9"/>
      <c r="D657" s="9"/>
      <c r="E657" s="11"/>
      <c r="F657" s="11"/>
      <c r="G657" s="11"/>
      <c r="I657"/>
      <c r="J657"/>
      <c r="K657"/>
      <c r="L657"/>
    </row>
    <row r="658" spans="1:12" ht="16" x14ac:dyDescent="0.2">
      <c r="A658" s="9"/>
      <c r="B658" s="40"/>
      <c r="C658" s="9"/>
      <c r="D658" s="9"/>
      <c r="E658" s="11"/>
      <c r="F658" s="11"/>
      <c r="G658" s="11"/>
      <c r="I658"/>
      <c r="J658"/>
      <c r="K658"/>
      <c r="L658"/>
    </row>
    <row r="659" spans="1:12" ht="16" x14ac:dyDescent="0.2">
      <c r="A659" s="9"/>
      <c r="B659" s="40"/>
      <c r="C659" s="9"/>
      <c r="D659" s="9"/>
      <c r="E659" s="11"/>
      <c r="F659" s="11"/>
      <c r="G659" s="11"/>
      <c r="I659"/>
      <c r="J659"/>
      <c r="K659"/>
      <c r="L659"/>
    </row>
    <row r="660" spans="1:12" ht="16" x14ac:dyDescent="0.2">
      <c r="A660" s="9"/>
      <c r="B660" s="40"/>
      <c r="C660" s="9"/>
      <c r="D660" s="9"/>
      <c r="E660" s="11"/>
      <c r="F660" s="11"/>
      <c r="G660" s="11"/>
      <c r="I660"/>
      <c r="J660"/>
      <c r="K660"/>
      <c r="L660"/>
    </row>
    <row r="661" spans="1:12" ht="16" x14ac:dyDescent="0.2">
      <c r="A661" s="9"/>
      <c r="B661" s="40"/>
      <c r="C661" s="9"/>
      <c r="D661" s="9"/>
      <c r="E661" s="11"/>
      <c r="F661" s="11"/>
      <c r="G661" s="11"/>
      <c r="I661"/>
      <c r="J661"/>
      <c r="K661"/>
      <c r="L661"/>
    </row>
    <row r="662" spans="1:12" ht="16" x14ac:dyDescent="0.2">
      <c r="A662" s="9"/>
      <c r="B662" s="40"/>
      <c r="C662" s="9"/>
      <c r="D662" s="9"/>
      <c r="E662" s="11"/>
      <c r="F662" s="11"/>
      <c r="G662" s="11"/>
      <c r="I662"/>
      <c r="J662"/>
      <c r="K662"/>
      <c r="L662"/>
    </row>
    <row r="663" spans="1:12" ht="16" x14ac:dyDescent="0.2">
      <c r="A663" s="9"/>
      <c r="B663" s="40"/>
      <c r="C663" s="9"/>
      <c r="D663" s="9"/>
      <c r="E663" s="11"/>
      <c r="F663" s="11"/>
      <c r="G663" s="11"/>
      <c r="I663"/>
      <c r="J663"/>
      <c r="K663"/>
      <c r="L663"/>
    </row>
    <row r="664" spans="1:12" ht="16" x14ac:dyDescent="0.2">
      <c r="A664" s="9"/>
      <c r="B664" s="40"/>
      <c r="C664" s="9"/>
      <c r="D664" s="9"/>
      <c r="E664" s="11"/>
      <c r="F664" s="11"/>
      <c r="G664" s="11"/>
      <c r="I664"/>
      <c r="J664"/>
      <c r="K664"/>
      <c r="L664"/>
    </row>
    <row r="665" spans="1:12" ht="16" x14ac:dyDescent="0.2">
      <c r="A665" s="9"/>
      <c r="B665" s="40"/>
      <c r="C665" s="9"/>
      <c r="D665" s="9"/>
      <c r="E665" s="11"/>
      <c r="F665" s="11"/>
      <c r="G665" s="11"/>
      <c r="I665"/>
      <c r="J665"/>
      <c r="K665"/>
      <c r="L665"/>
    </row>
    <row r="666" spans="1:12" ht="16" x14ac:dyDescent="0.2">
      <c r="A666" s="9"/>
      <c r="B666" s="40"/>
      <c r="C666" s="9"/>
      <c r="D666" s="9"/>
      <c r="E666" s="11"/>
      <c r="F666" s="11"/>
      <c r="G666" s="11"/>
      <c r="I666"/>
      <c r="J666"/>
      <c r="K666"/>
      <c r="L666"/>
    </row>
    <row r="667" spans="1:12" ht="16" x14ac:dyDescent="0.2">
      <c r="A667" s="9"/>
      <c r="B667" s="40"/>
      <c r="C667" s="9"/>
      <c r="D667" s="9"/>
      <c r="E667" s="11"/>
      <c r="F667" s="11"/>
      <c r="G667" s="11"/>
      <c r="I667"/>
      <c r="J667"/>
      <c r="K667"/>
      <c r="L667"/>
    </row>
    <row r="668" spans="1:12" ht="16" x14ac:dyDescent="0.2">
      <c r="A668" s="9"/>
      <c r="B668" s="40"/>
      <c r="C668" s="9"/>
      <c r="D668" s="9"/>
      <c r="E668" s="11"/>
      <c r="F668" s="11"/>
      <c r="G668" s="11"/>
      <c r="I668"/>
      <c r="J668"/>
      <c r="K668"/>
      <c r="L668"/>
    </row>
    <row r="669" spans="1:12" ht="16" x14ac:dyDescent="0.2">
      <c r="A669" s="9"/>
      <c r="B669" s="40"/>
      <c r="C669" s="9"/>
      <c r="D669" s="9"/>
      <c r="E669" s="11"/>
      <c r="F669" s="11"/>
      <c r="G669" s="11"/>
      <c r="I669"/>
      <c r="J669"/>
      <c r="K669"/>
      <c r="L669"/>
    </row>
    <row r="670" spans="1:12" ht="16" x14ac:dyDescent="0.2">
      <c r="A670" s="9"/>
      <c r="B670" s="40"/>
      <c r="C670" s="9"/>
      <c r="D670" s="9"/>
      <c r="E670" s="11"/>
      <c r="F670" s="11"/>
      <c r="G670" s="11"/>
      <c r="I670"/>
      <c r="J670"/>
      <c r="K670"/>
      <c r="L670"/>
    </row>
    <row r="671" spans="1:12" ht="16" x14ac:dyDescent="0.2">
      <c r="A671" s="9"/>
      <c r="B671" s="40"/>
      <c r="C671" s="9"/>
      <c r="D671" s="9"/>
      <c r="E671" s="11"/>
      <c r="F671" s="11"/>
      <c r="G671" s="11"/>
      <c r="I671"/>
      <c r="J671"/>
      <c r="K671"/>
      <c r="L671"/>
    </row>
    <row r="672" spans="1:12" ht="16" x14ac:dyDescent="0.2">
      <c r="A672" s="9"/>
      <c r="B672" s="40"/>
      <c r="C672" s="9"/>
      <c r="D672" s="9"/>
      <c r="E672" s="11"/>
      <c r="F672" s="11"/>
      <c r="G672" s="11"/>
      <c r="I672"/>
      <c r="J672"/>
      <c r="K672"/>
      <c r="L672"/>
    </row>
    <row r="673" spans="1:12" ht="16" x14ac:dyDescent="0.2">
      <c r="A673" s="9"/>
      <c r="B673" s="40"/>
      <c r="C673" s="7"/>
      <c r="D673" s="7"/>
      <c r="E673" s="11"/>
      <c r="F673" s="11"/>
      <c r="G673" s="11"/>
      <c r="I673"/>
      <c r="J673"/>
      <c r="K673"/>
      <c r="L673"/>
    </row>
    <row r="674" spans="1:12" ht="16" x14ac:dyDescent="0.2">
      <c r="A674" s="9"/>
      <c r="B674" s="40"/>
      <c r="C674" s="9"/>
      <c r="D674" s="9"/>
      <c r="E674" s="11"/>
      <c r="F674" s="11"/>
      <c r="G674" s="11"/>
      <c r="I674"/>
      <c r="J674"/>
      <c r="K674"/>
      <c r="L674"/>
    </row>
    <row r="675" spans="1:12" ht="16" x14ac:dyDescent="0.2">
      <c r="A675" s="9"/>
      <c r="B675" s="40"/>
      <c r="C675" s="9"/>
      <c r="D675" s="9"/>
      <c r="E675" s="11"/>
      <c r="F675" s="11"/>
      <c r="G675" s="11"/>
      <c r="I675"/>
      <c r="J675"/>
      <c r="K675"/>
      <c r="L675"/>
    </row>
    <row r="676" spans="1:12" ht="16" x14ac:dyDescent="0.2">
      <c r="A676" s="9"/>
      <c r="B676" s="40"/>
      <c r="C676" s="9"/>
      <c r="D676" s="9"/>
      <c r="E676" s="11"/>
      <c r="F676" s="11"/>
      <c r="G676" s="11"/>
      <c r="I676"/>
      <c r="J676"/>
      <c r="K676"/>
      <c r="L676"/>
    </row>
    <row r="677" spans="1:12" ht="16" x14ac:dyDescent="0.2">
      <c r="A677" s="9"/>
      <c r="B677" s="40"/>
      <c r="C677" s="9"/>
      <c r="D677" s="9"/>
      <c r="E677" s="11"/>
      <c r="F677" s="11"/>
      <c r="G677" s="11"/>
      <c r="I677"/>
      <c r="J677"/>
      <c r="K677"/>
      <c r="L677"/>
    </row>
    <row r="678" spans="1:12" ht="16" x14ac:dyDescent="0.2">
      <c r="A678" s="9"/>
      <c r="B678" s="40"/>
      <c r="C678" s="9"/>
      <c r="D678" s="9"/>
      <c r="E678" s="11"/>
      <c r="F678" s="11"/>
      <c r="G678" s="11"/>
      <c r="I678"/>
      <c r="J678"/>
      <c r="K678"/>
      <c r="L678"/>
    </row>
    <row r="679" spans="1:12" ht="16" x14ac:dyDescent="0.2">
      <c r="A679" s="9"/>
      <c r="B679" s="40"/>
      <c r="C679" s="9"/>
      <c r="D679" s="9"/>
      <c r="E679" s="11"/>
      <c r="F679" s="11"/>
      <c r="G679" s="11"/>
      <c r="I679"/>
      <c r="J679"/>
      <c r="K679"/>
      <c r="L679"/>
    </row>
    <row r="680" spans="1:12" ht="16" x14ac:dyDescent="0.2">
      <c r="A680" s="9"/>
      <c r="B680" s="40"/>
      <c r="C680" s="9"/>
      <c r="D680" s="9"/>
      <c r="E680" s="11"/>
      <c r="F680" s="11"/>
      <c r="G680" s="11"/>
      <c r="I680"/>
      <c r="J680"/>
      <c r="K680"/>
      <c r="L680"/>
    </row>
    <row r="681" spans="1:12" ht="16" x14ac:dyDescent="0.2">
      <c r="A681" s="9"/>
      <c r="B681" s="40"/>
      <c r="C681" s="9"/>
      <c r="D681" s="9"/>
      <c r="E681" s="11"/>
      <c r="F681" s="11"/>
      <c r="G681" s="11"/>
      <c r="I681"/>
      <c r="J681"/>
      <c r="K681"/>
      <c r="L681"/>
    </row>
    <row r="682" spans="1:12" ht="16" x14ac:dyDescent="0.2">
      <c r="A682" s="9"/>
      <c r="B682" s="40"/>
      <c r="C682" s="9"/>
      <c r="D682" s="9"/>
      <c r="E682" s="11"/>
      <c r="F682" s="11"/>
      <c r="G682" s="11"/>
      <c r="I682"/>
      <c r="J682"/>
      <c r="K682"/>
      <c r="L682"/>
    </row>
    <row r="683" spans="1:12" ht="16" x14ac:dyDescent="0.2">
      <c r="A683" s="9"/>
      <c r="B683" s="40"/>
      <c r="C683" s="9"/>
      <c r="D683" s="9"/>
      <c r="E683" s="11"/>
      <c r="F683" s="11"/>
      <c r="G683" s="11"/>
      <c r="I683"/>
      <c r="J683"/>
      <c r="K683"/>
      <c r="L683"/>
    </row>
    <row r="684" spans="1:12" ht="16" x14ac:dyDescent="0.2">
      <c r="A684" s="9"/>
      <c r="B684" s="40"/>
      <c r="C684" s="9"/>
      <c r="D684" s="9"/>
      <c r="E684" s="11"/>
      <c r="F684" s="11"/>
      <c r="G684" s="11"/>
      <c r="I684"/>
      <c r="J684"/>
      <c r="K684"/>
      <c r="L684"/>
    </row>
    <row r="685" spans="1:12" ht="16" x14ac:dyDescent="0.2">
      <c r="A685" s="9"/>
      <c r="B685" s="40"/>
      <c r="C685" s="9"/>
      <c r="D685" s="9"/>
      <c r="E685" s="11"/>
      <c r="F685" s="11"/>
      <c r="G685" s="11"/>
      <c r="I685"/>
      <c r="J685"/>
      <c r="K685"/>
      <c r="L685"/>
    </row>
    <row r="686" spans="1:12" ht="16" x14ac:dyDescent="0.2">
      <c r="A686" s="9"/>
      <c r="B686" s="40"/>
      <c r="C686" s="9"/>
      <c r="D686" s="9"/>
      <c r="E686" s="11"/>
      <c r="F686" s="11"/>
      <c r="G686" s="11"/>
      <c r="I686"/>
      <c r="J686"/>
      <c r="K686"/>
      <c r="L686"/>
    </row>
    <row r="687" spans="1:12" ht="16" x14ac:dyDescent="0.2">
      <c r="A687" s="9"/>
      <c r="B687" s="40"/>
      <c r="C687" s="9"/>
      <c r="D687" s="9"/>
      <c r="E687" s="11"/>
      <c r="F687" s="11"/>
      <c r="G687" s="11"/>
      <c r="I687"/>
      <c r="J687"/>
      <c r="K687"/>
      <c r="L687"/>
    </row>
    <row r="688" spans="1:12" ht="16" x14ac:dyDescent="0.2">
      <c r="A688" s="9"/>
      <c r="B688" s="40"/>
      <c r="C688" s="9"/>
      <c r="D688" s="9"/>
      <c r="E688" s="11"/>
      <c r="F688" s="11"/>
      <c r="G688" s="11"/>
      <c r="I688"/>
      <c r="J688"/>
      <c r="K688"/>
      <c r="L688"/>
    </row>
    <row r="689" spans="1:12" ht="16" x14ac:dyDescent="0.2">
      <c r="A689" s="9"/>
      <c r="B689" s="40"/>
      <c r="C689" s="9"/>
      <c r="D689" s="9"/>
      <c r="E689" s="11"/>
      <c r="F689" s="11"/>
      <c r="G689" s="11"/>
      <c r="I689"/>
      <c r="J689"/>
      <c r="K689"/>
      <c r="L689"/>
    </row>
    <row r="690" spans="1:12" ht="16" x14ac:dyDescent="0.2">
      <c r="A690" s="9"/>
      <c r="B690" s="40"/>
      <c r="C690" s="9"/>
      <c r="D690" s="9"/>
      <c r="E690" s="11"/>
      <c r="F690" s="11"/>
      <c r="G690" s="11"/>
      <c r="I690"/>
      <c r="J690"/>
      <c r="K690"/>
      <c r="L690"/>
    </row>
    <row r="691" spans="1:12" ht="16" x14ac:dyDescent="0.2">
      <c r="A691" s="9"/>
      <c r="B691" s="40"/>
      <c r="C691" s="9"/>
      <c r="D691" s="9"/>
      <c r="E691" s="11"/>
      <c r="F691" s="11"/>
      <c r="G691" s="11"/>
      <c r="I691"/>
      <c r="J691"/>
      <c r="K691"/>
      <c r="L691"/>
    </row>
    <row r="692" spans="1:12" ht="16" x14ac:dyDescent="0.2">
      <c r="A692" s="9"/>
      <c r="B692" s="40"/>
      <c r="C692" s="9"/>
      <c r="D692" s="9"/>
      <c r="E692" s="11"/>
      <c r="F692" s="11"/>
      <c r="G692" s="11"/>
      <c r="I692"/>
      <c r="J692"/>
      <c r="K692"/>
      <c r="L692"/>
    </row>
    <row r="693" spans="1:12" ht="16" x14ac:dyDescent="0.2">
      <c r="A693" s="9"/>
      <c r="B693" s="40"/>
      <c r="C693" s="9"/>
      <c r="D693" s="9"/>
      <c r="E693" s="11"/>
      <c r="F693" s="11"/>
      <c r="G693" s="11"/>
      <c r="I693"/>
      <c r="J693"/>
      <c r="K693"/>
      <c r="L693"/>
    </row>
    <row r="694" spans="1:12" ht="16" x14ac:dyDescent="0.2">
      <c r="A694" s="9"/>
      <c r="B694" s="40"/>
      <c r="C694" s="9"/>
      <c r="D694" s="9"/>
      <c r="E694" s="11"/>
      <c r="F694" s="11"/>
      <c r="G694" s="11"/>
      <c r="I694"/>
      <c r="J694"/>
      <c r="K694"/>
      <c r="L694"/>
    </row>
    <row r="695" spans="1:12" ht="16" x14ac:dyDescent="0.2">
      <c r="A695" s="9"/>
      <c r="B695" s="40"/>
      <c r="C695" s="9"/>
      <c r="D695" s="9"/>
      <c r="E695" s="11"/>
      <c r="F695" s="11"/>
      <c r="G695" s="11"/>
      <c r="I695"/>
      <c r="J695"/>
      <c r="K695"/>
      <c r="L695"/>
    </row>
    <row r="696" spans="1:12" ht="16" x14ac:dyDescent="0.2">
      <c r="A696" s="9"/>
      <c r="B696" s="40"/>
      <c r="C696" s="9"/>
      <c r="D696" s="9"/>
      <c r="E696" s="11"/>
      <c r="F696" s="11"/>
      <c r="G696" s="11"/>
      <c r="I696"/>
      <c r="J696"/>
      <c r="K696"/>
      <c r="L696"/>
    </row>
    <row r="697" spans="1:12" ht="16" x14ac:dyDescent="0.2">
      <c r="A697" s="9"/>
      <c r="B697" s="40"/>
      <c r="C697" s="9"/>
      <c r="D697" s="9"/>
      <c r="E697" s="11"/>
      <c r="F697" s="11"/>
      <c r="G697" s="11"/>
      <c r="I697"/>
      <c r="J697"/>
      <c r="K697"/>
      <c r="L697"/>
    </row>
    <row r="698" spans="1:12" ht="16" x14ac:dyDescent="0.2">
      <c r="A698" s="9"/>
      <c r="B698" s="40"/>
      <c r="C698" s="9"/>
      <c r="D698" s="9"/>
      <c r="E698" s="11"/>
      <c r="F698" s="11"/>
      <c r="G698" s="11"/>
      <c r="I698"/>
      <c r="J698"/>
      <c r="K698"/>
      <c r="L698"/>
    </row>
    <row r="699" spans="1:12" ht="16" x14ac:dyDescent="0.2">
      <c r="A699" s="9"/>
      <c r="B699" s="40"/>
      <c r="C699" s="9"/>
      <c r="D699" s="9"/>
      <c r="E699" s="11"/>
      <c r="F699" s="11"/>
      <c r="G699" s="11"/>
      <c r="I699"/>
      <c r="J699"/>
      <c r="K699"/>
      <c r="L699"/>
    </row>
    <row r="700" spans="1:12" ht="16" x14ac:dyDescent="0.2">
      <c r="A700" s="9"/>
      <c r="B700" s="40"/>
      <c r="C700" s="9"/>
      <c r="D700" s="9"/>
      <c r="E700" s="11"/>
      <c r="F700" s="11"/>
      <c r="G700" s="11"/>
      <c r="I700"/>
      <c r="J700"/>
      <c r="K700"/>
      <c r="L700"/>
    </row>
    <row r="701" spans="1:12" ht="16" x14ac:dyDescent="0.2">
      <c r="A701" s="9"/>
      <c r="B701" s="40"/>
      <c r="C701" s="9"/>
      <c r="D701" s="9"/>
      <c r="E701" s="11"/>
      <c r="F701" s="11"/>
      <c r="G701" s="11"/>
      <c r="H701" s="16"/>
      <c r="I701"/>
      <c r="J701"/>
      <c r="K701"/>
      <c r="L701"/>
    </row>
    <row r="702" spans="1:12" ht="16" x14ac:dyDescent="0.2">
      <c r="A702" s="9"/>
      <c r="B702" s="40"/>
      <c r="C702" s="9"/>
      <c r="D702" s="9"/>
      <c r="E702" s="11"/>
      <c r="F702" s="11"/>
      <c r="G702" s="11"/>
      <c r="H702" s="16"/>
      <c r="I702"/>
      <c r="J702"/>
      <c r="K702"/>
      <c r="L702"/>
    </row>
    <row r="703" spans="1:12" ht="16" x14ac:dyDescent="0.2">
      <c r="A703" s="9"/>
      <c r="B703" s="40"/>
      <c r="C703" s="9"/>
      <c r="D703" s="9"/>
      <c r="E703" s="11"/>
      <c r="F703" s="11"/>
      <c r="G703" s="11"/>
      <c r="H703" s="16"/>
      <c r="I703"/>
      <c r="J703"/>
      <c r="K703"/>
      <c r="L703"/>
    </row>
    <row r="704" spans="1:12" ht="16" x14ac:dyDescent="0.2">
      <c r="A704" s="9"/>
      <c r="B704" s="40"/>
      <c r="C704" s="9"/>
      <c r="D704" s="9"/>
      <c r="E704" s="11"/>
      <c r="F704" s="11"/>
      <c r="G704" s="11"/>
      <c r="H704" s="16"/>
      <c r="I704"/>
      <c r="J704"/>
      <c r="K704"/>
      <c r="L704"/>
    </row>
    <row r="705" spans="1:12" ht="16" x14ac:dyDescent="0.2">
      <c r="A705" s="9"/>
      <c r="B705" s="40"/>
      <c r="C705" s="9"/>
      <c r="D705" s="9"/>
      <c r="E705" s="11"/>
      <c r="F705" s="11"/>
      <c r="G705" s="11"/>
      <c r="H705" s="16"/>
      <c r="I705"/>
      <c r="J705"/>
      <c r="K705"/>
      <c r="L705"/>
    </row>
    <row r="706" spans="1:12" ht="16" x14ac:dyDescent="0.2">
      <c r="A706" s="9"/>
      <c r="B706" s="40"/>
      <c r="C706" s="9"/>
      <c r="D706" s="9"/>
      <c r="E706" s="11"/>
      <c r="F706" s="11"/>
      <c r="G706" s="11"/>
      <c r="H706" s="16"/>
      <c r="I706"/>
      <c r="J706"/>
      <c r="K706"/>
      <c r="L706"/>
    </row>
    <row r="707" spans="1:12" ht="16" x14ac:dyDescent="0.2">
      <c r="A707" s="9"/>
      <c r="B707" s="40"/>
      <c r="C707" s="9"/>
      <c r="D707" s="9"/>
      <c r="E707" s="11"/>
      <c r="F707" s="11"/>
      <c r="G707" s="11"/>
      <c r="H707" s="16"/>
      <c r="I707"/>
      <c r="J707"/>
      <c r="K707"/>
      <c r="L707"/>
    </row>
    <row r="708" spans="1:12" ht="16" x14ac:dyDescent="0.2">
      <c r="A708" s="9"/>
      <c r="B708" s="40"/>
      <c r="C708" s="9"/>
      <c r="D708" s="9"/>
      <c r="E708" s="11"/>
      <c r="F708" s="11"/>
      <c r="G708" s="11"/>
      <c r="H708" s="16"/>
      <c r="I708"/>
      <c r="J708"/>
      <c r="K708"/>
      <c r="L708"/>
    </row>
    <row r="709" spans="1:12" ht="16" x14ac:dyDescent="0.2">
      <c r="A709" s="9"/>
      <c r="B709" s="40"/>
      <c r="C709" s="9"/>
      <c r="D709" s="9"/>
      <c r="E709" s="11"/>
      <c r="F709" s="11"/>
      <c r="G709" s="11"/>
      <c r="H709" s="16"/>
      <c r="I709"/>
      <c r="J709"/>
      <c r="K709"/>
      <c r="L709"/>
    </row>
    <row r="710" spans="1:12" ht="16" x14ac:dyDescent="0.2">
      <c r="A710" s="9"/>
      <c r="B710" s="40"/>
      <c r="C710" s="9"/>
      <c r="D710" s="9"/>
      <c r="E710" s="11"/>
      <c r="F710" s="11"/>
      <c r="G710" s="11"/>
      <c r="H710" s="16"/>
      <c r="I710"/>
      <c r="J710"/>
      <c r="K710"/>
      <c r="L710"/>
    </row>
    <row r="711" spans="1:12" ht="16" x14ac:dyDescent="0.2">
      <c r="A711" s="9"/>
      <c r="B711" s="40"/>
      <c r="C711" s="9"/>
      <c r="D711" s="9"/>
      <c r="E711" s="11"/>
      <c r="F711" s="11"/>
      <c r="G711" s="11"/>
      <c r="H711" s="16"/>
      <c r="I711"/>
      <c r="J711"/>
      <c r="K711"/>
      <c r="L711"/>
    </row>
    <row r="712" spans="1:12" ht="16" x14ac:dyDescent="0.2">
      <c r="A712" s="9"/>
      <c r="B712" s="40"/>
      <c r="C712" s="9"/>
      <c r="D712" s="9"/>
      <c r="E712" s="11"/>
      <c r="F712" s="11"/>
      <c r="G712" s="11"/>
      <c r="H712" s="16"/>
      <c r="I712"/>
      <c r="J712"/>
      <c r="K712"/>
      <c r="L712"/>
    </row>
    <row r="713" spans="1:12" ht="16" x14ac:dyDescent="0.2">
      <c r="A713" s="9"/>
      <c r="B713" s="40"/>
      <c r="C713" s="9"/>
      <c r="D713" s="9"/>
      <c r="E713" s="11"/>
      <c r="F713" s="11"/>
      <c r="G713" s="11"/>
      <c r="H713" s="16"/>
      <c r="I713"/>
      <c r="J713"/>
      <c r="K713"/>
      <c r="L713"/>
    </row>
    <row r="714" spans="1:12" ht="16" x14ac:dyDescent="0.2">
      <c r="A714" s="9"/>
      <c r="B714" s="40"/>
      <c r="C714" s="9"/>
      <c r="D714" s="9"/>
      <c r="E714" s="11"/>
      <c r="F714" s="11"/>
      <c r="G714" s="11"/>
      <c r="H714" s="16"/>
      <c r="I714"/>
      <c r="J714"/>
      <c r="K714"/>
      <c r="L714"/>
    </row>
    <row r="715" spans="1:12" ht="16" x14ac:dyDescent="0.2">
      <c r="A715" s="9"/>
      <c r="B715" s="40"/>
      <c r="C715" s="9"/>
      <c r="D715" s="9"/>
      <c r="E715" s="11"/>
      <c r="F715" s="11"/>
      <c r="G715" s="11"/>
      <c r="H715" s="16"/>
      <c r="I715"/>
      <c r="J715"/>
      <c r="K715"/>
      <c r="L715"/>
    </row>
    <row r="716" spans="1:12" ht="16" x14ac:dyDescent="0.2">
      <c r="A716" s="9"/>
      <c r="B716" s="40"/>
      <c r="C716" s="9"/>
      <c r="D716" s="9"/>
      <c r="E716" s="11"/>
      <c r="F716" s="11"/>
      <c r="G716" s="11"/>
      <c r="H716" s="16"/>
      <c r="I716"/>
      <c r="J716"/>
      <c r="K716"/>
      <c r="L716"/>
    </row>
    <row r="717" spans="1:12" ht="16" x14ac:dyDescent="0.2">
      <c r="A717" s="9"/>
      <c r="B717" s="40"/>
      <c r="C717" s="9"/>
      <c r="D717" s="9"/>
      <c r="E717" s="11"/>
      <c r="F717" s="11"/>
      <c r="G717" s="11"/>
      <c r="H717" s="16"/>
      <c r="I717"/>
      <c r="J717"/>
      <c r="K717"/>
      <c r="L717"/>
    </row>
    <row r="718" spans="1:12" ht="16" x14ac:dyDescent="0.2">
      <c r="A718" s="9"/>
      <c r="B718" s="40"/>
      <c r="C718" s="9"/>
      <c r="D718" s="9"/>
      <c r="E718" s="11"/>
      <c r="F718" s="11"/>
      <c r="G718" s="11"/>
      <c r="H718" s="16"/>
      <c r="I718"/>
      <c r="J718"/>
      <c r="K718"/>
      <c r="L718"/>
    </row>
    <row r="719" spans="1:12" ht="16" x14ac:dyDescent="0.2">
      <c r="A719" s="9"/>
      <c r="B719" s="40"/>
      <c r="C719" s="9"/>
      <c r="D719" s="9"/>
      <c r="E719" s="11"/>
      <c r="F719" s="11"/>
      <c r="G719" s="11"/>
      <c r="H719" s="16"/>
      <c r="I719"/>
      <c r="J719"/>
      <c r="K719"/>
      <c r="L719"/>
    </row>
    <row r="720" spans="1:12" ht="16" x14ac:dyDescent="0.2">
      <c r="A720" s="9"/>
      <c r="B720" s="40"/>
      <c r="C720" s="17"/>
      <c r="D720" s="17"/>
      <c r="E720" s="11"/>
      <c r="F720" s="11"/>
      <c r="G720" s="11"/>
      <c r="H720" s="16"/>
      <c r="I720"/>
      <c r="J720"/>
      <c r="K720"/>
      <c r="L720"/>
    </row>
    <row r="721" spans="1:12" ht="16" x14ac:dyDescent="0.2">
      <c r="A721" s="9"/>
      <c r="B721" s="40"/>
      <c r="C721" s="9"/>
      <c r="D721" s="9"/>
      <c r="E721" s="11"/>
      <c r="F721" s="11"/>
      <c r="G721" s="11"/>
      <c r="H721" s="16"/>
      <c r="I721"/>
      <c r="J721"/>
      <c r="K721"/>
      <c r="L721"/>
    </row>
    <row r="722" spans="1:12" ht="16" x14ac:dyDescent="0.2">
      <c r="A722" s="9"/>
      <c r="B722" s="40"/>
      <c r="C722" s="9"/>
      <c r="D722" s="9"/>
      <c r="E722" s="11"/>
      <c r="F722" s="11"/>
      <c r="G722" s="11"/>
      <c r="H722" s="16"/>
      <c r="I722"/>
      <c r="J722"/>
      <c r="K722"/>
      <c r="L722"/>
    </row>
    <row r="723" spans="1:12" ht="16" x14ac:dyDescent="0.2">
      <c r="A723" s="9"/>
      <c r="B723" s="40"/>
      <c r="C723" s="9"/>
      <c r="D723" s="9"/>
      <c r="E723" s="11"/>
      <c r="F723" s="11"/>
      <c r="G723" s="11"/>
      <c r="H723" s="16"/>
      <c r="I723"/>
      <c r="J723"/>
      <c r="K723"/>
      <c r="L723"/>
    </row>
    <row r="724" spans="1:12" ht="16" x14ac:dyDescent="0.2">
      <c r="A724" s="9"/>
      <c r="B724" s="40"/>
      <c r="C724" s="9"/>
      <c r="D724" s="9"/>
      <c r="E724" s="11"/>
      <c r="F724" s="11"/>
      <c r="G724" s="11"/>
      <c r="H724" s="16"/>
      <c r="I724"/>
      <c r="J724"/>
      <c r="K724"/>
      <c r="L724"/>
    </row>
    <row r="725" spans="1:12" ht="16" x14ac:dyDescent="0.2">
      <c r="A725" s="9"/>
      <c r="B725" s="40"/>
      <c r="C725" s="17"/>
      <c r="D725" s="17"/>
      <c r="E725" s="11"/>
      <c r="F725" s="11"/>
      <c r="G725" s="11"/>
      <c r="H725" s="16"/>
      <c r="I725"/>
      <c r="J725"/>
      <c r="K725"/>
      <c r="L725"/>
    </row>
    <row r="726" spans="1:12" ht="16" x14ac:dyDescent="0.2">
      <c r="A726" s="9"/>
      <c r="B726" s="40"/>
      <c r="C726" s="9"/>
      <c r="D726" s="9"/>
      <c r="E726" s="11"/>
      <c r="F726" s="11"/>
      <c r="G726" s="11"/>
      <c r="H726" s="16"/>
      <c r="I726"/>
      <c r="J726"/>
      <c r="K726"/>
      <c r="L726"/>
    </row>
    <row r="727" spans="1:12" ht="16" x14ac:dyDescent="0.2">
      <c r="A727" s="9"/>
      <c r="B727" s="40"/>
      <c r="C727" s="17"/>
      <c r="D727" s="17"/>
      <c r="E727" s="11"/>
      <c r="F727" s="11"/>
      <c r="G727" s="11"/>
      <c r="H727" s="16"/>
      <c r="I727"/>
      <c r="J727"/>
      <c r="K727"/>
      <c r="L727"/>
    </row>
    <row r="728" spans="1:12" ht="16" x14ac:dyDescent="0.2">
      <c r="A728" s="9"/>
      <c r="B728" s="40"/>
      <c r="C728" s="9"/>
      <c r="D728" s="9"/>
      <c r="E728" s="11"/>
      <c r="F728" s="11"/>
      <c r="G728" s="11"/>
      <c r="H728" s="16"/>
      <c r="I728"/>
      <c r="J728"/>
      <c r="K728"/>
      <c r="L728"/>
    </row>
    <row r="729" spans="1:12" ht="16" x14ac:dyDescent="0.2">
      <c r="A729" s="9"/>
      <c r="B729" s="40"/>
      <c r="C729" s="17"/>
      <c r="D729" s="17"/>
      <c r="E729" s="11"/>
      <c r="F729" s="11"/>
      <c r="G729" s="11"/>
      <c r="H729" s="16"/>
      <c r="I729"/>
      <c r="J729"/>
      <c r="K729"/>
      <c r="L729"/>
    </row>
    <row r="730" spans="1:12" ht="16" x14ac:dyDescent="0.2">
      <c r="A730" s="9"/>
      <c r="B730" s="40"/>
      <c r="C730" s="9"/>
      <c r="D730" s="9"/>
      <c r="E730" s="11"/>
      <c r="F730" s="11"/>
      <c r="G730" s="11"/>
      <c r="H730" s="16"/>
      <c r="I730"/>
      <c r="J730"/>
      <c r="K730"/>
      <c r="L730"/>
    </row>
    <row r="731" spans="1:12" ht="16" x14ac:dyDescent="0.2">
      <c r="A731" s="9"/>
      <c r="B731" s="40"/>
      <c r="C731" s="9"/>
      <c r="D731" s="9"/>
      <c r="E731" s="11"/>
      <c r="F731" s="11"/>
      <c r="G731" s="11"/>
      <c r="I731"/>
      <c r="J731"/>
      <c r="K731"/>
      <c r="L731"/>
    </row>
    <row r="732" spans="1:12" ht="16" x14ac:dyDescent="0.2">
      <c r="A732" s="9"/>
      <c r="B732" s="40"/>
      <c r="C732" s="9"/>
      <c r="D732" s="9"/>
      <c r="E732" s="11"/>
      <c r="F732" s="11"/>
      <c r="G732" s="11"/>
      <c r="I732"/>
      <c r="J732"/>
      <c r="K732"/>
      <c r="L732"/>
    </row>
    <row r="733" spans="1:12" ht="16" x14ac:dyDescent="0.2">
      <c r="A733" s="9"/>
      <c r="B733" s="40"/>
      <c r="C733" s="9"/>
      <c r="D733" s="9"/>
      <c r="E733" s="11"/>
      <c r="F733" s="11"/>
      <c r="G733" s="11"/>
      <c r="I733"/>
      <c r="J733"/>
      <c r="K733"/>
      <c r="L733"/>
    </row>
    <row r="734" spans="1:12" ht="16" x14ac:dyDescent="0.2">
      <c r="A734" s="9"/>
      <c r="B734" s="40"/>
      <c r="C734" s="9"/>
      <c r="D734" s="9"/>
      <c r="E734" s="11"/>
      <c r="F734" s="11"/>
      <c r="G734" s="11"/>
      <c r="I734"/>
      <c r="J734"/>
      <c r="K734"/>
      <c r="L734"/>
    </row>
    <row r="735" spans="1:12" ht="16" x14ac:dyDescent="0.2">
      <c r="A735" s="9"/>
      <c r="B735" s="40"/>
      <c r="C735" s="9"/>
      <c r="D735" s="9"/>
      <c r="E735" s="11"/>
      <c r="F735" s="11"/>
      <c r="G735" s="11"/>
      <c r="I735"/>
      <c r="J735"/>
      <c r="K735"/>
      <c r="L735"/>
    </row>
    <row r="736" spans="1:12" ht="16" x14ac:dyDescent="0.2">
      <c r="A736" s="9"/>
      <c r="B736" s="40"/>
      <c r="C736" s="9"/>
      <c r="D736" s="9"/>
      <c r="E736" s="11"/>
      <c r="F736" s="11"/>
      <c r="G736" s="11"/>
      <c r="I736"/>
      <c r="J736"/>
      <c r="K736"/>
      <c r="L736"/>
    </row>
    <row r="737" spans="1:12" ht="16" x14ac:dyDescent="0.2">
      <c r="A737" s="9"/>
      <c r="B737" s="40"/>
      <c r="C737" s="9"/>
      <c r="D737" s="9"/>
      <c r="E737" s="11"/>
      <c r="F737" s="11"/>
      <c r="G737" s="11"/>
      <c r="I737"/>
      <c r="J737"/>
      <c r="K737"/>
      <c r="L737"/>
    </row>
    <row r="738" spans="1:12" ht="16" x14ac:dyDescent="0.2">
      <c r="A738" s="9"/>
      <c r="B738" s="40"/>
      <c r="C738" s="9"/>
      <c r="D738" s="9"/>
      <c r="E738" s="11"/>
      <c r="F738" s="11"/>
      <c r="G738" s="11"/>
      <c r="I738"/>
      <c r="J738"/>
      <c r="K738"/>
      <c r="L738"/>
    </row>
    <row r="739" spans="1:12" ht="16" x14ac:dyDescent="0.2">
      <c r="A739" s="9"/>
      <c r="B739" s="40"/>
      <c r="C739" s="9"/>
      <c r="D739" s="9"/>
      <c r="E739" s="11"/>
      <c r="F739" s="11"/>
      <c r="G739" s="11"/>
      <c r="I739"/>
      <c r="J739"/>
      <c r="K739"/>
      <c r="L739"/>
    </row>
    <row r="740" spans="1:12" ht="16" x14ac:dyDescent="0.2">
      <c r="A740" s="9"/>
      <c r="B740" s="40"/>
      <c r="C740" s="9"/>
      <c r="D740" s="9"/>
      <c r="E740" s="11"/>
      <c r="F740" s="11"/>
      <c r="G740" s="11"/>
      <c r="I740"/>
      <c r="J740"/>
      <c r="K740"/>
      <c r="L740"/>
    </row>
    <row r="741" spans="1:12" ht="16" x14ac:dyDescent="0.2">
      <c r="A741" s="9"/>
      <c r="B741" s="40"/>
      <c r="C741" s="9"/>
      <c r="D741" s="9"/>
      <c r="E741" s="11"/>
      <c r="F741" s="11"/>
      <c r="G741" s="11"/>
      <c r="I741"/>
      <c r="J741"/>
      <c r="K741"/>
      <c r="L741"/>
    </row>
    <row r="742" spans="1:12" ht="16" x14ac:dyDescent="0.2">
      <c r="A742" s="9"/>
      <c r="B742" s="40"/>
      <c r="C742" s="9"/>
      <c r="D742" s="9"/>
      <c r="E742" s="11"/>
      <c r="F742" s="11"/>
      <c r="G742" s="11"/>
      <c r="I742"/>
      <c r="J742"/>
      <c r="K742"/>
      <c r="L742"/>
    </row>
    <row r="743" spans="1:12" ht="16" x14ac:dyDescent="0.2">
      <c r="A743" s="9"/>
      <c r="B743" s="40"/>
      <c r="C743" s="9"/>
      <c r="D743" s="9"/>
      <c r="E743" s="11"/>
      <c r="F743" s="11"/>
      <c r="G743" s="11"/>
      <c r="I743"/>
      <c r="J743"/>
      <c r="K743"/>
      <c r="L743"/>
    </row>
    <row r="744" spans="1:12" ht="16" x14ac:dyDescent="0.2">
      <c r="A744" s="9"/>
      <c r="B744" s="40"/>
      <c r="C744" s="9"/>
      <c r="D744" s="9"/>
      <c r="E744" s="11"/>
      <c r="F744" s="11"/>
      <c r="G744" s="11"/>
      <c r="I744"/>
      <c r="J744"/>
      <c r="K744"/>
      <c r="L744"/>
    </row>
    <row r="745" spans="1:12" ht="16" x14ac:dyDescent="0.2">
      <c r="A745" s="9"/>
      <c r="B745" s="40"/>
      <c r="C745" s="9"/>
      <c r="D745" s="9"/>
      <c r="E745" s="11"/>
      <c r="F745" s="11"/>
      <c r="G745" s="11"/>
      <c r="H745" s="16"/>
      <c r="I745"/>
      <c r="J745"/>
      <c r="K745"/>
      <c r="L745"/>
    </row>
    <row r="746" spans="1:12" ht="16" x14ac:dyDescent="0.2">
      <c r="A746" s="9"/>
      <c r="B746" s="40"/>
      <c r="C746" s="9"/>
      <c r="D746" s="9"/>
      <c r="E746" s="11"/>
      <c r="F746" s="11"/>
      <c r="G746" s="11"/>
      <c r="I746"/>
      <c r="J746"/>
      <c r="K746"/>
      <c r="L746"/>
    </row>
    <row r="747" spans="1:12" ht="16" x14ac:dyDescent="0.2">
      <c r="A747" s="9"/>
      <c r="B747" s="40"/>
      <c r="C747" s="9"/>
      <c r="D747" s="9"/>
      <c r="E747" s="11"/>
      <c r="F747" s="11"/>
      <c r="G747" s="11"/>
      <c r="I747"/>
      <c r="J747"/>
      <c r="K747"/>
      <c r="L747"/>
    </row>
    <row r="748" spans="1:12" ht="16" x14ac:dyDescent="0.2">
      <c r="A748" s="9"/>
      <c r="B748" s="40"/>
      <c r="C748" s="9"/>
      <c r="D748" s="9"/>
      <c r="E748" s="4"/>
      <c r="F748" s="4"/>
      <c r="G748" s="4"/>
      <c r="H748" s="16"/>
      <c r="I748"/>
      <c r="J748"/>
      <c r="K748"/>
      <c r="L748"/>
    </row>
    <row r="749" spans="1:12" ht="16" x14ac:dyDescent="0.2">
      <c r="A749" s="9"/>
      <c r="B749" s="40"/>
      <c r="C749" s="9"/>
      <c r="D749" s="9"/>
      <c r="E749" s="4"/>
      <c r="F749" s="4"/>
      <c r="G749" s="4"/>
      <c r="H749" s="16"/>
      <c r="I749"/>
      <c r="J749"/>
      <c r="K749"/>
      <c r="L749"/>
    </row>
    <row r="750" spans="1:12" ht="16" x14ac:dyDescent="0.2">
      <c r="A750" s="9"/>
      <c r="B750" s="40"/>
      <c r="C750" s="9"/>
      <c r="D750" s="9"/>
      <c r="E750" s="11"/>
      <c r="F750" s="11"/>
      <c r="G750" s="11"/>
      <c r="I750"/>
      <c r="J750"/>
      <c r="K750"/>
      <c r="L750"/>
    </row>
    <row r="751" spans="1:12" ht="16" x14ac:dyDescent="0.2">
      <c r="A751" s="9"/>
      <c r="B751" s="40"/>
      <c r="C751" s="9"/>
      <c r="D751" s="9"/>
      <c r="E751" s="11"/>
      <c r="F751" s="11"/>
      <c r="G751" s="11"/>
      <c r="I751"/>
      <c r="J751"/>
      <c r="K751"/>
      <c r="L751"/>
    </row>
    <row r="752" spans="1:12" ht="16" x14ac:dyDescent="0.2">
      <c r="A752" s="9"/>
      <c r="B752" s="40"/>
      <c r="C752" s="9"/>
      <c r="D752" s="9"/>
      <c r="E752" s="4"/>
      <c r="F752" s="4"/>
      <c r="G752" s="4"/>
      <c r="H752" s="16"/>
      <c r="I752"/>
      <c r="J752"/>
      <c r="K752"/>
      <c r="L752"/>
    </row>
    <row r="753" spans="1:12" ht="16" x14ac:dyDescent="0.2">
      <c r="A753" s="9"/>
      <c r="B753" s="40"/>
      <c r="C753" s="9"/>
      <c r="D753" s="9"/>
      <c r="E753" s="11"/>
      <c r="F753" s="11"/>
      <c r="G753" s="11"/>
      <c r="I753"/>
      <c r="J753"/>
      <c r="K753"/>
      <c r="L753"/>
    </row>
    <row r="754" spans="1:12" ht="16" x14ac:dyDescent="0.2">
      <c r="A754" s="9"/>
      <c r="B754" s="40"/>
      <c r="C754" s="9"/>
      <c r="D754" s="9"/>
      <c r="E754" s="11"/>
      <c r="F754" s="11"/>
      <c r="G754" s="11"/>
      <c r="I754"/>
      <c r="J754"/>
      <c r="K754"/>
      <c r="L754"/>
    </row>
    <row r="755" spans="1:12" ht="16" x14ac:dyDescent="0.2">
      <c r="A755" s="9"/>
      <c r="B755" s="40"/>
      <c r="C755" s="9"/>
      <c r="D755" s="9"/>
      <c r="E755" s="11"/>
      <c r="F755" s="11"/>
      <c r="G755" s="11"/>
      <c r="I755"/>
      <c r="J755"/>
      <c r="K755"/>
      <c r="L755"/>
    </row>
    <row r="756" spans="1:12" ht="16" x14ac:dyDescent="0.2">
      <c r="A756" s="9"/>
      <c r="B756" s="40"/>
      <c r="C756" s="9"/>
      <c r="D756" s="9"/>
      <c r="E756" s="11"/>
      <c r="F756" s="11"/>
      <c r="G756" s="11"/>
      <c r="I756"/>
      <c r="J756"/>
      <c r="K756"/>
      <c r="L756"/>
    </row>
    <row r="757" spans="1:12" ht="16" x14ac:dyDescent="0.2">
      <c r="A757" s="9"/>
      <c r="B757" s="40"/>
      <c r="C757" s="9"/>
      <c r="D757" s="9"/>
      <c r="E757" s="11"/>
      <c r="F757" s="11"/>
      <c r="G757" s="11"/>
      <c r="I757"/>
      <c r="J757"/>
      <c r="K757"/>
      <c r="L757"/>
    </row>
    <row r="758" spans="1:12" ht="16" x14ac:dyDescent="0.2">
      <c r="A758" s="9"/>
      <c r="B758" s="40"/>
      <c r="C758" s="9"/>
      <c r="D758" s="9"/>
      <c r="E758" s="11"/>
      <c r="F758" s="11"/>
      <c r="G758" s="11"/>
      <c r="I758"/>
      <c r="J758"/>
      <c r="K758"/>
      <c r="L758"/>
    </row>
    <row r="759" spans="1:12" ht="16" x14ac:dyDescent="0.2">
      <c r="A759" s="9"/>
      <c r="B759" s="40"/>
      <c r="C759" s="9"/>
      <c r="D759" s="9"/>
      <c r="E759" s="4"/>
      <c r="F759" s="4"/>
      <c r="G759" s="4"/>
      <c r="H759" s="16"/>
      <c r="I759"/>
      <c r="J759"/>
      <c r="K759"/>
      <c r="L759"/>
    </row>
    <row r="760" spans="1:12" ht="16" x14ac:dyDescent="0.2">
      <c r="A760" s="9"/>
      <c r="B760" s="40"/>
      <c r="C760" s="9"/>
      <c r="D760" s="9"/>
      <c r="E760" s="11"/>
      <c r="F760" s="11"/>
      <c r="G760" s="11"/>
      <c r="I760"/>
      <c r="J760"/>
      <c r="K760"/>
      <c r="L760"/>
    </row>
    <row r="761" spans="1:12" ht="16" x14ac:dyDescent="0.2">
      <c r="A761" s="9"/>
      <c r="B761" s="40"/>
      <c r="C761" s="9"/>
      <c r="D761" s="9"/>
      <c r="E761" s="11"/>
      <c r="F761" s="11"/>
      <c r="G761" s="11"/>
      <c r="I761"/>
      <c r="J761"/>
      <c r="K761"/>
      <c r="L761"/>
    </row>
    <row r="762" spans="1:12" ht="16" x14ac:dyDescent="0.2">
      <c r="A762" s="9"/>
      <c r="B762" s="40"/>
      <c r="C762" s="9"/>
      <c r="D762" s="9"/>
      <c r="E762" s="4"/>
      <c r="F762" s="4"/>
      <c r="G762" s="4"/>
      <c r="H762" s="16"/>
      <c r="I762"/>
      <c r="J762"/>
      <c r="K762"/>
      <c r="L762"/>
    </row>
    <row r="763" spans="1:12" ht="16" x14ac:dyDescent="0.2">
      <c r="A763" s="9"/>
      <c r="B763" s="40"/>
      <c r="C763" s="9"/>
      <c r="D763" s="9"/>
      <c r="E763" s="11"/>
      <c r="F763" s="11"/>
      <c r="G763" s="11"/>
      <c r="I763"/>
      <c r="J763"/>
      <c r="K763"/>
      <c r="L763"/>
    </row>
    <row r="764" spans="1:12" ht="16" x14ac:dyDescent="0.2">
      <c r="A764" s="9"/>
      <c r="B764" s="40"/>
      <c r="C764" s="9"/>
      <c r="D764" s="9"/>
      <c r="E764" s="11"/>
      <c r="F764" s="11"/>
      <c r="G764" s="11"/>
      <c r="I764"/>
      <c r="J764"/>
      <c r="K764"/>
      <c r="L764"/>
    </row>
    <row r="765" spans="1:12" ht="16" x14ac:dyDescent="0.2">
      <c r="A765" s="9"/>
      <c r="B765" s="40"/>
      <c r="C765" s="9"/>
      <c r="D765" s="9"/>
      <c r="E765" s="4"/>
      <c r="F765" s="4"/>
      <c r="G765" s="4"/>
      <c r="H765" s="16"/>
      <c r="I765"/>
      <c r="J765"/>
      <c r="K765"/>
      <c r="L765"/>
    </row>
    <row r="766" spans="1:12" ht="16" x14ac:dyDescent="0.2">
      <c r="A766" s="9"/>
      <c r="B766" s="40"/>
      <c r="C766" s="9"/>
      <c r="D766" s="9"/>
      <c r="E766" s="4"/>
      <c r="F766" s="4"/>
      <c r="G766" s="4"/>
      <c r="H766" s="16"/>
      <c r="I766"/>
      <c r="J766"/>
      <c r="K766"/>
      <c r="L766"/>
    </row>
    <row r="767" spans="1:12" ht="16" x14ac:dyDescent="0.2">
      <c r="A767" s="9"/>
      <c r="B767" s="40"/>
      <c r="C767" s="9"/>
      <c r="D767" s="9"/>
      <c r="E767" s="11"/>
      <c r="F767" s="11"/>
      <c r="G767" s="11"/>
      <c r="I767"/>
      <c r="J767"/>
      <c r="K767"/>
      <c r="L767"/>
    </row>
    <row r="768" spans="1:12" ht="16" x14ac:dyDescent="0.2">
      <c r="A768" s="9"/>
      <c r="B768" s="40"/>
      <c r="C768" s="9"/>
      <c r="D768" s="9"/>
      <c r="E768" s="11"/>
      <c r="F768" s="11"/>
      <c r="G768" s="11"/>
      <c r="I768"/>
      <c r="J768"/>
      <c r="K768"/>
      <c r="L768"/>
    </row>
    <row r="769" spans="1:12" ht="16" x14ac:dyDescent="0.2">
      <c r="A769" s="9"/>
      <c r="B769" s="40"/>
      <c r="C769" s="9"/>
      <c r="D769" s="9"/>
      <c r="E769" s="4"/>
      <c r="F769" s="4"/>
      <c r="G769" s="4"/>
      <c r="H769" s="16"/>
      <c r="I769"/>
      <c r="J769"/>
      <c r="K769"/>
      <c r="L769"/>
    </row>
    <row r="770" spans="1:12" ht="16" x14ac:dyDescent="0.2">
      <c r="A770" s="9"/>
      <c r="B770" s="40"/>
      <c r="C770" s="9"/>
      <c r="D770" s="9"/>
      <c r="E770" s="11"/>
      <c r="F770" s="11"/>
      <c r="G770" s="11"/>
      <c r="I770"/>
      <c r="J770"/>
      <c r="K770"/>
      <c r="L770"/>
    </row>
    <row r="771" spans="1:12" ht="16" x14ac:dyDescent="0.2">
      <c r="A771" s="9"/>
      <c r="B771" s="40"/>
      <c r="C771" s="9"/>
      <c r="D771" s="9"/>
      <c r="E771" s="11"/>
      <c r="F771" s="11"/>
      <c r="G771" s="11"/>
      <c r="I771"/>
      <c r="J771"/>
      <c r="K771"/>
      <c r="L771"/>
    </row>
    <row r="772" spans="1:12" ht="16" x14ac:dyDescent="0.2">
      <c r="A772" s="9"/>
      <c r="B772" s="40"/>
      <c r="C772" s="9"/>
      <c r="D772" s="9"/>
      <c r="E772" s="4"/>
      <c r="F772" s="4"/>
      <c r="G772" s="4"/>
      <c r="H772" s="16"/>
      <c r="I772"/>
      <c r="J772"/>
      <c r="K772"/>
      <c r="L772"/>
    </row>
    <row r="773" spans="1:12" ht="16" x14ac:dyDescent="0.2">
      <c r="A773" s="9"/>
      <c r="B773" s="40"/>
      <c r="C773" s="9"/>
      <c r="D773" s="9"/>
      <c r="E773" s="11"/>
      <c r="F773" s="11"/>
      <c r="G773" s="11"/>
      <c r="I773"/>
      <c r="J773"/>
      <c r="K773"/>
      <c r="L773"/>
    </row>
    <row r="774" spans="1:12" ht="16" x14ac:dyDescent="0.2">
      <c r="A774" s="9"/>
      <c r="B774" s="40"/>
      <c r="C774" s="9"/>
      <c r="D774" s="9"/>
      <c r="E774" s="11"/>
      <c r="F774" s="11"/>
      <c r="G774" s="11"/>
      <c r="I774"/>
      <c r="J774"/>
      <c r="K774"/>
      <c r="L774"/>
    </row>
    <row r="775" spans="1:12" ht="16" x14ac:dyDescent="0.2">
      <c r="A775" s="9"/>
      <c r="B775" s="40"/>
      <c r="C775" s="9"/>
      <c r="D775" s="9"/>
      <c r="E775" s="11"/>
      <c r="F775" s="11"/>
      <c r="G775" s="11"/>
      <c r="I775"/>
      <c r="J775"/>
      <c r="K775"/>
      <c r="L775"/>
    </row>
    <row r="776" spans="1:12" ht="16" x14ac:dyDescent="0.2">
      <c r="A776" s="9"/>
      <c r="B776" s="40"/>
      <c r="C776" s="9"/>
      <c r="D776" s="9"/>
      <c r="E776" s="11"/>
      <c r="F776" s="11"/>
      <c r="G776" s="11"/>
      <c r="I776"/>
      <c r="J776"/>
      <c r="K776"/>
      <c r="L776"/>
    </row>
    <row r="777" spans="1:12" ht="16" x14ac:dyDescent="0.2">
      <c r="A777" s="9"/>
      <c r="B777" s="40"/>
      <c r="C777" s="9"/>
      <c r="D777" s="9"/>
      <c r="E777" s="11"/>
      <c r="F777" s="11"/>
      <c r="G777" s="11"/>
      <c r="I777"/>
      <c r="J777"/>
      <c r="K777"/>
      <c r="L777"/>
    </row>
    <row r="778" spans="1:12" ht="16" x14ac:dyDescent="0.2">
      <c r="A778" s="9"/>
      <c r="B778" s="40"/>
      <c r="C778" s="9"/>
      <c r="D778" s="9"/>
      <c r="E778" s="11"/>
      <c r="F778" s="11"/>
      <c r="G778" s="11"/>
      <c r="I778"/>
      <c r="J778"/>
      <c r="K778"/>
      <c r="L778"/>
    </row>
    <row r="779" spans="1:12" ht="16" x14ac:dyDescent="0.2">
      <c r="A779" s="9"/>
      <c r="B779" s="40"/>
      <c r="C779" s="9"/>
      <c r="D779" s="9"/>
      <c r="E779" s="11"/>
      <c r="F779" s="11"/>
      <c r="G779" s="11"/>
      <c r="I779"/>
      <c r="J779"/>
      <c r="K779"/>
      <c r="L779"/>
    </row>
    <row r="780" spans="1:12" ht="16" x14ac:dyDescent="0.2">
      <c r="A780" s="9"/>
      <c r="B780" s="40"/>
      <c r="C780" s="9"/>
      <c r="D780" s="9"/>
      <c r="E780" s="11"/>
      <c r="F780" s="11"/>
      <c r="G780" s="11"/>
      <c r="I780"/>
      <c r="J780"/>
      <c r="K780"/>
      <c r="L780"/>
    </row>
    <row r="781" spans="1:12" ht="16" x14ac:dyDescent="0.2">
      <c r="A781" s="9"/>
      <c r="B781" s="40"/>
      <c r="C781" s="9"/>
      <c r="D781" s="9"/>
      <c r="E781" s="11"/>
      <c r="F781" s="11"/>
      <c r="G781" s="4"/>
      <c r="I781"/>
      <c r="J781"/>
      <c r="K781"/>
      <c r="L781"/>
    </row>
    <row r="782" spans="1:12" ht="16" x14ac:dyDescent="0.2">
      <c r="A782" s="9"/>
      <c r="B782" s="40"/>
      <c r="C782" s="9"/>
      <c r="D782" s="9"/>
      <c r="E782" s="11"/>
      <c r="F782" s="11"/>
      <c r="G782" s="11"/>
      <c r="I782"/>
      <c r="J782"/>
      <c r="K782"/>
      <c r="L782"/>
    </row>
    <row r="783" spans="1:12" ht="16" x14ac:dyDescent="0.2">
      <c r="A783" s="9"/>
      <c r="B783" s="40"/>
      <c r="C783" s="9"/>
      <c r="D783" s="9"/>
      <c r="E783" s="11"/>
      <c r="F783" s="11"/>
      <c r="G783" s="11"/>
      <c r="I783"/>
      <c r="J783"/>
      <c r="K783"/>
      <c r="L783"/>
    </row>
    <row r="784" spans="1:12" ht="16" x14ac:dyDescent="0.2">
      <c r="A784" s="9"/>
      <c r="B784" s="40"/>
      <c r="C784" s="9"/>
      <c r="D784" s="9"/>
      <c r="E784" s="11"/>
      <c r="F784" s="11"/>
      <c r="G784" s="11"/>
      <c r="I784"/>
      <c r="J784"/>
      <c r="K784"/>
      <c r="L784"/>
    </row>
    <row r="785" spans="1:12" ht="16" x14ac:dyDescent="0.2">
      <c r="A785" s="9"/>
      <c r="B785" s="40"/>
      <c r="C785" s="9"/>
      <c r="D785" s="9"/>
      <c r="E785" s="11"/>
      <c r="F785" s="11"/>
      <c r="G785" s="11"/>
      <c r="I785"/>
      <c r="J785"/>
      <c r="K785"/>
      <c r="L785"/>
    </row>
    <row r="786" spans="1:12" ht="16" x14ac:dyDescent="0.2">
      <c r="A786" s="9"/>
      <c r="B786" s="40"/>
      <c r="C786" s="9"/>
      <c r="D786" s="9"/>
      <c r="E786" s="11"/>
      <c r="F786" s="11"/>
      <c r="G786" s="11"/>
      <c r="I786"/>
      <c r="J786"/>
      <c r="K786"/>
      <c r="L786"/>
    </row>
    <row r="787" spans="1:12" ht="16" x14ac:dyDescent="0.2">
      <c r="A787" s="9"/>
      <c r="B787" s="40"/>
      <c r="C787" s="9"/>
      <c r="D787" s="9"/>
      <c r="E787" s="11"/>
      <c r="F787" s="11"/>
      <c r="G787" s="11"/>
      <c r="I787"/>
      <c r="J787"/>
      <c r="K787"/>
      <c r="L787"/>
    </row>
    <row r="788" spans="1:12" ht="16" x14ac:dyDescent="0.2">
      <c r="A788" s="9"/>
      <c r="B788" s="40"/>
      <c r="C788" s="9"/>
      <c r="D788" s="9"/>
      <c r="E788" s="11"/>
      <c r="F788" s="11"/>
      <c r="G788" s="11"/>
      <c r="I788"/>
      <c r="J788"/>
      <c r="K788"/>
      <c r="L788"/>
    </row>
    <row r="789" spans="1:12" ht="16" x14ac:dyDescent="0.2">
      <c r="A789" s="9"/>
      <c r="B789" s="40"/>
      <c r="C789" s="9"/>
      <c r="D789" s="9"/>
      <c r="E789" s="11"/>
      <c r="F789" s="11"/>
      <c r="G789" s="11"/>
      <c r="I789"/>
      <c r="J789"/>
      <c r="K789"/>
      <c r="L789"/>
    </row>
    <row r="790" spans="1:12" ht="16" x14ac:dyDescent="0.2">
      <c r="A790" s="9"/>
      <c r="B790" s="40"/>
      <c r="C790" s="9"/>
      <c r="D790" s="9"/>
      <c r="E790" s="11"/>
      <c r="F790" s="11"/>
      <c r="G790" s="11"/>
      <c r="I790"/>
      <c r="J790"/>
      <c r="K790"/>
      <c r="L790"/>
    </row>
    <row r="791" spans="1:12" ht="16" x14ac:dyDescent="0.2">
      <c r="A791" s="9"/>
      <c r="B791" s="40"/>
      <c r="C791" s="9"/>
      <c r="D791" s="9"/>
      <c r="E791" s="11"/>
      <c r="F791" s="11"/>
      <c r="G791" s="11"/>
      <c r="I791"/>
      <c r="J791"/>
      <c r="K791"/>
      <c r="L791"/>
    </row>
    <row r="792" spans="1:12" ht="16" x14ac:dyDescent="0.2">
      <c r="A792" s="9"/>
      <c r="B792" s="40"/>
      <c r="C792" s="9"/>
      <c r="D792" s="9"/>
      <c r="E792" s="11"/>
      <c r="F792" s="11"/>
      <c r="G792" s="11"/>
      <c r="I792"/>
      <c r="J792"/>
      <c r="K792"/>
      <c r="L792"/>
    </row>
    <row r="793" spans="1:12" ht="16" x14ac:dyDescent="0.2">
      <c r="A793" s="9"/>
      <c r="B793" s="40"/>
      <c r="C793" s="9"/>
      <c r="D793" s="9"/>
      <c r="E793" s="11"/>
      <c r="F793" s="11"/>
      <c r="G793" s="11"/>
      <c r="I793"/>
      <c r="J793"/>
      <c r="K793"/>
      <c r="L793"/>
    </row>
    <row r="794" spans="1:12" ht="16" x14ac:dyDescent="0.2">
      <c r="A794" s="9"/>
      <c r="B794" s="40"/>
      <c r="C794" s="9"/>
      <c r="D794" s="9"/>
      <c r="E794" s="11"/>
      <c r="F794" s="11"/>
      <c r="G794" s="11"/>
      <c r="I794"/>
      <c r="J794"/>
      <c r="K794"/>
      <c r="L794"/>
    </row>
    <row r="795" spans="1:12" ht="16" x14ac:dyDescent="0.2">
      <c r="A795" s="9"/>
      <c r="B795" s="40"/>
      <c r="C795" s="9"/>
      <c r="D795" s="9"/>
      <c r="E795" s="11"/>
      <c r="F795" s="11"/>
      <c r="G795" s="11"/>
      <c r="I795"/>
      <c r="J795"/>
      <c r="K795"/>
      <c r="L795"/>
    </row>
    <row r="796" spans="1:12" ht="16" x14ac:dyDescent="0.2">
      <c r="A796" s="9"/>
      <c r="B796" s="40"/>
      <c r="C796" s="9"/>
      <c r="D796" s="9"/>
      <c r="E796" s="11"/>
      <c r="F796" s="11"/>
      <c r="G796" s="11"/>
      <c r="I796"/>
      <c r="J796"/>
      <c r="K796"/>
      <c r="L796"/>
    </row>
    <row r="797" spans="1:12" ht="16" x14ac:dyDescent="0.2">
      <c r="A797" s="9"/>
      <c r="B797" s="40"/>
      <c r="C797" s="9"/>
      <c r="D797" s="9"/>
      <c r="E797" s="11"/>
      <c r="F797" s="11"/>
      <c r="G797" s="11"/>
      <c r="I797"/>
      <c r="J797"/>
      <c r="K797"/>
      <c r="L797"/>
    </row>
    <row r="798" spans="1:12" ht="16" x14ac:dyDescent="0.2">
      <c r="A798" s="9"/>
      <c r="B798" s="40"/>
      <c r="C798" s="9"/>
      <c r="D798" s="9"/>
      <c r="E798" s="11"/>
      <c r="F798" s="11"/>
      <c r="G798" s="11"/>
      <c r="I798"/>
      <c r="J798"/>
      <c r="K798"/>
      <c r="L798"/>
    </row>
    <row r="799" spans="1:12" ht="16" x14ac:dyDescent="0.2">
      <c r="A799" s="9"/>
      <c r="B799" s="40"/>
      <c r="C799" s="9"/>
      <c r="D799" s="9"/>
      <c r="E799" s="11"/>
      <c r="F799" s="11"/>
      <c r="G799" s="11"/>
      <c r="I799"/>
      <c r="J799"/>
      <c r="K799"/>
      <c r="L799"/>
    </row>
    <row r="800" spans="1:12" ht="16" x14ac:dyDescent="0.2">
      <c r="A800" s="9"/>
      <c r="B800" s="40"/>
      <c r="C800" s="7"/>
      <c r="D800" s="7"/>
      <c r="E800" s="11"/>
      <c r="F800" s="11"/>
      <c r="G800" s="11"/>
      <c r="I800"/>
      <c r="J800"/>
      <c r="K800"/>
      <c r="L800"/>
    </row>
    <row r="801" spans="1:12" ht="16" x14ac:dyDescent="0.2">
      <c r="A801" s="9"/>
      <c r="B801" s="40"/>
      <c r="C801" s="9"/>
      <c r="D801" s="9"/>
      <c r="E801" s="11"/>
      <c r="F801" s="11"/>
      <c r="G801" s="11"/>
      <c r="I801"/>
      <c r="J801"/>
      <c r="K801"/>
      <c r="L801"/>
    </row>
    <row r="802" spans="1:12" ht="16" x14ac:dyDescent="0.2">
      <c r="A802" s="9"/>
      <c r="B802" s="40"/>
      <c r="C802" s="9"/>
      <c r="D802" s="9"/>
      <c r="E802" s="11"/>
      <c r="F802" s="11"/>
      <c r="G802" s="11"/>
      <c r="I802"/>
      <c r="J802"/>
      <c r="K802"/>
      <c r="L802"/>
    </row>
    <row r="803" spans="1:12" ht="16" x14ac:dyDescent="0.2">
      <c r="A803" s="9"/>
      <c r="B803" s="40"/>
      <c r="C803" s="9"/>
      <c r="D803" s="9"/>
      <c r="E803" s="11"/>
      <c r="F803" s="11"/>
      <c r="G803" s="11"/>
      <c r="I803"/>
      <c r="J803"/>
      <c r="K803"/>
      <c r="L803"/>
    </row>
    <row r="804" spans="1:12" ht="16" x14ac:dyDescent="0.2">
      <c r="A804" s="9"/>
      <c r="B804" s="40"/>
      <c r="C804" s="9"/>
      <c r="D804" s="9"/>
      <c r="E804" s="11"/>
      <c r="F804" s="11"/>
      <c r="G804" s="11"/>
      <c r="I804"/>
      <c r="J804"/>
      <c r="K804"/>
      <c r="L804"/>
    </row>
    <row r="805" spans="1:12" ht="16" x14ac:dyDescent="0.2">
      <c r="A805" s="9"/>
      <c r="B805" s="40"/>
      <c r="C805" s="9"/>
      <c r="D805" s="9"/>
      <c r="E805" s="11"/>
      <c r="F805" s="11"/>
      <c r="G805" s="11"/>
      <c r="I805"/>
      <c r="J805"/>
      <c r="K805"/>
      <c r="L805"/>
    </row>
    <row r="806" spans="1:12" ht="16" x14ac:dyDescent="0.2">
      <c r="A806" s="9"/>
      <c r="B806" s="40"/>
      <c r="C806" s="9"/>
      <c r="D806" s="9"/>
      <c r="E806" s="11"/>
      <c r="F806" s="11"/>
      <c r="G806" s="11"/>
      <c r="I806"/>
      <c r="J806"/>
      <c r="K806"/>
      <c r="L806"/>
    </row>
    <row r="807" spans="1:12" ht="16" x14ac:dyDescent="0.2">
      <c r="A807" s="9"/>
      <c r="B807" s="40"/>
      <c r="C807" s="9"/>
      <c r="D807" s="9"/>
      <c r="E807" s="11"/>
      <c r="F807" s="11"/>
      <c r="G807" s="11"/>
      <c r="I807"/>
      <c r="J807"/>
      <c r="K807"/>
      <c r="L807"/>
    </row>
    <row r="808" spans="1:12" ht="16" x14ac:dyDescent="0.2">
      <c r="A808" s="9"/>
      <c r="B808" s="40"/>
      <c r="C808" s="9"/>
      <c r="D808" s="9"/>
      <c r="E808" s="11"/>
      <c r="F808" s="11"/>
      <c r="G808" s="11"/>
      <c r="I808"/>
      <c r="J808"/>
      <c r="K808"/>
      <c r="L808"/>
    </row>
    <row r="809" spans="1:12" ht="16" x14ac:dyDescent="0.2">
      <c r="A809" s="9"/>
      <c r="B809" s="40"/>
      <c r="C809" s="9"/>
      <c r="D809" s="9"/>
      <c r="E809" s="11"/>
      <c r="F809" s="11"/>
      <c r="G809" s="11"/>
      <c r="I809"/>
      <c r="J809"/>
      <c r="K809"/>
      <c r="L809"/>
    </row>
    <row r="810" spans="1:12" ht="16" x14ac:dyDescent="0.2">
      <c r="A810" s="9"/>
      <c r="B810" s="40"/>
      <c r="C810" s="9"/>
      <c r="D810" s="9"/>
      <c r="E810" s="11"/>
      <c r="F810" s="11"/>
      <c r="G810" s="11"/>
      <c r="I810"/>
      <c r="J810"/>
      <c r="K810"/>
      <c r="L810"/>
    </row>
    <row r="811" spans="1:12" ht="16" x14ac:dyDescent="0.2">
      <c r="A811" s="9"/>
      <c r="B811" s="40"/>
      <c r="C811" s="9"/>
      <c r="D811" s="9"/>
      <c r="E811" s="11"/>
      <c r="F811" s="11"/>
      <c r="G811" s="11"/>
      <c r="I811"/>
      <c r="J811"/>
      <c r="K811"/>
      <c r="L811"/>
    </row>
    <row r="812" spans="1:12" ht="16" x14ac:dyDescent="0.2">
      <c r="A812" s="9"/>
      <c r="B812" s="40"/>
      <c r="C812" s="9"/>
      <c r="D812" s="9"/>
      <c r="E812" s="11"/>
      <c r="F812" s="11"/>
      <c r="G812" s="11"/>
      <c r="I812"/>
      <c r="J812"/>
      <c r="K812"/>
      <c r="L812"/>
    </row>
    <row r="813" spans="1:12" ht="16" x14ac:dyDescent="0.2">
      <c r="A813" s="9"/>
      <c r="B813" s="40"/>
      <c r="C813" s="9"/>
      <c r="D813" s="9"/>
      <c r="E813" s="11"/>
      <c r="F813" s="11"/>
      <c r="G813" s="11"/>
      <c r="I813"/>
      <c r="J813"/>
      <c r="K813"/>
      <c r="L813"/>
    </row>
    <row r="814" spans="1:12" ht="16" x14ac:dyDescent="0.2">
      <c r="A814" s="9"/>
      <c r="B814" s="40"/>
      <c r="C814" s="9"/>
      <c r="D814" s="9"/>
      <c r="E814" s="11"/>
      <c r="F814" s="11"/>
      <c r="G814" s="11"/>
      <c r="I814"/>
      <c r="J814"/>
      <c r="K814"/>
      <c r="L814"/>
    </row>
    <row r="815" spans="1:12" ht="16" x14ac:dyDescent="0.2">
      <c r="A815" s="9"/>
      <c r="B815" s="40"/>
      <c r="C815" s="9"/>
      <c r="D815" s="9"/>
      <c r="E815" s="11"/>
      <c r="F815" s="11"/>
      <c r="G815" s="11"/>
      <c r="I815"/>
      <c r="J815"/>
      <c r="K815"/>
      <c r="L815"/>
    </row>
    <row r="816" spans="1:12" ht="16" x14ac:dyDescent="0.2">
      <c r="A816" s="9"/>
      <c r="B816" s="40"/>
      <c r="C816" s="9"/>
      <c r="D816" s="9"/>
      <c r="E816" s="11"/>
      <c r="F816" s="11"/>
      <c r="G816" s="11"/>
      <c r="I816"/>
      <c r="J816"/>
      <c r="K816"/>
      <c r="L816"/>
    </row>
    <row r="817" spans="1:12" ht="16" x14ac:dyDescent="0.2">
      <c r="A817" s="9"/>
      <c r="B817" s="40"/>
      <c r="C817" s="9"/>
      <c r="D817" s="9"/>
      <c r="E817" s="11"/>
      <c r="F817" s="11"/>
      <c r="G817" s="11"/>
      <c r="I817"/>
      <c r="J817"/>
      <c r="K817"/>
      <c r="L817"/>
    </row>
    <row r="818" spans="1:12" ht="16" x14ac:dyDescent="0.2">
      <c r="A818" s="9"/>
      <c r="B818" s="40"/>
      <c r="C818" s="9"/>
      <c r="D818" s="9"/>
      <c r="E818" s="11"/>
      <c r="F818" s="11"/>
      <c r="G818" s="11"/>
      <c r="I818"/>
      <c r="J818"/>
      <c r="K818"/>
      <c r="L818"/>
    </row>
    <row r="819" spans="1:12" ht="16" x14ac:dyDescent="0.2">
      <c r="A819" s="9"/>
      <c r="B819" s="40"/>
      <c r="C819" s="9"/>
      <c r="D819" s="9"/>
      <c r="E819" s="11"/>
      <c r="F819" s="11"/>
      <c r="G819" s="11"/>
      <c r="I819"/>
      <c r="J819"/>
      <c r="K819"/>
      <c r="L819"/>
    </row>
    <row r="820" spans="1:12" ht="16" x14ac:dyDescent="0.2">
      <c r="A820" s="9"/>
      <c r="B820" s="40"/>
      <c r="C820" s="9"/>
      <c r="D820" s="9"/>
      <c r="E820" s="11"/>
      <c r="F820" s="11"/>
      <c r="G820" s="11"/>
      <c r="I820"/>
      <c r="J820"/>
      <c r="K820"/>
      <c r="L820"/>
    </row>
    <row r="821" spans="1:12" ht="16" x14ac:dyDescent="0.2">
      <c r="A821" s="9"/>
      <c r="B821" s="40"/>
      <c r="C821" s="9"/>
      <c r="D821" s="9"/>
      <c r="E821" s="11"/>
      <c r="F821" s="11"/>
      <c r="G821" s="11"/>
      <c r="I821"/>
      <c r="J821"/>
      <c r="K821"/>
      <c r="L821"/>
    </row>
    <row r="822" spans="1:12" ht="16" x14ac:dyDescent="0.2">
      <c r="A822" s="9"/>
      <c r="B822" s="40"/>
      <c r="C822" s="9"/>
      <c r="D822" s="9"/>
      <c r="E822" s="11"/>
      <c r="F822" s="11"/>
      <c r="G822" s="11"/>
      <c r="I822"/>
      <c r="J822"/>
      <c r="K822"/>
      <c r="L822"/>
    </row>
    <row r="823" spans="1:12" ht="16" x14ac:dyDescent="0.2">
      <c r="A823" s="9"/>
      <c r="B823" s="40"/>
      <c r="C823" s="9"/>
      <c r="D823" s="9"/>
      <c r="E823" s="11"/>
      <c r="F823" s="11"/>
      <c r="G823" s="11"/>
      <c r="I823"/>
      <c r="J823"/>
      <c r="K823"/>
      <c r="L823"/>
    </row>
    <row r="824" spans="1:12" ht="16" x14ac:dyDescent="0.2">
      <c r="A824" s="9"/>
      <c r="B824" s="40"/>
      <c r="C824" s="9"/>
      <c r="D824" s="9"/>
      <c r="E824" s="11"/>
      <c r="F824" s="11"/>
      <c r="G824" s="11"/>
      <c r="I824"/>
      <c r="J824"/>
      <c r="K824"/>
      <c r="L824"/>
    </row>
    <row r="825" spans="1:12" ht="16" x14ac:dyDescent="0.2">
      <c r="A825" s="9"/>
      <c r="B825" s="40"/>
      <c r="C825" s="9"/>
      <c r="D825" s="9"/>
      <c r="E825" s="11"/>
      <c r="F825" s="11"/>
      <c r="G825" s="11"/>
      <c r="I825"/>
      <c r="J825"/>
      <c r="K825"/>
      <c r="L825"/>
    </row>
    <row r="826" spans="1:12" ht="16" x14ac:dyDescent="0.2">
      <c r="A826" s="9"/>
      <c r="B826" s="40"/>
      <c r="C826" s="9"/>
      <c r="D826" s="9"/>
      <c r="E826" s="11"/>
      <c r="F826" s="11"/>
      <c r="G826" s="11"/>
      <c r="I826"/>
      <c r="J826"/>
      <c r="K826"/>
      <c r="L826"/>
    </row>
    <row r="827" spans="1:12" ht="16" x14ac:dyDescent="0.2">
      <c r="A827" s="9"/>
      <c r="B827" s="40"/>
      <c r="C827" s="9"/>
      <c r="D827" s="9"/>
      <c r="E827" s="11"/>
      <c r="F827" s="11"/>
      <c r="G827" s="11"/>
      <c r="I827"/>
      <c r="J827"/>
      <c r="K827"/>
      <c r="L827"/>
    </row>
    <row r="828" spans="1:12" ht="16" x14ac:dyDescent="0.2">
      <c r="A828" s="9"/>
      <c r="B828" s="40"/>
      <c r="C828" s="9"/>
      <c r="D828" s="9"/>
      <c r="E828" s="11"/>
      <c r="F828" s="11"/>
      <c r="G828" s="11"/>
      <c r="I828"/>
      <c r="J828"/>
      <c r="K828"/>
      <c r="L828"/>
    </row>
    <row r="829" spans="1:12" ht="16" x14ac:dyDescent="0.2">
      <c r="A829" s="9"/>
      <c r="B829" s="40"/>
      <c r="C829" s="9"/>
      <c r="D829" s="9"/>
      <c r="E829" s="11"/>
      <c r="F829" s="11"/>
      <c r="G829" s="11"/>
      <c r="I829"/>
      <c r="J829"/>
      <c r="K829"/>
      <c r="L829"/>
    </row>
    <row r="830" spans="1:12" ht="16" x14ac:dyDescent="0.2">
      <c r="A830" s="9"/>
      <c r="B830" s="40"/>
      <c r="C830" s="9"/>
      <c r="D830" s="9"/>
      <c r="E830" s="11"/>
      <c r="F830" s="11"/>
      <c r="G830" s="11"/>
      <c r="I830"/>
      <c r="J830"/>
      <c r="K830"/>
      <c r="L830"/>
    </row>
    <row r="831" spans="1:12" ht="16" x14ac:dyDescent="0.2">
      <c r="A831" s="9"/>
      <c r="B831" s="40"/>
      <c r="C831" s="9"/>
      <c r="D831" s="9"/>
      <c r="E831" s="11"/>
      <c r="F831" s="11"/>
      <c r="G831" s="11"/>
      <c r="I831"/>
      <c r="J831"/>
      <c r="K831"/>
      <c r="L831"/>
    </row>
    <row r="832" spans="1:12" ht="16" x14ac:dyDescent="0.2">
      <c r="A832" s="9"/>
      <c r="B832" s="40"/>
      <c r="C832" s="9"/>
      <c r="D832" s="9"/>
      <c r="E832" s="11"/>
      <c r="F832" s="11"/>
      <c r="G832" s="11"/>
      <c r="I832"/>
      <c r="J832"/>
      <c r="K832"/>
      <c r="L832"/>
    </row>
    <row r="833" spans="1:12" ht="16" x14ac:dyDescent="0.2">
      <c r="A833" s="9"/>
      <c r="B833" s="40"/>
      <c r="C833" s="9"/>
      <c r="D833" s="9"/>
      <c r="E833" s="11"/>
      <c r="F833" s="11"/>
      <c r="G833" s="11"/>
      <c r="I833"/>
      <c r="J833"/>
      <c r="K833"/>
      <c r="L833"/>
    </row>
    <row r="834" spans="1:12" ht="16" x14ac:dyDescent="0.2">
      <c r="A834" s="9"/>
      <c r="B834" s="40"/>
      <c r="C834" s="9"/>
      <c r="D834" s="9"/>
      <c r="E834" s="11"/>
      <c r="F834" s="11"/>
      <c r="G834" s="11"/>
      <c r="I834"/>
      <c r="J834"/>
      <c r="K834"/>
      <c r="L834"/>
    </row>
    <row r="835" spans="1:12" ht="16" x14ac:dyDescent="0.2">
      <c r="A835" s="9"/>
      <c r="B835" s="40"/>
      <c r="C835" s="9"/>
      <c r="D835" s="9"/>
      <c r="E835" s="11"/>
      <c r="F835" s="11"/>
      <c r="G835" s="11"/>
      <c r="I835"/>
      <c r="J835"/>
      <c r="K835"/>
      <c r="L835"/>
    </row>
    <row r="836" spans="1:12" ht="16" x14ac:dyDescent="0.2">
      <c r="A836" s="9"/>
      <c r="B836" s="40"/>
      <c r="C836" s="9"/>
      <c r="D836" s="9"/>
      <c r="E836" s="11"/>
      <c r="F836" s="11"/>
      <c r="G836" s="11"/>
      <c r="I836"/>
      <c r="J836"/>
      <c r="K836"/>
      <c r="L836"/>
    </row>
    <row r="837" spans="1:12" ht="16" x14ac:dyDescent="0.2">
      <c r="A837" s="9"/>
      <c r="B837" s="40"/>
      <c r="C837" s="9"/>
      <c r="D837" s="9"/>
      <c r="E837" s="11"/>
      <c r="F837" s="11"/>
      <c r="G837" s="11"/>
      <c r="I837"/>
      <c r="J837"/>
      <c r="K837"/>
      <c r="L837"/>
    </row>
    <row r="838" spans="1:12" ht="16" x14ac:dyDescent="0.2">
      <c r="A838" s="9"/>
      <c r="B838" s="40"/>
      <c r="C838" s="9"/>
      <c r="D838" s="9"/>
      <c r="E838" s="11"/>
      <c r="F838" s="11"/>
      <c r="G838" s="11"/>
      <c r="I838"/>
      <c r="J838"/>
      <c r="K838"/>
      <c r="L838"/>
    </row>
    <row r="839" spans="1:12" ht="16" x14ac:dyDescent="0.2">
      <c r="A839" s="9"/>
      <c r="B839" s="40"/>
      <c r="C839" s="7"/>
      <c r="D839" s="7"/>
      <c r="E839" s="11"/>
      <c r="F839" s="11"/>
      <c r="G839" s="11"/>
      <c r="I839"/>
      <c r="J839"/>
      <c r="K839"/>
      <c r="L839"/>
    </row>
    <row r="840" spans="1:12" ht="16" x14ac:dyDescent="0.2">
      <c r="A840" s="9"/>
      <c r="B840" s="40"/>
      <c r="C840" s="9"/>
      <c r="D840" s="9"/>
      <c r="E840" s="11"/>
      <c r="F840" s="11"/>
      <c r="G840" s="11"/>
      <c r="I840"/>
      <c r="J840"/>
      <c r="K840"/>
      <c r="L840"/>
    </row>
    <row r="841" spans="1:12" ht="16" x14ac:dyDescent="0.2">
      <c r="A841" s="9"/>
      <c r="B841" s="40"/>
      <c r="C841" s="9"/>
      <c r="D841" s="9"/>
      <c r="E841" s="11"/>
      <c r="F841" s="11"/>
      <c r="G841" s="11"/>
      <c r="I841"/>
      <c r="J841"/>
      <c r="K841"/>
      <c r="L841"/>
    </row>
    <row r="842" spans="1:12" ht="16" x14ac:dyDescent="0.2">
      <c r="A842" s="9"/>
      <c r="B842" s="40"/>
      <c r="C842" s="9"/>
      <c r="D842" s="9"/>
      <c r="E842" s="11"/>
      <c r="F842" s="11"/>
      <c r="G842" s="11"/>
      <c r="I842"/>
      <c r="J842"/>
      <c r="K842"/>
      <c r="L842"/>
    </row>
    <row r="843" spans="1:12" ht="16" x14ac:dyDescent="0.2">
      <c r="A843" s="9"/>
      <c r="B843" s="40"/>
      <c r="C843" s="9"/>
      <c r="D843" s="9"/>
      <c r="E843" s="11"/>
      <c r="F843" s="11"/>
      <c r="G843" s="11"/>
      <c r="I843"/>
      <c r="J843"/>
      <c r="K843"/>
      <c r="L843"/>
    </row>
    <row r="844" spans="1:12" ht="16" x14ac:dyDescent="0.2">
      <c r="A844" s="9"/>
      <c r="B844" s="40"/>
      <c r="C844" s="9"/>
      <c r="D844" s="9"/>
      <c r="E844" s="11"/>
      <c r="F844" s="11"/>
      <c r="G844" s="11"/>
      <c r="I844"/>
      <c r="J844"/>
      <c r="K844"/>
      <c r="L844"/>
    </row>
    <row r="845" spans="1:12" ht="16" x14ac:dyDescent="0.2">
      <c r="A845" s="9"/>
      <c r="B845" s="40"/>
      <c r="C845" s="9"/>
      <c r="D845" s="9"/>
      <c r="E845" s="11"/>
      <c r="F845" s="11"/>
      <c r="G845" s="11"/>
      <c r="I845"/>
      <c r="J845"/>
      <c r="K845"/>
      <c r="L845"/>
    </row>
    <row r="846" spans="1:12" ht="16" x14ac:dyDescent="0.2">
      <c r="A846" s="9"/>
      <c r="B846" s="40"/>
      <c r="C846" s="9"/>
      <c r="D846" s="9"/>
      <c r="E846" s="11"/>
      <c r="F846" s="11"/>
      <c r="G846" s="11"/>
      <c r="I846"/>
      <c r="J846"/>
      <c r="K846"/>
      <c r="L846"/>
    </row>
    <row r="847" spans="1:12" ht="16" x14ac:dyDescent="0.2">
      <c r="A847" s="9"/>
      <c r="B847" s="40"/>
      <c r="C847" s="9"/>
      <c r="D847" s="9"/>
      <c r="E847" s="11"/>
      <c r="F847" s="11"/>
      <c r="G847" s="11"/>
      <c r="I847"/>
      <c r="J847"/>
      <c r="K847"/>
      <c r="L847"/>
    </row>
    <row r="848" spans="1:12" ht="16" x14ac:dyDescent="0.2">
      <c r="A848" s="9"/>
      <c r="B848" s="40"/>
      <c r="C848" s="9"/>
      <c r="D848" s="9"/>
      <c r="E848" s="11"/>
      <c r="F848" s="11"/>
      <c r="G848" s="11"/>
      <c r="I848"/>
      <c r="J848"/>
      <c r="K848"/>
      <c r="L848"/>
    </row>
    <row r="849" spans="1:12" ht="16" x14ac:dyDescent="0.2">
      <c r="A849" s="9"/>
      <c r="B849" s="40"/>
      <c r="C849" s="9"/>
      <c r="D849" s="9"/>
      <c r="E849" s="11"/>
      <c r="F849" s="11"/>
      <c r="G849" s="11"/>
      <c r="I849"/>
      <c r="J849"/>
      <c r="K849"/>
      <c r="L849"/>
    </row>
    <row r="850" spans="1:12" ht="16" x14ac:dyDescent="0.2">
      <c r="A850" s="9"/>
      <c r="B850" s="40"/>
      <c r="C850" s="9"/>
      <c r="D850" s="9"/>
      <c r="E850" s="11"/>
      <c r="F850" s="11"/>
      <c r="G850" s="11"/>
      <c r="I850"/>
      <c r="J850"/>
      <c r="K850"/>
      <c r="L850"/>
    </row>
    <row r="851" spans="1:12" ht="16" x14ac:dyDescent="0.2">
      <c r="A851" s="9"/>
      <c r="B851" s="40"/>
      <c r="C851" s="9"/>
      <c r="D851" s="9"/>
      <c r="E851" s="11"/>
      <c r="F851" s="11"/>
      <c r="G851" s="11"/>
      <c r="I851"/>
      <c r="J851"/>
      <c r="K851"/>
      <c r="L851"/>
    </row>
    <row r="852" spans="1:12" ht="16" x14ac:dyDescent="0.2">
      <c r="A852" s="9"/>
      <c r="B852" s="40"/>
      <c r="C852" s="9"/>
      <c r="D852" s="9"/>
      <c r="E852" s="11"/>
      <c r="F852" s="11"/>
      <c r="G852" s="11"/>
      <c r="I852"/>
      <c r="J852"/>
      <c r="K852"/>
      <c r="L852"/>
    </row>
    <row r="853" spans="1:12" ht="16" x14ac:dyDescent="0.2">
      <c r="A853" s="9"/>
      <c r="B853" s="40"/>
      <c r="C853" s="9"/>
      <c r="D853" s="9"/>
      <c r="E853" s="11"/>
      <c r="F853" s="11"/>
      <c r="G853" s="11"/>
      <c r="I853"/>
      <c r="J853"/>
      <c r="K853"/>
      <c r="L853"/>
    </row>
    <row r="854" spans="1:12" ht="16" x14ac:dyDescent="0.2">
      <c r="A854" s="9"/>
      <c r="B854" s="40"/>
      <c r="C854" s="9"/>
      <c r="D854" s="9"/>
      <c r="E854" s="11"/>
      <c r="F854" s="11"/>
      <c r="G854" s="11"/>
      <c r="I854"/>
      <c r="J854"/>
      <c r="K854"/>
      <c r="L854"/>
    </row>
    <row r="855" spans="1:12" ht="16" x14ac:dyDescent="0.2">
      <c r="A855" s="9"/>
      <c r="B855" s="40"/>
      <c r="C855" s="9"/>
      <c r="D855" s="9"/>
      <c r="E855" s="11"/>
      <c r="F855" s="11"/>
      <c r="G855" s="11"/>
      <c r="I855"/>
      <c r="J855"/>
      <c r="K855"/>
      <c r="L855"/>
    </row>
    <row r="856" spans="1:12" ht="16" x14ac:dyDescent="0.2">
      <c r="A856" s="9"/>
      <c r="B856" s="40"/>
      <c r="C856" s="9"/>
      <c r="D856" s="9"/>
      <c r="E856" s="11"/>
      <c r="F856" s="11"/>
      <c r="G856" s="11"/>
      <c r="I856"/>
      <c r="J856"/>
      <c r="K856"/>
      <c r="L856"/>
    </row>
    <row r="857" spans="1:12" ht="16" x14ac:dyDescent="0.2">
      <c r="A857" s="9"/>
      <c r="B857" s="40"/>
      <c r="C857" s="9"/>
      <c r="D857" s="9"/>
      <c r="E857" s="11"/>
      <c r="F857" s="11"/>
      <c r="G857" s="11"/>
      <c r="I857"/>
      <c r="J857"/>
      <c r="K857"/>
      <c r="L857"/>
    </row>
    <row r="858" spans="1:12" ht="16" x14ac:dyDescent="0.2">
      <c r="A858" s="9"/>
      <c r="B858" s="40"/>
      <c r="C858" s="9"/>
      <c r="D858" s="9"/>
      <c r="E858" s="11"/>
      <c r="F858" s="11"/>
      <c r="G858" s="11"/>
      <c r="I858"/>
      <c r="J858"/>
      <c r="K858"/>
      <c r="L858"/>
    </row>
    <row r="859" spans="1:12" ht="16" x14ac:dyDescent="0.2">
      <c r="A859" s="9"/>
      <c r="B859" s="40"/>
      <c r="C859" s="7"/>
      <c r="D859" s="7"/>
      <c r="E859" s="11"/>
      <c r="F859" s="11"/>
      <c r="G859" s="11"/>
      <c r="I859"/>
      <c r="J859"/>
      <c r="K859"/>
      <c r="L859"/>
    </row>
    <row r="860" spans="1:12" ht="16" x14ac:dyDescent="0.2">
      <c r="A860" s="9"/>
      <c r="B860" s="40"/>
      <c r="C860" s="9"/>
      <c r="D860" s="9"/>
      <c r="E860" s="11"/>
      <c r="F860" s="11"/>
      <c r="G860" s="11"/>
      <c r="I860"/>
      <c r="J860"/>
      <c r="K860"/>
      <c r="L860"/>
    </row>
    <row r="861" spans="1:12" ht="16" x14ac:dyDescent="0.2">
      <c r="A861" s="9"/>
      <c r="B861" s="40"/>
      <c r="C861" s="9"/>
      <c r="D861" s="9"/>
      <c r="E861" s="11"/>
      <c r="F861" s="11"/>
      <c r="G861" s="11"/>
      <c r="I861"/>
      <c r="J861"/>
      <c r="K861"/>
      <c r="L861"/>
    </row>
    <row r="862" spans="1:12" ht="16" x14ac:dyDescent="0.2">
      <c r="A862" s="9"/>
      <c r="B862" s="40"/>
      <c r="C862" s="9"/>
      <c r="D862" s="9"/>
      <c r="E862" s="11"/>
      <c r="F862" s="11"/>
      <c r="G862" s="11"/>
      <c r="I862"/>
      <c r="J862"/>
      <c r="K862"/>
      <c r="L862"/>
    </row>
    <row r="863" spans="1:12" ht="16" x14ac:dyDescent="0.2">
      <c r="A863" s="9"/>
      <c r="B863" s="40"/>
      <c r="C863" s="9"/>
      <c r="D863" s="9"/>
      <c r="E863" s="11"/>
      <c r="F863" s="11"/>
      <c r="G863" s="11"/>
      <c r="I863"/>
      <c r="J863"/>
      <c r="K863"/>
      <c r="L863"/>
    </row>
    <row r="864" spans="1:12" ht="16" x14ac:dyDescent="0.2">
      <c r="A864" s="9"/>
      <c r="B864" s="40"/>
      <c r="C864" s="9"/>
      <c r="D864" s="9"/>
      <c r="E864" s="11"/>
      <c r="F864" s="11"/>
      <c r="G864" s="11"/>
      <c r="I864"/>
      <c r="J864"/>
      <c r="K864"/>
      <c r="L864"/>
    </row>
    <row r="865" spans="1:12" ht="16" x14ac:dyDescent="0.2">
      <c r="A865" s="9"/>
      <c r="B865" s="40"/>
      <c r="C865" s="9"/>
      <c r="D865" s="9"/>
      <c r="E865" s="11"/>
      <c r="F865" s="11"/>
      <c r="G865" s="11"/>
      <c r="I865"/>
      <c r="J865"/>
      <c r="K865"/>
      <c r="L865"/>
    </row>
    <row r="866" spans="1:12" ht="16" x14ac:dyDescent="0.2">
      <c r="A866" s="9"/>
      <c r="B866" s="40"/>
      <c r="C866" s="9"/>
      <c r="D866" s="9"/>
      <c r="E866" s="11"/>
      <c r="F866" s="11"/>
      <c r="G866" s="11"/>
      <c r="I866"/>
      <c r="J866"/>
      <c r="K866"/>
      <c r="L866"/>
    </row>
    <row r="867" spans="1:12" ht="16" x14ac:dyDescent="0.2">
      <c r="A867" s="9"/>
      <c r="B867" s="40"/>
      <c r="C867" s="7"/>
      <c r="D867" s="7"/>
      <c r="E867" s="11"/>
      <c r="F867" s="11"/>
      <c r="G867" s="11"/>
      <c r="I867"/>
      <c r="J867"/>
      <c r="K867"/>
      <c r="L867"/>
    </row>
    <row r="868" spans="1:12" ht="16" x14ac:dyDescent="0.2">
      <c r="A868" s="9"/>
      <c r="B868" s="40"/>
      <c r="C868" s="9"/>
      <c r="D868" s="9"/>
      <c r="E868" s="11"/>
      <c r="F868" s="11"/>
      <c r="G868" s="11"/>
      <c r="I868"/>
      <c r="J868"/>
      <c r="K868"/>
      <c r="L868"/>
    </row>
    <row r="869" spans="1:12" ht="16" x14ac:dyDescent="0.2">
      <c r="A869" s="9"/>
      <c r="B869" s="40"/>
      <c r="C869" s="9"/>
      <c r="D869" s="9"/>
      <c r="E869" s="11"/>
      <c r="F869" s="11"/>
      <c r="G869" s="11"/>
      <c r="I869"/>
      <c r="J869"/>
      <c r="K869"/>
      <c r="L869"/>
    </row>
    <row r="870" spans="1:12" ht="16" x14ac:dyDescent="0.2">
      <c r="A870" s="9"/>
      <c r="B870" s="40"/>
      <c r="C870" s="9"/>
      <c r="D870" s="9"/>
      <c r="E870" s="11"/>
      <c r="F870" s="11"/>
      <c r="G870" s="11"/>
      <c r="I870"/>
      <c r="J870"/>
      <c r="K870"/>
      <c r="L870"/>
    </row>
    <row r="871" spans="1:12" ht="16" x14ac:dyDescent="0.2">
      <c r="A871" s="9"/>
      <c r="B871" s="40"/>
      <c r="C871" s="9"/>
      <c r="D871" s="9"/>
      <c r="E871" s="11"/>
      <c r="F871" s="11"/>
      <c r="G871" s="11"/>
      <c r="I871"/>
      <c r="J871"/>
      <c r="K871"/>
      <c r="L871"/>
    </row>
    <row r="872" spans="1:12" ht="16" x14ac:dyDescent="0.2">
      <c r="A872" s="9"/>
      <c r="B872" s="40"/>
      <c r="C872" s="9"/>
      <c r="D872" s="9"/>
      <c r="E872" s="11"/>
      <c r="F872" s="11"/>
      <c r="G872" s="11"/>
      <c r="I872"/>
      <c r="J872"/>
      <c r="K872"/>
      <c r="L872"/>
    </row>
    <row r="873" spans="1:12" ht="16" x14ac:dyDescent="0.2">
      <c r="A873" s="9"/>
      <c r="B873" s="40"/>
      <c r="C873" s="9"/>
      <c r="D873" s="9"/>
      <c r="E873" s="11"/>
      <c r="F873" s="11"/>
      <c r="G873" s="11"/>
      <c r="I873"/>
      <c r="J873"/>
      <c r="K873"/>
      <c r="L873"/>
    </row>
    <row r="874" spans="1:12" ht="16" x14ac:dyDescent="0.2">
      <c r="A874" s="9"/>
      <c r="B874" s="40"/>
      <c r="C874" s="9"/>
      <c r="D874" s="9"/>
      <c r="E874" s="11"/>
      <c r="F874" s="11"/>
      <c r="G874" s="11"/>
      <c r="I874"/>
      <c r="J874"/>
      <c r="K874"/>
      <c r="L874"/>
    </row>
    <row r="875" spans="1:12" ht="16" x14ac:dyDescent="0.2">
      <c r="A875" s="9"/>
      <c r="B875" s="40"/>
      <c r="C875" s="9"/>
      <c r="D875" s="9"/>
      <c r="E875" s="11"/>
      <c r="F875" s="11"/>
      <c r="G875" s="11"/>
      <c r="I875"/>
      <c r="J875"/>
      <c r="K875"/>
      <c r="L875"/>
    </row>
    <row r="876" spans="1:12" ht="16" x14ac:dyDescent="0.2">
      <c r="A876" s="9"/>
      <c r="B876" s="40"/>
      <c r="C876" s="9"/>
      <c r="D876" s="9"/>
      <c r="E876" s="11"/>
      <c r="F876" s="11"/>
      <c r="G876" s="11"/>
      <c r="I876"/>
      <c r="J876"/>
      <c r="K876"/>
      <c r="L876"/>
    </row>
    <row r="877" spans="1:12" ht="16" x14ac:dyDescent="0.2">
      <c r="A877" s="9"/>
      <c r="B877" s="40"/>
      <c r="C877" s="9"/>
      <c r="D877" s="9"/>
      <c r="E877" s="11"/>
      <c r="F877" s="11"/>
      <c r="G877" s="11"/>
      <c r="I877"/>
      <c r="J877"/>
      <c r="K877"/>
      <c r="L877"/>
    </row>
    <row r="878" spans="1:12" ht="16" x14ac:dyDescent="0.2">
      <c r="A878" s="9"/>
      <c r="B878" s="40"/>
      <c r="C878" s="9"/>
      <c r="D878" s="9"/>
      <c r="E878" s="11"/>
      <c r="F878" s="11"/>
      <c r="G878" s="11"/>
      <c r="I878"/>
      <c r="J878"/>
      <c r="K878"/>
      <c r="L878"/>
    </row>
    <row r="879" spans="1:12" ht="16" x14ac:dyDescent="0.2">
      <c r="A879" s="9"/>
      <c r="B879" s="40"/>
      <c r="C879" s="9"/>
      <c r="D879" s="9"/>
      <c r="E879" s="11"/>
      <c r="F879" s="11"/>
      <c r="G879" s="11"/>
      <c r="I879"/>
      <c r="J879"/>
      <c r="K879"/>
      <c r="L879"/>
    </row>
    <row r="880" spans="1:12" ht="16" x14ac:dyDescent="0.2">
      <c r="A880" s="9"/>
      <c r="B880" s="40"/>
      <c r="C880" s="9"/>
      <c r="D880" s="9"/>
      <c r="E880" s="11"/>
      <c r="F880" s="11"/>
      <c r="G880" s="11"/>
      <c r="I880"/>
      <c r="J880"/>
      <c r="K880"/>
      <c r="L880"/>
    </row>
    <row r="881" spans="1:12" ht="16" x14ac:dyDescent="0.2">
      <c r="A881" s="9"/>
      <c r="B881" s="40"/>
      <c r="C881" s="9"/>
      <c r="D881" s="9"/>
      <c r="E881" s="11"/>
      <c r="F881" s="11"/>
      <c r="G881" s="11"/>
      <c r="I881"/>
      <c r="J881"/>
      <c r="K881"/>
      <c r="L881"/>
    </row>
    <row r="882" spans="1:12" ht="16" x14ac:dyDescent="0.2">
      <c r="A882" s="9"/>
      <c r="B882" s="40"/>
      <c r="C882" s="7"/>
      <c r="D882" s="7"/>
      <c r="E882" s="11"/>
      <c r="F882" s="11"/>
      <c r="G882" s="11"/>
      <c r="I882"/>
      <c r="J882"/>
      <c r="K882"/>
      <c r="L882"/>
    </row>
    <row r="883" spans="1:12" ht="16" x14ac:dyDescent="0.2">
      <c r="A883" s="9"/>
      <c r="B883" s="40"/>
      <c r="C883" s="9"/>
      <c r="D883" s="9"/>
      <c r="E883" s="11"/>
      <c r="F883" s="11"/>
      <c r="G883" s="11"/>
      <c r="I883"/>
      <c r="J883"/>
      <c r="K883"/>
      <c r="L883"/>
    </row>
    <row r="884" spans="1:12" ht="16" x14ac:dyDescent="0.2">
      <c r="A884" s="9"/>
      <c r="B884" s="40"/>
      <c r="C884" s="9"/>
      <c r="D884" s="9"/>
      <c r="E884" s="11"/>
      <c r="F884" s="11"/>
      <c r="G884" s="11"/>
      <c r="I884"/>
      <c r="J884"/>
      <c r="K884"/>
      <c r="L884"/>
    </row>
    <row r="885" spans="1:12" ht="16" x14ac:dyDescent="0.2">
      <c r="A885" s="9"/>
      <c r="B885" s="40"/>
      <c r="C885" s="9"/>
      <c r="D885" s="9"/>
      <c r="E885" s="11"/>
      <c r="F885" s="11"/>
      <c r="G885" s="11"/>
      <c r="I885"/>
      <c r="J885"/>
      <c r="K885"/>
      <c r="L885"/>
    </row>
    <row r="886" spans="1:12" ht="16" x14ac:dyDescent="0.2">
      <c r="A886" s="9"/>
      <c r="B886" s="40"/>
      <c r="C886" s="9"/>
      <c r="D886" s="9"/>
      <c r="E886" s="11"/>
      <c r="F886" s="11"/>
      <c r="G886" s="11"/>
      <c r="I886"/>
      <c r="J886"/>
      <c r="K886"/>
      <c r="L886"/>
    </row>
    <row r="887" spans="1:12" ht="16" x14ac:dyDescent="0.2">
      <c r="A887" s="9"/>
      <c r="B887" s="40"/>
      <c r="C887" s="9"/>
      <c r="D887" s="9"/>
      <c r="E887" s="11"/>
      <c r="F887" s="11"/>
      <c r="G887" s="11"/>
      <c r="I887"/>
      <c r="J887"/>
      <c r="K887"/>
      <c r="L887"/>
    </row>
    <row r="888" spans="1:12" ht="16" x14ac:dyDescent="0.2">
      <c r="A888" s="9"/>
      <c r="B888" s="40"/>
      <c r="C888" s="9"/>
      <c r="D888" s="9"/>
      <c r="E888" s="11"/>
      <c r="F888" s="11"/>
      <c r="G888" s="11"/>
      <c r="I888"/>
      <c r="J888"/>
      <c r="K888"/>
      <c r="L888"/>
    </row>
    <row r="889" spans="1:12" ht="16" x14ac:dyDescent="0.2">
      <c r="A889" s="9"/>
      <c r="B889" s="40"/>
      <c r="C889" s="9"/>
      <c r="D889" s="9"/>
      <c r="E889" s="11"/>
      <c r="F889" s="11"/>
      <c r="G889" s="11"/>
      <c r="I889"/>
      <c r="J889"/>
      <c r="K889"/>
      <c r="L889"/>
    </row>
    <row r="890" spans="1:12" ht="16" x14ac:dyDescent="0.2">
      <c r="A890" s="9"/>
      <c r="B890" s="40"/>
      <c r="C890" s="9"/>
      <c r="D890" s="9"/>
      <c r="E890" s="11"/>
      <c r="F890" s="11"/>
      <c r="G890" s="11"/>
      <c r="I890"/>
      <c r="J890"/>
      <c r="K890"/>
      <c r="L890"/>
    </row>
    <row r="891" spans="1:12" ht="16" x14ac:dyDescent="0.2">
      <c r="A891" s="9"/>
      <c r="B891" s="40"/>
      <c r="C891" s="9"/>
      <c r="D891" s="9"/>
      <c r="E891" s="11"/>
      <c r="F891" s="11"/>
      <c r="G891" s="11"/>
      <c r="I891"/>
      <c r="J891"/>
      <c r="K891"/>
      <c r="L891"/>
    </row>
    <row r="892" spans="1:12" ht="16" x14ac:dyDescent="0.2">
      <c r="A892" s="9"/>
      <c r="B892" s="40"/>
      <c r="C892" s="9"/>
      <c r="D892" s="9"/>
      <c r="E892" s="11"/>
      <c r="F892" s="11"/>
      <c r="G892" s="11"/>
      <c r="I892"/>
      <c r="J892"/>
      <c r="K892"/>
      <c r="L892"/>
    </row>
    <row r="893" spans="1:12" ht="16" x14ac:dyDescent="0.2">
      <c r="A893" s="9"/>
      <c r="B893" s="40"/>
      <c r="C893" s="9"/>
      <c r="D893" s="9"/>
      <c r="E893" s="11"/>
      <c r="F893" s="11"/>
      <c r="G893" s="11"/>
      <c r="I893"/>
      <c r="J893"/>
      <c r="K893"/>
      <c r="L893"/>
    </row>
    <row r="894" spans="1:12" ht="16" x14ac:dyDescent="0.2">
      <c r="A894" s="9"/>
      <c r="B894" s="40"/>
      <c r="C894" s="9"/>
      <c r="D894" s="9"/>
      <c r="E894" s="11"/>
      <c r="F894" s="11"/>
      <c r="G894" s="11"/>
      <c r="I894"/>
      <c r="J894"/>
      <c r="K894"/>
      <c r="L894"/>
    </row>
    <row r="895" spans="1:12" ht="16" x14ac:dyDescent="0.2">
      <c r="A895" s="9"/>
      <c r="B895" s="40"/>
      <c r="C895" s="7"/>
      <c r="D895" s="7"/>
      <c r="E895" s="11"/>
      <c r="F895" s="11"/>
      <c r="G895" s="11"/>
      <c r="I895"/>
      <c r="J895"/>
      <c r="K895"/>
      <c r="L895"/>
    </row>
    <row r="896" spans="1:12" ht="16" x14ac:dyDescent="0.2">
      <c r="A896" s="9"/>
      <c r="B896" s="40"/>
      <c r="C896" s="9"/>
      <c r="D896" s="9"/>
      <c r="E896" s="11"/>
      <c r="F896" s="11"/>
      <c r="G896" s="11"/>
      <c r="I896"/>
      <c r="J896"/>
      <c r="K896"/>
      <c r="L896"/>
    </row>
    <row r="897" spans="1:12" ht="16" x14ac:dyDescent="0.2">
      <c r="A897" s="9"/>
      <c r="B897" s="40"/>
      <c r="C897" s="9"/>
      <c r="D897" s="9"/>
      <c r="E897" s="11"/>
      <c r="F897" s="11"/>
      <c r="G897" s="11"/>
      <c r="I897"/>
      <c r="J897"/>
      <c r="K897"/>
      <c r="L897"/>
    </row>
    <row r="898" spans="1:12" ht="16" x14ac:dyDescent="0.2">
      <c r="A898" s="9"/>
      <c r="B898" s="40"/>
      <c r="C898" s="9"/>
      <c r="D898" s="9"/>
      <c r="E898" s="11"/>
      <c r="F898" s="11"/>
      <c r="G898" s="11"/>
      <c r="I898"/>
      <c r="J898"/>
      <c r="K898"/>
      <c r="L898"/>
    </row>
    <row r="899" spans="1:12" ht="16" x14ac:dyDescent="0.2">
      <c r="A899" s="9"/>
      <c r="B899" s="40"/>
      <c r="C899" s="9"/>
      <c r="D899" s="9"/>
      <c r="E899" s="11"/>
      <c r="F899" s="11"/>
      <c r="G899" s="11"/>
      <c r="I899"/>
      <c r="J899"/>
      <c r="K899"/>
      <c r="L899"/>
    </row>
    <row r="900" spans="1:12" ht="16" x14ac:dyDescent="0.2">
      <c r="A900" s="9"/>
      <c r="B900" s="40"/>
      <c r="C900" s="9"/>
      <c r="D900" s="9"/>
      <c r="E900" s="11"/>
      <c r="F900" s="11"/>
      <c r="G900" s="11"/>
      <c r="I900"/>
      <c r="J900"/>
      <c r="K900"/>
      <c r="L900"/>
    </row>
    <row r="901" spans="1:12" ht="16" x14ac:dyDescent="0.2">
      <c r="A901" s="9"/>
      <c r="B901" s="40"/>
      <c r="C901" s="9"/>
      <c r="D901" s="9"/>
      <c r="E901" s="11"/>
      <c r="F901" s="11"/>
      <c r="G901" s="11"/>
      <c r="I901"/>
      <c r="J901"/>
      <c r="K901"/>
      <c r="L901"/>
    </row>
    <row r="902" spans="1:12" ht="16" x14ac:dyDescent="0.2">
      <c r="A902" s="9"/>
      <c r="B902" s="40"/>
      <c r="C902" s="9"/>
      <c r="D902" s="9"/>
      <c r="E902" s="11"/>
      <c r="F902" s="11"/>
      <c r="G902" s="11"/>
      <c r="I902"/>
      <c r="J902"/>
      <c r="K902"/>
      <c r="L902"/>
    </row>
    <row r="903" spans="1:12" ht="16" x14ac:dyDescent="0.2">
      <c r="A903" s="9"/>
      <c r="B903" s="40"/>
      <c r="C903" s="9"/>
      <c r="D903" s="9"/>
      <c r="E903" s="11"/>
      <c r="F903" s="11"/>
      <c r="G903" s="11"/>
      <c r="I903"/>
      <c r="J903"/>
      <c r="K903"/>
      <c r="L903"/>
    </row>
    <row r="904" spans="1:12" ht="16" x14ac:dyDescent="0.2">
      <c r="A904" s="9"/>
      <c r="B904" s="40"/>
      <c r="C904" s="9"/>
      <c r="D904" s="9"/>
      <c r="E904" s="11"/>
      <c r="F904" s="11"/>
      <c r="G904" s="11"/>
      <c r="I904"/>
      <c r="J904"/>
      <c r="K904"/>
      <c r="L904"/>
    </row>
    <row r="905" spans="1:12" ht="16" x14ac:dyDescent="0.2">
      <c r="A905" s="9"/>
      <c r="B905" s="40"/>
      <c r="C905" s="9"/>
      <c r="D905" s="9"/>
      <c r="E905" s="11"/>
      <c r="F905" s="11"/>
      <c r="G905" s="11"/>
      <c r="I905"/>
      <c r="J905"/>
      <c r="K905"/>
      <c r="L905"/>
    </row>
    <row r="906" spans="1:12" ht="16" x14ac:dyDescent="0.2">
      <c r="A906" s="9"/>
      <c r="B906" s="40"/>
      <c r="C906" s="9"/>
      <c r="D906" s="9"/>
      <c r="E906" s="11"/>
      <c r="F906" s="11"/>
      <c r="G906" s="11"/>
      <c r="I906"/>
      <c r="J906"/>
      <c r="K906"/>
      <c r="L906"/>
    </row>
    <row r="907" spans="1:12" ht="16" x14ac:dyDescent="0.2">
      <c r="A907" s="9"/>
      <c r="B907" s="40"/>
      <c r="C907" s="9"/>
      <c r="D907" s="9"/>
      <c r="E907" s="11"/>
      <c r="F907" s="11"/>
      <c r="G907" s="11"/>
      <c r="I907"/>
      <c r="J907"/>
      <c r="K907"/>
      <c r="L907"/>
    </row>
    <row r="908" spans="1:12" ht="16" x14ac:dyDescent="0.2">
      <c r="A908" s="9"/>
      <c r="B908" s="40"/>
      <c r="C908" s="9"/>
      <c r="D908" s="9"/>
      <c r="E908" s="11"/>
      <c r="F908" s="11"/>
      <c r="G908" s="11"/>
      <c r="I908"/>
      <c r="J908"/>
      <c r="K908"/>
      <c r="L908"/>
    </row>
    <row r="909" spans="1:12" ht="16" x14ac:dyDescent="0.2">
      <c r="A909" s="9"/>
      <c r="B909" s="40"/>
      <c r="C909" s="9"/>
      <c r="D909" s="9"/>
      <c r="E909" s="11"/>
      <c r="F909" s="11"/>
      <c r="G909" s="11"/>
      <c r="I909"/>
      <c r="J909"/>
      <c r="K909"/>
      <c r="L909"/>
    </row>
    <row r="910" spans="1:12" ht="16" x14ac:dyDescent="0.2">
      <c r="A910" s="9"/>
      <c r="B910" s="40"/>
      <c r="C910" s="9"/>
      <c r="D910" s="9"/>
      <c r="E910" s="11"/>
      <c r="F910" s="11"/>
      <c r="G910" s="11"/>
      <c r="I910"/>
      <c r="J910"/>
      <c r="K910"/>
      <c r="L910"/>
    </row>
    <row r="911" spans="1:12" ht="16" x14ac:dyDescent="0.2">
      <c r="A911" s="9"/>
      <c r="B911" s="40"/>
      <c r="C911" s="9"/>
      <c r="D911" s="9"/>
      <c r="E911" s="11"/>
      <c r="F911" s="11"/>
      <c r="G911" s="11"/>
      <c r="I911"/>
      <c r="J911"/>
      <c r="K911"/>
      <c r="L911"/>
    </row>
    <row r="912" spans="1:12" ht="16" x14ac:dyDescent="0.2">
      <c r="A912" s="9"/>
      <c r="B912" s="40"/>
      <c r="C912" s="9"/>
      <c r="D912" s="9"/>
      <c r="E912" s="11"/>
      <c r="F912" s="11"/>
      <c r="G912" s="11"/>
      <c r="I912"/>
      <c r="J912"/>
      <c r="K912"/>
      <c r="L912"/>
    </row>
    <row r="913" spans="1:12" ht="16" x14ac:dyDescent="0.2">
      <c r="A913" s="9"/>
      <c r="B913" s="40"/>
      <c r="C913" s="9"/>
      <c r="D913" s="9"/>
      <c r="E913" s="11"/>
      <c r="F913" s="11"/>
      <c r="G913" s="11"/>
      <c r="I913"/>
      <c r="J913"/>
      <c r="K913"/>
      <c r="L913"/>
    </row>
    <row r="914" spans="1:12" ht="16" x14ac:dyDescent="0.2">
      <c r="A914" s="9"/>
      <c r="B914" s="40"/>
      <c r="C914" s="9"/>
      <c r="D914" s="9"/>
      <c r="E914" s="11"/>
      <c r="F914" s="11"/>
      <c r="G914" s="11"/>
      <c r="I914"/>
      <c r="J914"/>
      <c r="K914"/>
      <c r="L914"/>
    </row>
    <row r="915" spans="1:12" ht="16" x14ac:dyDescent="0.2">
      <c r="A915" s="9"/>
      <c r="B915" s="40"/>
      <c r="C915" s="9"/>
      <c r="D915" s="9"/>
      <c r="E915" s="11"/>
      <c r="F915" s="11"/>
      <c r="G915" s="11"/>
      <c r="I915"/>
      <c r="J915"/>
      <c r="K915"/>
      <c r="L915"/>
    </row>
    <row r="916" spans="1:12" ht="16" x14ac:dyDescent="0.2">
      <c r="A916" s="9"/>
      <c r="B916" s="40"/>
      <c r="C916" s="9"/>
      <c r="D916" s="9"/>
      <c r="E916" s="11"/>
      <c r="F916" s="11"/>
      <c r="G916" s="11"/>
      <c r="I916"/>
      <c r="J916"/>
      <c r="K916"/>
      <c r="L916"/>
    </row>
    <row r="917" spans="1:12" ht="16" x14ac:dyDescent="0.2">
      <c r="A917" s="9"/>
      <c r="B917" s="40"/>
      <c r="C917" s="9"/>
      <c r="D917" s="9"/>
      <c r="E917" s="11"/>
      <c r="F917" s="11"/>
      <c r="G917" s="11"/>
      <c r="I917"/>
      <c r="J917"/>
      <c r="K917"/>
      <c r="L917"/>
    </row>
    <row r="918" spans="1:12" ht="16" x14ac:dyDescent="0.2">
      <c r="A918" s="9"/>
      <c r="B918" s="40"/>
      <c r="C918" s="9"/>
      <c r="D918" s="9"/>
      <c r="E918" s="11"/>
      <c r="F918" s="11"/>
      <c r="G918" s="11"/>
      <c r="I918"/>
      <c r="J918"/>
      <c r="K918"/>
      <c r="L918"/>
    </row>
    <row r="919" spans="1:12" ht="16" x14ac:dyDescent="0.2">
      <c r="A919" s="9"/>
      <c r="B919" s="40"/>
      <c r="C919" s="9"/>
      <c r="D919" s="9"/>
      <c r="E919" s="11"/>
      <c r="F919" s="11"/>
      <c r="G919" s="11"/>
      <c r="I919"/>
      <c r="J919"/>
      <c r="K919"/>
      <c r="L919"/>
    </row>
    <row r="920" spans="1:12" ht="16" x14ac:dyDescent="0.2">
      <c r="A920" s="9"/>
      <c r="B920" s="40"/>
      <c r="C920" s="9"/>
      <c r="D920" s="9"/>
      <c r="E920" s="11"/>
      <c r="F920" s="11"/>
      <c r="G920" s="11"/>
      <c r="I920"/>
      <c r="J920"/>
      <c r="K920"/>
      <c r="L920"/>
    </row>
    <row r="921" spans="1:12" ht="16" x14ac:dyDescent="0.2">
      <c r="A921" s="9"/>
      <c r="B921" s="40"/>
      <c r="C921" s="9"/>
      <c r="D921" s="9"/>
      <c r="E921" s="11"/>
      <c r="F921" s="11"/>
      <c r="G921" s="11"/>
      <c r="I921"/>
      <c r="J921"/>
      <c r="K921"/>
      <c r="L921"/>
    </row>
    <row r="922" spans="1:12" ht="16" x14ac:dyDescent="0.2">
      <c r="A922" s="9"/>
      <c r="B922" s="40"/>
      <c r="C922" s="9"/>
      <c r="D922" s="9"/>
      <c r="E922" s="11"/>
      <c r="F922" s="11"/>
      <c r="G922" s="11"/>
      <c r="I922"/>
      <c r="J922"/>
      <c r="K922"/>
      <c r="L922"/>
    </row>
    <row r="923" spans="1:12" ht="16" x14ac:dyDescent="0.2">
      <c r="A923" s="9"/>
      <c r="B923" s="40"/>
      <c r="C923" s="9"/>
      <c r="D923" s="9"/>
      <c r="E923" s="11"/>
      <c r="F923" s="11"/>
      <c r="G923" s="11"/>
      <c r="I923"/>
      <c r="J923"/>
      <c r="K923"/>
      <c r="L923"/>
    </row>
    <row r="924" spans="1:12" ht="16" x14ac:dyDescent="0.2">
      <c r="A924" s="9"/>
      <c r="B924" s="40"/>
      <c r="C924" s="9"/>
      <c r="D924" s="9"/>
      <c r="E924" s="11"/>
      <c r="F924" s="11"/>
      <c r="G924" s="11"/>
      <c r="I924"/>
      <c r="J924"/>
      <c r="K924"/>
      <c r="L924"/>
    </row>
    <row r="925" spans="1:12" ht="16" x14ac:dyDescent="0.2">
      <c r="A925" s="9"/>
      <c r="B925" s="40"/>
      <c r="C925" s="9"/>
      <c r="D925" s="9"/>
      <c r="E925" s="11"/>
      <c r="F925" s="11"/>
      <c r="G925" s="11"/>
      <c r="I925"/>
      <c r="J925"/>
      <c r="K925"/>
      <c r="L925"/>
    </row>
    <row r="926" spans="1:12" ht="16" x14ac:dyDescent="0.2">
      <c r="A926" s="9"/>
      <c r="B926" s="40"/>
      <c r="C926" s="9"/>
      <c r="D926" s="9"/>
      <c r="E926" s="11"/>
      <c r="F926" s="11"/>
      <c r="G926" s="11"/>
      <c r="I926"/>
      <c r="J926"/>
      <c r="K926"/>
      <c r="L926"/>
    </row>
    <row r="927" spans="1:12" ht="16" x14ac:dyDescent="0.2">
      <c r="A927" s="9"/>
      <c r="B927" s="40"/>
      <c r="C927" s="9"/>
      <c r="D927" s="9"/>
      <c r="E927" s="11"/>
      <c r="F927" s="11"/>
      <c r="G927" s="11"/>
      <c r="I927"/>
      <c r="J927"/>
      <c r="K927"/>
      <c r="L927"/>
    </row>
    <row r="928" spans="1:12" ht="16" x14ac:dyDescent="0.2">
      <c r="A928" s="9"/>
      <c r="B928" s="40"/>
      <c r="C928" s="9"/>
      <c r="D928" s="9"/>
      <c r="E928" s="11"/>
      <c r="F928" s="11"/>
      <c r="G928" s="11"/>
      <c r="I928"/>
      <c r="J928"/>
      <c r="K928"/>
      <c r="L928"/>
    </row>
    <row r="929" spans="1:12" ht="16" x14ac:dyDescent="0.2">
      <c r="A929" s="9"/>
      <c r="B929" s="40"/>
      <c r="C929" s="9"/>
      <c r="D929" s="9"/>
      <c r="E929" s="11"/>
      <c r="F929" s="11"/>
      <c r="G929" s="11"/>
      <c r="I929"/>
      <c r="J929"/>
      <c r="K929"/>
      <c r="L929"/>
    </row>
    <row r="930" spans="1:12" ht="16" x14ac:dyDescent="0.2">
      <c r="A930" s="9"/>
      <c r="B930" s="40"/>
      <c r="C930" s="7"/>
      <c r="D930" s="7"/>
      <c r="E930" s="11"/>
      <c r="F930" s="11"/>
      <c r="G930" s="11"/>
      <c r="I930"/>
      <c r="J930"/>
      <c r="K930"/>
      <c r="L930"/>
    </row>
    <row r="931" spans="1:12" ht="16" x14ac:dyDescent="0.2">
      <c r="A931" s="9"/>
      <c r="B931" s="40"/>
      <c r="C931" s="9"/>
      <c r="D931" s="9"/>
      <c r="E931" s="11"/>
      <c r="F931" s="11"/>
      <c r="G931" s="11"/>
      <c r="I931"/>
      <c r="J931"/>
      <c r="K931"/>
      <c r="L931"/>
    </row>
    <row r="932" spans="1:12" ht="16" x14ac:dyDescent="0.2">
      <c r="A932" s="9"/>
      <c r="B932" s="40"/>
      <c r="C932" s="9"/>
      <c r="D932" s="9"/>
      <c r="E932" s="11"/>
      <c r="F932" s="11"/>
      <c r="G932" s="11"/>
      <c r="I932"/>
      <c r="J932"/>
      <c r="K932"/>
      <c r="L932"/>
    </row>
    <row r="933" spans="1:12" ht="16" x14ac:dyDescent="0.2">
      <c r="A933" s="9"/>
      <c r="B933" s="40"/>
      <c r="C933" s="9"/>
      <c r="D933" s="9"/>
      <c r="E933" s="11"/>
      <c r="F933" s="11"/>
      <c r="G933" s="11"/>
      <c r="I933"/>
      <c r="J933"/>
      <c r="K933"/>
      <c r="L933"/>
    </row>
    <row r="934" spans="1:12" ht="16" x14ac:dyDescent="0.2">
      <c r="A934" s="9"/>
      <c r="B934" s="40"/>
      <c r="C934" s="7"/>
      <c r="D934" s="7"/>
      <c r="E934" s="11"/>
      <c r="F934" s="11"/>
      <c r="G934" s="11"/>
      <c r="I934"/>
      <c r="J934"/>
      <c r="K934"/>
      <c r="L934"/>
    </row>
    <row r="935" spans="1:12" ht="16" x14ac:dyDescent="0.2">
      <c r="A935" s="9"/>
      <c r="B935" s="40"/>
      <c r="C935" s="9"/>
      <c r="D935" s="9"/>
      <c r="E935" s="11"/>
      <c r="F935" s="11"/>
      <c r="G935" s="11"/>
      <c r="I935"/>
      <c r="J935"/>
      <c r="K935"/>
      <c r="L935"/>
    </row>
    <row r="936" spans="1:12" ht="16" x14ac:dyDescent="0.2">
      <c r="A936" s="9"/>
      <c r="B936" s="40"/>
      <c r="C936" s="9"/>
      <c r="D936" s="9"/>
      <c r="E936" s="11"/>
      <c r="F936" s="11"/>
      <c r="G936" s="11"/>
      <c r="I936"/>
      <c r="J936"/>
      <c r="K936"/>
      <c r="L936"/>
    </row>
    <row r="937" spans="1:12" ht="16" x14ac:dyDescent="0.2">
      <c r="A937" s="9"/>
      <c r="B937" s="40"/>
      <c r="C937" s="9"/>
      <c r="D937" s="9"/>
      <c r="E937" s="11"/>
      <c r="F937" s="11"/>
      <c r="G937" s="11"/>
      <c r="I937"/>
      <c r="J937"/>
      <c r="K937"/>
      <c r="L937"/>
    </row>
    <row r="938" spans="1:12" ht="16" x14ac:dyDescent="0.2">
      <c r="A938" s="9"/>
      <c r="B938" s="40"/>
      <c r="C938" s="9"/>
      <c r="D938" s="9"/>
      <c r="E938" s="11"/>
      <c r="F938" s="11"/>
      <c r="G938" s="11"/>
      <c r="I938"/>
      <c r="J938"/>
      <c r="K938"/>
      <c r="L938"/>
    </row>
    <row r="939" spans="1:12" ht="16" x14ac:dyDescent="0.2">
      <c r="A939" s="9"/>
      <c r="B939" s="40"/>
      <c r="C939" s="9"/>
      <c r="D939" s="9"/>
      <c r="E939" s="11"/>
      <c r="F939" s="11"/>
      <c r="G939" s="11"/>
      <c r="I939"/>
      <c r="J939"/>
      <c r="K939"/>
      <c r="L939"/>
    </row>
    <row r="940" spans="1:12" ht="16" x14ac:dyDescent="0.2">
      <c r="A940" s="9"/>
      <c r="B940" s="40"/>
      <c r="C940" s="9"/>
      <c r="D940" s="9"/>
      <c r="E940" s="11"/>
      <c r="F940" s="11"/>
      <c r="G940" s="11"/>
      <c r="I940"/>
      <c r="J940"/>
      <c r="K940"/>
      <c r="L940"/>
    </row>
    <row r="941" spans="1:12" ht="16" x14ac:dyDescent="0.2">
      <c r="A941" s="9"/>
      <c r="B941" s="40"/>
      <c r="C941" s="9"/>
      <c r="D941" s="9"/>
      <c r="E941" s="11"/>
      <c r="F941" s="11"/>
      <c r="G941" s="11"/>
      <c r="I941"/>
      <c r="J941"/>
      <c r="K941"/>
      <c r="L941"/>
    </row>
    <row r="942" spans="1:12" ht="16" x14ac:dyDescent="0.2">
      <c r="A942" s="9"/>
      <c r="B942" s="40"/>
      <c r="C942" s="9"/>
      <c r="D942" s="9"/>
      <c r="E942" s="11"/>
      <c r="F942" s="11"/>
      <c r="G942" s="11"/>
      <c r="I942"/>
      <c r="J942"/>
      <c r="K942"/>
      <c r="L942"/>
    </row>
    <row r="943" spans="1:12" ht="16" x14ac:dyDescent="0.2">
      <c r="A943" s="9"/>
      <c r="B943" s="40"/>
      <c r="C943" s="9"/>
      <c r="D943" s="9"/>
      <c r="E943" s="11"/>
      <c r="F943" s="11"/>
      <c r="G943" s="11"/>
      <c r="I943"/>
      <c r="J943"/>
      <c r="K943"/>
      <c r="L943"/>
    </row>
    <row r="944" spans="1:12" ht="16" x14ac:dyDescent="0.2">
      <c r="A944" s="9"/>
      <c r="B944" s="40"/>
      <c r="C944" s="9"/>
      <c r="D944" s="9"/>
      <c r="E944" s="11"/>
      <c r="F944" s="11"/>
      <c r="G944" s="11"/>
      <c r="I944"/>
      <c r="J944"/>
      <c r="K944"/>
      <c r="L944"/>
    </row>
    <row r="945" spans="1:12" ht="16" x14ac:dyDescent="0.2">
      <c r="A945" s="9"/>
      <c r="B945" s="40"/>
      <c r="C945" s="9"/>
      <c r="D945" s="9"/>
      <c r="E945" s="11"/>
      <c r="F945" s="11"/>
      <c r="G945" s="11"/>
      <c r="I945"/>
      <c r="J945"/>
      <c r="K945"/>
      <c r="L945"/>
    </row>
    <row r="946" spans="1:12" ht="16" x14ac:dyDescent="0.2">
      <c r="A946" s="9"/>
      <c r="B946" s="40"/>
      <c r="C946" s="9"/>
      <c r="D946" s="9"/>
      <c r="E946" s="11"/>
      <c r="F946" s="11"/>
      <c r="G946" s="11"/>
      <c r="I946"/>
      <c r="J946"/>
      <c r="K946"/>
      <c r="L946"/>
    </row>
    <row r="947" spans="1:12" ht="16" x14ac:dyDescent="0.2">
      <c r="A947" s="9"/>
      <c r="B947" s="40"/>
      <c r="C947" s="9"/>
      <c r="D947" s="9"/>
      <c r="E947" s="11"/>
      <c r="F947" s="11"/>
      <c r="G947" s="11"/>
      <c r="I947"/>
      <c r="J947"/>
      <c r="K947"/>
      <c r="L947"/>
    </row>
    <row r="948" spans="1:12" ht="16" x14ac:dyDescent="0.2">
      <c r="A948" s="9"/>
      <c r="B948" s="40"/>
      <c r="C948" s="9"/>
      <c r="D948" s="9"/>
      <c r="E948" s="11"/>
      <c r="F948" s="11"/>
      <c r="G948" s="11"/>
      <c r="I948"/>
      <c r="J948"/>
      <c r="K948"/>
      <c r="L948"/>
    </row>
    <row r="949" spans="1:12" ht="16" x14ac:dyDescent="0.2">
      <c r="A949" s="9"/>
      <c r="B949" s="40"/>
      <c r="C949" s="9"/>
      <c r="D949" s="9"/>
      <c r="E949" s="11"/>
      <c r="F949" s="11"/>
      <c r="G949" s="11"/>
      <c r="I949"/>
      <c r="J949"/>
      <c r="K949"/>
      <c r="L949"/>
    </row>
    <row r="950" spans="1:12" ht="16" x14ac:dyDescent="0.2">
      <c r="A950" s="9"/>
      <c r="B950" s="40"/>
      <c r="C950" s="9"/>
      <c r="D950" s="9"/>
      <c r="E950" s="11"/>
      <c r="F950" s="11"/>
      <c r="G950" s="11"/>
      <c r="I950"/>
      <c r="J950"/>
      <c r="K950"/>
      <c r="L950"/>
    </row>
    <row r="951" spans="1:12" ht="16" x14ac:dyDescent="0.2">
      <c r="A951" s="9"/>
      <c r="B951" s="40"/>
      <c r="C951" s="9"/>
      <c r="D951" s="9"/>
      <c r="E951" s="11"/>
      <c r="F951" s="11"/>
      <c r="G951" s="11"/>
      <c r="I951"/>
      <c r="J951"/>
      <c r="K951"/>
      <c r="L951"/>
    </row>
    <row r="952" spans="1:12" ht="16" x14ac:dyDescent="0.2">
      <c r="A952" s="9"/>
      <c r="B952" s="40"/>
      <c r="C952" s="9"/>
      <c r="D952" s="9"/>
      <c r="E952" s="11"/>
      <c r="F952" s="11"/>
      <c r="G952" s="11"/>
      <c r="I952"/>
      <c r="J952"/>
      <c r="K952"/>
      <c r="L952"/>
    </row>
    <row r="953" spans="1:12" ht="16" x14ac:dyDescent="0.2">
      <c r="A953" s="9"/>
      <c r="B953" s="40"/>
      <c r="C953" s="9"/>
      <c r="D953" s="9"/>
      <c r="E953" s="11"/>
      <c r="F953" s="11"/>
      <c r="G953" s="11"/>
      <c r="I953"/>
      <c r="J953"/>
      <c r="K953"/>
      <c r="L953"/>
    </row>
    <row r="954" spans="1:12" ht="16" x14ac:dyDescent="0.2">
      <c r="A954" s="9"/>
      <c r="B954" s="40"/>
      <c r="C954" s="9"/>
      <c r="D954" s="9"/>
      <c r="E954" s="11"/>
      <c r="F954" s="11"/>
      <c r="G954" s="11"/>
      <c r="I954"/>
      <c r="J954"/>
      <c r="K954"/>
      <c r="L954"/>
    </row>
    <row r="955" spans="1:12" ht="16" x14ac:dyDescent="0.2">
      <c r="A955" s="9"/>
      <c r="B955" s="40"/>
      <c r="C955" s="9"/>
      <c r="D955" s="9"/>
      <c r="E955" s="11"/>
      <c r="F955" s="11"/>
      <c r="G955" s="11"/>
      <c r="I955"/>
      <c r="J955"/>
      <c r="K955"/>
      <c r="L955"/>
    </row>
    <row r="956" spans="1:12" ht="16" x14ac:dyDescent="0.2">
      <c r="A956" s="9"/>
      <c r="B956" s="40"/>
      <c r="C956" s="9"/>
      <c r="D956" s="9"/>
      <c r="E956" s="11"/>
      <c r="F956" s="11"/>
      <c r="G956" s="11"/>
      <c r="I956"/>
      <c r="J956"/>
      <c r="K956"/>
      <c r="L956"/>
    </row>
    <row r="957" spans="1:12" ht="16" x14ac:dyDescent="0.2">
      <c r="A957" s="9"/>
      <c r="B957" s="40"/>
      <c r="C957" s="9"/>
      <c r="D957" s="9"/>
      <c r="E957" s="11"/>
      <c r="F957" s="11"/>
      <c r="G957" s="11"/>
      <c r="I957"/>
      <c r="J957"/>
      <c r="K957"/>
      <c r="L957"/>
    </row>
    <row r="958" spans="1:12" ht="16" x14ac:dyDescent="0.2">
      <c r="A958" s="9"/>
      <c r="B958" s="40"/>
      <c r="C958" s="7"/>
      <c r="D958" s="7"/>
      <c r="E958" s="11"/>
      <c r="F958" s="11"/>
      <c r="G958" s="11"/>
      <c r="I958"/>
      <c r="J958"/>
      <c r="K958"/>
      <c r="L958"/>
    </row>
    <row r="959" spans="1:12" ht="16" x14ac:dyDescent="0.2">
      <c r="A959" s="9"/>
      <c r="B959" s="40"/>
      <c r="C959" s="9"/>
      <c r="D959" s="9"/>
      <c r="E959" s="11"/>
      <c r="F959" s="11"/>
      <c r="G959" s="11"/>
      <c r="I959"/>
      <c r="J959"/>
      <c r="K959"/>
      <c r="L959"/>
    </row>
    <row r="960" spans="1:12" ht="16" x14ac:dyDescent="0.2">
      <c r="A960" s="9"/>
      <c r="B960" s="40"/>
      <c r="C960" s="9"/>
      <c r="D960" s="9"/>
      <c r="E960" s="11"/>
      <c r="F960" s="11"/>
      <c r="G960" s="11"/>
      <c r="I960"/>
      <c r="J960"/>
      <c r="K960"/>
      <c r="L960"/>
    </row>
    <row r="961" spans="1:12" ht="16" x14ac:dyDescent="0.2">
      <c r="A961" s="9"/>
      <c r="B961" s="40"/>
      <c r="C961" s="9"/>
      <c r="D961" s="9"/>
      <c r="E961" s="11"/>
      <c r="F961" s="11"/>
      <c r="G961" s="11"/>
      <c r="I961"/>
      <c r="J961"/>
      <c r="K961"/>
      <c r="L961"/>
    </row>
    <row r="962" spans="1:12" ht="16" x14ac:dyDescent="0.2">
      <c r="A962" s="9"/>
      <c r="B962" s="40"/>
      <c r="C962" s="9"/>
      <c r="D962" s="9"/>
      <c r="E962" s="11"/>
      <c r="F962" s="11"/>
      <c r="G962" s="11"/>
      <c r="I962"/>
      <c r="J962"/>
      <c r="K962"/>
      <c r="L962"/>
    </row>
    <row r="963" spans="1:12" ht="16" x14ac:dyDescent="0.2">
      <c r="A963" s="9"/>
      <c r="B963" s="40"/>
      <c r="C963" s="9"/>
      <c r="D963" s="9"/>
      <c r="E963" s="11"/>
      <c r="F963" s="11"/>
      <c r="G963" s="11"/>
      <c r="I963"/>
      <c r="J963"/>
      <c r="K963"/>
      <c r="L963"/>
    </row>
    <row r="964" spans="1:12" ht="16" x14ac:dyDescent="0.2">
      <c r="A964" s="9"/>
      <c r="B964" s="40"/>
      <c r="C964" s="9"/>
      <c r="D964" s="9"/>
      <c r="E964" s="11"/>
      <c r="F964" s="11"/>
      <c r="G964" s="11"/>
      <c r="I964"/>
      <c r="J964"/>
      <c r="K964"/>
      <c r="L964"/>
    </row>
    <row r="965" spans="1:12" ht="16" x14ac:dyDescent="0.2">
      <c r="A965" s="9"/>
      <c r="B965" s="40"/>
      <c r="C965" s="9"/>
      <c r="D965" s="9"/>
      <c r="E965" s="11"/>
      <c r="F965" s="11"/>
      <c r="G965" s="11"/>
      <c r="I965"/>
      <c r="J965"/>
      <c r="K965"/>
      <c r="L965"/>
    </row>
    <row r="966" spans="1:12" ht="16" x14ac:dyDescent="0.2">
      <c r="A966" s="9"/>
      <c r="B966" s="40"/>
      <c r="C966" s="9"/>
      <c r="D966" s="9"/>
      <c r="E966" s="11"/>
      <c r="F966" s="11"/>
      <c r="G966" s="11"/>
      <c r="I966"/>
      <c r="J966"/>
      <c r="K966"/>
      <c r="L966"/>
    </row>
    <row r="967" spans="1:12" ht="16" x14ac:dyDescent="0.2">
      <c r="A967" s="9"/>
      <c r="B967" s="40"/>
      <c r="C967" s="9"/>
      <c r="D967" s="9"/>
      <c r="E967" s="11"/>
      <c r="F967" s="11"/>
      <c r="G967" s="11"/>
      <c r="I967"/>
      <c r="J967"/>
      <c r="K967"/>
      <c r="L967"/>
    </row>
    <row r="968" spans="1:12" ht="16" x14ac:dyDescent="0.2">
      <c r="A968" s="9"/>
      <c r="B968" s="40"/>
      <c r="C968" s="9"/>
      <c r="D968" s="9"/>
      <c r="E968" s="11"/>
      <c r="F968" s="11"/>
      <c r="G968" s="11"/>
      <c r="I968"/>
      <c r="J968"/>
      <c r="K968"/>
      <c r="L968"/>
    </row>
    <row r="969" spans="1:12" ht="16" x14ac:dyDescent="0.2">
      <c r="A969" s="9"/>
      <c r="B969" s="40"/>
      <c r="C969" s="9"/>
      <c r="D969" s="9"/>
      <c r="E969" s="11"/>
      <c r="F969" s="11"/>
      <c r="G969" s="11"/>
      <c r="I969"/>
      <c r="J969"/>
      <c r="K969"/>
      <c r="L969"/>
    </row>
    <row r="970" spans="1:12" ht="16" x14ac:dyDescent="0.2">
      <c r="A970" s="9"/>
      <c r="B970" s="40"/>
      <c r="C970" s="9"/>
      <c r="D970" s="9"/>
      <c r="E970" s="11"/>
      <c r="F970" s="11"/>
      <c r="G970" s="11"/>
      <c r="I970"/>
      <c r="J970"/>
      <c r="K970"/>
      <c r="L970"/>
    </row>
    <row r="971" spans="1:12" ht="16" x14ac:dyDescent="0.2">
      <c r="A971" s="9"/>
      <c r="B971" s="40"/>
      <c r="C971" s="9"/>
      <c r="D971" s="9"/>
      <c r="E971" s="11"/>
      <c r="F971" s="11"/>
      <c r="G971" s="11"/>
      <c r="I971"/>
      <c r="J971"/>
      <c r="K971"/>
      <c r="L971"/>
    </row>
    <row r="972" spans="1:12" ht="16" x14ac:dyDescent="0.2">
      <c r="A972" s="9"/>
      <c r="B972" s="40"/>
      <c r="C972" s="9"/>
      <c r="D972" s="9"/>
      <c r="E972" s="11"/>
      <c r="F972" s="11"/>
      <c r="G972" s="11"/>
      <c r="I972"/>
      <c r="J972"/>
      <c r="K972"/>
      <c r="L972"/>
    </row>
    <row r="973" spans="1:12" ht="16" x14ac:dyDescent="0.2">
      <c r="A973" s="9"/>
      <c r="B973" s="40"/>
      <c r="C973" s="9"/>
      <c r="D973" s="9"/>
      <c r="E973" s="11"/>
      <c r="F973" s="11"/>
      <c r="G973" s="11"/>
      <c r="I973"/>
      <c r="J973"/>
      <c r="K973"/>
      <c r="L973"/>
    </row>
    <row r="974" spans="1:12" ht="16" x14ac:dyDescent="0.2">
      <c r="A974" s="9"/>
      <c r="B974" s="40"/>
      <c r="C974" s="9"/>
      <c r="D974" s="9"/>
      <c r="E974" s="11"/>
      <c r="F974" s="11"/>
      <c r="G974" s="11"/>
      <c r="I974"/>
      <c r="J974"/>
      <c r="K974"/>
      <c r="L974"/>
    </row>
    <row r="975" spans="1:12" ht="16" x14ac:dyDescent="0.2">
      <c r="A975" s="9"/>
      <c r="B975" s="40"/>
      <c r="C975" s="9"/>
      <c r="D975" s="9"/>
      <c r="E975" s="11"/>
      <c r="F975" s="11"/>
      <c r="G975" s="11"/>
      <c r="I975"/>
      <c r="J975"/>
      <c r="K975"/>
      <c r="L975"/>
    </row>
    <row r="976" spans="1:12" ht="16" x14ac:dyDescent="0.2">
      <c r="A976" s="9"/>
      <c r="B976" s="40"/>
      <c r="C976" s="9"/>
      <c r="D976" s="9"/>
      <c r="E976" s="11"/>
      <c r="F976" s="11"/>
      <c r="G976" s="11"/>
      <c r="I976"/>
      <c r="J976"/>
      <c r="K976"/>
      <c r="L976"/>
    </row>
    <row r="977" spans="1:12" ht="16" x14ac:dyDescent="0.2">
      <c r="A977" s="9"/>
      <c r="B977" s="40"/>
      <c r="C977" s="9"/>
      <c r="D977" s="9"/>
      <c r="E977" s="11"/>
      <c r="F977" s="11"/>
      <c r="G977" s="11"/>
      <c r="I977"/>
      <c r="J977"/>
      <c r="K977"/>
      <c r="L977"/>
    </row>
    <row r="978" spans="1:12" ht="16" x14ac:dyDescent="0.2">
      <c r="A978" s="9"/>
      <c r="B978" s="40"/>
      <c r="C978" s="9"/>
      <c r="D978" s="9"/>
      <c r="E978" s="11"/>
      <c r="F978" s="11"/>
      <c r="G978" s="11"/>
      <c r="I978"/>
      <c r="J978"/>
      <c r="K978"/>
      <c r="L978"/>
    </row>
    <row r="979" spans="1:12" ht="16" x14ac:dyDescent="0.2">
      <c r="A979" s="9"/>
      <c r="B979" s="40"/>
      <c r="C979" s="9"/>
      <c r="D979" s="9"/>
      <c r="E979" s="11"/>
      <c r="F979" s="11"/>
      <c r="G979" s="11"/>
      <c r="I979"/>
      <c r="J979"/>
      <c r="K979"/>
      <c r="L979"/>
    </row>
    <row r="980" spans="1:12" ht="16" x14ac:dyDescent="0.2">
      <c r="A980" s="9"/>
      <c r="B980" s="40"/>
      <c r="C980" s="9"/>
      <c r="D980" s="9"/>
      <c r="E980" s="11"/>
      <c r="F980" s="11"/>
      <c r="G980" s="11"/>
      <c r="I980"/>
      <c r="J980"/>
      <c r="K980"/>
      <c r="L980"/>
    </row>
    <row r="981" spans="1:12" ht="16" x14ac:dyDescent="0.2">
      <c r="A981" s="9"/>
      <c r="B981" s="40"/>
      <c r="C981" s="9"/>
      <c r="D981" s="9"/>
      <c r="E981" s="11"/>
      <c r="F981" s="11"/>
      <c r="G981" s="11"/>
      <c r="I981"/>
      <c r="J981"/>
      <c r="K981"/>
      <c r="L981"/>
    </row>
    <row r="982" spans="1:12" ht="16" x14ac:dyDescent="0.2">
      <c r="A982" s="9"/>
      <c r="B982" s="40"/>
      <c r="C982" s="9"/>
      <c r="D982" s="9"/>
      <c r="E982" s="11"/>
      <c r="F982" s="11"/>
      <c r="G982" s="11"/>
      <c r="I982"/>
      <c r="J982"/>
      <c r="K982"/>
      <c r="L982"/>
    </row>
    <row r="983" spans="1:12" ht="16" x14ac:dyDescent="0.2">
      <c r="A983" s="9"/>
      <c r="B983" s="40"/>
      <c r="C983" s="9"/>
      <c r="D983" s="9"/>
      <c r="E983" s="11"/>
      <c r="F983" s="11"/>
      <c r="G983" s="11"/>
      <c r="I983"/>
      <c r="J983"/>
      <c r="K983"/>
      <c r="L983"/>
    </row>
    <row r="984" spans="1:12" ht="16" x14ac:dyDescent="0.2">
      <c r="A984" s="9"/>
      <c r="B984" s="40"/>
      <c r="C984" s="9"/>
      <c r="D984" s="9"/>
      <c r="E984" s="11"/>
      <c r="F984" s="11"/>
      <c r="G984" s="11"/>
      <c r="I984"/>
      <c r="J984"/>
      <c r="K984"/>
      <c r="L984"/>
    </row>
    <row r="985" spans="1:12" ht="16" x14ac:dyDescent="0.2">
      <c r="A985" s="9"/>
      <c r="B985" s="40"/>
      <c r="C985" s="9"/>
      <c r="D985" s="9"/>
      <c r="E985" s="11"/>
      <c r="F985" s="11"/>
      <c r="G985" s="11"/>
      <c r="I985"/>
      <c r="J985"/>
      <c r="K985"/>
      <c r="L985"/>
    </row>
    <row r="986" spans="1:12" ht="16" x14ac:dyDescent="0.2">
      <c r="A986" s="9"/>
      <c r="B986" s="40"/>
      <c r="C986" s="9"/>
      <c r="D986" s="9"/>
      <c r="E986" s="11"/>
      <c r="F986" s="11"/>
      <c r="G986" s="11"/>
      <c r="I986"/>
      <c r="J986"/>
      <c r="K986"/>
      <c r="L986"/>
    </row>
    <row r="987" spans="1:12" ht="16" x14ac:dyDescent="0.2">
      <c r="A987" s="9"/>
      <c r="B987" s="40"/>
      <c r="C987" s="9"/>
      <c r="D987" s="9"/>
      <c r="E987" s="11"/>
      <c r="F987" s="11"/>
      <c r="G987" s="11"/>
      <c r="I987"/>
      <c r="J987"/>
      <c r="K987"/>
      <c r="L987"/>
    </row>
    <row r="988" spans="1:12" ht="16" x14ac:dyDescent="0.2">
      <c r="A988" s="9"/>
      <c r="B988" s="40"/>
      <c r="C988" s="9"/>
      <c r="D988" s="9"/>
      <c r="E988" s="11"/>
      <c r="F988" s="11"/>
      <c r="G988" s="11"/>
      <c r="I988"/>
      <c r="J988"/>
      <c r="K988"/>
      <c r="L988"/>
    </row>
    <row r="989" spans="1:12" ht="16" x14ac:dyDescent="0.2">
      <c r="A989" s="9"/>
      <c r="B989" s="40"/>
      <c r="C989" s="7"/>
      <c r="D989" s="7"/>
      <c r="E989" s="11"/>
      <c r="F989" s="11"/>
      <c r="G989" s="11"/>
      <c r="I989"/>
      <c r="J989"/>
      <c r="K989"/>
      <c r="L989"/>
    </row>
    <row r="990" spans="1:12" ht="16" x14ac:dyDescent="0.2">
      <c r="A990" s="9"/>
      <c r="B990" s="40"/>
      <c r="C990" s="9"/>
      <c r="D990" s="9"/>
      <c r="E990" s="11"/>
      <c r="F990" s="11"/>
      <c r="G990" s="11"/>
      <c r="I990"/>
      <c r="J990"/>
      <c r="K990"/>
      <c r="L990"/>
    </row>
    <row r="991" spans="1:12" ht="16" x14ac:dyDescent="0.2">
      <c r="A991" s="9"/>
      <c r="B991" s="40"/>
      <c r="C991" s="9"/>
      <c r="D991" s="9"/>
      <c r="E991" s="11"/>
      <c r="F991" s="11"/>
      <c r="G991" s="11"/>
      <c r="I991"/>
      <c r="J991"/>
      <c r="K991"/>
      <c r="L991"/>
    </row>
    <row r="992" spans="1:12" ht="16" x14ac:dyDescent="0.2">
      <c r="A992" s="9"/>
      <c r="B992" s="40"/>
      <c r="C992" s="9"/>
      <c r="D992" s="9"/>
      <c r="E992" s="11"/>
      <c r="F992" s="11"/>
      <c r="G992" s="11"/>
      <c r="I992"/>
      <c r="J992"/>
      <c r="K992"/>
      <c r="L992"/>
    </row>
    <row r="993" spans="1:12" ht="16" x14ac:dyDescent="0.2">
      <c r="A993" s="9"/>
      <c r="B993" s="40"/>
      <c r="C993" s="9"/>
      <c r="D993" s="9"/>
      <c r="E993" s="11"/>
      <c r="F993" s="11"/>
      <c r="G993" s="11"/>
      <c r="I993"/>
      <c r="J993"/>
      <c r="K993"/>
      <c r="L993"/>
    </row>
    <row r="994" spans="1:12" ht="16" x14ac:dyDescent="0.2">
      <c r="A994" s="9"/>
      <c r="B994" s="40"/>
      <c r="C994" s="9"/>
      <c r="D994" s="9"/>
      <c r="E994" s="11"/>
      <c r="F994" s="11"/>
      <c r="G994" s="11"/>
      <c r="I994"/>
      <c r="J994"/>
      <c r="K994"/>
      <c r="L994"/>
    </row>
    <row r="995" spans="1:12" ht="16" x14ac:dyDescent="0.2">
      <c r="A995" s="9"/>
      <c r="B995" s="40"/>
      <c r="C995" s="9"/>
      <c r="D995" s="9"/>
      <c r="E995" s="11"/>
      <c r="F995" s="11"/>
      <c r="G995" s="11"/>
      <c r="I995"/>
      <c r="J995"/>
      <c r="K995"/>
      <c r="L995"/>
    </row>
    <row r="996" spans="1:12" ht="16" x14ac:dyDescent="0.2">
      <c r="A996" s="9"/>
      <c r="B996" s="40"/>
      <c r="C996" s="9"/>
      <c r="D996" s="9"/>
      <c r="E996" s="11"/>
      <c r="F996" s="11"/>
      <c r="G996" s="11"/>
      <c r="I996"/>
      <c r="J996"/>
      <c r="K996"/>
      <c r="L996"/>
    </row>
    <row r="997" spans="1:12" ht="16" x14ac:dyDescent="0.2">
      <c r="A997" s="9"/>
      <c r="B997" s="40"/>
      <c r="C997" s="9"/>
      <c r="D997" s="9"/>
      <c r="E997" s="11"/>
      <c r="F997" s="11"/>
      <c r="G997" s="11"/>
      <c r="I997"/>
      <c r="J997"/>
      <c r="K997"/>
      <c r="L997"/>
    </row>
    <row r="998" spans="1:12" ht="16" x14ac:dyDescent="0.2">
      <c r="A998" s="9"/>
      <c r="B998" s="40"/>
      <c r="C998" s="9"/>
      <c r="D998" s="9"/>
      <c r="E998" s="11"/>
      <c r="F998" s="11"/>
      <c r="G998" s="11"/>
      <c r="I998"/>
      <c r="J998"/>
      <c r="K998"/>
      <c r="L998"/>
    </row>
    <row r="999" spans="1:12" ht="16" x14ac:dyDescent="0.2">
      <c r="A999" s="9"/>
      <c r="B999" s="40"/>
      <c r="C999" s="9"/>
      <c r="D999" s="9"/>
      <c r="E999" s="11"/>
      <c r="F999" s="11"/>
      <c r="G999" s="11"/>
      <c r="I999"/>
      <c r="J999"/>
      <c r="K999"/>
      <c r="L999"/>
    </row>
    <row r="1000" spans="1:12" ht="16" x14ac:dyDescent="0.2">
      <c r="A1000" s="9"/>
      <c r="B1000" s="40"/>
      <c r="C1000" s="9"/>
      <c r="D1000" s="9"/>
      <c r="E1000" s="11"/>
      <c r="F1000" s="11"/>
      <c r="G1000" s="11"/>
      <c r="I1000"/>
      <c r="J1000"/>
      <c r="K1000"/>
      <c r="L1000"/>
    </row>
    <row r="1001" spans="1:12" ht="16" x14ac:dyDescent="0.2">
      <c r="A1001" s="9"/>
      <c r="B1001" s="40"/>
      <c r="C1001" s="9"/>
      <c r="D1001" s="9"/>
      <c r="E1001" s="11"/>
      <c r="F1001" s="11"/>
      <c r="G1001" s="11"/>
      <c r="I1001"/>
      <c r="J1001"/>
      <c r="K1001"/>
      <c r="L1001"/>
    </row>
    <row r="1002" spans="1:12" ht="16" x14ac:dyDescent="0.2">
      <c r="A1002" s="9"/>
      <c r="B1002" s="40"/>
      <c r="C1002" s="9"/>
      <c r="D1002" s="9"/>
      <c r="E1002" s="11"/>
      <c r="F1002" s="11"/>
      <c r="G1002" s="11"/>
      <c r="I1002"/>
      <c r="J1002"/>
      <c r="K1002"/>
      <c r="L1002"/>
    </row>
    <row r="1003" spans="1:12" ht="16" x14ac:dyDescent="0.2">
      <c r="A1003" s="9"/>
      <c r="B1003" s="40"/>
      <c r="C1003" s="9"/>
      <c r="D1003" s="9"/>
      <c r="E1003" s="11"/>
      <c r="F1003" s="11"/>
      <c r="G1003" s="11"/>
      <c r="I1003"/>
      <c r="J1003"/>
      <c r="K1003"/>
      <c r="L1003"/>
    </row>
    <row r="1004" spans="1:12" ht="16" x14ac:dyDescent="0.2">
      <c r="A1004" s="9"/>
      <c r="B1004" s="40"/>
      <c r="C1004" s="9"/>
      <c r="D1004" s="9"/>
      <c r="E1004" s="11"/>
      <c r="F1004" s="11"/>
      <c r="G1004" s="11"/>
      <c r="I1004"/>
      <c r="J1004"/>
      <c r="K1004"/>
      <c r="L1004"/>
    </row>
    <row r="1005" spans="1:12" ht="16" x14ac:dyDescent="0.2">
      <c r="A1005" s="9"/>
      <c r="B1005" s="40"/>
      <c r="C1005" s="9"/>
      <c r="D1005" s="9"/>
      <c r="E1005" s="11"/>
      <c r="F1005" s="11"/>
      <c r="G1005" s="11"/>
      <c r="I1005"/>
      <c r="J1005"/>
      <c r="K1005"/>
      <c r="L1005"/>
    </row>
    <row r="1006" spans="1:12" ht="16" x14ac:dyDescent="0.2">
      <c r="A1006" s="9"/>
      <c r="B1006" s="40"/>
      <c r="C1006" s="9"/>
      <c r="D1006" s="9"/>
      <c r="E1006" s="11"/>
      <c r="F1006" s="11"/>
      <c r="G1006" s="11"/>
      <c r="I1006"/>
      <c r="J1006"/>
      <c r="K1006"/>
      <c r="L1006"/>
    </row>
    <row r="1007" spans="1:12" ht="16" x14ac:dyDescent="0.2">
      <c r="A1007" s="9"/>
      <c r="B1007" s="40"/>
      <c r="C1007" s="9"/>
      <c r="D1007" s="9"/>
      <c r="E1007" s="11"/>
      <c r="F1007" s="11"/>
      <c r="G1007" s="11"/>
      <c r="I1007"/>
      <c r="J1007"/>
      <c r="K1007"/>
      <c r="L1007"/>
    </row>
    <row r="1008" spans="1:12" ht="16" x14ac:dyDescent="0.2">
      <c r="A1008" s="9"/>
      <c r="B1008" s="40"/>
      <c r="C1008" s="9"/>
      <c r="D1008" s="9"/>
      <c r="E1008" s="11"/>
      <c r="F1008" s="11"/>
      <c r="G1008" s="11"/>
      <c r="I1008"/>
      <c r="J1008"/>
      <c r="K1008"/>
      <c r="L1008"/>
    </row>
    <row r="1009" spans="1:12" ht="16" x14ac:dyDescent="0.2">
      <c r="A1009" s="9"/>
      <c r="B1009" s="40"/>
      <c r="C1009" s="9"/>
      <c r="D1009" s="9"/>
      <c r="E1009" s="11"/>
      <c r="F1009" s="11"/>
      <c r="G1009" s="11"/>
      <c r="I1009"/>
      <c r="J1009"/>
      <c r="K1009"/>
      <c r="L1009"/>
    </row>
    <row r="1010" spans="1:12" ht="16" x14ac:dyDescent="0.2">
      <c r="A1010" s="9"/>
      <c r="B1010" s="40"/>
      <c r="C1010" s="9"/>
      <c r="D1010" s="9"/>
      <c r="E1010" s="11"/>
      <c r="F1010" s="11"/>
      <c r="G1010" s="11"/>
      <c r="I1010"/>
      <c r="J1010"/>
      <c r="K1010"/>
      <c r="L1010"/>
    </row>
    <row r="1011" spans="1:12" ht="16" x14ac:dyDescent="0.2">
      <c r="A1011" s="9"/>
      <c r="B1011" s="40"/>
      <c r="C1011" s="9"/>
      <c r="D1011" s="9"/>
      <c r="E1011" s="11"/>
      <c r="F1011" s="11"/>
      <c r="G1011" s="11"/>
      <c r="I1011"/>
      <c r="J1011"/>
      <c r="K1011"/>
      <c r="L1011"/>
    </row>
    <row r="1012" spans="1:12" ht="16" x14ac:dyDescent="0.2">
      <c r="A1012" s="9"/>
      <c r="B1012" s="40"/>
      <c r="C1012" s="7"/>
      <c r="D1012" s="7"/>
      <c r="E1012" s="11"/>
      <c r="F1012" s="11"/>
      <c r="G1012" s="11"/>
      <c r="I1012"/>
      <c r="J1012"/>
      <c r="K1012"/>
      <c r="L1012"/>
    </row>
    <row r="1013" spans="1:12" ht="16" x14ac:dyDescent="0.2">
      <c r="A1013" s="9"/>
      <c r="B1013" s="40"/>
      <c r="C1013" s="9"/>
      <c r="D1013" s="9"/>
      <c r="E1013" s="11"/>
      <c r="F1013" s="11"/>
      <c r="G1013" s="11"/>
      <c r="I1013"/>
      <c r="J1013"/>
      <c r="K1013"/>
      <c r="L1013"/>
    </row>
    <row r="1014" spans="1:12" ht="16" x14ac:dyDescent="0.2">
      <c r="A1014" s="9"/>
      <c r="B1014" s="40"/>
      <c r="C1014" s="9"/>
      <c r="D1014" s="9"/>
      <c r="E1014" s="11"/>
      <c r="F1014" s="11"/>
      <c r="G1014" s="11"/>
      <c r="I1014"/>
      <c r="J1014"/>
      <c r="K1014"/>
      <c r="L1014"/>
    </row>
    <row r="1015" spans="1:12" ht="16" x14ac:dyDescent="0.2">
      <c r="A1015" s="9"/>
      <c r="B1015" s="40"/>
      <c r="C1015" s="7"/>
      <c r="D1015" s="7"/>
      <c r="E1015" s="11"/>
      <c r="F1015" s="11"/>
      <c r="G1015" s="11"/>
      <c r="I1015"/>
      <c r="J1015"/>
      <c r="K1015"/>
      <c r="L1015"/>
    </row>
    <row r="1016" spans="1:12" ht="16" x14ac:dyDescent="0.2">
      <c r="A1016" s="9"/>
      <c r="B1016" s="40"/>
      <c r="C1016" s="9"/>
      <c r="D1016" s="9"/>
      <c r="E1016" s="11"/>
      <c r="F1016" s="11"/>
      <c r="G1016" s="11"/>
      <c r="I1016"/>
      <c r="J1016"/>
      <c r="K1016"/>
      <c r="L1016"/>
    </row>
    <row r="1017" spans="1:12" ht="16" x14ac:dyDescent="0.2">
      <c r="A1017" s="9"/>
      <c r="B1017" s="40"/>
      <c r="C1017" s="9"/>
      <c r="D1017" s="9"/>
      <c r="E1017" s="11"/>
      <c r="F1017" s="11"/>
      <c r="G1017" s="11"/>
      <c r="I1017"/>
      <c r="J1017"/>
      <c r="K1017"/>
      <c r="L1017"/>
    </row>
    <row r="1018" spans="1:12" ht="16" x14ac:dyDescent="0.2">
      <c r="A1018" s="9"/>
      <c r="B1018" s="40"/>
      <c r="C1018" s="9"/>
      <c r="D1018" s="9"/>
      <c r="E1018" s="11"/>
      <c r="F1018" s="11"/>
      <c r="G1018" s="11"/>
      <c r="I1018"/>
      <c r="J1018"/>
      <c r="K1018"/>
      <c r="L1018"/>
    </row>
    <row r="1019" spans="1:12" ht="16" x14ac:dyDescent="0.2">
      <c r="A1019" s="9"/>
      <c r="B1019" s="40"/>
      <c r="C1019" s="9"/>
      <c r="D1019" s="9"/>
      <c r="E1019" s="11"/>
      <c r="F1019" s="11"/>
      <c r="G1019" s="11"/>
      <c r="I1019"/>
      <c r="J1019"/>
      <c r="K1019"/>
      <c r="L1019"/>
    </row>
    <row r="1020" spans="1:12" ht="16" x14ac:dyDescent="0.2">
      <c r="A1020" s="9"/>
      <c r="B1020" s="40"/>
      <c r="C1020" s="9"/>
      <c r="D1020" s="9"/>
      <c r="E1020" s="11"/>
      <c r="F1020" s="11"/>
      <c r="G1020" s="11"/>
      <c r="I1020"/>
      <c r="J1020"/>
      <c r="K1020"/>
      <c r="L1020"/>
    </row>
    <row r="1021" spans="1:12" ht="16" x14ac:dyDescent="0.2">
      <c r="A1021" s="9"/>
      <c r="B1021" s="40"/>
      <c r="C1021" s="9"/>
      <c r="D1021" s="9"/>
      <c r="E1021" s="11"/>
      <c r="F1021" s="11"/>
      <c r="G1021" s="11"/>
      <c r="I1021"/>
      <c r="J1021"/>
      <c r="K1021"/>
      <c r="L1021"/>
    </row>
    <row r="1022" spans="1:12" ht="16" x14ac:dyDescent="0.2">
      <c r="A1022" s="9"/>
      <c r="B1022" s="40"/>
      <c r="C1022" s="9"/>
      <c r="D1022" s="9"/>
      <c r="E1022" s="11"/>
      <c r="F1022" s="11"/>
      <c r="G1022" s="11"/>
      <c r="I1022"/>
      <c r="J1022"/>
      <c r="K1022"/>
      <c r="L1022"/>
    </row>
    <row r="1023" spans="1:12" ht="16" x14ac:dyDescent="0.2">
      <c r="A1023" s="9"/>
      <c r="B1023" s="40"/>
      <c r="C1023" s="9"/>
      <c r="D1023" s="9"/>
      <c r="E1023" s="11"/>
      <c r="F1023" s="11"/>
      <c r="G1023" s="11"/>
      <c r="I1023"/>
      <c r="J1023"/>
      <c r="K1023"/>
      <c r="L1023"/>
    </row>
    <row r="1024" spans="1:12" ht="16" x14ac:dyDescent="0.2">
      <c r="A1024" s="9"/>
      <c r="B1024" s="40"/>
      <c r="C1024" s="9"/>
      <c r="D1024" s="9"/>
      <c r="E1024" s="11"/>
      <c r="F1024" s="11"/>
      <c r="G1024" s="11"/>
      <c r="I1024"/>
      <c r="J1024"/>
      <c r="K1024"/>
      <c r="L1024"/>
    </row>
    <row r="1025" spans="1:12" ht="16" x14ac:dyDescent="0.2">
      <c r="A1025" s="9"/>
      <c r="B1025" s="40"/>
      <c r="C1025" s="9"/>
      <c r="D1025" s="9"/>
      <c r="E1025" s="11"/>
      <c r="F1025" s="11"/>
      <c r="G1025" s="11"/>
      <c r="I1025"/>
      <c r="J1025"/>
      <c r="K1025"/>
      <c r="L1025"/>
    </row>
    <row r="1026" spans="1:12" ht="16" x14ac:dyDescent="0.2">
      <c r="A1026" s="9"/>
      <c r="B1026" s="40"/>
      <c r="C1026" s="9"/>
      <c r="D1026" s="9"/>
      <c r="E1026" s="11"/>
      <c r="F1026" s="11"/>
      <c r="G1026" s="11"/>
      <c r="I1026"/>
      <c r="J1026"/>
      <c r="K1026"/>
      <c r="L1026"/>
    </row>
    <row r="1027" spans="1:12" ht="16" x14ac:dyDescent="0.2">
      <c r="A1027" s="9"/>
      <c r="B1027" s="40"/>
      <c r="C1027" s="9"/>
      <c r="D1027" s="9"/>
      <c r="E1027" s="11"/>
      <c r="F1027" s="11"/>
      <c r="G1027" s="11"/>
      <c r="I1027"/>
      <c r="J1027"/>
      <c r="K1027"/>
      <c r="L1027"/>
    </row>
    <row r="1028" spans="1:12" ht="16" x14ac:dyDescent="0.2">
      <c r="A1028" s="9"/>
      <c r="B1028" s="40"/>
      <c r="C1028" s="9"/>
      <c r="D1028" s="9"/>
      <c r="E1028" s="11"/>
      <c r="F1028" s="11"/>
      <c r="G1028" s="11"/>
      <c r="I1028"/>
      <c r="J1028"/>
      <c r="K1028"/>
      <c r="L1028"/>
    </row>
    <row r="1029" spans="1:12" ht="16" x14ac:dyDescent="0.2">
      <c r="A1029" s="9"/>
      <c r="B1029" s="40"/>
      <c r="C1029" s="9"/>
      <c r="D1029" s="9"/>
      <c r="E1029" s="11"/>
      <c r="F1029" s="11"/>
      <c r="G1029" s="11"/>
      <c r="I1029"/>
      <c r="J1029"/>
      <c r="K1029"/>
      <c r="L1029"/>
    </row>
    <row r="1030" spans="1:12" ht="16" x14ac:dyDescent="0.2">
      <c r="A1030" s="9"/>
      <c r="B1030" s="40"/>
      <c r="C1030" s="9"/>
      <c r="D1030" s="9"/>
      <c r="E1030" s="11"/>
      <c r="F1030" s="11"/>
      <c r="G1030" s="11"/>
      <c r="I1030"/>
      <c r="J1030"/>
      <c r="K1030"/>
      <c r="L1030"/>
    </row>
    <row r="1031" spans="1:12" ht="16" x14ac:dyDescent="0.2">
      <c r="A1031" s="9"/>
      <c r="B1031" s="40"/>
      <c r="C1031" s="9"/>
      <c r="D1031" s="9"/>
      <c r="E1031" s="11"/>
      <c r="F1031" s="11"/>
      <c r="G1031" s="11"/>
      <c r="I1031"/>
      <c r="J1031"/>
      <c r="K1031"/>
      <c r="L1031"/>
    </row>
    <row r="1032" spans="1:12" ht="16" x14ac:dyDescent="0.2">
      <c r="A1032" s="9"/>
      <c r="B1032" s="40"/>
      <c r="C1032" s="9"/>
      <c r="D1032" s="9"/>
      <c r="E1032" s="11"/>
      <c r="F1032" s="11"/>
      <c r="G1032" s="11"/>
      <c r="I1032"/>
      <c r="J1032"/>
      <c r="K1032"/>
      <c r="L1032"/>
    </row>
    <row r="1033" spans="1:12" ht="16" x14ac:dyDescent="0.2">
      <c r="A1033" s="9"/>
      <c r="B1033" s="40"/>
      <c r="C1033" s="9"/>
      <c r="D1033" s="9"/>
      <c r="E1033" s="11"/>
      <c r="F1033" s="11"/>
      <c r="G1033" s="11"/>
      <c r="I1033"/>
      <c r="J1033"/>
      <c r="K1033"/>
      <c r="L1033"/>
    </row>
    <row r="1034" spans="1:12" ht="16" x14ac:dyDescent="0.2">
      <c r="A1034" s="9"/>
      <c r="B1034" s="40"/>
      <c r="C1034" s="9"/>
      <c r="D1034" s="9"/>
      <c r="E1034" s="11"/>
      <c r="F1034" s="11"/>
      <c r="G1034" s="11"/>
      <c r="I1034"/>
      <c r="J1034"/>
      <c r="K1034"/>
      <c r="L1034"/>
    </row>
    <row r="1035" spans="1:12" ht="16" x14ac:dyDescent="0.2">
      <c r="A1035" s="9"/>
      <c r="B1035" s="40"/>
      <c r="C1035" s="9"/>
      <c r="D1035" s="9"/>
      <c r="E1035" s="11"/>
      <c r="F1035" s="11"/>
      <c r="G1035" s="11"/>
      <c r="I1035"/>
      <c r="J1035"/>
      <c r="K1035"/>
      <c r="L1035"/>
    </row>
    <row r="1036" spans="1:12" ht="16" x14ac:dyDescent="0.2">
      <c r="A1036" s="9"/>
      <c r="B1036" s="40"/>
      <c r="C1036" s="7"/>
      <c r="D1036" s="7"/>
      <c r="E1036" s="11"/>
      <c r="F1036" s="11"/>
      <c r="G1036" s="11"/>
      <c r="I1036"/>
      <c r="J1036"/>
      <c r="K1036"/>
      <c r="L1036"/>
    </row>
    <row r="1037" spans="1:12" ht="16" x14ac:dyDescent="0.2">
      <c r="A1037" s="9"/>
      <c r="B1037" s="40"/>
      <c r="C1037" s="9"/>
      <c r="D1037" s="9"/>
      <c r="E1037" s="11"/>
      <c r="F1037" s="11"/>
      <c r="G1037" s="11"/>
      <c r="I1037"/>
      <c r="J1037"/>
      <c r="K1037"/>
      <c r="L1037"/>
    </row>
    <row r="1038" spans="1:12" ht="16" x14ac:dyDescent="0.2">
      <c r="A1038" s="9"/>
      <c r="B1038" s="40"/>
      <c r="C1038" s="9"/>
      <c r="D1038" s="9"/>
      <c r="E1038" s="11"/>
      <c r="F1038" s="11"/>
      <c r="G1038" s="11"/>
      <c r="I1038"/>
      <c r="J1038"/>
      <c r="K1038"/>
      <c r="L1038"/>
    </row>
    <row r="1039" spans="1:12" ht="16" x14ac:dyDescent="0.2">
      <c r="A1039" s="9"/>
      <c r="B1039" s="40"/>
      <c r="C1039" s="9"/>
      <c r="D1039" s="9"/>
      <c r="E1039" s="11"/>
      <c r="F1039" s="11"/>
      <c r="G1039" s="11"/>
      <c r="I1039"/>
      <c r="J1039"/>
      <c r="K1039"/>
      <c r="L1039"/>
    </row>
    <row r="1040" spans="1:12" ht="16" x14ac:dyDescent="0.2">
      <c r="A1040" s="9"/>
      <c r="B1040" s="40"/>
      <c r="C1040" s="9"/>
      <c r="D1040" s="9"/>
      <c r="E1040" s="11"/>
      <c r="F1040" s="11"/>
      <c r="G1040" s="11"/>
      <c r="I1040"/>
      <c r="J1040"/>
      <c r="K1040"/>
      <c r="L1040"/>
    </row>
    <row r="1041" spans="1:12" ht="16" x14ac:dyDescent="0.2">
      <c r="A1041" s="9"/>
      <c r="B1041" s="40"/>
      <c r="C1041" s="9"/>
      <c r="D1041" s="9"/>
      <c r="E1041" s="11"/>
      <c r="F1041" s="11"/>
      <c r="G1041" s="11"/>
      <c r="I1041"/>
      <c r="J1041"/>
      <c r="K1041"/>
      <c r="L1041"/>
    </row>
    <row r="1042" spans="1:12" ht="16" x14ac:dyDescent="0.2">
      <c r="A1042" s="9"/>
      <c r="B1042" s="40"/>
      <c r="C1042" s="9"/>
      <c r="D1042" s="9"/>
      <c r="E1042" s="11"/>
      <c r="F1042" s="11"/>
      <c r="G1042" s="11"/>
      <c r="I1042"/>
      <c r="J1042"/>
      <c r="K1042"/>
      <c r="L1042"/>
    </row>
    <row r="1043" spans="1:12" ht="16" x14ac:dyDescent="0.2">
      <c r="A1043" s="9"/>
      <c r="B1043" s="40"/>
      <c r="C1043" s="9"/>
      <c r="D1043" s="9"/>
      <c r="E1043" s="11"/>
      <c r="F1043" s="11"/>
      <c r="G1043" s="11"/>
      <c r="I1043"/>
      <c r="J1043"/>
      <c r="K1043"/>
      <c r="L1043"/>
    </row>
    <row r="1044" spans="1:12" ht="16" x14ac:dyDescent="0.2">
      <c r="A1044" s="9"/>
      <c r="B1044" s="40"/>
      <c r="C1044" s="7"/>
      <c r="D1044" s="7"/>
      <c r="E1044" s="11"/>
      <c r="F1044" s="11"/>
      <c r="G1044" s="11"/>
      <c r="I1044"/>
      <c r="J1044"/>
      <c r="K1044"/>
      <c r="L1044"/>
    </row>
    <row r="1045" spans="1:12" ht="16" x14ac:dyDescent="0.2">
      <c r="A1045" s="9"/>
      <c r="B1045" s="40"/>
      <c r="C1045" s="9"/>
      <c r="D1045" s="9"/>
      <c r="E1045" s="11"/>
      <c r="F1045" s="11"/>
      <c r="G1045" s="11"/>
      <c r="I1045"/>
      <c r="J1045"/>
      <c r="K1045"/>
      <c r="L1045"/>
    </row>
    <row r="1046" spans="1:12" ht="16" x14ac:dyDescent="0.2">
      <c r="A1046" s="9"/>
      <c r="B1046" s="40"/>
      <c r="C1046" s="7"/>
      <c r="D1046" s="7"/>
      <c r="E1046" s="11"/>
      <c r="F1046" s="11"/>
      <c r="G1046" s="11"/>
      <c r="I1046"/>
      <c r="J1046"/>
      <c r="K1046"/>
      <c r="L1046"/>
    </row>
    <row r="1047" spans="1:12" ht="16" x14ac:dyDescent="0.2">
      <c r="A1047" s="9"/>
      <c r="B1047" s="40"/>
      <c r="C1047" s="9"/>
      <c r="D1047" s="9"/>
      <c r="E1047" s="11"/>
      <c r="F1047" s="11"/>
      <c r="G1047" s="11"/>
      <c r="I1047"/>
      <c r="J1047"/>
      <c r="K1047"/>
      <c r="L1047"/>
    </row>
    <row r="1048" spans="1:12" ht="16" x14ac:dyDescent="0.2">
      <c r="A1048" s="9"/>
      <c r="B1048" s="40"/>
      <c r="C1048" s="9"/>
      <c r="D1048" s="9"/>
      <c r="E1048" s="11"/>
      <c r="F1048" s="11"/>
      <c r="G1048" s="11"/>
      <c r="I1048"/>
      <c r="J1048"/>
      <c r="K1048"/>
      <c r="L1048"/>
    </row>
    <row r="1049" spans="1:12" ht="16" x14ac:dyDescent="0.2">
      <c r="A1049" s="9"/>
      <c r="B1049" s="40"/>
      <c r="C1049" s="9"/>
      <c r="D1049" s="9"/>
      <c r="E1049" s="11"/>
      <c r="F1049" s="11"/>
      <c r="G1049" s="11"/>
      <c r="I1049"/>
      <c r="J1049"/>
      <c r="K1049"/>
      <c r="L1049"/>
    </row>
    <row r="1050" spans="1:12" ht="16" x14ac:dyDescent="0.2">
      <c r="A1050" s="9"/>
      <c r="B1050" s="40"/>
      <c r="C1050" s="9"/>
      <c r="D1050" s="9"/>
      <c r="E1050" s="11"/>
      <c r="F1050" s="11"/>
      <c r="G1050" s="11"/>
      <c r="I1050"/>
      <c r="J1050"/>
      <c r="K1050"/>
      <c r="L1050"/>
    </row>
    <row r="1051" spans="1:12" ht="16" x14ac:dyDescent="0.2">
      <c r="A1051" s="9"/>
      <c r="B1051" s="40"/>
      <c r="C1051" s="9"/>
      <c r="D1051" s="9"/>
      <c r="E1051" s="11"/>
      <c r="F1051" s="11"/>
      <c r="G1051" s="11"/>
      <c r="I1051"/>
      <c r="J1051"/>
      <c r="K1051"/>
      <c r="L1051"/>
    </row>
    <row r="1052" spans="1:12" ht="16" x14ac:dyDescent="0.2">
      <c r="A1052" s="9"/>
      <c r="B1052" s="40"/>
      <c r="C1052" s="9"/>
      <c r="D1052" s="9"/>
      <c r="E1052" s="11"/>
      <c r="F1052" s="11"/>
      <c r="G1052" s="11"/>
      <c r="I1052"/>
      <c r="J1052"/>
      <c r="K1052"/>
      <c r="L1052"/>
    </row>
    <row r="1053" spans="1:12" ht="16" x14ac:dyDescent="0.2">
      <c r="A1053" s="9"/>
      <c r="B1053" s="40"/>
      <c r="C1053" s="7"/>
      <c r="D1053" s="7"/>
      <c r="E1053" s="11"/>
      <c r="F1053" s="11"/>
      <c r="G1053" s="11"/>
      <c r="I1053"/>
      <c r="J1053"/>
      <c r="K1053"/>
      <c r="L1053"/>
    </row>
    <row r="1054" spans="1:12" ht="16" x14ac:dyDescent="0.2">
      <c r="A1054" s="9"/>
      <c r="B1054" s="40"/>
      <c r="C1054" s="9"/>
      <c r="D1054" s="9"/>
      <c r="E1054" s="11"/>
      <c r="F1054" s="11"/>
      <c r="G1054" s="11"/>
      <c r="I1054"/>
      <c r="J1054"/>
      <c r="K1054"/>
      <c r="L1054"/>
    </row>
    <row r="1055" spans="1:12" ht="16" x14ac:dyDescent="0.2">
      <c r="A1055" s="9"/>
      <c r="B1055" s="40"/>
      <c r="C1055" s="7"/>
      <c r="D1055" s="7"/>
      <c r="E1055" s="11"/>
      <c r="F1055" s="11"/>
      <c r="G1055" s="11"/>
      <c r="I1055"/>
      <c r="J1055"/>
      <c r="K1055"/>
      <c r="L1055"/>
    </row>
    <row r="1056" spans="1:12" ht="16" x14ac:dyDescent="0.2">
      <c r="A1056" s="9"/>
      <c r="B1056" s="40"/>
      <c r="C1056" s="9"/>
      <c r="D1056" s="9"/>
      <c r="E1056" s="11"/>
      <c r="F1056" s="11"/>
      <c r="G1056" s="11"/>
      <c r="I1056"/>
      <c r="J1056"/>
      <c r="K1056"/>
      <c r="L1056"/>
    </row>
    <row r="1057" spans="1:12" ht="16" x14ac:dyDescent="0.2">
      <c r="A1057" s="9"/>
      <c r="B1057" s="40"/>
      <c r="C1057" s="9"/>
      <c r="D1057" s="9"/>
      <c r="E1057" s="11"/>
      <c r="F1057" s="11"/>
      <c r="G1057" s="11"/>
      <c r="I1057"/>
      <c r="J1057"/>
      <c r="K1057"/>
      <c r="L1057"/>
    </row>
    <row r="1058" spans="1:12" ht="16" x14ac:dyDescent="0.2">
      <c r="A1058" s="9"/>
      <c r="B1058" s="40"/>
      <c r="C1058" s="9"/>
      <c r="D1058" s="9"/>
      <c r="E1058" s="11"/>
      <c r="F1058" s="11"/>
      <c r="G1058" s="11"/>
      <c r="I1058"/>
      <c r="J1058"/>
      <c r="K1058"/>
      <c r="L1058"/>
    </row>
    <row r="1059" spans="1:12" ht="16" x14ac:dyDescent="0.2">
      <c r="A1059" s="9"/>
      <c r="B1059" s="40"/>
      <c r="C1059" s="9"/>
      <c r="D1059" s="9"/>
      <c r="E1059" s="11"/>
      <c r="F1059" s="11"/>
      <c r="G1059" s="11"/>
      <c r="I1059"/>
      <c r="J1059"/>
      <c r="K1059"/>
      <c r="L1059"/>
    </row>
    <row r="1060" spans="1:12" ht="16" x14ac:dyDescent="0.2">
      <c r="A1060" s="9"/>
      <c r="B1060" s="40"/>
      <c r="C1060" s="9"/>
      <c r="D1060" s="9"/>
      <c r="E1060" s="11"/>
      <c r="F1060" s="11"/>
      <c r="G1060" s="11"/>
      <c r="I1060"/>
      <c r="J1060"/>
      <c r="K1060"/>
      <c r="L1060"/>
    </row>
    <row r="1061" spans="1:12" ht="16" x14ac:dyDescent="0.2">
      <c r="A1061" s="9"/>
      <c r="B1061" s="40"/>
      <c r="C1061" s="9"/>
      <c r="D1061" s="9"/>
      <c r="E1061" s="11"/>
      <c r="F1061" s="11"/>
      <c r="G1061" s="11"/>
      <c r="I1061"/>
      <c r="J1061"/>
      <c r="K1061"/>
      <c r="L1061"/>
    </row>
    <row r="1062" spans="1:12" ht="16" x14ac:dyDescent="0.2">
      <c r="A1062" s="9"/>
      <c r="B1062" s="40"/>
      <c r="C1062" s="9"/>
      <c r="D1062" s="9"/>
      <c r="E1062" s="11"/>
      <c r="F1062" s="11"/>
      <c r="G1062" s="11"/>
      <c r="I1062"/>
      <c r="J1062"/>
      <c r="K1062"/>
      <c r="L1062"/>
    </row>
    <row r="1063" spans="1:12" ht="16" x14ac:dyDescent="0.2">
      <c r="A1063" s="9"/>
      <c r="B1063" s="40"/>
      <c r="C1063" s="9"/>
      <c r="D1063" s="9"/>
      <c r="E1063" s="11"/>
      <c r="F1063" s="11"/>
      <c r="G1063" s="11"/>
      <c r="I1063"/>
      <c r="J1063"/>
      <c r="K1063"/>
      <c r="L1063"/>
    </row>
    <row r="1064" spans="1:12" ht="16" x14ac:dyDescent="0.2">
      <c r="A1064" s="9"/>
      <c r="B1064" s="40"/>
      <c r="C1064" s="9"/>
      <c r="D1064" s="9"/>
      <c r="E1064" s="11"/>
      <c r="F1064" s="11"/>
      <c r="G1064" s="11"/>
      <c r="I1064"/>
      <c r="J1064"/>
      <c r="K1064"/>
      <c r="L1064"/>
    </row>
    <row r="1065" spans="1:12" ht="16" x14ac:dyDescent="0.2">
      <c r="A1065" s="9"/>
      <c r="B1065" s="40"/>
      <c r="C1065" s="9"/>
      <c r="D1065" s="9"/>
      <c r="E1065" s="11"/>
      <c r="F1065" s="11"/>
      <c r="G1065" s="11"/>
      <c r="I1065"/>
      <c r="J1065"/>
      <c r="K1065"/>
      <c r="L1065"/>
    </row>
    <row r="1066" spans="1:12" ht="16" x14ac:dyDescent="0.2">
      <c r="A1066" s="9"/>
      <c r="B1066" s="40"/>
      <c r="C1066" s="9"/>
      <c r="D1066" s="9"/>
      <c r="E1066" s="11"/>
      <c r="F1066" s="11"/>
      <c r="G1066" s="11"/>
      <c r="I1066"/>
      <c r="J1066"/>
      <c r="K1066"/>
      <c r="L1066"/>
    </row>
    <row r="1067" spans="1:12" ht="16" x14ac:dyDescent="0.2">
      <c r="A1067" s="9"/>
      <c r="B1067" s="40"/>
      <c r="C1067" s="9"/>
      <c r="D1067" s="9"/>
      <c r="E1067" s="11"/>
      <c r="F1067" s="11"/>
      <c r="G1067" s="11"/>
      <c r="I1067"/>
      <c r="J1067"/>
      <c r="K1067"/>
      <c r="L1067"/>
    </row>
    <row r="1068" spans="1:12" ht="16" x14ac:dyDescent="0.2">
      <c r="A1068" s="9"/>
      <c r="B1068" s="40"/>
      <c r="C1068" s="9"/>
      <c r="D1068" s="9"/>
      <c r="E1068" s="11"/>
      <c r="F1068" s="11"/>
      <c r="G1068" s="11"/>
      <c r="I1068"/>
      <c r="J1068"/>
      <c r="K1068"/>
      <c r="L1068"/>
    </row>
    <row r="1069" spans="1:12" ht="16" x14ac:dyDescent="0.2">
      <c r="A1069" s="9"/>
      <c r="B1069" s="40"/>
      <c r="C1069" s="9"/>
      <c r="D1069" s="9"/>
      <c r="E1069" s="11"/>
      <c r="F1069" s="11"/>
      <c r="G1069" s="11"/>
      <c r="I1069"/>
      <c r="J1069"/>
      <c r="K1069"/>
      <c r="L1069"/>
    </row>
    <row r="1070" spans="1:12" ht="16" x14ac:dyDescent="0.2">
      <c r="A1070" s="9"/>
      <c r="B1070" s="40"/>
      <c r="C1070" s="9"/>
      <c r="D1070" s="9"/>
      <c r="E1070" s="11"/>
      <c r="F1070" s="11"/>
      <c r="G1070" s="11"/>
      <c r="I1070"/>
      <c r="J1070"/>
      <c r="K1070"/>
      <c r="L1070"/>
    </row>
    <row r="1071" spans="1:12" ht="16" x14ac:dyDescent="0.2">
      <c r="A1071" s="9"/>
      <c r="B1071" s="40"/>
      <c r="C1071" s="9"/>
      <c r="D1071" s="9"/>
      <c r="E1071" s="11"/>
      <c r="F1071" s="11"/>
      <c r="G1071" s="11"/>
      <c r="I1071"/>
      <c r="J1071"/>
      <c r="K1071"/>
      <c r="L1071"/>
    </row>
    <row r="1072" spans="1:12" ht="16" x14ac:dyDescent="0.2">
      <c r="A1072" s="9"/>
      <c r="B1072" s="40"/>
      <c r="C1072" s="9"/>
      <c r="D1072" s="9"/>
      <c r="E1072" s="11"/>
      <c r="F1072" s="11"/>
      <c r="G1072" s="11"/>
      <c r="I1072"/>
      <c r="J1072"/>
      <c r="K1072"/>
      <c r="L1072"/>
    </row>
    <row r="1073" spans="1:12" ht="16" x14ac:dyDescent="0.2">
      <c r="A1073" s="9"/>
      <c r="B1073" s="40"/>
      <c r="C1073" s="9"/>
      <c r="D1073" s="9"/>
      <c r="E1073" s="11"/>
      <c r="F1073" s="11"/>
      <c r="G1073" s="11"/>
      <c r="I1073"/>
      <c r="J1073"/>
      <c r="K1073"/>
      <c r="L1073"/>
    </row>
    <row r="1074" spans="1:12" ht="16" x14ac:dyDescent="0.2">
      <c r="A1074" s="9"/>
      <c r="B1074" s="40"/>
      <c r="C1074" s="9"/>
      <c r="D1074" s="9"/>
      <c r="E1074" s="11"/>
      <c r="F1074" s="11"/>
      <c r="G1074" s="11"/>
      <c r="I1074"/>
      <c r="J1074"/>
      <c r="K1074"/>
      <c r="L1074"/>
    </row>
    <row r="1075" spans="1:12" ht="16" x14ac:dyDescent="0.2">
      <c r="A1075" s="9"/>
      <c r="B1075" s="40"/>
      <c r="C1075" s="9"/>
      <c r="D1075" s="9"/>
      <c r="E1075" s="11"/>
      <c r="F1075" s="11"/>
      <c r="G1075" s="11"/>
      <c r="I1075"/>
      <c r="J1075"/>
      <c r="K1075"/>
      <c r="L1075"/>
    </row>
    <row r="1076" spans="1:12" ht="16" x14ac:dyDescent="0.2">
      <c r="A1076" s="9"/>
      <c r="B1076" s="40"/>
      <c r="C1076" s="9"/>
      <c r="D1076" s="9"/>
      <c r="E1076" s="11"/>
      <c r="F1076" s="11"/>
      <c r="G1076" s="11"/>
      <c r="I1076"/>
      <c r="J1076"/>
      <c r="K1076"/>
      <c r="L1076"/>
    </row>
    <row r="1077" spans="1:12" ht="16" x14ac:dyDescent="0.2">
      <c r="A1077" s="9"/>
      <c r="B1077" s="40"/>
      <c r="C1077" s="9"/>
      <c r="D1077" s="9"/>
      <c r="E1077" s="11"/>
      <c r="F1077" s="11"/>
      <c r="G1077" s="11"/>
      <c r="I1077"/>
      <c r="J1077"/>
      <c r="K1077"/>
      <c r="L1077"/>
    </row>
    <row r="1078" spans="1:12" ht="16" x14ac:dyDescent="0.2">
      <c r="A1078" s="9"/>
      <c r="B1078" s="40"/>
      <c r="C1078" s="9"/>
      <c r="D1078" s="9"/>
      <c r="E1078" s="11"/>
      <c r="F1078" s="11"/>
      <c r="G1078" s="11"/>
      <c r="I1078"/>
      <c r="J1078"/>
      <c r="K1078"/>
      <c r="L1078"/>
    </row>
    <row r="1079" spans="1:12" ht="16" x14ac:dyDescent="0.2">
      <c r="A1079" s="9"/>
      <c r="B1079" s="40"/>
      <c r="C1079" s="9"/>
      <c r="D1079" s="9"/>
      <c r="E1079" s="11"/>
      <c r="F1079" s="11"/>
      <c r="G1079" s="11"/>
      <c r="I1079"/>
      <c r="J1079"/>
      <c r="K1079"/>
      <c r="L1079"/>
    </row>
    <row r="1080" spans="1:12" ht="16" x14ac:dyDescent="0.2">
      <c r="A1080" s="9"/>
      <c r="B1080" s="40"/>
      <c r="C1080" s="9"/>
      <c r="D1080" s="9"/>
      <c r="E1080" s="11"/>
      <c r="F1080" s="11"/>
      <c r="G1080" s="11"/>
      <c r="I1080"/>
      <c r="J1080"/>
      <c r="K1080"/>
      <c r="L1080"/>
    </row>
    <row r="1081" spans="1:12" ht="16" x14ac:dyDescent="0.2">
      <c r="A1081" s="9"/>
      <c r="B1081" s="40"/>
      <c r="C1081" s="9"/>
      <c r="D1081" s="9"/>
      <c r="E1081" s="11"/>
      <c r="F1081" s="11"/>
      <c r="G1081" s="11"/>
      <c r="I1081"/>
      <c r="J1081"/>
      <c r="K1081"/>
      <c r="L1081"/>
    </row>
    <row r="1082" spans="1:12" ht="16" x14ac:dyDescent="0.2">
      <c r="A1082" s="9"/>
      <c r="B1082" s="40"/>
      <c r="C1082" s="9"/>
      <c r="D1082" s="9"/>
      <c r="E1082" s="11"/>
      <c r="F1082" s="11"/>
      <c r="G1082" s="11"/>
      <c r="I1082"/>
      <c r="J1082"/>
      <c r="K1082"/>
      <c r="L1082"/>
    </row>
    <row r="1083" spans="1:12" ht="16" x14ac:dyDescent="0.2">
      <c r="A1083" s="9"/>
      <c r="B1083" s="40"/>
      <c r="C1083" s="9"/>
      <c r="D1083" s="9"/>
      <c r="E1083" s="11"/>
      <c r="F1083" s="11"/>
      <c r="G1083" s="11"/>
      <c r="I1083"/>
      <c r="J1083"/>
      <c r="K1083"/>
      <c r="L1083"/>
    </row>
    <row r="1084" spans="1:12" ht="16" x14ac:dyDescent="0.2">
      <c r="I1084"/>
      <c r="J1084"/>
      <c r="K1084"/>
      <c r="L1084"/>
    </row>
  </sheetData>
  <autoFilter ref="A2:K572" xr:uid="{C9E07FB3-E258-43BB-A7CD-01BF63DCDF2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4845-F40F-4F3A-A802-F45AE550DD09}">
  <sheetPr>
    <tabColor theme="9" tint="0.79998168889431442"/>
  </sheetPr>
  <dimension ref="A1:BC1219"/>
  <sheetViews>
    <sheetView zoomScale="70" zoomScaleNormal="70" workbookViewId="0">
      <selection activeCell="K29" sqref="K29"/>
    </sheetView>
  </sheetViews>
  <sheetFormatPr baseColWidth="10" defaultColWidth="8.83203125" defaultRowHeight="16" x14ac:dyDescent="0.2"/>
  <cols>
    <col min="1" max="1" width="16.83203125" bestFit="1" customWidth="1"/>
    <col min="2" max="2" width="11.33203125" customWidth="1"/>
    <col min="3" max="3" width="34.83203125" customWidth="1"/>
    <col min="4" max="4" width="92.33203125" customWidth="1"/>
    <col min="5" max="5" width="16.83203125" customWidth="1"/>
    <col min="6" max="6" width="13.1640625" customWidth="1"/>
    <col min="7" max="7" width="15.1640625" customWidth="1"/>
    <col min="8" max="8" width="1.83203125" customWidth="1"/>
    <col min="9" max="9" width="17.5" customWidth="1"/>
    <col min="10" max="10" width="15.6640625" customWidth="1"/>
    <col min="11" max="11" width="37.83203125" customWidth="1"/>
    <col min="12" max="12" width="43.6640625" customWidth="1"/>
  </cols>
  <sheetData>
    <row r="1" spans="1:13" x14ac:dyDescent="0.2">
      <c r="A1" s="59"/>
      <c r="B1" s="59"/>
      <c r="C1" s="59"/>
      <c r="D1" s="59"/>
      <c r="E1" s="60"/>
      <c r="F1" s="60"/>
      <c r="G1" s="60"/>
      <c r="H1" s="60"/>
      <c r="I1" s="60"/>
      <c r="J1" s="59"/>
      <c r="K1" s="59"/>
      <c r="L1" s="59"/>
    </row>
    <row r="2" spans="1:13" s="2" customFormat="1" ht="13" x14ac:dyDescent="0.15">
      <c r="A2" s="61" t="s">
        <v>19</v>
      </c>
      <c r="B2" s="62" t="s">
        <v>20</v>
      </c>
      <c r="C2" s="61" t="s">
        <v>21</v>
      </c>
      <c r="D2" s="61" t="s">
        <v>22</v>
      </c>
      <c r="E2" s="63" t="s">
        <v>23</v>
      </c>
      <c r="F2" s="63" t="s">
        <v>24</v>
      </c>
      <c r="G2" s="64" t="s">
        <v>25</v>
      </c>
      <c r="H2" s="64"/>
      <c r="I2" s="63" t="s">
        <v>26</v>
      </c>
      <c r="J2" s="61" t="s">
        <v>27</v>
      </c>
      <c r="K2" s="61" t="s">
        <v>28</v>
      </c>
      <c r="L2" s="59" t="s">
        <v>735</v>
      </c>
      <c r="M2" s="3"/>
    </row>
    <row r="3" spans="1:13" x14ac:dyDescent="0.2">
      <c r="A3" s="65" t="s">
        <v>736</v>
      </c>
      <c r="B3" s="66">
        <v>45744</v>
      </c>
      <c r="C3" s="65"/>
      <c r="D3" s="67"/>
      <c r="E3" s="60"/>
      <c r="F3" s="60">
        <v>15000</v>
      </c>
      <c r="G3" s="60">
        <f t="shared" ref="G3:G28" si="0">G4+F3-E3</f>
        <v>426.16000000000349</v>
      </c>
      <c r="H3" s="68"/>
      <c r="I3" s="85">
        <f t="shared" ref="I3:I28" si="1">-E3+F3</f>
        <v>15000</v>
      </c>
      <c r="J3" s="86">
        <f t="shared" ref="J3:J28" si="2">EOMONTH(B3,0)</f>
        <v>45747</v>
      </c>
      <c r="K3" s="87" t="s">
        <v>737</v>
      </c>
      <c r="L3" s="59"/>
    </row>
    <row r="4" spans="1:13" x14ac:dyDescent="0.2">
      <c r="A4" s="65" t="s">
        <v>736</v>
      </c>
      <c r="B4" s="66">
        <v>45744</v>
      </c>
      <c r="C4" s="65" t="s">
        <v>5618</v>
      </c>
      <c r="D4" s="67"/>
      <c r="E4" s="60">
        <v>2040</v>
      </c>
      <c r="F4" s="60"/>
      <c r="G4" s="60">
        <f t="shared" si="0"/>
        <v>-14573.839999999997</v>
      </c>
      <c r="H4" s="68"/>
      <c r="I4" s="85">
        <f t="shared" si="1"/>
        <v>-2040</v>
      </c>
      <c r="J4" s="86">
        <f t="shared" si="2"/>
        <v>45747</v>
      </c>
      <c r="K4" s="87" t="s">
        <v>9</v>
      </c>
      <c r="L4" s="59"/>
    </row>
    <row r="5" spans="1:13" x14ac:dyDescent="0.2">
      <c r="A5" s="65" t="s">
        <v>736</v>
      </c>
      <c r="B5" s="66">
        <v>45744</v>
      </c>
      <c r="C5" s="65" t="s">
        <v>5618</v>
      </c>
      <c r="D5" s="67"/>
      <c r="E5" s="60">
        <v>2640</v>
      </c>
      <c r="F5" s="60"/>
      <c r="G5" s="60">
        <f t="shared" si="0"/>
        <v>-12533.839999999997</v>
      </c>
      <c r="H5" s="68"/>
      <c r="I5" s="85">
        <f t="shared" si="1"/>
        <v>-2640</v>
      </c>
      <c r="J5" s="86">
        <f t="shared" si="2"/>
        <v>45747</v>
      </c>
      <c r="K5" s="87" t="s">
        <v>9</v>
      </c>
      <c r="L5" s="59"/>
    </row>
    <row r="6" spans="1:13" x14ac:dyDescent="0.2">
      <c r="A6" s="65" t="s">
        <v>736</v>
      </c>
      <c r="B6" s="66">
        <v>45744</v>
      </c>
      <c r="C6" s="65" t="s">
        <v>5618</v>
      </c>
      <c r="D6" s="67"/>
      <c r="E6" s="60">
        <v>2280</v>
      </c>
      <c r="F6" s="60"/>
      <c r="G6" s="60">
        <f t="shared" si="0"/>
        <v>-9893.8399999999965</v>
      </c>
      <c r="H6" s="68"/>
      <c r="I6" s="85">
        <f t="shared" si="1"/>
        <v>-2280</v>
      </c>
      <c r="J6" s="86">
        <f t="shared" si="2"/>
        <v>45747</v>
      </c>
      <c r="K6" s="87" t="s">
        <v>9</v>
      </c>
      <c r="L6" s="59"/>
    </row>
    <row r="7" spans="1:13" x14ac:dyDescent="0.2">
      <c r="A7" s="65" t="s">
        <v>736</v>
      </c>
      <c r="B7" s="66">
        <v>45744</v>
      </c>
      <c r="C7" s="65" t="s">
        <v>5619</v>
      </c>
      <c r="D7" s="67"/>
      <c r="E7" s="60">
        <v>6480</v>
      </c>
      <c r="F7" s="60"/>
      <c r="G7" s="60">
        <f t="shared" si="0"/>
        <v>-7613.8399999999974</v>
      </c>
      <c r="H7" s="68"/>
      <c r="I7" s="85">
        <f t="shared" si="1"/>
        <v>-6480</v>
      </c>
      <c r="J7" s="86">
        <f t="shared" si="2"/>
        <v>45747</v>
      </c>
      <c r="K7" s="87" t="s">
        <v>9</v>
      </c>
      <c r="L7" s="59"/>
    </row>
    <row r="8" spans="1:13" x14ac:dyDescent="0.2">
      <c r="A8" s="65" t="s">
        <v>736</v>
      </c>
      <c r="B8" s="66">
        <v>45744</v>
      </c>
      <c r="C8" s="65" t="s">
        <v>5620</v>
      </c>
      <c r="D8" s="67"/>
      <c r="E8" s="60">
        <v>375</v>
      </c>
      <c r="F8" s="60"/>
      <c r="G8" s="60">
        <f t="shared" si="0"/>
        <v>-1133.8399999999972</v>
      </c>
      <c r="H8" s="68"/>
      <c r="I8" s="85">
        <f t="shared" si="1"/>
        <v>-375</v>
      </c>
      <c r="J8" s="86">
        <f t="shared" si="2"/>
        <v>45747</v>
      </c>
      <c r="K8" s="87" t="s">
        <v>14</v>
      </c>
      <c r="L8" s="59"/>
    </row>
    <row r="9" spans="1:13" x14ac:dyDescent="0.2">
      <c r="A9" s="65" t="s">
        <v>736</v>
      </c>
      <c r="B9" s="66">
        <v>45744</v>
      </c>
      <c r="C9" s="65" t="s">
        <v>406</v>
      </c>
      <c r="D9" s="67"/>
      <c r="E9" s="60">
        <v>2083.33</v>
      </c>
      <c r="F9" s="60"/>
      <c r="G9" s="60">
        <f t="shared" si="0"/>
        <v>-758.83999999999719</v>
      </c>
      <c r="H9" s="68"/>
      <c r="I9" s="85">
        <f t="shared" si="1"/>
        <v>-2083.33</v>
      </c>
      <c r="J9" s="86">
        <f t="shared" si="2"/>
        <v>45747</v>
      </c>
      <c r="K9" s="87" t="s">
        <v>11</v>
      </c>
      <c r="L9" s="59"/>
    </row>
    <row r="10" spans="1:13" x14ac:dyDescent="0.2">
      <c r="A10" s="65" t="s">
        <v>736</v>
      </c>
      <c r="B10" s="66">
        <v>45737</v>
      </c>
      <c r="C10" s="65" t="s">
        <v>762</v>
      </c>
      <c r="D10" s="67"/>
      <c r="E10" s="60">
        <v>35.299999999999997</v>
      </c>
      <c r="F10" s="60"/>
      <c r="G10" s="60">
        <f t="shared" si="0"/>
        <v>1324.4900000000027</v>
      </c>
      <c r="H10" s="68"/>
      <c r="I10" s="85">
        <f t="shared" si="1"/>
        <v>-35.299999999999997</v>
      </c>
      <c r="J10" s="86">
        <f t="shared" si="2"/>
        <v>45747</v>
      </c>
      <c r="K10" s="87" t="s">
        <v>14</v>
      </c>
      <c r="L10" s="59"/>
    </row>
    <row r="11" spans="1:13" x14ac:dyDescent="0.2">
      <c r="A11" s="65" t="s">
        <v>736</v>
      </c>
      <c r="B11" s="66">
        <v>45737</v>
      </c>
      <c r="C11" s="65" t="s">
        <v>743</v>
      </c>
      <c r="D11" s="67"/>
      <c r="E11" s="60">
        <v>120.65</v>
      </c>
      <c r="F11" s="60"/>
      <c r="G11" s="60">
        <f t="shared" si="0"/>
        <v>1359.7900000000027</v>
      </c>
      <c r="H11" s="68"/>
      <c r="I11" s="85">
        <f t="shared" si="1"/>
        <v>-120.65</v>
      </c>
      <c r="J11" s="86">
        <f t="shared" si="2"/>
        <v>45747</v>
      </c>
      <c r="K11" s="87" t="s">
        <v>14</v>
      </c>
      <c r="L11" s="59"/>
    </row>
    <row r="12" spans="1:13" x14ac:dyDescent="0.2">
      <c r="A12" s="65" t="s">
        <v>736</v>
      </c>
      <c r="B12" s="66">
        <v>45737</v>
      </c>
      <c r="C12" s="65" t="s">
        <v>5621</v>
      </c>
      <c r="D12" s="67"/>
      <c r="E12" s="60">
        <v>752.4</v>
      </c>
      <c r="F12" s="60"/>
      <c r="G12" s="60">
        <f t="shared" si="0"/>
        <v>1480.4400000000028</v>
      </c>
      <c r="H12" s="68"/>
      <c r="I12" s="85">
        <f t="shared" si="1"/>
        <v>-752.4</v>
      </c>
      <c r="J12" s="86">
        <f t="shared" si="2"/>
        <v>45747</v>
      </c>
      <c r="K12" s="87" t="s">
        <v>9</v>
      </c>
      <c r="L12" s="59"/>
    </row>
    <row r="13" spans="1:13" x14ac:dyDescent="0.2">
      <c r="A13" s="65" t="s">
        <v>736</v>
      </c>
      <c r="B13" s="66">
        <v>45737</v>
      </c>
      <c r="C13" s="65" t="s">
        <v>762</v>
      </c>
      <c r="D13" s="67"/>
      <c r="E13" s="60">
        <v>155.97</v>
      </c>
      <c r="F13" s="60"/>
      <c r="G13" s="60">
        <f t="shared" si="0"/>
        <v>2232.8400000000029</v>
      </c>
      <c r="H13" s="68"/>
      <c r="I13" s="85">
        <f t="shared" si="1"/>
        <v>-155.97</v>
      </c>
      <c r="J13" s="86">
        <f t="shared" si="2"/>
        <v>45747</v>
      </c>
      <c r="K13" s="87" t="s">
        <v>14</v>
      </c>
      <c r="L13" s="59"/>
    </row>
    <row r="14" spans="1:13" x14ac:dyDescent="0.2">
      <c r="A14" s="65" t="s">
        <v>736</v>
      </c>
      <c r="B14" s="66">
        <v>45734</v>
      </c>
      <c r="C14" s="65" t="s">
        <v>736</v>
      </c>
      <c r="D14" s="67"/>
      <c r="E14" s="60">
        <v>84</v>
      </c>
      <c r="F14" s="60"/>
      <c r="G14" s="60">
        <f t="shared" si="0"/>
        <v>2388.8100000000027</v>
      </c>
      <c r="H14" s="68"/>
      <c r="I14" s="85">
        <f t="shared" si="1"/>
        <v>-84</v>
      </c>
      <c r="J14" s="86">
        <f t="shared" si="2"/>
        <v>45747</v>
      </c>
      <c r="K14" s="87" t="s">
        <v>14</v>
      </c>
      <c r="L14" s="59"/>
    </row>
    <row r="15" spans="1:13" x14ac:dyDescent="0.2">
      <c r="A15" s="65" t="s">
        <v>736</v>
      </c>
      <c r="B15" s="66">
        <v>45733</v>
      </c>
      <c r="C15" s="65" t="s">
        <v>752</v>
      </c>
      <c r="D15" s="67"/>
      <c r="E15" s="60">
        <v>881.85</v>
      </c>
      <c r="F15" s="60"/>
      <c r="G15" s="60">
        <f t="shared" si="0"/>
        <v>2472.8100000000027</v>
      </c>
      <c r="H15" s="68"/>
      <c r="I15" s="85">
        <f t="shared" si="1"/>
        <v>-881.85</v>
      </c>
      <c r="J15" s="86">
        <f t="shared" si="2"/>
        <v>45747</v>
      </c>
      <c r="K15" s="87" t="s">
        <v>14</v>
      </c>
      <c r="L15" s="59"/>
    </row>
    <row r="16" spans="1:13" x14ac:dyDescent="0.2">
      <c r="A16" s="65" t="s">
        <v>736</v>
      </c>
      <c r="B16" s="66">
        <v>45733</v>
      </c>
      <c r="C16" s="65" t="s">
        <v>752</v>
      </c>
      <c r="D16" s="67"/>
      <c r="E16" s="60">
        <v>1094.96</v>
      </c>
      <c r="F16" s="60"/>
      <c r="G16" s="60">
        <f t="shared" si="0"/>
        <v>3354.6600000000026</v>
      </c>
      <c r="H16" s="68"/>
      <c r="I16" s="85">
        <f t="shared" si="1"/>
        <v>-1094.96</v>
      </c>
      <c r="J16" s="86">
        <f t="shared" si="2"/>
        <v>45747</v>
      </c>
      <c r="K16" s="87" t="s">
        <v>14</v>
      </c>
      <c r="L16" s="59"/>
    </row>
    <row r="17" spans="1:12" x14ac:dyDescent="0.2">
      <c r="A17" s="65" t="s">
        <v>736</v>
      </c>
      <c r="B17" s="66">
        <v>45733</v>
      </c>
      <c r="C17" s="65" t="s">
        <v>752</v>
      </c>
      <c r="D17" s="67"/>
      <c r="E17" s="60">
        <v>826.73</v>
      </c>
      <c r="F17" s="60"/>
      <c r="G17" s="60">
        <f t="shared" si="0"/>
        <v>4449.6200000000026</v>
      </c>
      <c r="H17" s="68"/>
      <c r="I17" s="85">
        <f t="shared" si="1"/>
        <v>-826.73</v>
      </c>
      <c r="J17" s="86">
        <f t="shared" si="2"/>
        <v>45747</v>
      </c>
      <c r="K17" s="87" t="s">
        <v>14</v>
      </c>
      <c r="L17" s="59"/>
    </row>
    <row r="18" spans="1:12" x14ac:dyDescent="0.2">
      <c r="A18" s="65" t="s">
        <v>736</v>
      </c>
      <c r="B18" s="66">
        <v>45733</v>
      </c>
      <c r="C18" s="65" t="s">
        <v>752</v>
      </c>
      <c r="D18" s="67"/>
      <c r="E18" s="60">
        <v>723.85</v>
      </c>
      <c r="F18" s="60"/>
      <c r="G18" s="60">
        <f t="shared" si="0"/>
        <v>5276.3500000000022</v>
      </c>
      <c r="H18" s="68"/>
      <c r="I18" s="85">
        <f t="shared" si="1"/>
        <v>-723.85</v>
      </c>
      <c r="J18" s="86">
        <f t="shared" si="2"/>
        <v>45747</v>
      </c>
      <c r="K18" s="87" t="s">
        <v>14</v>
      </c>
      <c r="L18" s="59"/>
    </row>
    <row r="19" spans="1:12" x14ac:dyDescent="0.2">
      <c r="A19" s="65" t="s">
        <v>736</v>
      </c>
      <c r="B19" s="66">
        <v>45733</v>
      </c>
      <c r="C19" s="65" t="s">
        <v>752</v>
      </c>
      <c r="D19" s="67"/>
      <c r="E19" s="60">
        <v>520.71</v>
      </c>
      <c r="F19" s="60"/>
      <c r="G19" s="60">
        <f t="shared" si="0"/>
        <v>6000.2000000000025</v>
      </c>
      <c r="H19" s="68"/>
      <c r="I19" s="85">
        <f t="shared" si="1"/>
        <v>-520.71</v>
      </c>
      <c r="J19" s="86">
        <f t="shared" si="2"/>
        <v>45747</v>
      </c>
      <c r="K19" s="87" t="s">
        <v>14</v>
      </c>
      <c r="L19" s="59"/>
    </row>
    <row r="20" spans="1:12" x14ac:dyDescent="0.2">
      <c r="A20" s="65" t="s">
        <v>736</v>
      </c>
      <c r="B20" s="66">
        <v>45733</v>
      </c>
      <c r="C20" s="65" t="s">
        <v>752</v>
      </c>
      <c r="D20" s="67"/>
      <c r="E20" s="60">
        <v>739.07</v>
      </c>
      <c r="F20" s="60"/>
      <c r="G20" s="60">
        <f t="shared" si="0"/>
        <v>6520.9100000000026</v>
      </c>
      <c r="H20" s="68"/>
      <c r="I20" s="85">
        <f t="shared" si="1"/>
        <v>-739.07</v>
      </c>
      <c r="J20" s="86">
        <f t="shared" si="2"/>
        <v>45747</v>
      </c>
      <c r="K20" s="87" t="s">
        <v>14</v>
      </c>
      <c r="L20" s="59"/>
    </row>
    <row r="21" spans="1:12" x14ac:dyDescent="0.2">
      <c r="A21" s="65" t="s">
        <v>736</v>
      </c>
      <c r="B21" s="66">
        <v>45733</v>
      </c>
      <c r="C21" s="65" t="s">
        <v>752</v>
      </c>
      <c r="D21" s="67"/>
      <c r="E21" s="60">
        <v>991.03</v>
      </c>
      <c r="F21" s="60"/>
      <c r="G21" s="60">
        <f t="shared" si="0"/>
        <v>7259.9800000000023</v>
      </c>
      <c r="H21" s="68"/>
      <c r="I21" s="85">
        <f t="shared" si="1"/>
        <v>-991.03</v>
      </c>
      <c r="J21" s="86">
        <f t="shared" si="2"/>
        <v>45747</v>
      </c>
      <c r="K21" s="87" t="s">
        <v>14</v>
      </c>
      <c r="L21" s="59"/>
    </row>
    <row r="22" spans="1:12" x14ac:dyDescent="0.2">
      <c r="A22" s="65" t="s">
        <v>736</v>
      </c>
      <c r="B22" s="66">
        <v>45733</v>
      </c>
      <c r="C22" s="65" t="s">
        <v>752</v>
      </c>
      <c r="D22" s="67"/>
      <c r="E22" s="60">
        <v>793.66</v>
      </c>
      <c r="F22" s="60"/>
      <c r="G22" s="60">
        <f t="shared" si="0"/>
        <v>8251.010000000002</v>
      </c>
      <c r="H22" s="68"/>
      <c r="I22" s="85">
        <f t="shared" si="1"/>
        <v>-793.66</v>
      </c>
      <c r="J22" s="86">
        <f t="shared" si="2"/>
        <v>45747</v>
      </c>
      <c r="K22" s="87" t="s">
        <v>14</v>
      </c>
      <c r="L22" s="59"/>
    </row>
    <row r="23" spans="1:12" x14ac:dyDescent="0.2">
      <c r="A23" s="65" t="s">
        <v>736</v>
      </c>
      <c r="B23" s="66">
        <v>45733</v>
      </c>
      <c r="C23" s="65" t="s">
        <v>5622</v>
      </c>
      <c r="D23" s="67"/>
      <c r="E23" s="60">
        <v>4024.57</v>
      </c>
      <c r="F23" s="60"/>
      <c r="G23" s="60">
        <f t="shared" si="0"/>
        <v>9044.6700000000019</v>
      </c>
      <c r="H23" s="68"/>
      <c r="I23" s="85">
        <f t="shared" si="1"/>
        <v>-4024.57</v>
      </c>
      <c r="J23" s="86">
        <f t="shared" si="2"/>
        <v>45747</v>
      </c>
      <c r="K23" s="87" t="s">
        <v>9</v>
      </c>
      <c r="L23" s="59"/>
    </row>
    <row r="24" spans="1:12" x14ac:dyDescent="0.2">
      <c r="A24" s="65" t="s">
        <v>736</v>
      </c>
      <c r="B24" s="66">
        <v>45730</v>
      </c>
      <c r="C24" s="65"/>
      <c r="D24" s="67"/>
      <c r="E24" s="60"/>
      <c r="F24" s="60">
        <v>4000</v>
      </c>
      <c r="G24" s="60">
        <f t="shared" si="0"/>
        <v>13069.240000000002</v>
      </c>
      <c r="H24" s="68"/>
      <c r="I24" s="85">
        <f t="shared" si="1"/>
        <v>4000</v>
      </c>
      <c r="J24" s="86">
        <f t="shared" si="2"/>
        <v>45747</v>
      </c>
      <c r="K24" s="87" t="s">
        <v>737</v>
      </c>
      <c r="L24" s="59"/>
    </row>
    <row r="25" spans="1:12" x14ac:dyDescent="0.2">
      <c r="A25" s="65" t="s">
        <v>736</v>
      </c>
      <c r="B25" s="66">
        <v>45727</v>
      </c>
      <c r="C25" s="65" t="s">
        <v>736</v>
      </c>
      <c r="D25" s="67"/>
      <c r="E25" s="60">
        <v>336</v>
      </c>
      <c r="F25" s="60"/>
      <c r="G25" s="60">
        <f t="shared" si="0"/>
        <v>9069.2400000000016</v>
      </c>
      <c r="H25" s="68"/>
      <c r="I25" s="85">
        <f t="shared" si="1"/>
        <v>-336</v>
      </c>
      <c r="J25" s="86">
        <f t="shared" si="2"/>
        <v>45747</v>
      </c>
      <c r="K25" s="87" t="s">
        <v>14</v>
      </c>
      <c r="L25" s="59"/>
    </row>
    <row r="26" spans="1:12" x14ac:dyDescent="0.2">
      <c r="A26" s="65" t="s">
        <v>736</v>
      </c>
      <c r="B26" s="66">
        <v>45723</v>
      </c>
      <c r="C26" s="65"/>
      <c r="D26" s="67"/>
      <c r="E26" s="60"/>
      <c r="F26" s="60">
        <v>10000</v>
      </c>
      <c r="G26" s="60">
        <f t="shared" si="0"/>
        <v>9405.2400000000016</v>
      </c>
      <c r="H26" s="68"/>
      <c r="I26" s="85">
        <f t="shared" si="1"/>
        <v>10000</v>
      </c>
      <c r="J26" s="86">
        <f t="shared" si="2"/>
        <v>45747</v>
      </c>
      <c r="K26" s="87" t="s">
        <v>737</v>
      </c>
      <c r="L26" s="59"/>
    </row>
    <row r="27" spans="1:12" x14ac:dyDescent="0.2">
      <c r="A27" s="65" t="s">
        <v>736</v>
      </c>
      <c r="B27" s="66">
        <v>45723</v>
      </c>
      <c r="C27" s="65" t="s">
        <v>748</v>
      </c>
      <c r="D27" s="67"/>
      <c r="E27" s="60">
        <v>900</v>
      </c>
      <c r="F27" s="60"/>
      <c r="G27" s="60">
        <f t="shared" si="0"/>
        <v>-594.75999999999749</v>
      </c>
      <c r="H27" s="68"/>
      <c r="I27" s="85">
        <f t="shared" si="1"/>
        <v>-900</v>
      </c>
      <c r="J27" s="86">
        <f t="shared" si="2"/>
        <v>45747</v>
      </c>
      <c r="K27" s="87" t="s">
        <v>12</v>
      </c>
      <c r="L27" s="59"/>
    </row>
    <row r="28" spans="1:12" x14ac:dyDescent="0.2">
      <c r="A28" s="65" t="s">
        <v>736</v>
      </c>
      <c r="B28" s="66">
        <v>45723</v>
      </c>
      <c r="C28" s="65" t="s">
        <v>5620</v>
      </c>
      <c r="D28" s="67"/>
      <c r="E28" s="60">
        <v>1150</v>
      </c>
      <c r="F28" s="60"/>
      <c r="G28" s="60">
        <f t="shared" si="0"/>
        <v>305.24000000000251</v>
      </c>
      <c r="H28" s="68"/>
      <c r="I28" s="85">
        <f t="shared" si="1"/>
        <v>-1150</v>
      </c>
      <c r="J28" s="86">
        <f t="shared" si="2"/>
        <v>45747</v>
      </c>
      <c r="K28" s="87" t="s">
        <v>14</v>
      </c>
      <c r="L28" s="59"/>
    </row>
    <row r="29" spans="1:12" x14ac:dyDescent="0.2">
      <c r="A29" s="65" t="s">
        <v>736</v>
      </c>
      <c r="B29" s="66">
        <v>45716</v>
      </c>
      <c r="C29" s="65"/>
      <c r="D29" s="67"/>
      <c r="E29" s="60"/>
      <c r="F29" s="60">
        <v>3000</v>
      </c>
      <c r="G29" s="60">
        <f t="shared" ref="G29:G141" si="3">G30+F29-E29</f>
        <v>1455.2400000000025</v>
      </c>
      <c r="H29" s="68"/>
      <c r="I29" s="85">
        <f t="shared" ref="I29:I53" si="4">-E29+F29</f>
        <v>3000</v>
      </c>
      <c r="J29" s="86">
        <f t="shared" ref="J29:J53" si="5">EOMONTH(B29,0)</f>
        <v>45716</v>
      </c>
      <c r="K29" s="87" t="s">
        <v>737</v>
      </c>
      <c r="L29" s="59"/>
    </row>
    <row r="30" spans="1:12" x14ac:dyDescent="0.2">
      <c r="A30" s="65" t="s">
        <v>736</v>
      </c>
      <c r="B30" s="66">
        <v>45716</v>
      </c>
      <c r="C30" s="65" t="s">
        <v>738</v>
      </c>
      <c r="D30" s="67"/>
      <c r="E30" s="60">
        <v>600</v>
      </c>
      <c r="F30" s="60"/>
      <c r="G30" s="60">
        <f t="shared" si="3"/>
        <v>-1544.7599999999975</v>
      </c>
      <c r="H30" s="68"/>
      <c r="I30" s="85">
        <f t="shared" si="4"/>
        <v>-600</v>
      </c>
      <c r="J30" s="86">
        <f t="shared" si="5"/>
        <v>45716</v>
      </c>
      <c r="K30" s="87" t="s">
        <v>14</v>
      </c>
      <c r="L30" s="59"/>
    </row>
    <row r="31" spans="1:12" x14ac:dyDescent="0.2">
      <c r="A31" s="65" t="s">
        <v>736</v>
      </c>
      <c r="B31" s="66">
        <v>45716</v>
      </c>
      <c r="C31" s="65" t="s">
        <v>406</v>
      </c>
      <c r="D31" s="67"/>
      <c r="E31" s="60">
        <v>1250</v>
      </c>
      <c r="F31" s="60"/>
      <c r="G31" s="60">
        <f t="shared" si="3"/>
        <v>-944.75999999999749</v>
      </c>
      <c r="H31" s="68"/>
      <c r="I31" s="85">
        <f t="shared" si="4"/>
        <v>-1250</v>
      </c>
      <c r="J31" s="86">
        <f t="shared" si="5"/>
        <v>45716</v>
      </c>
      <c r="K31" s="87" t="s">
        <v>11</v>
      </c>
      <c r="L31" s="59"/>
    </row>
    <row r="32" spans="1:12" x14ac:dyDescent="0.2">
      <c r="A32" s="65" t="s">
        <v>736</v>
      </c>
      <c r="B32" s="66">
        <v>45709</v>
      </c>
      <c r="C32" s="65"/>
      <c r="D32" s="65" t="s">
        <v>119</v>
      </c>
      <c r="E32" s="60"/>
      <c r="F32" s="60">
        <v>3500</v>
      </c>
      <c r="G32" s="60">
        <f t="shared" si="3"/>
        <v>305.24000000000251</v>
      </c>
      <c r="H32" s="68"/>
      <c r="I32" s="85">
        <f t="shared" si="4"/>
        <v>3500</v>
      </c>
      <c r="J32" s="86">
        <f t="shared" si="5"/>
        <v>45716</v>
      </c>
      <c r="K32" s="87" t="s">
        <v>737</v>
      </c>
      <c r="L32" s="59"/>
    </row>
    <row r="33" spans="1:12" x14ac:dyDescent="0.2">
      <c r="A33" s="65" t="s">
        <v>736</v>
      </c>
      <c r="B33" s="66">
        <v>45705</v>
      </c>
      <c r="C33" s="65" t="s">
        <v>739</v>
      </c>
      <c r="D33" s="65"/>
      <c r="E33" s="60">
        <v>84</v>
      </c>
      <c r="F33" s="60"/>
      <c r="G33" s="60">
        <f t="shared" si="3"/>
        <v>-3194.7599999999975</v>
      </c>
      <c r="H33" s="68"/>
      <c r="I33" s="85">
        <f t="shared" si="4"/>
        <v>-84</v>
      </c>
      <c r="J33" s="86">
        <f t="shared" si="5"/>
        <v>45716</v>
      </c>
      <c r="K33" s="87" t="s">
        <v>14</v>
      </c>
      <c r="L33" s="59" t="s">
        <v>735</v>
      </c>
    </row>
    <row r="34" spans="1:12" x14ac:dyDescent="0.2">
      <c r="A34" s="65" t="s">
        <v>736</v>
      </c>
      <c r="B34" s="66">
        <v>45709</v>
      </c>
      <c r="C34" s="65" t="s">
        <v>740</v>
      </c>
      <c r="D34" s="65"/>
      <c r="E34" s="60">
        <v>5496</v>
      </c>
      <c r="F34" s="60"/>
      <c r="G34" s="60">
        <f t="shared" si="3"/>
        <v>-3110.7599999999975</v>
      </c>
      <c r="H34" s="68"/>
      <c r="I34" s="85">
        <f t="shared" si="4"/>
        <v>-5496</v>
      </c>
      <c r="J34" s="86">
        <f t="shared" si="5"/>
        <v>45716</v>
      </c>
      <c r="K34" s="87" t="s">
        <v>14</v>
      </c>
      <c r="L34" s="59"/>
    </row>
    <row r="35" spans="1:12" x14ac:dyDescent="0.2">
      <c r="A35" s="65" t="s">
        <v>736</v>
      </c>
      <c r="B35" s="66">
        <v>45702</v>
      </c>
      <c r="C35" s="65" t="s">
        <v>566</v>
      </c>
      <c r="D35" s="65"/>
      <c r="E35" s="60">
        <v>2400</v>
      </c>
      <c r="F35" s="60"/>
      <c r="G35" s="60">
        <f t="shared" si="3"/>
        <v>2385.2400000000025</v>
      </c>
      <c r="H35" s="68"/>
      <c r="I35" s="85">
        <f t="shared" si="4"/>
        <v>-2400</v>
      </c>
      <c r="J35" s="86">
        <f t="shared" si="5"/>
        <v>45716</v>
      </c>
      <c r="K35" s="87" t="s">
        <v>11</v>
      </c>
      <c r="L35" s="59"/>
    </row>
    <row r="36" spans="1:12" x14ac:dyDescent="0.2">
      <c r="A36" s="65" t="s">
        <v>736</v>
      </c>
      <c r="B36" s="66">
        <v>45702</v>
      </c>
      <c r="C36" s="65" t="s">
        <v>741</v>
      </c>
      <c r="D36" s="65"/>
      <c r="E36" s="60">
        <v>2250</v>
      </c>
      <c r="F36" s="60"/>
      <c r="G36" s="60">
        <f t="shared" si="3"/>
        <v>4785.2400000000025</v>
      </c>
      <c r="H36" s="68"/>
      <c r="I36" s="85">
        <f t="shared" si="4"/>
        <v>-2250</v>
      </c>
      <c r="J36" s="86">
        <f t="shared" si="5"/>
        <v>45716</v>
      </c>
      <c r="K36" s="87" t="s">
        <v>14</v>
      </c>
      <c r="L36" s="59"/>
    </row>
    <row r="37" spans="1:12" x14ac:dyDescent="0.2">
      <c r="A37" s="65" t="s">
        <v>736</v>
      </c>
      <c r="B37" s="66">
        <v>45702</v>
      </c>
      <c r="C37" s="65"/>
      <c r="D37" s="65" t="s">
        <v>742</v>
      </c>
      <c r="E37" s="60"/>
      <c r="F37" s="60">
        <v>10000</v>
      </c>
      <c r="G37" s="60">
        <f t="shared" si="3"/>
        <v>7035.2400000000025</v>
      </c>
      <c r="H37" s="68"/>
      <c r="I37" s="85">
        <f t="shared" si="4"/>
        <v>10000</v>
      </c>
      <c r="J37" s="86">
        <f t="shared" si="5"/>
        <v>45716</v>
      </c>
      <c r="K37" s="87" t="s">
        <v>737</v>
      </c>
      <c r="L37" s="59"/>
    </row>
    <row r="38" spans="1:12" x14ac:dyDescent="0.2">
      <c r="A38" s="65" t="s">
        <v>736</v>
      </c>
      <c r="B38" s="66">
        <v>45702</v>
      </c>
      <c r="C38" s="65" t="s">
        <v>549</v>
      </c>
      <c r="D38" s="65"/>
      <c r="E38" s="60">
        <v>3588</v>
      </c>
      <c r="F38" s="60"/>
      <c r="G38" s="60">
        <f t="shared" si="3"/>
        <v>-2964.7599999999975</v>
      </c>
      <c r="H38" s="68"/>
      <c r="I38" s="85">
        <f t="shared" si="4"/>
        <v>-3588</v>
      </c>
      <c r="J38" s="86">
        <f t="shared" si="5"/>
        <v>45716</v>
      </c>
      <c r="K38" s="87" t="s">
        <v>9</v>
      </c>
      <c r="L38" s="59"/>
    </row>
    <row r="39" spans="1:12" x14ac:dyDescent="0.2">
      <c r="A39" s="65" t="s">
        <v>736</v>
      </c>
      <c r="B39" s="66">
        <v>45702</v>
      </c>
      <c r="C39" s="65" t="s">
        <v>743</v>
      </c>
      <c r="D39" s="65"/>
      <c r="E39" s="60">
        <v>120.31</v>
      </c>
      <c r="F39" s="60"/>
      <c r="G39" s="60">
        <f t="shared" si="3"/>
        <v>623.24000000000251</v>
      </c>
      <c r="H39" s="68"/>
      <c r="I39" s="85">
        <f t="shared" si="4"/>
        <v>-120.31</v>
      </c>
      <c r="J39" s="86">
        <f t="shared" si="5"/>
        <v>45716</v>
      </c>
      <c r="K39" s="87" t="s">
        <v>14</v>
      </c>
      <c r="L39" s="59" t="s">
        <v>744</v>
      </c>
    </row>
    <row r="40" spans="1:12" x14ac:dyDescent="0.2">
      <c r="A40" s="65" t="s">
        <v>736</v>
      </c>
      <c r="B40" s="66">
        <v>45702</v>
      </c>
      <c r="C40" s="65" t="s">
        <v>745</v>
      </c>
      <c r="D40" s="65"/>
      <c r="E40" s="60">
        <v>549.48</v>
      </c>
      <c r="F40" s="60"/>
      <c r="G40" s="60">
        <f t="shared" si="3"/>
        <v>743.55000000000246</v>
      </c>
      <c r="H40" s="68"/>
      <c r="I40" s="85">
        <f t="shared" si="4"/>
        <v>-549.48</v>
      </c>
      <c r="J40" s="86">
        <f t="shared" si="5"/>
        <v>45716</v>
      </c>
      <c r="K40" s="87" t="s">
        <v>14</v>
      </c>
      <c r="L40" s="59" t="s">
        <v>744</v>
      </c>
    </row>
    <row r="41" spans="1:12" x14ac:dyDescent="0.2">
      <c r="A41" s="65" t="s">
        <v>736</v>
      </c>
      <c r="B41" s="66">
        <v>45698</v>
      </c>
      <c r="C41" s="65" t="s">
        <v>739</v>
      </c>
      <c r="D41" s="65"/>
      <c r="E41" s="60">
        <v>336</v>
      </c>
      <c r="F41" s="60"/>
      <c r="G41" s="60">
        <f t="shared" si="3"/>
        <v>1293.0300000000025</v>
      </c>
      <c r="H41" s="68"/>
      <c r="I41" s="85">
        <f t="shared" si="4"/>
        <v>-336</v>
      </c>
      <c r="J41" s="86">
        <f t="shared" si="5"/>
        <v>45716</v>
      </c>
      <c r="K41" s="87" t="s">
        <v>14</v>
      </c>
      <c r="L41" s="59" t="s">
        <v>735</v>
      </c>
    </row>
    <row r="42" spans="1:12" x14ac:dyDescent="0.2">
      <c r="A42" s="65" t="s">
        <v>736</v>
      </c>
      <c r="B42" s="66">
        <v>45695</v>
      </c>
      <c r="C42" s="65"/>
      <c r="D42" s="65"/>
      <c r="E42" s="60"/>
      <c r="F42" s="60">
        <v>10000</v>
      </c>
      <c r="G42" s="60">
        <f t="shared" si="3"/>
        <v>1629.0300000000025</v>
      </c>
      <c r="H42" s="68"/>
      <c r="I42" s="85">
        <f t="shared" si="4"/>
        <v>10000</v>
      </c>
      <c r="J42" s="86">
        <f t="shared" si="5"/>
        <v>45716</v>
      </c>
      <c r="K42" s="87" t="s">
        <v>737</v>
      </c>
      <c r="L42" s="59"/>
    </row>
    <row r="43" spans="1:12" x14ac:dyDescent="0.2">
      <c r="A43" s="65" t="s">
        <v>736</v>
      </c>
      <c r="B43" s="66">
        <v>45695</v>
      </c>
      <c r="C43" s="65" t="s">
        <v>746</v>
      </c>
      <c r="D43" s="65"/>
      <c r="E43" s="60">
        <v>1755.52</v>
      </c>
      <c r="F43" s="60"/>
      <c r="G43" s="60">
        <f t="shared" si="3"/>
        <v>-8370.9699999999975</v>
      </c>
      <c r="H43" s="68"/>
      <c r="I43" s="85">
        <f t="shared" si="4"/>
        <v>-1755.52</v>
      </c>
      <c r="J43" s="86">
        <f t="shared" si="5"/>
        <v>45716</v>
      </c>
      <c r="K43" s="87" t="s">
        <v>14</v>
      </c>
      <c r="L43" s="59" t="s">
        <v>744</v>
      </c>
    </row>
    <row r="44" spans="1:12" x14ac:dyDescent="0.2">
      <c r="A44" s="65" t="s">
        <v>736</v>
      </c>
      <c r="B44" s="66">
        <v>45695</v>
      </c>
      <c r="C44" s="65" t="s">
        <v>746</v>
      </c>
      <c r="D44" s="65"/>
      <c r="E44" s="60">
        <v>1755.52</v>
      </c>
      <c r="F44" s="60"/>
      <c r="G44" s="60">
        <f t="shared" si="3"/>
        <v>-6615.4499999999971</v>
      </c>
      <c r="H44" s="68"/>
      <c r="I44" s="85">
        <f t="shared" si="4"/>
        <v>-1755.52</v>
      </c>
      <c r="J44" s="86">
        <f t="shared" si="5"/>
        <v>45716</v>
      </c>
      <c r="K44" s="87" t="s">
        <v>14</v>
      </c>
      <c r="L44" s="59" t="s">
        <v>744</v>
      </c>
    </row>
    <row r="45" spans="1:12" x14ac:dyDescent="0.2">
      <c r="A45" s="65" t="s">
        <v>736</v>
      </c>
      <c r="B45" s="66">
        <v>45695</v>
      </c>
      <c r="C45" s="65" t="s">
        <v>747</v>
      </c>
      <c r="D45" s="65"/>
      <c r="E45" s="60">
        <v>1200</v>
      </c>
      <c r="F45" s="60"/>
      <c r="G45" s="60">
        <f t="shared" si="3"/>
        <v>-4859.9299999999967</v>
      </c>
      <c r="H45" s="68"/>
      <c r="I45" s="85">
        <f t="shared" si="4"/>
        <v>-1200</v>
      </c>
      <c r="J45" s="86">
        <f t="shared" si="5"/>
        <v>45716</v>
      </c>
      <c r="K45" s="87" t="s">
        <v>14</v>
      </c>
      <c r="L45" s="59" t="s">
        <v>735</v>
      </c>
    </row>
    <row r="46" spans="1:12" x14ac:dyDescent="0.2">
      <c r="A46" s="65" t="s">
        <v>736</v>
      </c>
      <c r="B46" s="66">
        <v>45695</v>
      </c>
      <c r="C46" s="65" t="s">
        <v>748</v>
      </c>
      <c r="D46" s="65"/>
      <c r="E46" s="60">
        <v>2100</v>
      </c>
      <c r="F46" s="60"/>
      <c r="G46" s="60">
        <f t="shared" si="3"/>
        <v>-3659.9299999999971</v>
      </c>
      <c r="H46" s="68"/>
      <c r="I46" s="85">
        <f t="shared" si="4"/>
        <v>-2100</v>
      </c>
      <c r="J46" s="86">
        <f t="shared" si="5"/>
        <v>45716</v>
      </c>
      <c r="K46" s="87" t="s">
        <v>12</v>
      </c>
      <c r="L46" s="59"/>
    </row>
    <row r="47" spans="1:12" x14ac:dyDescent="0.2">
      <c r="A47" s="65" t="s">
        <v>736</v>
      </c>
      <c r="B47" s="66">
        <v>45695</v>
      </c>
      <c r="C47" s="65" t="s">
        <v>549</v>
      </c>
      <c r="D47" s="65"/>
      <c r="E47" s="60">
        <v>3576</v>
      </c>
      <c r="F47" s="60"/>
      <c r="G47" s="60">
        <f t="shared" si="3"/>
        <v>-1559.9299999999971</v>
      </c>
      <c r="H47" s="68"/>
      <c r="I47" s="85">
        <f t="shared" si="4"/>
        <v>-3576</v>
      </c>
      <c r="J47" s="86">
        <f t="shared" si="5"/>
        <v>45716</v>
      </c>
      <c r="K47" s="87" t="s">
        <v>9</v>
      </c>
      <c r="L47" s="59"/>
    </row>
    <row r="48" spans="1:12" x14ac:dyDescent="0.2">
      <c r="A48" s="65" t="s">
        <v>736</v>
      </c>
      <c r="B48" s="66">
        <v>45695</v>
      </c>
      <c r="C48" s="65" t="s">
        <v>749</v>
      </c>
      <c r="D48" s="65"/>
      <c r="E48" s="60">
        <v>720</v>
      </c>
      <c r="F48" s="60"/>
      <c r="G48" s="60">
        <f t="shared" si="3"/>
        <v>2016.0700000000029</v>
      </c>
      <c r="H48" s="68"/>
      <c r="I48" s="85">
        <f t="shared" si="4"/>
        <v>-720</v>
      </c>
      <c r="J48" s="86">
        <f t="shared" si="5"/>
        <v>45716</v>
      </c>
      <c r="K48" s="87" t="s">
        <v>12</v>
      </c>
      <c r="L48" s="59"/>
    </row>
    <row r="49" spans="1:12" x14ac:dyDescent="0.2">
      <c r="A49" s="65" t="s">
        <v>736</v>
      </c>
      <c r="B49" s="66">
        <v>45695</v>
      </c>
      <c r="C49" s="65" t="s">
        <v>750</v>
      </c>
      <c r="D49" s="65"/>
      <c r="E49" s="60">
        <v>543.6</v>
      </c>
      <c r="F49" s="60"/>
      <c r="G49" s="60">
        <f t="shared" si="3"/>
        <v>2736.0700000000029</v>
      </c>
      <c r="H49" s="68"/>
      <c r="I49" s="85">
        <f t="shared" si="4"/>
        <v>-543.6</v>
      </c>
      <c r="J49" s="86">
        <f t="shared" si="5"/>
        <v>45716</v>
      </c>
      <c r="K49" s="87" t="s">
        <v>14</v>
      </c>
      <c r="L49" s="59" t="s">
        <v>744</v>
      </c>
    </row>
    <row r="50" spans="1:12" x14ac:dyDescent="0.2">
      <c r="A50" s="65" t="s">
        <v>736</v>
      </c>
      <c r="B50" s="66">
        <v>45695</v>
      </c>
      <c r="C50" s="65" t="s">
        <v>751</v>
      </c>
      <c r="D50" s="65"/>
      <c r="E50" s="60">
        <v>900</v>
      </c>
      <c r="F50" s="60"/>
      <c r="G50" s="60">
        <f t="shared" si="3"/>
        <v>3279.6700000000028</v>
      </c>
      <c r="H50" s="68"/>
      <c r="I50" s="85">
        <f t="shared" si="4"/>
        <v>-900</v>
      </c>
      <c r="J50" s="86">
        <f t="shared" si="5"/>
        <v>45716</v>
      </c>
      <c r="K50" s="87" t="s">
        <v>12</v>
      </c>
      <c r="L50" s="59"/>
    </row>
    <row r="51" spans="1:12" x14ac:dyDescent="0.2">
      <c r="A51" s="65" t="s">
        <v>736</v>
      </c>
      <c r="B51" s="66">
        <v>45695</v>
      </c>
      <c r="C51" s="65" t="s">
        <v>752</v>
      </c>
      <c r="D51" s="65"/>
      <c r="E51" s="60">
        <v>465.13</v>
      </c>
      <c r="F51" s="60"/>
      <c r="G51" s="60">
        <f t="shared" si="3"/>
        <v>4179.6700000000028</v>
      </c>
      <c r="H51" s="68"/>
      <c r="I51" s="85">
        <f t="shared" si="4"/>
        <v>-465.13</v>
      </c>
      <c r="J51" s="86">
        <f t="shared" si="5"/>
        <v>45716</v>
      </c>
      <c r="K51" s="87" t="s">
        <v>753</v>
      </c>
      <c r="L51" s="59"/>
    </row>
    <row r="52" spans="1:12" x14ac:dyDescent="0.2">
      <c r="A52" s="65" t="s">
        <v>736</v>
      </c>
      <c r="B52" s="66">
        <v>45691</v>
      </c>
      <c r="C52" s="65" t="s">
        <v>739</v>
      </c>
      <c r="D52" s="65"/>
      <c r="E52" s="60"/>
      <c r="F52" s="60">
        <v>7.99</v>
      </c>
      <c r="G52" s="60">
        <f t="shared" si="3"/>
        <v>4644.8000000000029</v>
      </c>
      <c r="H52" s="68"/>
      <c r="I52" s="85">
        <f t="shared" si="4"/>
        <v>7.99</v>
      </c>
      <c r="J52" s="86">
        <f t="shared" si="5"/>
        <v>45716</v>
      </c>
      <c r="K52" s="87" t="s">
        <v>14</v>
      </c>
      <c r="L52" s="59"/>
    </row>
    <row r="53" spans="1:12" x14ac:dyDescent="0.2">
      <c r="A53" s="65" t="s">
        <v>736</v>
      </c>
      <c r="B53" s="66">
        <v>45688</v>
      </c>
      <c r="C53" s="65" t="s">
        <v>754</v>
      </c>
      <c r="D53" s="65"/>
      <c r="E53" s="60">
        <v>300</v>
      </c>
      <c r="F53" s="60"/>
      <c r="G53" s="60">
        <f t="shared" si="3"/>
        <v>4636.8100000000031</v>
      </c>
      <c r="H53" s="68"/>
      <c r="I53" s="85">
        <f t="shared" si="4"/>
        <v>-300</v>
      </c>
      <c r="J53" s="86">
        <f t="shared" si="5"/>
        <v>45688</v>
      </c>
      <c r="K53" s="87" t="s">
        <v>14</v>
      </c>
      <c r="L53" s="59" t="s">
        <v>744</v>
      </c>
    </row>
    <row r="54" spans="1:12" x14ac:dyDescent="0.2">
      <c r="A54" s="65" t="s">
        <v>736</v>
      </c>
      <c r="B54" s="66">
        <v>45688</v>
      </c>
      <c r="C54" s="65" t="s">
        <v>406</v>
      </c>
      <c r="D54" s="65"/>
      <c r="E54" s="60">
        <v>1062.5</v>
      </c>
      <c r="F54" s="60"/>
      <c r="G54" s="60">
        <f t="shared" si="3"/>
        <v>4936.8100000000031</v>
      </c>
      <c r="H54" s="68"/>
      <c r="I54" s="85">
        <f t="shared" ref="I54:I117" si="6">-E54+F54</f>
        <v>-1062.5</v>
      </c>
      <c r="J54" s="86">
        <f t="shared" ref="J54:J117" si="7">EOMONTH(B54,0)</f>
        <v>45688</v>
      </c>
      <c r="K54" s="87" t="s">
        <v>11</v>
      </c>
      <c r="L54" s="59"/>
    </row>
    <row r="55" spans="1:12" x14ac:dyDescent="0.2">
      <c r="A55" s="65" t="s">
        <v>736</v>
      </c>
      <c r="B55" s="66">
        <v>45688</v>
      </c>
      <c r="C55" s="65" t="s">
        <v>741</v>
      </c>
      <c r="D55" s="65"/>
      <c r="E55" s="60">
        <v>465</v>
      </c>
      <c r="F55" s="60"/>
      <c r="G55" s="60">
        <f t="shared" si="3"/>
        <v>5999.3100000000031</v>
      </c>
      <c r="H55" s="68"/>
      <c r="I55" s="85">
        <f t="shared" si="6"/>
        <v>-465</v>
      </c>
      <c r="J55" s="86">
        <f t="shared" si="7"/>
        <v>45688</v>
      </c>
      <c r="K55" s="87" t="s">
        <v>14</v>
      </c>
      <c r="L55" s="59" t="s">
        <v>755</v>
      </c>
    </row>
    <row r="56" spans="1:12" x14ac:dyDescent="0.2">
      <c r="A56" s="65" t="s">
        <v>736</v>
      </c>
      <c r="B56" s="66">
        <v>45688</v>
      </c>
      <c r="C56" s="65" t="s">
        <v>756</v>
      </c>
      <c r="D56" s="65"/>
      <c r="E56" s="60">
        <v>1680</v>
      </c>
      <c r="F56" s="60"/>
      <c r="G56" s="60">
        <f t="shared" si="3"/>
        <v>6464.3100000000031</v>
      </c>
      <c r="H56" s="68"/>
      <c r="I56" s="85">
        <f t="shared" si="6"/>
        <v>-1680</v>
      </c>
      <c r="J56" s="86">
        <f t="shared" si="7"/>
        <v>45688</v>
      </c>
      <c r="K56" s="88" t="s">
        <v>12</v>
      </c>
      <c r="L56" s="59"/>
    </row>
    <row r="57" spans="1:12" x14ac:dyDescent="0.2">
      <c r="A57" s="65" t="s">
        <v>736</v>
      </c>
      <c r="B57" s="66">
        <v>45684</v>
      </c>
      <c r="C57" s="65" t="s">
        <v>757</v>
      </c>
      <c r="D57" s="65"/>
      <c r="E57" s="60">
        <v>363</v>
      </c>
      <c r="F57" s="60"/>
      <c r="G57" s="60">
        <f t="shared" si="3"/>
        <v>8144.3100000000031</v>
      </c>
      <c r="H57" s="68"/>
      <c r="I57" s="85">
        <f t="shared" si="6"/>
        <v>-363</v>
      </c>
      <c r="J57" s="86">
        <f t="shared" si="7"/>
        <v>45688</v>
      </c>
      <c r="K57" s="88" t="s">
        <v>12</v>
      </c>
      <c r="L57" s="59"/>
    </row>
    <row r="58" spans="1:12" x14ac:dyDescent="0.2">
      <c r="A58" s="65" t="s">
        <v>736</v>
      </c>
      <c r="B58" s="66">
        <v>45678</v>
      </c>
      <c r="C58" s="65" t="s">
        <v>758</v>
      </c>
      <c r="D58" s="65"/>
      <c r="E58" s="60"/>
      <c r="F58" s="60">
        <v>4159.5</v>
      </c>
      <c r="G58" s="60">
        <f t="shared" si="3"/>
        <v>8507.3100000000031</v>
      </c>
      <c r="H58" s="68"/>
      <c r="I58" s="85">
        <f t="shared" si="6"/>
        <v>4159.5</v>
      </c>
      <c r="J58" s="86">
        <f t="shared" si="7"/>
        <v>45688</v>
      </c>
      <c r="K58" s="87" t="s">
        <v>14</v>
      </c>
      <c r="L58" s="59" t="s">
        <v>759</v>
      </c>
    </row>
    <row r="59" spans="1:12" x14ac:dyDescent="0.2">
      <c r="A59" s="65" t="s">
        <v>736</v>
      </c>
      <c r="B59" s="66">
        <v>45677</v>
      </c>
      <c r="C59" s="65" t="s">
        <v>760</v>
      </c>
      <c r="D59" s="65"/>
      <c r="E59" s="60">
        <v>91.99</v>
      </c>
      <c r="F59" s="60"/>
      <c r="G59" s="60">
        <f t="shared" si="3"/>
        <v>4347.8100000000031</v>
      </c>
      <c r="H59" s="68"/>
      <c r="I59" s="85">
        <f t="shared" si="6"/>
        <v>-91.99</v>
      </c>
      <c r="J59" s="86">
        <f t="shared" si="7"/>
        <v>45688</v>
      </c>
      <c r="K59" s="87" t="s">
        <v>14</v>
      </c>
      <c r="L59" s="59" t="s">
        <v>761</v>
      </c>
    </row>
    <row r="60" spans="1:12" x14ac:dyDescent="0.2">
      <c r="A60" s="65" t="s">
        <v>736</v>
      </c>
      <c r="B60" s="66">
        <v>45670</v>
      </c>
      <c r="C60" s="65" t="s">
        <v>760</v>
      </c>
      <c r="D60" s="65"/>
      <c r="E60" s="60">
        <v>336</v>
      </c>
      <c r="F60" s="60"/>
      <c r="G60" s="60">
        <f t="shared" si="3"/>
        <v>4439.8000000000029</v>
      </c>
      <c r="H60" s="68"/>
      <c r="I60" s="85">
        <f t="shared" si="6"/>
        <v>-336</v>
      </c>
      <c r="J60" s="86">
        <f t="shared" si="7"/>
        <v>45688</v>
      </c>
      <c r="K60" s="87" t="s">
        <v>14</v>
      </c>
      <c r="L60" s="59" t="s">
        <v>761</v>
      </c>
    </row>
    <row r="61" spans="1:12" x14ac:dyDescent="0.2">
      <c r="A61" s="65" t="s">
        <v>736</v>
      </c>
      <c r="B61" s="66">
        <v>45667</v>
      </c>
      <c r="C61" s="65"/>
      <c r="D61" s="65"/>
      <c r="E61" s="60"/>
      <c r="F61" s="60">
        <v>3000</v>
      </c>
      <c r="G61" s="60">
        <f t="shared" si="3"/>
        <v>4775.8000000000029</v>
      </c>
      <c r="H61" s="68"/>
      <c r="I61" s="85">
        <f t="shared" si="6"/>
        <v>3000</v>
      </c>
      <c r="J61" s="86">
        <f t="shared" si="7"/>
        <v>45688</v>
      </c>
      <c r="K61" s="88" t="s">
        <v>737</v>
      </c>
      <c r="L61" s="59"/>
    </row>
    <row r="62" spans="1:12" x14ac:dyDescent="0.2">
      <c r="A62" s="65" t="s">
        <v>736</v>
      </c>
      <c r="B62" s="66">
        <v>45667</v>
      </c>
      <c r="C62" s="65" t="s">
        <v>762</v>
      </c>
      <c r="D62" s="65"/>
      <c r="E62" s="60">
        <v>149.26</v>
      </c>
      <c r="F62" s="60"/>
      <c r="G62" s="60">
        <f t="shared" si="3"/>
        <v>1775.8000000000031</v>
      </c>
      <c r="H62" s="68"/>
      <c r="I62" s="85">
        <f t="shared" si="6"/>
        <v>-149.26</v>
      </c>
      <c r="J62" s="86">
        <f t="shared" si="7"/>
        <v>45688</v>
      </c>
      <c r="K62" s="87" t="s">
        <v>14</v>
      </c>
      <c r="L62" s="59" t="s">
        <v>744</v>
      </c>
    </row>
    <row r="63" spans="1:12" x14ac:dyDescent="0.2">
      <c r="A63" s="65" t="s">
        <v>736</v>
      </c>
      <c r="B63" s="66">
        <v>45667</v>
      </c>
      <c r="C63" s="65" t="s">
        <v>763</v>
      </c>
      <c r="D63" s="65"/>
      <c r="E63" s="60">
        <v>112.63</v>
      </c>
      <c r="F63" s="60"/>
      <c r="G63" s="60">
        <f t="shared" si="3"/>
        <v>1925.0600000000031</v>
      </c>
      <c r="H63" s="68"/>
      <c r="I63" s="85">
        <f t="shared" si="6"/>
        <v>-112.63</v>
      </c>
      <c r="J63" s="86">
        <f t="shared" si="7"/>
        <v>45688</v>
      </c>
      <c r="K63" s="87" t="s">
        <v>14</v>
      </c>
      <c r="L63" s="59" t="s">
        <v>744</v>
      </c>
    </row>
    <row r="64" spans="1:12" x14ac:dyDescent="0.2">
      <c r="A64" s="65" t="s">
        <v>736</v>
      </c>
      <c r="B64" s="66">
        <v>45667</v>
      </c>
      <c r="C64" s="65" t="s">
        <v>763</v>
      </c>
      <c r="D64" s="65"/>
      <c r="E64" s="60">
        <v>87.41</v>
      </c>
      <c r="F64" s="60"/>
      <c r="G64" s="60">
        <f t="shared" si="3"/>
        <v>2037.690000000003</v>
      </c>
      <c r="H64" s="68"/>
      <c r="I64" s="85">
        <f t="shared" si="6"/>
        <v>-87.41</v>
      </c>
      <c r="J64" s="86">
        <f t="shared" si="7"/>
        <v>45688</v>
      </c>
      <c r="K64" s="87" t="s">
        <v>14</v>
      </c>
      <c r="L64" s="59" t="s">
        <v>744</v>
      </c>
    </row>
    <row r="65" spans="1:12" x14ac:dyDescent="0.2">
      <c r="A65" s="65" t="s">
        <v>736</v>
      </c>
      <c r="B65" s="66">
        <v>45667</v>
      </c>
      <c r="C65" s="65" t="s">
        <v>763</v>
      </c>
      <c r="D65" s="65"/>
      <c r="E65" s="60">
        <v>89.93</v>
      </c>
      <c r="F65" s="60"/>
      <c r="G65" s="60">
        <f t="shared" si="3"/>
        <v>2125.1000000000031</v>
      </c>
      <c r="H65" s="68"/>
      <c r="I65" s="85">
        <f t="shared" si="6"/>
        <v>-89.93</v>
      </c>
      <c r="J65" s="86">
        <f t="shared" si="7"/>
        <v>45688</v>
      </c>
      <c r="K65" s="87" t="s">
        <v>14</v>
      </c>
      <c r="L65" s="59" t="s">
        <v>744</v>
      </c>
    </row>
    <row r="66" spans="1:12" x14ac:dyDescent="0.2">
      <c r="A66" s="65" t="s">
        <v>736</v>
      </c>
      <c r="B66" s="66">
        <v>45667</v>
      </c>
      <c r="C66" s="65" t="s">
        <v>763</v>
      </c>
      <c r="D66" s="65"/>
      <c r="E66" s="60">
        <v>94.39</v>
      </c>
      <c r="F66" s="60"/>
      <c r="G66" s="60">
        <f t="shared" si="3"/>
        <v>2215.0300000000029</v>
      </c>
      <c r="H66" s="68"/>
      <c r="I66" s="85">
        <f t="shared" si="6"/>
        <v>-94.39</v>
      </c>
      <c r="J66" s="86">
        <f t="shared" si="7"/>
        <v>45688</v>
      </c>
      <c r="K66" s="87" t="s">
        <v>14</v>
      </c>
      <c r="L66" s="59" t="s">
        <v>744</v>
      </c>
    </row>
    <row r="67" spans="1:12" x14ac:dyDescent="0.2">
      <c r="A67" s="65" t="s">
        <v>736</v>
      </c>
      <c r="B67" s="66">
        <v>45667</v>
      </c>
      <c r="C67" s="65" t="s">
        <v>764</v>
      </c>
      <c r="D67" s="65"/>
      <c r="E67" s="60">
        <v>3541.5</v>
      </c>
      <c r="F67" s="60"/>
      <c r="G67" s="60">
        <f t="shared" si="3"/>
        <v>2309.4200000000028</v>
      </c>
      <c r="H67" s="68"/>
      <c r="I67" s="85">
        <f t="shared" si="6"/>
        <v>-3541.5</v>
      </c>
      <c r="J67" s="86">
        <f t="shared" si="7"/>
        <v>45688</v>
      </c>
      <c r="K67" s="87" t="s">
        <v>14</v>
      </c>
      <c r="L67" s="59" t="s">
        <v>765</v>
      </c>
    </row>
    <row r="68" spans="1:12" x14ac:dyDescent="0.2">
      <c r="A68" s="65" t="s">
        <v>736</v>
      </c>
      <c r="B68" s="66">
        <v>45667</v>
      </c>
      <c r="C68" s="65" t="s">
        <v>766</v>
      </c>
      <c r="D68" s="65"/>
      <c r="E68" s="60">
        <v>25</v>
      </c>
      <c r="F68" s="60"/>
      <c r="G68" s="60">
        <f t="shared" si="3"/>
        <v>5850.9200000000028</v>
      </c>
      <c r="H68" s="68"/>
      <c r="I68" s="85">
        <f t="shared" si="6"/>
        <v>-25</v>
      </c>
      <c r="J68" s="86">
        <f t="shared" si="7"/>
        <v>45688</v>
      </c>
      <c r="K68" s="87" t="s">
        <v>14</v>
      </c>
      <c r="L68" s="59" t="s">
        <v>744</v>
      </c>
    </row>
    <row r="69" spans="1:12" x14ac:dyDescent="0.2">
      <c r="A69" s="65" t="s">
        <v>736</v>
      </c>
      <c r="B69" s="66">
        <v>45660</v>
      </c>
      <c r="C69" s="65" t="s">
        <v>767</v>
      </c>
      <c r="D69" s="65"/>
      <c r="E69" s="60">
        <v>1150</v>
      </c>
      <c r="F69" s="60"/>
      <c r="G69" s="60">
        <f t="shared" si="3"/>
        <v>5875.9200000000028</v>
      </c>
      <c r="H69" s="68"/>
      <c r="I69" s="85">
        <f t="shared" si="6"/>
        <v>-1150</v>
      </c>
      <c r="J69" s="86">
        <f t="shared" si="7"/>
        <v>45688</v>
      </c>
      <c r="K69" s="87" t="s">
        <v>14</v>
      </c>
      <c r="L69" s="59" t="s">
        <v>768</v>
      </c>
    </row>
    <row r="70" spans="1:12" x14ac:dyDescent="0.2">
      <c r="A70" s="65" t="s">
        <v>736</v>
      </c>
      <c r="B70" s="66">
        <v>45660</v>
      </c>
      <c r="C70" s="65"/>
      <c r="D70" s="65"/>
      <c r="E70" s="60"/>
      <c r="F70" s="60">
        <v>10000</v>
      </c>
      <c r="G70" s="60">
        <f t="shared" si="3"/>
        <v>7025.9200000000028</v>
      </c>
      <c r="H70" s="68"/>
      <c r="I70" s="85">
        <f t="shared" si="6"/>
        <v>10000</v>
      </c>
      <c r="J70" s="86">
        <f t="shared" si="7"/>
        <v>45688</v>
      </c>
      <c r="K70" s="88" t="s">
        <v>737</v>
      </c>
      <c r="L70" s="59"/>
    </row>
    <row r="71" spans="1:12" x14ac:dyDescent="0.2">
      <c r="A71" s="65" t="s">
        <v>736</v>
      </c>
      <c r="B71" s="66">
        <v>45660</v>
      </c>
      <c r="C71" s="65" t="s">
        <v>769</v>
      </c>
      <c r="D71" s="65"/>
      <c r="E71" s="60">
        <v>4156.2</v>
      </c>
      <c r="F71" s="60"/>
      <c r="G71" s="60">
        <f t="shared" si="3"/>
        <v>-2974.0799999999972</v>
      </c>
      <c r="H71" s="68"/>
      <c r="I71" s="85">
        <f t="shared" si="6"/>
        <v>-4156.2</v>
      </c>
      <c r="J71" s="86">
        <f t="shared" si="7"/>
        <v>45688</v>
      </c>
      <c r="K71" s="88" t="s">
        <v>12</v>
      </c>
      <c r="L71" s="59"/>
    </row>
    <row r="72" spans="1:12" x14ac:dyDescent="0.2">
      <c r="A72" s="65" t="s">
        <v>736</v>
      </c>
      <c r="B72" s="66">
        <v>45660</v>
      </c>
      <c r="C72" s="65" t="s">
        <v>743</v>
      </c>
      <c r="D72" s="65"/>
      <c r="E72" s="60">
        <v>134.01</v>
      </c>
      <c r="F72" s="60"/>
      <c r="G72" s="60">
        <f t="shared" si="3"/>
        <v>1182.1200000000028</v>
      </c>
      <c r="H72" s="68"/>
      <c r="I72" s="85">
        <f t="shared" si="6"/>
        <v>-134.01</v>
      </c>
      <c r="J72" s="86">
        <f t="shared" si="7"/>
        <v>45688</v>
      </c>
      <c r="K72" s="87" t="s">
        <v>14</v>
      </c>
      <c r="L72" s="59" t="s">
        <v>744</v>
      </c>
    </row>
    <row r="73" spans="1:12" x14ac:dyDescent="0.2">
      <c r="A73" s="65" t="s">
        <v>736</v>
      </c>
      <c r="B73" s="66">
        <v>45649</v>
      </c>
      <c r="C73" s="65" t="s">
        <v>739</v>
      </c>
      <c r="D73" s="59"/>
      <c r="E73" s="60">
        <v>115</v>
      </c>
      <c r="F73" s="60"/>
      <c r="G73" s="60">
        <f t="shared" si="3"/>
        <v>1316.1300000000028</v>
      </c>
      <c r="H73" s="68"/>
      <c r="I73" s="85">
        <f t="shared" si="6"/>
        <v>-115</v>
      </c>
      <c r="J73" s="86">
        <f t="shared" si="7"/>
        <v>45657</v>
      </c>
      <c r="K73" s="87" t="s">
        <v>14</v>
      </c>
      <c r="L73" s="59" t="s">
        <v>761</v>
      </c>
    </row>
    <row r="74" spans="1:12" x14ac:dyDescent="0.2">
      <c r="A74" s="65" t="s">
        <v>736</v>
      </c>
      <c r="B74" s="66">
        <v>45649</v>
      </c>
      <c r="C74" s="65" t="s">
        <v>739</v>
      </c>
      <c r="D74" s="59"/>
      <c r="E74" s="60">
        <v>854</v>
      </c>
      <c r="F74" s="60"/>
      <c r="G74" s="60">
        <f t="shared" si="3"/>
        <v>1431.1300000000028</v>
      </c>
      <c r="H74" s="68"/>
      <c r="I74" s="85">
        <f t="shared" si="6"/>
        <v>-854</v>
      </c>
      <c r="J74" s="86">
        <f t="shared" si="7"/>
        <v>45657</v>
      </c>
      <c r="K74" s="87" t="s">
        <v>14</v>
      </c>
      <c r="L74" s="59" t="s">
        <v>761</v>
      </c>
    </row>
    <row r="75" spans="1:12" x14ac:dyDescent="0.2">
      <c r="A75" s="65" t="s">
        <v>736</v>
      </c>
      <c r="B75" s="66">
        <v>45646</v>
      </c>
      <c r="C75" s="65" t="s">
        <v>748</v>
      </c>
      <c r="D75" s="59"/>
      <c r="E75" s="60">
        <v>1200</v>
      </c>
      <c r="F75" s="60"/>
      <c r="G75" s="60">
        <f t="shared" si="3"/>
        <v>2285.1300000000028</v>
      </c>
      <c r="H75" s="68"/>
      <c r="I75" s="85">
        <f t="shared" si="6"/>
        <v>-1200</v>
      </c>
      <c r="J75" s="86">
        <f t="shared" si="7"/>
        <v>45657</v>
      </c>
      <c r="K75" s="87" t="s">
        <v>12</v>
      </c>
      <c r="L75" s="59"/>
    </row>
    <row r="76" spans="1:12" x14ac:dyDescent="0.2">
      <c r="A76" s="65" t="s">
        <v>736</v>
      </c>
      <c r="B76" s="66">
        <v>45646</v>
      </c>
      <c r="C76" s="65" t="s">
        <v>566</v>
      </c>
      <c r="D76" s="59"/>
      <c r="E76" s="60">
        <v>170</v>
      </c>
      <c r="F76" s="60"/>
      <c r="G76" s="60">
        <f t="shared" si="3"/>
        <v>3485.1300000000028</v>
      </c>
      <c r="H76" s="68"/>
      <c r="I76" s="85">
        <f t="shared" si="6"/>
        <v>-170</v>
      </c>
      <c r="J76" s="86">
        <f t="shared" si="7"/>
        <v>45657</v>
      </c>
      <c r="K76" s="87" t="s">
        <v>11</v>
      </c>
      <c r="L76" s="59"/>
    </row>
    <row r="77" spans="1:12" x14ac:dyDescent="0.2">
      <c r="A77" s="65" t="s">
        <v>736</v>
      </c>
      <c r="B77" s="66">
        <v>45646</v>
      </c>
      <c r="C77" s="65" t="s">
        <v>751</v>
      </c>
      <c r="D77" s="59"/>
      <c r="E77" s="60">
        <v>5040</v>
      </c>
      <c r="F77" s="60"/>
      <c r="G77" s="60">
        <f t="shared" si="3"/>
        <v>3655.1300000000028</v>
      </c>
      <c r="H77" s="68"/>
      <c r="I77" s="85">
        <f t="shared" si="6"/>
        <v>-5040</v>
      </c>
      <c r="J77" s="86">
        <f t="shared" si="7"/>
        <v>45657</v>
      </c>
      <c r="K77" s="87" t="s">
        <v>12</v>
      </c>
      <c r="L77" s="59"/>
    </row>
    <row r="78" spans="1:12" x14ac:dyDescent="0.2">
      <c r="A78" s="65" t="s">
        <v>736</v>
      </c>
      <c r="B78" s="66">
        <v>45646</v>
      </c>
      <c r="C78" s="65" t="s">
        <v>685</v>
      </c>
      <c r="D78" s="59"/>
      <c r="E78" s="60">
        <v>400</v>
      </c>
      <c r="F78" s="60"/>
      <c r="G78" s="60">
        <f t="shared" si="3"/>
        <v>8695.1300000000028</v>
      </c>
      <c r="H78" s="68"/>
      <c r="I78" s="85">
        <f t="shared" si="6"/>
        <v>-400</v>
      </c>
      <c r="J78" s="86">
        <f t="shared" si="7"/>
        <v>45657</v>
      </c>
      <c r="K78" s="87" t="s">
        <v>12</v>
      </c>
      <c r="L78" s="59"/>
    </row>
    <row r="79" spans="1:12" x14ac:dyDescent="0.2">
      <c r="A79" s="65" t="s">
        <v>736</v>
      </c>
      <c r="B79" s="66">
        <v>45646</v>
      </c>
      <c r="C79" s="65" t="s">
        <v>406</v>
      </c>
      <c r="D79" s="59"/>
      <c r="E79" s="60">
        <v>1416.67</v>
      </c>
      <c r="F79" s="60"/>
      <c r="G79" s="60">
        <f t="shared" si="3"/>
        <v>9095.1300000000028</v>
      </c>
      <c r="H79" s="68"/>
      <c r="I79" s="85">
        <f t="shared" si="6"/>
        <v>-1416.67</v>
      </c>
      <c r="J79" s="86">
        <f t="shared" si="7"/>
        <v>45657</v>
      </c>
      <c r="K79" s="87" t="s">
        <v>11</v>
      </c>
      <c r="L79" s="59"/>
    </row>
    <row r="80" spans="1:12" x14ac:dyDescent="0.2">
      <c r="A80" s="65" t="s">
        <v>736</v>
      </c>
      <c r="B80" s="66">
        <v>45646</v>
      </c>
      <c r="C80" s="65" t="s">
        <v>739</v>
      </c>
      <c r="D80" s="59"/>
      <c r="E80" s="60">
        <v>400</v>
      </c>
      <c r="F80" s="60"/>
      <c r="G80" s="60">
        <f t="shared" si="3"/>
        <v>10511.800000000003</v>
      </c>
      <c r="H80" s="68"/>
      <c r="I80" s="85">
        <f t="shared" si="6"/>
        <v>-400</v>
      </c>
      <c r="J80" s="86">
        <f t="shared" si="7"/>
        <v>45657</v>
      </c>
      <c r="K80" s="87" t="s">
        <v>14</v>
      </c>
      <c r="L80" s="59" t="s">
        <v>761</v>
      </c>
    </row>
    <row r="81" spans="1:12" x14ac:dyDescent="0.2">
      <c r="A81" s="65" t="s">
        <v>736</v>
      </c>
      <c r="B81" s="66">
        <v>45646</v>
      </c>
      <c r="C81" s="65" t="s">
        <v>770</v>
      </c>
      <c r="D81" s="59"/>
      <c r="E81" s="60"/>
      <c r="F81" s="60">
        <v>9000</v>
      </c>
      <c r="G81" s="60">
        <f t="shared" si="3"/>
        <v>10911.800000000003</v>
      </c>
      <c r="H81" s="68"/>
      <c r="I81" s="85">
        <f t="shared" si="6"/>
        <v>9000</v>
      </c>
      <c r="J81" s="86">
        <f t="shared" si="7"/>
        <v>45657</v>
      </c>
      <c r="K81" s="88" t="s">
        <v>737</v>
      </c>
      <c r="L81" s="59"/>
    </row>
    <row r="82" spans="1:12" x14ac:dyDescent="0.2">
      <c r="A82" s="65" t="s">
        <v>736</v>
      </c>
      <c r="B82" s="66">
        <v>45646</v>
      </c>
      <c r="C82" s="65" t="s">
        <v>771</v>
      </c>
      <c r="D82" s="65"/>
      <c r="E82" s="60">
        <v>240</v>
      </c>
      <c r="F82" s="60"/>
      <c r="G82" s="60">
        <f t="shared" si="3"/>
        <v>1911.800000000002</v>
      </c>
      <c r="H82" s="68"/>
      <c r="I82" s="85">
        <f t="shared" si="6"/>
        <v>-240</v>
      </c>
      <c r="J82" s="86">
        <f t="shared" si="7"/>
        <v>45657</v>
      </c>
      <c r="K82" s="87" t="s">
        <v>14</v>
      </c>
      <c r="L82" s="59" t="s">
        <v>768</v>
      </c>
    </row>
    <row r="83" spans="1:12" x14ac:dyDescent="0.2">
      <c r="A83" s="65" t="s">
        <v>736</v>
      </c>
      <c r="B83" s="66">
        <v>45646</v>
      </c>
      <c r="C83" s="65" t="s">
        <v>771</v>
      </c>
      <c r="D83" s="65"/>
      <c r="E83" s="60">
        <v>300</v>
      </c>
      <c r="F83" s="60"/>
      <c r="G83" s="60">
        <f t="shared" si="3"/>
        <v>2151.800000000002</v>
      </c>
      <c r="H83" s="68"/>
      <c r="I83" s="85">
        <f t="shared" si="6"/>
        <v>-300</v>
      </c>
      <c r="J83" s="86">
        <f t="shared" si="7"/>
        <v>45657</v>
      </c>
      <c r="K83" s="87" t="s">
        <v>14</v>
      </c>
      <c r="L83" s="59" t="s">
        <v>768</v>
      </c>
    </row>
    <row r="84" spans="1:12" x14ac:dyDescent="0.2">
      <c r="A84" s="65" t="s">
        <v>736</v>
      </c>
      <c r="B84" s="66">
        <v>45644</v>
      </c>
      <c r="C84" s="65" t="s">
        <v>739</v>
      </c>
      <c r="D84" s="59"/>
      <c r="E84" s="60">
        <v>100</v>
      </c>
      <c r="F84" s="60"/>
      <c r="G84" s="60">
        <f t="shared" si="3"/>
        <v>2451.800000000002</v>
      </c>
      <c r="H84" s="68"/>
      <c r="I84" s="85">
        <f t="shared" si="6"/>
        <v>-100</v>
      </c>
      <c r="J84" s="86">
        <f t="shared" si="7"/>
        <v>45657</v>
      </c>
      <c r="K84" s="87" t="s">
        <v>14</v>
      </c>
      <c r="L84" s="59" t="s">
        <v>761</v>
      </c>
    </row>
    <row r="85" spans="1:12" x14ac:dyDescent="0.2">
      <c r="A85" s="65" t="s">
        <v>736</v>
      </c>
      <c r="B85" s="66">
        <v>45644</v>
      </c>
      <c r="C85" s="65" t="s">
        <v>772</v>
      </c>
      <c r="D85" s="65"/>
      <c r="E85" s="60"/>
      <c r="F85" s="60">
        <v>2011.59</v>
      </c>
      <c r="G85" s="60">
        <f t="shared" si="3"/>
        <v>2551.800000000002</v>
      </c>
      <c r="H85" s="68"/>
      <c r="I85" s="85">
        <f t="shared" si="6"/>
        <v>2011.59</v>
      </c>
      <c r="J85" s="86">
        <f t="shared" si="7"/>
        <v>45657</v>
      </c>
      <c r="K85" s="87" t="s">
        <v>14</v>
      </c>
      <c r="L85" s="59" t="s">
        <v>759</v>
      </c>
    </row>
    <row r="86" spans="1:12" x14ac:dyDescent="0.2">
      <c r="A86" s="65" t="s">
        <v>736</v>
      </c>
      <c r="B86" s="66">
        <v>45644</v>
      </c>
      <c r="C86" s="65" t="s">
        <v>773</v>
      </c>
      <c r="D86" s="65"/>
      <c r="E86" s="60">
        <v>169.99</v>
      </c>
      <c r="F86" s="60"/>
      <c r="G86" s="60">
        <f t="shared" si="3"/>
        <v>540.21000000000186</v>
      </c>
      <c r="H86" s="68"/>
      <c r="I86" s="85">
        <f t="shared" si="6"/>
        <v>-169.99</v>
      </c>
      <c r="J86" s="86">
        <f t="shared" si="7"/>
        <v>45657</v>
      </c>
      <c r="K86" s="87" t="s">
        <v>14</v>
      </c>
      <c r="L86" s="59" t="s">
        <v>768</v>
      </c>
    </row>
    <row r="87" spans="1:12" x14ac:dyDescent="0.2">
      <c r="A87" s="65" t="s">
        <v>736</v>
      </c>
      <c r="B87" s="66">
        <v>45643</v>
      </c>
      <c r="C87" s="65" t="s">
        <v>739</v>
      </c>
      <c r="D87" s="59"/>
      <c r="E87" s="60">
        <v>75</v>
      </c>
      <c r="F87" s="60"/>
      <c r="G87" s="60">
        <f t="shared" si="3"/>
        <v>710.20000000000186</v>
      </c>
      <c r="H87" s="68"/>
      <c r="I87" s="85">
        <f t="shared" si="6"/>
        <v>-75</v>
      </c>
      <c r="J87" s="86">
        <f t="shared" si="7"/>
        <v>45657</v>
      </c>
      <c r="K87" s="87" t="s">
        <v>14</v>
      </c>
      <c r="L87" s="59" t="s">
        <v>761</v>
      </c>
    </row>
    <row r="88" spans="1:12" x14ac:dyDescent="0.2">
      <c r="A88" s="65" t="s">
        <v>736</v>
      </c>
      <c r="B88" s="66">
        <v>45643</v>
      </c>
      <c r="C88" s="65" t="s">
        <v>774</v>
      </c>
      <c r="D88" s="65"/>
      <c r="E88" s="60">
        <v>329</v>
      </c>
      <c r="F88" s="60"/>
      <c r="G88" s="60">
        <f t="shared" si="3"/>
        <v>785.20000000000186</v>
      </c>
      <c r="H88" s="68"/>
      <c r="I88" s="85">
        <f t="shared" si="6"/>
        <v>-329</v>
      </c>
      <c r="J88" s="86">
        <f t="shared" si="7"/>
        <v>45657</v>
      </c>
      <c r="K88" s="87" t="s">
        <v>14</v>
      </c>
      <c r="L88" s="59" t="s">
        <v>768</v>
      </c>
    </row>
    <row r="89" spans="1:12" x14ac:dyDescent="0.2">
      <c r="A89" s="65" t="s">
        <v>736</v>
      </c>
      <c r="B89" s="66">
        <v>45642</v>
      </c>
      <c r="C89" s="65" t="s">
        <v>775</v>
      </c>
      <c r="D89" s="65"/>
      <c r="E89" s="60">
        <v>352.72</v>
      </c>
      <c r="F89" s="60"/>
      <c r="G89" s="60">
        <f t="shared" si="3"/>
        <v>1114.2000000000019</v>
      </c>
      <c r="H89" s="68"/>
      <c r="I89" s="85">
        <f t="shared" si="6"/>
        <v>-352.72</v>
      </c>
      <c r="J89" s="86">
        <f t="shared" si="7"/>
        <v>45657</v>
      </c>
      <c r="K89" s="87" t="s">
        <v>14</v>
      </c>
      <c r="L89" s="59" t="s">
        <v>768</v>
      </c>
    </row>
    <row r="90" spans="1:12" x14ac:dyDescent="0.2">
      <c r="A90" s="65" t="s">
        <v>736</v>
      </c>
      <c r="B90" s="66">
        <v>45642</v>
      </c>
      <c r="C90" s="65" t="s">
        <v>776</v>
      </c>
      <c r="D90" s="65"/>
      <c r="E90" s="60">
        <v>673</v>
      </c>
      <c r="F90" s="60"/>
      <c r="G90" s="60">
        <f t="shared" si="3"/>
        <v>1466.9200000000019</v>
      </c>
      <c r="H90" s="68"/>
      <c r="I90" s="85">
        <f t="shared" si="6"/>
        <v>-673</v>
      </c>
      <c r="J90" s="86">
        <f t="shared" si="7"/>
        <v>45657</v>
      </c>
      <c r="K90" s="87" t="s">
        <v>14</v>
      </c>
      <c r="L90" s="59" t="s">
        <v>768</v>
      </c>
    </row>
    <row r="91" spans="1:12" x14ac:dyDescent="0.2">
      <c r="A91" s="65" t="s">
        <v>736</v>
      </c>
      <c r="B91" s="66">
        <v>45639</v>
      </c>
      <c r="C91" s="65" t="s">
        <v>777</v>
      </c>
      <c r="D91" s="65"/>
      <c r="E91" s="60">
        <v>5940</v>
      </c>
      <c r="F91" s="60"/>
      <c r="G91" s="60">
        <f t="shared" si="3"/>
        <v>2139.9200000000019</v>
      </c>
      <c r="H91" s="68"/>
      <c r="I91" s="85">
        <f t="shared" si="6"/>
        <v>-5940</v>
      </c>
      <c r="J91" s="86">
        <f t="shared" si="7"/>
        <v>45657</v>
      </c>
      <c r="K91" s="87" t="s">
        <v>14</v>
      </c>
      <c r="L91" s="59" t="s">
        <v>768</v>
      </c>
    </row>
    <row r="92" spans="1:12" x14ac:dyDescent="0.2">
      <c r="A92" s="65" t="s">
        <v>736</v>
      </c>
      <c r="B92" s="66">
        <v>45639</v>
      </c>
      <c r="C92" s="65" t="s">
        <v>778</v>
      </c>
      <c r="D92" s="65"/>
      <c r="E92" s="60">
        <v>7000</v>
      </c>
      <c r="F92" s="60"/>
      <c r="G92" s="60">
        <f t="shared" si="3"/>
        <v>8079.9200000000019</v>
      </c>
      <c r="H92" s="68"/>
      <c r="I92" s="85">
        <f t="shared" si="6"/>
        <v>-7000</v>
      </c>
      <c r="J92" s="86">
        <f t="shared" si="7"/>
        <v>45657</v>
      </c>
      <c r="K92" s="87" t="s">
        <v>14</v>
      </c>
      <c r="L92" s="59" t="s">
        <v>768</v>
      </c>
    </row>
    <row r="93" spans="1:12" x14ac:dyDescent="0.2">
      <c r="A93" s="65" t="s">
        <v>736</v>
      </c>
      <c r="B93" s="66">
        <v>45639</v>
      </c>
      <c r="C93" s="65" t="s">
        <v>746</v>
      </c>
      <c r="D93" s="65"/>
      <c r="E93" s="60">
        <v>1998.59</v>
      </c>
      <c r="F93" s="60"/>
      <c r="G93" s="60">
        <f t="shared" si="3"/>
        <v>15079.920000000002</v>
      </c>
      <c r="H93" s="68"/>
      <c r="I93" s="85">
        <f t="shared" si="6"/>
        <v>-1998.59</v>
      </c>
      <c r="J93" s="86">
        <f t="shared" si="7"/>
        <v>45657</v>
      </c>
      <c r="K93" s="87" t="s">
        <v>14</v>
      </c>
      <c r="L93" s="59" t="s">
        <v>744</v>
      </c>
    </row>
    <row r="94" spans="1:12" x14ac:dyDescent="0.2">
      <c r="A94" s="65" t="s">
        <v>736</v>
      </c>
      <c r="B94" s="66">
        <v>45639</v>
      </c>
      <c r="C94" s="65" t="s">
        <v>742</v>
      </c>
      <c r="D94" s="59"/>
      <c r="E94" s="60"/>
      <c r="F94" s="60">
        <v>14000</v>
      </c>
      <c r="G94" s="60">
        <f t="shared" si="3"/>
        <v>17078.510000000002</v>
      </c>
      <c r="H94" s="68"/>
      <c r="I94" s="85">
        <f t="shared" si="6"/>
        <v>14000</v>
      </c>
      <c r="J94" s="86">
        <f t="shared" si="7"/>
        <v>45657</v>
      </c>
      <c r="K94" s="88" t="s">
        <v>737</v>
      </c>
      <c r="L94" s="59"/>
    </row>
    <row r="95" spans="1:12" x14ac:dyDescent="0.2">
      <c r="A95" s="65" t="s">
        <v>736</v>
      </c>
      <c r="B95" s="66">
        <v>45639</v>
      </c>
      <c r="C95" s="65" t="s">
        <v>775</v>
      </c>
      <c r="D95" s="65"/>
      <c r="E95" s="60">
        <v>249.13</v>
      </c>
      <c r="F95" s="60"/>
      <c r="G95" s="60">
        <f t="shared" si="3"/>
        <v>3078.5100000000011</v>
      </c>
      <c r="H95" s="68"/>
      <c r="I95" s="85">
        <f t="shared" si="6"/>
        <v>-249.13</v>
      </c>
      <c r="J95" s="86">
        <f t="shared" si="7"/>
        <v>45657</v>
      </c>
      <c r="K95" s="87" t="s">
        <v>14</v>
      </c>
      <c r="L95" s="59" t="s">
        <v>768</v>
      </c>
    </row>
    <row r="96" spans="1:12" x14ac:dyDescent="0.2">
      <c r="A96" s="65" t="s">
        <v>736</v>
      </c>
      <c r="B96" s="66">
        <v>45639</v>
      </c>
      <c r="C96" s="65" t="s">
        <v>779</v>
      </c>
      <c r="D96" s="65"/>
      <c r="E96" s="60">
        <v>220</v>
      </c>
      <c r="F96" s="60"/>
      <c r="G96" s="60">
        <f t="shared" si="3"/>
        <v>3327.6400000000012</v>
      </c>
      <c r="H96" s="68"/>
      <c r="I96" s="85">
        <f t="shared" si="6"/>
        <v>-220</v>
      </c>
      <c r="J96" s="86">
        <f t="shared" si="7"/>
        <v>45657</v>
      </c>
      <c r="K96" s="88" t="s">
        <v>11</v>
      </c>
      <c r="L96" s="59"/>
    </row>
    <row r="97" spans="1:12" x14ac:dyDescent="0.2">
      <c r="A97" s="65" t="s">
        <v>736</v>
      </c>
      <c r="B97" s="66">
        <v>45639</v>
      </c>
      <c r="C97" s="65" t="s">
        <v>738</v>
      </c>
      <c r="D97" s="65"/>
      <c r="E97" s="60">
        <v>250</v>
      </c>
      <c r="F97" s="60"/>
      <c r="G97" s="60">
        <f t="shared" si="3"/>
        <v>3547.6400000000012</v>
      </c>
      <c r="H97" s="68"/>
      <c r="I97" s="85">
        <f t="shared" si="6"/>
        <v>-250</v>
      </c>
      <c r="J97" s="86">
        <f t="shared" si="7"/>
        <v>45657</v>
      </c>
      <c r="K97" s="87" t="s">
        <v>14</v>
      </c>
      <c r="L97" s="59" t="s">
        <v>744</v>
      </c>
    </row>
    <row r="98" spans="1:12" x14ac:dyDescent="0.2">
      <c r="A98" s="65" t="s">
        <v>736</v>
      </c>
      <c r="B98" s="66">
        <v>45639</v>
      </c>
      <c r="C98" s="65" t="s">
        <v>738</v>
      </c>
      <c r="D98" s="65"/>
      <c r="E98" s="60">
        <v>253</v>
      </c>
      <c r="F98" s="60"/>
      <c r="G98" s="60">
        <f t="shared" si="3"/>
        <v>3797.6400000000012</v>
      </c>
      <c r="H98" s="68"/>
      <c r="I98" s="85">
        <f t="shared" si="6"/>
        <v>-253</v>
      </c>
      <c r="J98" s="86">
        <f t="shared" si="7"/>
        <v>45657</v>
      </c>
      <c r="K98" s="87" t="s">
        <v>14</v>
      </c>
      <c r="L98" s="59" t="s">
        <v>744</v>
      </c>
    </row>
    <row r="99" spans="1:12" x14ac:dyDescent="0.2">
      <c r="A99" s="65" t="s">
        <v>736</v>
      </c>
      <c r="B99" s="66">
        <v>45639</v>
      </c>
      <c r="C99" s="65" t="s">
        <v>738</v>
      </c>
      <c r="D99" s="65"/>
      <c r="E99" s="60">
        <v>600</v>
      </c>
      <c r="F99" s="60"/>
      <c r="G99" s="60">
        <f t="shared" si="3"/>
        <v>4050.6400000000012</v>
      </c>
      <c r="H99" s="68"/>
      <c r="I99" s="85">
        <f t="shared" si="6"/>
        <v>-600</v>
      </c>
      <c r="J99" s="86">
        <f t="shared" si="7"/>
        <v>45657</v>
      </c>
      <c r="K99" s="87" t="s">
        <v>14</v>
      </c>
      <c r="L99" s="59" t="s">
        <v>744</v>
      </c>
    </row>
    <row r="100" spans="1:12" x14ac:dyDescent="0.2">
      <c r="A100" s="65" t="s">
        <v>736</v>
      </c>
      <c r="B100" s="66">
        <v>45639</v>
      </c>
      <c r="C100" s="65" t="s">
        <v>738</v>
      </c>
      <c r="D100" s="65"/>
      <c r="E100" s="60">
        <v>190</v>
      </c>
      <c r="F100" s="60"/>
      <c r="G100" s="60">
        <f t="shared" si="3"/>
        <v>4650.6400000000012</v>
      </c>
      <c r="H100" s="68"/>
      <c r="I100" s="85">
        <f t="shared" si="6"/>
        <v>-190</v>
      </c>
      <c r="J100" s="86">
        <f t="shared" si="7"/>
        <v>45657</v>
      </c>
      <c r="K100" s="87" t="s">
        <v>14</v>
      </c>
      <c r="L100" s="59" t="s">
        <v>744</v>
      </c>
    </row>
    <row r="101" spans="1:12" x14ac:dyDescent="0.2">
      <c r="A101" s="65" t="s">
        <v>736</v>
      </c>
      <c r="B101" s="66">
        <v>45638</v>
      </c>
      <c r="C101" s="65" t="s">
        <v>739</v>
      </c>
      <c r="D101" s="59"/>
      <c r="E101" s="60">
        <v>308.8</v>
      </c>
      <c r="F101" s="60"/>
      <c r="G101" s="60">
        <f t="shared" si="3"/>
        <v>4840.6400000000012</v>
      </c>
      <c r="H101" s="68"/>
      <c r="I101" s="85">
        <f t="shared" si="6"/>
        <v>-308.8</v>
      </c>
      <c r="J101" s="86">
        <f t="shared" si="7"/>
        <v>45657</v>
      </c>
      <c r="K101" s="87" t="s">
        <v>14</v>
      </c>
      <c r="L101" s="59" t="s">
        <v>761</v>
      </c>
    </row>
    <row r="102" spans="1:12" x14ac:dyDescent="0.2">
      <c r="A102" s="65" t="s">
        <v>736</v>
      </c>
      <c r="B102" s="66">
        <v>45637</v>
      </c>
      <c r="C102" s="65" t="s">
        <v>776</v>
      </c>
      <c r="D102" s="65"/>
      <c r="E102" s="60">
        <v>1043</v>
      </c>
      <c r="F102" s="60">
        <v>0</v>
      </c>
      <c r="G102" s="60">
        <f t="shared" si="3"/>
        <v>5149.4400000000014</v>
      </c>
      <c r="H102" s="68"/>
      <c r="I102" s="85">
        <f t="shared" si="6"/>
        <v>-1043</v>
      </c>
      <c r="J102" s="86">
        <f t="shared" si="7"/>
        <v>45657</v>
      </c>
      <c r="K102" s="87" t="s">
        <v>14</v>
      </c>
      <c r="L102" s="59" t="s">
        <v>768</v>
      </c>
    </row>
    <row r="103" spans="1:12" x14ac:dyDescent="0.2">
      <c r="A103" s="65" t="s">
        <v>736</v>
      </c>
      <c r="B103" s="66">
        <v>45637</v>
      </c>
      <c r="C103" s="65" t="s">
        <v>776</v>
      </c>
      <c r="D103" s="65"/>
      <c r="E103" s="60">
        <v>803</v>
      </c>
      <c r="F103" s="60">
        <v>0</v>
      </c>
      <c r="G103" s="60">
        <f t="shared" si="3"/>
        <v>6192.4400000000014</v>
      </c>
      <c r="H103" s="68"/>
      <c r="I103" s="85">
        <f t="shared" si="6"/>
        <v>-803</v>
      </c>
      <c r="J103" s="86">
        <f t="shared" si="7"/>
        <v>45657</v>
      </c>
      <c r="K103" s="87" t="s">
        <v>14</v>
      </c>
      <c r="L103" s="59" t="s">
        <v>768</v>
      </c>
    </row>
    <row r="104" spans="1:12" x14ac:dyDescent="0.2">
      <c r="A104" s="65" t="s">
        <v>736</v>
      </c>
      <c r="B104" s="66">
        <v>45637</v>
      </c>
      <c r="C104" s="65" t="s">
        <v>776</v>
      </c>
      <c r="D104" s="65"/>
      <c r="E104" s="60">
        <v>524</v>
      </c>
      <c r="F104" s="60">
        <v>0</v>
      </c>
      <c r="G104" s="60">
        <f t="shared" si="3"/>
        <v>6995.4400000000014</v>
      </c>
      <c r="H104" s="68"/>
      <c r="I104" s="85">
        <f t="shared" si="6"/>
        <v>-524</v>
      </c>
      <c r="J104" s="86">
        <f t="shared" si="7"/>
        <v>45657</v>
      </c>
      <c r="K104" s="87" t="s">
        <v>14</v>
      </c>
      <c r="L104" s="59" t="s">
        <v>768</v>
      </c>
    </row>
    <row r="105" spans="1:12" x14ac:dyDescent="0.2">
      <c r="A105" s="65" t="s">
        <v>736</v>
      </c>
      <c r="B105" s="66">
        <v>45637</v>
      </c>
      <c r="C105" s="65" t="s">
        <v>776</v>
      </c>
      <c r="D105" s="65"/>
      <c r="E105" s="60">
        <v>308.99</v>
      </c>
      <c r="F105" s="60">
        <v>0</v>
      </c>
      <c r="G105" s="60">
        <f t="shared" si="3"/>
        <v>7519.4400000000014</v>
      </c>
      <c r="H105" s="68"/>
      <c r="I105" s="85">
        <f t="shared" si="6"/>
        <v>-308.99</v>
      </c>
      <c r="J105" s="86">
        <f t="shared" si="7"/>
        <v>45657</v>
      </c>
      <c r="K105" s="87" t="s">
        <v>14</v>
      </c>
      <c r="L105" s="59" t="s">
        <v>768</v>
      </c>
    </row>
    <row r="106" spans="1:12" x14ac:dyDescent="0.2">
      <c r="A106" s="65" t="s">
        <v>736</v>
      </c>
      <c r="B106" s="66">
        <v>45637</v>
      </c>
      <c r="C106" s="65" t="s">
        <v>780</v>
      </c>
      <c r="D106" s="65"/>
      <c r="E106" s="60">
        <v>346.95</v>
      </c>
      <c r="F106" s="60">
        <v>0</v>
      </c>
      <c r="G106" s="60">
        <f t="shared" si="3"/>
        <v>7828.4300000000012</v>
      </c>
      <c r="H106" s="68"/>
      <c r="I106" s="85">
        <f t="shared" si="6"/>
        <v>-346.95</v>
      </c>
      <c r="J106" s="86">
        <f t="shared" si="7"/>
        <v>45657</v>
      </c>
      <c r="K106" s="87" t="s">
        <v>14</v>
      </c>
      <c r="L106" s="59" t="s">
        <v>768</v>
      </c>
    </row>
    <row r="107" spans="1:12" x14ac:dyDescent="0.2">
      <c r="A107" s="65" t="s">
        <v>736</v>
      </c>
      <c r="B107" s="66">
        <v>45637</v>
      </c>
      <c r="C107" s="65" t="s">
        <v>781</v>
      </c>
      <c r="D107" s="65"/>
      <c r="E107" s="60">
        <v>4500</v>
      </c>
      <c r="F107" s="60"/>
      <c r="G107" s="60">
        <f t="shared" si="3"/>
        <v>8175.380000000001</v>
      </c>
      <c r="H107" s="68"/>
      <c r="I107" s="85">
        <f t="shared" si="6"/>
        <v>-4500</v>
      </c>
      <c r="J107" s="86">
        <f t="shared" si="7"/>
        <v>45657</v>
      </c>
      <c r="K107" s="87" t="s">
        <v>14</v>
      </c>
      <c r="L107" s="59" t="s">
        <v>755</v>
      </c>
    </row>
    <row r="108" spans="1:12" x14ac:dyDescent="0.2">
      <c r="A108" s="65" t="s">
        <v>736</v>
      </c>
      <c r="B108" s="66">
        <v>45636</v>
      </c>
      <c r="C108" s="65" t="s">
        <v>739</v>
      </c>
      <c r="D108" s="65"/>
      <c r="E108" s="60">
        <v>223.98</v>
      </c>
      <c r="F108" s="60">
        <v>0</v>
      </c>
      <c r="G108" s="60">
        <f t="shared" si="3"/>
        <v>12675.380000000001</v>
      </c>
      <c r="H108" s="68"/>
      <c r="I108" s="85">
        <f t="shared" si="6"/>
        <v>-223.98</v>
      </c>
      <c r="J108" s="86">
        <f t="shared" si="7"/>
        <v>45657</v>
      </c>
      <c r="K108" s="87" t="s">
        <v>14</v>
      </c>
      <c r="L108" s="59" t="s">
        <v>761</v>
      </c>
    </row>
    <row r="109" spans="1:12" x14ac:dyDescent="0.2">
      <c r="A109" s="65" t="s">
        <v>736</v>
      </c>
      <c r="B109" s="66">
        <v>45635</v>
      </c>
      <c r="C109" s="65" t="s">
        <v>119</v>
      </c>
      <c r="D109" s="65"/>
      <c r="E109" s="60">
        <v>0</v>
      </c>
      <c r="F109" s="60">
        <v>27000</v>
      </c>
      <c r="G109" s="60">
        <f t="shared" si="3"/>
        <v>12899.36</v>
      </c>
      <c r="H109" s="68"/>
      <c r="I109" s="85">
        <f t="shared" si="6"/>
        <v>27000</v>
      </c>
      <c r="J109" s="86">
        <f t="shared" si="7"/>
        <v>45657</v>
      </c>
      <c r="K109" s="88" t="s">
        <v>737</v>
      </c>
      <c r="L109" s="59"/>
    </row>
    <row r="110" spans="1:12" x14ac:dyDescent="0.2">
      <c r="A110" s="65" t="s">
        <v>736</v>
      </c>
      <c r="B110" s="66">
        <v>45635</v>
      </c>
      <c r="C110" s="65" t="s">
        <v>764</v>
      </c>
      <c r="D110" s="65"/>
      <c r="E110" s="60">
        <v>3425</v>
      </c>
      <c r="F110" s="60">
        <v>0</v>
      </c>
      <c r="G110" s="60">
        <f t="shared" si="3"/>
        <v>-14100.64</v>
      </c>
      <c r="H110" s="68"/>
      <c r="I110" s="85">
        <f t="shared" si="6"/>
        <v>-3425</v>
      </c>
      <c r="J110" s="86">
        <f t="shared" si="7"/>
        <v>45657</v>
      </c>
      <c r="K110" s="87" t="s">
        <v>14</v>
      </c>
      <c r="L110" s="59" t="s">
        <v>765</v>
      </c>
    </row>
    <row r="111" spans="1:12" x14ac:dyDescent="0.2">
      <c r="A111" s="65" t="s">
        <v>736</v>
      </c>
      <c r="B111" s="66">
        <v>45635</v>
      </c>
      <c r="C111" s="65" t="s">
        <v>782</v>
      </c>
      <c r="D111" s="65"/>
      <c r="E111" s="60">
        <v>220</v>
      </c>
      <c r="F111" s="60">
        <v>0</v>
      </c>
      <c r="G111" s="60">
        <f t="shared" si="3"/>
        <v>-10675.64</v>
      </c>
      <c r="H111" s="68"/>
      <c r="I111" s="85">
        <f t="shared" si="6"/>
        <v>-220</v>
      </c>
      <c r="J111" s="86">
        <f t="shared" si="7"/>
        <v>45657</v>
      </c>
      <c r="K111" s="87" t="s">
        <v>14</v>
      </c>
      <c r="L111" s="59" t="s">
        <v>761</v>
      </c>
    </row>
    <row r="112" spans="1:12" x14ac:dyDescent="0.2">
      <c r="A112" s="65" t="s">
        <v>736</v>
      </c>
      <c r="B112" s="66">
        <v>45635</v>
      </c>
      <c r="C112" s="65" t="s">
        <v>771</v>
      </c>
      <c r="D112" s="65"/>
      <c r="E112" s="60">
        <v>280</v>
      </c>
      <c r="F112" s="60">
        <v>0</v>
      </c>
      <c r="G112" s="60">
        <f t="shared" si="3"/>
        <v>-10455.64</v>
      </c>
      <c r="H112" s="68"/>
      <c r="I112" s="85">
        <f t="shared" si="6"/>
        <v>-280</v>
      </c>
      <c r="J112" s="86">
        <f t="shared" si="7"/>
        <v>45657</v>
      </c>
      <c r="K112" s="87" t="s">
        <v>14</v>
      </c>
      <c r="L112" s="59" t="s">
        <v>768</v>
      </c>
    </row>
    <row r="113" spans="1:12" x14ac:dyDescent="0.2">
      <c r="A113" s="65" t="s">
        <v>736</v>
      </c>
      <c r="B113" s="66">
        <v>45635</v>
      </c>
      <c r="C113" s="65" t="s">
        <v>783</v>
      </c>
      <c r="D113" s="65"/>
      <c r="E113" s="60">
        <v>10500</v>
      </c>
      <c r="F113" s="60">
        <v>0</v>
      </c>
      <c r="G113" s="60">
        <f t="shared" si="3"/>
        <v>-10175.64</v>
      </c>
      <c r="H113" s="68"/>
      <c r="I113" s="85">
        <f t="shared" si="6"/>
        <v>-10500</v>
      </c>
      <c r="J113" s="86">
        <f t="shared" si="7"/>
        <v>45657</v>
      </c>
      <c r="K113" s="87" t="s">
        <v>14</v>
      </c>
      <c r="L113" s="59" t="s">
        <v>784</v>
      </c>
    </row>
    <row r="114" spans="1:12" x14ac:dyDescent="0.2">
      <c r="A114" s="65" t="s">
        <v>736</v>
      </c>
      <c r="B114" s="66">
        <v>45631</v>
      </c>
      <c r="C114" s="65" t="s">
        <v>739</v>
      </c>
      <c r="D114" s="65"/>
      <c r="E114" s="60">
        <v>0</v>
      </c>
      <c r="F114" s="60">
        <v>207.99</v>
      </c>
      <c r="G114" s="60">
        <f t="shared" si="3"/>
        <v>324.3599999999999</v>
      </c>
      <c r="H114" s="68"/>
      <c r="I114" s="85">
        <f t="shared" si="6"/>
        <v>207.99</v>
      </c>
      <c r="J114" s="86">
        <f t="shared" si="7"/>
        <v>45657</v>
      </c>
      <c r="K114" s="87" t="s">
        <v>14</v>
      </c>
      <c r="L114" s="59" t="s">
        <v>761</v>
      </c>
    </row>
    <row r="115" spans="1:12" x14ac:dyDescent="0.2">
      <c r="A115" s="65" t="s">
        <v>736</v>
      </c>
      <c r="B115" s="66">
        <v>45631</v>
      </c>
      <c r="C115" s="65" t="s">
        <v>739</v>
      </c>
      <c r="D115" s="65"/>
      <c r="E115" s="60">
        <v>0</v>
      </c>
      <c r="F115" s="60">
        <v>94.01</v>
      </c>
      <c r="G115" s="60">
        <f t="shared" si="3"/>
        <v>116.36999999999991</v>
      </c>
      <c r="H115" s="68"/>
      <c r="I115" s="85">
        <f t="shared" si="6"/>
        <v>94.01</v>
      </c>
      <c r="J115" s="86">
        <f t="shared" si="7"/>
        <v>45657</v>
      </c>
      <c r="K115" s="87" t="s">
        <v>14</v>
      </c>
      <c r="L115" s="59" t="s">
        <v>761</v>
      </c>
    </row>
    <row r="116" spans="1:12" x14ac:dyDescent="0.2">
      <c r="A116" s="65" t="s">
        <v>736</v>
      </c>
      <c r="B116" s="66">
        <v>45628</v>
      </c>
      <c r="C116" s="65" t="s">
        <v>785</v>
      </c>
      <c r="D116" s="65"/>
      <c r="E116" s="60">
        <v>518.47</v>
      </c>
      <c r="F116" s="60">
        <v>0</v>
      </c>
      <c r="G116" s="60">
        <f t="shared" si="3"/>
        <v>22.3599999999999</v>
      </c>
      <c r="H116" s="68"/>
      <c r="I116" s="85">
        <f t="shared" si="6"/>
        <v>-518.47</v>
      </c>
      <c r="J116" s="86">
        <f t="shared" si="7"/>
        <v>45657</v>
      </c>
      <c r="K116" s="87" t="s">
        <v>14</v>
      </c>
      <c r="L116" s="59" t="s">
        <v>759</v>
      </c>
    </row>
    <row r="117" spans="1:12" x14ac:dyDescent="0.2">
      <c r="A117" s="65" t="s">
        <v>736</v>
      </c>
      <c r="B117" s="66">
        <v>45625</v>
      </c>
      <c r="C117" s="65" t="s">
        <v>786</v>
      </c>
      <c r="D117" s="65"/>
      <c r="E117" s="60">
        <v>4557.38</v>
      </c>
      <c r="F117" s="60"/>
      <c r="G117" s="60">
        <f t="shared" si="3"/>
        <v>540.82999999999993</v>
      </c>
      <c r="H117" s="68"/>
      <c r="I117" s="85">
        <f t="shared" si="6"/>
        <v>-4557.38</v>
      </c>
      <c r="J117" s="86">
        <f t="shared" si="7"/>
        <v>45626</v>
      </c>
      <c r="K117" s="87" t="s">
        <v>14</v>
      </c>
      <c r="L117" s="59" t="s">
        <v>759</v>
      </c>
    </row>
    <row r="118" spans="1:12" x14ac:dyDescent="0.2">
      <c r="A118" s="65" t="s">
        <v>736</v>
      </c>
      <c r="B118" s="66">
        <v>45625</v>
      </c>
      <c r="C118" s="65" t="s">
        <v>119</v>
      </c>
      <c r="D118" s="65"/>
      <c r="E118" s="60"/>
      <c r="F118" s="60">
        <v>1300</v>
      </c>
      <c r="G118" s="60">
        <f t="shared" si="3"/>
        <v>5098.21</v>
      </c>
      <c r="H118" s="68"/>
      <c r="I118" s="85">
        <f t="shared" ref="I118:I207" si="8">-E118+F118</f>
        <v>1300</v>
      </c>
      <c r="J118" s="86">
        <f t="shared" ref="J118:J207" si="9">EOMONTH(B118,0)</f>
        <v>45626</v>
      </c>
      <c r="K118" s="88" t="s">
        <v>737</v>
      </c>
      <c r="L118" s="59"/>
    </row>
    <row r="119" spans="1:12" x14ac:dyDescent="0.2">
      <c r="A119" s="65" t="s">
        <v>736</v>
      </c>
      <c r="B119" s="66">
        <v>45625</v>
      </c>
      <c r="C119" s="65" t="s">
        <v>781</v>
      </c>
      <c r="D119" s="65"/>
      <c r="E119" s="60">
        <v>1650.91</v>
      </c>
      <c r="F119" s="60"/>
      <c r="G119" s="60">
        <f t="shared" si="3"/>
        <v>3798.21</v>
      </c>
      <c r="H119" s="68"/>
      <c r="I119" s="85">
        <f t="shared" si="8"/>
        <v>-1650.91</v>
      </c>
      <c r="J119" s="86">
        <f t="shared" si="9"/>
        <v>45626</v>
      </c>
      <c r="K119" s="87" t="s">
        <v>14</v>
      </c>
      <c r="L119" s="59" t="s">
        <v>755</v>
      </c>
    </row>
    <row r="120" spans="1:12" x14ac:dyDescent="0.2">
      <c r="A120" s="65" t="s">
        <v>736</v>
      </c>
      <c r="B120" s="66">
        <v>45625</v>
      </c>
      <c r="C120" s="65" t="s">
        <v>407</v>
      </c>
      <c r="D120" s="65"/>
      <c r="E120" s="60">
        <v>1062.5</v>
      </c>
      <c r="F120" s="60"/>
      <c r="G120" s="60">
        <f t="shared" si="3"/>
        <v>5449.12</v>
      </c>
      <c r="H120" s="68"/>
      <c r="I120" s="85">
        <f t="shared" si="8"/>
        <v>-1062.5</v>
      </c>
      <c r="J120" s="86">
        <f t="shared" si="9"/>
        <v>45626</v>
      </c>
      <c r="K120" s="88" t="s">
        <v>11</v>
      </c>
      <c r="L120" s="59"/>
    </row>
    <row r="121" spans="1:12" x14ac:dyDescent="0.2">
      <c r="A121" s="65" t="s">
        <v>736</v>
      </c>
      <c r="B121" s="66">
        <v>45624</v>
      </c>
      <c r="C121" s="65" t="s">
        <v>739</v>
      </c>
      <c r="D121" s="65"/>
      <c r="E121" s="60">
        <v>195</v>
      </c>
      <c r="F121" s="60"/>
      <c r="G121" s="60">
        <f t="shared" si="3"/>
        <v>6511.62</v>
      </c>
      <c r="H121" s="68"/>
      <c r="I121" s="85">
        <f t="shared" si="8"/>
        <v>-195</v>
      </c>
      <c r="J121" s="86">
        <f t="shared" si="9"/>
        <v>45626</v>
      </c>
      <c r="K121" s="87" t="s">
        <v>14</v>
      </c>
      <c r="L121" s="59" t="s">
        <v>761</v>
      </c>
    </row>
    <row r="122" spans="1:12" x14ac:dyDescent="0.2">
      <c r="A122" s="65" t="s">
        <v>736</v>
      </c>
      <c r="B122" s="66">
        <v>45624</v>
      </c>
      <c r="C122" s="65" t="s">
        <v>739</v>
      </c>
      <c r="D122" s="65"/>
      <c r="E122" s="60">
        <v>392</v>
      </c>
      <c r="F122" s="60"/>
      <c r="G122" s="60">
        <f t="shared" si="3"/>
        <v>6706.62</v>
      </c>
      <c r="H122" s="68"/>
      <c r="I122" s="85">
        <f t="shared" si="8"/>
        <v>-392</v>
      </c>
      <c r="J122" s="86">
        <f t="shared" si="9"/>
        <v>45626</v>
      </c>
      <c r="K122" s="87" t="s">
        <v>14</v>
      </c>
      <c r="L122" s="59" t="s">
        <v>761</v>
      </c>
    </row>
    <row r="123" spans="1:12" x14ac:dyDescent="0.2">
      <c r="A123" s="65" t="s">
        <v>736</v>
      </c>
      <c r="B123" s="66">
        <v>45624</v>
      </c>
      <c r="C123" s="65" t="s">
        <v>739</v>
      </c>
      <c r="D123" s="65"/>
      <c r="E123" s="60">
        <v>207.99</v>
      </c>
      <c r="F123" s="60"/>
      <c r="G123" s="60">
        <f t="shared" si="3"/>
        <v>7098.62</v>
      </c>
      <c r="H123" s="68"/>
      <c r="I123" s="85">
        <f t="shared" si="8"/>
        <v>-207.99</v>
      </c>
      <c r="J123" s="86">
        <f t="shared" si="9"/>
        <v>45626</v>
      </c>
      <c r="K123" s="87" t="s">
        <v>14</v>
      </c>
      <c r="L123" s="59" t="s">
        <v>761</v>
      </c>
    </row>
    <row r="124" spans="1:12" x14ac:dyDescent="0.2">
      <c r="A124" s="65" t="s">
        <v>736</v>
      </c>
      <c r="B124" s="66">
        <v>45624</v>
      </c>
      <c r="C124" s="65" t="s">
        <v>739</v>
      </c>
      <c r="D124" s="65"/>
      <c r="E124" s="60">
        <v>258.8</v>
      </c>
      <c r="F124" s="60"/>
      <c r="G124" s="60">
        <f t="shared" si="3"/>
        <v>7306.61</v>
      </c>
      <c r="H124" s="68"/>
      <c r="I124" s="85">
        <f t="shared" si="8"/>
        <v>-258.8</v>
      </c>
      <c r="J124" s="86">
        <f t="shared" si="9"/>
        <v>45626</v>
      </c>
      <c r="K124" s="87" t="s">
        <v>14</v>
      </c>
      <c r="L124" s="59" t="s">
        <v>761</v>
      </c>
    </row>
    <row r="125" spans="1:12" x14ac:dyDescent="0.2">
      <c r="A125" s="65" t="s">
        <v>736</v>
      </c>
      <c r="B125" s="66">
        <v>45624</v>
      </c>
      <c r="C125" s="65" t="s">
        <v>739</v>
      </c>
      <c r="D125" s="65"/>
      <c r="E125" s="60">
        <v>26.7</v>
      </c>
      <c r="F125" s="60"/>
      <c r="G125" s="60">
        <f t="shared" si="3"/>
        <v>7565.41</v>
      </c>
      <c r="H125" s="68"/>
      <c r="I125" s="85">
        <f t="shared" si="8"/>
        <v>-26.7</v>
      </c>
      <c r="J125" s="86">
        <f t="shared" si="9"/>
        <v>45626</v>
      </c>
      <c r="K125" s="87" t="s">
        <v>14</v>
      </c>
      <c r="L125" s="59" t="s">
        <v>761</v>
      </c>
    </row>
    <row r="126" spans="1:12" x14ac:dyDescent="0.2">
      <c r="A126" s="65" t="s">
        <v>736</v>
      </c>
      <c r="B126" s="66">
        <v>45624</v>
      </c>
      <c r="C126" s="65" t="s">
        <v>739</v>
      </c>
      <c r="D126" s="65"/>
      <c r="E126" s="60">
        <v>452.8</v>
      </c>
      <c r="F126" s="60"/>
      <c r="G126" s="60">
        <f t="shared" si="3"/>
        <v>7592.11</v>
      </c>
      <c r="H126" s="68"/>
      <c r="I126" s="85">
        <f t="shared" si="8"/>
        <v>-452.8</v>
      </c>
      <c r="J126" s="86">
        <f t="shared" si="9"/>
        <v>45626</v>
      </c>
      <c r="K126" s="87" t="s">
        <v>14</v>
      </c>
      <c r="L126" s="59" t="s">
        <v>761</v>
      </c>
    </row>
    <row r="127" spans="1:12" x14ac:dyDescent="0.2">
      <c r="A127" s="65" t="s">
        <v>736</v>
      </c>
      <c r="B127" s="66">
        <v>45624</v>
      </c>
      <c r="C127" s="65" t="s">
        <v>739</v>
      </c>
      <c r="D127" s="65"/>
      <c r="E127" s="60">
        <v>223.99</v>
      </c>
      <c r="F127" s="60"/>
      <c r="G127" s="60">
        <f t="shared" si="3"/>
        <v>8044.91</v>
      </c>
      <c r="H127" s="68"/>
      <c r="I127" s="85">
        <f t="shared" si="8"/>
        <v>-223.99</v>
      </c>
      <c r="J127" s="86">
        <f t="shared" si="9"/>
        <v>45626</v>
      </c>
      <c r="K127" s="87" t="s">
        <v>14</v>
      </c>
      <c r="L127" s="59" t="s">
        <v>761</v>
      </c>
    </row>
    <row r="128" spans="1:12" x14ac:dyDescent="0.2">
      <c r="A128" s="65" t="s">
        <v>736</v>
      </c>
      <c r="B128" s="66">
        <v>45624</v>
      </c>
      <c r="C128" s="65" t="s">
        <v>119</v>
      </c>
      <c r="D128" s="65"/>
      <c r="E128" s="60"/>
      <c r="F128" s="60">
        <v>3000</v>
      </c>
      <c r="G128" s="60">
        <f t="shared" si="3"/>
        <v>8268.9</v>
      </c>
      <c r="H128" s="68"/>
      <c r="I128" s="85">
        <f t="shared" si="8"/>
        <v>3000</v>
      </c>
      <c r="J128" s="86">
        <f t="shared" si="9"/>
        <v>45626</v>
      </c>
      <c r="K128" s="88" t="s">
        <v>737</v>
      </c>
      <c r="L128" s="59"/>
    </row>
    <row r="129" spans="1:12" x14ac:dyDescent="0.2">
      <c r="A129" s="65" t="s">
        <v>736</v>
      </c>
      <c r="B129" s="66">
        <v>45621</v>
      </c>
      <c r="C129" s="65" t="s">
        <v>787</v>
      </c>
      <c r="D129" s="65"/>
      <c r="E129" s="60">
        <v>35.99</v>
      </c>
      <c r="F129" s="60"/>
      <c r="G129" s="60">
        <f t="shared" si="3"/>
        <v>5268.9</v>
      </c>
      <c r="H129" s="68"/>
      <c r="I129" s="85">
        <f t="shared" si="8"/>
        <v>-35.99</v>
      </c>
      <c r="J129" s="86">
        <f t="shared" si="9"/>
        <v>45626</v>
      </c>
      <c r="K129" s="87" t="s">
        <v>14</v>
      </c>
      <c r="L129" s="59" t="s">
        <v>761</v>
      </c>
    </row>
    <row r="130" spans="1:12" x14ac:dyDescent="0.2">
      <c r="A130" s="65" t="s">
        <v>736</v>
      </c>
      <c r="B130" s="66">
        <v>45618</v>
      </c>
      <c r="C130" s="65" t="s">
        <v>788</v>
      </c>
      <c r="D130" s="65"/>
      <c r="E130" s="60">
        <v>205.87</v>
      </c>
      <c r="F130" s="60"/>
      <c r="G130" s="60">
        <f t="shared" si="3"/>
        <v>5304.8899999999994</v>
      </c>
      <c r="H130" s="68"/>
      <c r="I130" s="85">
        <f t="shared" si="8"/>
        <v>-205.87</v>
      </c>
      <c r="J130" s="86">
        <f t="shared" si="9"/>
        <v>45626</v>
      </c>
      <c r="K130" s="87" t="s">
        <v>14</v>
      </c>
      <c r="L130" s="59" t="s">
        <v>768</v>
      </c>
    </row>
    <row r="131" spans="1:12" x14ac:dyDescent="0.2">
      <c r="A131" s="65" t="s">
        <v>736</v>
      </c>
      <c r="B131" s="66">
        <v>45618</v>
      </c>
      <c r="C131" s="65" t="s">
        <v>789</v>
      </c>
      <c r="D131" s="65"/>
      <c r="E131" s="60">
        <v>6697.8</v>
      </c>
      <c r="F131" s="60"/>
      <c r="G131" s="60">
        <f t="shared" si="3"/>
        <v>5510.7599999999993</v>
      </c>
      <c r="H131" s="68"/>
      <c r="I131" s="85">
        <f t="shared" si="8"/>
        <v>-6697.8</v>
      </c>
      <c r="J131" s="86">
        <f t="shared" si="9"/>
        <v>45626</v>
      </c>
      <c r="K131" s="87" t="s">
        <v>14</v>
      </c>
      <c r="L131" s="59" t="s">
        <v>759</v>
      </c>
    </row>
    <row r="132" spans="1:12" x14ac:dyDescent="0.2">
      <c r="A132" s="65" t="s">
        <v>736</v>
      </c>
      <c r="B132" s="66">
        <v>45618</v>
      </c>
      <c r="C132" s="65" t="s">
        <v>119</v>
      </c>
      <c r="D132" s="65"/>
      <c r="E132" s="60"/>
      <c r="F132" s="60">
        <v>13000</v>
      </c>
      <c r="G132" s="60">
        <f t="shared" si="3"/>
        <v>12208.56</v>
      </c>
      <c r="H132" s="68"/>
      <c r="I132" s="85">
        <f t="shared" si="8"/>
        <v>13000</v>
      </c>
      <c r="J132" s="86">
        <f t="shared" si="9"/>
        <v>45626</v>
      </c>
      <c r="K132" s="88" t="s">
        <v>737</v>
      </c>
      <c r="L132" s="59"/>
    </row>
    <row r="133" spans="1:12" x14ac:dyDescent="0.2">
      <c r="A133" s="65" t="s">
        <v>736</v>
      </c>
      <c r="B133" s="66">
        <v>45618</v>
      </c>
      <c r="C133" s="65" t="s">
        <v>790</v>
      </c>
      <c r="D133" s="65"/>
      <c r="E133" s="60">
        <v>3150</v>
      </c>
      <c r="F133" s="60"/>
      <c r="G133" s="60">
        <f t="shared" si="3"/>
        <v>-791.44000000000051</v>
      </c>
      <c r="H133" s="68"/>
      <c r="I133" s="85">
        <f t="shared" si="8"/>
        <v>-3150</v>
      </c>
      <c r="J133" s="86">
        <f t="shared" si="9"/>
        <v>45626</v>
      </c>
      <c r="K133" s="87" t="s">
        <v>14</v>
      </c>
      <c r="L133" s="59" t="s">
        <v>791</v>
      </c>
    </row>
    <row r="134" spans="1:12" x14ac:dyDescent="0.2">
      <c r="A134" s="65" t="s">
        <v>736</v>
      </c>
      <c r="B134" s="66">
        <v>45618</v>
      </c>
      <c r="C134" s="65" t="s">
        <v>792</v>
      </c>
      <c r="D134" s="65"/>
      <c r="E134" s="60">
        <v>790</v>
      </c>
      <c r="F134" s="60"/>
      <c r="G134" s="60">
        <f t="shared" si="3"/>
        <v>2358.5599999999995</v>
      </c>
      <c r="H134" s="68"/>
      <c r="I134" s="85">
        <f t="shared" si="8"/>
        <v>-790</v>
      </c>
      <c r="J134" s="86">
        <f t="shared" si="9"/>
        <v>45626</v>
      </c>
      <c r="K134" s="87" t="s">
        <v>14</v>
      </c>
      <c r="L134" s="59" t="s">
        <v>755</v>
      </c>
    </row>
    <row r="135" spans="1:12" x14ac:dyDescent="0.2">
      <c r="A135" s="65" t="s">
        <v>736</v>
      </c>
      <c r="B135" s="66">
        <v>45618</v>
      </c>
      <c r="C135" s="65" t="s">
        <v>790</v>
      </c>
      <c r="D135" s="65"/>
      <c r="E135" s="60">
        <v>1750</v>
      </c>
      <c r="F135" s="60"/>
      <c r="G135" s="60">
        <f t="shared" si="3"/>
        <v>3148.5599999999995</v>
      </c>
      <c r="H135" s="68"/>
      <c r="I135" s="85">
        <f t="shared" si="8"/>
        <v>-1750</v>
      </c>
      <c r="J135" s="86">
        <f t="shared" si="9"/>
        <v>45626</v>
      </c>
      <c r="K135" s="87" t="s">
        <v>14</v>
      </c>
      <c r="L135" s="59" t="s">
        <v>791</v>
      </c>
    </row>
    <row r="136" spans="1:12" x14ac:dyDescent="0.2">
      <c r="A136" s="65" t="s">
        <v>736</v>
      </c>
      <c r="B136" s="66">
        <v>45618</v>
      </c>
      <c r="C136" s="65" t="s">
        <v>764</v>
      </c>
      <c r="D136" s="65"/>
      <c r="E136" s="60">
        <v>2127</v>
      </c>
      <c r="F136" s="60"/>
      <c r="G136" s="60">
        <f t="shared" si="3"/>
        <v>4898.5599999999995</v>
      </c>
      <c r="H136" s="68"/>
      <c r="I136" s="85">
        <f t="shared" si="8"/>
        <v>-2127</v>
      </c>
      <c r="J136" s="86">
        <f t="shared" si="9"/>
        <v>45626</v>
      </c>
      <c r="K136" s="87" t="s">
        <v>14</v>
      </c>
      <c r="L136" s="59" t="s">
        <v>765</v>
      </c>
    </row>
    <row r="137" spans="1:12" x14ac:dyDescent="0.2">
      <c r="A137" s="65" t="s">
        <v>736</v>
      </c>
      <c r="B137" s="66">
        <v>45617</v>
      </c>
      <c r="C137" s="65" t="s">
        <v>793</v>
      </c>
      <c r="D137" s="65"/>
      <c r="E137" s="60">
        <v>618</v>
      </c>
      <c r="F137" s="60"/>
      <c r="G137" s="60">
        <f t="shared" si="3"/>
        <v>7025.5599999999995</v>
      </c>
      <c r="H137" s="68"/>
      <c r="I137" s="85">
        <f t="shared" si="8"/>
        <v>-618</v>
      </c>
      <c r="J137" s="86">
        <f t="shared" si="9"/>
        <v>45626</v>
      </c>
      <c r="K137" s="87" t="s">
        <v>14</v>
      </c>
      <c r="L137" s="59" t="s">
        <v>768</v>
      </c>
    </row>
    <row r="138" spans="1:12" x14ac:dyDescent="0.2">
      <c r="A138" s="65" t="s">
        <v>736</v>
      </c>
      <c r="B138" s="66">
        <v>45617</v>
      </c>
      <c r="C138" s="65" t="s">
        <v>775</v>
      </c>
      <c r="D138" s="65"/>
      <c r="E138" s="60">
        <v>502.55</v>
      </c>
      <c r="F138" s="60"/>
      <c r="G138" s="60">
        <f t="shared" si="3"/>
        <v>7643.5599999999995</v>
      </c>
      <c r="H138" s="68"/>
      <c r="I138" s="85">
        <f t="shared" si="8"/>
        <v>-502.55</v>
      </c>
      <c r="J138" s="86">
        <f t="shared" si="9"/>
        <v>45626</v>
      </c>
      <c r="K138" s="87" t="s">
        <v>14</v>
      </c>
      <c r="L138" s="59" t="s">
        <v>768</v>
      </c>
    </row>
    <row r="139" spans="1:12" x14ac:dyDescent="0.2">
      <c r="A139" s="65" t="s">
        <v>736</v>
      </c>
      <c r="B139" s="66">
        <v>45617</v>
      </c>
      <c r="C139" s="65" t="s">
        <v>773</v>
      </c>
      <c r="D139" s="65"/>
      <c r="E139" s="60">
        <v>153.88999999999999</v>
      </c>
      <c r="F139" s="60"/>
      <c r="G139" s="60">
        <f t="shared" si="3"/>
        <v>8146.11</v>
      </c>
      <c r="H139" s="68"/>
      <c r="I139" s="85">
        <f t="shared" si="8"/>
        <v>-153.88999999999999</v>
      </c>
      <c r="J139" s="86">
        <f t="shared" si="9"/>
        <v>45626</v>
      </c>
      <c r="K139" s="87" t="s">
        <v>14</v>
      </c>
      <c r="L139" s="59" t="s">
        <v>768</v>
      </c>
    </row>
    <row r="140" spans="1:12" x14ac:dyDescent="0.2">
      <c r="A140" s="65" t="s">
        <v>736</v>
      </c>
      <c r="B140" s="66">
        <v>45617</v>
      </c>
      <c r="C140" s="65" t="s">
        <v>119</v>
      </c>
      <c r="D140" s="65"/>
      <c r="E140" s="60"/>
      <c r="F140" s="60">
        <v>6800</v>
      </c>
      <c r="G140" s="60">
        <f t="shared" si="3"/>
        <v>8300</v>
      </c>
      <c r="H140" s="68"/>
      <c r="I140" s="85">
        <f t="shared" si="8"/>
        <v>6800</v>
      </c>
      <c r="J140" s="86">
        <f t="shared" si="9"/>
        <v>45626</v>
      </c>
      <c r="K140" s="88" t="s">
        <v>737</v>
      </c>
      <c r="L140" s="59"/>
    </row>
    <row r="141" spans="1:12" x14ac:dyDescent="0.2">
      <c r="A141" s="65" t="s">
        <v>736</v>
      </c>
      <c r="B141" s="66">
        <v>45616</v>
      </c>
      <c r="C141" s="65" t="s">
        <v>119</v>
      </c>
      <c r="D141" s="65"/>
      <c r="E141" s="60"/>
      <c r="F141" s="60">
        <v>1500</v>
      </c>
      <c r="G141" s="60">
        <f t="shared" si="3"/>
        <v>1500</v>
      </c>
      <c r="H141" s="68"/>
      <c r="I141" s="85">
        <f t="shared" si="8"/>
        <v>1500</v>
      </c>
      <c r="J141" s="86">
        <f t="shared" si="9"/>
        <v>45626</v>
      </c>
      <c r="K141" s="88" t="s">
        <v>737</v>
      </c>
      <c r="L141" s="59"/>
    </row>
    <row r="142" spans="1:12" s="55" customFormat="1" x14ac:dyDescent="0.2">
      <c r="A142" s="76" t="s">
        <v>2479</v>
      </c>
      <c r="B142" s="77" t="s">
        <v>2479</v>
      </c>
      <c r="C142" s="76" t="s">
        <v>277</v>
      </c>
      <c r="D142" s="76" t="s">
        <v>277</v>
      </c>
      <c r="E142" s="78" t="s">
        <v>277</v>
      </c>
      <c r="F142" s="78" t="s">
        <v>277</v>
      </c>
      <c r="G142" s="78"/>
      <c r="H142" s="79"/>
      <c r="I142" s="85" t="e">
        <f t="shared" si="8"/>
        <v>#VALUE!</v>
      </c>
      <c r="J142" s="86" t="s">
        <v>277</v>
      </c>
      <c r="K142" s="88" t="s">
        <v>277</v>
      </c>
      <c r="L142" s="82" t="s">
        <v>277</v>
      </c>
    </row>
    <row r="143" spans="1:12" x14ac:dyDescent="0.2">
      <c r="A143" s="65" t="s">
        <v>794</v>
      </c>
      <c r="B143" s="66">
        <v>45747</v>
      </c>
      <c r="C143" s="65" t="s">
        <v>799</v>
      </c>
      <c r="D143" s="65" t="s">
        <v>5599</v>
      </c>
      <c r="E143" s="60">
        <v>2046.83</v>
      </c>
      <c r="F143" s="60"/>
      <c r="G143" s="60">
        <f t="shared" ref="G143:G168" si="10">G144+F143-E143</f>
        <v>2435.1800000005478</v>
      </c>
      <c r="H143" s="68"/>
      <c r="I143" s="85">
        <f t="shared" ref="I143:I168" si="11">-E143+F143</f>
        <v>-2046.83</v>
      </c>
      <c r="J143" s="86">
        <f t="shared" ref="J143:J168" si="12">EOMONTH(B143,0)</f>
        <v>45747</v>
      </c>
      <c r="K143" s="88" t="s">
        <v>8</v>
      </c>
      <c r="L143" s="59"/>
    </row>
    <row r="144" spans="1:12" x14ac:dyDescent="0.2">
      <c r="A144" s="65" t="s">
        <v>794</v>
      </c>
      <c r="B144" s="66">
        <v>45747</v>
      </c>
      <c r="C144" s="65"/>
      <c r="D144" s="65" t="s">
        <v>5600</v>
      </c>
      <c r="E144" s="60">
        <v>124799.58</v>
      </c>
      <c r="F144" s="60"/>
      <c r="G144" s="60">
        <f t="shared" si="10"/>
        <v>4482.0100000005477</v>
      </c>
      <c r="H144" s="68"/>
      <c r="I144" s="85">
        <f t="shared" si="11"/>
        <v>-124799.58</v>
      </c>
      <c r="J144" s="86">
        <f t="shared" si="12"/>
        <v>45747</v>
      </c>
      <c r="K144" s="88" t="s">
        <v>15</v>
      </c>
      <c r="L144" s="59"/>
    </row>
    <row r="145" spans="1:12" x14ac:dyDescent="0.2">
      <c r="A145" s="65" t="s">
        <v>794</v>
      </c>
      <c r="B145" s="66">
        <v>45747</v>
      </c>
      <c r="C145" s="65"/>
      <c r="D145" s="65" t="s">
        <v>5472</v>
      </c>
      <c r="E145" s="60">
        <v>132.25</v>
      </c>
      <c r="F145" s="60"/>
      <c r="G145" s="60">
        <f t="shared" si="10"/>
        <v>129281.59000000055</v>
      </c>
      <c r="H145" s="68"/>
      <c r="I145" s="85">
        <f t="shared" si="11"/>
        <v>-132.25</v>
      </c>
      <c r="J145" s="86">
        <f t="shared" si="12"/>
        <v>45747</v>
      </c>
      <c r="K145" s="88" t="s">
        <v>14</v>
      </c>
      <c r="L145" s="59"/>
    </row>
    <row r="146" spans="1:12" x14ac:dyDescent="0.2">
      <c r="A146" s="65" t="s">
        <v>794</v>
      </c>
      <c r="B146" s="66">
        <v>45744</v>
      </c>
      <c r="C146" s="65" t="s">
        <v>119</v>
      </c>
      <c r="D146" s="65" t="s">
        <v>5601</v>
      </c>
      <c r="E146" s="60">
        <v>15000</v>
      </c>
      <c r="F146" s="60"/>
      <c r="G146" s="60">
        <f t="shared" si="10"/>
        <v>129413.84000000055</v>
      </c>
      <c r="H146" s="68"/>
      <c r="I146" s="85">
        <f t="shared" si="11"/>
        <v>-15000</v>
      </c>
      <c r="J146" s="86">
        <f t="shared" si="12"/>
        <v>45747</v>
      </c>
      <c r="K146" s="88" t="s">
        <v>737</v>
      </c>
      <c r="L146" s="59"/>
    </row>
    <row r="147" spans="1:12" x14ac:dyDescent="0.2">
      <c r="A147" s="65" t="s">
        <v>794</v>
      </c>
      <c r="B147" s="66">
        <v>45744</v>
      </c>
      <c r="C147" s="65" t="s">
        <v>1002</v>
      </c>
      <c r="D147" s="65" t="s">
        <v>5602</v>
      </c>
      <c r="E147" s="60">
        <v>315000</v>
      </c>
      <c r="F147" s="60"/>
      <c r="G147" s="60">
        <f t="shared" si="10"/>
        <v>144413.84000000055</v>
      </c>
      <c r="H147" s="68"/>
      <c r="I147" s="85">
        <f t="shared" si="11"/>
        <v>-315000</v>
      </c>
      <c r="J147" s="86">
        <f t="shared" si="12"/>
        <v>45747</v>
      </c>
      <c r="K147" s="88" t="s">
        <v>9</v>
      </c>
      <c r="L147" s="59"/>
    </row>
    <row r="148" spans="1:12" x14ac:dyDescent="0.2">
      <c r="A148" s="65" t="s">
        <v>794</v>
      </c>
      <c r="B148" s="66">
        <v>45744</v>
      </c>
      <c r="C148" s="65" t="s">
        <v>795</v>
      </c>
      <c r="D148" s="65" t="s">
        <v>803</v>
      </c>
      <c r="E148" s="60"/>
      <c r="F148" s="60">
        <v>455000</v>
      </c>
      <c r="G148" s="60">
        <f t="shared" si="10"/>
        <v>459413.84000000055</v>
      </c>
      <c r="H148" s="68"/>
      <c r="I148" s="85">
        <f t="shared" si="11"/>
        <v>455000</v>
      </c>
      <c r="J148" s="86">
        <f t="shared" si="12"/>
        <v>45747</v>
      </c>
      <c r="K148" s="88" t="s">
        <v>797</v>
      </c>
      <c r="L148" s="59"/>
    </row>
    <row r="149" spans="1:12" x14ac:dyDescent="0.2">
      <c r="A149" s="65" t="s">
        <v>794</v>
      </c>
      <c r="B149" s="66">
        <v>45743</v>
      </c>
      <c r="C149" s="65" t="s">
        <v>801</v>
      </c>
      <c r="D149" s="65" t="s">
        <v>802</v>
      </c>
      <c r="E149" s="60">
        <v>612.15</v>
      </c>
      <c r="F149" s="60"/>
      <c r="G149" s="60">
        <f t="shared" si="10"/>
        <v>4413.8400000005768</v>
      </c>
      <c r="H149" s="68"/>
      <c r="I149" s="85">
        <f t="shared" si="11"/>
        <v>-612.15</v>
      </c>
      <c r="J149" s="86">
        <f t="shared" si="12"/>
        <v>45747</v>
      </c>
      <c r="K149" s="88" t="s">
        <v>14</v>
      </c>
      <c r="L149" s="59"/>
    </row>
    <row r="150" spans="1:12" x14ac:dyDescent="0.2">
      <c r="A150" s="65" t="s">
        <v>794</v>
      </c>
      <c r="B150" s="66">
        <v>45740</v>
      </c>
      <c r="C150" s="65" t="s">
        <v>337</v>
      </c>
      <c r="D150" s="65" t="s">
        <v>5603</v>
      </c>
      <c r="E150" s="60">
        <v>3000</v>
      </c>
      <c r="F150" s="60"/>
      <c r="G150" s="60">
        <f t="shared" si="10"/>
        <v>5025.9900000005764</v>
      </c>
      <c r="H150" s="68"/>
      <c r="I150" s="85">
        <f t="shared" si="11"/>
        <v>-3000</v>
      </c>
      <c r="J150" s="86">
        <f t="shared" si="12"/>
        <v>45747</v>
      </c>
      <c r="K150" s="88" t="s">
        <v>15</v>
      </c>
      <c r="L150" s="59"/>
    </row>
    <row r="151" spans="1:12" x14ac:dyDescent="0.2">
      <c r="A151" s="65" t="s">
        <v>794</v>
      </c>
      <c r="B151" s="66">
        <v>45736</v>
      </c>
      <c r="C151" s="65" t="s">
        <v>801</v>
      </c>
      <c r="D151" s="65" t="s">
        <v>805</v>
      </c>
      <c r="E151" s="60">
        <v>1949.76</v>
      </c>
      <c r="F151" s="60"/>
      <c r="G151" s="60">
        <f t="shared" si="10"/>
        <v>8025.9900000005764</v>
      </c>
      <c r="H151" s="68"/>
      <c r="I151" s="85">
        <f t="shared" si="11"/>
        <v>-1949.76</v>
      </c>
      <c r="J151" s="86">
        <f t="shared" si="12"/>
        <v>45747</v>
      </c>
      <c r="K151" s="88" t="s">
        <v>12</v>
      </c>
      <c r="L151" s="59"/>
    </row>
    <row r="152" spans="1:12" x14ac:dyDescent="0.2">
      <c r="A152" s="65" t="s">
        <v>794</v>
      </c>
      <c r="B152" s="66">
        <v>45730</v>
      </c>
      <c r="C152" s="65" t="s">
        <v>830</v>
      </c>
      <c r="D152" s="65" t="s">
        <v>5604</v>
      </c>
      <c r="E152" s="60">
        <v>233</v>
      </c>
      <c r="F152" s="60"/>
      <c r="G152" s="60">
        <f t="shared" si="10"/>
        <v>9975.7500000005766</v>
      </c>
      <c r="H152" s="68"/>
      <c r="I152" s="85">
        <f t="shared" si="11"/>
        <v>-233</v>
      </c>
      <c r="J152" s="86">
        <f t="shared" si="12"/>
        <v>45747</v>
      </c>
      <c r="K152" s="88" t="s">
        <v>14</v>
      </c>
      <c r="L152" s="59"/>
    </row>
    <row r="153" spans="1:12" x14ac:dyDescent="0.2">
      <c r="A153" s="65" t="s">
        <v>794</v>
      </c>
      <c r="B153" s="66">
        <v>45730</v>
      </c>
      <c r="C153" s="65" t="s">
        <v>830</v>
      </c>
      <c r="D153" s="65" t="s">
        <v>5605</v>
      </c>
      <c r="E153" s="60">
        <v>870.82</v>
      </c>
      <c r="F153" s="60"/>
      <c r="G153" s="60">
        <f t="shared" si="10"/>
        <v>10208.750000000577</v>
      </c>
      <c r="H153" s="68"/>
      <c r="I153" s="85">
        <f t="shared" si="11"/>
        <v>-870.82</v>
      </c>
      <c r="J153" s="86">
        <f t="shared" si="12"/>
        <v>45747</v>
      </c>
      <c r="K153" s="88" t="s">
        <v>14</v>
      </c>
      <c r="L153" s="59"/>
    </row>
    <row r="154" spans="1:12" x14ac:dyDescent="0.2">
      <c r="A154" s="65" t="s">
        <v>794</v>
      </c>
      <c r="B154" s="66">
        <v>45730</v>
      </c>
      <c r="C154" s="65" t="s">
        <v>830</v>
      </c>
      <c r="D154" s="65" t="s">
        <v>5606</v>
      </c>
      <c r="E154" s="60">
        <v>1263.99</v>
      </c>
      <c r="F154" s="60"/>
      <c r="G154" s="60">
        <f t="shared" si="10"/>
        <v>11079.570000000576</v>
      </c>
      <c r="H154" s="68"/>
      <c r="I154" s="85">
        <f t="shared" si="11"/>
        <v>-1263.99</v>
      </c>
      <c r="J154" s="86">
        <f t="shared" si="12"/>
        <v>45747</v>
      </c>
      <c r="K154" s="88" t="s">
        <v>14</v>
      </c>
      <c r="L154" s="59"/>
    </row>
    <row r="155" spans="1:12" x14ac:dyDescent="0.2">
      <c r="A155" s="65" t="s">
        <v>794</v>
      </c>
      <c r="B155" s="66">
        <v>45730</v>
      </c>
      <c r="C155" s="65" t="s">
        <v>119</v>
      </c>
      <c r="D155" s="65" t="s">
        <v>5607</v>
      </c>
      <c r="E155" s="60">
        <v>4000</v>
      </c>
      <c r="F155" s="60"/>
      <c r="G155" s="60">
        <f t="shared" si="10"/>
        <v>12343.560000000576</v>
      </c>
      <c r="H155" s="68"/>
      <c r="I155" s="85">
        <f t="shared" si="11"/>
        <v>-4000</v>
      </c>
      <c r="J155" s="86">
        <f t="shared" si="12"/>
        <v>45747</v>
      </c>
      <c r="K155" s="88" t="s">
        <v>737</v>
      </c>
      <c r="L155" s="59"/>
    </row>
    <row r="156" spans="1:12" x14ac:dyDescent="0.2">
      <c r="A156" s="65" t="s">
        <v>794</v>
      </c>
      <c r="B156" s="66">
        <v>45730</v>
      </c>
      <c r="C156" s="65" t="s">
        <v>795</v>
      </c>
      <c r="D156" s="65" t="s">
        <v>803</v>
      </c>
      <c r="E156" s="60"/>
      <c r="F156" s="60">
        <v>13000</v>
      </c>
      <c r="G156" s="60">
        <f t="shared" si="10"/>
        <v>16343.560000000576</v>
      </c>
      <c r="H156" s="68"/>
      <c r="I156" s="85">
        <f t="shared" si="11"/>
        <v>13000</v>
      </c>
      <c r="J156" s="86">
        <f t="shared" si="12"/>
        <v>45747</v>
      </c>
      <c r="K156" s="88" t="s">
        <v>797</v>
      </c>
      <c r="L156" s="59"/>
    </row>
    <row r="157" spans="1:12" x14ac:dyDescent="0.2">
      <c r="A157" s="65" t="s">
        <v>794</v>
      </c>
      <c r="B157" s="66">
        <v>45727</v>
      </c>
      <c r="C157" s="65" t="s">
        <v>795</v>
      </c>
      <c r="D157" s="65" t="s">
        <v>803</v>
      </c>
      <c r="E157" s="60"/>
      <c r="F157" s="60">
        <v>12000</v>
      </c>
      <c r="G157" s="60">
        <f t="shared" si="10"/>
        <v>3343.5600000005761</v>
      </c>
      <c r="H157" s="68"/>
      <c r="I157" s="85">
        <f t="shared" si="11"/>
        <v>12000</v>
      </c>
      <c r="J157" s="86">
        <f t="shared" si="12"/>
        <v>45747</v>
      </c>
      <c r="K157" s="88" t="s">
        <v>797</v>
      </c>
      <c r="L157" s="59"/>
    </row>
    <row r="158" spans="1:12" x14ac:dyDescent="0.2">
      <c r="A158" s="65" t="s">
        <v>794</v>
      </c>
      <c r="B158" s="66">
        <v>45727</v>
      </c>
      <c r="C158" s="65" t="s">
        <v>830</v>
      </c>
      <c r="D158" s="65" t="s">
        <v>5608</v>
      </c>
      <c r="E158" s="60">
        <v>1157.2</v>
      </c>
      <c r="F158" s="60"/>
      <c r="G158" s="60">
        <f t="shared" si="10"/>
        <v>-8656.4399999994239</v>
      </c>
      <c r="H158" s="68"/>
      <c r="I158" s="85">
        <f t="shared" si="11"/>
        <v>-1157.2</v>
      </c>
      <c r="J158" s="86">
        <f t="shared" si="12"/>
        <v>45747</v>
      </c>
      <c r="K158" s="88" t="s">
        <v>14</v>
      </c>
      <c r="L158" s="59"/>
    </row>
    <row r="159" spans="1:12" x14ac:dyDescent="0.2">
      <c r="A159" s="65" t="s">
        <v>794</v>
      </c>
      <c r="B159" s="66">
        <v>45727</v>
      </c>
      <c r="C159" s="65" t="s">
        <v>830</v>
      </c>
      <c r="D159" s="65" t="s">
        <v>5609</v>
      </c>
      <c r="E159" s="60">
        <v>1205.47</v>
      </c>
      <c r="F159" s="60"/>
      <c r="G159" s="60">
        <f t="shared" si="10"/>
        <v>-7499.2399999994232</v>
      </c>
      <c r="H159" s="68"/>
      <c r="I159" s="85">
        <f t="shared" si="11"/>
        <v>-1205.47</v>
      </c>
      <c r="J159" s="86">
        <f t="shared" si="12"/>
        <v>45747</v>
      </c>
      <c r="K159" s="88" t="s">
        <v>14</v>
      </c>
      <c r="L159" s="59"/>
    </row>
    <row r="160" spans="1:12" x14ac:dyDescent="0.2">
      <c r="A160" s="65" t="s">
        <v>794</v>
      </c>
      <c r="B160" s="66">
        <v>45727</v>
      </c>
      <c r="C160" s="65" t="s">
        <v>830</v>
      </c>
      <c r="D160" s="65" t="s">
        <v>5610</v>
      </c>
      <c r="E160" s="60">
        <v>1947.09</v>
      </c>
      <c r="F160" s="60"/>
      <c r="G160" s="60">
        <f t="shared" si="10"/>
        <v>-6293.7699999994229</v>
      </c>
      <c r="H160" s="68"/>
      <c r="I160" s="85">
        <f t="shared" si="11"/>
        <v>-1947.09</v>
      </c>
      <c r="J160" s="86">
        <f t="shared" si="12"/>
        <v>45747</v>
      </c>
      <c r="K160" s="88" t="s">
        <v>14</v>
      </c>
      <c r="L160" s="59"/>
    </row>
    <row r="161" spans="1:12" x14ac:dyDescent="0.2">
      <c r="A161" s="65" t="s">
        <v>794</v>
      </c>
      <c r="B161" s="66">
        <v>45727</v>
      </c>
      <c r="C161" s="65" t="s">
        <v>830</v>
      </c>
      <c r="D161" s="65" t="s">
        <v>5611</v>
      </c>
      <c r="E161" s="60">
        <v>1510.97</v>
      </c>
      <c r="F161" s="60"/>
      <c r="G161" s="60">
        <f t="shared" si="10"/>
        <v>-4346.6799999994228</v>
      </c>
      <c r="H161" s="68"/>
      <c r="I161" s="85">
        <f t="shared" si="11"/>
        <v>-1510.97</v>
      </c>
      <c r="J161" s="86">
        <f t="shared" si="12"/>
        <v>45747</v>
      </c>
      <c r="K161" s="88" t="s">
        <v>14</v>
      </c>
      <c r="L161" s="59"/>
    </row>
    <row r="162" spans="1:12" x14ac:dyDescent="0.2">
      <c r="A162" s="65" t="s">
        <v>794</v>
      </c>
      <c r="B162" s="66">
        <v>45727</v>
      </c>
      <c r="C162" s="65" t="s">
        <v>830</v>
      </c>
      <c r="D162" s="65" t="s">
        <v>5612</v>
      </c>
      <c r="E162" s="60">
        <v>896.82</v>
      </c>
      <c r="F162" s="60"/>
      <c r="G162" s="60">
        <f t="shared" si="10"/>
        <v>-2835.709999999423</v>
      </c>
      <c r="H162" s="68"/>
      <c r="I162" s="85">
        <f t="shared" si="11"/>
        <v>-896.82</v>
      </c>
      <c r="J162" s="86">
        <f t="shared" si="12"/>
        <v>45747</v>
      </c>
      <c r="K162" s="88" t="s">
        <v>14</v>
      </c>
      <c r="L162" s="59"/>
    </row>
    <row r="163" spans="1:12" x14ac:dyDescent="0.2">
      <c r="A163" s="65" t="s">
        <v>794</v>
      </c>
      <c r="B163" s="66">
        <v>45727</v>
      </c>
      <c r="C163" s="65" t="s">
        <v>830</v>
      </c>
      <c r="D163" s="65" t="s">
        <v>5613</v>
      </c>
      <c r="E163" s="60">
        <v>1150.9000000000001</v>
      </c>
      <c r="F163" s="60"/>
      <c r="G163" s="60">
        <f t="shared" si="10"/>
        <v>-1938.8899999994228</v>
      </c>
      <c r="H163" s="68"/>
      <c r="I163" s="85">
        <f t="shared" si="11"/>
        <v>-1150.9000000000001</v>
      </c>
      <c r="J163" s="86">
        <f t="shared" si="12"/>
        <v>45747</v>
      </c>
      <c r="K163" s="88" t="s">
        <v>14</v>
      </c>
      <c r="L163" s="59"/>
    </row>
    <row r="164" spans="1:12" x14ac:dyDescent="0.2">
      <c r="A164" s="65" t="s">
        <v>794</v>
      </c>
      <c r="B164" s="66">
        <v>45727</v>
      </c>
      <c r="C164" s="65" t="s">
        <v>830</v>
      </c>
      <c r="D164" s="65" t="s">
        <v>5614</v>
      </c>
      <c r="E164" s="60">
        <v>1319.38</v>
      </c>
      <c r="F164" s="60"/>
      <c r="G164" s="60">
        <f t="shared" si="10"/>
        <v>-787.98999999942271</v>
      </c>
      <c r="H164" s="68"/>
      <c r="I164" s="85">
        <f t="shared" si="11"/>
        <v>-1319.38</v>
      </c>
      <c r="J164" s="86">
        <f t="shared" si="12"/>
        <v>45747</v>
      </c>
      <c r="K164" s="88" t="s">
        <v>14</v>
      </c>
      <c r="L164" s="59"/>
    </row>
    <row r="165" spans="1:12" x14ac:dyDescent="0.2">
      <c r="A165" s="65" t="s">
        <v>794</v>
      </c>
      <c r="B165" s="66">
        <v>45727</v>
      </c>
      <c r="C165" s="65" t="s">
        <v>830</v>
      </c>
      <c r="D165" s="65" t="s">
        <v>5615</v>
      </c>
      <c r="E165" s="60">
        <v>1447.98</v>
      </c>
      <c r="F165" s="60"/>
      <c r="G165" s="60">
        <f t="shared" si="10"/>
        <v>531.3900000005774</v>
      </c>
      <c r="H165" s="68"/>
      <c r="I165" s="85">
        <f t="shared" si="11"/>
        <v>-1447.98</v>
      </c>
      <c r="J165" s="86">
        <f t="shared" si="12"/>
        <v>45747</v>
      </c>
      <c r="K165" s="88" t="s">
        <v>14</v>
      </c>
      <c r="L165" s="59"/>
    </row>
    <row r="166" spans="1:12" x14ac:dyDescent="0.2">
      <c r="A166" s="65" t="s">
        <v>794</v>
      </c>
      <c r="B166" s="66">
        <v>45723</v>
      </c>
      <c r="C166" s="65" t="s">
        <v>1002</v>
      </c>
      <c r="D166" s="65" t="s">
        <v>5616</v>
      </c>
      <c r="E166" s="60">
        <v>332805.09000000003</v>
      </c>
      <c r="F166" s="60"/>
      <c r="G166" s="60">
        <f t="shared" si="10"/>
        <v>1979.3700000005774</v>
      </c>
      <c r="H166" s="68"/>
      <c r="I166" s="85">
        <f t="shared" si="11"/>
        <v>-332805.09000000003</v>
      </c>
      <c r="J166" s="86">
        <f t="shared" si="12"/>
        <v>45747</v>
      </c>
      <c r="K166" s="88" t="s">
        <v>9</v>
      </c>
      <c r="L166" s="59"/>
    </row>
    <row r="167" spans="1:12" x14ac:dyDescent="0.2">
      <c r="A167" s="65" t="s">
        <v>794</v>
      </c>
      <c r="B167" s="66">
        <v>45723</v>
      </c>
      <c r="C167" s="65" t="s">
        <v>795</v>
      </c>
      <c r="D167" s="65" t="s">
        <v>803</v>
      </c>
      <c r="E167" s="60"/>
      <c r="F167" s="60">
        <v>340000</v>
      </c>
      <c r="G167" s="60">
        <f t="shared" si="10"/>
        <v>334784.4600000006</v>
      </c>
      <c r="H167" s="68"/>
      <c r="I167" s="85">
        <f t="shared" si="11"/>
        <v>340000</v>
      </c>
      <c r="J167" s="86">
        <f t="shared" si="12"/>
        <v>45747</v>
      </c>
      <c r="K167" s="88" t="s">
        <v>797</v>
      </c>
      <c r="L167" s="59"/>
    </row>
    <row r="168" spans="1:12" x14ac:dyDescent="0.2">
      <c r="A168" s="65" t="s">
        <v>794</v>
      </c>
      <c r="B168" s="66">
        <v>45723</v>
      </c>
      <c r="C168" s="65" t="s">
        <v>119</v>
      </c>
      <c r="D168" s="65" t="s">
        <v>5617</v>
      </c>
      <c r="E168" s="60">
        <v>10000</v>
      </c>
      <c r="F168" s="60"/>
      <c r="G168" s="60">
        <f t="shared" si="10"/>
        <v>-5215.5399999994152</v>
      </c>
      <c r="H168" s="68"/>
      <c r="I168" s="85">
        <f t="shared" si="11"/>
        <v>-10000</v>
      </c>
      <c r="J168" s="86">
        <f t="shared" si="12"/>
        <v>45747</v>
      </c>
      <c r="K168" s="88" t="s">
        <v>737</v>
      </c>
      <c r="L168" s="59"/>
    </row>
    <row r="169" spans="1:12" x14ac:dyDescent="0.2">
      <c r="A169" s="65" t="s">
        <v>794</v>
      </c>
      <c r="B169" s="66">
        <v>45716</v>
      </c>
      <c r="C169" s="65" t="s">
        <v>795</v>
      </c>
      <c r="D169" s="65" t="s">
        <v>796</v>
      </c>
      <c r="E169" s="60"/>
      <c r="F169" s="60">
        <v>5000</v>
      </c>
      <c r="G169" s="60">
        <f t="shared" ref="G169:G205" si="13">G170+F169-E169</f>
        <v>4784.4600000005848</v>
      </c>
      <c r="H169" s="68"/>
      <c r="I169" s="85">
        <f t="shared" si="8"/>
        <v>5000</v>
      </c>
      <c r="J169" s="86">
        <f t="shared" si="9"/>
        <v>45716</v>
      </c>
      <c r="K169" s="88" t="s">
        <v>797</v>
      </c>
      <c r="L169" s="59"/>
    </row>
    <row r="170" spans="1:12" x14ac:dyDescent="0.2">
      <c r="A170" s="65" t="s">
        <v>794</v>
      </c>
      <c r="B170" s="66">
        <v>45716</v>
      </c>
      <c r="C170" s="65" t="s">
        <v>119</v>
      </c>
      <c r="D170" s="65" t="s">
        <v>798</v>
      </c>
      <c r="E170" s="60">
        <v>3000</v>
      </c>
      <c r="F170" s="60"/>
      <c r="G170" s="60">
        <f t="shared" si="13"/>
        <v>-215.53999999941516</v>
      </c>
      <c r="H170" s="68"/>
      <c r="I170" s="85">
        <f t="shared" si="8"/>
        <v>-3000</v>
      </c>
      <c r="J170" s="86">
        <f t="shared" si="9"/>
        <v>45716</v>
      </c>
      <c r="K170" s="88" t="s">
        <v>737</v>
      </c>
      <c r="L170" s="59"/>
    </row>
    <row r="171" spans="1:12" x14ac:dyDescent="0.2">
      <c r="A171" s="65" t="s">
        <v>794</v>
      </c>
      <c r="B171" s="66">
        <v>45716</v>
      </c>
      <c r="C171" s="65" t="s">
        <v>799</v>
      </c>
      <c r="D171" s="65" t="s">
        <v>800</v>
      </c>
      <c r="E171" s="60">
        <v>2046.83</v>
      </c>
      <c r="F171" s="60"/>
      <c r="G171" s="60">
        <f t="shared" si="13"/>
        <v>2784.4600000005848</v>
      </c>
      <c r="H171" s="68"/>
      <c r="I171" s="85">
        <f t="shared" si="8"/>
        <v>-2046.83</v>
      </c>
      <c r="J171" s="86">
        <f t="shared" si="9"/>
        <v>45716</v>
      </c>
      <c r="K171" s="87" t="s">
        <v>14</v>
      </c>
      <c r="L171" s="59" t="s">
        <v>744</v>
      </c>
    </row>
    <row r="172" spans="1:12" x14ac:dyDescent="0.2">
      <c r="A172" s="65" t="s">
        <v>794</v>
      </c>
      <c r="B172" s="66">
        <v>45715</v>
      </c>
      <c r="C172" s="65" t="s">
        <v>801</v>
      </c>
      <c r="D172" s="65" t="s">
        <v>802</v>
      </c>
      <c r="E172" s="60">
        <v>680.9</v>
      </c>
      <c r="F172" s="60"/>
      <c r="G172" s="60">
        <f t="shared" si="13"/>
        <v>4831.2900000005848</v>
      </c>
      <c r="H172" s="68"/>
      <c r="I172" s="85">
        <f t="shared" si="8"/>
        <v>-680.9</v>
      </c>
      <c r="J172" s="86">
        <f t="shared" si="9"/>
        <v>45716</v>
      </c>
      <c r="K172" s="87" t="s">
        <v>14</v>
      </c>
      <c r="L172" s="59" t="s">
        <v>744</v>
      </c>
    </row>
    <row r="173" spans="1:12" x14ac:dyDescent="0.2">
      <c r="A173" s="65" t="s">
        <v>794</v>
      </c>
      <c r="B173" s="66">
        <v>45709</v>
      </c>
      <c r="C173" s="65" t="s">
        <v>795</v>
      </c>
      <c r="D173" s="65" t="s">
        <v>803</v>
      </c>
      <c r="E173" s="60"/>
      <c r="F173" s="60">
        <v>6000</v>
      </c>
      <c r="G173" s="60">
        <f t="shared" si="13"/>
        <v>5512.1900000005844</v>
      </c>
      <c r="H173" s="68"/>
      <c r="I173" s="85">
        <f t="shared" si="8"/>
        <v>6000</v>
      </c>
      <c r="J173" s="86">
        <f t="shared" si="9"/>
        <v>45716</v>
      </c>
      <c r="K173" s="88" t="s">
        <v>797</v>
      </c>
      <c r="L173" s="59"/>
    </row>
    <row r="174" spans="1:12" x14ac:dyDescent="0.2">
      <c r="A174" s="65" t="s">
        <v>794</v>
      </c>
      <c r="B174" s="66">
        <v>45709</v>
      </c>
      <c r="C174" s="65" t="s">
        <v>119</v>
      </c>
      <c r="D174" s="65" t="s">
        <v>804</v>
      </c>
      <c r="E174" s="60">
        <v>3500</v>
      </c>
      <c r="F174" s="60"/>
      <c r="G174" s="60">
        <f t="shared" si="13"/>
        <v>-487.8099999994156</v>
      </c>
      <c r="H174" s="68"/>
      <c r="I174" s="85">
        <f t="shared" si="8"/>
        <v>-3500</v>
      </c>
      <c r="J174" s="86">
        <f t="shared" si="9"/>
        <v>45716</v>
      </c>
      <c r="K174" s="88" t="s">
        <v>737</v>
      </c>
      <c r="L174" s="59"/>
    </row>
    <row r="175" spans="1:12" x14ac:dyDescent="0.2">
      <c r="A175" s="65" t="s">
        <v>794</v>
      </c>
      <c r="B175" s="66">
        <v>45708</v>
      </c>
      <c r="C175" s="65" t="s">
        <v>801</v>
      </c>
      <c r="D175" s="65" t="s">
        <v>805</v>
      </c>
      <c r="E175" s="60">
        <v>1771.5</v>
      </c>
      <c r="F175" s="60"/>
      <c r="G175" s="60">
        <f t="shared" si="13"/>
        <v>3012.1900000005844</v>
      </c>
      <c r="H175" s="68"/>
      <c r="I175" s="85">
        <f t="shared" si="8"/>
        <v>-1771.5</v>
      </c>
      <c r="J175" s="86">
        <f t="shared" si="9"/>
        <v>45716</v>
      </c>
      <c r="K175" s="87" t="s">
        <v>14</v>
      </c>
      <c r="L175" s="59" t="s">
        <v>744</v>
      </c>
    </row>
    <row r="176" spans="1:12" x14ac:dyDescent="0.2">
      <c r="A176" s="65" t="s">
        <v>794</v>
      </c>
      <c r="B176" s="66">
        <v>45702</v>
      </c>
      <c r="C176" s="65" t="s">
        <v>119</v>
      </c>
      <c r="D176" s="65" t="s">
        <v>806</v>
      </c>
      <c r="E176" s="60">
        <v>10000</v>
      </c>
      <c r="F176" s="60"/>
      <c r="G176" s="60">
        <f t="shared" si="13"/>
        <v>4783.6900000005844</v>
      </c>
      <c r="H176" s="68"/>
      <c r="I176" s="85">
        <f t="shared" si="8"/>
        <v>-10000</v>
      </c>
      <c r="J176" s="86">
        <f t="shared" si="9"/>
        <v>45716</v>
      </c>
      <c r="K176" s="88" t="s">
        <v>737</v>
      </c>
      <c r="L176" s="59"/>
    </row>
    <row r="177" spans="1:12" x14ac:dyDescent="0.2">
      <c r="A177" s="65" t="s">
        <v>794</v>
      </c>
      <c r="B177" s="66">
        <v>45702</v>
      </c>
      <c r="C177" s="65" t="s">
        <v>364</v>
      </c>
      <c r="D177" s="65" t="s">
        <v>366</v>
      </c>
      <c r="E177" s="60"/>
      <c r="F177" s="60">
        <v>10000</v>
      </c>
      <c r="G177" s="60">
        <f t="shared" si="13"/>
        <v>14783.690000000584</v>
      </c>
      <c r="H177" s="68"/>
      <c r="I177" s="85">
        <f t="shared" si="8"/>
        <v>10000</v>
      </c>
      <c r="J177" s="86">
        <f t="shared" si="9"/>
        <v>45716</v>
      </c>
      <c r="K177" s="88" t="s">
        <v>797</v>
      </c>
      <c r="L177" s="59"/>
    </row>
    <row r="178" spans="1:12" x14ac:dyDescent="0.2">
      <c r="A178" s="65" t="s">
        <v>794</v>
      </c>
      <c r="B178" s="66">
        <v>45698</v>
      </c>
      <c r="C178" s="65" t="s">
        <v>807</v>
      </c>
      <c r="D178" s="65" t="s">
        <v>808</v>
      </c>
      <c r="E178" s="60"/>
      <c r="F178" s="60">
        <v>1104.6400000000001</v>
      </c>
      <c r="G178" s="60">
        <f t="shared" si="13"/>
        <v>4783.6900000005853</v>
      </c>
      <c r="H178" s="68"/>
      <c r="I178" s="85">
        <f t="shared" si="8"/>
        <v>1104.6400000000001</v>
      </c>
      <c r="J178" s="86">
        <f t="shared" si="9"/>
        <v>45716</v>
      </c>
      <c r="K178" s="88" t="s">
        <v>753</v>
      </c>
      <c r="L178" s="59"/>
    </row>
    <row r="179" spans="1:12" x14ac:dyDescent="0.2">
      <c r="A179" s="65" t="s">
        <v>794</v>
      </c>
      <c r="B179" s="66">
        <v>45695</v>
      </c>
      <c r="C179" s="65" t="s">
        <v>364</v>
      </c>
      <c r="D179" s="65" t="s">
        <v>366</v>
      </c>
      <c r="E179" s="60"/>
      <c r="F179" s="60">
        <v>10000</v>
      </c>
      <c r="G179" s="60">
        <f t="shared" si="13"/>
        <v>3679.050000000585</v>
      </c>
      <c r="H179" s="68"/>
      <c r="I179" s="85">
        <f t="shared" si="8"/>
        <v>10000</v>
      </c>
      <c r="J179" s="86">
        <f t="shared" si="9"/>
        <v>45716</v>
      </c>
      <c r="K179" s="88" t="s">
        <v>797</v>
      </c>
      <c r="L179" s="59"/>
    </row>
    <row r="180" spans="1:12" x14ac:dyDescent="0.2">
      <c r="A180" s="65" t="s">
        <v>794</v>
      </c>
      <c r="B180" s="66">
        <v>45695</v>
      </c>
      <c r="C180" s="65" t="s">
        <v>119</v>
      </c>
      <c r="D180" s="65" t="s">
        <v>809</v>
      </c>
      <c r="E180" s="60">
        <v>10000</v>
      </c>
      <c r="F180" s="60"/>
      <c r="G180" s="60">
        <f t="shared" si="13"/>
        <v>-6320.949999999415</v>
      </c>
      <c r="H180" s="68"/>
      <c r="I180" s="85">
        <f t="shared" si="8"/>
        <v>-10000</v>
      </c>
      <c r="J180" s="86">
        <f t="shared" si="9"/>
        <v>45716</v>
      </c>
      <c r="K180" s="88" t="s">
        <v>737</v>
      </c>
      <c r="L180" s="59"/>
    </row>
    <row r="181" spans="1:12" x14ac:dyDescent="0.2">
      <c r="A181" s="65" t="s">
        <v>794</v>
      </c>
      <c r="B181" s="66">
        <v>45692</v>
      </c>
      <c r="C181" s="65" t="s">
        <v>810</v>
      </c>
      <c r="D181" s="65" t="s">
        <v>811</v>
      </c>
      <c r="E181" s="60">
        <v>3000</v>
      </c>
      <c r="F181" s="60"/>
      <c r="G181" s="60">
        <f t="shared" si="13"/>
        <v>3679.050000000585</v>
      </c>
      <c r="H181" s="68"/>
      <c r="I181" s="85">
        <f t="shared" si="8"/>
        <v>-3000</v>
      </c>
      <c r="J181" s="86">
        <f t="shared" si="9"/>
        <v>45716</v>
      </c>
      <c r="K181" s="87" t="s">
        <v>14</v>
      </c>
      <c r="L181" s="59" t="s">
        <v>784</v>
      </c>
    </row>
    <row r="182" spans="1:12" x14ac:dyDescent="0.2">
      <c r="A182" s="65" t="s">
        <v>794</v>
      </c>
      <c r="B182" s="66">
        <v>45688</v>
      </c>
      <c r="C182" s="65" t="s">
        <v>812</v>
      </c>
      <c r="D182" s="65" t="s">
        <v>813</v>
      </c>
      <c r="E182" s="60">
        <v>79453.3</v>
      </c>
      <c r="F182" s="60"/>
      <c r="G182" s="60">
        <f t="shared" si="13"/>
        <v>6679.050000000585</v>
      </c>
      <c r="H182" s="68"/>
      <c r="I182" s="85">
        <f t="shared" si="8"/>
        <v>-79453.3</v>
      </c>
      <c r="J182" s="86">
        <f t="shared" si="9"/>
        <v>45688</v>
      </c>
      <c r="K182" s="88" t="s">
        <v>9</v>
      </c>
      <c r="L182" s="59"/>
    </row>
    <row r="183" spans="1:12" x14ac:dyDescent="0.2">
      <c r="A183" s="65" t="s">
        <v>794</v>
      </c>
      <c r="B183" s="66">
        <v>45688</v>
      </c>
      <c r="C183" s="65" t="s">
        <v>364</v>
      </c>
      <c r="D183" s="65" t="s">
        <v>814</v>
      </c>
      <c r="E183" s="60"/>
      <c r="F183" s="60">
        <v>75000</v>
      </c>
      <c r="G183" s="60">
        <f t="shared" si="13"/>
        <v>86132.350000000588</v>
      </c>
      <c r="H183" s="68"/>
      <c r="I183" s="85">
        <f t="shared" si="8"/>
        <v>75000</v>
      </c>
      <c r="J183" s="86">
        <f t="shared" si="9"/>
        <v>45688</v>
      </c>
      <c r="K183" s="88" t="s">
        <v>797</v>
      </c>
      <c r="L183" s="59"/>
    </row>
    <row r="184" spans="1:12" x14ac:dyDescent="0.2">
      <c r="A184" s="65" t="s">
        <v>794</v>
      </c>
      <c r="B184" s="66">
        <v>45687</v>
      </c>
      <c r="C184" s="65" t="s">
        <v>799</v>
      </c>
      <c r="D184" s="65" t="s">
        <v>815</v>
      </c>
      <c r="E184" s="60">
        <v>2046.83</v>
      </c>
      <c r="F184" s="60"/>
      <c r="G184" s="60">
        <f t="shared" si="13"/>
        <v>11132.350000000592</v>
      </c>
      <c r="H184" s="68"/>
      <c r="I184" s="85">
        <f t="shared" si="8"/>
        <v>-2046.83</v>
      </c>
      <c r="J184" s="86">
        <f t="shared" si="9"/>
        <v>45688</v>
      </c>
      <c r="K184" s="87" t="s">
        <v>14</v>
      </c>
      <c r="L184" s="59" t="s">
        <v>744</v>
      </c>
    </row>
    <row r="185" spans="1:12" x14ac:dyDescent="0.2">
      <c r="A185" s="65" t="s">
        <v>794</v>
      </c>
      <c r="B185" s="66">
        <v>45685</v>
      </c>
      <c r="C185" s="65" t="s">
        <v>801</v>
      </c>
      <c r="D185" s="65" t="s">
        <v>802</v>
      </c>
      <c r="E185" s="60">
        <v>254.37</v>
      </c>
      <c r="F185" s="60"/>
      <c r="G185" s="60">
        <f t="shared" si="13"/>
        <v>13179.180000000591</v>
      </c>
      <c r="H185" s="68"/>
      <c r="I185" s="85">
        <f t="shared" si="8"/>
        <v>-254.37</v>
      </c>
      <c r="J185" s="86">
        <f t="shared" si="9"/>
        <v>45688</v>
      </c>
      <c r="K185" s="87" t="s">
        <v>14</v>
      </c>
      <c r="L185" s="59" t="s">
        <v>744</v>
      </c>
    </row>
    <row r="186" spans="1:12" x14ac:dyDescent="0.2">
      <c r="A186" s="65" t="s">
        <v>794</v>
      </c>
      <c r="B186" s="66">
        <v>45684</v>
      </c>
      <c r="C186" s="65" t="s">
        <v>816</v>
      </c>
      <c r="D186" s="65" t="s">
        <v>817</v>
      </c>
      <c r="E186" s="60">
        <v>14400</v>
      </c>
      <c r="F186" s="60"/>
      <c r="G186" s="60">
        <f t="shared" si="13"/>
        <v>13433.550000000592</v>
      </c>
      <c r="H186" s="68"/>
      <c r="I186" s="85">
        <f t="shared" si="8"/>
        <v>-14400</v>
      </c>
      <c r="J186" s="86">
        <f t="shared" si="9"/>
        <v>45688</v>
      </c>
      <c r="K186" s="87" t="s">
        <v>14</v>
      </c>
      <c r="L186" s="59" t="s">
        <v>791</v>
      </c>
    </row>
    <row r="187" spans="1:12" x14ac:dyDescent="0.2">
      <c r="A187" s="65" t="s">
        <v>794</v>
      </c>
      <c r="B187" s="66">
        <v>45681</v>
      </c>
      <c r="C187" s="65" t="s">
        <v>364</v>
      </c>
      <c r="D187" s="65" t="s">
        <v>366</v>
      </c>
      <c r="E187" s="60"/>
      <c r="F187" s="60">
        <v>30000</v>
      </c>
      <c r="G187" s="60">
        <f t="shared" si="13"/>
        <v>27833.550000000592</v>
      </c>
      <c r="H187" s="68"/>
      <c r="I187" s="85">
        <f t="shared" si="8"/>
        <v>30000</v>
      </c>
      <c r="J187" s="86">
        <f t="shared" si="9"/>
        <v>45688</v>
      </c>
      <c r="K187" s="88" t="s">
        <v>797</v>
      </c>
      <c r="L187" s="59"/>
    </row>
    <row r="188" spans="1:12" x14ac:dyDescent="0.2">
      <c r="A188" s="65" t="s">
        <v>794</v>
      </c>
      <c r="B188" s="66">
        <v>45681</v>
      </c>
      <c r="C188" s="65" t="s">
        <v>799</v>
      </c>
      <c r="D188" s="65" t="s">
        <v>818</v>
      </c>
      <c r="E188" s="60">
        <v>2046.83</v>
      </c>
      <c r="F188" s="60"/>
      <c r="G188" s="60">
        <f t="shared" si="13"/>
        <v>-2166.4499999994077</v>
      </c>
      <c r="H188" s="68"/>
      <c r="I188" s="85">
        <f t="shared" si="8"/>
        <v>-2046.83</v>
      </c>
      <c r="J188" s="86">
        <f t="shared" si="9"/>
        <v>45688</v>
      </c>
      <c r="K188" s="87" t="s">
        <v>14</v>
      </c>
      <c r="L188" s="59" t="s">
        <v>744</v>
      </c>
    </row>
    <row r="189" spans="1:12" x14ac:dyDescent="0.2">
      <c r="A189" s="65" t="s">
        <v>794</v>
      </c>
      <c r="B189" s="66">
        <v>45681</v>
      </c>
      <c r="C189" s="65" t="s">
        <v>799</v>
      </c>
      <c r="D189" s="65" t="s">
        <v>819</v>
      </c>
      <c r="E189" s="60">
        <v>2091.83</v>
      </c>
      <c r="F189" s="60"/>
      <c r="G189" s="60">
        <f t="shared" si="13"/>
        <v>-119.61999999940781</v>
      </c>
      <c r="H189" s="68"/>
      <c r="I189" s="85">
        <f t="shared" si="8"/>
        <v>-2091.83</v>
      </c>
      <c r="J189" s="86">
        <f t="shared" si="9"/>
        <v>45688</v>
      </c>
      <c r="K189" s="87" t="s">
        <v>14</v>
      </c>
      <c r="L189" s="59" t="s">
        <v>744</v>
      </c>
    </row>
    <row r="190" spans="1:12" x14ac:dyDescent="0.2">
      <c r="A190" s="65" t="s">
        <v>794</v>
      </c>
      <c r="B190" s="66">
        <v>45677</v>
      </c>
      <c r="C190" s="65" t="s">
        <v>801</v>
      </c>
      <c r="D190" s="65" t="s">
        <v>805</v>
      </c>
      <c r="E190" s="60">
        <v>922</v>
      </c>
      <c r="F190" s="60"/>
      <c r="G190" s="60">
        <f t="shared" si="13"/>
        <v>1972.2100000005921</v>
      </c>
      <c r="H190" s="68"/>
      <c r="I190" s="85">
        <f t="shared" si="8"/>
        <v>-922</v>
      </c>
      <c r="J190" s="86">
        <f t="shared" si="9"/>
        <v>45688</v>
      </c>
      <c r="K190" s="87" t="s">
        <v>14</v>
      </c>
      <c r="L190" s="59" t="s">
        <v>744</v>
      </c>
    </row>
    <row r="191" spans="1:12" x14ac:dyDescent="0.2">
      <c r="A191" s="65" t="s">
        <v>794</v>
      </c>
      <c r="B191" s="66">
        <v>45674</v>
      </c>
      <c r="C191" s="65" t="s">
        <v>155</v>
      </c>
      <c r="D191" s="65" t="s">
        <v>820</v>
      </c>
      <c r="E191" s="60">
        <v>560</v>
      </c>
      <c r="F191" s="60"/>
      <c r="G191" s="60">
        <f t="shared" si="13"/>
        <v>2894.2100000005921</v>
      </c>
      <c r="H191" s="68"/>
      <c r="I191" s="85">
        <f t="shared" si="8"/>
        <v>-560</v>
      </c>
      <c r="J191" s="86">
        <f t="shared" si="9"/>
        <v>45688</v>
      </c>
      <c r="K191" s="88" t="s">
        <v>12</v>
      </c>
      <c r="L191" s="59"/>
    </row>
    <row r="192" spans="1:12" x14ac:dyDescent="0.2">
      <c r="A192" s="65" t="s">
        <v>794</v>
      </c>
      <c r="B192" s="66">
        <v>45667</v>
      </c>
      <c r="C192" s="65" t="s">
        <v>119</v>
      </c>
      <c r="D192" s="65" t="s">
        <v>821</v>
      </c>
      <c r="E192" s="60">
        <v>3000</v>
      </c>
      <c r="F192" s="60"/>
      <c r="G192" s="60">
        <f t="shared" si="13"/>
        <v>3454.2100000005921</v>
      </c>
      <c r="H192" s="68"/>
      <c r="I192" s="85">
        <f t="shared" si="8"/>
        <v>-3000</v>
      </c>
      <c r="J192" s="86">
        <f t="shared" si="9"/>
        <v>45688</v>
      </c>
      <c r="K192" s="88" t="s">
        <v>737</v>
      </c>
      <c r="L192" s="59"/>
    </row>
    <row r="193" spans="1:12" x14ac:dyDescent="0.2">
      <c r="A193" s="65" t="s">
        <v>794</v>
      </c>
      <c r="B193" s="66">
        <v>45660</v>
      </c>
      <c r="C193" s="65" t="s">
        <v>119</v>
      </c>
      <c r="D193" s="65" t="s">
        <v>822</v>
      </c>
      <c r="E193" s="60">
        <v>10000</v>
      </c>
      <c r="F193" s="60"/>
      <c r="G193" s="60">
        <f t="shared" si="13"/>
        <v>6454.2100000005921</v>
      </c>
      <c r="H193" s="68"/>
      <c r="I193" s="85">
        <f t="shared" si="8"/>
        <v>-10000</v>
      </c>
      <c r="J193" s="86">
        <f t="shared" si="9"/>
        <v>45688</v>
      </c>
      <c r="K193" s="88" t="s">
        <v>737</v>
      </c>
      <c r="L193" s="59"/>
    </row>
    <row r="194" spans="1:12" x14ac:dyDescent="0.2">
      <c r="A194" s="65" t="s">
        <v>794</v>
      </c>
      <c r="B194" s="66">
        <v>45660</v>
      </c>
      <c r="C194" s="65" t="s">
        <v>364</v>
      </c>
      <c r="D194" s="65" t="s">
        <v>366</v>
      </c>
      <c r="E194" s="60"/>
      <c r="F194" s="60">
        <v>10000</v>
      </c>
      <c r="G194" s="60">
        <f t="shared" si="13"/>
        <v>16454.210000000592</v>
      </c>
      <c r="H194" s="68"/>
      <c r="I194" s="85">
        <f t="shared" si="8"/>
        <v>10000</v>
      </c>
      <c r="J194" s="86">
        <f t="shared" si="9"/>
        <v>45688</v>
      </c>
      <c r="K194" s="88" t="s">
        <v>797</v>
      </c>
      <c r="L194" s="59"/>
    </row>
    <row r="195" spans="1:12" x14ac:dyDescent="0.2">
      <c r="A195" s="65" t="s">
        <v>794</v>
      </c>
      <c r="B195" s="66">
        <v>45657</v>
      </c>
      <c r="C195" s="65"/>
      <c r="D195" s="65" t="s">
        <v>33</v>
      </c>
      <c r="E195" s="60">
        <v>172.55</v>
      </c>
      <c r="F195" s="60"/>
      <c r="G195" s="60">
        <f t="shared" si="13"/>
        <v>6454.2100000005912</v>
      </c>
      <c r="H195" s="68"/>
      <c r="I195" s="85">
        <f t="shared" si="8"/>
        <v>-172.55</v>
      </c>
      <c r="J195" s="86">
        <f t="shared" si="9"/>
        <v>45657</v>
      </c>
      <c r="K195" s="87" t="s">
        <v>14</v>
      </c>
      <c r="L195" s="59" t="s">
        <v>823</v>
      </c>
    </row>
    <row r="196" spans="1:12" x14ac:dyDescent="0.2">
      <c r="A196" s="65" t="s">
        <v>794</v>
      </c>
      <c r="B196" s="66">
        <v>45646</v>
      </c>
      <c r="C196" s="65" t="s">
        <v>155</v>
      </c>
      <c r="D196" s="65" t="s">
        <v>824</v>
      </c>
      <c r="E196" s="60">
        <v>168000</v>
      </c>
      <c r="F196" s="60"/>
      <c r="G196" s="60">
        <f t="shared" si="13"/>
        <v>6626.7600000005914</v>
      </c>
      <c r="H196" s="68"/>
      <c r="I196" s="85">
        <f t="shared" si="8"/>
        <v>-168000</v>
      </c>
      <c r="J196" s="86">
        <f t="shared" si="9"/>
        <v>45657</v>
      </c>
      <c r="K196" s="88" t="s">
        <v>13</v>
      </c>
      <c r="L196" s="59"/>
    </row>
    <row r="197" spans="1:12" x14ac:dyDescent="0.2">
      <c r="A197" s="65" t="s">
        <v>794</v>
      </c>
      <c r="B197" s="66">
        <v>45646</v>
      </c>
      <c r="C197" s="65" t="s">
        <v>119</v>
      </c>
      <c r="D197" s="65" t="s">
        <v>825</v>
      </c>
      <c r="E197" s="60">
        <v>9000</v>
      </c>
      <c r="F197" s="60"/>
      <c r="G197" s="60">
        <f t="shared" si="13"/>
        <v>174626.76000000059</v>
      </c>
      <c r="H197" s="68"/>
      <c r="I197" s="85">
        <f t="shared" si="8"/>
        <v>-9000</v>
      </c>
      <c r="J197" s="86">
        <f t="shared" si="9"/>
        <v>45657</v>
      </c>
      <c r="K197" s="88" t="s">
        <v>737</v>
      </c>
      <c r="L197" s="59"/>
    </row>
    <row r="198" spans="1:12" x14ac:dyDescent="0.2">
      <c r="A198" s="65" t="s">
        <v>794</v>
      </c>
      <c r="B198" s="66">
        <v>45646</v>
      </c>
      <c r="C198" s="65" t="s">
        <v>364</v>
      </c>
      <c r="D198" s="65" t="s">
        <v>366</v>
      </c>
      <c r="E198" s="60"/>
      <c r="F198" s="60">
        <v>180000</v>
      </c>
      <c r="G198" s="60">
        <f t="shared" si="13"/>
        <v>183626.76000000059</v>
      </c>
      <c r="H198" s="68"/>
      <c r="I198" s="85">
        <f t="shared" si="8"/>
        <v>180000</v>
      </c>
      <c r="J198" s="86">
        <f t="shared" si="9"/>
        <v>45657</v>
      </c>
      <c r="K198" s="88" t="s">
        <v>797</v>
      </c>
      <c r="L198" s="59"/>
    </row>
    <row r="199" spans="1:12" x14ac:dyDescent="0.2">
      <c r="A199" s="65" t="s">
        <v>794</v>
      </c>
      <c r="B199" s="66">
        <v>45646</v>
      </c>
      <c r="C199" s="65" t="s">
        <v>37</v>
      </c>
      <c r="D199" s="65" t="s">
        <v>826</v>
      </c>
      <c r="E199" s="60">
        <v>2382</v>
      </c>
      <c r="F199" s="60"/>
      <c r="G199" s="60">
        <f t="shared" si="13"/>
        <v>3626.7600000005823</v>
      </c>
      <c r="H199" s="68"/>
      <c r="I199" s="85">
        <f t="shared" si="8"/>
        <v>-2382</v>
      </c>
      <c r="J199" s="86">
        <f t="shared" si="9"/>
        <v>45657</v>
      </c>
      <c r="K199" s="88" t="s">
        <v>12</v>
      </c>
      <c r="L199" s="59"/>
    </row>
    <row r="200" spans="1:12" x14ac:dyDescent="0.2">
      <c r="A200" s="65" t="s">
        <v>794</v>
      </c>
      <c r="B200" s="66">
        <v>45644</v>
      </c>
      <c r="C200" s="65" t="s">
        <v>801</v>
      </c>
      <c r="D200" s="65" t="s">
        <v>805</v>
      </c>
      <c r="E200" s="60">
        <v>1029.6300000000001</v>
      </c>
      <c r="F200" s="60"/>
      <c r="G200" s="60">
        <f t="shared" si="13"/>
        <v>6008.7600000005823</v>
      </c>
      <c r="H200" s="68"/>
      <c r="I200" s="85">
        <f t="shared" si="8"/>
        <v>-1029.6300000000001</v>
      </c>
      <c r="J200" s="86">
        <f t="shared" si="9"/>
        <v>45657</v>
      </c>
      <c r="K200" s="87" t="s">
        <v>14</v>
      </c>
      <c r="L200" s="59" t="s">
        <v>744</v>
      </c>
    </row>
    <row r="201" spans="1:12" x14ac:dyDescent="0.2">
      <c r="A201" s="65" t="s">
        <v>794</v>
      </c>
      <c r="B201" s="66">
        <v>45642</v>
      </c>
      <c r="C201" s="65" t="s">
        <v>807</v>
      </c>
      <c r="D201" s="65" t="s">
        <v>808</v>
      </c>
      <c r="E201" s="60"/>
      <c r="F201" s="60">
        <v>4648.96</v>
      </c>
      <c r="G201" s="60">
        <f t="shared" si="13"/>
        <v>7038.3900000005824</v>
      </c>
      <c r="H201" s="68"/>
      <c r="I201" s="85">
        <f t="shared" si="8"/>
        <v>4648.96</v>
      </c>
      <c r="J201" s="86">
        <f t="shared" si="9"/>
        <v>45657</v>
      </c>
      <c r="K201" s="88" t="s">
        <v>753</v>
      </c>
      <c r="L201" s="59"/>
    </row>
    <row r="202" spans="1:12" x14ac:dyDescent="0.2">
      <c r="A202" s="65" t="s">
        <v>794</v>
      </c>
      <c r="B202" s="66">
        <v>45639</v>
      </c>
      <c r="C202" s="65" t="s">
        <v>119</v>
      </c>
      <c r="D202" s="65" t="s">
        <v>827</v>
      </c>
      <c r="E202" s="60">
        <v>14000</v>
      </c>
      <c r="F202" s="60"/>
      <c r="G202" s="60">
        <f t="shared" si="13"/>
        <v>2389.4300000005824</v>
      </c>
      <c r="H202" s="68"/>
      <c r="I202" s="85">
        <f t="shared" si="8"/>
        <v>-14000</v>
      </c>
      <c r="J202" s="86">
        <f t="shared" si="9"/>
        <v>45657</v>
      </c>
      <c r="K202" s="88" t="s">
        <v>737</v>
      </c>
      <c r="L202" s="59"/>
    </row>
    <row r="203" spans="1:12" x14ac:dyDescent="0.2">
      <c r="A203" s="65" t="s">
        <v>794</v>
      </c>
      <c r="B203" s="66">
        <v>45639</v>
      </c>
      <c r="C203" s="65" t="s">
        <v>364</v>
      </c>
      <c r="D203" s="65" t="s">
        <v>366</v>
      </c>
      <c r="E203" s="60"/>
      <c r="F203" s="60">
        <v>16000</v>
      </c>
      <c r="G203" s="60">
        <f t="shared" si="13"/>
        <v>16389.430000000582</v>
      </c>
      <c r="H203" s="68"/>
      <c r="I203" s="85">
        <f t="shared" si="8"/>
        <v>16000</v>
      </c>
      <c r="J203" s="86">
        <f t="shared" si="9"/>
        <v>45657</v>
      </c>
      <c r="K203" s="88" t="s">
        <v>797</v>
      </c>
      <c r="L203" s="59"/>
    </row>
    <row r="204" spans="1:12" x14ac:dyDescent="0.2">
      <c r="A204" s="65" t="s">
        <v>794</v>
      </c>
      <c r="B204" s="66">
        <v>45639</v>
      </c>
      <c r="C204" s="65" t="s">
        <v>155</v>
      </c>
      <c r="D204" s="65" t="s">
        <v>828</v>
      </c>
      <c r="E204" s="60">
        <v>2200</v>
      </c>
      <c r="F204" s="60"/>
      <c r="G204" s="60">
        <f t="shared" si="13"/>
        <v>389.43000000058237</v>
      </c>
      <c r="H204" s="68"/>
      <c r="I204" s="85">
        <f t="shared" si="8"/>
        <v>-2200</v>
      </c>
      <c r="J204" s="86">
        <f t="shared" si="9"/>
        <v>45657</v>
      </c>
      <c r="K204" s="88" t="s">
        <v>12</v>
      </c>
      <c r="L204" s="59"/>
    </row>
    <row r="205" spans="1:12" x14ac:dyDescent="0.2">
      <c r="A205" s="65" t="s">
        <v>794</v>
      </c>
      <c r="B205" s="66">
        <v>45635</v>
      </c>
      <c r="C205" s="65" t="s">
        <v>119</v>
      </c>
      <c r="D205" s="65" t="s">
        <v>829</v>
      </c>
      <c r="E205" s="60">
        <v>27000</v>
      </c>
      <c r="F205" s="60"/>
      <c r="G205" s="60">
        <f t="shared" si="13"/>
        <v>2589.4300000005824</v>
      </c>
      <c r="H205" s="68"/>
      <c r="I205" s="85">
        <f t="shared" si="8"/>
        <v>-27000</v>
      </c>
      <c r="J205" s="86">
        <f t="shared" si="9"/>
        <v>45657</v>
      </c>
      <c r="K205" s="88" t="s">
        <v>737</v>
      </c>
      <c r="L205" s="59"/>
    </row>
    <row r="206" spans="1:12" x14ac:dyDescent="0.2">
      <c r="A206" s="65" t="s">
        <v>794</v>
      </c>
      <c r="B206" s="66">
        <v>45635</v>
      </c>
      <c r="C206" s="65" t="s">
        <v>364</v>
      </c>
      <c r="D206" s="65" t="s">
        <v>366</v>
      </c>
      <c r="E206" s="60"/>
      <c r="F206" s="60">
        <v>27000</v>
      </c>
      <c r="G206" s="60">
        <f t="shared" ref="G206:G437" si="14">G207+F206-E206</f>
        <v>29589.430000000582</v>
      </c>
      <c r="H206" s="68"/>
      <c r="I206" s="85">
        <f t="shared" si="8"/>
        <v>27000</v>
      </c>
      <c r="J206" s="86">
        <f t="shared" si="9"/>
        <v>45657</v>
      </c>
      <c r="K206" s="88" t="s">
        <v>797</v>
      </c>
      <c r="L206" s="59"/>
    </row>
    <row r="207" spans="1:12" x14ac:dyDescent="0.2">
      <c r="A207" s="65" t="s">
        <v>794</v>
      </c>
      <c r="B207" s="66">
        <v>45635</v>
      </c>
      <c r="C207" s="65" t="s">
        <v>830</v>
      </c>
      <c r="D207" s="65" t="s">
        <v>831</v>
      </c>
      <c r="E207" s="60">
        <v>1872.09</v>
      </c>
      <c r="F207" s="60"/>
      <c r="G207" s="60">
        <f t="shared" si="14"/>
        <v>2589.4300000005815</v>
      </c>
      <c r="H207" s="68"/>
      <c r="I207" s="85">
        <f t="shared" si="8"/>
        <v>-1872.09</v>
      </c>
      <c r="J207" s="86">
        <f t="shared" si="9"/>
        <v>45657</v>
      </c>
      <c r="K207" s="87" t="s">
        <v>14</v>
      </c>
      <c r="L207" s="59" t="s">
        <v>832</v>
      </c>
    </row>
    <row r="208" spans="1:12" x14ac:dyDescent="0.2">
      <c r="A208" s="65" t="s">
        <v>794</v>
      </c>
      <c r="B208" s="66">
        <v>45635</v>
      </c>
      <c r="C208" s="65" t="s">
        <v>830</v>
      </c>
      <c r="D208" s="65" t="s">
        <v>833</v>
      </c>
      <c r="E208" s="60">
        <v>1620.24</v>
      </c>
      <c r="F208" s="60"/>
      <c r="G208" s="60">
        <f t="shared" si="14"/>
        <v>4461.5200000005816</v>
      </c>
      <c r="H208" s="68"/>
      <c r="I208" s="85">
        <f t="shared" ref="I208:I271" si="15">-E208+F208</f>
        <v>-1620.24</v>
      </c>
      <c r="J208" s="86">
        <f t="shared" ref="J208:J271" si="16">EOMONTH(B208,0)</f>
        <v>45657</v>
      </c>
      <c r="K208" s="87" t="s">
        <v>14</v>
      </c>
      <c r="L208" s="59" t="s">
        <v>832</v>
      </c>
    </row>
    <row r="209" spans="1:12" x14ac:dyDescent="0.2">
      <c r="A209" s="65" t="s">
        <v>794</v>
      </c>
      <c r="B209" s="66">
        <v>45635</v>
      </c>
      <c r="C209" s="65" t="s">
        <v>830</v>
      </c>
      <c r="D209" s="65" t="s">
        <v>834</v>
      </c>
      <c r="E209" s="60">
        <v>1491.64</v>
      </c>
      <c r="F209" s="60"/>
      <c r="G209" s="60">
        <f t="shared" si="14"/>
        <v>6081.7600000005814</v>
      </c>
      <c r="H209" s="68"/>
      <c r="I209" s="85">
        <f t="shared" si="15"/>
        <v>-1491.64</v>
      </c>
      <c r="J209" s="86">
        <f t="shared" si="16"/>
        <v>45657</v>
      </c>
      <c r="K209" s="87" t="s">
        <v>14</v>
      </c>
      <c r="L209" s="59" t="s">
        <v>832</v>
      </c>
    </row>
    <row r="210" spans="1:12" x14ac:dyDescent="0.2">
      <c r="A210" s="65" t="s">
        <v>794</v>
      </c>
      <c r="B210" s="66">
        <v>45635</v>
      </c>
      <c r="C210" s="65" t="s">
        <v>830</v>
      </c>
      <c r="D210" s="65" t="s">
        <v>835</v>
      </c>
      <c r="E210" s="60">
        <v>1872.09</v>
      </c>
      <c r="F210" s="60"/>
      <c r="G210" s="60">
        <f t="shared" si="14"/>
        <v>7573.4000000005817</v>
      </c>
      <c r="H210" s="68"/>
      <c r="I210" s="85">
        <f t="shared" si="15"/>
        <v>-1872.09</v>
      </c>
      <c r="J210" s="86">
        <f t="shared" si="16"/>
        <v>45657</v>
      </c>
      <c r="K210" s="87" t="s">
        <v>14</v>
      </c>
      <c r="L210" s="59" t="s">
        <v>832</v>
      </c>
    </row>
    <row r="211" spans="1:12" x14ac:dyDescent="0.2">
      <c r="A211" s="65" t="s">
        <v>794</v>
      </c>
      <c r="B211" s="66">
        <v>45635</v>
      </c>
      <c r="C211" s="65" t="s">
        <v>830</v>
      </c>
      <c r="D211" s="65" t="s">
        <v>836</v>
      </c>
      <c r="E211" s="60">
        <v>1872.09</v>
      </c>
      <c r="F211" s="60"/>
      <c r="G211" s="60">
        <f t="shared" si="14"/>
        <v>9445.4900000005819</v>
      </c>
      <c r="H211" s="68"/>
      <c r="I211" s="85">
        <f t="shared" si="15"/>
        <v>-1872.09</v>
      </c>
      <c r="J211" s="86">
        <f t="shared" si="16"/>
        <v>45657</v>
      </c>
      <c r="K211" s="87" t="s">
        <v>14</v>
      </c>
      <c r="L211" s="59" t="s">
        <v>832</v>
      </c>
    </row>
    <row r="212" spans="1:12" x14ac:dyDescent="0.2">
      <c r="A212" s="65" t="s">
        <v>794</v>
      </c>
      <c r="B212" s="66">
        <v>45632</v>
      </c>
      <c r="C212" s="65" t="s">
        <v>837</v>
      </c>
      <c r="D212" s="65" t="s">
        <v>838</v>
      </c>
      <c r="E212" s="60">
        <v>1435.97</v>
      </c>
      <c r="F212" s="60"/>
      <c r="G212" s="60">
        <f t="shared" si="14"/>
        <v>11317.580000000582</v>
      </c>
      <c r="H212" s="68"/>
      <c r="I212" s="85">
        <f t="shared" si="15"/>
        <v>-1435.97</v>
      </c>
      <c r="J212" s="86">
        <f t="shared" si="16"/>
        <v>45657</v>
      </c>
      <c r="K212" s="87" t="s">
        <v>14</v>
      </c>
      <c r="L212" s="59" t="s">
        <v>832</v>
      </c>
    </row>
    <row r="213" spans="1:12" x14ac:dyDescent="0.2">
      <c r="A213" s="65" t="s">
        <v>794</v>
      </c>
      <c r="B213" s="66">
        <v>45632</v>
      </c>
      <c r="C213" s="65" t="s">
        <v>364</v>
      </c>
      <c r="D213" s="65" t="s">
        <v>366</v>
      </c>
      <c r="E213" s="60"/>
      <c r="F213" s="60">
        <v>10164</v>
      </c>
      <c r="G213" s="60">
        <f t="shared" si="14"/>
        <v>12753.550000000581</v>
      </c>
      <c r="H213" s="68"/>
      <c r="I213" s="85">
        <f t="shared" si="15"/>
        <v>10164</v>
      </c>
      <c r="J213" s="86">
        <f t="shared" si="16"/>
        <v>45657</v>
      </c>
      <c r="K213" s="88" t="s">
        <v>797</v>
      </c>
      <c r="L213" s="59"/>
    </row>
    <row r="214" spans="1:12" x14ac:dyDescent="0.2">
      <c r="A214" s="65" t="s">
        <v>794</v>
      </c>
      <c r="B214" s="66">
        <v>45630</v>
      </c>
      <c r="C214" s="65" t="s">
        <v>839</v>
      </c>
      <c r="D214" s="65" t="s">
        <v>840</v>
      </c>
      <c r="E214" s="60"/>
      <c r="F214" s="60">
        <v>1000</v>
      </c>
      <c r="G214" s="60">
        <f t="shared" si="14"/>
        <v>2589.5500000005813</v>
      </c>
      <c r="H214" s="68"/>
      <c r="I214" s="85">
        <f t="shared" si="15"/>
        <v>1000</v>
      </c>
      <c r="J214" s="86">
        <f t="shared" si="16"/>
        <v>45657</v>
      </c>
      <c r="K214" s="88" t="s">
        <v>753</v>
      </c>
      <c r="L214" s="59"/>
    </row>
    <row r="215" spans="1:12" x14ac:dyDescent="0.2">
      <c r="A215" s="65" t="s">
        <v>794</v>
      </c>
      <c r="B215" s="66">
        <v>45628</v>
      </c>
      <c r="C215" s="65" t="s">
        <v>841</v>
      </c>
      <c r="D215" s="65" t="s">
        <v>842</v>
      </c>
      <c r="E215" s="60">
        <v>140</v>
      </c>
      <c r="F215" s="60"/>
      <c r="G215" s="60">
        <f t="shared" si="14"/>
        <v>1589.5500000005813</v>
      </c>
      <c r="H215" s="68"/>
      <c r="I215" s="85">
        <f t="shared" si="15"/>
        <v>-140</v>
      </c>
      <c r="J215" s="86">
        <f t="shared" si="16"/>
        <v>45657</v>
      </c>
      <c r="K215" s="89" t="s">
        <v>753</v>
      </c>
      <c r="L215" s="59" t="s">
        <v>755</v>
      </c>
    </row>
    <row r="216" spans="1:12" x14ac:dyDescent="0.2">
      <c r="A216" s="65" t="s">
        <v>794</v>
      </c>
      <c r="B216" s="66">
        <v>45628</v>
      </c>
      <c r="C216" s="65" t="s">
        <v>843</v>
      </c>
      <c r="D216" s="65" t="s">
        <v>844</v>
      </c>
      <c r="E216" s="60"/>
      <c r="F216" s="60">
        <v>70</v>
      </c>
      <c r="G216" s="60">
        <f t="shared" si="14"/>
        <v>1729.5500000005813</v>
      </c>
      <c r="H216" s="68"/>
      <c r="I216" s="85">
        <f t="shared" si="15"/>
        <v>70</v>
      </c>
      <c r="J216" s="86">
        <f t="shared" si="16"/>
        <v>45657</v>
      </c>
      <c r="K216" s="88" t="s">
        <v>753</v>
      </c>
      <c r="L216" s="59"/>
    </row>
    <row r="217" spans="1:12" x14ac:dyDescent="0.2">
      <c r="A217" s="65" t="s">
        <v>794</v>
      </c>
      <c r="B217" s="66">
        <v>45624</v>
      </c>
      <c r="C217" s="65" t="s">
        <v>119</v>
      </c>
      <c r="D217" s="65" t="s">
        <v>845</v>
      </c>
      <c r="E217" s="60">
        <v>1300</v>
      </c>
      <c r="F217" s="60"/>
      <c r="G217" s="60">
        <f t="shared" si="14"/>
        <v>1659.5500000005813</v>
      </c>
      <c r="H217" s="68"/>
      <c r="I217" s="85">
        <f t="shared" si="15"/>
        <v>-1300</v>
      </c>
      <c r="J217" s="86">
        <f t="shared" si="16"/>
        <v>45626</v>
      </c>
      <c r="K217" s="88" t="s">
        <v>737</v>
      </c>
      <c r="L217" s="59"/>
    </row>
    <row r="218" spans="1:12" x14ac:dyDescent="0.2">
      <c r="A218" s="65" t="s">
        <v>794</v>
      </c>
      <c r="B218" s="66">
        <v>45624</v>
      </c>
      <c r="C218" s="65" t="s">
        <v>119</v>
      </c>
      <c r="D218" s="65" t="s">
        <v>845</v>
      </c>
      <c r="E218" s="60">
        <v>3000</v>
      </c>
      <c r="F218" s="60"/>
      <c r="G218" s="60">
        <f t="shared" si="14"/>
        <v>2959.5500000005813</v>
      </c>
      <c r="H218" s="68"/>
      <c r="I218" s="85">
        <f t="shared" si="15"/>
        <v>-3000</v>
      </c>
      <c r="J218" s="86">
        <f t="shared" si="16"/>
        <v>45626</v>
      </c>
      <c r="K218" s="88" t="s">
        <v>737</v>
      </c>
      <c r="L218" s="59"/>
    </row>
    <row r="219" spans="1:12" x14ac:dyDescent="0.2">
      <c r="A219" s="65" t="s">
        <v>794</v>
      </c>
      <c r="B219" s="66">
        <v>45624</v>
      </c>
      <c r="C219" s="65" t="s">
        <v>364</v>
      </c>
      <c r="D219" s="65" t="s">
        <v>846</v>
      </c>
      <c r="E219" s="60"/>
      <c r="F219" s="60">
        <v>5000</v>
      </c>
      <c r="G219" s="60">
        <f t="shared" si="14"/>
        <v>5959.5500000005813</v>
      </c>
      <c r="H219" s="68"/>
      <c r="I219" s="85">
        <f t="shared" si="15"/>
        <v>5000</v>
      </c>
      <c r="J219" s="86">
        <f t="shared" si="16"/>
        <v>45626</v>
      </c>
      <c r="K219" s="88" t="s">
        <v>797</v>
      </c>
      <c r="L219" s="59"/>
    </row>
    <row r="220" spans="1:12" x14ac:dyDescent="0.2">
      <c r="A220" s="65" t="s">
        <v>794</v>
      </c>
      <c r="B220" s="66">
        <v>45618</v>
      </c>
      <c r="C220" s="65" t="s">
        <v>119</v>
      </c>
      <c r="D220" s="65" t="s">
        <v>847</v>
      </c>
      <c r="E220" s="60">
        <v>13000</v>
      </c>
      <c r="F220" s="60"/>
      <c r="G220" s="60">
        <f t="shared" si="14"/>
        <v>959.55000000058135</v>
      </c>
      <c r="H220" s="68"/>
      <c r="I220" s="85">
        <f t="shared" si="15"/>
        <v>-13000</v>
      </c>
      <c r="J220" s="86">
        <f t="shared" si="16"/>
        <v>45626</v>
      </c>
      <c r="K220" s="88" t="s">
        <v>737</v>
      </c>
      <c r="L220" s="59"/>
    </row>
    <row r="221" spans="1:12" x14ac:dyDescent="0.2">
      <c r="A221" s="65" t="s">
        <v>794</v>
      </c>
      <c r="B221" s="66">
        <v>45618</v>
      </c>
      <c r="C221" s="65" t="s">
        <v>364</v>
      </c>
      <c r="D221" s="65" t="s">
        <v>814</v>
      </c>
      <c r="E221" s="60"/>
      <c r="F221" s="60">
        <v>5000</v>
      </c>
      <c r="G221" s="60">
        <f t="shared" si="14"/>
        <v>13959.550000000581</v>
      </c>
      <c r="H221" s="68"/>
      <c r="I221" s="85">
        <f t="shared" si="15"/>
        <v>5000</v>
      </c>
      <c r="J221" s="86">
        <f t="shared" si="16"/>
        <v>45626</v>
      </c>
      <c r="K221" s="88" t="s">
        <v>797</v>
      </c>
      <c r="L221" s="59"/>
    </row>
    <row r="222" spans="1:12" x14ac:dyDescent="0.2">
      <c r="A222" s="65" t="s">
        <v>794</v>
      </c>
      <c r="B222" s="66">
        <v>45617</v>
      </c>
      <c r="C222" s="65" t="s">
        <v>364</v>
      </c>
      <c r="D222" s="65" t="s">
        <v>846</v>
      </c>
      <c r="E222" s="60"/>
      <c r="F222" s="60">
        <v>15000</v>
      </c>
      <c r="G222" s="60">
        <f t="shared" si="14"/>
        <v>8959.5500000005813</v>
      </c>
      <c r="H222" s="68"/>
      <c r="I222" s="85">
        <f t="shared" si="15"/>
        <v>15000</v>
      </c>
      <c r="J222" s="86">
        <f t="shared" si="16"/>
        <v>45626</v>
      </c>
      <c r="K222" s="88" t="s">
        <v>797</v>
      </c>
      <c r="L222" s="59"/>
    </row>
    <row r="223" spans="1:12" x14ac:dyDescent="0.2">
      <c r="A223" s="65" t="s">
        <v>794</v>
      </c>
      <c r="B223" s="66">
        <v>45617</v>
      </c>
      <c r="C223" s="65" t="s">
        <v>119</v>
      </c>
      <c r="D223" s="65" t="s">
        <v>848</v>
      </c>
      <c r="E223" s="60">
        <v>6800</v>
      </c>
      <c r="F223" s="60"/>
      <c r="G223" s="60">
        <f t="shared" si="14"/>
        <v>-6040.4499999994187</v>
      </c>
      <c r="H223" s="68"/>
      <c r="I223" s="85">
        <f t="shared" si="15"/>
        <v>-6800</v>
      </c>
      <c r="J223" s="86">
        <f t="shared" si="16"/>
        <v>45626</v>
      </c>
      <c r="K223" s="88" t="s">
        <v>737</v>
      </c>
      <c r="L223" s="59"/>
    </row>
    <row r="224" spans="1:12" x14ac:dyDescent="0.2">
      <c r="A224" s="65" t="s">
        <v>794</v>
      </c>
      <c r="B224" s="66">
        <v>45616</v>
      </c>
      <c r="C224" s="65" t="s">
        <v>119</v>
      </c>
      <c r="D224" s="65" t="s">
        <v>849</v>
      </c>
      <c r="E224" s="60">
        <v>1500</v>
      </c>
      <c r="F224" s="60"/>
      <c r="G224" s="60">
        <f t="shared" si="14"/>
        <v>759.5500000005818</v>
      </c>
      <c r="H224" s="68"/>
      <c r="I224" s="85">
        <f t="shared" si="15"/>
        <v>-1500</v>
      </c>
      <c r="J224" s="86">
        <f t="shared" si="16"/>
        <v>45626</v>
      </c>
      <c r="K224" s="88" t="s">
        <v>737</v>
      </c>
      <c r="L224" s="59"/>
    </row>
    <row r="225" spans="1:55" x14ac:dyDescent="0.2">
      <c r="A225" s="65" t="s">
        <v>794</v>
      </c>
      <c r="B225" s="66">
        <v>45616</v>
      </c>
      <c r="C225" s="65" t="s">
        <v>807</v>
      </c>
      <c r="D225" s="65" t="s">
        <v>808</v>
      </c>
      <c r="E225" s="60"/>
      <c r="F225" s="60">
        <v>552.32000000000005</v>
      </c>
      <c r="G225" s="60">
        <f t="shared" si="14"/>
        <v>2259.5500000005818</v>
      </c>
      <c r="H225" s="68"/>
      <c r="I225" s="85">
        <f t="shared" si="15"/>
        <v>552.32000000000005</v>
      </c>
      <c r="J225" s="86">
        <f t="shared" si="16"/>
        <v>45626</v>
      </c>
      <c r="K225" s="88" t="s">
        <v>753</v>
      </c>
      <c r="L225" s="59"/>
    </row>
    <row r="226" spans="1:55" x14ac:dyDescent="0.2">
      <c r="A226" s="65" t="s">
        <v>794</v>
      </c>
      <c r="B226" s="66">
        <v>45616</v>
      </c>
      <c r="C226" s="65" t="s">
        <v>801</v>
      </c>
      <c r="D226" s="65" t="s">
        <v>805</v>
      </c>
      <c r="E226" s="60">
        <v>1034.8900000000001</v>
      </c>
      <c r="F226" s="60"/>
      <c r="G226" s="60">
        <f t="shared" si="14"/>
        <v>1707.2300000005819</v>
      </c>
      <c r="H226" s="68"/>
      <c r="I226" s="85">
        <f t="shared" si="15"/>
        <v>-1034.8900000000001</v>
      </c>
      <c r="J226" s="86">
        <f t="shared" si="16"/>
        <v>45626</v>
      </c>
      <c r="K226" s="87" t="s">
        <v>14</v>
      </c>
      <c r="L226" s="59" t="s">
        <v>744</v>
      </c>
    </row>
    <row r="227" spans="1:55" x14ac:dyDescent="0.2">
      <c r="A227" s="65" t="s">
        <v>794</v>
      </c>
      <c r="B227" s="66">
        <v>45614</v>
      </c>
      <c r="C227" s="65" t="s">
        <v>807</v>
      </c>
      <c r="D227" s="65" t="s">
        <v>808</v>
      </c>
      <c r="E227" s="60"/>
      <c r="F227" s="60">
        <v>420.8</v>
      </c>
      <c r="G227" s="60">
        <f t="shared" si="14"/>
        <v>2742.120000000582</v>
      </c>
      <c r="H227" s="68"/>
      <c r="I227" s="85">
        <f t="shared" si="15"/>
        <v>420.8</v>
      </c>
      <c r="J227" s="86">
        <f t="shared" si="16"/>
        <v>45626</v>
      </c>
      <c r="K227" s="88" t="s">
        <v>753</v>
      </c>
      <c r="L227" s="59"/>
    </row>
    <row r="228" spans="1:55" x14ac:dyDescent="0.2">
      <c r="A228" s="65" t="s">
        <v>794</v>
      </c>
      <c r="B228" s="66">
        <v>45611</v>
      </c>
      <c r="C228" s="65" t="s">
        <v>31</v>
      </c>
      <c r="D228" s="65" t="s">
        <v>850</v>
      </c>
      <c r="E228" s="60">
        <v>1410</v>
      </c>
      <c r="F228" s="60"/>
      <c r="G228" s="60">
        <f t="shared" si="14"/>
        <v>2321.3200000005818</v>
      </c>
      <c r="H228" s="68"/>
      <c r="I228" s="85">
        <f t="shared" si="15"/>
        <v>-1410</v>
      </c>
      <c r="J228" s="86">
        <f t="shared" si="16"/>
        <v>45626</v>
      </c>
      <c r="K228" s="88" t="s">
        <v>11</v>
      </c>
      <c r="L228" s="59"/>
    </row>
    <row r="229" spans="1:55" x14ac:dyDescent="0.2">
      <c r="A229" s="65" t="s">
        <v>794</v>
      </c>
      <c r="B229" s="66">
        <v>45611</v>
      </c>
      <c r="C229" s="65" t="s">
        <v>31</v>
      </c>
      <c r="D229" s="65" t="s">
        <v>851</v>
      </c>
      <c r="E229" s="60">
        <v>850</v>
      </c>
      <c r="F229" s="60"/>
      <c r="G229" s="60">
        <f t="shared" si="14"/>
        <v>3731.3200000005818</v>
      </c>
      <c r="H229" s="68"/>
      <c r="I229" s="85">
        <f t="shared" si="15"/>
        <v>-850</v>
      </c>
      <c r="J229" s="86">
        <f t="shared" si="16"/>
        <v>45626</v>
      </c>
      <c r="K229" s="88" t="s">
        <v>11</v>
      </c>
      <c r="L229" s="59"/>
    </row>
    <row r="230" spans="1:55" x14ac:dyDescent="0.2">
      <c r="A230" s="65" t="s">
        <v>794</v>
      </c>
      <c r="B230" s="66">
        <v>45611</v>
      </c>
      <c r="C230" s="65" t="s">
        <v>852</v>
      </c>
      <c r="D230" s="65" t="s">
        <v>853</v>
      </c>
      <c r="E230" s="60">
        <v>4980</v>
      </c>
      <c r="F230" s="60"/>
      <c r="G230" s="60">
        <f t="shared" si="14"/>
        <v>4581.3200000005818</v>
      </c>
      <c r="H230" s="68"/>
      <c r="I230" s="85">
        <f t="shared" si="15"/>
        <v>-4980</v>
      </c>
      <c r="J230" s="86">
        <f t="shared" si="16"/>
        <v>45626</v>
      </c>
      <c r="K230" s="87" t="s">
        <v>14</v>
      </c>
      <c r="L230" s="59" t="s">
        <v>765</v>
      </c>
    </row>
    <row r="231" spans="1:55" x14ac:dyDescent="0.2">
      <c r="A231" s="65" t="s">
        <v>794</v>
      </c>
      <c r="B231" s="66">
        <v>45608</v>
      </c>
      <c r="C231" s="65" t="s">
        <v>337</v>
      </c>
      <c r="D231" s="65" t="s">
        <v>854</v>
      </c>
      <c r="E231" s="60">
        <v>2400</v>
      </c>
      <c r="F231" s="60"/>
      <c r="G231" s="60">
        <f t="shared" si="14"/>
        <v>9561.3200000005818</v>
      </c>
      <c r="H231" s="68"/>
      <c r="I231" s="85">
        <f t="shared" si="15"/>
        <v>-2400</v>
      </c>
      <c r="J231" s="86">
        <f t="shared" si="16"/>
        <v>45626</v>
      </c>
      <c r="K231" s="88" t="s">
        <v>15</v>
      </c>
      <c r="L231" s="59"/>
    </row>
    <row r="232" spans="1:55" x14ac:dyDescent="0.2">
      <c r="A232" s="65" t="s">
        <v>794</v>
      </c>
      <c r="B232" s="66">
        <v>45608</v>
      </c>
      <c r="C232" s="65" t="s">
        <v>364</v>
      </c>
      <c r="D232" s="65" t="s">
        <v>846</v>
      </c>
      <c r="E232" s="60"/>
      <c r="F232" s="60">
        <v>10000</v>
      </c>
      <c r="G232" s="60">
        <f t="shared" si="14"/>
        <v>11961.320000000582</v>
      </c>
      <c r="H232" s="68"/>
      <c r="I232" s="85">
        <f t="shared" si="15"/>
        <v>10000</v>
      </c>
      <c r="J232" s="86">
        <f t="shared" si="16"/>
        <v>45626</v>
      </c>
      <c r="K232" s="88" t="s">
        <v>797</v>
      </c>
      <c r="L232" s="59"/>
    </row>
    <row r="233" spans="1:55" x14ac:dyDescent="0.2">
      <c r="A233" s="65" t="s">
        <v>794</v>
      </c>
      <c r="B233" s="66">
        <v>45607</v>
      </c>
      <c r="C233" s="65" t="s">
        <v>364</v>
      </c>
      <c r="D233" s="65" t="s">
        <v>846</v>
      </c>
      <c r="E233" s="60"/>
      <c r="F233" s="60">
        <v>25000</v>
      </c>
      <c r="G233" s="60">
        <f t="shared" si="14"/>
        <v>1961.3200000005818</v>
      </c>
      <c r="H233" s="68"/>
      <c r="I233" s="85">
        <f t="shared" si="15"/>
        <v>25000</v>
      </c>
      <c r="J233" s="86">
        <f t="shared" si="16"/>
        <v>45626</v>
      </c>
      <c r="K233" s="88" t="s">
        <v>797</v>
      </c>
      <c r="L233" s="59"/>
      <c r="BC233" s="128"/>
    </row>
    <row r="234" spans="1:55" x14ac:dyDescent="0.2">
      <c r="A234" s="65" t="s">
        <v>794</v>
      </c>
      <c r="B234" s="66">
        <v>45607</v>
      </c>
      <c r="C234" s="65" t="s">
        <v>855</v>
      </c>
      <c r="D234" s="65" t="s">
        <v>856</v>
      </c>
      <c r="E234" s="60">
        <v>4710.3900000000003</v>
      </c>
      <c r="F234" s="60"/>
      <c r="G234" s="60">
        <f t="shared" si="14"/>
        <v>-23038.679999999418</v>
      </c>
      <c r="H234" s="68"/>
      <c r="I234" s="85">
        <f t="shared" si="15"/>
        <v>-4710.3900000000003</v>
      </c>
      <c r="J234" s="86">
        <f t="shared" si="16"/>
        <v>45626</v>
      </c>
      <c r="K234" s="87" t="s">
        <v>14</v>
      </c>
      <c r="L234" s="59" t="s">
        <v>768</v>
      </c>
    </row>
    <row r="235" spans="1:55" x14ac:dyDescent="0.2">
      <c r="A235" s="65" t="s">
        <v>794</v>
      </c>
      <c r="B235" s="66">
        <v>45607</v>
      </c>
      <c r="C235" s="65" t="s">
        <v>816</v>
      </c>
      <c r="D235" s="65" t="s">
        <v>857</v>
      </c>
      <c r="E235" s="60">
        <v>25200</v>
      </c>
      <c r="F235" s="60"/>
      <c r="G235" s="60">
        <f t="shared" si="14"/>
        <v>-18328.289999999419</v>
      </c>
      <c r="H235" s="68"/>
      <c r="I235" s="85">
        <f t="shared" si="15"/>
        <v>-25200</v>
      </c>
      <c r="J235" s="86">
        <f t="shared" si="16"/>
        <v>45626</v>
      </c>
      <c r="K235" s="87" t="s">
        <v>14</v>
      </c>
      <c r="L235" s="59" t="s">
        <v>791</v>
      </c>
    </row>
    <row r="236" spans="1:55" x14ac:dyDescent="0.2">
      <c r="A236" s="65" t="s">
        <v>794</v>
      </c>
      <c r="B236" s="66">
        <v>45604</v>
      </c>
      <c r="C236" s="65" t="s">
        <v>38</v>
      </c>
      <c r="D236" s="65" t="s">
        <v>858</v>
      </c>
      <c r="E236" s="60">
        <v>3000</v>
      </c>
      <c r="F236" s="60"/>
      <c r="G236" s="60">
        <f t="shared" si="14"/>
        <v>6871.7100000005794</v>
      </c>
      <c r="H236" s="68"/>
      <c r="I236" s="85">
        <f t="shared" si="15"/>
        <v>-3000</v>
      </c>
      <c r="J236" s="86">
        <f t="shared" si="16"/>
        <v>45626</v>
      </c>
      <c r="K236" s="88" t="s">
        <v>12</v>
      </c>
      <c r="L236" s="59"/>
    </row>
    <row r="237" spans="1:55" x14ac:dyDescent="0.2">
      <c r="A237" s="65" t="s">
        <v>794</v>
      </c>
      <c r="B237" s="66">
        <v>45604</v>
      </c>
      <c r="C237" s="65" t="s">
        <v>859</v>
      </c>
      <c r="D237" s="65" t="s">
        <v>860</v>
      </c>
      <c r="E237" s="60">
        <v>170</v>
      </c>
      <c r="F237" s="60"/>
      <c r="G237" s="60">
        <f t="shared" si="14"/>
        <v>9871.7100000005794</v>
      </c>
      <c r="H237" s="68"/>
      <c r="I237" s="85">
        <f t="shared" si="15"/>
        <v>-170</v>
      </c>
      <c r="J237" s="86">
        <f t="shared" si="16"/>
        <v>45626</v>
      </c>
      <c r="K237" s="87" t="s">
        <v>14</v>
      </c>
      <c r="L237" s="59" t="s">
        <v>744</v>
      </c>
    </row>
    <row r="238" spans="1:55" x14ac:dyDescent="0.2">
      <c r="A238" s="65" t="s">
        <v>794</v>
      </c>
      <c r="B238" s="66">
        <v>45604</v>
      </c>
      <c r="C238" s="65" t="s">
        <v>861</v>
      </c>
      <c r="D238" s="65" t="s">
        <v>862</v>
      </c>
      <c r="E238" s="60">
        <v>1500</v>
      </c>
      <c r="F238" s="60"/>
      <c r="G238" s="60">
        <f t="shared" si="14"/>
        <v>10041.710000000579</v>
      </c>
      <c r="H238" s="68"/>
      <c r="I238" s="85">
        <f t="shared" si="15"/>
        <v>-1500</v>
      </c>
      <c r="J238" s="86">
        <f t="shared" si="16"/>
        <v>45626</v>
      </c>
      <c r="K238" s="88" t="s">
        <v>12</v>
      </c>
      <c r="L238" s="59"/>
    </row>
    <row r="239" spans="1:55" x14ac:dyDescent="0.2">
      <c r="A239" s="65" t="s">
        <v>794</v>
      </c>
      <c r="B239" s="66">
        <v>45602</v>
      </c>
      <c r="C239" s="65" t="s">
        <v>364</v>
      </c>
      <c r="D239" s="65" t="s">
        <v>814</v>
      </c>
      <c r="E239" s="60"/>
      <c r="F239" s="60">
        <v>10000</v>
      </c>
      <c r="G239" s="60">
        <f t="shared" si="14"/>
        <v>11541.710000000579</v>
      </c>
      <c r="H239" s="68"/>
      <c r="I239" s="85">
        <f t="shared" si="15"/>
        <v>10000</v>
      </c>
      <c r="J239" s="86">
        <f t="shared" si="16"/>
        <v>45626</v>
      </c>
      <c r="K239" s="88" t="s">
        <v>797</v>
      </c>
      <c r="L239" s="59"/>
    </row>
    <row r="240" spans="1:55" x14ac:dyDescent="0.2">
      <c r="A240" s="65" t="s">
        <v>794</v>
      </c>
      <c r="B240" s="66">
        <v>45602</v>
      </c>
      <c r="C240" s="65" t="s">
        <v>807</v>
      </c>
      <c r="D240" s="65" t="s">
        <v>808</v>
      </c>
      <c r="E240" s="60"/>
      <c r="F240" s="60">
        <v>11.52</v>
      </c>
      <c r="G240" s="60">
        <f t="shared" si="14"/>
        <v>1541.7100000005792</v>
      </c>
      <c r="H240" s="68"/>
      <c r="I240" s="85">
        <f t="shared" si="15"/>
        <v>11.52</v>
      </c>
      <c r="J240" s="86">
        <f t="shared" si="16"/>
        <v>45626</v>
      </c>
      <c r="K240" s="88" t="s">
        <v>753</v>
      </c>
      <c r="L240" s="59"/>
    </row>
    <row r="241" spans="1:12" x14ac:dyDescent="0.2">
      <c r="A241" s="65" t="s">
        <v>794</v>
      </c>
      <c r="B241" s="66">
        <v>45600</v>
      </c>
      <c r="C241" s="65" t="s">
        <v>36</v>
      </c>
      <c r="D241" s="65" t="s">
        <v>863</v>
      </c>
      <c r="E241" s="60">
        <v>143.75</v>
      </c>
      <c r="F241" s="60"/>
      <c r="G241" s="60">
        <f t="shared" si="14"/>
        <v>1530.1900000005792</v>
      </c>
      <c r="H241" s="68"/>
      <c r="I241" s="85">
        <f t="shared" si="15"/>
        <v>-143.75</v>
      </c>
      <c r="J241" s="86">
        <f t="shared" si="16"/>
        <v>45626</v>
      </c>
      <c r="K241" s="88" t="s">
        <v>11</v>
      </c>
      <c r="L241" s="59"/>
    </row>
    <row r="242" spans="1:12" x14ac:dyDescent="0.2">
      <c r="A242" s="65" t="s">
        <v>794</v>
      </c>
      <c r="B242" s="66">
        <v>45600</v>
      </c>
      <c r="C242" s="65" t="s">
        <v>839</v>
      </c>
      <c r="D242" s="65" t="s">
        <v>864</v>
      </c>
      <c r="E242" s="60"/>
      <c r="F242" s="60">
        <v>1000</v>
      </c>
      <c r="G242" s="60">
        <f t="shared" si="14"/>
        <v>1673.9400000005792</v>
      </c>
      <c r="H242" s="68"/>
      <c r="I242" s="85">
        <f t="shared" si="15"/>
        <v>1000</v>
      </c>
      <c r="J242" s="86">
        <f t="shared" si="16"/>
        <v>45626</v>
      </c>
      <c r="K242" s="88" t="s">
        <v>753</v>
      </c>
      <c r="L242" s="59"/>
    </row>
    <row r="243" spans="1:12" x14ac:dyDescent="0.2">
      <c r="A243" s="65" t="s">
        <v>794</v>
      </c>
      <c r="B243" s="66">
        <v>45597</v>
      </c>
      <c r="C243" s="65" t="s">
        <v>855</v>
      </c>
      <c r="D243" s="65" t="s">
        <v>865</v>
      </c>
      <c r="E243" s="60">
        <v>505.7</v>
      </c>
      <c r="F243" s="60"/>
      <c r="G243" s="60">
        <f t="shared" si="14"/>
        <v>673.94000000057918</v>
      </c>
      <c r="H243" s="68"/>
      <c r="I243" s="85">
        <f t="shared" si="15"/>
        <v>-505.7</v>
      </c>
      <c r="J243" s="86">
        <f t="shared" si="16"/>
        <v>45626</v>
      </c>
      <c r="K243" s="87" t="s">
        <v>14</v>
      </c>
      <c r="L243" s="59" t="s">
        <v>768</v>
      </c>
    </row>
    <row r="244" spans="1:12" x14ac:dyDescent="0.2">
      <c r="A244" s="65" t="s">
        <v>794</v>
      </c>
      <c r="B244" s="66">
        <v>45597</v>
      </c>
      <c r="C244" s="65" t="s">
        <v>866</v>
      </c>
      <c r="D244" s="65" t="s">
        <v>867</v>
      </c>
      <c r="E244" s="60">
        <v>183.06</v>
      </c>
      <c r="F244" s="60"/>
      <c r="G244" s="60">
        <f t="shared" si="14"/>
        <v>1179.6400000005792</v>
      </c>
      <c r="H244" s="68"/>
      <c r="I244" s="85">
        <f t="shared" si="15"/>
        <v>-183.06</v>
      </c>
      <c r="J244" s="86">
        <f t="shared" si="16"/>
        <v>45626</v>
      </c>
      <c r="K244" s="87" t="s">
        <v>14</v>
      </c>
      <c r="L244" s="59" t="s">
        <v>744</v>
      </c>
    </row>
    <row r="245" spans="1:12" x14ac:dyDescent="0.2">
      <c r="A245" s="65" t="s">
        <v>794</v>
      </c>
      <c r="B245" s="66">
        <v>45597</v>
      </c>
      <c r="C245" s="65" t="s">
        <v>31</v>
      </c>
      <c r="D245" s="65" t="s">
        <v>868</v>
      </c>
      <c r="E245" s="60">
        <v>2610</v>
      </c>
      <c r="F245" s="60"/>
      <c r="G245" s="60">
        <f t="shared" si="14"/>
        <v>1362.7000000005792</v>
      </c>
      <c r="H245" s="68"/>
      <c r="I245" s="85">
        <f t="shared" si="15"/>
        <v>-2610</v>
      </c>
      <c r="J245" s="86">
        <f t="shared" si="16"/>
        <v>45626</v>
      </c>
      <c r="K245" s="88" t="s">
        <v>11</v>
      </c>
      <c r="L245" s="59"/>
    </row>
    <row r="246" spans="1:12" x14ac:dyDescent="0.2">
      <c r="A246" s="65" t="s">
        <v>794</v>
      </c>
      <c r="B246" s="66">
        <v>45597</v>
      </c>
      <c r="C246" s="65" t="s">
        <v>869</v>
      </c>
      <c r="D246" s="65" t="s">
        <v>870</v>
      </c>
      <c r="E246" s="60">
        <v>600</v>
      </c>
      <c r="F246" s="60"/>
      <c r="G246" s="60">
        <f t="shared" si="14"/>
        <v>3972.7000000005792</v>
      </c>
      <c r="H246" s="68"/>
      <c r="I246" s="85">
        <f t="shared" si="15"/>
        <v>-600</v>
      </c>
      <c r="J246" s="86">
        <f t="shared" si="16"/>
        <v>45626</v>
      </c>
      <c r="K246" s="87" t="s">
        <v>14</v>
      </c>
      <c r="L246" s="59" t="s">
        <v>768</v>
      </c>
    </row>
    <row r="247" spans="1:12" x14ac:dyDescent="0.2">
      <c r="A247" s="65" t="s">
        <v>794</v>
      </c>
      <c r="B247" s="66">
        <v>45597</v>
      </c>
      <c r="C247" s="65" t="s">
        <v>427</v>
      </c>
      <c r="D247" s="65" t="s">
        <v>871</v>
      </c>
      <c r="E247" s="60">
        <v>333.33</v>
      </c>
      <c r="F247" s="60"/>
      <c r="G247" s="60">
        <f t="shared" si="14"/>
        <v>4572.7000000005792</v>
      </c>
      <c r="H247" s="68"/>
      <c r="I247" s="85">
        <f t="shared" si="15"/>
        <v>-333.33</v>
      </c>
      <c r="J247" s="86">
        <f t="shared" si="16"/>
        <v>45626</v>
      </c>
      <c r="K247" s="88" t="s">
        <v>11</v>
      </c>
      <c r="L247" s="59"/>
    </row>
    <row r="248" spans="1:12" x14ac:dyDescent="0.2">
      <c r="A248" s="65" t="s">
        <v>794</v>
      </c>
      <c r="B248" s="66">
        <v>45596</v>
      </c>
      <c r="C248" s="65" t="s">
        <v>843</v>
      </c>
      <c r="D248" s="65" t="s">
        <v>872</v>
      </c>
      <c r="E248" s="60"/>
      <c r="F248" s="60">
        <v>70</v>
      </c>
      <c r="G248" s="60">
        <f t="shared" si="14"/>
        <v>4906.0300000005791</v>
      </c>
      <c r="H248" s="68"/>
      <c r="I248" s="85">
        <f t="shared" si="15"/>
        <v>70</v>
      </c>
      <c r="J248" s="86">
        <f t="shared" si="16"/>
        <v>45596</v>
      </c>
      <c r="K248" s="88" t="s">
        <v>753</v>
      </c>
      <c r="L248" s="59"/>
    </row>
    <row r="249" spans="1:12" x14ac:dyDescent="0.2">
      <c r="A249" s="65" t="s">
        <v>794</v>
      </c>
      <c r="B249" s="66">
        <v>45594</v>
      </c>
      <c r="C249" s="65" t="s">
        <v>801</v>
      </c>
      <c r="D249" s="65" t="s">
        <v>802</v>
      </c>
      <c r="E249" s="60">
        <v>728.25</v>
      </c>
      <c r="F249" s="60"/>
      <c r="G249" s="60">
        <f t="shared" si="14"/>
        <v>4836.0300000005791</v>
      </c>
      <c r="H249" s="68"/>
      <c r="I249" s="85">
        <f t="shared" si="15"/>
        <v>-728.25</v>
      </c>
      <c r="J249" s="86">
        <f t="shared" si="16"/>
        <v>45596</v>
      </c>
      <c r="K249" s="87" t="s">
        <v>14</v>
      </c>
      <c r="L249" s="59" t="s">
        <v>744</v>
      </c>
    </row>
    <row r="250" spans="1:12" x14ac:dyDescent="0.2">
      <c r="A250" s="65" t="s">
        <v>794</v>
      </c>
      <c r="B250" s="66">
        <v>45593</v>
      </c>
      <c r="C250" s="65" t="s">
        <v>873</v>
      </c>
      <c r="D250" s="65" t="s">
        <v>874</v>
      </c>
      <c r="E250" s="60">
        <v>2160</v>
      </c>
      <c r="F250" s="60"/>
      <c r="G250" s="60">
        <f t="shared" si="14"/>
        <v>5564.2800000005791</v>
      </c>
      <c r="H250" s="68"/>
      <c r="I250" s="85">
        <f t="shared" si="15"/>
        <v>-2160</v>
      </c>
      <c r="J250" s="86">
        <f t="shared" si="16"/>
        <v>45596</v>
      </c>
      <c r="K250" s="88" t="s">
        <v>9</v>
      </c>
      <c r="L250" s="59"/>
    </row>
    <row r="251" spans="1:12" x14ac:dyDescent="0.2">
      <c r="A251" s="65" t="s">
        <v>794</v>
      </c>
      <c r="B251" s="66">
        <v>45593</v>
      </c>
      <c r="C251" s="65" t="s">
        <v>859</v>
      </c>
      <c r="D251" s="65" t="s">
        <v>875</v>
      </c>
      <c r="E251" s="60">
        <v>270</v>
      </c>
      <c r="F251" s="60"/>
      <c r="G251" s="60">
        <f t="shared" si="14"/>
        <v>7724.2800000005791</v>
      </c>
      <c r="H251" s="68"/>
      <c r="I251" s="85">
        <f t="shared" si="15"/>
        <v>-270</v>
      </c>
      <c r="J251" s="86">
        <f t="shared" si="16"/>
        <v>45596</v>
      </c>
      <c r="K251" s="87" t="s">
        <v>14</v>
      </c>
      <c r="L251" s="59" t="s">
        <v>744</v>
      </c>
    </row>
    <row r="252" spans="1:12" x14ac:dyDescent="0.2">
      <c r="A252" s="65" t="s">
        <v>794</v>
      </c>
      <c r="B252" s="66">
        <v>45593</v>
      </c>
      <c r="C252" s="65" t="s">
        <v>334</v>
      </c>
      <c r="D252" s="65" t="s">
        <v>876</v>
      </c>
      <c r="E252" s="60">
        <v>3216</v>
      </c>
      <c r="F252" s="60"/>
      <c r="G252" s="60">
        <f t="shared" si="14"/>
        <v>7994.2800000005791</v>
      </c>
      <c r="H252" s="68"/>
      <c r="I252" s="85">
        <f t="shared" si="15"/>
        <v>-3216</v>
      </c>
      <c r="J252" s="86">
        <f t="shared" si="16"/>
        <v>45596</v>
      </c>
      <c r="K252" s="88" t="s">
        <v>9</v>
      </c>
      <c r="L252" s="59"/>
    </row>
    <row r="253" spans="1:12" x14ac:dyDescent="0.2">
      <c r="A253" s="65" t="s">
        <v>794</v>
      </c>
      <c r="B253" s="66">
        <v>45593</v>
      </c>
      <c r="C253" s="65" t="s">
        <v>299</v>
      </c>
      <c r="D253" s="65" t="s">
        <v>877</v>
      </c>
      <c r="E253" s="60">
        <v>648</v>
      </c>
      <c r="F253" s="60"/>
      <c r="G253" s="60">
        <f t="shared" si="14"/>
        <v>11210.280000000579</v>
      </c>
      <c r="H253" s="68"/>
      <c r="I253" s="85">
        <f t="shared" si="15"/>
        <v>-648</v>
      </c>
      <c r="J253" s="86">
        <f t="shared" si="16"/>
        <v>45596</v>
      </c>
      <c r="K253" s="88" t="s">
        <v>12</v>
      </c>
      <c r="L253" s="59"/>
    </row>
    <row r="254" spans="1:12" x14ac:dyDescent="0.2">
      <c r="A254" s="65" t="s">
        <v>794</v>
      </c>
      <c r="B254" s="66">
        <v>45589</v>
      </c>
      <c r="C254" s="65" t="s">
        <v>878</v>
      </c>
      <c r="D254" s="65" t="s">
        <v>879</v>
      </c>
      <c r="E254" s="60">
        <v>2640</v>
      </c>
      <c r="F254" s="60"/>
      <c r="G254" s="60">
        <f t="shared" si="14"/>
        <v>11858.280000000579</v>
      </c>
      <c r="H254" s="68"/>
      <c r="I254" s="85">
        <f t="shared" si="15"/>
        <v>-2640</v>
      </c>
      <c r="J254" s="86">
        <f t="shared" si="16"/>
        <v>45596</v>
      </c>
      <c r="K254" s="87" t="s">
        <v>14</v>
      </c>
      <c r="L254" s="59" t="s">
        <v>768</v>
      </c>
    </row>
    <row r="255" spans="1:12" x14ac:dyDescent="0.2">
      <c r="A255" s="65" t="s">
        <v>794</v>
      </c>
      <c r="B255" s="66">
        <v>45586</v>
      </c>
      <c r="C255" s="65" t="s">
        <v>807</v>
      </c>
      <c r="D255" s="65" t="s">
        <v>808</v>
      </c>
      <c r="E255" s="60"/>
      <c r="F255" s="60">
        <v>7877.12</v>
      </c>
      <c r="G255" s="60">
        <f t="shared" si="14"/>
        <v>14498.280000000579</v>
      </c>
      <c r="H255" s="68"/>
      <c r="I255" s="85">
        <f t="shared" si="15"/>
        <v>7877.12</v>
      </c>
      <c r="J255" s="86">
        <f t="shared" si="16"/>
        <v>45596</v>
      </c>
      <c r="K255" s="88" t="s">
        <v>753</v>
      </c>
      <c r="L255" s="59"/>
    </row>
    <row r="256" spans="1:12" x14ac:dyDescent="0.2">
      <c r="A256" s="65" t="s">
        <v>794</v>
      </c>
      <c r="B256" s="66">
        <v>45586</v>
      </c>
      <c r="C256" s="65" t="s">
        <v>801</v>
      </c>
      <c r="D256" s="65" t="s">
        <v>805</v>
      </c>
      <c r="E256" s="60">
        <v>1008.61</v>
      </c>
      <c r="F256" s="60"/>
      <c r="G256" s="60">
        <f t="shared" si="14"/>
        <v>6621.1600000005792</v>
      </c>
      <c r="H256" s="68"/>
      <c r="I256" s="85">
        <f t="shared" si="15"/>
        <v>-1008.61</v>
      </c>
      <c r="J256" s="86">
        <f t="shared" si="16"/>
        <v>45596</v>
      </c>
      <c r="K256" s="87" t="s">
        <v>14</v>
      </c>
      <c r="L256" s="59" t="s">
        <v>744</v>
      </c>
    </row>
    <row r="257" spans="1:12" x14ac:dyDescent="0.2">
      <c r="A257" s="65" t="s">
        <v>794</v>
      </c>
      <c r="B257" s="66">
        <v>45586</v>
      </c>
      <c r="C257" s="65" t="s">
        <v>364</v>
      </c>
      <c r="D257" s="65" t="s">
        <v>366</v>
      </c>
      <c r="E257" s="60"/>
      <c r="F257" s="60">
        <v>10000</v>
      </c>
      <c r="G257" s="60">
        <f t="shared" si="14"/>
        <v>7629.7700000005789</v>
      </c>
      <c r="H257" s="68"/>
      <c r="I257" s="85">
        <f t="shared" si="15"/>
        <v>10000</v>
      </c>
      <c r="J257" s="86">
        <f t="shared" si="16"/>
        <v>45596</v>
      </c>
      <c r="K257" s="88" t="s">
        <v>797</v>
      </c>
      <c r="L257" s="59"/>
    </row>
    <row r="258" spans="1:12" x14ac:dyDescent="0.2">
      <c r="A258" s="65" t="s">
        <v>794</v>
      </c>
      <c r="B258" s="66">
        <v>45586</v>
      </c>
      <c r="C258" s="65" t="s">
        <v>880</v>
      </c>
      <c r="D258" s="65" t="s">
        <v>881</v>
      </c>
      <c r="E258" s="60">
        <v>1000</v>
      </c>
      <c r="F258" s="60"/>
      <c r="G258" s="60">
        <f t="shared" si="14"/>
        <v>-2370.2299999994216</v>
      </c>
      <c r="H258" s="68"/>
      <c r="I258" s="85">
        <f t="shared" si="15"/>
        <v>-1000</v>
      </c>
      <c r="J258" s="86">
        <f t="shared" si="16"/>
        <v>45596</v>
      </c>
      <c r="K258" s="87" t="s">
        <v>14</v>
      </c>
      <c r="L258" s="59" t="s">
        <v>755</v>
      </c>
    </row>
    <row r="259" spans="1:12" x14ac:dyDescent="0.2">
      <c r="A259" s="65" t="s">
        <v>794</v>
      </c>
      <c r="B259" s="66">
        <v>45586</v>
      </c>
      <c r="C259" s="65" t="s">
        <v>852</v>
      </c>
      <c r="D259" s="65" t="s">
        <v>882</v>
      </c>
      <c r="E259" s="60">
        <v>3250</v>
      </c>
      <c r="F259" s="60"/>
      <c r="G259" s="60">
        <f t="shared" si="14"/>
        <v>-1370.2299999994216</v>
      </c>
      <c r="H259" s="68"/>
      <c r="I259" s="85">
        <f t="shared" si="15"/>
        <v>-3250</v>
      </c>
      <c r="J259" s="86">
        <f t="shared" si="16"/>
        <v>45596</v>
      </c>
      <c r="K259" s="87" t="s">
        <v>14</v>
      </c>
      <c r="L259" s="59" t="s">
        <v>765</v>
      </c>
    </row>
    <row r="260" spans="1:12" x14ac:dyDescent="0.2">
      <c r="A260" s="65" t="s">
        <v>794</v>
      </c>
      <c r="B260" s="66">
        <v>45586</v>
      </c>
      <c r="C260" s="65" t="s">
        <v>883</v>
      </c>
      <c r="D260" s="65" t="s">
        <v>884</v>
      </c>
      <c r="E260" s="60">
        <v>369.98</v>
      </c>
      <c r="F260" s="60"/>
      <c r="G260" s="60">
        <f t="shared" si="14"/>
        <v>1879.7700000005784</v>
      </c>
      <c r="H260" s="68"/>
      <c r="I260" s="85">
        <f t="shared" si="15"/>
        <v>-369.98</v>
      </c>
      <c r="J260" s="86">
        <f t="shared" si="16"/>
        <v>45596</v>
      </c>
      <c r="K260" s="87" t="s">
        <v>14</v>
      </c>
      <c r="L260" s="59" t="s">
        <v>768</v>
      </c>
    </row>
    <row r="261" spans="1:12" x14ac:dyDescent="0.2">
      <c r="A261" s="65" t="s">
        <v>794</v>
      </c>
      <c r="B261" s="66">
        <v>45581</v>
      </c>
      <c r="C261" s="65" t="s">
        <v>885</v>
      </c>
      <c r="D261" s="65" t="s">
        <v>886</v>
      </c>
      <c r="E261" s="60">
        <v>810</v>
      </c>
      <c r="F261" s="60"/>
      <c r="G261" s="60">
        <f t="shared" si="14"/>
        <v>2249.7500000005784</v>
      </c>
      <c r="H261" s="68"/>
      <c r="I261" s="85">
        <f t="shared" si="15"/>
        <v>-810</v>
      </c>
      <c r="J261" s="86">
        <f t="shared" si="16"/>
        <v>45596</v>
      </c>
      <c r="K261" s="87" t="s">
        <v>14</v>
      </c>
      <c r="L261" s="59" t="s">
        <v>755</v>
      </c>
    </row>
    <row r="262" spans="1:12" x14ac:dyDescent="0.2">
      <c r="A262" s="65" t="s">
        <v>794</v>
      </c>
      <c r="B262" s="66">
        <v>45581</v>
      </c>
      <c r="C262" s="65" t="s">
        <v>887</v>
      </c>
      <c r="D262" s="65" t="s">
        <v>888</v>
      </c>
      <c r="E262" s="60">
        <v>2500</v>
      </c>
      <c r="F262" s="60"/>
      <c r="G262" s="60">
        <f t="shared" si="14"/>
        <v>3059.7500000005784</v>
      </c>
      <c r="H262" s="68"/>
      <c r="I262" s="85">
        <f t="shared" si="15"/>
        <v>-2500</v>
      </c>
      <c r="J262" s="86">
        <f t="shared" si="16"/>
        <v>45596</v>
      </c>
      <c r="K262" s="87" t="s">
        <v>14</v>
      </c>
      <c r="L262" s="59" t="s">
        <v>755</v>
      </c>
    </row>
    <row r="263" spans="1:12" x14ac:dyDescent="0.2">
      <c r="A263" s="65" t="s">
        <v>794</v>
      </c>
      <c r="B263" s="66">
        <v>45579</v>
      </c>
      <c r="C263" s="65" t="s">
        <v>364</v>
      </c>
      <c r="D263" s="65" t="s">
        <v>366</v>
      </c>
      <c r="E263" s="60"/>
      <c r="F263" s="60">
        <v>15000</v>
      </c>
      <c r="G263" s="60">
        <f t="shared" si="14"/>
        <v>5559.7500000005784</v>
      </c>
      <c r="H263" s="68"/>
      <c r="I263" s="85">
        <f t="shared" si="15"/>
        <v>15000</v>
      </c>
      <c r="J263" s="86">
        <f t="shared" si="16"/>
        <v>45596</v>
      </c>
      <c r="K263" s="88" t="s">
        <v>797</v>
      </c>
      <c r="L263" s="59"/>
    </row>
    <row r="264" spans="1:12" x14ac:dyDescent="0.2">
      <c r="A264" s="65" t="s">
        <v>794</v>
      </c>
      <c r="B264" s="66">
        <v>45579</v>
      </c>
      <c r="C264" s="65" t="s">
        <v>889</v>
      </c>
      <c r="D264" s="65" t="s">
        <v>890</v>
      </c>
      <c r="E264" s="60"/>
      <c r="F264" s="60">
        <v>127.83</v>
      </c>
      <c r="G264" s="60">
        <f t="shared" si="14"/>
        <v>-9440.2499999994216</v>
      </c>
      <c r="H264" s="68"/>
      <c r="I264" s="85">
        <f t="shared" si="15"/>
        <v>127.83</v>
      </c>
      <c r="J264" s="86">
        <f t="shared" si="16"/>
        <v>45596</v>
      </c>
      <c r="K264" s="88" t="s">
        <v>753</v>
      </c>
      <c r="L264" s="59"/>
    </row>
    <row r="265" spans="1:12" x14ac:dyDescent="0.2">
      <c r="A265" s="65" t="s">
        <v>794</v>
      </c>
      <c r="B265" s="66">
        <v>45579</v>
      </c>
      <c r="C265" s="65" t="s">
        <v>155</v>
      </c>
      <c r="D265" s="65" t="s">
        <v>891</v>
      </c>
      <c r="E265" s="60">
        <v>10977.69</v>
      </c>
      <c r="F265" s="60"/>
      <c r="G265" s="60">
        <f t="shared" si="14"/>
        <v>-9568.0799999994215</v>
      </c>
      <c r="H265" s="68"/>
      <c r="I265" s="85">
        <f t="shared" si="15"/>
        <v>-10977.69</v>
      </c>
      <c r="J265" s="86">
        <f t="shared" si="16"/>
        <v>45596</v>
      </c>
      <c r="K265" s="88" t="s">
        <v>13</v>
      </c>
      <c r="L265" s="59"/>
    </row>
    <row r="266" spans="1:12" x14ac:dyDescent="0.2">
      <c r="A266" s="65" t="s">
        <v>794</v>
      </c>
      <c r="B266" s="66">
        <v>45576</v>
      </c>
      <c r="C266" s="65" t="s">
        <v>334</v>
      </c>
      <c r="D266" s="65" t="s">
        <v>892</v>
      </c>
      <c r="E266" s="60">
        <v>1440</v>
      </c>
      <c r="F266" s="60"/>
      <c r="G266" s="60">
        <f t="shared" si="14"/>
        <v>1409.610000000579</v>
      </c>
      <c r="H266" s="68"/>
      <c r="I266" s="85">
        <f t="shared" si="15"/>
        <v>-1440</v>
      </c>
      <c r="J266" s="86">
        <f t="shared" si="16"/>
        <v>45596</v>
      </c>
      <c r="K266" s="88" t="s">
        <v>9</v>
      </c>
      <c r="L266" s="59"/>
    </row>
    <row r="267" spans="1:12" x14ac:dyDescent="0.2">
      <c r="A267" s="65" t="s">
        <v>794</v>
      </c>
      <c r="B267" s="66">
        <v>45576</v>
      </c>
      <c r="C267" s="65" t="s">
        <v>893</v>
      </c>
      <c r="D267" s="65" t="s">
        <v>894</v>
      </c>
      <c r="E267" s="60">
        <v>378</v>
      </c>
      <c r="F267" s="60"/>
      <c r="G267" s="60">
        <f t="shared" si="14"/>
        <v>2849.610000000579</v>
      </c>
      <c r="H267" s="68"/>
      <c r="I267" s="85">
        <f t="shared" si="15"/>
        <v>-378</v>
      </c>
      <c r="J267" s="86">
        <f t="shared" si="16"/>
        <v>45596</v>
      </c>
      <c r="K267" s="87" t="s">
        <v>14</v>
      </c>
      <c r="L267" s="59" t="s">
        <v>744</v>
      </c>
    </row>
    <row r="268" spans="1:12" x14ac:dyDescent="0.2">
      <c r="A268" s="65" t="s">
        <v>794</v>
      </c>
      <c r="B268" s="66">
        <v>45576</v>
      </c>
      <c r="C268" s="65" t="s">
        <v>895</v>
      </c>
      <c r="D268" s="65" t="s">
        <v>896</v>
      </c>
      <c r="E268" s="60">
        <v>1340</v>
      </c>
      <c r="F268" s="60"/>
      <c r="G268" s="60">
        <f t="shared" si="14"/>
        <v>3227.610000000579</v>
      </c>
      <c r="H268" s="68"/>
      <c r="I268" s="85">
        <f t="shared" si="15"/>
        <v>-1340</v>
      </c>
      <c r="J268" s="86">
        <f t="shared" si="16"/>
        <v>45596</v>
      </c>
      <c r="K268" s="87" t="s">
        <v>14</v>
      </c>
      <c r="L268" s="59" t="s">
        <v>768</v>
      </c>
    </row>
    <row r="269" spans="1:12" x14ac:dyDescent="0.2">
      <c r="A269" s="65" t="s">
        <v>794</v>
      </c>
      <c r="B269" s="66">
        <v>45576</v>
      </c>
      <c r="C269" s="65" t="s">
        <v>869</v>
      </c>
      <c r="D269" s="65" t="s">
        <v>897</v>
      </c>
      <c r="E269" s="60">
        <v>3200</v>
      </c>
      <c r="F269" s="60"/>
      <c r="G269" s="60">
        <f t="shared" si="14"/>
        <v>4567.610000000579</v>
      </c>
      <c r="H269" s="68"/>
      <c r="I269" s="85">
        <f t="shared" si="15"/>
        <v>-3200</v>
      </c>
      <c r="J269" s="86">
        <f t="shared" si="16"/>
        <v>45596</v>
      </c>
      <c r="K269" s="87" t="s">
        <v>14</v>
      </c>
      <c r="L269" s="59" t="s">
        <v>768</v>
      </c>
    </row>
    <row r="270" spans="1:12" x14ac:dyDescent="0.2">
      <c r="A270" s="65" t="s">
        <v>794</v>
      </c>
      <c r="B270" s="66">
        <v>45574</v>
      </c>
      <c r="C270" s="65" t="s">
        <v>36</v>
      </c>
      <c r="D270" s="65" t="s">
        <v>898</v>
      </c>
      <c r="E270" s="60">
        <v>155</v>
      </c>
      <c r="F270" s="60"/>
      <c r="G270" s="60">
        <f t="shared" si="14"/>
        <v>7767.610000000579</v>
      </c>
      <c r="H270" s="68"/>
      <c r="I270" s="85">
        <f t="shared" si="15"/>
        <v>-155</v>
      </c>
      <c r="J270" s="86">
        <f t="shared" si="16"/>
        <v>45596</v>
      </c>
      <c r="K270" s="88" t="s">
        <v>11</v>
      </c>
      <c r="L270" s="59"/>
    </row>
    <row r="271" spans="1:12" x14ac:dyDescent="0.2">
      <c r="A271" s="65" t="s">
        <v>794</v>
      </c>
      <c r="B271" s="66">
        <v>45572</v>
      </c>
      <c r="C271" s="65" t="s">
        <v>899</v>
      </c>
      <c r="D271" s="65" t="s">
        <v>900</v>
      </c>
      <c r="E271" s="60">
        <v>1467.98</v>
      </c>
      <c r="F271" s="60"/>
      <c r="G271" s="60">
        <f t="shared" si="14"/>
        <v>7922.610000000579</v>
      </c>
      <c r="H271" s="68"/>
      <c r="I271" s="85">
        <f t="shared" si="15"/>
        <v>-1467.98</v>
      </c>
      <c r="J271" s="86">
        <f t="shared" si="16"/>
        <v>45596</v>
      </c>
      <c r="K271" s="87" t="s">
        <v>14</v>
      </c>
      <c r="L271" s="59" t="s">
        <v>744</v>
      </c>
    </row>
    <row r="272" spans="1:12" x14ac:dyDescent="0.2">
      <c r="A272" s="65" t="s">
        <v>794</v>
      </c>
      <c r="B272" s="66">
        <v>45569</v>
      </c>
      <c r="C272" s="65" t="s">
        <v>901</v>
      </c>
      <c r="D272" s="65" t="s">
        <v>902</v>
      </c>
      <c r="E272" s="60">
        <v>144</v>
      </c>
      <c r="F272" s="60"/>
      <c r="G272" s="60">
        <f t="shared" si="14"/>
        <v>9390.5900000005786</v>
      </c>
      <c r="H272" s="68"/>
      <c r="I272" s="85">
        <f t="shared" ref="I272:I335" si="17">-E272+F272</f>
        <v>-144</v>
      </c>
      <c r="J272" s="86">
        <f t="shared" ref="J272:J335" si="18">EOMONTH(B272,0)</f>
        <v>45596</v>
      </c>
      <c r="K272" s="87" t="s">
        <v>14</v>
      </c>
      <c r="L272" s="59" t="s">
        <v>744</v>
      </c>
    </row>
    <row r="273" spans="1:12" x14ac:dyDescent="0.2">
      <c r="A273" s="65" t="s">
        <v>794</v>
      </c>
      <c r="B273" s="66">
        <v>45569</v>
      </c>
      <c r="C273" s="65" t="s">
        <v>878</v>
      </c>
      <c r="D273" s="65" t="s">
        <v>903</v>
      </c>
      <c r="E273" s="60">
        <v>2628</v>
      </c>
      <c r="F273" s="60"/>
      <c r="G273" s="60">
        <f t="shared" si="14"/>
        <v>9534.5900000005786</v>
      </c>
      <c r="H273" s="68"/>
      <c r="I273" s="85">
        <f t="shared" si="17"/>
        <v>-2628</v>
      </c>
      <c r="J273" s="86">
        <f t="shared" si="18"/>
        <v>45596</v>
      </c>
      <c r="K273" s="87" t="s">
        <v>14</v>
      </c>
      <c r="L273" s="59" t="s">
        <v>768</v>
      </c>
    </row>
    <row r="274" spans="1:12" x14ac:dyDescent="0.2">
      <c r="A274" s="65" t="s">
        <v>794</v>
      </c>
      <c r="B274" s="66">
        <v>45569</v>
      </c>
      <c r="C274" s="65" t="s">
        <v>334</v>
      </c>
      <c r="D274" s="65" t="s">
        <v>904</v>
      </c>
      <c r="E274" s="60">
        <v>4644</v>
      </c>
      <c r="F274" s="60"/>
      <c r="G274" s="60">
        <f t="shared" si="14"/>
        <v>12162.590000000579</v>
      </c>
      <c r="H274" s="68"/>
      <c r="I274" s="85">
        <f t="shared" si="17"/>
        <v>-4644</v>
      </c>
      <c r="J274" s="86">
        <f t="shared" si="18"/>
        <v>45596</v>
      </c>
      <c r="K274" s="88" t="s">
        <v>9</v>
      </c>
      <c r="L274" s="59"/>
    </row>
    <row r="275" spans="1:12" x14ac:dyDescent="0.2">
      <c r="A275" s="65" t="s">
        <v>794</v>
      </c>
      <c r="B275" s="66">
        <v>45569</v>
      </c>
      <c r="C275" s="65" t="s">
        <v>905</v>
      </c>
      <c r="D275" s="65" t="s">
        <v>906</v>
      </c>
      <c r="E275" s="60">
        <v>1100.4000000000001</v>
      </c>
      <c r="F275" s="60"/>
      <c r="G275" s="60">
        <f t="shared" si="14"/>
        <v>16806.590000000579</v>
      </c>
      <c r="H275" s="68"/>
      <c r="I275" s="85">
        <f t="shared" si="17"/>
        <v>-1100.4000000000001</v>
      </c>
      <c r="J275" s="86">
        <f t="shared" si="18"/>
        <v>45596</v>
      </c>
      <c r="K275" s="88" t="s">
        <v>9</v>
      </c>
      <c r="L275" s="59"/>
    </row>
    <row r="276" spans="1:12" x14ac:dyDescent="0.2">
      <c r="A276" s="65" t="s">
        <v>794</v>
      </c>
      <c r="B276" s="66">
        <v>45569</v>
      </c>
      <c r="C276" s="65" t="s">
        <v>830</v>
      </c>
      <c r="D276" s="65" t="s">
        <v>907</v>
      </c>
      <c r="E276" s="60">
        <v>345.66</v>
      </c>
      <c r="F276" s="60"/>
      <c r="G276" s="60">
        <f t="shared" si="14"/>
        <v>17906.99000000058</v>
      </c>
      <c r="H276" s="68"/>
      <c r="I276" s="85">
        <f t="shared" si="17"/>
        <v>-345.66</v>
      </c>
      <c r="J276" s="86">
        <f t="shared" si="18"/>
        <v>45596</v>
      </c>
      <c r="K276" s="87" t="s">
        <v>14</v>
      </c>
      <c r="L276" s="59" t="s">
        <v>759</v>
      </c>
    </row>
    <row r="277" spans="1:12" x14ac:dyDescent="0.2">
      <c r="A277" s="65" t="s">
        <v>794</v>
      </c>
      <c r="B277" s="66">
        <v>45569</v>
      </c>
      <c r="C277" s="65" t="s">
        <v>908</v>
      </c>
      <c r="D277" s="65" t="s">
        <v>909</v>
      </c>
      <c r="E277" s="60">
        <v>2000</v>
      </c>
      <c r="F277" s="60"/>
      <c r="G277" s="60">
        <f t="shared" si="14"/>
        <v>18252.65000000058</v>
      </c>
      <c r="H277" s="68"/>
      <c r="I277" s="85">
        <f t="shared" si="17"/>
        <v>-2000</v>
      </c>
      <c r="J277" s="86">
        <f t="shared" si="18"/>
        <v>45596</v>
      </c>
      <c r="K277" s="87" t="s">
        <v>14</v>
      </c>
      <c r="L277" s="72" t="s">
        <v>744</v>
      </c>
    </row>
    <row r="278" spans="1:12" x14ac:dyDescent="0.2">
      <c r="A278" s="65" t="s">
        <v>794</v>
      </c>
      <c r="B278" s="66">
        <v>45569</v>
      </c>
      <c r="C278" s="65" t="s">
        <v>839</v>
      </c>
      <c r="D278" s="65" t="s">
        <v>910</v>
      </c>
      <c r="E278" s="60"/>
      <c r="F278" s="60">
        <v>1200</v>
      </c>
      <c r="G278" s="60">
        <f t="shared" si="14"/>
        <v>20252.65000000058</v>
      </c>
      <c r="H278" s="68"/>
      <c r="I278" s="85">
        <f t="shared" si="17"/>
        <v>1200</v>
      </c>
      <c r="J278" s="86">
        <f t="shared" si="18"/>
        <v>45596</v>
      </c>
      <c r="K278" s="88" t="s">
        <v>753</v>
      </c>
      <c r="L278" s="59"/>
    </row>
    <row r="279" spans="1:12" x14ac:dyDescent="0.2">
      <c r="A279" s="65" t="s">
        <v>794</v>
      </c>
      <c r="B279" s="66">
        <v>45567</v>
      </c>
      <c r="C279" s="65" t="s">
        <v>807</v>
      </c>
      <c r="D279" s="65" t="s">
        <v>808</v>
      </c>
      <c r="E279" s="60"/>
      <c r="F279" s="60">
        <v>11243.52</v>
      </c>
      <c r="G279" s="60">
        <f t="shared" si="14"/>
        <v>19052.65000000058</v>
      </c>
      <c r="H279" s="68"/>
      <c r="I279" s="85">
        <f t="shared" si="17"/>
        <v>11243.52</v>
      </c>
      <c r="J279" s="86">
        <f t="shared" si="18"/>
        <v>45596</v>
      </c>
      <c r="K279" s="88" t="s">
        <v>753</v>
      </c>
      <c r="L279" s="59"/>
    </row>
    <row r="280" spans="1:12" x14ac:dyDescent="0.2">
      <c r="A280" s="65" t="s">
        <v>794</v>
      </c>
      <c r="B280" s="66">
        <v>45567</v>
      </c>
      <c r="C280" s="65" t="s">
        <v>810</v>
      </c>
      <c r="D280" s="65" t="s">
        <v>911</v>
      </c>
      <c r="E280" s="60">
        <v>8517</v>
      </c>
      <c r="F280" s="60"/>
      <c r="G280" s="60">
        <f t="shared" si="14"/>
        <v>7809.1300000005795</v>
      </c>
      <c r="H280" s="68"/>
      <c r="I280" s="85">
        <f t="shared" si="17"/>
        <v>-8517</v>
      </c>
      <c r="J280" s="86">
        <f t="shared" si="18"/>
        <v>45596</v>
      </c>
      <c r="K280" s="87" t="s">
        <v>14</v>
      </c>
      <c r="L280" s="59" t="s">
        <v>784</v>
      </c>
    </row>
    <row r="281" spans="1:12" x14ac:dyDescent="0.2">
      <c r="A281" s="65" t="s">
        <v>794</v>
      </c>
      <c r="B281" s="66">
        <v>45567</v>
      </c>
      <c r="C281" s="65" t="s">
        <v>912</v>
      </c>
      <c r="D281" s="65" t="s">
        <v>913</v>
      </c>
      <c r="E281" s="60">
        <v>1755.52</v>
      </c>
      <c r="F281" s="60"/>
      <c r="G281" s="60">
        <f t="shared" si="14"/>
        <v>16326.130000000579</v>
      </c>
      <c r="H281" s="68"/>
      <c r="I281" s="85">
        <f t="shared" si="17"/>
        <v>-1755.52</v>
      </c>
      <c r="J281" s="86">
        <f t="shared" si="18"/>
        <v>45596</v>
      </c>
      <c r="K281" s="87" t="s">
        <v>14</v>
      </c>
      <c r="L281" s="59" t="s">
        <v>744</v>
      </c>
    </row>
    <row r="282" spans="1:12" x14ac:dyDescent="0.2">
      <c r="A282" s="65" t="s">
        <v>794</v>
      </c>
      <c r="B282" s="66">
        <v>45567</v>
      </c>
      <c r="C282" s="65" t="s">
        <v>427</v>
      </c>
      <c r="D282" s="65" t="s">
        <v>914</v>
      </c>
      <c r="E282" s="60">
        <v>333.33</v>
      </c>
      <c r="F282" s="60"/>
      <c r="G282" s="60">
        <f t="shared" si="14"/>
        <v>18081.65000000058</v>
      </c>
      <c r="H282" s="68"/>
      <c r="I282" s="85">
        <f t="shared" si="17"/>
        <v>-333.33</v>
      </c>
      <c r="J282" s="86">
        <f t="shared" si="18"/>
        <v>45596</v>
      </c>
      <c r="K282" s="88" t="s">
        <v>11</v>
      </c>
      <c r="L282" s="59"/>
    </row>
    <row r="283" spans="1:12" x14ac:dyDescent="0.2">
      <c r="A283" s="65" t="s">
        <v>794</v>
      </c>
      <c r="B283" s="66">
        <v>45567</v>
      </c>
      <c r="C283" s="65" t="s">
        <v>915</v>
      </c>
      <c r="D283" s="65" t="s">
        <v>916</v>
      </c>
      <c r="E283" s="60">
        <v>3057.95</v>
      </c>
      <c r="F283" s="60"/>
      <c r="G283" s="60">
        <f t="shared" si="14"/>
        <v>18414.980000000582</v>
      </c>
      <c r="H283" s="68"/>
      <c r="I283" s="85">
        <f t="shared" si="17"/>
        <v>-3057.95</v>
      </c>
      <c r="J283" s="86">
        <f t="shared" si="18"/>
        <v>45596</v>
      </c>
      <c r="K283" s="87" t="s">
        <v>14</v>
      </c>
      <c r="L283" s="59" t="s">
        <v>744</v>
      </c>
    </row>
    <row r="284" spans="1:12" x14ac:dyDescent="0.2">
      <c r="A284" s="65" t="s">
        <v>794</v>
      </c>
      <c r="B284" s="66">
        <v>45566</v>
      </c>
      <c r="C284" s="65" t="s">
        <v>364</v>
      </c>
      <c r="D284" s="65" t="s">
        <v>366</v>
      </c>
      <c r="E284" s="60"/>
      <c r="F284" s="60">
        <v>20000</v>
      </c>
      <c r="G284" s="60">
        <f t="shared" si="14"/>
        <v>21472.930000000582</v>
      </c>
      <c r="H284" s="68"/>
      <c r="I284" s="85">
        <f t="shared" si="17"/>
        <v>20000</v>
      </c>
      <c r="J284" s="86">
        <f t="shared" si="18"/>
        <v>45596</v>
      </c>
      <c r="K284" s="88" t="s">
        <v>797</v>
      </c>
      <c r="L284" s="59"/>
    </row>
    <row r="285" spans="1:12" x14ac:dyDescent="0.2">
      <c r="A285" s="65" t="s">
        <v>794</v>
      </c>
      <c r="B285" s="66">
        <v>45566</v>
      </c>
      <c r="C285" s="65" t="s">
        <v>917</v>
      </c>
      <c r="D285" s="65" t="s">
        <v>918</v>
      </c>
      <c r="E285" s="60"/>
      <c r="F285" s="60">
        <v>315.60000000000002</v>
      </c>
      <c r="G285" s="60">
        <f t="shared" si="14"/>
        <v>1472.9300000005805</v>
      </c>
      <c r="H285" s="68"/>
      <c r="I285" s="85">
        <f t="shared" si="17"/>
        <v>315.60000000000002</v>
      </c>
      <c r="J285" s="86">
        <f t="shared" si="18"/>
        <v>45596</v>
      </c>
      <c r="K285" s="88" t="s">
        <v>753</v>
      </c>
      <c r="L285" s="59"/>
    </row>
    <row r="286" spans="1:12" x14ac:dyDescent="0.2">
      <c r="A286" s="65" t="s">
        <v>794</v>
      </c>
      <c r="B286" s="66">
        <v>45566</v>
      </c>
      <c r="C286" s="65" t="s">
        <v>919</v>
      </c>
      <c r="D286" s="65" t="s">
        <v>920</v>
      </c>
      <c r="E286" s="60">
        <v>350</v>
      </c>
      <c r="F286" s="60"/>
      <c r="G286" s="60">
        <f t="shared" si="14"/>
        <v>1157.3300000005804</v>
      </c>
      <c r="H286" s="68"/>
      <c r="I286" s="85">
        <f t="shared" si="17"/>
        <v>-350</v>
      </c>
      <c r="J286" s="86">
        <f t="shared" si="18"/>
        <v>45596</v>
      </c>
      <c r="K286" s="87" t="s">
        <v>14</v>
      </c>
      <c r="L286" s="59" t="s">
        <v>755</v>
      </c>
    </row>
    <row r="287" spans="1:12" x14ac:dyDescent="0.2">
      <c r="A287" s="65" t="s">
        <v>794</v>
      </c>
      <c r="B287" s="66">
        <v>45566</v>
      </c>
      <c r="C287" s="65" t="s">
        <v>830</v>
      </c>
      <c r="D287" s="65" t="s">
        <v>921</v>
      </c>
      <c r="E287" s="60">
        <v>201.44</v>
      </c>
      <c r="F287" s="60"/>
      <c r="G287" s="60">
        <f t="shared" si="14"/>
        <v>1507.3300000005804</v>
      </c>
      <c r="H287" s="68"/>
      <c r="I287" s="85">
        <f t="shared" si="17"/>
        <v>-201.44</v>
      </c>
      <c r="J287" s="86">
        <f t="shared" si="18"/>
        <v>45596</v>
      </c>
      <c r="K287" s="88" t="s">
        <v>12</v>
      </c>
      <c r="L287" s="59"/>
    </row>
    <row r="288" spans="1:12" x14ac:dyDescent="0.2">
      <c r="A288" s="65" t="s">
        <v>794</v>
      </c>
      <c r="B288" s="66">
        <v>45566</v>
      </c>
      <c r="C288" s="65" t="s">
        <v>922</v>
      </c>
      <c r="D288" s="65" t="s">
        <v>923</v>
      </c>
      <c r="E288" s="60">
        <v>859.24</v>
      </c>
      <c r="F288" s="60"/>
      <c r="G288" s="60">
        <f t="shared" si="14"/>
        <v>1708.7700000005805</v>
      </c>
      <c r="H288" s="68"/>
      <c r="I288" s="85">
        <f t="shared" si="17"/>
        <v>-859.24</v>
      </c>
      <c r="J288" s="86">
        <f t="shared" si="18"/>
        <v>45596</v>
      </c>
      <c r="K288" s="88" t="s">
        <v>9</v>
      </c>
      <c r="L288" s="59"/>
    </row>
    <row r="289" spans="1:12" x14ac:dyDescent="0.2">
      <c r="A289" s="65" t="s">
        <v>794</v>
      </c>
      <c r="B289" s="66">
        <v>45566</v>
      </c>
      <c r="C289" s="65" t="s">
        <v>924</v>
      </c>
      <c r="D289" s="65" t="s">
        <v>925</v>
      </c>
      <c r="E289" s="60">
        <v>1800</v>
      </c>
      <c r="F289" s="60"/>
      <c r="G289" s="60">
        <f t="shared" si="14"/>
        <v>2568.0100000005805</v>
      </c>
      <c r="H289" s="68"/>
      <c r="I289" s="85">
        <f t="shared" si="17"/>
        <v>-1800</v>
      </c>
      <c r="J289" s="86">
        <f t="shared" si="18"/>
        <v>45596</v>
      </c>
      <c r="K289" s="88" t="s">
        <v>13</v>
      </c>
      <c r="L289" s="59"/>
    </row>
    <row r="290" spans="1:12" x14ac:dyDescent="0.2">
      <c r="A290" s="65" t="s">
        <v>794</v>
      </c>
      <c r="B290" s="66">
        <v>45566</v>
      </c>
      <c r="C290" s="65" t="s">
        <v>816</v>
      </c>
      <c r="D290" s="65" t="s">
        <v>926</v>
      </c>
      <c r="E290" s="60">
        <v>18000</v>
      </c>
      <c r="F290" s="60"/>
      <c r="G290" s="60">
        <f t="shared" si="14"/>
        <v>4368.0100000005805</v>
      </c>
      <c r="H290" s="68"/>
      <c r="I290" s="85">
        <f t="shared" si="17"/>
        <v>-18000</v>
      </c>
      <c r="J290" s="86">
        <f t="shared" si="18"/>
        <v>45596</v>
      </c>
      <c r="K290" s="87" t="s">
        <v>14</v>
      </c>
      <c r="L290" s="59" t="s">
        <v>791</v>
      </c>
    </row>
    <row r="291" spans="1:12" x14ac:dyDescent="0.2">
      <c r="A291" s="65" t="s">
        <v>794</v>
      </c>
      <c r="B291" s="66">
        <v>45566</v>
      </c>
      <c r="C291" s="65" t="s">
        <v>852</v>
      </c>
      <c r="D291" s="65" t="s">
        <v>927</v>
      </c>
      <c r="E291" s="60">
        <v>4100</v>
      </c>
      <c r="F291" s="60"/>
      <c r="G291" s="60">
        <f t="shared" si="14"/>
        <v>22368.01000000058</v>
      </c>
      <c r="H291" s="68"/>
      <c r="I291" s="85">
        <f t="shared" si="17"/>
        <v>-4100</v>
      </c>
      <c r="J291" s="86">
        <f t="shared" si="18"/>
        <v>45596</v>
      </c>
      <c r="K291" s="87" t="s">
        <v>14</v>
      </c>
      <c r="L291" s="59" t="s">
        <v>765</v>
      </c>
    </row>
    <row r="292" spans="1:12" x14ac:dyDescent="0.2">
      <c r="A292" s="65" t="s">
        <v>794</v>
      </c>
      <c r="B292" s="66">
        <v>45565</v>
      </c>
      <c r="C292" s="65" t="s">
        <v>928</v>
      </c>
      <c r="D292" s="65"/>
      <c r="E292" s="60">
        <v>171.8</v>
      </c>
      <c r="F292" s="60">
        <v>0</v>
      </c>
      <c r="G292" s="60">
        <f t="shared" si="14"/>
        <v>26468.01000000058</v>
      </c>
      <c r="H292" s="68"/>
      <c r="I292" s="85">
        <f t="shared" si="17"/>
        <v>-171.8</v>
      </c>
      <c r="J292" s="86">
        <f t="shared" si="18"/>
        <v>45565</v>
      </c>
      <c r="K292" s="87" t="s">
        <v>14</v>
      </c>
      <c r="L292" s="59" t="s">
        <v>823</v>
      </c>
    </row>
    <row r="293" spans="1:12" x14ac:dyDescent="0.2">
      <c r="A293" s="65" t="s">
        <v>794</v>
      </c>
      <c r="B293" s="66">
        <v>45565</v>
      </c>
      <c r="C293" s="65" t="s">
        <v>929</v>
      </c>
      <c r="D293" s="65"/>
      <c r="E293" s="60">
        <v>0</v>
      </c>
      <c r="F293" s="60">
        <v>70</v>
      </c>
      <c r="G293" s="60">
        <f t="shared" si="14"/>
        <v>26639.81000000058</v>
      </c>
      <c r="H293" s="68"/>
      <c r="I293" s="85">
        <f t="shared" si="17"/>
        <v>70</v>
      </c>
      <c r="J293" s="86">
        <f t="shared" si="18"/>
        <v>45565</v>
      </c>
      <c r="K293" s="88" t="s">
        <v>753</v>
      </c>
      <c r="L293" s="59"/>
    </row>
    <row r="294" spans="1:12" x14ac:dyDescent="0.2">
      <c r="A294" s="65" t="s">
        <v>794</v>
      </c>
      <c r="B294" s="66">
        <v>45562</v>
      </c>
      <c r="C294" s="65" t="s">
        <v>930</v>
      </c>
      <c r="D294" s="65"/>
      <c r="E294" s="60">
        <v>717.6</v>
      </c>
      <c r="F294" s="60">
        <v>0</v>
      </c>
      <c r="G294" s="60">
        <f t="shared" si="14"/>
        <v>26569.81000000058</v>
      </c>
      <c r="H294" s="68"/>
      <c r="I294" s="85">
        <f t="shared" si="17"/>
        <v>-717.6</v>
      </c>
      <c r="J294" s="86">
        <f t="shared" si="18"/>
        <v>45565</v>
      </c>
      <c r="K294" s="87" t="s">
        <v>14</v>
      </c>
      <c r="L294" s="59" t="s">
        <v>744</v>
      </c>
    </row>
    <row r="295" spans="1:12" x14ac:dyDescent="0.2">
      <c r="A295" s="65" t="s">
        <v>794</v>
      </c>
      <c r="B295" s="66">
        <v>45560</v>
      </c>
      <c r="C295" s="65" t="s">
        <v>931</v>
      </c>
      <c r="D295" s="65"/>
      <c r="E295" s="60">
        <v>0</v>
      </c>
      <c r="F295" s="60">
        <v>210</v>
      </c>
      <c r="G295" s="60">
        <f t="shared" si="14"/>
        <v>27287.410000000578</v>
      </c>
      <c r="H295" s="68"/>
      <c r="I295" s="85">
        <f t="shared" si="17"/>
        <v>210</v>
      </c>
      <c r="J295" s="86">
        <f t="shared" si="18"/>
        <v>45565</v>
      </c>
      <c r="K295" s="88" t="s">
        <v>753</v>
      </c>
      <c r="L295" s="59"/>
    </row>
    <row r="296" spans="1:12" x14ac:dyDescent="0.2">
      <c r="A296" s="65" t="s">
        <v>794</v>
      </c>
      <c r="B296" s="66">
        <v>45559</v>
      </c>
      <c r="C296" s="65" t="s">
        <v>932</v>
      </c>
      <c r="D296" s="65" t="s">
        <v>933</v>
      </c>
      <c r="E296" s="60">
        <v>1440</v>
      </c>
      <c r="F296" s="60">
        <v>0</v>
      </c>
      <c r="G296" s="60">
        <f t="shared" si="14"/>
        <v>27077.410000000578</v>
      </c>
      <c r="H296" s="68"/>
      <c r="I296" s="85">
        <f t="shared" si="17"/>
        <v>-1440</v>
      </c>
      <c r="J296" s="86">
        <f t="shared" si="18"/>
        <v>45565</v>
      </c>
      <c r="K296" s="88" t="s">
        <v>12</v>
      </c>
      <c r="L296" s="59"/>
    </row>
    <row r="297" spans="1:12" x14ac:dyDescent="0.2">
      <c r="A297" s="65" t="s">
        <v>794</v>
      </c>
      <c r="B297" s="66">
        <v>45558</v>
      </c>
      <c r="C297" s="65" t="s">
        <v>934</v>
      </c>
      <c r="D297" s="65"/>
      <c r="E297" s="60">
        <v>0</v>
      </c>
      <c r="F297" s="60">
        <v>7619.68</v>
      </c>
      <c r="G297" s="60">
        <f t="shared" si="14"/>
        <v>28517.410000000578</v>
      </c>
      <c r="H297" s="68"/>
      <c r="I297" s="85">
        <f t="shared" si="17"/>
        <v>7619.68</v>
      </c>
      <c r="J297" s="86">
        <f t="shared" si="18"/>
        <v>45565</v>
      </c>
      <c r="K297" s="88" t="s">
        <v>753</v>
      </c>
      <c r="L297" s="59"/>
    </row>
    <row r="298" spans="1:12" x14ac:dyDescent="0.2">
      <c r="A298" s="65" t="s">
        <v>794</v>
      </c>
      <c r="B298" s="66">
        <v>45558</v>
      </c>
      <c r="C298" s="65" t="s">
        <v>935</v>
      </c>
      <c r="D298" s="65"/>
      <c r="E298" s="60">
        <v>0</v>
      </c>
      <c r="F298" s="60">
        <v>120000</v>
      </c>
      <c r="G298" s="60">
        <f t="shared" si="14"/>
        <v>20897.730000000578</v>
      </c>
      <c r="H298" s="68"/>
      <c r="I298" s="85">
        <f t="shared" si="17"/>
        <v>120000</v>
      </c>
      <c r="J298" s="86">
        <f t="shared" si="18"/>
        <v>45565</v>
      </c>
      <c r="K298" s="88" t="s">
        <v>797</v>
      </c>
      <c r="L298" s="59"/>
    </row>
    <row r="299" spans="1:12" x14ac:dyDescent="0.2">
      <c r="A299" s="65" t="s">
        <v>794</v>
      </c>
      <c r="B299" s="66">
        <v>45558</v>
      </c>
      <c r="C299" s="65" t="s">
        <v>936</v>
      </c>
      <c r="D299" s="65" t="s">
        <v>937</v>
      </c>
      <c r="E299" s="60">
        <v>106831.19</v>
      </c>
      <c r="F299" s="60">
        <v>0</v>
      </c>
      <c r="G299" s="60">
        <f t="shared" si="14"/>
        <v>-99102.269999999422</v>
      </c>
      <c r="H299" s="68"/>
      <c r="I299" s="85">
        <f t="shared" si="17"/>
        <v>-106831.19</v>
      </c>
      <c r="J299" s="86">
        <f t="shared" si="18"/>
        <v>45565</v>
      </c>
      <c r="K299" s="88" t="s">
        <v>9</v>
      </c>
      <c r="L299" s="59"/>
    </row>
    <row r="300" spans="1:12" x14ac:dyDescent="0.2">
      <c r="A300" s="65" t="s">
        <v>794</v>
      </c>
      <c r="B300" s="66">
        <v>45558</v>
      </c>
      <c r="C300" s="65" t="s">
        <v>686</v>
      </c>
      <c r="D300" s="65"/>
      <c r="E300" s="60">
        <v>100</v>
      </c>
      <c r="F300" s="60">
        <v>0</v>
      </c>
      <c r="G300" s="60">
        <f t="shared" si="14"/>
        <v>7728.9200000005821</v>
      </c>
      <c r="H300" s="68"/>
      <c r="I300" s="85">
        <f t="shared" si="17"/>
        <v>-100</v>
      </c>
      <c r="J300" s="86">
        <f t="shared" si="18"/>
        <v>45565</v>
      </c>
      <c r="K300" s="88" t="s">
        <v>12</v>
      </c>
      <c r="L300" s="59"/>
    </row>
    <row r="301" spans="1:12" x14ac:dyDescent="0.2">
      <c r="A301" s="65" t="s">
        <v>794</v>
      </c>
      <c r="B301" s="66">
        <v>45555</v>
      </c>
      <c r="C301" s="65" t="s">
        <v>938</v>
      </c>
      <c r="D301" s="65" t="s">
        <v>939</v>
      </c>
      <c r="E301" s="60">
        <v>4425</v>
      </c>
      <c r="F301" s="60">
        <v>0</v>
      </c>
      <c r="G301" s="60">
        <f t="shared" si="14"/>
        <v>7828.9200000005821</v>
      </c>
      <c r="H301" s="68"/>
      <c r="I301" s="85">
        <f t="shared" si="17"/>
        <v>-4425</v>
      </c>
      <c r="J301" s="86">
        <f t="shared" si="18"/>
        <v>45565</v>
      </c>
      <c r="K301" s="87" t="s">
        <v>14</v>
      </c>
      <c r="L301" s="59" t="s">
        <v>765</v>
      </c>
    </row>
    <row r="302" spans="1:12" x14ac:dyDescent="0.2">
      <c r="A302" s="65" t="s">
        <v>794</v>
      </c>
      <c r="B302" s="66">
        <v>45555</v>
      </c>
      <c r="C302" s="65" t="s">
        <v>940</v>
      </c>
      <c r="D302" s="65" t="s">
        <v>941</v>
      </c>
      <c r="E302" s="60">
        <v>86.88</v>
      </c>
      <c r="F302" s="60">
        <v>0</v>
      </c>
      <c r="G302" s="60">
        <f t="shared" si="14"/>
        <v>12253.920000000582</v>
      </c>
      <c r="H302" s="68"/>
      <c r="I302" s="85">
        <f t="shared" si="17"/>
        <v>-86.88</v>
      </c>
      <c r="J302" s="86">
        <f t="shared" si="18"/>
        <v>45565</v>
      </c>
      <c r="K302" s="87" t="s">
        <v>14</v>
      </c>
      <c r="L302" s="59" t="s">
        <v>755</v>
      </c>
    </row>
    <row r="303" spans="1:12" x14ac:dyDescent="0.2">
      <c r="A303" s="65" t="s">
        <v>794</v>
      </c>
      <c r="B303" s="66">
        <v>45555</v>
      </c>
      <c r="C303" s="65" t="s">
        <v>942</v>
      </c>
      <c r="D303" s="65" t="s">
        <v>943</v>
      </c>
      <c r="E303" s="60">
        <v>305</v>
      </c>
      <c r="F303" s="60">
        <v>0</v>
      </c>
      <c r="G303" s="60">
        <f t="shared" si="14"/>
        <v>12340.800000000581</v>
      </c>
      <c r="H303" s="68"/>
      <c r="I303" s="85">
        <f t="shared" si="17"/>
        <v>-305</v>
      </c>
      <c r="J303" s="86">
        <f t="shared" si="18"/>
        <v>45565</v>
      </c>
      <c r="K303" s="87" t="s">
        <v>14</v>
      </c>
      <c r="L303" s="59" t="s">
        <v>744</v>
      </c>
    </row>
    <row r="304" spans="1:12" x14ac:dyDescent="0.2">
      <c r="A304" s="65" t="s">
        <v>794</v>
      </c>
      <c r="B304" s="66">
        <v>45555</v>
      </c>
      <c r="C304" s="65" t="s">
        <v>944</v>
      </c>
      <c r="D304" s="65" t="s">
        <v>945</v>
      </c>
      <c r="E304" s="60">
        <v>183.06</v>
      </c>
      <c r="F304" s="60">
        <v>0</v>
      </c>
      <c r="G304" s="60">
        <f t="shared" si="14"/>
        <v>12645.800000000581</v>
      </c>
      <c r="H304" s="68"/>
      <c r="I304" s="85">
        <f t="shared" si="17"/>
        <v>-183.06</v>
      </c>
      <c r="J304" s="86">
        <f t="shared" si="18"/>
        <v>45565</v>
      </c>
      <c r="K304" s="87" t="s">
        <v>14</v>
      </c>
      <c r="L304" s="59" t="s">
        <v>744</v>
      </c>
    </row>
    <row r="305" spans="1:12" x14ac:dyDescent="0.2">
      <c r="A305" s="65" t="s">
        <v>794</v>
      </c>
      <c r="B305" s="66">
        <v>45555</v>
      </c>
      <c r="C305" s="65" t="s">
        <v>935</v>
      </c>
      <c r="D305" s="65"/>
      <c r="E305" s="60">
        <v>0</v>
      </c>
      <c r="F305" s="60">
        <v>20000</v>
      </c>
      <c r="G305" s="60">
        <f t="shared" si="14"/>
        <v>12828.860000000581</v>
      </c>
      <c r="H305" s="68"/>
      <c r="I305" s="85">
        <f t="shared" si="17"/>
        <v>20000</v>
      </c>
      <c r="J305" s="86">
        <f t="shared" si="18"/>
        <v>45565</v>
      </c>
      <c r="K305" s="88" t="s">
        <v>797</v>
      </c>
      <c r="L305" s="59"/>
    </row>
    <row r="306" spans="1:12" x14ac:dyDescent="0.2">
      <c r="A306" s="65" t="s">
        <v>794</v>
      </c>
      <c r="B306" s="66">
        <v>45555</v>
      </c>
      <c r="C306" s="65" t="s">
        <v>946</v>
      </c>
      <c r="D306" s="65" t="s">
        <v>947</v>
      </c>
      <c r="E306" s="60">
        <v>480</v>
      </c>
      <c r="F306" s="60">
        <v>0</v>
      </c>
      <c r="G306" s="60">
        <f t="shared" si="14"/>
        <v>-7171.1399999994192</v>
      </c>
      <c r="H306" s="68"/>
      <c r="I306" s="85">
        <f t="shared" si="17"/>
        <v>-480</v>
      </c>
      <c r="J306" s="86">
        <f t="shared" si="18"/>
        <v>45565</v>
      </c>
      <c r="K306" s="88" t="s">
        <v>12</v>
      </c>
      <c r="L306" s="59"/>
    </row>
    <row r="307" spans="1:12" x14ac:dyDescent="0.2">
      <c r="A307" s="65" t="s">
        <v>794</v>
      </c>
      <c r="B307" s="66">
        <v>45555</v>
      </c>
      <c r="C307" s="65" t="s">
        <v>948</v>
      </c>
      <c r="D307" s="65" t="s">
        <v>949</v>
      </c>
      <c r="E307" s="60">
        <v>6000</v>
      </c>
      <c r="F307" s="60">
        <v>0</v>
      </c>
      <c r="G307" s="60">
        <f t="shared" si="14"/>
        <v>-6691.1399999994192</v>
      </c>
      <c r="H307" s="68"/>
      <c r="I307" s="85">
        <f t="shared" si="17"/>
        <v>-6000</v>
      </c>
      <c r="J307" s="86">
        <f t="shared" si="18"/>
        <v>45565</v>
      </c>
      <c r="K307" s="88" t="s">
        <v>12</v>
      </c>
      <c r="L307" s="59"/>
    </row>
    <row r="308" spans="1:12" x14ac:dyDescent="0.2">
      <c r="A308" s="65" t="s">
        <v>794</v>
      </c>
      <c r="B308" s="66">
        <v>45555</v>
      </c>
      <c r="C308" s="65" t="s">
        <v>950</v>
      </c>
      <c r="D308" s="65" t="s">
        <v>951</v>
      </c>
      <c r="E308" s="60">
        <v>3246</v>
      </c>
      <c r="F308" s="60">
        <v>0</v>
      </c>
      <c r="G308" s="60">
        <f t="shared" si="14"/>
        <v>-691.13999999941871</v>
      </c>
      <c r="H308" s="68"/>
      <c r="I308" s="85">
        <f t="shared" si="17"/>
        <v>-3246</v>
      </c>
      <c r="J308" s="86">
        <f t="shared" si="18"/>
        <v>45565</v>
      </c>
      <c r="K308" s="87" t="s">
        <v>14</v>
      </c>
      <c r="L308" s="59" t="s">
        <v>768</v>
      </c>
    </row>
    <row r="309" spans="1:12" x14ac:dyDescent="0.2">
      <c r="A309" s="65" t="s">
        <v>794</v>
      </c>
      <c r="B309" s="66">
        <v>45554</v>
      </c>
      <c r="C309" s="65" t="s">
        <v>952</v>
      </c>
      <c r="D309" s="65"/>
      <c r="E309" s="60">
        <v>705.31</v>
      </c>
      <c r="F309" s="60">
        <v>0</v>
      </c>
      <c r="G309" s="60">
        <f t="shared" si="14"/>
        <v>2554.8600000005813</v>
      </c>
      <c r="H309" s="68"/>
      <c r="I309" s="85">
        <f t="shared" si="17"/>
        <v>-705.31</v>
      </c>
      <c r="J309" s="86">
        <f t="shared" si="18"/>
        <v>45565</v>
      </c>
      <c r="K309" s="87" t="s">
        <v>14</v>
      </c>
      <c r="L309" s="59" t="s">
        <v>759</v>
      </c>
    </row>
    <row r="310" spans="1:12" x14ac:dyDescent="0.2">
      <c r="A310" s="65" t="s">
        <v>794</v>
      </c>
      <c r="B310" s="66">
        <v>45554</v>
      </c>
      <c r="C310" s="65" t="s">
        <v>953</v>
      </c>
      <c r="D310" s="65"/>
      <c r="E310" s="60">
        <v>6113.22</v>
      </c>
      <c r="F310" s="60">
        <v>0</v>
      </c>
      <c r="G310" s="60">
        <f t="shared" si="14"/>
        <v>3260.1700000005812</v>
      </c>
      <c r="H310" s="68"/>
      <c r="I310" s="85">
        <f t="shared" si="17"/>
        <v>-6113.22</v>
      </c>
      <c r="J310" s="86">
        <f t="shared" si="18"/>
        <v>45565</v>
      </c>
      <c r="K310" s="87" t="s">
        <v>14</v>
      </c>
      <c r="L310" s="59" t="s">
        <v>759</v>
      </c>
    </row>
    <row r="311" spans="1:12" x14ac:dyDescent="0.2">
      <c r="A311" s="65" t="s">
        <v>794</v>
      </c>
      <c r="B311" s="66">
        <v>45553</v>
      </c>
      <c r="C311" s="65" t="s">
        <v>930</v>
      </c>
      <c r="D311" s="65"/>
      <c r="E311" s="60">
        <v>1065.76</v>
      </c>
      <c r="F311" s="60">
        <v>0</v>
      </c>
      <c r="G311" s="60">
        <f t="shared" si="14"/>
        <v>9373.3900000005815</v>
      </c>
      <c r="H311" s="68"/>
      <c r="I311" s="85">
        <f t="shared" si="17"/>
        <v>-1065.76</v>
      </c>
      <c r="J311" s="86">
        <f t="shared" si="18"/>
        <v>45565</v>
      </c>
      <c r="K311" s="87" t="s">
        <v>14</v>
      </c>
      <c r="L311" s="59" t="s">
        <v>744</v>
      </c>
    </row>
    <row r="312" spans="1:12" x14ac:dyDescent="0.2">
      <c r="A312" s="65" t="s">
        <v>794</v>
      </c>
      <c r="B312" s="66">
        <v>45551</v>
      </c>
      <c r="C312" s="65" t="s">
        <v>889</v>
      </c>
      <c r="D312" s="65"/>
      <c r="E312" s="60">
        <v>0</v>
      </c>
      <c r="F312" s="60">
        <v>127.83</v>
      </c>
      <c r="G312" s="60">
        <f t="shared" si="14"/>
        <v>10439.150000000582</v>
      </c>
      <c r="H312" s="68"/>
      <c r="I312" s="85">
        <f t="shared" si="17"/>
        <v>127.83</v>
      </c>
      <c r="J312" s="86">
        <f t="shared" si="18"/>
        <v>45565</v>
      </c>
      <c r="K312" s="88" t="s">
        <v>753</v>
      </c>
      <c r="L312" s="59"/>
    </row>
    <row r="313" spans="1:12" x14ac:dyDescent="0.2">
      <c r="A313" s="65" t="s">
        <v>794</v>
      </c>
      <c r="B313" s="66">
        <v>45551</v>
      </c>
      <c r="C313" s="65" t="s">
        <v>935</v>
      </c>
      <c r="D313" s="65"/>
      <c r="E313" s="60">
        <v>0</v>
      </c>
      <c r="F313" s="60">
        <v>20000</v>
      </c>
      <c r="G313" s="60">
        <f t="shared" si="14"/>
        <v>10311.320000000582</v>
      </c>
      <c r="H313" s="68"/>
      <c r="I313" s="85">
        <f t="shared" si="17"/>
        <v>20000</v>
      </c>
      <c r="J313" s="86">
        <f t="shared" si="18"/>
        <v>45565</v>
      </c>
      <c r="K313" s="88" t="s">
        <v>954</v>
      </c>
      <c r="L313" s="59"/>
    </row>
    <row r="314" spans="1:12" x14ac:dyDescent="0.2">
      <c r="A314" s="65" t="s">
        <v>794</v>
      </c>
      <c r="B314" s="66">
        <v>45551</v>
      </c>
      <c r="C314" s="65" t="s">
        <v>955</v>
      </c>
      <c r="D314" s="65" t="s">
        <v>956</v>
      </c>
      <c r="E314" s="60">
        <v>4725</v>
      </c>
      <c r="F314" s="60">
        <v>0</v>
      </c>
      <c r="G314" s="60">
        <f t="shared" si="14"/>
        <v>-9688.6799999994182</v>
      </c>
      <c r="H314" s="68"/>
      <c r="I314" s="85">
        <f t="shared" si="17"/>
        <v>-4725</v>
      </c>
      <c r="J314" s="86">
        <f t="shared" si="18"/>
        <v>45565</v>
      </c>
      <c r="K314" s="87" t="s">
        <v>14</v>
      </c>
      <c r="L314" s="59" t="s">
        <v>791</v>
      </c>
    </row>
    <row r="315" spans="1:12" x14ac:dyDescent="0.2">
      <c r="A315" s="65" t="s">
        <v>794</v>
      </c>
      <c r="B315" s="66">
        <v>45548</v>
      </c>
      <c r="C315" s="65" t="s">
        <v>928</v>
      </c>
      <c r="D315" s="65"/>
      <c r="E315" s="60">
        <v>31250</v>
      </c>
      <c r="F315" s="60">
        <v>0</v>
      </c>
      <c r="G315" s="60">
        <f t="shared" si="14"/>
        <v>-4963.6799999994182</v>
      </c>
      <c r="H315" s="68"/>
      <c r="I315" s="85">
        <f t="shared" si="17"/>
        <v>-31250</v>
      </c>
      <c r="J315" s="86">
        <f t="shared" si="18"/>
        <v>45565</v>
      </c>
      <c r="K315" s="88" t="s">
        <v>15</v>
      </c>
      <c r="L315" s="59"/>
    </row>
    <row r="316" spans="1:12" x14ac:dyDescent="0.2">
      <c r="A316" s="65" t="s">
        <v>794</v>
      </c>
      <c r="B316" s="66">
        <v>45545</v>
      </c>
      <c r="C316" s="65" t="s">
        <v>479</v>
      </c>
      <c r="D316" s="65" t="s">
        <v>957</v>
      </c>
      <c r="E316" s="60">
        <v>247.5</v>
      </c>
      <c r="F316" s="60">
        <v>0</v>
      </c>
      <c r="G316" s="60">
        <f t="shared" si="14"/>
        <v>26286.320000000582</v>
      </c>
      <c r="H316" s="68"/>
      <c r="I316" s="85">
        <f t="shared" si="17"/>
        <v>-247.5</v>
      </c>
      <c r="J316" s="86">
        <f t="shared" si="18"/>
        <v>45565</v>
      </c>
      <c r="K316" s="88" t="s">
        <v>11</v>
      </c>
      <c r="L316" s="59"/>
    </row>
    <row r="317" spans="1:12" x14ac:dyDescent="0.2">
      <c r="A317" s="65" t="s">
        <v>794</v>
      </c>
      <c r="B317" s="66">
        <v>45541</v>
      </c>
      <c r="C317" s="65" t="s">
        <v>958</v>
      </c>
      <c r="D317" s="65" t="s">
        <v>959</v>
      </c>
      <c r="E317" s="60">
        <v>1200</v>
      </c>
      <c r="F317" s="60">
        <v>0</v>
      </c>
      <c r="G317" s="60">
        <f t="shared" si="14"/>
        <v>26533.820000000582</v>
      </c>
      <c r="H317" s="68"/>
      <c r="I317" s="85">
        <f t="shared" si="17"/>
        <v>-1200</v>
      </c>
      <c r="J317" s="86">
        <f t="shared" si="18"/>
        <v>45565</v>
      </c>
      <c r="K317" s="88" t="s">
        <v>12</v>
      </c>
      <c r="L317" s="59"/>
    </row>
    <row r="318" spans="1:12" x14ac:dyDescent="0.2">
      <c r="A318" s="65" t="s">
        <v>794</v>
      </c>
      <c r="B318" s="66">
        <v>45541</v>
      </c>
      <c r="C318" s="65" t="s">
        <v>960</v>
      </c>
      <c r="D318" s="65" t="s">
        <v>961</v>
      </c>
      <c r="E318" s="60">
        <v>168</v>
      </c>
      <c r="F318" s="60">
        <v>0</v>
      </c>
      <c r="G318" s="60">
        <f t="shared" si="14"/>
        <v>27733.820000000582</v>
      </c>
      <c r="H318" s="68"/>
      <c r="I318" s="85">
        <f t="shared" si="17"/>
        <v>-168</v>
      </c>
      <c r="J318" s="86">
        <f t="shared" si="18"/>
        <v>45565</v>
      </c>
      <c r="K318" s="87" t="s">
        <v>14</v>
      </c>
      <c r="L318" s="59" t="s">
        <v>744</v>
      </c>
    </row>
    <row r="319" spans="1:12" x14ac:dyDescent="0.2">
      <c r="A319" s="65" t="s">
        <v>794</v>
      </c>
      <c r="B319" s="66">
        <v>45541</v>
      </c>
      <c r="C319" s="65" t="s">
        <v>955</v>
      </c>
      <c r="D319" s="65" t="s">
        <v>962</v>
      </c>
      <c r="E319" s="60">
        <v>3150</v>
      </c>
      <c r="F319" s="60">
        <v>0</v>
      </c>
      <c r="G319" s="60">
        <f t="shared" si="14"/>
        <v>27901.820000000582</v>
      </c>
      <c r="H319" s="68"/>
      <c r="I319" s="85">
        <f t="shared" si="17"/>
        <v>-3150</v>
      </c>
      <c r="J319" s="86">
        <f t="shared" si="18"/>
        <v>45565</v>
      </c>
      <c r="K319" s="87" t="s">
        <v>14</v>
      </c>
      <c r="L319" s="59" t="s">
        <v>744</v>
      </c>
    </row>
    <row r="320" spans="1:12" x14ac:dyDescent="0.2">
      <c r="A320" s="65" t="s">
        <v>794</v>
      </c>
      <c r="B320" s="66">
        <v>45541</v>
      </c>
      <c r="C320" s="65" t="s">
        <v>963</v>
      </c>
      <c r="D320" s="65"/>
      <c r="E320" s="60">
        <v>119.5</v>
      </c>
      <c r="F320" s="60">
        <v>0</v>
      </c>
      <c r="G320" s="60">
        <f t="shared" si="14"/>
        <v>31051.820000000582</v>
      </c>
      <c r="H320" s="68"/>
      <c r="I320" s="85">
        <f t="shared" si="17"/>
        <v>-119.5</v>
      </c>
      <c r="J320" s="86">
        <f t="shared" si="18"/>
        <v>45565</v>
      </c>
      <c r="K320" s="88" t="s">
        <v>753</v>
      </c>
      <c r="L320" s="59"/>
    </row>
    <row r="321" spans="1:12" x14ac:dyDescent="0.2">
      <c r="A321" s="65" t="s">
        <v>794</v>
      </c>
      <c r="B321" s="66">
        <v>45541</v>
      </c>
      <c r="C321" s="65" t="s">
        <v>686</v>
      </c>
      <c r="D321" s="65"/>
      <c r="E321" s="60">
        <v>2382</v>
      </c>
      <c r="F321" s="60">
        <v>0</v>
      </c>
      <c r="G321" s="60">
        <f t="shared" si="14"/>
        <v>31171.320000000582</v>
      </c>
      <c r="H321" s="68"/>
      <c r="I321" s="85">
        <f t="shared" si="17"/>
        <v>-2382</v>
      </c>
      <c r="J321" s="86">
        <f t="shared" si="18"/>
        <v>45565</v>
      </c>
      <c r="K321" s="88" t="s">
        <v>12</v>
      </c>
      <c r="L321" s="59"/>
    </row>
    <row r="322" spans="1:12" x14ac:dyDescent="0.2">
      <c r="A322" s="65" t="s">
        <v>794</v>
      </c>
      <c r="B322" s="66">
        <v>45539</v>
      </c>
      <c r="C322" s="65" t="s">
        <v>964</v>
      </c>
      <c r="D322" s="65"/>
      <c r="E322" s="60">
        <v>0</v>
      </c>
      <c r="F322" s="60">
        <v>1200</v>
      </c>
      <c r="G322" s="60">
        <f t="shared" si="14"/>
        <v>33553.320000000582</v>
      </c>
      <c r="H322" s="68"/>
      <c r="I322" s="85">
        <f t="shared" si="17"/>
        <v>1200</v>
      </c>
      <c r="J322" s="86">
        <f t="shared" si="18"/>
        <v>45565</v>
      </c>
      <c r="K322" s="88" t="s">
        <v>753</v>
      </c>
      <c r="L322" s="59"/>
    </row>
    <row r="323" spans="1:12" x14ac:dyDescent="0.2">
      <c r="A323" s="65" t="s">
        <v>794</v>
      </c>
      <c r="B323" s="66">
        <v>45537</v>
      </c>
      <c r="C323" s="65" t="s">
        <v>965</v>
      </c>
      <c r="D323" s="65" t="s">
        <v>966</v>
      </c>
      <c r="E323" s="60">
        <v>1490</v>
      </c>
      <c r="F323" s="60">
        <v>0</v>
      </c>
      <c r="G323" s="60">
        <f t="shared" si="14"/>
        <v>32353.320000000582</v>
      </c>
      <c r="H323" s="68"/>
      <c r="I323" s="85">
        <f t="shared" si="17"/>
        <v>-1490</v>
      </c>
      <c r="J323" s="86">
        <f t="shared" si="18"/>
        <v>45565</v>
      </c>
      <c r="K323" s="87" t="s">
        <v>14</v>
      </c>
      <c r="L323" s="59" t="s">
        <v>768</v>
      </c>
    </row>
    <row r="324" spans="1:12" x14ac:dyDescent="0.2">
      <c r="A324" s="65" t="s">
        <v>794</v>
      </c>
      <c r="B324" s="66">
        <v>45537</v>
      </c>
      <c r="C324" s="65" t="s">
        <v>938</v>
      </c>
      <c r="D324" s="65" t="s">
        <v>967</v>
      </c>
      <c r="E324" s="60">
        <v>3321.57</v>
      </c>
      <c r="F324" s="60">
        <v>0</v>
      </c>
      <c r="G324" s="60">
        <f t="shared" si="14"/>
        <v>33843.320000000582</v>
      </c>
      <c r="H324" s="68"/>
      <c r="I324" s="85">
        <f t="shared" si="17"/>
        <v>-3321.57</v>
      </c>
      <c r="J324" s="86">
        <f t="shared" si="18"/>
        <v>45565</v>
      </c>
      <c r="K324" s="87" t="s">
        <v>14</v>
      </c>
      <c r="L324" s="59" t="s">
        <v>765</v>
      </c>
    </row>
    <row r="325" spans="1:12" x14ac:dyDescent="0.2">
      <c r="A325" s="65" t="s">
        <v>794</v>
      </c>
      <c r="B325" s="66">
        <v>45537</v>
      </c>
      <c r="C325" s="65" t="s">
        <v>968</v>
      </c>
      <c r="D325" s="65" t="s">
        <v>969</v>
      </c>
      <c r="E325" s="60">
        <v>347.83</v>
      </c>
      <c r="F325" s="60">
        <v>0</v>
      </c>
      <c r="G325" s="60">
        <f t="shared" si="14"/>
        <v>37164.890000000581</v>
      </c>
      <c r="H325" s="68"/>
      <c r="I325" s="85">
        <f t="shared" si="17"/>
        <v>-347.83</v>
      </c>
      <c r="J325" s="86">
        <f t="shared" si="18"/>
        <v>45565</v>
      </c>
      <c r="K325" s="88" t="s">
        <v>11</v>
      </c>
      <c r="L325" s="59"/>
    </row>
    <row r="326" spans="1:12" x14ac:dyDescent="0.2">
      <c r="A326" s="65" t="s">
        <v>794</v>
      </c>
      <c r="B326" s="66">
        <v>45537</v>
      </c>
      <c r="C326" s="65" t="s">
        <v>970</v>
      </c>
      <c r="D326" s="65" t="s">
        <v>971</v>
      </c>
      <c r="E326" s="60">
        <v>8517</v>
      </c>
      <c r="F326" s="60">
        <v>0</v>
      </c>
      <c r="G326" s="60">
        <f t="shared" si="14"/>
        <v>37512.720000000583</v>
      </c>
      <c r="H326" s="68"/>
      <c r="I326" s="85">
        <f t="shared" si="17"/>
        <v>-8517</v>
      </c>
      <c r="J326" s="86">
        <f t="shared" si="18"/>
        <v>45565</v>
      </c>
      <c r="K326" s="87" t="s">
        <v>14</v>
      </c>
      <c r="L326" s="59" t="s">
        <v>784</v>
      </c>
    </row>
    <row r="327" spans="1:12" x14ac:dyDescent="0.2">
      <c r="A327" s="65" t="s">
        <v>794</v>
      </c>
      <c r="B327" s="66">
        <v>45537</v>
      </c>
      <c r="C327" s="65" t="s">
        <v>972</v>
      </c>
      <c r="D327" s="65" t="s">
        <v>973</v>
      </c>
      <c r="E327" s="60">
        <v>4000</v>
      </c>
      <c r="F327" s="60">
        <v>0</v>
      </c>
      <c r="G327" s="60">
        <f t="shared" si="14"/>
        <v>46029.720000000583</v>
      </c>
      <c r="H327" s="68"/>
      <c r="I327" s="85">
        <f t="shared" si="17"/>
        <v>-4000</v>
      </c>
      <c r="J327" s="86">
        <f t="shared" si="18"/>
        <v>45565</v>
      </c>
      <c r="K327" s="87" t="s">
        <v>14</v>
      </c>
      <c r="L327" s="59" t="s">
        <v>768</v>
      </c>
    </row>
    <row r="328" spans="1:12" x14ac:dyDescent="0.2">
      <c r="A328" s="65" t="s">
        <v>794</v>
      </c>
      <c r="B328" s="66">
        <v>45537</v>
      </c>
      <c r="C328" s="65" t="s">
        <v>974</v>
      </c>
      <c r="D328" s="65" t="s">
        <v>975</v>
      </c>
      <c r="E328" s="60">
        <v>10</v>
      </c>
      <c r="F328" s="60">
        <v>0</v>
      </c>
      <c r="G328" s="60">
        <f t="shared" si="14"/>
        <v>50029.720000000583</v>
      </c>
      <c r="H328" s="68"/>
      <c r="I328" s="85">
        <f t="shared" si="17"/>
        <v>-10</v>
      </c>
      <c r="J328" s="86">
        <f t="shared" si="18"/>
        <v>45565</v>
      </c>
      <c r="K328" s="87" t="s">
        <v>14</v>
      </c>
      <c r="L328" s="59" t="s">
        <v>768</v>
      </c>
    </row>
    <row r="329" spans="1:12" x14ac:dyDescent="0.2">
      <c r="A329" s="65" t="s">
        <v>794</v>
      </c>
      <c r="B329" s="66">
        <v>45537</v>
      </c>
      <c r="C329" s="65" t="s">
        <v>942</v>
      </c>
      <c r="D329" s="65" t="s">
        <v>976</v>
      </c>
      <c r="E329" s="60">
        <v>470</v>
      </c>
      <c r="F329" s="60">
        <v>0</v>
      </c>
      <c r="G329" s="60">
        <f t="shared" si="14"/>
        <v>50039.720000000583</v>
      </c>
      <c r="H329" s="68"/>
      <c r="I329" s="85">
        <f t="shared" si="17"/>
        <v>-470</v>
      </c>
      <c r="J329" s="86">
        <f t="shared" si="18"/>
        <v>45565</v>
      </c>
      <c r="K329" s="87" t="s">
        <v>14</v>
      </c>
      <c r="L329" s="59" t="s">
        <v>744</v>
      </c>
    </row>
    <row r="330" spans="1:12" x14ac:dyDescent="0.2">
      <c r="A330" s="65" t="s">
        <v>794</v>
      </c>
      <c r="B330" s="66">
        <v>45537</v>
      </c>
      <c r="C330" s="65" t="s">
        <v>944</v>
      </c>
      <c r="D330" s="65" t="s">
        <v>977</v>
      </c>
      <c r="E330" s="60">
        <v>295</v>
      </c>
      <c r="F330" s="60">
        <v>0</v>
      </c>
      <c r="G330" s="60">
        <f t="shared" si="14"/>
        <v>50509.720000000583</v>
      </c>
      <c r="H330" s="68"/>
      <c r="I330" s="85">
        <f t="shared" si="17"/>
        <v>-295</v>
      </c>
      <c r="J330" s="86">
        <f t="shared" si="18"/>
        <v>45565</v>
      </c>
      <c r="K330" s="87" t="s">
        <v>14</v>
      </c>
      <c r="L330" s="59" t="s">
        <v>744</v>
      </c>
    </row>
    <row r="331" spans="1:12" x14ac:dyDescent="0.2">
      <c r="A331" s="65" t="s">
        <v>794</v>
      </c>
      <c r="B331" s="66">
        <v>45537</v>
      </c>
      <c r="C331" s="65" t="s">
        <v>978</v>
      </c>
      <c r="D331" s="65" t="s">
        <v>979</v>
      </c>
      <c r="E331" s="60">
        <v>3300</v>
      </c>
      <c r="F331" s="60">
        <v>0</v>
      </c>
      <c r="G331" s="60">
        <f t="shared" si="14"/>
        <v>50804.720000000583</v>
      </c>
      <c r="H331" s="68"/>
      <c r="I331" s="85">
        <f t="shared" si="17"/>
        <v>-3300</v>
      </c>
      <c r="J331" s="86">
        <f t="shared" si="18"/>
        <v>45565</v>
      </c>
      <c r="K331" s="88" t="s">
        <v>12</v>
      </c>
      <c r="L331" s="59"/>
    </row>
    <row r="332" spans="1:12" x14ac:dyDescent="0.2">
      <c r="A332" s="65" t="s">
        <v>794</v>
      </c>
      <c r="B332" s="66">
        <v>45537</v>
      </c>
      <c r="C332" s="65" t="s">
        <v>980</v>
      </c>
      <c r="D332" s="65"/>
      <c r="E332" s="60">
        <v>892.8</v>
      </c>
      <c r="F332" s="60">
        <v>0</v>
      </c>
      <c r="G332" s="60">
        <f t="shared" si="14"/>
        <v>54104.720000000583</v>
      </c>
      <c r="H332" s="68"/>
      <c r="I332" s="85">
        <f t="shared" si="17"/>
        <v>-892.8</v>
      </c>
      <c r="J332" s="86">
        <f t="shared" si="18"/>
        <v>45565</v>
      </c>
      <c r="K332" s="88" t="s">
        <v>753</v>
      </c>
      <c r="L332" s="59"/>
    </row>
    <row r="333" spans="1:12" x14ac:dyDescent="0.2">
      <c r="A333" s="65" t="s">
        <v>794</v>
      </c>
      <c r="B333" s="66">
        <v>45537</v>
      </c>
      <c r="C333" s="65" t="s">
        <v>948</v>
      </c>
      <c r="D333" s="65" t="s">
        <v>981</v>
      </c>
      <c r="E333" s="60">
        <v>1200</v>
      </c>
      <c r="F333" s="60">
        <v>0</v>
      </c>
      <c r="G333" s="60">
        <f t="shared" si="14"/>
        <v>54997.520000000586</v>
      </c>
      <c r="H333" s="68"/>
      <c r="I333" s="85">
        <f t="shared" si="17"/>
        <v>-1200</v>
      </c>
      <c r="J333" s="86">
        <f t="shared" si="18"/>
        <v>45565</v>
      </c>
      <c r="K333" s="88" t="s">
        <v>12</v>
      </c>
      <c r="L333" s="59"/>
    </row>
    <row r="334" spans="1:12" x14ac:dyDescent="0.2">
      <c r="A334" s="65" t="s">
        <v>794</v>
      </c>
      <c r="B334" s="66">
        <v>45537</v>
      </c>
      <c r="C334" s="65" t="s">
        <v>982</v>
      </c>
      <c r="D334" s="65"/>
      <c r="E334" s="60">
        <v>0</v>
      </c>
      <c r="F334" s="60">
        <v>315.60000000000002</v>
      </c>
      <c r="G334" s="60">
        <f t="shared" si="14"/>
        <v>56197.520000000586</v>
      </c>
      <c r="H334" s="68"/>
      <c r="I334" s="85">
        <f t="shared" si="17"/>
        <v>315.60000000000002</v>
      </c>
      <c r="J334" s="86">
        <f t="shared" si="18"/>
        <v>45565</v>
      </c>
      <c r="K334" s="88" t="s">
        <v>753</v>
      </c>
      <c r="L334" s="59"/>
    </row>
    <row r="335" spans="1:12" x14ac:dyDescent="0.2">
      <c r="A335" s="65" t="s">
        <v>794</v>
      </c>
      <c r="B335" s="66">
        <v>45537</v>
      </c>
      <c r="C335" s="65" t="s">
        <v>929</v>
      </c>
      <c r="D335" s="65"/>
      <c r="E335" s="60">
        <v>0</v>
      </c>
      <c r="F335" s="60">
        <v>70</v>
      </c>
      <c r="G335" s="60">
        <f t="shared" si="14"/>
        <v>55881.920000000588</v>
      </c>
      <c r="H335" s="68"/>
      <c r="I335" s="85">
        <f t="shared" si="17"/>
        <v>70</v>
      </c>
      <c r="J335" s="86">
        <f t="shared" si="18"/>
        <v>45565</v>
      </c>
      <c r="K335" s="88" t="s">
        <v>753</v>
      </c>
      <c r="L335" s="59"/>
    </row>
    <row r="336" spans="1:12" x14ac:dyDescent="0.2">
      <c r="A336" s="65" t="s">
        <v>794</v>
      </c>
      <c r="B336" s="66">
        <v>45537</v>
      </c>
      <c r="C336" s="65" t="s">
        <v>983</v>
      </c>
      <c r="D336" s="65" t="s">
        <v>984</v>
      </c>
      <c r="E336" s="60">
        <v>2385.6</v>
      </c>
      <c r="F336" s="60">
        <v>0</v>
      </c>
      <c r="G336" s="60">
        <f t="shared" si="14"/>
        <v>55811.920000000588</v>
      </c>
      <c r="H336" s="68"/>
      <c r="I336" s="85">
        <f t="shared" ref="I336:I399" si="19">-E336+F336</f>
        <v>-2385.6</v>
      </c>
      <c r="J336" s="86">
        <f t="shared" ref="J336:J399" si="20">EOMONTH(B336,0)</f>
        <v>45565</v>
      </c>
      <c r="K336" s="88" t="s">
        <v>12</v>
      </c>
      <c r="L336" s="59"/>
    </row>
    <row r="337" spans="1:12" x14ac:dyDescent="0.2">
      <c r="A337" s="65" t="s">
        <v>794</v>
      </c>
      <c r="B337" s="66">
        <v>45537</v>
      </c>
      <c r="C337" s="65" t="s">
        <v>985</v>
      </c>
      <c r="D337" s="65" t="s">
        <v>986</v>
      </c>
      <c r="E337" s="60">
        <v>2419.1999999999998</v>
      </c>
      <c r="F337" s="60">
        <v>0</v>
      </c>
      <c r="G337" s="60">
        <f t="shared" si="14"/>
        <v>58197.520000000586</v>
      </c>
      <c r="H337" s="68"/>
      <c r="I337" s="85">
        <f t="shared" si="19"/>
        <v>-2419.1999999999998</v>
      </c>
      <c r="J337" s="86">
        <f t="shared" si="20"/>
        <v>45565</v>
      </c>
      <c r="K337" s="88" t="s">
        <v>13</v>
      </c>
      <c r="L337" s="59"/>
    </row>
    <row r="338" spans="1:12" x14ac:dyDescent="0.2">
      <c r="A338" s="65" t="s">
        <v>794</v>
      </c>
      <c r="B338" s="66">
        <v>45537</v>
      </c>
      <c r="C338" s="65" t="s">
        <v>987</v>
      </c>
      <c r="D338" s="65" t="s">
        <v>988</v>
      </c>
      <c r="E338" s="60">
        <v>561.4</v>
      </c>
      <c r="F338" s="60">
        <v>0</v>
      </c>
      <c r="G338" s="60">
        <f t="shared" si="14"/>
        <v>60616.720000000583</v>
      </c>
      <c r="H338" s="68"/>
      <c r="I338" s="85">
        <f t="shared" si="19"/>
        <v>-561.4</v>
      </c>
      <c r="J338" s="86">
        <f t="shared" si="20"/>
        <v>45565</v>
      </c>
      <c r="K338" s="87" t="s">
        <v>14</v>
      </c>
      <c r="L338" s="59" t="s">
        <v>744</v>
      </c>
    </row>
    <row r="339" spans="1:12" x14ac:dyDescent="0.2">
      <c r="A339" s="65" t="s">
        <v>794</v>
      </c>
      <c r="B339" s="66">
        <v>45537</v>
      </c>
      <c r="C339" s="65" t="s">
        <v>948</v>
      </c>
      <c r="D339" s="65" t="s">
        <v>989</v>
      </c>
      <c r="E339" s="60">
        <v>900</v>
      </c>
      <c r="F339" s="60">
        <v>0</v>
      </c>
      <c r="G339" s="60">
        <f t="shared" si="14"/>
        <v>61178.120000000585</v>
      </c>
      <c r="H339" s="68"/>
      <c r="I339" s="85">
        <f t="shared" si="19"/>
        <v>-900</v>
      </c>
      <c r="J339" s="86">
        <f t="shared" si="20"/>
        <v>45565</v>
      </c>
      <c r="K339" s="88" t="s">
        <v>12</v>
      </c>
      <c r="L339" s="59"/>
    </row>
    <row r="340" spans="1:12" x14ac:dyDescent="0.2">
      <c r="A340" s="65" t="s">
        <v>794</v>
      </c>
      <c r="B340" s="66">
        <v>45537</v>
      </c>
      <c r="C340" s="65" t="s">
        <v>990</v>
      </c>
      <c r="D340" s="65" t="s">
        <v>991</v>
      </c>
      <c r="E340" s="60">
        <v>1061.0999999999999</v>
      </c>
      <c r="F340" s="60">
        <v>0</v>
      </c>
      <c r="G340" s="60">
        <f t="shared" si="14"/>
        <v>62078.120000000585</v>
      </c>
      <c r="H340" s="68"/>
      <c r="I340" s="85">
        <f t="shared" si="19"/>
        <v>-1061.0999999999999</v>
      </c>
      <c r="J340" s="86">
        <f t="shared" si="20"/>
        <v>45565</v>
      </c>
      <c r="K340" s="87" t="s">
        <v>14</v>
      </c>
      <c r="L340" s="59" t="s">
        <v>744</v>
      </c>
    </row>
    <row r="341" spans="1:12" x14ac:dyDescent="0.2">
      <c r="A341" s="65" t="s">
        <v>794</v>
      </c>
      <c r="B341" s="66">
        <v>45537</v>
      </c>
      <c r="C341" s="65" t="s">
        <v>992</v>
      </c>
      <c r="D341" s="65" t="s">
        <v>993</v>
      </c>
      <c r="E341" s="60">
        <v>9840</v>
      </c>
      <c r="F341" s="60">
        <v>0</v>
      </c>
      <c r="G341" s="60">
        <f t="shared" si="14"/>
        <v>63139.220000000583</v>
      </c>
      <c r="H341" s="68"/>
      <c r="I341" s="85">
        <f t="shared" si="19"/>
        <v>-9840</v>
      </c>
      <c r="J341" s="86">
        <f t="shared" si="20"/>
        <v>45565</v>
      </c>
      <c r="K341" s="88" t="s">
        <v>12</v>
      </c>
      <c r="L341" s="59"/>
    </row>
    <row r="342" spans="1:12" x14ac:dyDescent="0.2">
      <c r="A342" s="65" t="s">
        <v>794</v>
      </c>
      <c r="B342" s="66">
        <v>45537</v>
      </c>
      <c r="C342" s="65" t="s">
        <v>950</v>
      </c>
      <c r="D342" s="65" t="s">
        <v>994</v>
      </c>
      <c r="E342" s="60">
        <v>4188</v>
      </c>
      <c r="F342" s="60">
        <v>0</v>
      </c>
      <c r="G342" s="60">
        <f t="shared" si="14"/>
        <v>72979.220000000583</v>
      </c>
      <c r="H342" s="68"/>
      <c r="I342" s="85">
        <f t="shared" si="19"/>
        <v>-4188</v>
      </c>
      <c r="J342" s="86">
        <f t="shared" si="20"/>
        <v>45565</v>
      </c>
      <c r="K342" s="87" t="s">
        <v>14</v>
      </c>
      <c r="L342" s="59" t="s">
        <v>768</v>
      </c>
    </row>
    <row r="343" spans="1:12" x14ac:dyDescent="0.2">
      <c r="A343" s="65" t="s">
        <v>794</v>
      </c>
      <c r="B343" s="66">
        <v>45534</v>
      </c>
      <c r="C343" s="65" t="s">
        <v>935</v>
      </c>
      <c r="D343" s="65"/>
      <c r="E343" s="60">
        <v>0</v>
      </c>
      <c r="F343" s="60">
        <v>20000</v>
      </c>
      <c r="G343" s="60">
        <f t="shared" si="14"/>
        <v>77167.220000000583</v>
      </c>
      <c r="H343" s="68"/>
      <c r="I343" s="85">
        <f t="shared" si="19"/>
        <v>20000</v>
      </c>
      <c r="J343" s="86">
        <f t="shared" si="20"/>
        <v>45535</v>
      </c>
      <c r="K343" s="88" t="s">
        <v>995</v>
      </c>
      <c r="L343" s="59"/>
    </row>
    <row r="344" spans="1:12" x14ac:dyDescent="0.2">
      <c r="A344" s="65" t="s">
        <v>794</v>
      </c>
      <c r="B344" s="66">
        <v>45534</v>
      </c>
      <c r="C344" s="65" t="s">
        <v>935</v>
      </c>
      <c r="D344" s="65"/>
      <c r="E344" s="60">
        <v>0</v>
      </c>
      <c r="F344" s="60">
        <v>20000</v>
      </c>
      <c r="G344" s="60">
        <f t="shared" si="14"/>
        <v>57167.220000000583</v>
      </c>
      <c r="H344" s="68"/>
      <c r="I344" s="85">
        <f t="shared" si="19"/>
        <v>20000</v>
      </c>
      <c r="J344" s="86">
        <f t="shared" si="20"/>
        <v>45535</v>
      </c>
      <c r="K344" s="88" t="s">
        <v>995</v>
      </c>
      <c r="L344" s="59"/>
    </row>
    <row r="345" spans="1:12" x14ac:dyDescent="0.2">
      <c r="A345" s="65" t="s">
        <v>794</v>
      </c>
      <c r="B345" s="66">
        <v>45534</v>
      </c>
      <c r="C345" s="65" t="s">
        <v>935</v>
      </c>
      <c r="D345" s="65"/>
      <c r="E345" s="60">
        <v>0</v>
      </c>
      <c r="F345" s="60">
        <v>20000</v>
      </c>
      <c r="G345" s="60">
        <f t="shared" si="14"/>
        <v>37167.220000000583</v>
      </c>
      <c r="H345" s="68"/>
      <c r="I345" s="85">
        <f t="shared" si="19"/>
        <v>20000</v>
      </c>
      <c r="J345" s="86">
        <f t="shared" si="20"/>
        <v>45535</v>
      </c>
      <c r="K345" s="88" t="s">
        <v>995</v>
      </c>
      <c r="L345" s="59"/>
    </row>
    <row r="346" spans="1:12" x14ac:dyDescent="0.2">
      <c r="A346" s="65" t="s">
        <v>794</v>
      </c>
      <c r="B346" s="66">
        <v>45532</v>
      </c>
      <c r="C346" s="65" t="s">
        <v>930</v>
      </c>
      <c r="D346" s="65"/>
      <c r="E346" s="60">
        <v>753.62</v>
      </c>
      <c r="F346" s="60">
        <v>0</v>
      </c>
      <c r="G346" s="60">
        <f t="shared" si="14"/>
        <v>17167.220000000587</v>
      </c>
      <c r="H346" s="68"/>
      <c r="I346" s="85">
        <f t="shared" si="19"/>
        <v>-753.62</v>
      </c>
      <c r="J346" s="86">
        <f t="shared" si="20"/>
        <v>45535</v>
      </c>
      <c r="K346" s="87" t="s">
        <v>14</v>
      </c>
      <c r="L346" s="59" t="s">
        <v>744</v>
      </c>
    </row>
    <row r="347" spans="1:12" x14ac:dyDescent="0.2">
      <c r="A347" s="65" t="s">
        <v>794</v>
      </c>
      <c r="B347" s="66">
        <v>45531</v>
      </c>
      <c r="C347" s="65" t="s">
        <v>934</v>
      </c>
      <c r="D347" s="65"/>
      <c r="E347" s="60">
        <v>0</v>
      </c>
      <c r="F347" s="60">
        <v>9816.1200000000008</v>
      </c>
      <c r="G347" s="60">
        <f t="shared" si="14"/>
        <v>17920.840000000586</v>
      </c>
      <c r="H347" s="68"/>
      <c r="I347" s="85">
        <f t="shared" si="19"/>
        <v>9816.1200000000008</v>
      </c>
      <c r="J347" s="86">
        <f t="shared" si="20"/>
        <v>45535</v>
      </c>
      <c r="K347" s="88" t="s">
        <v>753</v>
      </c>
      <c r="L347" s="59"/>
    </row>
    <row r="348" spans="1:12" x14ac:dyDescent="0.2">
      <c r="A348" s="65" t="s">
        <v>794</v>
      </c>
      <c r="B348" s="66">
        <v>45531</v>
      </c>
      <c r="C348" s="65" t="s">
        <v>996</v>
      </c>
      <c r="D348" s="65"/>
      <c r="E348" s="60">
        <v>0</v>
      </c>
      <c r="F348" s="60">
        <v>189.87</v>
      </c>
      <c r="G348" s="60">
        <f t="shared" si="14"/>
        <v>8104.7200000005851</v>
      </c>
      <c r="H348" s="68"/>
      <c r="I348" s="85">
        <f t="shared" si="19"/>
        <v>189.87</v>
      </c>
      <c r="J348" s="86">
        <f t="shared" si="20"/>
        <v>45535</v>
      </c>
      <c r="K348" s="88" t="s">
        <v>753</v>
      </c>
      <c r="L348" s="59"/>
    </row>
    <row r="349" spans="1:12" x14ac:dyDescent="0.2">
      <c r="A349" s="65" t="s">
        <v>794</v>
      </c>
      <c r="B349" s="66">
        <v>45531</v>
      </c>
      <c r="C349" s="65" t="s">
        <v>931</v>
      </c>
      <c r="D349" s="65"/>
      <c r="E349" s="60">
        <v>0</v>
      </c>
      <c r="F349" s="60">
        <v>210</v>
      </c>
      <c r="G349" s="60">
        <f t="shared" si="14"/>
        <v>7914.8500000005852</v>
      </c>
      <c r="H349" s="68"/>
      <c r="I349" s="85">
        <f t="shared" si="19"/>
        <v>210</v>
      </c>
      <c r="J349" s="86">
        <f t="shared" si="20"/>
        <v>45535</v>
      </c>
      <c r="K349" s="88" t="s">
        <v>753</v>
      </c>
      <c r="L349" s="59"/>
    </row>
    <row r="350" spans="1:12" x14ac:dyDescent="0.2">
      <c r="A350" s="65" t="s">
        <v>794</v>
      </c>
      <c r="B350" s="66">
        <v>45526</v>
      </c>
      <c r="C350" s="65" t="s">
        <v>997</v>
      </c>
      <c r="D350" s="65"/>
      <c r="E350" s="60">
        <v>0</v>
      </c>
      <c r="F350" s="60">
        <v>942.5</v>
      </c>
      <c r="G350" s="60">
        <f t="shared" si="14"/>
        <v>7704.8500000005852</v>
      </c>
      <c r="H350" s="68"/>
      <c r="I350" s="85">
        <f t="shared" si="19"/>
        <v>942.5</v>
      </c>
      <c r="J350" s="86">
        <f t="shared" si="20"/>
        <v>45535</v>
      </c>
      <c r="K350" s="88" t="s">
        <v>753</v>
      </c>
      <c r="L350" s="59"/>
    </row>
    <row r="351" spans="1:12" x14ac:dyDescent="0.2">
      <c r="A351" s="65" t="s">
        <v>794</v>
      </c>
      <c r="B351" s="66">
        <v>45524</v>
      </c>
      <c r="C351" s="65" t="s">
        <v>801</v>
      </c>
      <c r="D351" s="65" t="s">
        <v>998</v>
      </c>
      <c r="E351" s="60">
        <v>1083.8399999999999</v>
      </c>
      <c r="F351" s="60"/>
      <c r="G351" s="60">
        <f t="shared" si="14"/>
        <v>6762.3500000005852</v>
      </c>
      <c r="H351" s="68"/>
      <c r="I351" s="85">
        <f t="shared" si="19"/>
        <v>-1083.8399999999999</v>
      </c>
      <c r="J351" s="86">
        <f t="shared" si="20"/>
        <v>45535</v>
      </c>
      <c r="K351" s="87" t="s">
        <v>14</v>
      </c>
      <c r="L351" s="59" t="s">
        <v>744</v>
      </c>
    </row>
    <row r="352" spans="1:12" x14ac:dyDescent="0.2">
      <c r="A352" s="65" t="s">
        <v>794</v>
      </c>
      <c r="B352" s="66">
        <v>45524</v>
      </c>
      <c r="C352" s="65" t="s">
        <v>999</v>
      </c>
      <c r="D352" s="65" t="s">
        <v>1000</v>
      </c>
      <c r="E352" s="60">
        <v>390.36</v>
      </c>
      <c r="F352" s="60"/>
      <c r="G352" s="60">
        <f t="shared" si="14"/>
        <v>7846.1900000005853</v>
      </c>
      <c r="H352" s="68"/>
      <c r="I352" s="85">
        <f t="shared" si="19"/>
        <v>-390.36</v>
      </c>
      <c r="J352" s="86">
        <f t="shared" si="20"/>
        <v>45535</v>
      </c>
      <c r="K352" s="87" t="s">
        <v>14</v>
      </c>
      <c r="L352" s="59" t="s">
        <v>759</v>
      </c>
    </row>
    <row r="353" spans="1:12" x14ac:dyDescent="0.2">
      <c r="A353" s="65" t="s">
        <v>794</v>
      </c>
      <c r="B353" s="66">
        <v>45524</v>
      </c>
      <c r="C353" s="65" t="s">
        <v>999</v>
      </c>
      <c r="D353" s="65" t="s">
        <v>1000</v>
      </c>
      <c r="E353" s="60">
        <v>390.36</v>
      </c>
      <c r="F353" s="60"/>
      <c r="G353" s="60">
        <f t="shared" si="14"/>
        <v>8236.550000000585</v>
      </c>
      <c r="H353" s="68"/>
      <c r="I353" s="85">
        <f t="shared" si="19"/>
        <v>-390.36</v>
      </c>
      <c r="J353" s="86">
        <f t="shared" si="20"/>
        <v>45535</v>
      </c>
      <c r="K353" s="87" t="s">
        <v>14</v>
      </c>
      <c r="L353" s="59" t="s">
        <v>759</v>
      </c>
    </row>
    <row r="354" spans="1:12" x14ac:dyDescent="0.2">
      <c r="A354" s="65" t="s">
        <v>794</v>
      </c>
      <c r="B354" s="66">
        <v>45524</v>
      </c>
      <c r="C354" s="65" t="s">
        <v>1001</v>
      </c>
      <c r="D354" s="65" t="s">
        <v>1000</v>
      </c>
      <c r="E354" s="60">
        <v>2112</v>
      </c>
      <c r="F354" s="60"/>
      <c r="G354" s="60">
        <f t="shared" si="14"/>
        <v>8626.9100000005856</v>
      </c>
      <c r="H354" s="68"/>
      <c r="I354" s="85">
        <f t="shared" si="19"/>
        <v>-2112</v>
      </c>
      <c r="J354" s="86">
        <f t="shared" si="20"/>
        <v>45535</v>
      </c>
      <c r="K354" s="87" t="s">
        <v>14</v>
      </c>
      <c r="L354" s="59" t="s">
        <v>768</v>
      </c>
    </row>
    <row r="355" spans="1:12" x14ac:dyDescent="0.2">
      <c r="A355" s="65" t="s">
        <v>794</v>
      </c>
      <c r="B355" s="66">
        <v>45524</v>
      </c>
      <c r="C355" s="65" t="s">
        <v>1001</v>
      </c>
      <c r="D355" s="65" t="s">
        <v>1000</v>
      </c>
      <c r="E355" s="60">
        <v>600</v>
      </c>
      <c r="F355" s="60"/>
      <c r="G355" s="60">
        <f t="shared" si="14"/>
        <v>10738.910000000586</v>
      </c>
      <c r="H355" s="68"/>
      <c r="I355" s="85">
        <f t="shared" si="19"/>
        <v>-600</v>
      </c>
      <c r="J355" s="86">
        <f t="shared" si="20"/>
        <v>45535</v>
      </c>
      <c r="K355" s="87" t="s">
        <v>14</v>
      </c>
      <c r="L355" s="59" t="s">
        <v>768</v>
      </c>
    </row>
    <row r="356" spans="1:12" x14ac:dyDescent="0.2">
      <c r="A356" s="65" t="s">
        <v>794</v>
      </c>
      <c r="B356" s="66">
        <v>45524</v>
      </c>
      <c r="C356" s="65" t="s">
        <v>1001</v>
      </c>
      <c r="D356" s="65" t="s">
        <v>1000</v>
      </c>
      <c r="E356" s="60">
        <v>2496</v>
      </c>
      <c r="F356" s="60"/>
      <c r="G356" s="60">
        <f t="shared" si="14"/>
        <v>11338.910000000586</v>
      </c>
      <c r="H356" s="68"/>
      <c r="I356" s="85">
        <f t="shared" si="19"/>
        <v>-2496</v>
      </c>
      <c r="J356" s="86">
        <f t="shared" si="20"/>
        <v>45535</v>
      </c>
      <c r="K356" s="87" t="s">
        <v>14</v>
      </c>
      <c r="L356" s="59" t="s">
        <v>768</v>
      </c>
    </row>
    <row r="357" spans="1:12" x14ac:dyDescent="0.2">
      <c r="A357" s="65" t="s">
        <v>794</v>
      </c>
      <c r="B357" s="66">
        <v>45523</v>
      </c>
      <c r="C357" s="65" t="s">
        <v>1002</v>
      </c>
      <c r="D357" s="65" t="s">
        <v>1000</v>
      </c>
      <c r="E357" s="60">
        <v>168843.87</v>
      </c>
      <c r="F357" s="60"/>
      <c r="G357" s="60">
        <f t="shared" si="14"/>
        <v>13834.910000000586</v>
      </c>
      <c r="H357" s="68"/>
      <c r="I357" s="85">
        <f t="shared" si="19"/>
        <v>-168843.87</v>
      </c>
      <c r="J357" s="86">
        <f t="shared" si="20"/>
        <v>45535</v>
      </c>
      <c r="K357" s="88" t="s">
        <v>9</v>
      </c>
      <c r="L357" s="59"/>
    </row>
    <row r="358" spans="1:12" x14ac:dyDescent="0.2">
      <c r="A358" s="65" t="s">
        <v>794</v>
      </c>
      <c r="B358" s="66">
        <v>45523</v>
      </c>
      <c r="C358" s="65" t="s">
        <v>1003</v>
      </c>
      <c r="D358" s="65" t="s">
        <v>1004</v>
      </c>
      <c r="E358" s="60"/>
      <c r="F358" s="60">
        <v>140000</v>
      </c>
      <c r="G358" s="60">
        <f t="shared" si="14"/>
        <v>182678.78000000058</v>
      </c>
      <c r="H358" s="68"/>
      <c r="I358" s="85">
        <f t="shared" si="19"/>
        <v>140000</v>
      </c>
      <c r="J358" s="86">
        <f t="shared" si="20"/>
        <v>45535</v>
      </c>
      <c r="K358" s="88" t="s">
        <v>995</v>
      </c>
      <c r="L358" s="59"/>
    </row>
    <row r="359" spans="1:12" x14ac:dyDescent="0.2">
      <c r="A359" s="65" t="s">
        <v>794</v>
      </c>
      <c r="B359" s="66">
        <v>45523</v>
      </c>
      <c r="C359" s="65" t="s">
        <v>1005</v>
      </c>
      <c r="D359" s="65" t="s">
        <v>1006</v>
      </c>
      <c r="E359" s="60"/>
      <c r="F359" s="60">
        <v>127.83</v>
      </c>
      <c r="G359" s="60">
        <f t="shared" si="14"/>
        <v>42678.780000000588</v>
      </c>
      <c r="H359" s="68"/>
      <c r="I359" s="85">
        <f t="shared" si="19"/>
        <v>127.83</v>
      </c>
      <c r="J359" s="86">
        <f t="shared" si="20"/>
        <v>45535</v>
      </c>
      <c r="K359" s="88" t="s">
        <v>753</v>
      </c>
      <c r="L359" s="59"/>
    </row>
    <row r="360" spans="1:12" x14ac:dyDescent="0.2">
      <c r="A360" s="65" t="s">
        <v>794</v>
      </c>
      <c r="B360" s="66">
        <v>45520</v>
      </c>
      <c r="C360" s="65" t="s">
        <v>1007</v>
      </c>
      <c r="D360" s="65" t="s">
        <v>1000</v>
      </c>
      <c r="E360" s="60">
        <v>307.97000000000003</v>
      </c>
      <c r="F360" s="60"/>
      <c r="G360" s="60">
        <f t="shared" si="14"/>
        <v>42550.950000000586</v>
      </c>
      <c r="H360" s="68"/>
      <c r="I360" s="85">
        <f t="shared" si="19"/>
        <v>-307.97000000000003</v>
      </c>
      <c r="J360" s="86">
        <f t="shared" si="20"/>
        <v>45535</v>
      </c>
      <c r="K360" s="87" t="s">
        <v>14</v>
      </c>
      <c r="L360" s="59" t="s">
        <v>744</v>
      </c>
    </row>
    <row r="361" spans="1:12" x14ac:dyDescent="0.2">
      <c r="A361" s="65" t="s">
        <v>794</v>
      </c>
      <c r="B361" s="66">
        <v>45518</v>
      </c>
      <c r="C361" s="65" t="s">
        <v>922</v>
      </c>
      <c r="D361" s="65" t="s">
        <v>1000</v>
      </c>
      <c r="E361" s="60">
        <v>383.44</v>
      </c>
      <c r="F361" s="60"/>
      <c r="G361" s="60">
        <f t="shared" si="14"/>
        <v>42858.920000000588</v>
      </c>
      <c r="H361" s="68"/>
      <c r="I361" s="85">
        <f t="shared" si="19"/>
        <v>-383.44</v>
      </c>
      <c r="J361" s="86">
        <f t="shared" si="20"/>
        <v>45535</v>
      </c>
      <c r="K361" s="87" t="s">
        <v>14</v>
      </c>
      <c r="L361" s="59" t="s">
        <v>759</v>
      </c>
    </row>
    <row r="362" spans="1:12" x14ac:dyDescent="0.2">
      <c r="A362" s="65" t="s">
        <v>794</v>
      </c>
      <c r="B362" s="66">
        <v>45511</v>
      </c>
      <c r="C362" s="65" t="s">
        <v>1008</v>
      </c>
      <c r="D362" s="65" t="s">
        <v>1000</v>
      </c>
      <c r="E362" s="60">
        <v>271.8</v>
      </c>
      <c r="F362" s="60"/>
      <c r="G362" s="60">
        <f t="shared" si="14"/>
        <v>43242.36000000059</v>
      </c>
      <c r="H362" s="68"/>
      <c r="I362" s="85">
        <f t="shared" si="19"/>
        <v>-271.8</v>
      </c>
      <c r="J362" s="86">
        <f t="shared" si="20"/>
        <v>45535</v>
      </c>
      <c r="K362" s="87" t="s">
        <v>14</v>
      </c>
      <c r="L362" s="59" t="s">
        <v>744</v>
      </c>
    </row>
    <row r="363" spans="1:12" x14ac:dyDescent="0.2">
      <c r="A363" s="65" t="s">
        <v>794</v>
      </c>
      <c r="B363" s="66">
        <v>45511</v>
      </c>
      <c r="C363" s="65" t="s">
        <v>1001</v>
      </c>
      <c r="D363" s="65" t="s">
        <v>1000</v>
      </c>
      <c r="E363" s="60">
        <v>2100</v>
      </c>
      <c r="F363" s="60"/>
      <c r="G363" s="60">
        <f t="shared" si="14"/>
        <v>43514.160000000593</v>
      </c>
      <c r="H363" s="68"/>
      <c r="I363" s="85">
        <f t="shared" si="19"/>
        <v>-2100</v>
      </c>
      <c r="J363" s="86">
        <f t="shared" si="20"/>
        <v>45535</v>
      </c>
      <c r="K363" s="87" t="s">
        <v>14</v>
      </c>
      <c r="L363" s="59" t="s">
        <v>768</v>
      </c>
    </row>
    <row r="364" spans="1:12" x14ac:dyDescent="0.2">
      <c r="A364" s="65" t="s">
        <v>794</v>
      </c>
      <c r="B364" s="66">
        <v>45511</v>
      </c>
      <c r="C364" s="65" t="s">
        <v>1009</v>
      </c>
      <c r="D364" s="65" t="s">
        <v>1000</v>
      </c>
      <c r="E364" s="60">
        <v>7200</v>
      </c>
      <c r="F364" s="60"/>
      <c r="G364" s="60">
        <f t="shared" si="14"/>
        <v>45614.160000000593</v>
      </c>
      <c r="H364" s="68"/>
      <c r="I364" s="85">
        <f t="shared" si="19"/>
        <v>-7200</v>
      </c>
      <c r="J364" s="86">
        <f t="shared" si="20"/>
        <v>45535</v>
      </c>
      <c r="K364" s="87" t="s">
        <v>14</v>
      </c>
      <c r="L364" s="59" t="s">
        <v>791</v>
      </c>
    </row>
    <row r="365" spans="1:12" x14ac:dyDescent="0.2">
      <c r="A365" s="65" t="s">
        <v>794</v>
      </c>
      <c r="B365" s="66">
        <v>45510</v>
      </c>
      <c r="C365" s="65" t="s">
        <v>1010</v>
      </c>
      <c r="D365" s="65" t="s">
        <v>1000</v>
      </c>
      <c r="E365" s="60">
        <v>49.99</v>
      </c>
      <c r="F365" s="60"/>
      <c r="G365" s="60">
        <f t="shared" si="14"/>
        <v>52814.160000000593</v>
      </c>
      <c r="H365" s="68"/>
      <c r="I365" s="85">
        <f t="shared" si="19"/>
        <v>-49.99</v>
      </c>
      <c r="J365" s="86">
        <f t="shared" si="20"/>
        <v>45535</v>
      </c>
      <c r="K365" s="87" t="s">
        <v>14</v>
      </c>
      <c r="L365" s="59" t="s">
        <v>768</v>
      </c>
    </row>
    <row r="366" spans="1:12" x14ac:dyDescent="0.2">
      <c r="A366" s="65" t="s">
        <v>794</v>
      </c>
      <c r="B366" s="66">
        <v>45510</v>
      </c>
      <c r="C366" s="65" t="s">
        <v>861</v>
      </c>
      <c r="D366" s="65" t="s">
        <v>1000</v>
      </c>
      <c r="E366" s="60">
        <v>1500</v>
      </c>
      <c r="F366" s="60"/>
      <c r="G366" s="60">
        <f t="shared" si="14"/>
        <v>52864.150000000591</v>
      </c>
      <c r="H366" s="68"/>
      <c r="I366" s="85">
        <f t="shared" si="19"/>
        <v>-1500</v>
      </c>
      <c r="J366" s="86">
        <f t="shared" si="20"/>
        <v>45535</v>
      </c>
      <c r="K366" s="88" t="s">
        <v>12</v>
      </c>
      <c r="L366" s="59"/>
    </row>
    <row r="367" spans="1:12" x14ac:dyDescent="0.2">
      <c r="A367" s="65" t="s">
        <v>794</v>
      </c>
      <c r="B367" s="66">
        <v>45510</v>
      </c>
      <c r="C367" s="65" t="s">
        <v>38</v>
      </c>
      <c r="D367" s="65" t="s">
        <v>1000</v>
      </c>
      <c r="E367" s="60">
        <v>2100</v>
      </c>
      <c r="F367" s="60"/>
      <c r="G367" s="60">
        <f t="shared" si="14"/>
        <v>54364.150000000591</v>
      </c>
      <c r="H367" s="68"/>
      <c r="I367" s="85">
        <f t="shared" si="19"/>
        <v>-2100</v>
      </c>
      <c r="J367" s="86">
        <f t="shared" si="20"/>
        <v>45535</v>
      </c>
      <c r="K367" s="88" t="s">
        <v>12</v>
      </c>
      <c r="L367" s="59"/>
    </row>
    <row r="368" spans="1:12" x14ac:dyDescent="0.2">
      <c r="A368" s="65" t="s">
        <v>794</v>
      </c>
      <c r="B368" s="66">
        <v>45510</v>
      </c>
      <c r="C368" s="65" t="s">
        <v>866</v>
      </c>
      <c r="D368" s="65" t="s">
        <v>1000</v>
      </c>
      <c r="E368" s="60">
        <v>183.06</v>
      </c>
      <c r="F368" s="60"/>
      <c r="G368" s="60">
        <f t="shared" si="14"/>
        <v>56464.150000000591</v>
      </c>
      <c r="H368" s="68"/>
      <c r="I368" s="85">
        <f t="shared" si="19"/>
        <v>-183.06</v>
      </c>
      <c r="J368" s="86">
        <f t="shared" si="20"/>
        <v>45535</v>
      </c>
      <c r="K368" s="87" t="s">
        <v>14</v>
      </c>
      <c r="L368" s="59" t="s">
        <v>744</v>
      </c>
    </row>
    <row r="369" spans="1:12" x14ac:dyDescent="0.2">
      <c r="A369" s="65" t="s">
        <v>794</v>
      </c>
      <c r="B369" s="66">
        <v>45510</v>
      </c>
      <c r="C369" s="65" t="s">
        <v>1011</v>
      </c>
      <c r="D369" s="65" t="s">
        <v>1000</v>
      </c>
      <c r="E369" s="60">
        <v>5040</v>
      </c>
      <c r="F369" s="60"/>
      <c r="G369" s="60">
        <f t="shared" si="14"/>
        <v>56647.210000000588</v>
      </c>
      <c r="H369" s="68"/>
      <c r="I369" s="85">
        <f t="shared" si="19"/>
        <v>-5040</v>
      </c>
      <c r="J369" s="86">
        <f t="shared" si="20"/>
        <v>45535</v>
      </c>
      <c r="K369" s="88" t="s">
        <v>12</v>
      </c>
      <c r="L369" s="59"/>
    </row>
    <row r="370" spans="1:12" x14ac:dyDescent="0.2">
      <c r="A370" s="65" t="s">
        <v>794</v>
      </c>
      <c r="B370" s="66">
        <v>45510</v>
      </c>
      <c r="C370" s="65" t="s">
        <v>334</v>
      </c>
      <c r="D370" s="65" t="s">
        <v>1000</v>
      </c>
      <c r="E370" s="60">
        <v>7800</v>
      </c>
      <c r="F370" s="60"/>
      <c r="G370" s="60">
        <f t="shared" si="14"/>
        <v>61687.210000000588</v>
      </c>
      <c r="H370" s="68"/>
      <c r="I370" s="69">
        <f t="shared" si="19"/>
        <v>-7800</v>
      </c>
      <c r="J370" s="70">
        <f t="shared" si="20"/>
        <v>45535</v>
      </c>
      <c r="K370" s="71" t="s">
        <v>9</v>
      </c>
      <c r="L370" s="59"/>
    </row>
    <row r="371" spans="1:12" x14ac:dyDescent="0.2">
      <c r="A371" s="65" t="s">
        <v>794</v>
      </c>
      <c r="B371" s="66">
        <v>45510</v>
      </c>
      <c r="C371" s="65" t="s">
        <v>912</v>
      </c>
      <c r="D371" s="65" t="s">
        <v>1000</v>
      </c>
      <c r="E371" s="60">
        <v>5266.56</v>
      </c>
      <c r="F371" s="60"/>
      <c r="G371" s="60">
        <f t="shared" si="14"/>
        <v>69487.210000000588</v>
      </c>
      <c r="H371" s="68"/>
      <c r="I371" s="69">
        <f t="shared" si="19"/>
        <v>-5266.56</v>
      </c>
      <c r="J371" s="70">
        <f t="shared" si="20"/>
        <v>45535</v>
      </c>
      <c r="K371" s="87" t="s">
        <v>14</v>
      </c>
      <c r="L371" s="59" t="s">
        <v>744</v>
      </c>
    </row>
    <row r="372" spans="1:12" x14ac:dyDescent="0.2">
      <c r="A372" s="65" t="s">
        <v>794</v>
      </c>
      <c r="B372" s="66">
        <v>45509</v>
      </c>
      <c r="C372" s="65" t="s">
        <v>1012</v>
      </c>
      <c r="D372" s="65" t="s">
        <v>1006</v>
      </c>
      <c r="E372" s="60"/>
      <c r="F372" s="60">
        <v>47.5</v>
      </c>
      <c r="G372" s="60">
        <f t="shared" si="14"/>
        <v>74753.770000000586</v>
      </c>
      <c r="H372" s="68"/>
      <c r="I372" s="69">
        <f t="shared" si="19"/>
        <v>47.5</v>
      </c>
      <c r="J372" s="70">
        <f t="shared" si="20"/>
        <v>45535</v>
      </c>
      <c r="K372" s="71" t="s">
        <v>753</v>
      </c>
      <c r="L372" s="59"/>
    </row>
    <row r="373" spans="1:12" x14ac:dyDescent="0.2">
      <c r="A373" s="65" t="s">
        <v>794</v>
      </c>
      <c r="B373" s="66">
        <v>45509</v>
      </c>
      <c r="C373" s="65" t="s">
        <v>1013</v>
      </c>
      <c r="D373" s="65" t="s">
        <v>1006</v>
      </c>
      <c r="E373" s="60"/>
      <c r="F373" s="60">
        <v>1200</v>
      </c>
      <c r="G373" s="60">
        <f t="shared" si="14"/>
        <v>74706.270000000586</v>
      </c>
      <c r="H373" s="68"/>
      <c r="I373" s="69">
        <f t="shared" si="19"/>
        <v>1200</v>
      </c>
      <c r="J373" s="70">
        <f t="shared" si="20"/>
        <v>45535</v>
      </c>
      <c r="K373" s="71" t="s">
        <v>753</v>
      </c>
      <c r="L373" s="59"/>
    </row>
    <row r="374" spans="1:12" x14ac:dyDescent="0.2">
      <c r="A374" s="65" t="s">
        <v>794</v>
      </c>
      <c r="B374" s="66">
        <v>45505</v>
      </c>
      <c r="C374" s="65" t="s">
        <v>1014</v>
      </c>
      <c r="D374" s="65" t="s">
        <v>1006</v>
      </c>
      <c r="E374" s="60"/>
      <c r="F374" s="60">
        <v>315.60000000000002</v>
      </c>
      <c r="G374" s="60">
        <f t="shared" si="14"/>
        <v>73506.270000000586</v>
      </c>
      <c r="H374" s="68"/>
      <c r="I374" s="69">
        <f t="shared" si="19"/>
        <v>315.60000000000002</v>
      </c>
      <c r="J374" s="70">
        <f t="shared" si="20"/>
        <v>45535</v>
      </c>
      <c r="K374" s="71" t="s">
        <v>753</v>
      </c>
      <c r="L374" s="59"/>
    </row>
    <row r="375" spans="1:12" x14ac:dyDescent="0.2">
      <c r="A375" s="65" t="s">
        <v>794</v>
      </c>
      <c r="B375" s="66">
        <v>45504</v>
      </c>
      <c r="C375" s="65" t="s">
        <v>1015</v>
      </c>
      <c r="D375" s="65" t="s">
        <v>1000</v>
      </c>
      <c r="E375" s="60">
        <v>5517</v>
      </c>
      <c r="F375" s="60"/>
      <c r="G375" s="60">
        <f t="shared" si="14"/>
        <v>73190.67000000058</v>
      </c>
      <c r="H375" s="68"/>
      <c r="I375" s="69">
        <f t="shared" si="19"/>
        <v>-5517</v>
      </c>
      <c r="J375" s="70">
        <f t="shared" si="20"/>
        <v>45504</v>
      </c>
      <c r="K375" s="87" t="s">
        <v>14</v>
      </c>
      <c r="L375" s="59" t="s">
        <v>784</v>
      </c>
    </row>
    <row r="376" spans="1:12" x14ac:dyDescent="0.2">
      <c r="A376" s="65" t="s">
        <v>794</v>
      </c>
      <c r="B376" s="66">
        <v>45504</v>
      </c>
      <c r="C376" s="65" t="s">
        <v>1016</v>
      </c>
      <c r="D376" s="65" t="s">
        <v>1006</v>
      </c>
      <c r="E376" s="60"/>
      <c r="F376" s="60">
        <v>70</v>
      </c>
      <c r="G376" s="60">
        <f t="shared" si="14"/>
        <v>78707.67000000058</v>
      </c>
      <c r="H376" s="68"/>
      <c r="I376" s="69">
        <f t="shared" si="19"/>
        <v>70</v>
      </c>
      <c r="J376" s="70">
        <f t="shared" si="20"/>
        <v>45504</v>
      </c>
      <c r="K376" s="71" t="s">
        <v>753</v>
      </c>
      <c r="L376" s="59"/>
    </row>
    <row r="377" spans="1:12" x14ac:dyDescent="0.2">
      <c r="A377" s="65" t="s">
        <v>794</v>
      </c>
      <c r="B377" s="66">
        <v>45502</v>
      </c>
      <c r="C377" s="65" t="s">
        <v>1012</v>
      </c>
      <c r="D377" s="65" t="s">
        <v>1006</v>
      </c>
      <c r="E377" s="60"/>
      <c r="F377" s="60">
        <v>47.5</v>
      </c>
      <c r="G377" s="60">
        <f t="shared" si="14"/>
        <v>78637.67000000058</v>
      </c>
      <c r="H377" s="68"/>
      <c r="I377" s="69">
        <f t="shared" si="19"/>
        <v>47.5</v>
      </c>
      <c r="J377" s="70">
        <f t="shared" si="20"/>
        <v>45504</v>
      </c>
      <c r="K377" s="71" t="s">
        <v>753</v>
      </c>
      <c r="L377" s="59"/>
    </row>
    <row r="378" spans="1:12" x14ac:dyDescent="0.2">
      <c r="A378" s="65" t="s">
        <v>794</v>
      </c>
      <c r="B378" s="66">
        <v>45502</v>
      </c>
      <c r="C378" s="65" t="s">
        <v>1017</v>
      </c>
      <c r="D378" s="65" t="s">
        <v>1018</v>
      </c>
      <c r="E378" s="60"/>
      <c r="F378" s="60">
        <v>14484</v>
      </c>
      <c r="G378" s="60">
        <f t="shared" si="14"/>
        <v>78590.17000000058</v>
      </c>
      <c r="H378" s="68"/>
      <c r="I378" s="69">
        <f t="shared" si="19"/>
        <v>14484</v>
      </c>
      <c r="J378" s="70">
        <f t="shared" si="20"/>
        <v>45504</v>
      </c>
      <c r="K378" s="71" t="s">
        <v>753</v>
      </c>
      <c r="L378" s="59"/>
    </row>
    <row r="379" spans="1:12" x14ac:dyDescent="0.2">
      <c r="A379" s="65" t="s">
        <v>794</v>
      </c>
      <c r="B379" s="66">
        <v>45502</v>
      </c>
      <c r="C379" s="65" t="s">
        <v>1019</v>
      </c>
      <c r="D379" s="65" t="s">
        <v>1006</v>
      </c>
      <c r="E379" s="60"/>
      <c r="F379" s="60">
        <v>121.84</v>
      </c>
      <c r="G379" s="60">
        <f t="shared" si="14"/>
        <v>64106.17000000058</v>
      </c>
      <c r="H379" s="68"/>
      <c r="I379" s="69">
        <f t="shared" si="19"/>
        <v>121.84</v>
      </c>
      <c r="J379" s="70">
        <f t="shared" si="20"/>
        <v>45504</v>
      </c>
      <c r="K379" s="71" t="s">
        <v>753</v>
      </c>
      <c r="L379" s="59"/>
    </row>
    <row r="380" spans="1:12" x14ac:dyDescent="0.2">
      <c r="A380" s="65" t="s">
        <v>794</v>
      </c>
      <c r="B380" s="66">
        <v>45499</v>
      </c>
      <c r="C380" s="65" t="s">
        <v>1010</v>
      </c>
      <c r="D380" s="65" t="s">
        <v>1000</v>
      </c>
      <c r="E380" s="60">
        <v>658.44</v>
      </c>
      <c r="F380" s="60"/>
      <c r="G380" s="60">
        <f t="shared" si="14"/>
        <v>63984.330000000584</v>
      </c>
      <c r="H380" s="68"/>
      <c r="I380" s="69">
        <f t="shared" si="19"/>
        <v>-658.44</v>
      </c>
      <c r="J380" s="70">
        <f t="shared" si="20"/>
        <v>45504</v>
      </c>
      <c r="K380" s="87" t="s">
        <v>14</v>
      </c>
      <c r="L380" s="59" t="s">
        <v>768</v>
      </c>
    </row>
    <row r="381" spans="1:12" x14ac:dyDescent="0.2">
      <c r="A381" s="65" t="s">
        <v>794</v>
      </c>
      <c r="B381" s="66">
        <v>45499</v>
      </c>
      <c r="C381" s="65" t="s">
        <v>1001</v>
      </c>
      <c r="D381" s="65" t="s">
        <v>1000</v>
      </c>
      <c r="E381" s="60">
        <v>1884</v>
      </c>
      <c r="F381" s="60"/>
      <c r="G381" s="60">
        <f t="shared" si="14"/>
        <v>64642.770000000586</v>
      </c>
      <c r="H381" s="68"/>
      <c r="I381" s="69">
        <f t="shared" si="19"/>
        <v>-1884</v>
      </c>
      <c r="J381" s="70">
        <f t="shared" si="20"/>
        <v>45504</v>
      </c>
      <c r="K381" s="87" t="s">
        <v>14</v>
      </c>
      <c r="L381" s="59" t="s">
        <v>768</v>
      </c>
    </row>
    <row r="382" spans="1:12" x14ac:dyDescent="0.2">
      <c r="A382" s="65" t="s">
        <v>794</v>
      </c>
      <c r="B382" s="66">
        <v>45499</v>
      </c>
      <c r="C382" s="65" t="s">
        <v>1020</v>
      </c>
      <c r="D382" s="65" t="s">
        <v>1000</v>
      </c>
      <c r="E382" s="60">
        <v>1039.5</v>
      </c>
      <c r="F382" s="60"/>
      <c r="G382" s="60">
        <f t="shared" si="14"/>
        <v>66526.770000000586</v>
      </c>
      <c r="H382" s="68"/>
      <c r="I382" s="69">
        <f t="shared" si="19"/>
        <v>-1039.5</v>
      </c>
      <c r="J382" s="70">
        <f t="shared" si="20"/>
        <v>45504</v>
      </c>
      <c r="K382" s="87" t="s">
        <v>14</v>
      </c>
      <c r="L382" s="59" t="s">
        <v>755</v>
      </c>
    </row>
    <row r="383" spans="1:12" x14ac:dyDescent="0.2">
      <c r="A383" s="65" t="s">
        <v>794</v>
      </c>
      <c r="B383" s="66">
        <v>45499</v>
      </c>
      <c r="C383" s="65" t="s">
        <v>1021</v>
      </c>
      <c r="D383" s="65" t="s">
        <v>1000</v>
      </c>
      <c r="E383" s="60">
        <v>1325.38</v>
      </c>
      <c r="F383" s="60"/>
      <c r="G383" s="60">
        <f t="shared" si="14"/>
        <v>67566.270000000586</v>
      </c>
      <c r="H383" s="68"/>
      <c r="I383" s="69">
        <f t="shared" si="19"/>
        <v>-1325.38</v>
      </c>
      <c r="J383" s="70">
        <f t="shared" si="20"/>
        <v>45504</v>
      </c>
      <c r="K383" s="87" t="s">
        <v>14</v>
      </c>
      <c r="L383" s="59" t="s">
        <v>759</v>
      </c>
    </row>
    <row r="384" spans="1:12" x14ac:dyDescent="0.2">
      <c r="A384" s="65" t="s">
        <v>794</v>
      </c>
      <c r="B384" s="66">
        <v>45499</v>
      </c>
      <c r="C384" s="65" t="s">
        <v>1022</v>
      </c>
      <c r="D384" s="65" t="s">
        <v>998</v>
      </c>
      <c r="E384" s="60">
        <v>688.78</v>
      </c>
      <c r="F384" s="60"/>
      <c r="G384" s="60">
        <f t="shared" si="14"/>
        <v>68891.650000000591</v>
      </c>
      <c r="H384" s="68"/>
      <c r="I384" s="69">
        <f t="shared" si="19"/>
        <v>-688.78</v>
      </c>
      <c r="J384" s="70">
        <f t="shared" si="20"/>
        <v>45504</v>
      </c>
      <c r="K384" s="87" t="s">
        <v>14</v>
      </c>
      <c r="L384" s="59" t="s">
        <v>744</v>
      </c>
    </row>
    <row r="385" spans="1:12" x14ac:dyDescent="0.2">
      <c r="A385" s="65" t="s">
        <v>794</v>
      </c>
      <c r="B385" s="66">
        <v>45498</v>
      </c>
      <c r="C385" s="65" t="s">
        <v>1023</v>
      </c>
      <c r="D385" s="65" t="s">
        <v>1000</v>
      </c>
      <c r="E385" s="60">
        <v>1260.28</v>
      </c>
      <c r="F385" s="60"/>
      <c r="G385" s="60">
        <f t="shared" si="14"/>
        <v>69580.43000000059</v>
      </c>
      <c r="H385" s="68"/>
      <c r="I385" s="69">
        <f t="shared" si="19"/>
        <v>-1260.28</v>
      </c>
      <c r="J385" s="70">
        <f t="shared" si="20"/>
        <v>45504</v>
      </c>
      <c r="K385" s="87" t="s">
        <v>14</v>
      </c>
      <c r="L385" s="59" t="s">
        <v>744</v>
      </c>
    </row>
    <row r="386" spans="1:12" x14ac:dyDescent="0.2">
      <c r="A386" s="65" t="s">
        <v>794</v>
      </c>
      <c r="B386" s="66">
        <v>45498</v>
      </c>
      <c r="C386" s="65" t="s">
        <v>1024</v>
      </c>
      <c r="D386" s="65" t="s">
        <v>1000</v>
      </c>
      <c r="E386" s="60">
        <v>984</v>
      </c>
      <c r="F386" s="60"/>
      <c r="G386" s="60">
        <f t="shared" si="14"/>
        <v>70840.710000000588</v>
      </c>
      <c r="H386" s="68"/>
      <c r="I386" s="69">
        <f t="shared" si="19"/>
        <v>-984</v>
      </c>
      <c r="J386" s="70">
        <f t="shared" si="20"/>
        <v>45504</v>
      </c>
      <c r="K386" s="87" t="s">
        <v>14</v>
      </c>
      <c r="L386" s="59" t="s">
        <v>768</v>
      </c>
    </row>
    <row r="387" spans="1:12" x14ac:dyDescent="0.2">
      <c r="A387" s="65" t="s">
        <v>794</v>
      </c>
      <c r="B387" s="66">
        <v>45498</v>
      </c>
      <c r="C387" s="65" t="s">
        <v>1025</v>
      </c>
      <c r="D387" s="65" t="s">
        <v>1006</v>
      </c>
      <c r="E387" s="60"/>
      <c r="F387" s="60">
        <v>335.14</v>
      </c>
      <c r="G387" s="60">
        <f t="shared" si="14"/>
        <v>71824.710000000588</v>
      </c>
      <c r="H387" s="68"/>
      <c r="I387" s="69">
        <f t="shared" si="19"/>
        <v>335.14</v>
      </c>
      <c r="J387" s="70">
        <f t="shared" si="20"/>
        <v>45504</v>
      </c>
      <c r="K387" s="71" t="s">
        <v>753</v>
      </c>
      <c r="L387" s="59"/>
    </row>
    <row r="388" spans="1:12" x14ac:dyDescent="0.2">
      <c r="A388" s="65" t="s">
        <v>794</v>
      </c>
      <c r="B388" s="66">
        <v>45498</v>
      </c>
      <c r="C388" s="65" t="s">
        <v>841</v>
      </c>
      <c r="D388" s="65" t="s">
        <v>1006</v>
      </c>
      <c r="E388" s="60"/>
      <c r="F388" s="60">
        <v>210</v>
      </c>
      <c r="G388" s="60">
        <f t="shared" si="14"/>
        <v>71489.570000000589</v>
      </c>
      <c r="H388" s="68"/>
      <c r="I388" s="69">
        <f t="shared" si="19"/>
        <v>210</v>
      </c>
      <c r="J388" s="70">
        <f t="shared" si="20"/>
        <v>45504</v>
      </c>
      <c r="K388" s="71" t="s">
        <v>753</v>
      </c>
      <c r="L388" s="59"/>
    </row>
    <row r="389" spans="1:12" x14ac:dyDescent="0.2">
      <c r="A389" s="65" t="s">
        <v>794</v>
      </c>
      <c r="B389" s="66">
        <v>45498</v>
      </c>
      <c r="C389" s="65" t="s">
        <v>1026</v>
      </c>
      <c r="D389" s="65" t="s">
        <v>1006</v>
      </c>
      <c r="E389" s="60"/>
      <c r="F389" s="60">
        <v>189.87</v>
      </c>
      <c r="G389" s="60">
        <f t="shared" si="14"/>
        <v>71279.570000000589</v>
      </c>
      <c r="H389" s="68"/>
      <c r="I389" s="69">
        <f t="shared" si="19"/>
        <v>189.87</v>
      </c>
      <c r="J389" s="70">
        <f t="shared" si="20"/>
        <v>45504</v>
      </c>
      <c r="K389" s="71" t="s">
        <v>753</v>
      </c>
      <c r="L389" s="59"/>
    </row>
    <row r="390" spans="1:12" x14ac:dyDescent="0.2">
      <c r="A390" s="65" t="s">
        <v>794</v>
      </c>
      <c r="B390" s="66">
        <v>45497</v>
      </c>
      <c r="C390" s="65" t="s">
        <v>1027</v>
      </c>
      <c r="D390" s="65" t="s">
        <v>1000</v>
      </c>
      <c r="E390" s="60">
        <v>1080</v>
      </c>
      <c r="F390" s="60"/>
      <c r="G390" s="60">
        <f t="shared" si="14"/>
        <v>71089.700000000594</v>
      </c>
      <c r="H390" s="68"/>
      <c r="I390" s="69">
        <f t="shared" si="19"/>
        <v>-1080</v>
      </c>
      <c r="J390" s="70">
        <f t="shared" si="20"/>
        <v>45504</v>
      </c>
      <c r="K390" s="71" t="s">
        <v>13</v>
      </c>
      <c r="L390" s="59"/>
    </row>
    <row r="391" spans="1:12" x14ac:dyDescent="0.2">
      <c r="A391" s="65" t="s">
        <v>794</v>
      </c>
      <c r="B391" s="66">
        <v>45495</v>
      </c>
      <c r="C391" s="65" t="s">
        <v>1012</v>
      </c>
      <c r="D391" s="65" t="s">
        <v>1006</v>
      </c>
      <c r="E391" s="60"/>
      <c r="F391" s="60">
        <v>47.5</v>
      </c>
      <c r="G391" s="60">
        <f t="shared" si="14"/>
        <v>72169.700000000594</v>
      </c>
      <c r="H391" s="68"/>
      <c r="I391" s="69">
        <f t="shared" si="19"/>
        <v>47.5</v>
      </c>
      <c r="J391" s="70">
        <f t="shared" si="20"/>
        <v>45504</v>
      </c>
      <c r="K391" s="71" t="s">
        <v>753</v>
      </c>
      <c r="L391" s="59"/>
    </row>
    <row r="392" spans="1:12" x14ac:dyDescent="0.2">
      <c r="A392" s="65" t="s">
        <v>794</v>
      </c>
      <c r="B392" s="66">
        <v>45495</v>
      </c>
      <c r="C392" s="65" t="s">
        <v>1028</v>
      </c>
      <c r="D392" s="65" t="s">
        <v>1006</v>
      </c>
      <c r="E392" s="60"/>
      <c r="F392" s="60">
        <v>942.5</v>
      </c>
      <c r="G392" s="60">
        <f t="shared" si="14"/>
        <v>72122.200000000594</v>
      </c>
      <c r="H392" s="68"/>
      <c r="I392" s="69">
        <f t="shared" si="19"/>
        <v>942.5</v>
      </c>
      <c r="J392" s="70">
        <f t="shared" si="20"/>
        <v>45504</v>
      </c>
      <c r="K392" s="71" t="s">
        <v>753</v>
      </c>
      <c r="L392" s="59"/>
    </row>
    <row r="393" spans="1:12" x14ac:dyDescent="0.2">
      <c r="A393" s="65" t="s">
        <v>794</v>
      </c>
      <c r="B393" s="66">
        <v>45495</v>
      </c>
      <c r="C393" s="65" t="s">
        <v>1005</v>
      </c>
      <c r="D393" s="65" t="s">
        <v>1006</v>
      </c>
      <c r="E393" s="60"/>
      <c r="F393" s="60">
        <v>127.83</v>
      </c>
      <c r="G393" s="60">
        <f t="shared" si="14"/>
        <v>71179.700000000594</v>
      </c>
      <c r="H393" s="68"/>
      <c r="I393" s="69">
        <f t="shared" si="19"/>
        <v>127.83</v>
      </c>
      <c r="J393" s="70">
        <f t="shared" si="20"/>
        <v>45504</v>
      </c>
      <c r="K393" s="71" t="s">
        <v>753</v>
      </c>
      <c r="L393" s="59"/>
    </row>
    <row r="394" spans="1:12" x14ac:dyDescent="0.2">
      <c r="A394" s="65" t="s">
        <v>794</v>
      </c>
      <c r="B394" s="66">
        <v>45492</v>
      </c>
      <c r="C394" s="65" t="s">
        <v>999</v>
      </c>
      <c r="D394" s="65" t="s">
        <v>1000</v>
      </c>
      <c r="E394" s="60">
        <v>380.07</v>
      </c>
      <c r="F394" s="60"/>
      <c r="G394" s="60">
        <f t="shared" si="14"/>
        <v>71051.870000000592</v>
      </c>
      <c r="H394" s="68"/>
      <c r="I394" s="69">
        <f t="shared" si="19"/>
        <v>-380.07</v>
      </c>
      <c r="J394" s="70">
        <f t="shared" si="20"/>
        <v>45504</v>
      </c>
      <c r="K394" s="87" t="s">
        <v>14</v>
      </c>
      <c r="L394" s="59" t="s">
        <v>755</v>
      </c>
    </row>
    <row r="395" spans="1:12" x14ac:dyDescent="0.2">
      <c r="A395" s="65" t="s">
        <v>794</v>
      </c>
      <c r="B395" s="66">
        <v>45492</v>
      </c>
      <c r="C395" s="65" t="s">
        <v>1029</v>
      </c>
      <c r="D395" s="65" t="s">
        <v>1000</v>
      </c>
      <c r="E395" s="60">
        <v>1067.8800000000001</v>
      </c>
      <c r="F395" s="60"/>
      <c r="G395" s="60">
        <f t="shared" si="14"/>
        <v>71431.940000000599</v>
      </c>
      <c r="H395" s="68"/>
      <c r="I395" s="69">
        <f t="shared" si="19"/>
        <v>-1067.8800000000001</v>
      </c>
      <c r="J395" s="70">
        <f t="shared" si="20"/>
        <v>45504</v>
      </c>
      <c r="K395" s="87" t="s">
        <v>14</v>
      </c>
      <c r="L395" s="59" t="s">
        <v>755</v>
      </c>
    </row>
    <row r="396" spans="1:12" x14ac:dyDescent="0.2">
      <c r="A396" s="65" t="s">
        <v>794</v>
      </c>
      <c r="B396" s="66">
        <v>45491</v>
      </c>
      <c r="C396" s="65" t="s">
        <v>1022</v>
      </c>
      <c r="D396" s="65" t="s">
        <v>998</v>
      </c>
      <c r="E396" s="60">
        <v>1106.42</v>
      </c>
      <c r="F396" s="60"/>
      <c r="G396" s="60">
        <f t="shared" si="14"/>
        <v>72499.820000000604</v>
      </c>
      <c r="H396" s="68"/>
      <c r="I396" s="69">
        <f t="shared" si="19"/>
        <v>-1106.42</v>
      </c>
      <c r="J396" s="70">
        <f t="shared" si="20"/>
        <v>45504</v>
      </c>
      <c r="K396" s="87" t="s">
        <v>14</v>
      </c>
      <c r="L396" s="59" t="s">
        <v>744</v>
      </c>
    </row>
    <row r="397" spans="1:12" x14ac:dyDescent="0.2">
      <c r="A397" s="65" t="s">
        <v>794</v>
      </c>
      <c r="B397" s="66">
        <v>45489</v>
      </c>
      <c r="C397" s="65" t="s">
        <v>1030</v>
      </c>
      <c r="D397" s="65" t="s">
        <v>1000</v>
      </c>
      <c r="E397" s="60">
        <v>584.64</v>
      </c>
      <c r="F397" s="60"/>
      <c r="G397" s="60">
        <f t="shared" si="14"/>
        <v>73606.240000000602</v>
      </c>
      <c r="H397" s="68"/>
      <c r="I397" s="69">
        <f t="shared" si="19"/>
        <v>-584.64</v>
      </c>
      <c r="J397" s="70">
        <f t="shared" si="20"/>
        <v>45504</v>
      </c>
      <c r="K397" s="71" t="s">
        <v>8</v>
      </c>
      <c r="L397" s="59"/>
    </row>
    <row r="398" spans="1:12" x14ac:dyDescent="0.2">
      <c r="A398" s="65" t="s">
        <v>794</v>
      </c>
      <c r="B398" s="66">
        <v>45489</v>
      </c>
      <c r="C398" s="65" t="s">
        <v>1030</v>
      </c>
      <c r="D398" s="65" t="s">
        <v>1000</v>
      </c>
      <c r="E398" s="60">
        <v>6287.08</v>
      </c>
      <c r="F398" s="60"/>
      <c r="G398" s="60">
        <f t="shared" si="14"/>
        <v>74190.880000000601</v>
      </c>
      <c r="H398" s="68"/>
      <c r="I398" s="69">
        <f t="shared" si="19"/>
        <v>-6287.08</v>
      </c>
      <c r="J398" s="70">
        <f t="shared" si="20"/>
        <v>45504</v>
      </c>
      <c r="K398" s="71" t="s">
        <v>8</v>
      </c>
      <c r="L398" s="59"/>
    </row>
    <row r="399" spans="1:12" x14ac:dyDescent="0.2">
      <c r="A399" s="65" t="s">
        <v>794</v>
      </c>
      <c r="B399" s="66">
        <v>45488</v>
      </c>
      <c r="C399" s="65" t="s">
        <v>1019</v>
      </c>
      <c r="D399" s="65" t="s">
        <v>1006</v>
      </c>
      <c r="E399" s="60"/>
      <c r="F399" s="60">
        <v>243.68</v>
      </c>
      <c r="G399" s="60">
        <f t="shared" si="14"/>
        <v>80477.960000000603</v>
      </c>
      <c r="H399" s="68"/>
      <c r="I399" s="69">
        <f t="shared" si="19"/>
        <v>243.68</v>
      </c>
      <c r="J399" s="70">
        <f t="shared" si="20"/>
        <v>45504</v>
      </c>
      <c r="K399" s="71" t="s">
        <v>753</v>
      </c>
      <c r="L399" s="59"/>
    </row>
    <row r="400" spans="1:12" x14ac:dyDescent="0.2">
      <c r="A400" s="65" t="s">
        <v>794</v>
      </c>
      <c r="B400" s="66">
        <v>45488</v>
      </c>
      <c r="C400" s="65" t="s">
        <v>1012</v>
      </c>
      <c r="D400" s="65" t="s">
        <v>1006</v>
      </c>
      <c r="E400" s="60"/>
      <c r="F400" s="60">
        <v>47.5</v>
      </c>
      <c r="G400" s="60">
        <f t="shared" si="14"/>
        <v>80234.28000000061</v>
      </c>
      <c r="H400" s="68"/>
      <c r="I400" s="69">
        <f t="shared" ref="I400:I403" si="21">-E400+F400</f>
        <v>47.5</v>
      </c>
      <c r="J400" s="70">
        <f t="shared" ref="J400:J403" si="22">EOMONTH(B400,0)</f>
        <v>45504</v>
      </c>
      <c r="K400" s="71" t="s">
        <v>753</v>
      </c>
      <c r="L400" s="59"/>
    </row>
    <row r="401" spans="1:12" x14ac:dyDescent="0.2">
      <c r="A401" s="65" t="s">
        <v>794</v>
      </c>
      <c r="B401" s="66">
        <v>45485</v>
      </c>
      <c r="C401" s="65" t="s">
        <v>1002</v>
      </c>
      <c r="D401" s="65" t="s">
        <v>1031</v>
      </c>
      <c r="E401" s="60">
        <v>542409.82999999996</v>
      </c>
      <c r="F401" s="60"/>
      <c r="G401" s="60">
        <f t="shared" si="14"/>
        <v>80186.78000000061</v>
      </c>
      <c r="H401" s="73"/>
      <c r="I401" s="69">
        <f t="shared" si="21"/>
        <v>-542409.82999999996</v>
      </c>
      <c r="J401" s="70">
        <f t="shared" si="22"/>
        <v>45504</v>
      </c>
      <c r="K401" s="71" t="s">
        <v>9</v>
      </c>
      <c r="L401" s="59"/>
    </row>
    <row r="402" spans="1:12" x14ac:dyDescent="0.2">
      <c r="A402" s="65" t="s">
        <v>794</v>
      </c>
      <c r="B402" s="66">
        <v>45485</v>
      </c>
      <c r="C402" s="65" t="s">
        <v>935</v>
      </c>
      <c r="D402" s="65" t="s">
        <v>1032</v>
      </c>
      <c r="E402" s="60"/>
      <c r="F402" s="60">
        <v>600000</v>
      </c>
      <c r="G402" s="60">
        <f t="shared" si="14"/>
        <v>622596.61000000057</v>
      </c>
      <c r="H402" s="73"/>
      <c r="I402" s="69">
        <f t="shared" si="21"/>
        <v>600000</v>
      </c>
      <c r="J402" s="70">
        <f t="shared" si="22"/>
        <v>45504</v>
      </c>
      <c r="K402" s="71" t="s">
        <v>995</v>
      </c>
      <c r="L402" s="59"/>
    </row>
    <row r="403" spans="1:12" x14ac:dyDescent="0.2">
      <c r="A403" s="65" t="s">
        <v>794</v>
      </c>
      <c r="B403" s="66">
        <v>45485</v>
      </c>
      <c r="C403" s="65" t="s">
        <v>1033</v>
      </c>
      <c r="D403" s="65" t="s">
        <v>1034</v>
      </c>
      <c r="E403" s="60"/>
      <c r="F403" s="60">
        <v>4320</v>
      </c>
      <c r="G403" s="60">
        <f t="shared" si="14"/>
        <v>22596.61000000051</v>
      </c>
      <c r="H403" s="73"/>
      <c r="I403" s="69">
        <f t="shared" si="21"/>
        <v>4320</v>
      </c>
      <c r="J403" s="70">
        <f t="shared" si="22"/>
        <v>45504</v>
      </c>
      <c r="K403" s="71" t="s">
        <v>12</v>
      </c>
      <c r="L403" s="59"/>
    </row>
    <row r="404" spans="1:12" x14ac:dyDescent="0.2">
      <c r="A404" s="65" t="s">
        <v>794</v>
      </c>
      <c r="B404" s="66">
        <v>45485</v>
      </c>
      <c r="C404" s="65" t="s">
        <v>816</v>
      </c>
      <c r="D404" s="65" t="s">
        <v>1035</v>
      </c>
      <c r="E404" s="60">
        <v>24000</v>
      </c>
      <c r="F404" s="60"/>
      <c r="G404" s="60">
        <f t="shared" si="14"/>
        <v>18276.61000000051</v>
      </c>
      <c r="H404" s="73"/>
      <c r="I404" s="69">
        <v>-24000</v>
      </c>
      <c r="J404" s="70">
        <v>45504</v>
      </c>
      <c r="K404" s="87" t="s">
        <v>14</v>
      </c>
      <c r="L404" s="59" t="s">
        <v>791</v>
      </c>
    </row>
    <row r="405" spans="1:12" x14ac:dyDescent="0.2">
      <c r="A405" s="65" t="s">
        <v>794</v>
      </c>
      <c r="B405" s="66">
        <v>45484</v>
      </c>
      <c r="C405" s="65" t="s">
        <v>1036</v>
      </c>
      <c r="D405" s="65" t="s">
        <v>1037</v>
      </c>
      <c r="E405" s="60">
        <v>2980.17</v>
      </c>
      <c r="F405" s="60"/>
      <c r="G405" s="60">
        <f t="shared" si="14"/>
        <v>42276.61000000051</v>
      </c>
      <c r="H405" s="73"/>
      <c r="I405" s="69">
        <v>-2980.17</v>
      </c>
      <c r="J405" s="70">
        <v>45504</v>
      </c>
      <c r="K405" s="71" t="s">
        <v>12</v>
      </c>
      <c r="L405" s="59"/>
    </row>
    <row r="406" spans="1:12" x14ac:dyDescent="0.2">
      <c r="A406" s="65" t="s">
        <v>794</v>
      </c>
      <c r="B406" s="66">
        <v>45483</v>
      </c>
      <c r="C406" s="65" t="s">
        <v>1038</v>
      </c>
      <c r="D406" s="65" t="s">
        <v>1039</v>
      </c>
      <c r="E406" s="60">
        <v>466.44</v>
      </c>
      <c r="F406" s="60"/>
      <c r="G406" s="60">
        <f t="shared" si="14"/>
        <v>45256.780000000508</v>
      </c>
      <c r="H406" s="73"/>
      <c r="I406" s="69">
        <v>-466.44</v>
      </c>
      <c r="J406" s="70">
        <v>45504</v>
      </c>
      <c r="K406" s="87" t="s">
        <v>14</v>
      </c>
      <c r="L406" s="59" t="s">
        <v>744</v>
      </c>
    </row>
    <row r="407" spans="1:12" x14ac:dyDescent="0.2">
      <c r="A407" s="65" t="s">
        <v>794</v>
      </c>
      <c r="B407" s="66">
        <v>45483</v>
      </c>
      <c r="C407" s="65" t="s">
        <v>866</v>
      </c>
      <c r="D407" s="65" t="s">
        <v>1040</v>
      </c>
      <c r="E407" s="60">
        <v>1312.18</v>
      </c>
      <c r="F407" s="60"/>
      <c r="G407" s="60">
        <f t="shared" si="14"/>
        <v>45723.22000000051</v>
      </c>
      <c r="H407" s="73"/>
      <c r="I407" s="69">
        <v>-1312.18</v>
      </c>
      <c r="J407" s="70">
        <v>45504</v>
      </c>
      <c r="K407" s="87" t="s">
        <v>14</v>
      </c>
      <c r="L407" s="59" t="s">
        <v>744</v>
      </c>
    </row>
    <row r="408" spans="1:12" x14ac:dyDescent="0.2">
      <c r="A408" s="65" t="s">
        <v>794</v>
      </c>
      <c r="B408" s="66">
        <v>45483</v>
      </c>
      <c r="C408" s="65" t="s">
        <v>1041</v>
      </c>
      <c r="D408" s="65" t="s">
        <v>1042</v>
      </c>
      <c r="E408" s="60">
        <v>4285</v>
      </c>
      <c r="F408" s="60"/>
      <c r="G408" s="60">
        <f t="shared" si="14"/>
        <v>47035.400000000511</v>
      </c>
      <c r="H408" s="73"/>
      <c r="I408" s="69">
        <v>-4285</v>
      </c>
      <c r="J408" s="70">
        <v>45504</v>
      </c>
      <c r="K408" s="87" t="s">
        <v>14</v>
      </c>
      <c r="L408" s="59" t="s">
        <v>765</v>
      </c>
    </row>
    <row r="409" spans="1:12" x14ac:dyDescent="0.2">
      <c r="A409" s="65" t="s">
        <v>794</v>
      </c>
      <c r="B409" s="66">
        <v>45483</v>
      </c>
      <c r="C409" s="65" t="s">
        <v>1033</v>
      </c>
      <c r="D409" s="65" t="s">
        <v>1043</v>
      </c>
      <c r="E409" s="60">
        <v>4320</v>
      </c>
      <c r="F409" s="60"/>
      <c r="G409" s="60">
        <f t="shared" si="14"/>
        <v>51320.400000000511</v>
      </c>
      <c r="H409" s="73"/>
      <c r="I409" s="69">
        <v>-4320</v>
      </c>
      <c r="J409" s="70">
        <v>45504</v>
      </c>
      <c r="K409" s="71" t="s">
        <v>12</v>
      </c>
      <c r="L409" s="59"/>
    </row>
    <row r="410" spans="1:12" x14ac:dyDescent="0.2">
      <c r="A410" s="65" t="s">
        <v>794</v>
      </c>
      <c r="B410" s="66">
        <v>45483</v>
      </c>
      <c r="C410" s="65" t="s">
        <v>1044</v>
      </c>
      <c r="D410" s="65" t="s">
        <v>1045</v>
      </c>
      <c r="E410" s="60">
        <v>1755.52</v>
      </c>
      <c r="F410" s="60"/>
      <c r="G410" s="60">
        <f t="shared" si="14"/>
        <v>55640.400000000511</v>
      </c>
      <c r="H410" s="73"/>
      <c r="I410" s="69">
        <v>-1755.52</v>
      </c>
      <c r="J410" s="70">
        <v>45504</v>
      </c>
      <c r="K410" s="87" t="s">
        <v>14</v>
      </c>
      <c r="L410" s="59" t="s">
        <v>744</v>
      </c>
    </row>
    <row r="411" spans="1:12" x14ac:dyDescent="0.2">
      <c r="A411" s="65" t="s">
        <v>794</v>
      </c>
      <c r="B411" s="66">
        <v>45483</v>
      </c>
      <c r="C411" s="65" t="s">
        <v>1046</v>
      </c>
      <c r="D411" s="65" t="s">
        <v>1047</v>
      </c>
      <c r="E411" s="60">
        <v>88.65</v>
      </c>
      <c r="F411" s="60"/>
      <c r="G411" s="60">
        <f t="shared" si="14"/>
        <v>57395.920000000508</v>
      </c>
      <c r="H411" s="73"/>
      <c r="I411" s="69">
        <v>-88.65</v>
      </c>
      <c r="J411" s="70">
        <v>45504</v>
      </c>
      <c r="K411" s="87" t="s">
        <v>14</v>
      </c>
      <c r="L411" s="59" t="s">
        <v>744</v>
      </c>
    </row>
    <row r="412" spans="1:12" x14ac:dyDescent="0.2">
      <c r="A412" s="65" t="s">
        <v>794</v>
      </c>
      <c r="B412" s="66">
        <v>45483</v>
      </c>
      <c r="C412" s="65" t="s">
        <v>754</v>
      </c>
      <c r="D412" s="65" t="s">
        <v>1048</v>
      </c>
      <c r="E412" s="60">
        <v>1200</v>
      </c>
      <c r="F412" s="60"/>
      <c r="G412" s="60">
        <f t="shared" si="14"/>
        <v>57484.570000000509</v>
      </c>
      <c r="H412" s="73"/>
      <c r="I412" s="69">
        <v>-1200</v>
      </c>
      <c r="J412" s="70">
        <v>45504</v>
      </c>
      <c r="K412" s="71" t="s">
        <v>9</v>
      </c>
      <c r="L412" s="59"/>
    </row>
    <row r="413" spans="1:12" x14ac:dyDescent="0.2">
      <c r="A413" s="65" t="s">
        <v>794</v>
      </c>
      <c r="B413" s="66">
        <v>45483</v>
      </c>
      <c r="C413" s="65" t="s">
        <v>1049</v>
      </c>
      <c r="D413" s="65" t="s">
        <v>1050</v>
      </c>
      <c r="E413" s="60">
        <v>2700</v>
      </c>
      <c r="F413" s="60"/>
      <c r="G413" s="60">
        <f t="shared" si="14"/>
        <v>58684.570000000509</v>
      </c>
      <c r="H413" s="73"/>
      <c r="I413" s="69">
        <v>-2700</v>
      </c>
      <c r="J413" s="70">
        <v>45504</v>
      </c>
      <c r="K413" s="71" t="s">
        <v>9</v>
      </c>
      <c r="L413" s="59"/>
    </row>
    <row r="414" spans="1:12" x14ac:dyDescent="0.2">
      <c r="A414" s="65" t="s">
        <v>794</v>
      </c>
      <c r="B414" s="66">
        <v>45483</v>
      </c>
      <c r="C414" s="65" t="s">
        <v>1051</v>
      </c>
      <c r="D414" s="65" t="s">
        <v>1052</v>
      </c>
      <c r="E414" s="60">
        <v>2364</v>
      </c>
      <c r="F414" s="60"/>
      <c r="G414" s="60">
        <f t="shared" si="14"/>
        <v>61384.570000000509</v>
      </c>
      <c r="H414" s="73"/>
      <c r="I414" s="69">
        <v>-2364</v>
      </c>
      <c r="J414" s="70">
        <v>45504</v>
      </c>
      <c r="K414" s="71" t="s">
        <v>12</v>
      </c>
      <c r="L414" s="59"/>
    </row>
    <row r="415" spans="1:12" x14ac:dyDescent="0.2">
      <c r="A415" s="65" t="s">
        <v>794</v>
      </c>
      <c r="B415" s="66">
        <v>45483</v>
      </c>
      <c r="C415" s="65" t="s">
        <v>1053</v>
      </c>
      <c r="D415" s="65" t="s">
        <v>1054</v>
      </c>
      <c r="E415" s="60"/>
      <c r="F415" s="60">
        <v>17.5</v>
      </c>
      <c r="G415" s="60">
        <f t="shared" si="14"/>
        <v>63748.570000000509</v>
      </c>
      <c r="H415" s="73"/>
      <c r="I415" s="69">
        <v>17.5</v>
      </c>
      <c r="J415" s="70">
        <v>45504</v>
      </c>
      <c r="K415" s="71" t="s">
        <v>753</v>
      </c>
      <c r="L415" s="59"/>
    </row>
    <row r="416" spans="1:12" x14ac:dyDescent="0.2">
      <c r="A416" s="65" t="s">
        <v>794</v>
      </c>
      <c r="B416" s="66">
        <v>45483</v>
      </c>
      <c r="C416" s="65" t="s">
        <v>1053</v>
      </c>
      <c r="D416" s="65" t="s">
        <v>1055</v>
      </c>
      <c r="E416" s="60"/>
      <c r="F416" s="60">
        <v>276.16000000000003</v>
      </c>
      <c r="G416" s="60">
        <f t="shared" si="14"/>
        <v>63731.070000000509</v>
      </c>
      <c r="H416" s="73"/>
      <c r="I416" s="69">
        <v>276.16000000000003</v>
      </c>
      <c r="J416" s="70">
        <v>45504</v>
      </c>
      <c r="K416" s="71" t="s">
        <v>753</v>
      </c>
      <c r="L416" s="59"/>
    </row>
    <row r="417" spans="1:12" x14ac:dyDescent="0.2">
      <c r="A417" s="65" t="s">
        <v>794</v>
      </c>
      <c r="B417" s="66">
        <v>45483</v>
      </c>
      <c r="C417" s="65" t="s">
        <v>1053</v>
      </c>
      <c r="D417" s="65" t="s">
        <v>1056</v>
      </c>
      <c r="E417" s="60"/>
      <c r="F417" s="60">
        <v>17.5</v>
      </c>
      <c r="G417" s="60">
        <f t="shared" si="14"/>
        <v>63454.910000000506</v>
      </c>
      <c r="H417" s="73"/>
      <c r="I417" s="69">
        <v>17.5</v>
      </c>
      <c r="J417" s="70">
        <v>45504</v>
      </c>
      <c r="K417" s="71" t="s">
        <v>753</v>
      </c>
      <c r="L417" s="59"/>
    </row>
    <row r="418" spans="1:12" x14ac:dyDescent="0.2">
      <c r="A418" s="65" t="s">
        <v>794</v>
      </c>
      <c r="B418" s="66">
        <v>45483</v>
      </c>
      <c r="C418" s="65" t="s">
        <v>1053</v>
      </c>
      <c r="D418" s="65" t="s">
        <v>1057</v>
      </c>
      <c r="E418" s="60"/>
      <c r="F418" s="60">
        <v>276.16000000000003</v>
      </c>
      <c r="G418" s="60">
        <f t="shared" si="14"/>
        <v>63437.410000000506</v>
      </c>
      <c r="H418" s="73"/>
      <c r="I418" s="69">
        <v>276.16000000000003</v>
      </c>
      <c r="J418" s="70">
        <v>45504</v>
      </c>
      <c r="K418" s="71" t="s">
        <v>753</v>
      </c>
      <c r="L418" s="59"/>
    </row>
    <row r="419" spans="1:12" x14ac:dyDescent="0.2">
      <c r="A419" s="65" t="s">
        <v>794</v>
      </c>
      <c r="B419" s="66">
        <v>45481</v>
      </c>
      <c r="C419" s="65" t="s">
        <v>1053</v>
      </c>
      <c r="D419" s="65" t="s">
        <v>1058</v>
      </c>
      <c r="E419" s="60"/>
      <c r="F419" s="60">
        <v>47.5</v>
      </c>
      <c r="G419" s="60">
        <f t="shared" si="14"/>
        <v>63161.250000000502</v>
      </c>
      <c r="H419" s="73"/>
      <c r="I419" s="69">
        <v>47.5</v>
      </c>
      <c r="J419" s="70">
        <v>45504</v>
      </c>
      <c r="K419" s="71" t="s">
        <v>753</v>
      </c>
      <c r="L419" s="59"/>
    </row>
    <row r="420" spans="1:12" x14ac:dyDescent="0.2">
      <c r="A420" s="65" t="s">
        <v>794</v>
      </c>
      <c r="B420" s="66">
        <v>45478</v>
      </c>
      <c r="C420" s="65" t="s">
        <v>1059</v>
      </c>
      <c r="D420" s="65" t="s">
        <v>1060</v>
      </c>
      <c r="E420" s="60">
        <v>588.13</v>
      </c>
      <c r="F420" s="60"/>
      <c r="G420" s="60">
        <f t="shared" si="14"/>
        <v>63113.750000000502</v>
      </c>
      <c r="H420" s="73"/>
      <c r="I420" s="69">
        <v>-588.13</v>
      </c>
      <c r="J420" s="70">
        <v>45504</v>
      </c>
      <c r="K420" s="87" t="s">
        <v>14</v>
      </c>
      <c r="L420" s="59" t="s">
        <v>755</v>
      </c>
    </row>
    <row r="421" spans="1:12" x14ac:dyDescent="0.2">
      <c r="A421" s="65" t="s">
        <v>794</v>
      </c>
      <c r="B421" s="66">
        <v>45478</v>
      </c>
      <c r="C421" s="65" t="s">
        <v>810</v>
      </c>
      <c r="D421" s="65" t="s">
        <v>1061</v>
      </c>
      <c r="E421" s="60">
        <v>4517</v>
      </c>
      <c r="F421" s="60"/>
      <c r="G421" s="60">
        <f t="shared" si="14"/>
        <v>63701.880000000499</v>
      </c>
      <c r="H421" s="73"/>
      <c r="I421" s="69">
        <v>-4517</v>
      </c>
      <c r="J421" s="70">
        <v>45504</v>
      </c>
      <c r="K421" s="87" t="s">
        <v>14</v>
      </c>
      <c r="L421" s="59" t="s">
        <v>784</v>
      </c>
    </row>
    <row r="422" spans="1:12" x14ac:dyDescent="0.2">
      <c r="A422" s="65" t="s">
        <v>794</v>
      </c>
      <c r="B422" s="66">
        <v>45477</v>
      </c>
      <c r="C422" s="65" t="s">
        <v>1062</v>
      </c>
      <c r="D422" s="65" t="s">
        <v>1063</v>
      </c>
      <c r="E422" s="60">
        <v>22100</v>
      </c>
      <c r="F422" s="60"/>
      <c r="G422" s="60">
        <f t="shared" si="14"/>
        <v>68218.880000000499</v>
      </c>
      <c r="H422" s="73"/>
      <c r="I422" s="69">
        <v>-22100</v>
      </c>
      <c r="J422" s="70">
        <v>45504</v>
      </c>
      <c r="K422" s="71" t="s">
        <v>1064</v>
      </c>
      <c r="L422" s="59"/>
    </row>
    <row r="423" spans="1:12" x14ac:dyDescent="0.2">
      <c r="A423" s="65" t="s">
        <v>794</v>
      </c>
      <c r="B423" s="66">
        <v>45477</v>
      </c>
      <c r="C423" s="65" t="s">
        <v>839</v>
      </c>
      <c r="D423" s="65" t="s">
        <v>1065</v>
      </c>
      <c r="E423" s="60"/>
      <c r="F423" s="60">
        <v>1200</v>
      </c>
      <c r="G423" s="60">
        <f t="shared" si="14"/>
        <v>90318.880000000499</v>
      </c>
      <c r="H423" s="73"/>
      <c r="I423" s="69">
        <v>1200</v>
      </c>
      <c r="J423" s="70">
        <v>45504</v>
      </c>
      <c r="K423" s="71" t="s">
        <v>753</v>
      </c>
      <c r="L423" s="59"/>
    </row>
    <row r="424" spans="1:12" x14ac:dyDescent="0.2">
      <c r="A424" s="65" t="s">
        <v>794</v>
      </c>
      <c r="B424" s="66">
        <v>45476</v>
      </c>
      <c r="C424" s="65" t="s">
        <v>766</v>
      </c>
      <c r="D424" s="65" t="s">
        <v>1066</v>
      </c>
      <c r="E424" s="60">
        <v>25</v>
      </c>
      <c r="F424" s="60"/>
      <c r="G424" s="60">
        <f t="shared" si="14"/>
        <v>89118.880000000499</v>
      </c>
      <c r="H424" s="73"/>
      <c r="I424" s="69">
        <v>-25</v>
      </c>
      <c r="J424" s="70">
        <v>45504</v>
      </c>
      <c r="K424" s="87" t="s">
        <v>14</v>
      </c>
      <c r="L424" s="59" t="s">
        <v>744</v>
      </c>
    </row>
    <row r="425" spans="1:12" x14ac:dyDescent="0.2">
      <c r="A425" s="65" t="s">
        <v>794</v>
      </c>
      <c r="B425" s="66">
        <v>45476</v>
      </c>
      <c r="C425" s="65" t="s">
        <v>766</v>
      </c>
      <c r="D425" s="65" t="s">
        <v>1067</v>
      </c>
      <c r="E425" s="60">
        <v>65</v>
      </c>
      <c r="F425" s="60"/>
      <c r="G425" s="60">
        <f t="shared" si="14"/>
        <v>89143.880000000499</v>
      </c>
      <c r="H425" s="73"/>
      <c r="I425" s="69">
        <v>-65</v>
      </c>
      <c r="J425" s="70">
        <v>45504</v>
      </c>
      <c r="K425" s="87" t="s">
        <v>14</v>
      </c>
      <c r="L425" s="59" t="s">
        <v>744</v>
      </c>
    </row>
    <row r="426" spans="1:12" x14ac:dyDescent="0.2">
      <c r="A426" s="65" t="s">
        <v>794</v>
      </c>
      <c r="B426" s="66">
        <v>45474</v>
      </c>
      <c r="C426" s="65" t="s">
        <v>1068</v>
      </c>
      <c r="D426" s="65" t="s">
        <v>1069</v>
      </c>
      <c r="E426" s="60">
        <v>498</v>
      </c>
      <c r="F426" s="60"/>
      <c r="G426" s="60">
        <f t="shared" si="14"/>
        <v>89208.880000000499</v>
      </c>
      <c r="H426" s="73"/>
      <c r="I426" s="69">
        <v>-498</v>
      </c>
      <c r="J426" s="70">
        <v>45504</v>
      </c>
      <c r="K426" s="87" t="s">
        <v>14</v>
      </c>
      <c r="L426" s="59" t="s">
        <v>761</v>
      </c>
    </row>
    <row r="427" spans="1:12" x14ac:dyDescent="0.2">
      <c r="A427" s="65" t="s">
        <v>794</v>
      </c>
      <c r="B427" s="66">
        <v>45474</v>
      </c>
      <c r="C427" s="65" t="s">
        <v>1070</v>
      </c>
      <c r="D427" s="65" t="s">
        <v>1071</v>
      </c>
      <c r="E427" s="60"/>
      <c r="F427" s="60">
        <v>47.5</v>
      </c>
      <c r="G427" s="60">
        <f t="shared" si="14"/>
        <v>89706.880000000499</v>
      </c>
      <c r="H427" s="73"/>
      <c r="I427" s="69">
        <v>47.5</v>
      </c>
      <c r="J427" s="70">
        <v>45504</v>
      </c>
      <c r="K427" s="71" t="s">
        <v>753</v>
      </c>
      <c r="L427" s="59"/>
    </row>
    <row r="428" spans="1:12" x14ac:dyDescent="0.2">
      <c r="A428" s="65" t="s">
        <v>794</v>
      </c>
      <c r="B428" s="66">
        <v>45474</v>
      </c>
      <c r="C428" s="65" t="s">
        <v>917</v>
      </c>
      <c r="D428" s="65" t="s">
        <v>1072</v>
      </c>
      <c r="E428" s="60"/>
      <c r="F428" s="60">
        <v>315.60000000000002</v>
      </c>
      <c r="G428" s="60">
        <f t="shared" si="14"/>
        <v>89659.380000000499</v>
      </c>
      <c r="H428" s="73"/>
      <c r="I428" s="69">
        <v>315.60000000000002</v>
      </c>
      <c r="J428" s="70">
        <v>45504</v>
      </c>
      <c r="K428" s="71" t="s">
        <v>753</v>
      </c>
      <c r="L428" s="59"/>
    </row>
    <row r="429" spans="1:12" x14ac:dyDescent="0.2">
      <c r="A429" s="65" t="s">
        <v>794</v>
      </c>
      <c r="B429" s="66">
        <v>45474</v>
      </c>
      <c r="C429" s="65" t="s">
        <v>843</v>
      </c>
      <c r="D429" s="65" t="s">
        <v>1073</v>
      </c>
      <c r="E429" s="60"/>
      <c r="F429" s="60">
        <v>70</v>
      </c>
      <c r="G429" s="60">
        <f t="shared" si="14"/>
        <v>89343.780000000494</v>
      </c>
      <c r="H429" s="73"/>
      <c r="I429" s="69">
        <v>70</v>
      </c>
      <c r="J429" s="70">
        <v>45504</v>
      </c>
      <c r="K429" s="71" t="s">
        <v>753</v>
      </c>
      <c r="L429" s="59"/>
    </row>
    <row r="430" spans="1:12" x14ac:dyDescent="0.2">
      <c r="A430" s="65" t="s">
        <v>794</v>
      </c>
      <c r="B430" s="66">
        <v>45474</v>
      </c>
      <c r="C430" s="65" t="s">
        <v>807</v>
      </c>
      <c r="D430" s="65" t="s">
        <v>1074</v>
      </c>
      <c r="E430" s="60"/>
      <c r="F430" s="60">
        <v>17013.580000000002</v>
      </c>
      <c r="G430" s="60">
        <f t="shared" si="14"/>
        <v>89273.780000000494</v>
      </c>
      <c r="H430" s="73"/>
      <c r="I430" s="69">
        <v>17013.580000000002</v>
      </c>
      <c r="J430" s="70">
        <v>45504</v>
      </c>
      <c r="K430" s="71" t="s">
        <v>753</v>
      </c>
      <c r="L430" s="59"/>
    </row>
    <row r="431" spans="1:12" x14ac:dyDescent="0.2">
      <c r="A431" s="65" t="s">
        <v>794</v>
      </c>
      <c r="B431" s="66">
        <v>45471</v>
      </c>
      <c r="C431" s="65" t="s">
        <v>899</v>
      </c>
      <c r="D431" s="65" t="s">
        <v>1075</v>
      </c>
      <c r="E431" s="60">
        <v>315</v>
      </c>
      <c r="F431" s="60"/>
      <c r="G431" s="60">
        <f t="shared" si="14"/>
        <v>72260.200000000492</v>
      </c>
      <c r="H431" s="73"/>
      <c r="I431" s="69">
        <v>-315</v>
      </c>
      <c r="J431" s="70">
        <v>45473</v>
      </c>
      <c r="K431" s="87" t="s">
        <v>14</v>
      </c>
      <c r="L431" s="59" t="s">
        <v>744</v>
      </c>
    </row>
    <row r="432" spans="1:12" x14ac:dyDescent="0.2">
      <c r="A432" s="65" t="s">
        <v>794</v>
      </c>
      <c r="B432" s="66">
        <v>45471</v>
      </c>
      <c r="C432" s="65" t="s">
        <v>527</v>
      </c>
      <c r="D432" s="65" t="s">
        <v>1076</v>
      </c>
      <c r="E432" s="60">
        <v>196.7</v>
      </c>
      <c r="F432" s="60"/>
      <c r="G432" s="60">
        <f t="shared" si="14"/>
        <v>72575.200000000492</v>
      </c>
      <c r="H432" s="73"/>
      <c r="I432" s="69">
        <v>-196.7</v>
      </c>
      <c r="J432" s="70">
        <v>45473</v>
      </c>
      <c r="K432" s="87" t="s">
        <v>14</v>
      </c>
      <c r="L432" s="59" t="s">
        <v>744</v>
      </c>
    </row>
    <row r="433" spans="1:12" x14ac:dyDescent="0.2">
      <c r="A433" s="65" t="s">
        <v>794</v>
      </c>
      <c r="B433" s="66">
        <v>45471</v>
      </c>
      <c r="C433" s="65" t="s">
        <v>924</v>
      </c>
      <c r="D433" s="65" t="s">
        <v>1077</v>
      </c>
      <c r="E433" s="60">
        <v>4740.84</v>
      </c>
      <c r="F433" s="60"/>
      <c r="G433" s="60">
        <f t="shared" si="14"/>
        <v>72771.900000000489</v>
      </c>
      <c r="H433" s="73"/>
      <c r="I433" s="69">
        <v>-4740.84</v>
      </c>
      <c r="J433" s="70">
        <v>45473</v>
      </c>
      <c r="K433" s="71" t="s">
        <v>13</v>
      </c>
      <c r="L433" s="59"/>
    </row>
    <row r="434" spans="1:12" x14ac:dyDescent="0.2">
      <c r="A434" s="65" t="s">
        <v>794</v>
      </c>
      <c r="B434" s="66">
        <v>45471</v>
      </c>
      <c r="C434" s="65" t="s">
        <v>852</v>
      </c>
      <c r="D434" s="65" t="s">
        <v>1078</v>
      </c>
      <c r="E434" s="60">
        <v>4412.5</v>
      </c>
      <c r="F434" s="60"/>
      <c r="G434" s="60">
        <f t="shared" si="14"/>
        <v>77512.740000000485</v>
      </c>
      <c r="H434" s="73"/>
      <c r="I434" s="69">
        <v>-4412.5</v>
      </c>
      <c r="J434" s="70">
        <v>45473</v>
      </c>
      <c r="K434" s="87" t="s">
        <v>14</v>
      </c>
      <c r="L434" s="59" t="s">
        <v>765</v>
      </c>
    </row>
    <row r="435" spans="1:12" x14ac:dyDescent="0.2">
      <c r="A435" s="65" t="s">
        <v>794</v>
      </c>
      <c r="B435" s="66">
        <v>45470</v>
      </c>
      <c r="C435" s="65" t="s">
        <v>1079</v>
      </c>
      <c r="D435" s="65" t="s">
        <v>1080</v>
      </c>
      <c r="E435" s="60"/>
      <c r="F435" s="60">
        <v>163.88</v>
      </c>
      <c r="G435" s="60">
        <f t="shared" si="14"/>
        <v>81925.240000000485</v>
      </c>
      <c r="H435" s="73"/>
      <c r="I435" s="69">
        <v>163.88</v>
      </c>
      <c r="J435" s="70">
        <v>45473</v>
      </c>
      <c r="K435" s="71" t="s">
        <v>753</v>
      </c>
      <c r="L435" s="59"/>
    </row>
    <row r="436" spans="1:12" x14ac:dyDescent="0.2">
      <c r="A436" s="65" t="s">
        <v>794</v>
      </c>
      <c r="B436" s="66">
        <v>45470</v>
      </c>
      <c r="C436" s="65" t="s">
        <v>801</v>
      </c>
      <c r="D436" s="65" t="s">
        <v>1081</v>
      </c>
      <c r="E436" s="60">
        <v>800.85</v>
      </c>
      <c r="F436" s="60"/>
      <c r="G436" s="60">
        <f t="shared" si="14"/>
        <v>81761.360000000481</v>
      </c>
      <c r="H436" s="73"/>
      <c r="I436" s="69">
        <v>-800.85</v>
      </c>
      <c r="J436" s="70">
        <v>45473</v>
      </c>
      <c r="K436" s="87" t="s">
        <v>14</v>
      </c>
      <c r="L436" s="59" t="s">
        <v>744</v>
      </c>
    </row>
    <row r="437" spans="1:12" x14ac:dyDescent="0.2">
      <c r="A437" s="65" t="s">
        <v>794</v>
      </c>
      <c r="B437" s="66">
        <v>45468</v>
      </c>
      <c r="C437" s="65" t="s">
        <v>1002</v>
      </c>
      <c r="D437" s="65" t="s">
        <v>1082</v>
      </c>
      <c r="E437" s="60">
        <v>234928.05</v>
      </c>
      <c r="F437" s="60"/>
      <c r="G437" s="60">
        <f t="shared" si="14"/>
        <v>82562.210000000487</v>
      </c>
      <c r="H437" s="73"/>
      <c r="I437" s="69">
        <v>-234928.05</v>
      </c>
      <c r="J437" s="70">
        <v>45473</v>
      </c>
      <c r="K437" s="71" t="s">
        <v>9</v>
      </c>
      <c r="L437" s="59"/>
    </row>
    <row r="438" spans="1:12" x14ac:dyDescent="0.2">
      <c r="A438" s="65" t="s">
        <v>794</v>
      </c>
      <c r="B438" s="66">
        <v>45468</v>
      </c>
      <c r="C438" s="65" t="s">
        <v>935</v>
      </c>
      <c r="D438" s="65" t="s">
        <v>1032</v>
      </c>
      <c r="E438" s="60"/>
      <c r="F438" s="60">
        <v>100000</v>
      </c>
      <c r="G438" s="60">
        <f t="shared" ref="G438:G692" si="23">G439+F438-E438</f>
        <v>317490.26000000047</v>
      </c>
      <c r="H438" s="73"/>
      <c r="I438" s="69">
        <v>100000</v>
      </c>
      <c r="J438" s="70">
        <v>45473</v>
      </c>
      <c r="K438" s="71" t="s">
        <v>995</v>
      </c>
      <c r="L438" s="59"/>
    </row>
    <row r="439" spans="1:12" x14ac:dyDescent="0.2">
      <c r="A439" s="65" t="s">
        <v>794</v>
      </c>
      <c r="B439" s="66">
        <v>45468</v>
      </c>
      <c r="C439" s="65" t="s">
        <v>852</v>
      </c>
      <c r="D439" s="65" t="s">
        <v>1083</v>
      </c>
      <c r="E439" s="60">
        <v>1775</v>
      </c>
      <c r="F439" s="60"/>
      <c r="G439" s="60">
        <f t="shared" si="23"/>
        <v>217490.2600000005</v>
      </c>
      <c r="H439" s="73"/>
      <c r="I439" s="69">
        <v>-1775</v>
      </c>
      <c r="J439" s="70">
        <v>45473</v>
      </c>
      <c r="K439" s="87" t="s">
        <v>14</v>
      </c>
      <c r="L439" s="59" t="s">
        <v>765</v>
      </c>
    </row>
    <row r="440" spans="1:12" x14ac:dyDescent="0.2">
      <c r="A440" s="65" t="s">
        <v>794</v>
      </c>
      <c r="B440" s="66">
        <v>45468</v>
      </c>
      <c r="C440" s="65" t="s">
        <v>1041</v>
      </c>
      <c r="D440" s="65" t="s">
        <v>1084</v>
      </c>
      <c r="E440" s="60">
        <v>4900</v>
      </c>
      <c r="F440" s="60"/>
      <c r="G440" s="60">
        <f t="shared" si="23"/>
        <v>219265.2600000005</v>
      </c>
      <c r="H440" s="73"/>
      <c r="I440" s="69">
        <v>-4900</v>
      </c>
      <c r="J440" s="70">
        <v>45473</v>
      </c>
      <c r="K440" s="87" t="s">
        <v>14</v>
      </c>
      <c r="L440" s="59" t="s">
        <v>765</v>
      </c>
    </row>
    <row r="441" spans="1:12" x14ac:dyDescent="0.2">
      <c r="A441" s="65" t="s">
        <v>794</v>
      </c>
      <c r="B441" s="66">
        <v>45468</v>
      </c>
      <c r="C441" s="65" t="s">
        <v>1068</v>
      </c>
      <c r="D441" s="65" t="s">
        <v>1085</v>
      </c>
      <c r="E441" s="60">
        <v>132</v>
      </c>
      <c r="F441" s="60"/>
      <c r="G441" s="60">
        <f t="shared" si="23"/>
        <v>224165.2600000005</v>
      </c>
      <c r="H441" s="73"/>
      <c r="I441" s="69">
        <v>-132</v>
      </c>
      <c r="J441" s="70">
        <v>45473</v>
      </c>
      <c r="K441" s="87" t="s">
        <v>14</v>
      </c>
      <c r="L441" s="59" t="s">
        <v>761</v>
      </c>
    </row>
    <row r="442" spans="1:12" x14ac:dyDescent="0.2">
      <c r="A442" s="65" t="s">
        <v>794</v>
      </c>
      <c r="B442" s="66">
        <v>45468</v>
      </c>
      <c r="C442" s="65" t="s">
        <v>1025</v>
      </c>
      <c r="D442" s="65" t="s">
        <v>1086</v>
      </c>
      <c r="E442" s="60"/>
      <c r="F442" s="60">
        <v>335.14</v>
      </c>
      <c r="G442" s="60">
        <f t="shared" si="23"/>
        <v>224297.2600000005</v>
      </c>
      <c r="H442" s="73"/>
      <c r="I442" s="69">
        <v>335.14</v>
      </c>
      <c r="J442" s="70">
        <v>45473</v>
      </c>
      <c r="K442" s="71" t="s">
        <v>753</v>
      </c>
      <c r="L442" s="59"/>
    </row>
    <row r="443" spans="1:12" x14ac:dyDescent="0.2">
      <c r="A443" s="65" t="s">
        <v>794</v>
      </c>
      <c r="B443" s="66">
        <v>45468</v>
      </c>
      <c r="C443" s="65" t="s">
        <v>1026</v>
      </c>
      <c r="D443" s="65" t="s">
        <v>1087</v>
      </c>
      <c r="E443" s="60"/>
      <c r="F443" s="60">
        <v>189.87</v>
      </c>
      <c r="G443" s="60">
        <f t="shared" si="23"/>
        <v>223962.12000000049</v>
      </c>
      <c r="H443" s="73"/>
      <c r="I443" s="69">
        <v>189.87</v>
      </c>
      <c r="J443" s="70">
        <v>45473</v>
      </c>
      <c r="K443" s="71" t="s">
        <v>753</v>
      </c>
      <c r="L443" s="59"/>
    </row>
    <row r="444" spans="1:12" x14ac:dyDescent="0.2">
      <c r="A444" s="65" t="s">
        <v>794</v>
      </c>
      <c r="B444" s="66">
        <v>45468</v>
      </c>
      <c r="C444" s="65" t="s">
        <v>841</v>
      </c>
      <c r="D444" s="65" t="s">
        <v>1088</v>
      </c>
      <c r="E444" s="60"/>
      <c r="F444" s="60">
        <v>210</v>
      </c>
      <c r="G444" s="60">
        <f t="shared" si="23"/>
        <v>223772.25000000049</v>
      </c>
      <c r="H444" s="73"/>
      <c r="I444" s="69">
        <v>210</v>
      </c>
      <c r="J444" s="70">
        <v>45473</v>
      </c>
      <c r="K444" s="71" t="s">
        <v>753</v>
      </c>
      <c r="L444" s="59"/>
    </row>
    <row r="445" spans="1:12" x14ac:dyDescent="0.2">
      <c r="A445" s="65" t="s">
        <v>794</v>
      </c>
      <c r="B445" s="66">
        <v>45467</v>
      </c>
      <c r="C445" s="65" t="s">
        <v>1070</v>
      </c>
      <c r="D445" s="65" t="s">
        <v>1089</v>
      </c>
      <c r="E445" s="60"/>
      <c r="F445" s="60">
        <v>47.5</v>
      </c>
      <c r="G445" s="60">
        <f t="shared" si="23"/>
        <v>223562.25000000049</v>
      </c>
      <c r="H445" s="73"/>
      <c r="I445" s="69">
        <v>47.5</v>
      </c>
      <c r="J445" s="70">
        <v>45473</v>
      </c>
      <c r="K445" s="71" t="s">
        <v>753</v>
      </c>
      <c r="L445" s="59"/>
    </row>
    <row r="446" spans="1:12" x14ac:dyDescent="0.2">
      <c r="A446" s="65" t="s">
        <v>794</v>
      </c>
      <c r="B446" s="66">
        <v>45467</v>
      </c>
      <c r="C446" s="65" t="s">
        <v>1090</v>
      </c>
      <c r="D446" s="65" t="s">
        <v>1091</v>
      </c>
      <c r="E446" s="60"/>
      <c r="F446" s="60">
        <v>942.5</v>
      </c>
      <c r="G446" s="60">
        <f t="shared" si="23"/>
        <v>223514.75000000049</v>
      </c>
      <c r="H446" s="73"/>
      <c r="I446" s="69">
        <v>942.5</v>
      </c>
      <c r="J446" s="70">
        <v>45473</v>
      </c>
      <c r="K446" s="71" t="s">
        <v>753</v>
      </c>
      <c r="L446" s="59"/>
    </row>
    <row r="447" spans="1:12" x14ac:dyDescent="0.2">
      <c r="A447" s="65" t="s">
        <v>794</v>
      </c>
      <c r="B447" s="66">
        <v>45467</v>
      </c>
      <c r="C447" s="65" t="s">
        <v>1092</v>
      </c>
      <c r="D447" s="65" t="s">
        <v>1093</v>
      </c>
      <c r="E447" s="60"/>
      <c r="F447" s="60">
        <v>127.83</v>
      </c>
      <c r="G447" s="60">
        <f t="shared" si="23"/>
        <v>222572.25000000049</v>
      </c>
      <c r="H447" s="73"/>
      <c r="I447" s="69">
        <v>127.83</v>
      </c>
      <c r="J447" s="70">
        <v>45473</v>
      </c>
      <c r="K447" s="71" t="s">
        <v>753</v>
      </c>
      <c r="L447" s="59"/>
    </row>
    <row r="448" spans="1:12" x14ac:dyDescent="0.2">
      <c r="A448" s="65" t="s">
        <v>794</v>
      </c>
      <c r="B448" s="66">
        <v>45464</v>
      </c>
      <c r="C448" s="65" t="s">
        <v>1094</v>
      </c>
      <c r="D448" s="65" t="s">
        <v>1095</v>
      </c>
      <c r="E448" s="60">
        <v>850</v>
      </c>
      <c r="F448" s="60"/>
      <c r="G448" s="60">
        <f t="shared" si="23"/>
        <v>222444.42000000051</v>
      </c>
      <c r="H448" s="73"/>
      <c r="I448" s="69">
        <v>-850</v>
      </c>
      <c r="J448" s="70">
        <v>45473</v>
      </c>
      <c r="K448" s="87" t="s">
        <v>14</v>
      </c>
      <c r="L448" s="59" t="s">
        <v>768</v>
      </c>
    </row>
    <row r="449" spans="1:12" x14ac:dyDescent="0.2">
      <c r="A449" s="65" t="s">
        <v>794</v>
      </c>
      <c r="B449" s="66">
        <v>45462</v>
      </c>
      <c r="C449" s="65" t="s">
        <v>801</v>
      </c>
      <c r="D449" s="65" t="s">
        <v>1096</v>
      </c>
      <c r="E449" s="60">
        <v>1654.24</v>
      </c>
      <c r="F449" s="60"/>
      <c r="G449" s="60">
        <f t="shared" si="23"/>
        <v>223294.42000000051</v>
      </c>
      <c r="H449" s="74"/>
      <c r="I449" s="69">
        <v>-1654.24</v>
      </c>
      <c r="J449" s="70">
        <v>45473</v>
      </c>
      <c r="K449" s="87" t="s">
        <v>14</v>
      </c>
      <c r="L449" s="59" t="s">
        <v>744</v>
      </c>
    </row>
    <row r="450" spans="1:12" x14ac:dyDescent="0.2">
      <c r="A450" s="65" t="s">
        <v>794</v>
      </c>
      <c r="B450" s="66">
        <v>45462</v>
      </c>
      <c r="C450" s="65" t="s">
        <v>807</v>
      </c>
      <c r="D450" s="65" t="s">
        <v>1074</v>
      </c>
      <c r="E450" s="60"/>
      <c r="F450" s="60">
        <v>552.32000000000005</v>
      </c>
      <c r="G450" s="60">
        <f t="shared" si="23"/>
        <v>224948.6600000005</v>
      </c>
      <c r="H450" s="74"/>
      <c r="I450" s="69">
        <v>552.32000000000005</v>
      </c>
      <c r="J450" s="70">
        <v>45473</v>
      </c>
      <c r="K450" s="71" t="s">
        <v>753</v>
      </c>
      <c r="L450" s="59"/>
    </row>
    <row r="451" spans="1:12" x14ac:dyDescent="0.2">
      <c r="A451" s="65" t="s">
        <v>794</v>
      </c>
      <c r="B451" s="66">
        <v>45461</v>
      </c>
      <c r="C451" s="65" t="s">
        <v>1097</v>
      </c>
      <c r="D451" s="65" t="s">
        <v>1098</v>
      </c>
      <c r="E451" s="60">
        <v>78</v>
      </c>
      <c r="F451" s="60"/>
      <c r="G451" s="60">
        <f t="shared" si="23"/>
        <v>224396.34000000049</v>
      </c>
      <c r="H451" s="73"/>
      <c r="I451" s="69">
        <v>-78</v>
      </c>
      <c r="J451" s="70">
        <v>45473</v>
      </c>
      <c r="K451" s="71" t="s">
        <v>753</v>
      </c>
      <c r="L451" s="59"/>
    </row>
    <row r="452" spans="1:12" x14ac:dyDescent="0.2">
      <c r="A452" s="65" t="s">
        <v>794</v>
      </c>
      <c r="B452" s="66">
        <v>45460</v>
      </c>
      <c r="C452" s="65" t="s">
        <v>1099</v>
      </c>
      <c r="D452" s="65" t="s">
        <v>1100</v>
      </c>
      <c r="E452" s="60"/>
      <c r="F452" s="60">
        <v>243.68</v>
      </c>
      <c r="G452" s="60">
        <f t="shared" si="23"/>
        <v>224474.34000000049</v>
      </c>
      <c r="H452" s="73"/>
      <c r="I452" s="69">
        <v>243.68</v>
      </c>
      <c r="J452" s="70">
        <v>45473</v>
      </c>
      <c r="K452" s="71" t="s">
        <v>753</v>
      </c>
      <c r="L452" s="59"/>
    </row>
    <row r="453" spans="1:12" x14ac:dyDescent="0.2">
      <c r="A453" s="65" t="s">
        <v>794</v>
      </c>
      <c r="B453" s="66">
        <v>45460</v>
      </c>
      <c r="C453" s="65" t="s">
        <v>1101</v>
      </c>
      <c r="D453" s="65" t="s">
        <v>1102</v>
      </c>
      <c r="E453" s="60">
        <v>3000</v>
      </c>
      <c r="F453" s="60"/>
      <c r="G453" s="60">
        <f t="shared" si="23"/>
        <v>224230.6600000005</v>
      </c>
      <c r="H453" s="73"/>
      <c r="I453" s="69">
        <v>-3000</v>
      </c>
      <c r="J453" s="70">
        <v>45473</v>
      </c>
      <c r="K453" s="71" t="s">
        <v>12</v>
      </c>
      <c r="L453" s="59"/>
    </row>
    <row r="454" spans="1:12" x14ac:dyDescent="0.2">
      <c r="A454" s="65" t="s">
        <v>794</v>
      </c>
      <c r="B454" s="66">
        <v>45460</v>
      </c>
      <c r="C454" s="65" t="s">
        <v>1053</v>
      </c>
      <c r="D454" s="65" t="s">
        <v>1103</v>
      </c>
      <c r="E454" s="60"/>
      <c r="F454" s="60">
        <v>17.5</v>
      </c>
      <c r="G454" s="60">
        <f t="shared" si="23"/>
        <v>227230.6600000005</v>
      </c>
      <c r="H454" s="73"/>
      <c r="I454" s="69">
        <v>17.5</v>
      </c>
      <c r="J454" s="70">
        <v>45473</v>
      </c>
      <c r="K454" s="71" t="s">
        <v>753</v>
      </c>
      <c r="L454" s="59"/>
    </row>
    <row r="455" spans="1:12" x14ac:dyDescent="0.2">
      <c r="A455" s="65" t="s">
        <v>794</v>
      </c>
      <c r="B455" s="66">
        <v>45460</v>
      </c>
      <c r="C455" s="65" t="s">
        <v>1053</v>
      </c>
      <c r="D455" s="65" t="s">
        <v>1104</v>
      </c>
      <c r="E455" s="60"/>
      <c r="F455" s="60">
        <v>276.16000000000003</v>
      </c>
      <c r="G455" s="60">
        <f t="shared" si="23"/>
        <v>227213.1600000005</v>
      </c>
      <c r="H455" s="73"/>
      <c r="I455" s="69">
        <v>276.16000000000003</v>
      </c>
      <c r="J455" s="70">
        <v>45473</v>
      </c>
      <c r="K455" s="71" t="s">
        <v>753</v>
      </c>
      <c r="L455" s="59"/>
    </row>
    <row r="456" spans="1:12" x14ac:dyDescent="0.2">
      <c r="A456" s="65" t="s">
        <v>794</v>
      </c>
      <c r="B456" s="66">
        <v>45460</v>
      </c>
      <c r="C456" s="65" t="s">
        <v>1053</v>
      </c>
      <c r="D456" s="65" t="s">
        <v>1105</v>
      </c>
      <c r="E456" s="60"/>
      <c r="F456" s="60">
        <v>17.5</v>
      </c>
      <c r="G456" s="60">
        <f t="shared" si="23"/>
        <v>226937.00000000049</v>
      </c>
      <c r="H456" s="73"/>
      <c r="I456" s="69">
        <v>17.5</v>
      </c>
      <c r="J456" s="70">
        <v>45473</v>
      </c>
      <c r="K456" s="71" t="s">
        <v>753</v>
      </c>
      <c r="L456" s="59"/>
    </row>
    <row r="457" spans="1:12" x14ac:dyDescent="0.2">
      <c r="A457" s="65" t="s">
        <v>794</v>
      </c>
      <c r="B457" s="66">
        <v>45460</v>
      </c>
      <c r="C457" s="65" t="s">
        <v>1053</v>
      </c>
      <c r="D457" s="65" t="s">
        <v>1106</v>
      </c>
      <c r="E457" s="60"/>
      <c r="F457" s="60">
        <v>276.16000000000003</v>
      </c>
      <c r="G457" s="60">
        <f t="shared" si="23"/>
        <v>226919.50000000049</v>
      </c>
      <c r="H457" s="73"/>
      <c r="I457" s="69">
        <v>276.16000000000003</v>
      </c>
      <c r="J457" s="70">
        <v>45473</v>
      </c>
      <c r="K457" s="71" t="s">
        <v>753</v>
      </c>
      <c r="L457" s="59"/>
    </row>
    <row r="458" spans="1:12" x14ac:dyDescent="0.2">
      <c r="A458" s="65" t="s">
        <v>794</v>
      </c>
      <c r="B458" s="66">
        <v>45460</v>
      </c>
      <c r="C458" s="65" t="s">
        <v>1053</v>
      </c>
      <c r="D458" s="65" t="s">
        <v>1107</v>
      </c>
      <c r="E458" s="60"/>
      <c r="F458" s="60">
        <v>17.5</v>
      </c>
      <c r="G458" s="60">
        <f t="shared" si="23"/>
        <v>226643.34000000049</v>
      </c>
      <c r="H458" s="73"/>
      <c r="I458" s="69">
        <v>17.5</v>
      </c>
      <c r="J458" s="70">
        <v>45473</v>
      </c>
      <c r="K458" s="71" t="s">
        <v>753</v>
      </c>
      <c r="L458" s="59"/>
    </row>
    <row r="459" spans="1:12" x14ac:dyDescent="0.2">
      <c r="A459" s="65" t="s">
        <v>794</v>
      </c>
      <c r="B459" s="66">
        <v>45460</v>
      </c>
      <c r="C459" s="65" t="s">
        <v>1053</v>
      </c>
      <c r="D459" s="65" t="s">
        <v>1108</v>
      </c>
      <c r="E459" s="60"/>
      <c r="F459" s="60">
        <v>276.16000000000003</v>
      </c>
      <c r="G459" s="60">
        <f t="shared" si="23"/>
        <v>226625.84000000049</v>
      </c>
      <c r="H459" s="73"/>
      <c r="I459" s="69">
        <v>276.16000000000003</v>
      </c>
      <c r="J459" s="70">
        <v>45473</v>
      </c>
      <c r="K459" s="71" t="s">
        <v>753</v>
      </c>
      <c r="L459" s="59"/>
    </row>
    <row r="460" spans="1:12" x14ac:dyDescent="0.2">
      <c r="A460" s="65" t="s">
        <v>794</v>
      </c>
      <c r="B460" s="66">
        <v>45460</v>
      </c>
      <c r="C460" s="65" t="s">
        <v>1053</v>
      </c>
      <c r="D460" s="65" t="s">
        <v>1109</v>
      </c>
      <c r="E460" s="60"/>
      <c r="F460" s="60">
        <v>17.5</v>
      </c>
      <c r="G460" s="60">
        <f t="shared" si="23"/>
        <v>226349.68000000049</v>
      </c>
      <c r="H460" s="73"/>
      <c r="I460" s="69">
        <v>17.5</v>
      </c>
      <c r="J460" s="70">
        <v>45473</v>
      </c>
      <c r="K460" s="71" t="s">
        <v>753</v>
      </c>
      <c r="L460" s="59"/>
    </row>
    <row r="461" spans="1:12" x14ac:dyDescent="0.2">
      <c r="A461" s="65" t="s">
        <v>794</v>
      </c>
      <c r="B461" s="66">
        <v>45460</v>
      </c>
      <c r="C461" s="65" t="s">
        <v>1053</v>
      </c>
      <c r="D461" s="65" t="s">
        <v>1110</v>
      </c>
      <c r="E461" s="60"/>
      <c r="F461" s="60">
        <v>276.16000000000003</v>
      </c>
      <c r="G461" s="60">
        <f t="shared" si="23"/>
        <v>226332.18000000049</v>
      </c>
      <c r="H461" s="73"/>
      <c r="I461" s="69">
        <v>276.16000000000003</v>
      </c>
      <c r="J461" s="70">
        <v>45473</v>
      </c>
      <c r="K461" s="71" t="s">
        <v>753</v>
      </c>
      <c r="L461" s="59"/>
    </row>
    <row r="462" spans="1:12" x14ac:dyDescent="0.2">
      <c r="A462" s="65" t="s">
        <v>794</v>
      </c>
      <c r="B462" s="66">
        <v>45460</v>
      </c>
      <c r="C462" s="65" t="s">
        <v>1070</v>
      </c>
      <c r="D462" s="65" t="s">
        <v>1111</v>
      </c>
      <c r="E462" s="60"/>
      <c r="F462" s="60">
        <v>47.5</v>
      </c>
      <c r="G462" s="60">
        <f t="shared" si="23"/>
        <v>226056.02000000048</v>
      </c>
      <c r="H462" s="74"/>
      <c r="I462" s="69">
        <v>47.5</v>
      </c>
      <c r="J462" s="70">
        <v>45473</v>
      </c>
      <c r="K462" s="71" t="s">
        <v>753</v>
      </c>
      <c r="L462" s="59"/>
    </row>
    <row r="463" spans="1:12" x14ac:dyDescent="0.2">
      <c r="A463" s="65" t="s">
        <v>794</v>
      </c>
      <c r="B463" s="66">
        <v>45455</v>
      </c>
      <c r="C463" s="65" t="s">
        <v>1112</v>
      </c>
      <c r="D463" s="65" t="s">
        <v>1113</v>
      </c>
      <c r="E463" s="60">
        <v>477</v>
      </c>
      <c r="F463" s="60"/>
      <c r="G463" s="60">
        <f t="shared" si="23"/>
        <v>226008.52000000048</v>
      </c>
      <c r="H463" s="74"/>
      <c r="I463" s="69">
        <v>-477</v>
      </c>
      <c r="J463" s="70">
        <v>45473</v>
      </c>
      <c r="K463" s="71" t="s">
        <v>11</v>
      </c>
      <c r="L463" s="59"/>
    </row>
    <row r="464" spans="1:12" x14ac:dyDescent="0.2">
      <c r="A464" s="65" t="s">
        <v>794</v>
      </c>
      <c r="B464" s="66">
        <v>45455</v>
      </c>
      <c r="C464" s="65" t="s">
        <v>31</v>
      </c>
      <c r="D464" s="65" t="s">
        <v>1114</v>
      </c>
      <c r="E464" s="60">
        <v>510</v>
      </c>
      <c r="F464" s="60"/>
      <c r="G464" s="60">
        <f t="shared" si="23"/>
        <v>226485.52000000048</v>
      </c>
      <c r="H464" s="74"/>
      <c r="I464" s="69">
        <v>-510</v>
      </c>
      <c r="J464" s="70">
        <v>45473</v>
      </c>
      <c r="K464" s="71" t="s">
        <v>11</v>
      </c>
      <c r="L464" s="59"/>
    </row>
    <row r="465" spans="1:12" x14ac:dyDescent="0.2">
      <c r="A465" s="65" t="s">
        <v>794</v>
      </c>
      <c r="B465" s="66">
        <v>45454</v>
      </c>
      <c r="C465" s="65" t="s">
        <v>1115</v>
      </c>
      <c r="D465" s="65" t="s">
        <v>1116</v>
      </c>
      <c r="E465" s="60">
        <v>450</v>
      </c>
      <c r="F465" s="60"/>
      <c r="G465" s="60">
        <f t="shared" si="23"/>
        <v>226995.52000000048</v>
      </c>
      <c r="H465" s="74"/>
      <c r="I465" s="69">
        <v>-450</v>
      </c>
      <c r="J465" s="70">
        <v>45473</v>
      </c>
      <c r="K465" s="87" t="s">
        <v>14</v>
      </c>
      <c r="L465" s="59" t="s">
        <v>761</v>
      </c>
    </row>
    <row r="466" spans="1:12" x14ac:dyDescent="0.2">
      <c r="A466" s="65" t="s">
        <v>794</v>
      </c>
      <c r="B466" s="66">
        <v>45453</v>
      </c>
      <c r="C466" s="65" t="s">
        <v>1070</v>
      </c>
      <c r="D466" s="65" t="s">
        <v>1117</v>
      </c>
      <c r="E466" s="60"/>
      <c r="F466" s="60">
        <v>47.5</v>
      </c>
      <c r="G466" s="60">
        <f t="shared" si="23"/>
        <v>227445.52000000048</v>
      </c>
      <c r="H466" s="74"/>
      <c r="I466" s="69">
        <v>47.5</v>
      </c>
      <c r="J466" s="70">
        <v>45473</v>
      </c>
      <c r="K466" s="71" t="s">
        <v>753</v>
      </c>
      <c r="L466" s="59"/>
    </row>
    <row r="467" spans="1:12" x14ac:dyDescent="0.2">
      <c r="A467" s="65" t="s">
        <v>794</v>
      </c>
      <c r="B467" s="66">
        <v>45450</v>
      </c>
      <c r="C467" s="65" t="s">
        <v>810</v>
      </c>
      <c r="D467" s="65" t="s">
        <v>1118</v>
      </c>
      <c r="E467" s="60">
        <v>11517</v>
      </c>
      <c r="F467" s="60"/>
      <c r="G467" s="60">
        <f t="shared" si="23"/>
        <v>227398.02000000048</v>
      </c>
      <c r="H467" s="74"/>
      <c r="I467" s="69">
        <v>-11517</v>
      </c>
      <c r="J467" s="70">
        <v>45473</v>
      </c>
      <c r="K467" s="87" t="s">
        <v>14</v>
      </c>
      <c r="L467" s="59" t="s">
        <v>784</v>
      </c>
    </row>
    <row r="468" spans="1:12" x14ac:dyDescent="0.2">
      <c r="A468" s="65" t="s">
        <v>794</v>
      </c>
      <c r="B468" s="66">
        <v>45450</v>
      </c>
      <c r="C468" s="65" t="s">
        <v>1119</v>
      </c>
      <c r="D468" s="65" t="s">
        <v>1120</v>
      </c>
      <c r="E468" s="60"/>
      <c r="F468" s="60">
        <v>11517</v>
      </c>
      <c r="G468" s="60">
        <f t="shared" si="23"/>
        <v>238915.02000000048</v>
      </c>
      <c r="H468" s="74"/>
      <c r="I468" s="69">
        <v>11517</v>
      </c>
      <c r="J468" s="70">
        <v>45473</v>
      </c>
      <c r="K468" s="87" t="s">
        <v>14</v>
      </c>
      <c r="L468" s="59" t="s">
        <v>784</v>
      </c>
    </row>
    <row r="469" spans="1:12" x14ac:dyDescent="0.2">
      <c r="A469" s="65" t="s">
        <v>794</v>
      </c>
      <c r="B469" s="66">
        <v>45450</v>
      </c>
      <c r="C469" s="65" t="s">
        <v>1121</v>
      </c>
      <c r="D469" s="65" t="s">
        <v>1122</v>
      </c>
      <c r="E469" s="60">
        <v>11517</v>
      </c>
      <c r="F469" s="60"/>
      <c r="G469" s="60">
        <f t="shared" si="23"/>
        <v>227398.02000000048</v>
      </c>
      <c r="H469" s="74"/>
      <c r="I469" s="69">
        <v>-11517</v>
      </c>
      <c r="J469" s="70">
        <v>45473</v>
      </c>
      <c r="K469" s="87" t="s">
        <v>14</v>
      </c>
      <c r="L469" s="59" t="s">
        <v>784</v>
      </c>
    </row>
    <row r="470" spans="1:12" x14ac:dyDescent="0.2">
      <c r="A470" s="65" t="s">
        <v>794</v>
      </c>
      <c r="B470" s="66">
        <v>45449</v>
      </c>
      <c r="C470" s="65" t="s">
        <v>878</v>
      </c>
      <c r="D470" s="65" t="s">
        <v>1123</v>
      </c>
      <c r="E470" s="60">
        <v>2350</v>
      </c>
      <c r="F470" s="60"/>
      <c r="G470" s="60">
        <f t="shared" si="23"/>
        <v>238915.02000000048</v>
      </c>
      <c r="H470" s="74"/>
      <c r="I470" s="69">
        <v>-2350</v>
      </c>
      <c r="J470" s="70">
        <v>45473</v>
      </c>
      <c r="K470" s="87" t="s">
        <v>14</v>
      </c>
      <c r="L470" s="59" t="s">
        <v>761</v>
      </c>
    </row>
    <row r="471" spans="1:12" x14ac:dyDescent="0.2">
      <c r="A471" s="65" t="s">
        <v>794</v>
      </c>
      <c r="B471" s="66">
        <v>45449</v>
      </c>
      <c r="C471" s="65" t="s">
        <v>852</v>
      </c>
      <c r="D471" s="65" t="s">
        <v>1124</v>
      </c>
      <c r="E471" s="60">
        <v>3607.5</v>
      </c>
      <c r="F471" s="60"/>
      <c r="G471" s="60">
        <f t="shared" si="23"/>
        <v>241265.02000000048</v>
      </c>
      <c r="H471" s="74"/>
      <c r="I471" s="69">
        <v>-3607.5</v>
      </c>
      <c r="J471" s="70">
        <v>45473</v>
      </c>
      <c r="K471" s="87" t="s">
        <v>14</v>
      </c>
      <c r="L471" s="59" t="s">
        <v>765</v>
      </c>
    </row>
    <row r="472" spans="1:12" x14ac:dyDescent="0.2">
      <c r="A472" s="65" t="s">
        <v>794</v>
      </c>
      <c r="B472" s="66">
        <v>45449</v>
      </c>
      <c r="C472" s="65" t="s">
        <v>852</v>
      </c>
      <c r="D472" s="65" t="s">
        <v>1125</v>
      </c>
      <c r="E472" s="60">
        <v>2266.36</v>
      </c>
      <c r="F472" s="60"/>
      <c r="G472" s="60">
        <f t="shared" si="23"/>
        <v>244872.52000000048</v>
      </c>
      <c r="H472" s="74"/>
      <c r="I472" s="69">
        <v>-2266.36</v>
      </c>
      <c r="J472" s="70">
        <v>45473</v>
      </c>
      <c r="K472" s="87" t="s">
        <v>14</v>
      </c>
      <c r="L472" s="59" t="s">
        <v>765</v>
      </c>
    </row>
    <row r="473" spans="1:12" x14ac:dyDescent="0.2">
      <c r="A473" s="65" t="s">
        <v>794</v>
      </c>
      <c r="B473" s="66">
        <v>45448</v>
      </c>
      <c r="C473" s="65" t="s">
        <v>1126</v>
      </c>
      <c r="D473" s="65" t="s">
        <v>1127</v>
      </c>
      <c r="E473" s="60">
        <v>175</v>
      </c>
      <c r="F473" s="60"/>
      <c r="G473" s="60">
        <f t="shared" si="23"/>
        <v>247138.88000000047</v>
      </c>
      <c r="H473" s="74"/>
      <c r="I473" s="69">
        <v>-175</v>
      </c>
      <c r="J473" s="70">
        <v>45473</v>
      </c>
      <c r="K473" s="87" t="s">
        <v>14</v>
      </c>
      <c r="L473" s="59" t="s">
        <v>761</v>
      </c>
    </row>
    <row r="474" spans="1:12" x14ac:dyDescent="0.2">
      <c r="A474" s="65" t="s">
        <v>794</v>
      </c>
      <c r="B474" s="66">
        <v>45448</v>
      </c>
      <c r="C474" s="65" t="s">
        <v>1128</v>
      </c>
      <c r="D474" s="65" t="s">
        <v>1129</v>
      </c>
      <c r="E474" s="60">
        <v>280</v>
      </c>
      <c r="F474" s="60"/>
      <c r="G474" s="60">
        <f t="shared" si="23"/>
        <v>247313.88000000047</v>
      </c>
      <c r="H474" s="74"/>
      <c r="I474" s="69">
        <v>-280</v>
      </c>
      <c r="J474" s="70">
        <v>45473</v>
      </c>
      <c r="K474" s="87" t="s">
        <v>14</v>
      </c>
      <c r="L474" s="59" t="s">
        <v>761</v>
      </c>
    </row>
    <row r="475" spans="1:12" x14ac:dyDescent="0.2">
      <c r="A475" s="65" t="s">
        <v>794</v>
      </c>
      <c r="B475" s="66">
        <v>45448</v>
      </c>
      <c r="C475" s="65" t="s">
        <v>807</v>
      </c>
      <c r="D475" s="65" t="s">
        <v>1074</v>
      </c>
      <c r="E475" s="60"/>
      <c r="F475" s="60">
        <v>3210.36</v>
      </c>
      <c r="G475" s="60">
        <f t="shared" si="23"/>
        <v>247593.88000000047</v>
      </c>
      <c r="H475" s="74"/>
      <c r="I475" s="69">
        <v>3210.36</v>
      </c>
      <c r="J475" s="70">
        <v>45473</v>
      </c>
      <c r="K475" s="71" t="s">
        <v>753</v>
      </c>
      <c r="L475" s="59"/>
    </row>
    <row r="476" spans="1:12" x14ac:dyDescent="0.2">
      <c r="A476" s="65" t="s">
        <v>794</v>
      </c>
      <c r="B476" s="66">
        <v>45447</v>
      </c>
      <c r="C476" s="65" t="s">
        <v>839</v>
      </c>
      <c r="D476" s="65" t="s">
        <v>1130</v>
      </c>
      <c r="E476" s="60"/>
      <c r="F476" s="60">
        <v>1200</v>
      </c>
      <c r="G476" s="60">
        <f t="shared" si="23"/>
        <v>244383.52000000048</v>
      </c>
      <c r="H476" s="74"/>
      <c r="I476" s="69">
        <v>1200</v>
      </c>
      <c r="J476" s="70">
        <v>45473</v>
      </c>
      <c r="K476" s="71" t="s">
        <v>753</v>
      </c>
      <c r="L476" s="59"/>
    </row>
    <row r="477" spans="1:12" x14ac:dyDescent="0.2">
      <c r="A477" s="65" t="s">
        <v>794</v>
      </c>
      <c r="B477" s="66">
        <v>45446</v>
      </c>
      <c r="C477" s="65" t="s">
        <v>1131</v>
      </c>
      <c r="D477" s="65" t="s">
        <v>1132</v>
      </c>
      <c r="E477" s="60">
        <v>240</v>
      </c>
      <c r="F477" s="60"/>
      <c r="G477" s="60">
        <f t="shared" si="23"/>
        <v>243183.52000000048</v>
      </c>
      <c r="H477" s="74"/>
      <c r="I477" s="69">
        <v>-240</v>
      </c>
      <c r="J477" s="70">
        <v>45473</v>
      </c>
      <c r="K477" s="87" t="s">
        <v>14</v>
      </c>
      <c r="L477" s="59" t="s">
        <v>768</v>
      </c>
    </row>
    <row r="478" spans="1:12" x14ac:dyDescent="0.2">
      <c r="A478" s="65" t="s">
        <v>794</v>
      </c>
      <c r="B478" s="66">
        <v>45446</v>
      </c>
      <c r="C478" s="65" t="s">
        <v>1133</v>
      </c>
      <c r="D478" s="65" t="s">
        <v>1134</v>
      </c>
      <c r="E478" s="60">
        <v>24000</v>
      </c>
      <c r="F478" s="60"/>
      <c r="G478" s="60">
        <f t="shared" si="23"/>
        <v>243423.52000000048</v>
      </c>
      <c r="H478" s="74"/>
      <c r="I478" s="69">
        <v>-24000</v>
      </c>
      <c r="J478" s="70">
        <v>45473</v>
      </c>
      <c r="K478" s="87" t="s">
        <v>14</v>
      </c>
      <c r="L478" s="59" t="s">
        <v>791</v>
      </c>
    </row>
    <row r="479" spans="1:12" x14ac:dyDescent="0.2">
      <c r="A479" s="65" t="s">
        <v>794</v>
      </c>
      <c r="B479" s="66">
        <v>45446</v>
      </c>
      <c r="C479" s="65" t="s">
        <v>917</v>
      </c>
      <c r="D479" s="65" t="s">
        <v>1135</v>
      </c>
      <c r="E479" s="60"/>
      <c r="F479" s="60">
        <v>315.60000000000002</v>
      </c>
      <c r="G479" s="60">
        <f t="shared" si="23"/>
        <v>267423.52000000048</v>
      </c>
      <c r="H479" s="74"/>
      <c r="I479" s="69">
        <v>315.60000000000002</v>
      </c>
      <c r="J479" s="70">
        <v>45473</v>
      </c>
      <c r="K479" s="71" t="s">
        <v>753</v>
      </c>
      <c r="L479" s="59"/>
    </row>
    <row r="480" spans="1:12" x14ac:dyDescent="0.2">
      <c r="A480" s="65" t="s">
        <v>794</v>
      </c>
      <c r="B480" s="66">
        <v>45446</v>
      </c>
      <c r="C480" s="65" t="s">
        <v>1070</v>
      </c>
      <c r="D480" s="65" t="s">
        <v>1136</v>
      </c>
      <c r="E480" s="60"/>
      <c r="F480" s="60">
        <v>47.5</v>
      </c>
      <c r="G480" s="60">
        <f t="shared" si="23"/>
        <v>267107.92000000051</v>
      </c>
      <c r="H480" s="74"/>
      <c r="I480" s="69">
        <v>47.5</v>
      </c>
      <c r="J480" s="70">
        <v>45473</v>
      </c>
      <c r="K480" s="71" t="s">
        <v>753</v>
      </c>
      <c r="L480" s="59"/>
    </row>
    <row r="481" spans="1:12" x14ac:dyDescent="0.2">
      <c r="A481" s="65" t="s">
        <v>794</v>
      </c>
      <c r="B481" s="66">
        <v>45446</v>
      </c>
      <c r="C481" s="65" t="s">
        <v>807</v>
      </c>
      <c r="D481" s="65" t="s">
        <v>1074</v>
      </c>
      <c r="E481" s="60"/>
      <c r="F481" s="60">
        <v>23142.57</v>
      </c>
      <c r="G481" s="60">
        <f t="shared" si="23"/>
        <v>267060.42000000051</v>
      </c>
      <c r="H481" s="74"/>
      <c r="I481" s="69">
        <v>23142.57</v>
      </c>
      <c r="J481" s="70">
        <v>45473</v>
      </c>
      <c r="K481" s="71" t="s">
        <v>753</v>
      </c>
      <c r="L481" s="59"/>
    </row>
    <row r="482" spans="1:12" x14ac:dyDescent="0.2">
      <c r="A482" s="65" t="s">
        <v>794</v>
      </c>
      <c r="B482" s="66">
        <v>45443</v>
      </c>
      <c r="C482" s="65" t="s">
        <v>878</v>
      </c>
      <c r="D482" s="65" t="s">
        <v>1137</v>
      </c>
      <c r="E482" s="60">
        <v>218.53</v>
      </c>
      <c r="F482" s="60"/>
      <c r="G482" s="60">
        <f t="shared" si="23"/>
        <v>243917.85000000053</v>
      </c>
      <c r="H482" s="74"/>
      <c r="I482" s="69">
        <v>-218.53</v>
      </c>
      <c r="J482" s="70">
        <v>45443</v>
      </c>
      <c r="K482" s="87" t="s">
        <v>14</v>
      </c>
      <c r="L482" s="59" t="s">
        <v>768</v>
      </c>
    </row>
    <row r="483" spans="1:12" x14ac:dyDescent="0.2">
      <c r="A483" s="65" t="s">
        <v>794</v>
      </c>
      <c r="B483" s="66">
        <v>45443</v>
      </c>
      <c r="C483" s="65" t="s">
        <v>1138</v>
      </c>
      <c r="D483" s="65" t="s">
        <v>1139</v>
      </c>
      <c r="E483" s="60">
        <v>660</v>
      </c>
      <c r="F483" s="60"/>
      <c r="G483" s="60">
        <f t="shared" si="23"/>
        <v>244136.38000000053</v>
      </c>
      <c r="H483" s="73"/>
      <c r="I483" s="69">
        <v>-660</v>
      </c>
      <c r="J483" s="70">
        <v>45443</v>
      </c>
      <c r="K483" s="87" t="s">
        <v>14</v>
      </c>
      <c r="L483" s="59" t="s">
        <v>744</v>
      </c>
    </row>
    <row r="484" spans="1:12" x14ac:dyDescent="0.2">
      <c r="A484" s="65" t="s">
        <v>794</v>
      </c>
      <c r="B484" s="66">
        <v>45443</v>
      </c>
      <c r="C484" s="65" t="s">
        <v>843</v>
      </c>
      <c r="D484" s="65" t="s">
        <v>1140</v>
      </c>
      <c r="E484" s="60"/>
      <c r="F484" s="60">
        <v>70</v>
      </c>
      <c r="G484" s="60">
        <f t="shared" si="23"/>
        <v>244796.38000000053</v>
      </c>
      <c r="H484" s="73"/>
      <c r="I484" s="69">
        <v>70</v>
      </c>
      <c r="J484" s="70">
        <v>45443</v>
      </c>
      <c r="K484" s="71" t="s">
        <v>753</v>
      </c>
      <c r="L484" s="59"/>
    </row>
    <row r="485" spans="1:12" x14ac:dyDescent="0.2">
      <c r="A485" s="65" t="s">
        <v>794</v>
      </c>
      <c r="B485" s="66">
        <v>45441</v>
      </c>
      <c r="C485" s="65" t="s">
        <v>999</v>
      </c>
      <c r="D485" s="65" t="s">
        <v>1141</v>
      </c>
      <c r="E485" s="60">
        <v>760.38</v>
      </c>
      <c r="F485" s="60"/>
      <c r="G485" s="60">
        <f t="shared" si="23"/>
        <v>244726.38000000053</v>
      </c>
      <c r="H485" s="74"/>
      <c r="I485" s="69">
        <v>-760.38</v>
      </c>
      <c r="J485" s="70">
        <v>45443</v>
      </c>
      <c r="K485" s="87" t="s">
        <v>14</v>
      </c>
      <c r="L485" s="59" t="s">
        <v>759</v>
      </c>
    </row>
    <row r="486" spans="1:12" x14ac:dyDescent="0.2">
      <c r="A486" s="65" t="s">
        <v>794</v>
      </c>
      <c r="B486" s="66">
        <v>45441</v>
      </c>
      <c r="C486" s="65" t="s">
        <v>1053</v>
      </c>
      <c r="D486" s="65" t="s">
        <v>1142</v>
      </c>
      <c r="E486" s="60"/>
      <c r="F486" s="60">
        <v>17.5</v>
      </c>
      <c r="G486" s="60">
        <f t="shared" si="23"/>
        <v>245486.76000000053</v>
      </c>
      <c r="H486" s="74"/>
      <c r="I486" s="69">
        <v>17.5</v>
      </c>
      <c r="J486" s="70">
        <v>45443</v>
      </c>
      <c r="K486" s="71" t="s">
        <v>753</v>
      </c>
      <c r="L486" s="59"/>
    </row>
    <row r="487" spans="1:12" x14ac:dyDescent="0.2">
      <c r="A487" s="65" t="s">
        <v>794</v>
      </c>
      <c r="B487" s="66">
        <v>45441</v>
      </c>
      <c r="C487" s="65" t="s">
        <v>1053</v>
      </c>
      <c r="D487" s="65" t="s">
        <v>1143</v>
      </c>
      <c r="E487" s="60"/>
      <c r="F487" s="60">
        <v>276.16000000000003</v>
      </c>
      <c r="G487" s="60">
        <f t="shared" si="23"/>
        <v>245469.26000000053</v>
      </c>
      <c r="H487" s="74"/>
      <c r="I487" s="69">
        <v>276.16000000000003</v>
      </c>
      <c r="J487" s="70">
        <v>45443</v>
      </c>
      <c r="K487" s="71" t="s">
        <v>753</v>
      </c>
      <c r="L487" s="59"/>
    </row>
    <row r="488" spans="1:12" x14ac:dyDescent="0.2">
      <c r="A488" s="65" t="s">
        <v>794</v>
      </c>
      <c r="B488" s="66">
        <v>45441</v>
      </c>
      <c r="C488" s="65" t="s">
        <v>1053</v>
      </c>
      <c r="D488" s="65" t="s">
        <v>1144</v>
      </c>
      <c r="E488" s="60"/>
      <c r="F488" s="60">
        <v>17.5</v>
      </c>
      <c r="G488" s="60">
        <f t="shared" si="23"/>
        <v>245193.10000000053</v>
      </c>
      <c r="H488" s="74"/>
      <c r="I488" s="69">
        <v>17.5</v>
      </c>
      <c r="J488" s="70">
        <v>45443</v>
      </c>
      <c r="K488" s="71" t="s">
        <v>753</v>
      </c>
      <c r="L488" s="59"/>
    </row>
    <row r="489" spans="1:12" x14ac:dyDescent="0.2">
      <c r="A489" s="65" t="s">
        <v>794</v>
      </c>
      <c r="B489" s="66">
        <v>45441</v>
      </c>
      <c r="C489" s="65" t="s">
        <v>1053</v>
      </c>
      <c r="D489" s="65" t="s">
        <v>1145</v>
      </c>
      <c r="E489" s="60"/>
      <c r="F489" s="60">
        <v>276.16000000000003</v>
      </c>
      <c r="G489" s="60">
        <f t="shared" si="23"/>
        <v>245175.60000000053</v>
      </c>
      <c r="H489" s="74"/>
      <c r="I489" s="69">
        <v>276.16000000000003</v>
      </c>
      <c r="J489" s="70">
        <v>45443</v>
      </c>
      <c r="K489" s="71" t="s">
        <v>753</v>
      </c>
      <c r="L489" s="59"/>
    </row>
    <row r="490" spans="1:12" x14ac:dyDescent="0.2">
      <c r="A490" s="65" t="s">
        <v>794</v>
      </c>
      <c r="B490" s="66">
        <v>45441</v>
      </c>
      <c r="C490" s="65" t="s">
        <v>1068</v>
      </c>
      <c r="D490" s="65" t="s">
        <v>1146</v>
      </c>
      <c r="E490" s="60">
        <v>168</v>
      </c>
      <c r="F490" s="60"/>
      <c r="G490" s="60">
        <f t="shared" si="23"/>
        <v>244899.44000000053</v>
      </c>
      <c r="H490" s="74"/>
      <c r="I490" s="69">
        <v>-168</v>
      </c>
      <c r="J490" s="70">
        <v>45443</v>
      </c>
      <c r="K490" s="87" t="s">
        <v>14</v>
      </c>
      <c r="L490" s="59" t="s">
        <v>761</v>
      </c>
    </row>
    <row r="491" spans="1:12" x14ac:dyDescent="0.2">
      <c r="A491" s="65" t="s">
        <v>794</v>
      </c>
      <c r="B491" s="66">
        <v>45441</v>
      </c>
      <c r="C491" s="65" t="s">
        <v>801</v>
      </c>
      <c r="D491" s="65" t="s">
        <v>802</v>
      </c>
      <c r="E491" s="60">
        <v>1073.19</v>
      </c>
      <c r="F491" s="60"/>
      <c r="G491" s="60">
        <f t="shared" si="23"/>
        <v>245067.44000000053</v>
      </c>
      <c r="H491" s="74"/>
      <c r="I491" s="69">
        <v>-1073.19</v>
      </c>
      <c r="J491" s="70">
        <v>45443</v>
      </c>
      <c r="K491" s="87" t="s">
        <v>14</v>
      </c>
      <c r="L491" s="59" t="s">
        <v>744</v>
      </c>
    </row>
    <row r="492" spans="1:12" x14ac:dyDescent="0.2">
      <c r="A492" s="65" t="s">
        <v>794</v>
      </c>
      <c r="B492" s="66">
        <v>45440</v>
      </c>
      <c r="C492" s="65" t="s">
        <v>1147</v>
      </c>
      <c r="D492" s="65" t="s">
        <v>1148</v>
      </c>
      <c r="E492" s="60"/>
      <c r="F492" s="60">
        <v>320</v>
      </c>
      <c r="G492" s="60">
        <f t="shared" si="23"/>
        <v>246140.63000000053</v>
      </c>
      <c r="H492" s="74"/>
      <c r="I492" s="69">
        <v>320</v>
      </c>
      <c r="J492" s="70">
        <v>45443</v>
      </c>
      <c r="K492" s="71" t="s">
        <v>753</v>
      </c>
      <c r="L492" s="59"/>
    </row>
    <row r="493" spans="1:12" x14ac:dyDescent="0.2">
      <c r="A493" s="65" t="s">
        <v>794</v>
      </c>
      <c r="B493" s="66">
        <v>45440</v>
      </c>
      <c r="C493" s="65" t="s">
        <v>1079</v>
      </c>
      <c r="D493" s="65" t="s">
        <v>1149</v>
      </c>
      <c r="E493" s="60"/>
      <c r="F493" s="60">
        <v>163.88</v>
      </c>
      <c r="G493" s="60">
        <f t="shared" si="23"/>
        <v>245820.63000000053</v>
      </c>
      <c r="H493" s="74"/>
      <c r="I493" s="69">
        <v>163.88</v>
      </c>
      <c r="J493" s="70">
        <v>45443</v>
      </c>
      <c r="K493" s="71" t="s">
        <v>753</v>
      </c>
      <c r="L493" s="59"/>
    </row>
    <row r="494" spans="1:12" x14ac:dyDescent="0.2">
      <c r="A494" s="65" t="s">
        <v>794</v>
      </c>
      <c r="B494" s="66">
        <v>45440</v>
      </c>
      <c r="C494" s="65" t="s">
        <v>1070</v>
      </c>
      <c r="D494" s="65" t="s">
        <v>1150</v>
      </c>
      <c r="E494" s="60"/>
      <c r="F494" s="60">
        <v>47.5</v>
      </c>
      <c r="G494" s="60">
        <f t="shared" si="23"/>
        <v>245656.75000000052</v>
      </c>
      <c r="H494" s="74"/>
      <c r="I494" s="69">
        <v>47.5</v>
      </c>
      <c r="J494" s="70">
        <v>45443</v>
      </c>
      <c r="K494" s="71" t="s">
        <v>753</v>
      </c>
      <c r="L494" s="59"/>
    </row>
    <row r="495" spans="1:12" x14ac:dyDescent="0.2">
      <c r="A495" s="65" t="s">
        <v>794</v>
      </c>
      <c r="B495" s="66">
        <v>45440</v>
      </c>
      <c r="C495" s="65" t="s">
        <v>889</v>
      </c>
      <c r="D495" s="65" t="s">
        <v>1151</v>
      </c>
      <c r="E495" s="60"/>
      <c r="F495" s="60">
        <v>127.83</v>
      </c>
      <c r="G495" s="60">
        <f t="shared" si="23"/>
        <v>245609.25000000052</v>
      </c>
      <c r="H495" s="74"/>
      <c r="I495" s="69">
        <v>127.83</v>
      </c>
      <c r="J495" s="70">
        <v>45443</v>
      </c>
      <c r="K495" s="71" t="s">
        <v>753</v>
      </c>
      <c r="L495" s="59"/>
    </row>
    <row r="496" spans="1:12" x14ac:dyDescent="0.2">
      <c r="A496" s="65" t="s">
        <v>794</v>
      </c>
      <c r="B496" s="66">
        <v>45440</v>
      </c>
      <c r="C496" s="65" t="s">
        <v>1025</v>
      </c>
      <c r="D496" s="65" t="s">
        <v>1152</v>
      </c>
      <c r="E496" s="60"/>
      <c r="F496" s="60">
        <v>335.14</v>
      </c>
      <c r="G496" s="60">
        <f t="shared" si="23"/>
        <v>245481.42000000054</v>
      </c>
      <c r="H496" s="74"/>
      <c r="I496" s="69">
        <v>335.14</v>
      </c>
      <c r="J496" s="70">
        <v>45443</v>
      </c>
      <c r="K496" s="71" t="s">
        <v>753</v>
      </c>
      <c r="L496" s="59"/>
    </row>
    <row r="497" spans="1:12" x14ac:dyDescent="0.2">
      <c r="A497" s="65" t="s">
        <v>794</v>
      </c>
      <c r="B497" s="66">
        <v>45440</v>
      </c>
      <c r="C497" s="65" t="s">
        <v>931</v>
      </c>
      <c r="D497" s="65" t="s">
        <v>1153</v>
      </c>
      <c r="E497" s="60"/>
      <c r="F497" s="60">
        <v>210</v>
      </c>
      <c r="G497" s="60">
        <f t="shared" si="23"/>
        <v>245146.28000000052</v>
      </c>
      <c r="H497" s="74"/>
      <c r="I497" s="69">
        <v>210</v>
      </c>
      <c r="J497" s="70">
        <v>45443</v>
      </c>
      <c r="K497" s="71" t="s">
        <v>753</v>
      </c>
      <c r="L497" s="59"/>
    </row>
    <row r="498" spans="1:12" x14ac:dyDescent="0.2">
      <c r="A498" s="65" t="s">
        <v>794</v>
      </c>
      <c r="B498" s="66">
        <v>45440</v>
      </c>
      <c r="C498" s="65" t="s">
        <v>1154</v>
      </c>
      <c r="D498" s="65" t="s">
        <v>1155</v>
      </c>
      <c r="E498" s="60"/>
      <c r="F498" s="60">
        <v>17.5</v>
      </c>
      <c r="G498" s="60">
        <f t="shared" si="23"/>
        <v>244936.28000000052</v>
      </c>
      <c r="H498" s="74"/>
      <c r="I498" s="69">
        <v>17.5</v>
      </c>
      <c r="J498" s="70">
        <v>45443</v>
      </c>
      <c r="K498" s="71" t="s">
        <v>753</v>
      </c>
      <c r="L498" s="59"/>
    </row>
    <row r="499" spans="1:12" x14ac:dyDescent="0.2">
      <c r="A499" s="65" t="s">
        <v>794</v>
      </c>
      <c r="B499" s="66">
        <v>45440</v>
      </c>
      <c r="C499" s="65" t="s">
        <v>1026</v>
      </c>
      <c r="D499" s="65" t="s">
        <v>1156</v>
      </c>
      <c r="E499" s="60"/>
      <c r="F499" s="60">
        <v>189.87</v>
      </c>
      <c r="G499" s="60">
        <f t="shared" si="23"/>
        <v>244918.78000000052</v>
      </c>
      <c r="H499" s="74"/>
      <c r="I499" s="69">
        <v>189.87</v>
      </c>
      <c r="J499" s="70">
        <v>45443</v>
      </c>
      <c r="K499" s="71" t="s">
        <v>753</v>
      </c>
      <c r="L499" s="59"/>
    </row>
    <row r="500" spans="1:12" x14ac:dyDescent="0.2">
      <c r="A500" s="65" t="s">
        <v>794</v>
      </c>
      <c r="B500" s="66">
        <v>45436</v>
      </c>
      <c r="C500" s="65" t="s">
        <v>899</v>
      </c>
      <c r="D500" s="65" t="s">
        <v>1157</v>
      </c>
      <c r="E500" s="60">
        <v>480</v>
      </c>
      <c r="F500" s="60"/>
      <c r="G500" s="60">
        <f t="shared" si="23"/>
        <v>244728.91000000053</v>
      </c>
      <c r="H500" s="74"/>
      <c r="I500" s="69">
        <v>-480</v>
      </c>
      <c r="J500" s="70">
        <v>45443</v>
      </c>
      <c r="K500" s="87" t="s">
        <v>14</v>
      </c>
      <c r="L500" s="59" t="s">
        <v>744</v>
      </c>
    </row>
    <row r="501" spans="1:12" x14ac:dyDescent="0.2">
      <c r="A501" s="65" t="s">
        <v>794</v>
      </c>
      <c r="B501" s="66">
        <v>45434</v>
      </c>
      <c r="C501" s="65" t="s">
        <v>168</v>
      </c>
      <c r="D501" s="65" t="s">
        <v>1158</v>
      </c>
      <c r="E501" s="60">
        <v>14178.6</v>
      </c>
      <c r="F501" s="60"/>
      <c r="G501" s="60">
        <f t="shared" si="23"/>
        <v>245208.91000000053</v>
      </c>
      <c r="H501" s="74"/>
      <c r="I501" s="69">
        <v>-14178.6</v>
      </c>
      <c r="J501" s="70">
        <v>45443</v>
      </c>
      <c r="K501" s="71" t="s">
        <v>13</v>
      </c>
      <c r="L501" s="59"/>
    </row>
    <row r="502" spans="1:12" x14ac:dyDescent="0.2">
      <c r="A502" s="65" t="s">
        <v>794</v>
      </c>
      <c r="B502" s="66">
        <v>45434</v>
      </c>
      <c r="C502" s="65" t="s">
        <v>1053</v>
      </c>
      <c r="D502" s="65" t="s">
        <v>1159</v>
      </c>
      <c r="E502" s="60"/>
      <c r="F502" s="60">
        <v>17.5</v>
      </c>
      <c r="G502" s="60">
        <f t="shared" si="23"/>
        <v>259387.51000000053</v>
      </c>
      <c r="H502" s="74"/>
      <c r="I502" s="69">
        <v>17.5</v>
      </c>
      <c r="J502" s="70">
        <v>45443</v>
      </c>
      <c r="K502" s="71" t="s">
        <v>753</v>
      </c>
      <c r="L502" s="59"/>
    </row>
    <row r="503" spans="1:12" x14ac:dyDescent="0.2">
      <c r="A503" s="65" t="s">
        <v>794</v>
      </c>
      <c r="B503" s="66">
        <v>45434</v>
      </c>
      <c r="C503" s="65" t="s">
        <v>1053</v>
      </c>
      <c r="D503" s="65" t="s">
        <v>1160</v>
      </c>
      <c r="E503" s="60"/>
      <c r="F503" s="60">
        <v>276.16000000000003</v>
      </c>
      <c r="G503" s="60">
        <f t="shared" si="23"/>
        <v>259370.01000000053</v>
      </c>
      <c r="H503" s="74"/>
      <c r="I503" s="69">
        <v>276.16000000000003</v>
      </c>
      <c r="J503" s="70">
        <v>45443</v>
      </c>
      <c r="K503" s="71" t="s">
        <v>753</v>
      </c>
      <c r="L503" s="59"/>
    </row>
    <row r="504" spans="1:12" x14ac:dyDescent="0.2">
      <c r="A504" s="65" t="s">
        <v>794</v>
      </c>
      <c r="B504" s="66">
        <v>45434</v>
      </c>
      <c r="C504" s="65" t="s">
        <v>1053</v>
      </c>
      <c r="D504" s="65" t="s">
        <v>1161</v>
      </c>
      <c r="E504" s="60"/>
      <c r="F504" s="60">
        <v>17.5</v>
      </c>
      <c r="G504" s="60">
        <f t="shared" si="23"/>
        <v>259093.85000000053</v>
      </c>
      <c r="H504" s="74"/>
      <c r="I504" s="69">
        <v>17.5</v>
      </c>
      <c r="J504" s="70">
        <v>45443</v>
      </c>
      <c r="K504" s="71" t="s">
        <v>753</v>
      </c>
      <c r="L504" s="59"/>
    </row>
    <row r="505" spans="1:12" x14ac:dyDescent="0.2">
      <c r="A505" s="65" t="s">
        <v>794</v>
      </c>
      <c r="B505" s="66">
        <v>45434</v>
      </c>
      <c r="C505" s="65" t="s">
        <v>1053</v>
      </c>
      <c r="D505" s="65" t="s">
        <v>1162</v>
      </c>
      <c r="E505" s="60"/>
      <c r="F505" s="60">
        <v>276.16000000000003</v>
      </c>
      <c r="G505" s="60">
        <f t="shared" si="23"/>
        <v>259076.35000000053</v>
      </c>
      <c r="H505" s="74"/>
      <c r="I505" s="69">
        <v>276.16000000000003</v>
      </c>
      <c r="J505" s="70">
        <v>45443</v>
      </c>
      <c r="K505" s="71" t="s">
        <v>753</v>
      </c>
      <c r="L505" s="59"/>
    </row>
    <row r="506" spans="1:12" x14ac:dyDescent="0.2">
      <c r="A506" s="65" t="s">
        <v>794</v>
      </c>
      <c r="B506" s="66">
        <v>45434</v>
      </c>
      <c r="C506" s="65" t="s">
        <v>997</v>
      </c>
      <c r="D506" s="65" t="s">
        <v>1163</v>
      </c>
      <c r="E506" s="60"/>
      <c r="F506" s="60">
        <v>942.5</v>
      </c>
      <c r="G506" s="60">
        <f t="shared" si="23"/>
        <v>258800.19000000053</v>
      </c>
      <c r="H506" s="74"/>
      <c r="I506" s="69">
        <v>942.5</v>
      </c>
      <c r="J506" s="70">
        <v>45443</v>
      </c>
      <c r="K506" s="71" t="s">
        <v>753</v>
      </c>
      <c r="L506" s="59"/>
    </row>
    <row r="507" spans="1:12" x14ac:dyDescent="0.2">
      <c r="A507" s="65" t="s">
        <v>794</v>
      </c>
      <c r="B507" s="66">
        <v>45433</v>
      </c>
      <c r="C507" s="65" t="s">
        <v>1164</v>
      </c>
      <c r="D507" s="65" t="s">
        <v>1165</v>
      </c>
      <c r="E507" s="60">
        <v>864.37</v>
      </c>
      <c r="F507" s="60"/>
      <c r="G507" s="60">
        <f t="shared" si="23"/>
        <v>257857.69000000053</v>
      </c>
      <c r="H507" s="74"/>
      <c r="I507" s="69">
        <v>-864.37</v>
      </c>
      <c r="J507" s="70">
        <v>45443</v>
      </c>
      <c r="K507" s="87" t="s">
        <v>14</v>
      </c>
      <c r="L507" s="59" t="s">
        <v>744</v>
      </c>
    </row>
    <row r="508" spans="1:12" x14ac:dyDescent="0.2">
      <c r="A508" s="65" t="s">
        <v>794</v>
      </c>
      <c r="B508" s="66">
        <v>45433</v>
      </c>
      <c r="C508" s="65" t="s">
        <v>830</v>
      </c>
      <c r="D508" s="65" t="s">
        <v>1166</v>
      </c>
      <c r="E508" s="60">
        <v>8400</v>
      </c>
      <c r="F508" s="60"/>
      <c r="G508" s="60">
        <f t="shared" si="23"/>
        <v>258722.06000000052</v>
      </c>
      <c r="H508" s="74"/>
      <c r="I508" s="69">
        <v>-8400</v>
      </c>
      <c r="J508" s="70">
        <v>45443</v>
      </c>
      <c r="K508" s="87" t="s">
        <v>14</v>
      </c>
      <c r="L508" s="59" t="s">
        <v>744</v>
      </c>
    </row>
    <row r="509" spans="1:12" x14ac:dyDescent="0.2">
      <c r="A509" s="65" t="s">
        <v>794</v>
      </c>
      <c r="B509" s="66">
        <v>45433</v>
      </c>
      <c r="C509" s="65" t="s">
        <v>1167</v>
      </c>
      <c r="D509" s="65" t="s">
        <v>1168</v>
      </c>
      <c r="E509" s="60">
        <v>1731</v>
      </c>
      <c r="F509" s="60"/>
      <c r="G509" s="60">
        <f t="shared" si="23"/>
        <v>267122.06000000052</v>
      </c>
      <c r="H509" s="74"/>
      <c r="I509" s="69">
        <v>-1731</v>
      </c>
      <c r="J509" s="70">
        <v>45443</v>
      </c>
      <c r="K509" s="71" t="s">
        <v>12</v>
      </c>
      <c r="L509" s="59"/>
    </row>
    <row r="510" spans="1:12" x14ac:dyDescent="0.2">
      <c r="A510" s="65" t="s">
        <v>794</v>
      </c>
      <c r="B510" s="66">
        <v>45433</v>
      </c>
      <c r="C510" s="65" t="s">
        <v>1008</v>
      </c>
      <c r="D510" s="65" t="s">
        <v>1169</v>
      </c>
      <c r="E510" s="60">
        <v>271.8</v>
      </c>
      <c r="F510" s="60"/>
      <c r="G510" s="60">
        <f t="shared" si="23"/>
        <v>268853.06000000052</v>
      </c>
      <c r="H510" s="74"/>
      <c r="I510" s="69">
        <v>-271.8</v>
      </c>
      <c r="J510" s="70">
        <v>45443</v>
      </c>
      <c r="K510" s="87" t="s">
        <v>14</v>
      </c>
      <c r="L510" s="59" t="s">
        <v>744</v>
      </c>
    </row>
    <row r="511" spans="1:12" x14ac:dyDescent="0.2">
      <c r="A511" s="65" t="s">
        <v>794</v>
      </c>
      <c r="B511" s="66">
        <v>45433</v>
      </c>
      <c r="C511" s="65" t="s">
        <v>1041</v>
      </c>
      <c r="D511" s="65" t="s">
        <v>1170</v>
      </c>
      <c r="E511" s="60">
        <v>4550</v>
      </c>
      <c r="F511" s="60"/>
      <c r="G511" s="60">
        <f t="shared" si="23"/>
        <v>269124.86000000051</v>
      </c>
      <c r="H511" s="74"/>
      <c r="I511" s="69">
        <v>-4550</v>
      </c>
      <c r="J511" s="70">
        <v>45443</v>
      </c>
      <c r="K511" s="87" t="s">
        <v>14</v>
      </c>
      <c r="L511" s="59" t="s">
        <v>765</v>
      </c>
    </row>
    <row r="512" spans="1:12" x14ac:dyDescent="0.2">
      <c r="A512" s="65" t="s">
        <v>794</v>
      </c>
      <c r="B512" s="66">
        <v>45433</v>
      </c>
      <c r="C512" s="65" t="s">
        <v>1171</v>
      </c>
      <c r="D512" s="65" t="s">
        <v>1172</v>
      </c>
      <c r="E512" s="60"/>
      <c r="F512" s="60">
        <v>78</v>
      </c>
      <c r="G512" s="60">
        <f t="shared" si="23"/>
        <v>273674.86000000051</v>
      </c>
      <c r="H512" s="74"/>
      <c r="I512" s="69">
        <v>78</v>
      </c>
      <c r="J512" s="70">
        <v>45443</v>
      </c>
      <c r="K512" s="71" t="s">
        <v>753</v>
      </c>
      <c r="L512" s="59"/>
    </row>
    <row r="513" spans="1:12" x14ac:dyDescent="0.2">
      <c r="A513" s="65" t="s">
        <v>794</v>
      </c>
      <c r="B513" s="66">
        <v>45433</v>
      </c>
      <c r="C513" s="65" t="s">
        <v>801</v>
      </c>
      <c r="D513" s="65" t="s">
        <v>805</v>
      </c>
      <c r="E513" s="60">
        <v>3547.63</v>
      </c>
      <c r="F513" s="60"/>
      <c r="G513" s="60">
        <f t="shared" si="23"/>
        <v>273596.86000000051</v>
      </c>
      <c r="H513" s="74"/>
      <c r="I513" s="69">
        <v>-3547.63</v>
      </c>
      <c r="J513" s="70">
        <v>45443</v>
      </c>
      <c r="K513" s="87" t="s">
        <v>14</v>
      </c>
      <c r="L513" s="59" t="s">
        <v>744</v>
      </c>
    </row>
    <row r="514" spans="1:12" x14ac:dyDescent="0.2">
      <c r="A514" s="65" t="s">
        <v>794</v>
      </c>
      <c r="B514" s="66">
        <v>45432</v>
      </c>
      <c r="C514" s="65" t="s">
        <v>1019</v>
      </c>
      <c r="D514" s="65" t="s">
        <v>1173</v>
      </c>
      <c r="E514" s="60"/>
      <c r="F514" s="60">
        <v>243.68</v>
      </c>
      <c r="G514" s="60">
        <f t="shared" si="23"/>
        <v>277144.49000000051</v>
      </c>
      <c r="H514" s="74"/>
      <c r="I514" s="69">
        <v>243.68</v>
      </c>
      <c r="J514" s="70">
        <v>45443</v>
      </c>
      <c r="K514" s="71" t="s">
        <v>753</v>
      </c>
      <c r="L514" s="59"/>
    </row>
    <row r="515" spans="1:12" x14ac:dyDescent="0.2">
      <c r="A515" s="65" t="s">
        <v>794</v>
      </c>
      <c r="B515" s="66">
        <v>45432</v>
      </c>
      <c r="C515" s="65" t="s">
        <v>1070</v>
      </c>
      <c r="D515" s="65" t="s">
        <v>1174</v>
      </c>
      <c r="E515" s="60"/>
      <c r="F515" s="60">
        <v>47.5</v>
      </c>
      <c r="G515" s="60">
        <f t="shared" si="23"/>
        <v>276900.81000000052</v>
      </c>
      <c r="H515" s="74"/>
      <c r="I515" s="69">
        <v>47.5</v>
      </c>
      <c r="J515" s="70">
        <v>45443</v>
      </c>
      <c r="K515" s="71" t="s">
        <v>753</v>
      </c>
      <c r="L515" s="59"/>
    </row>
    <row r="516" spans="1:12" x14ac:dyDescent="0.2">
      <c r="A516" s="65" t="s">
        <v>794</v>
      </c>
      <c r="B516" s="66">
        <v>45432</v>
      </c>
      <c r="C516" s="65" t="s">
        <v>1154</v>
      </c>
      <c r="D516" s="65" t="s">
        <v>1175</v>
      </c>
      <c r="E516" s="60"/>
      <c r="F516" s="60">
        <v>17.5</v>
      </c>
      <c r="G516" s="60">
        <f t="shared" si="23"/>
        <v>276853.31000000052</v>
      </c>
      <c r="H516" s="60"/>
      <c r="I516" s="69">
        <v>17.5</v>
      </c>
      <c r="J516" s="70">
        <v>45443</v>
      </c>
      <c r="K516" s="71" t="s">
        <v>753</v>
      </c>
      <c r="L516" s="59"/>
    </row>
    <row r="517" spans="1:12" x14ac:dyDescent="0.2">
      <c r="A517" s="65" t="s">
        <v>794</v>
      </c>
      <c r="B517" s="66">
        <v>45425</v>
      </c>
      <c r="C517" s="65" t="s">
        <v>924</v>
      </c>
      <c r="D517" s="65" t="s">
        <v>1176</v>
      </c>
      <c r="E517" s="60">
        <v>1362</v>
      </c>
      <c r="F517" s="60"/>
      <c r="G517" s="60">
        <f t="shared" si="23"/>
        <v>276835.81000000052</v>
      </c>
      <c r="H517" s="74"/>
      <c r="I517" s="69">
        <v>-1362</v>
      </c>
      <c r="J517" s="70">
        <v>45443</v>
      </c>
      <c r="K517" s="71" t="s">
        <v>13</v>
      </c>
      <c r="L517" s="59"/>
    </row>
    <row r="518" spans="1:12" x14ac:dyDescent="0.2">
      <c r="A518" s="65" t="s">
        <v>794</v>
      </c>
      <c r="B518" s="66">
        <v>45425</v>
      </c>
      <c r="C518" s="65" t="s">
        <v>1070</v>
      </c>
      <c r="D518" s="65" t="s">
        <v>1177</v>
      </c>
      <c r="E518" s="60"/>
      <c r="F518" s="60">
        <v>47.5</v>
      </c>
      <c r="G518" s="60">
        <f t="shared" si="23"/>
        <v>278197.81000000052</v>
      </c>
      <c r="H518" s="74"/>
      <c r="I518" s="69">
        <v>47.5</v>
      </c>
      <c r="J518" s="70">
        <v>45443</v>
      </c>
      <c r="K518" s="71" t="s">
        <v>753</v>
      </c>
      <c r="L518" s="59"/>
    </row>
    <row r="519" spans="1:12" x14ac:dyDescent="0.2">
      <c r="A519" s="65" t="s">
        <v>794</v>
      </c>
      <c r="B519" s="66">
        <v>45425</v>
      </c>
      <c r="C519" s="65" t="s">
        <v>1154</v>
      </c>
      <c r="D519" s="65" t="s">
        <v>1178</v>
      </c>
      <c r="E519" s="60"/>
      <c r="F519" s="60">
        <v>17.5</v>
      </c>
      <c r="G519" s="60">
        <f t="shared" si="23"/>
        <v>278150.31000000052</v>
      </c>
      <c r="H519" s="74"/>
      <c r="I519" s="69">
        <v>17.5</v>
      </c>
      <c r="J519" s="70">
        <v>45443</v>
      </c>
      <c r="K519" s="71" t="s">
        <v>753</v>
      </c>
      <c r="L519" s="59"/>
    </row>
    <row r="520" spans="1:12" x14ac:dyDescent="0.2">
      <c r="A520" s="65" t="s">
        <v>794</v>
      </c>
      <c r="B520" s="66">
        <v>45422</v>
      </c>
      <c r="C520" s="65" t="s">
        <v>915</v>
      </c>
      <c r="D520" s="65" t="s">
        <v>1179</v>
      </c>
      <c r="E520" s="60">
        <v>150</v>
      </c>
      <c r="F520" s="60"/>
      <c r="G520" s="60">
        <f t="shared" si="23"/>
        <v>278132.81000000052</v>
      </c>
      <c r="H520" s="74"/>
      <c r="I520" s="69">
        <v>-150</v>
      </c>
      <c r="J520" s="70">
        <v>45443</v>
      </c>
      <c r="K520" s="87" t="s">
        <v>14</v>
      </c>
      <c r="L520" s="59" t="s">
        <v>744</v>
      </c>
    </row>
    <row r="521" spans="1:12" x14ac:dyDescent="0.2">
      <c r="A521" s="65" t="s">
        <v>794</v>
      </c>
      <c r="B521" s="66">
        <v>45422</v>
      </c>
      <c r="C521" s="65" t="s">
        <v>915</v>
      </c>
      <c r="D521" s="65" t="s">
        <v>1180</v>
      </c>
      <c r="E521" s="60">
        <v>150</v>
      </c>
      <c r="F521" s="60"/>
      <c r="G521" s="60">
        <f t="shared" si="23"/>
        <v>278282.81000000052</v>
      </c>
      <c r="H521" s="74"/>
      <c r="I521" s="69">
        <v>-150</v>
      </c>
      <c r="J521" s="70">
        <v>45443</v>
      </c>
      <c r="K521" s="87" t="s">
        <v>14</v>
      </c>
      <c r="L521" s="59" t="s">
        <v>744</v>
      </c>
    </row>
    <row r="522" spans="1:12" x14ac:dyDescent="0.2">
      <c r="A522" s="65" t="s">
        <v>794</v>
      </c>
      <c r="B522" s="66">
        <v>45422</v>
      </c>
      <c r="C522" s="65" t="s">
        <v>1181</v>
      </c>
      <c r="D522" s="65" t="s">
        <v>1182</v>
      </c>
      <c r="E522" s="60">
        <v>5885.49</v>
      </c>
      <c r="F522" s="60"/>
      <c r="G522" s="60">
        <f t="shared" si="23"/>
        <v>278432.81000000052</v>
      </c>
      <c r="H522" s="74"/>
      <c r="I522" s="69">
        <v>-5885.49</v>
      </c>
      <c r="J522" s="70">
        <v>45443</v>
      </c>
      <c r="K522" s="87" t="s">
        <v>14</v>
      </c>
      <c r="L522" s="59" t="s">
        <v>768</v>
      </c>
    </row>
    <row r="523" spans="1:12" x14ac:dyDescent="0.2">
      <c r="A523" s="65" t="s">
        <v>794</v>
      </c>
      <c r="B523" s="66">
        <v>45421</v>
      </c>
      <c r="C523" s="65" t="s">
        <v>39</v>
      </c>
      <c r="D523" s="65" t="s">
        <v>1183</v>
      </c>
      <c r="E523" s="60">
        <v>500000</v>
      </c>
      <c r="F523" s="60"/>
      <c r="G523" s="60">
        <f t="shared" si="23"/>
        <v>284318.30000000051</v>
      </c>
      <c r="H523" s="74"/>
      <c r="I523" s="69">
        <v>-500000</v>
      </c>
      <c r="J523" s="70">
        <v>45443</v>
      </c>
      <c r="K523" s="71" t="s">
        <v>995</v>
      </c>
      <c r="L523" s="59"/>
    </row>
    <row r="524" spans="1:12" x14ac:dyDescent="0.2">
      <c r="A524" s="65" t="s">
        <v>794</v>
      </c>
      <c r="B524" s="66">
        <v>45421</v>
      </c>
      <c r="C524" s="65" t="s">
        <v>39</v>
      </c>
      <c r="D524" s="65" t="s">
        <v>1184</v>
      </c>
      <c r="E524" s="60">
        <v>600000</v>
      </c>
      <c r="F524" s="60"/>
      <c r="G524" s="60">
        <f t="shared" si="23"/>
        <v>784318.30000000051</v>
      </c>
      <c r="H524" s="74"/>
      <c r="I524" s="69">
        <v>-600000</v>
      </c>
      <c r="J524" s="70">
        <v>45443</v>
      </c>
      <c r="K524" s="71" t="s">
        <v>995</v>
      </c>
      <c r="L524" s="59"/>
    </row>
    <row r="525" spans="1:12" x14ac:dyDescent="0.2">
      <c r="A525" s="65" t="s">
        <v>794</v>
      </c>
      <c r="B525" s="66">
        <v>45421</v>
      </c>
      <c r="C525" s="65" t="s">
        <v>915</v>
      </c>
      <c r="D525" s="65" t="s">
        <v>1185</v>
      </c>
      <c r="E525" s="60">
        <v>1000</v>
      </c>
      <c r="F525" s="60"/>
      <c r="G525" s="60">
        <f t="shared" si="23"/>
        <v>1384318.3000000005</v>
      </c>
      <c r="H525" s="74"/>
      <c r="I525" s="69">
        <v>-1000</v>
      </c>
      <c r="J525" s="70">
        <v>45443</v>
      </c>
      <c r="K525" s="87" t="s">
        <v>14</v>
      </c>
      <c r="L525" s="59" t="s">
        <v>744</v>
      </c>
    </row>
    <row r="526" spans="1:12" x14ac:dyDescent="0.2">
      <c r="A526" s="65" t="s">
        <v>794</v>
      </c>
      <c r="B526" s="66">
        <v>45421</v>
      </c>
      <c r="C526" s="65" t="s">
        <v>915</v>
      </c>
      <c r="D526" s="65" t="s">
        <v>1186</v>
      </c>
      <c r="E526" s="60">
        <v>200</v>
      </c>
      <c r="F526" s="60"/>
      <c r="G526" s="60">
        <f t="shared" si="23"/>
        <v>1385318.3000000005</v>
      </c>
      <c r="H526" s="74"/>
      <c r="I526" s="69">
        <v>-200</v>
      </c>
      <c r="J526" s="70">
        <v>45443</v>
      </c>
      <c r="K526" s="87" t="s">
        <v>14</v>
      </c>
      <c r="L526" s="59" t="s">
        <v>744</v>
      </c>
    </row>
    <row r="527" spans="1:12" x14ac:dyDescent="0.2">
      <c r="A527" s="65" t="s">
        <v>794</v>
      </c>
      <c r="B527" s="66">
        <v>45421</v>
      </c>
      <c r="C527" s="65" t="s">
        <v>915</v>
      </c>
      <c r="D527" s="65" t="s">
        <v>1187</v>
      </c>
      <c r="E527" s="60">
        <v>90</v>
      </c>
      <c r="F527" s="60"/>
      <c r="G527" s="60">
        <f t="shared" si="23"/>
        <v>1385518.3000000005</v>
      </c>
      <c r="H527" s="74"/>
      <c r="I527" s="69">
        <v>-90</v>
      </c>
      <c r="J527" s="70">
        <v>45443</v>
      </c>
      <c r="K527" s="87" t="s">
        <v>14</v>
      </c>
      <c r="L527" s="59" t="s">
        <v>744</v>
      </c>
    </row>
    <row r="528" spans="1:12" x14ac:dyDescent="0.2">
      <c r="A528" s="65" t="s">
        <v>794</v>
      </c>
      <c r="B528" s="66">
        <v>45421</v>
      </c>
      <c r="C528" s="65" t="s">
        <v>1188</v>
      </c>
      <c r="D528" s="65" t="s">
        <v>1189</v>
      </c>
      <c r="E528" s="60">
        <v>1156</v>
      </c>
      <c r="F528" s="60"/>
      <c r="G528" s="60">
        <f t="shared" si="23"/>
        <v>1385608.3000000005</v>
      </c>
      <c r="H528" s="74"/>
      <c r="I528" s="69">
        <v>-1156</v>
      </c>
      <c r="J528" s="70">
        <v>45443</v>
      </c>
      <c r="K528" s="87" t="s">
        <v>14</v>
      </c>
      <c r="L528" s="59" t="s">
        <v>744</v>
      </c>
    </row>
    <row r="529" spans="1:12" x14ac:dyDescent="0.2">
      <c r="A529" s="65" t="s">
        <v>794</v>
      </c>
      <c r="B529" s="66">
        <v>45420</v>
      </c>
      <c r="C529" s="65" t="s">
        <v>542</v>
      </c>
      <c r="D529" s="65" t="s">
        <v>1190</v>
      </c>
      <c r="E529" s="60">
        <v>6500</v>
      </c>
      <c r="F529" s="60"/>
      <c r="G529" s="60">
        <f t="shared" si="23"/>
        <v>1386764.3000000005</v>
      </c>
      <c r="H529" s="74"/>
      <c r="I529" s="69">
        <v>-6500</v>
      </c>
      <c r="J529" s="70">
        <v>45443</v>
      </c>
      <c r="K529" s="71" t="s">
        <v>13</v>
      </c>
      <c r="L529" s="59"/>
    </row>
    <row r="530" spans="1:12" x14ac:dyDescent="0.2">
      <c r="A530" s="65" t="s">
        <v>794</v>
      </c>
      <c r="B530" s="66">
        <v>45420</v>
      </c>
      <c r="C530" s="65" t="s">
        <v>89</v>
      </c>
      <c r="D530" s="65" t="s">
        <v>1191</v>
      </c>
      <c r="E530" s="60"/>
      <c r="F530" s="60">
        <v>1256250</v>
      </c>
      <c r="G530" s="60">
        <f t="shared" si="23"/>
        <v>1393264.3000000005</v>
      </c>
      <c r="H530" s="74"/>
      <c r="I530" s="69">
        <v>1256250</v>
      </c>
      <c r="J530" s="70">
        <v>45443</v>
      </c>
      <c r="K530" s="71" t="s">
        <v>1192</v>
      </c>
      <c r="L530" s="59"/>
    </row>
    <row r="531" spans="1:12" x14ac:dyDescent="0.2">
      <c r="A531" s="65" t="s">
        <v>794</v>
      </c>
      <c r="B531" s="66">
        <v>45419</v>
      </c>
      <c r="C531" s="65" t="s">
        <v>1193</v>
      </c>
      <c r="D531" s="65" t="s">
        <v>1194</v>
      </c>
      <c r="E531" s="60"/>
      <c r="F531" s="60">
        <v>243.68</v>
      </c>
      <c r="G531" s="60">
        <f t="shared" si="23"/>
        <v>137014.30000000048</v>
      </c>
      <c r="H531" s="74"/>
      <c r="I531" s="69">
        <v>243.68</v>
      </c>
      <c r="J531" s="70">
        <v>45443</v>
      </c>
      <c r="K531" s="71" t="s">
        <v>753</v>
      </c>
      <c r="L531" s="59"/>
    </row>
    <row r="532" spans="1:12" x14ac:dyDescent="0.2">
      <c r="A532" s="65" t="s">
        <v>794</v>
      </c>
      <c r="B532" s="66">
        <v>45419</v>
      </c>
      <c r="C532" s="65" t="s">
        <v>1070</v>
      </c>
      <c r="D532" s="65" t="s">
        <v>1195</v>
      </c>
      <c r="E532" s="60"/>
      <c r="F532" s="60">
        <v>47.5</v>
      </c>
      <c r="G532" s="60">
        <f t="shared" si="23"/>
        <v>136770.62000000049</v>
      </c>
      <c r="H532" s="74"/>
      <c r="I532" s="69">
        <v>47.5</v>
      </c>
      <c r="J532" s="70">
        <v>45443</v>
      </c>
      <c r="K532" s="71" t="s">
        <v>753</v>
      </c>
      <c r="L532" s="59"/>
    </row>
    <row r="533" spans="1:12" x14ac:dyDescent="0.2">
      <c r="A533" s="65" t="s">
        <v>794</v>
      </c>
      <c r="B533" s="66">
        <v>45419</v>
      </c>
      <c r="C533" s="65" t="s">
        <v>807</v>
      </c>
      <c r="D533" s="65" t="s">
        <v>808</v>
      </c>
      <c r="E533" s="60"/>
      <c r="F533" s="60">
        <v>28133.52</v>
      </c>
      <c r="G533" s="60">
        <f t="shared" si="23"/>
        <v>136723.12000000049</v>
      </c>
      <c r="H533" s="74"/>
      <c r="I533" s="69">
        <v>28133.52</v>
      </c>
      <c r="J533" s="70">
        <v>45443</v>
      </c>
      <c r="K533" s="71" t="s">
        <v>753</v>
      </c>
      <c r="L533" s="59"/>
    </row>
    <row r="534" spans="1:12" x14ac:dyDescent="0.2">
      <c r="A534" s="65" t="s">
        <v>794</v>
      </c>
      <c r="B534" s="66">
        <v>45419</v>
      </c>
      <c r="C534" s="65" t="s">
        <v>839</v>
      </c>
      <c r="D534" s="65" t="s">
        <v>1196</v>
      </c>
      <c r="E534" s="60"/>
      <c r="F534" s="60">
        <v>1200</v>
      </c>
      <c r="G534" s="60">
        <f t="shared" si="23"/>
        <v>108589.6000000005</v>
      </c>
      <c r="H534" s="74"/>
      <c r="I534" s="69">
        <v>1200</v>
      </c>
      <c r="J534" s="70">
        <v>45443</v>
      </c>
      <c r="K534" s="71" t="s">
        <v>753</v>
      </c>
      <c r="L534" s="59"/>
    </row>
    <row r="535" spans="1:12" x14ac:dyDescent="0.2">
      <c r="A535" s="65" t="s">
        <v>794</v>
      </c>
      <c r="B535" s="66">
        <v>45419</v>
      </c>
      <c r="C535" s="65" t="s">
        <v>1154</v>
      </c>
      <c r="D535" s="65" t="s">
        <v>1197</v>
      </c>
      <c r="E535" s="60"/>
      <c r="F535" s="60">
        <v>17.5</v>
      </c>
      <c r="G535" s="60">
        <f>G536+F535-E535</f>
        <v>107389.6000000005</v>
      </c>
      <c r="H535" s="74"/>
      <c r="I535" s="69">
        <v>17.5</v>
      </c>
      <c r="J535" s="70">
        <v>45443</v>
      </c>
      <c r="K535" s="71" t="s">
        <v>753</v>
      </c>
      <c r="L535" s="59"/>
    </row>
    <row r="536" spans="1:12" x14ac:dyDescent="0.2">
      <c r="A536" s="65" t="s">
        <v>794</v>
      </c>
      <c r="B536" s="66">
        <v>45415</v>
      </c>
      <c r="C536" s="65" t="s">
        <v>830</v>
      </c>
      <c r="D536" s="65" t="s">
        <v>1198</v>
      </c>
      <c r="E536" s="60">
        <v>9600</v>
      </c>
      <c r="F536" s="60"/>
      <c r="G536" s="60">
        <f t="shared" si="23"/>
        <v>107372.1000000005</v>
      </c>
      <c r="H536" s="74"/>
      <c r="I536" s="69">
        <v>-9600</v>
      </c>
      <c r="J536" s="70">
        <v>45443</v>
      </c>
      <c r="K536" s="87" t="s">
        <v>14</v>
      </c>
      <c r="L536" s="59" t="s">
        <v>744</v>
      </c>
    </row>
    <row r="537" spans="1:12" x14ac:dyDescent="0.2">
      <c r="A537" s="65" t="s">
        <v>794</v>
      </c>
      <c r="B537" s="66">
        <v>45413</v>
      </c>
      <c r="C537" s="65" t="s">
        <v>810</v>
      </c>
      <c r="D537" s="65" t="s">
        <v>1199</v>
      </c>
      <c r="E537" s="60">
        <v>7517</v>
      </c>
      <c r="F537" s="60"/>
      <c r="G537" s="60">
        <f t="shared" si="23"/>
        <v>116972.1000000005</v>
      </c>
      <c r="H537" s="74"/>
      <c r="I537" s="69">
        <v>-7517</v>
      </c>
      <c r="J537" s="70">
        <v>45443</v>
      </c>
      <c r="K537" s="87" t="s">
        <v>14</v>
      </c>
      <c r="L537" s="59" t="s">
        <v>784</v>
      </c>
    </row>
    <row r="538" spans="1:12" x14ac:dyDescent="0.2">
      <c r="A538" s="65" t="s">
        <v>794</v>
      </c>
      <c r="B538" s="66">
        <v>45413</v>
      </c>
      <c r="C538" s="65" t="s">
        <v>917</v>
      </c>
      <c r="D538" s="65" t="s">
        <v>1200</v>
      </c>
      <c r="E538" s="60"/>
      <c r="F538" s="60">
        <v>315.60000000000002</v>
      </c>
      <c r="G538" s="60">
        <f t="shared" si="23"/>
        <v>124489.1000000005</v>
      </c>
      <c r="H538" s="74"/>
      <c r="I538" s="69">
        <v>315.60000000000002</v>
      </c>
      <c r="J538" s="70">
        <v>45443</v>
      </c>
      <c r="K538" s="71" t="s">
        <v>753</v>
      </c>
      <c r="L538" s="59"/>
    </row>
    <row r="539" spans="1:12" x14ac:dyDescent="0.2">
      <c r="A539" s="65" t="s">
        <v>794</v>
      </c>
      <c r="B539" s="66">
        <v>45412</v>
      </c>
      <c r="C539" s="65" t="s">
        <v>816</v>
      </c>
      <c r="D539" s="65" t="s">
        <v>1201</v>
      </c>
      <c r="E539" s="60">
        <v>13200</v>
      </c>
      <c r="F539" s="60"/>
      <c r="G539" s="60">
        <f t="shared" si="23"/>
        <v>124173.50000000049</v>
      </c>
      <c r="H539" s="74"/>
      <c r="I539" s="69">
        <v>-13200</v>
      </c>
      <c r="J539" s="70">
        <v>45412</v>
      </c>
      <c r="K539" s="87" t="s">
        <v>14</v>
      </c>
      <c r="L539" s="59" t="s">
        <v>791</v>
      </c>
    </row>
    <row r="540" spans="1:12" x14ac:dyDescent="0.2">
      <c r="A540" s="65" t="s">
        <v>794</v>
      </c>
      <c r="B540" s="66">
        <v>45412</v>
      </c>
      <c r="C540" s="65" t="s">
        <v>843</v>
      </c>
      <c r="D540" s="65" t="s">
        <v>1202</v>
      </c>
      <c r="E540" s="60"/>
      <c r="F540" s="60">
        <v>70</v>
      </c>
      <c r="G540" s="60">
        <f t="shared" si="23"/>
        <v>137373.50000000049</v>
      </c>
      <c r="H540" s="74"/>
      <c r="I540" s="69">
        <v>70</v>
      </c>
      <c r="J540" s="70">
        <v>45412</v>
      </c>
      <c r="K540" s="71" t="s">
        <v>753</v>
      </c>
      <c r="L540" s="59"/>
    </row>
    <row r="541" spans="1:12" x14ac:dyDescent="0.2">
      <c r="A541" s="65" t="s">
        <v>794</v>
      </c>
      <c r="B541" s="66">
        <v>45411</v>
      </c>
      <c r="C541" s="65" t="s">
        <v>1203</v>
      </c>
      <c r="D541" s="65" t="s">
        <v>1204</v>
      </c>
      <c r="E541" s="60"/>
      <c r="F541" s="60">
        <v>3500</v>
      </c>
      <c r="G541" s="60">
        <f t="shared" si="23"/>
        <v>137303.50000000049</v>
      </c>
      <c r="H541" s="74"/>
      <c r="I541" s="69">
        <v>3500</v>
      </c>
      <c r="J541" s="70">
        <v>45412</v>
      </c>
      <c r="K541" s="71" t="s">
        <v>12</v>
      </c>
      <c r="L541" s="59"/>
    </row>
    <row r="542" spans="1:12" x14ac:dyDescent="0.2">
      <c r="A542" s="65" t="s">
        <v>794</v>
      </c>
      <c r="B542" s="66">
        <v>45411</v>
      </c>
      <c r="C542" s="65" t="s">
        <v>1036</v>
      </c>
      <c r="D542" s="65" t="s">
        <v>1205</v>
      </c>
      <c r="E542" s="60">
        <v>3500</v>
      </c>
      <c r="F542" s="60"/>
      <c r="G542" s="60">
        <f t="shared" si="23"/>
        <v>133803.50000000049</v>
      </c>
      <c r="H542" s="74"/>
      <c r="I542" s="69">
        <v>-3500</v>
      </c>
      <c r="J542" s="70">
        <v>45412</v>
      </c>
      <c r="K542" s="71" t="s">
        <v>12</v>
      </c>
      <c r="L542" s="59"/>
    </row>
    <row r="543" spans="1:12" x14ac:dyDescent="0.2">
      <c r="A543" s="65" t="s">
        <v>794</v>
      </c>
      <c r="B543" s="66">
        <v>45411</v>
      </c>
      <c r="C543" s="65" t="s">
        <v>1070</v>
      </c>
      <c r="D543" s="65" t="s">
        <v>1206</v>
      </c>
      <c r="E543" s="60"/>
      <c r="F543" s="60">
        <v>47.5</v>
      </c>
      <c r="G543" s="60">
        <f t="shared" si="23"/>
        <v>137303.50000000049</v>
      </c>
      <c r="H543" s="74"/>
      <c r="I543" s="69">
        <v>47.5</v>
      </c>
      <c r="J543" s="70">
        <v>45412</v>
      </c>
      <c r="K543" s="71" t="s">
        <v>753</v>
      </c>
      <c r="L543" s="59"/>
    </row>
    <row r="544" spans="1:12" x14ac:dyDescent="0.2">
      <c r="A544" s="65" t="s">
        <v>794</v>
      </c>
      <c r="B544" s="66">
        <v>45411</v>
      </c>
      <c r="C544" s="65" t="s">
        <v>1079</v>
      </c>
      <c r="D544" s="65" t="s">
        <v>1207</v>
      </c>
      <c r="E544" s="60"/>
      <c r="F544" s="60">
        <v>163.88</v>
      </c>
      <c r="G544" s="60">
        <f t="shared" si="23"/>
        <v>137256.00000000049</v>
      </c>
      <c r="H544" s="74"/>
      <c r="I544" s="69">
        <v>163.88</v>
      </c>
      <c r="J544" s="70">
        <v>45412</v>
      </c>
      <c r="K544" s="71" t="s">
        <v>753</v>
      </c>
      <c r="L544" s="59"/>
    </row>
    <row r="545" spans="1:12" x14ac:dyDescent="0.2">
      <c r="A545" s="65" t="s">
        <v>794</v>
      </c>
      <c r="B545" s="66">
        <v>45411</v>
      </c>
      <c r="C545" s="65" t="s">
        <v>1154</v>
      </c>
      <c r="D545" s="65" t="s">
        <v>1208</v>
      </c>
      <c r="E545" s="60"/>
      <c r="F545" s="60">
        <v>17.5</v>
      </c>
      <c r="G545" s="60">
        <f t="shared" si="23"/>
        <v>137092.12000000049</v>
      </c>
      <c r="H545" s="74"/>
      <c r="I545" s="69">
        <v>17.5</v>
      </c>
      <c r="J545" s="70">
        <v>45412</v>
      </c>
      <c r="K545" s="71" t="s">
        <v>753</v>
      </c>
      <c r="L545" s="59"/>
    </row>
    <row r="546" spans="1:12" x14ac:dyDescent="0.2">
      <c r="A546" s="65" t="s">
        <v>794</v>
      </c>
      <c r="B546" s="66">
        <v>45408</v>
      </c>
      <c r="C546" s="65" t="s">
        <v>1209</v>
      </c>
      <c r="D546" s="65" t="s">
        <v>1210</v>
      </c>
      <c r="E546" s="60">
        <v>104</v>
      </c>
      <c r="F546" s="60"/>
      <c r="G546" s="60">
        <f t="shared" si="23"/>
        <v>137074.62000000049</v>
      </c>
      <c r="H546" s="74"/>
      <c r="I546" s="69">
        <v>-104</v>
      </c>
      <c r="J546" s="70">
        <v>45412</v>
      </c>
      <c r="K546" s="87" t="s">
        <v>14</v>
      </c>
      <c r="L546" s="59" t="s">
        <v>744</v>
      </c>
    </row>
    <row r="547" spans="1:12" x14ac:dyDescent="0.2">
      <c r="A547" s="65" t="s">
        <v>794</v>
      </c>
      <c r="B547" s="66">
        <v>45408</v>
      </c>
      <c r="C547" s="65" t="s">
        <v>1181</v>
      </c>
      <c r="D547" s="65" t="s">
        <v>1211</v>
      </c>
      <c r="E547" s="60">
        <v>5885.5</v>
      </c>
      <c r="F547" s="60"/>
      <c r="G547" s="60">
        <f t="shared" si="23"/>
        <v>137178.62000000049</v>
      </c>
      <c r="H547" s="74"/>
      <c r="I547" s="69">
        <v>-5885.5</v>
      </c>
      <c r="J547" s="70">
        <v>45412</v>
      </c>
      <c r="K547" s="87" t="s">
        <v>14</v>
      </c>
      <c r="L547" s="59" t="s">
        <v>768</v>
      </c>
    </row>
    <row r="548" spans="1:12" x14ac:dyDescent="0.2">
      <c r="A548" s="65" t="s">
        <v>794</v>
      </c>
      <c r="B548" s="66">
        <v>45408</v>
      </c>
      <c r="C548" s="65" t="s">
        <v>866</v>
      </c>
      <c r="D548" s="65" t="s">
        <v>1212</v>
      </c>
      <c r="E548" s="60">
        <v>183.06</v>
      </c>
      <c r="F548" s="60"/>
      <c r="G548" s="60">
        <f t="shared" si="23"/>
        <v>143064.12000000049</v>
      </c>
      <c r="H548" s="74"/>
      <c r="I548" s="69">
        <v>-183.06</v>
      </c>
      <c r="J548" s="70">
        <v>45412</v>
      </c>
      <c r="K548" s="87" t="s">
        <v>14</v>
      </c>
      <c r="L548" s="59" t="s">
        <v>744</v>
      </c>
    </row>
    <row r="549" spans="1:12" x14ac:dyDescent="0.2">
      <c r="A549" s="65" t="s">
        <v>794</v>
      </c>
      <c r="B549" s="66">
        <v>45408</v>
      </c>
      <c r="C549" s="65" t="s">
        <v>38</v>
      </c>
      <c r="D549" s="65" t="s">
        <v>1213</v>
      </c>
      <c r="E549" s="60">
        <v>3600</v>
      </c>
      <c r="F549" s="60"/>
      <c r="G549" s="60">
        <f t="shared" si="23"/>
        <v>143247.18000000049</v>
      </c>
      <c r="H549" s="74"/>
      <c r="I549" s="69">
        <v>-3600</v>
      </c>
      <c r="J549" s="70">
        <v>45412</v>
      </c>
      <c r="K549" s="71" t="s">
        <v>12</v>
      </c>
      <c r="L549" s="59"/>
    </row>
    <row r="550" spans="1:12" x14ac:dyDescent="0.2">
      <c r="A550" s="65" t="s">
        <v>794</v>
      </c>
      <c r="B550" s="66">
        <v>45408</v>
      </c>
      <c r="C550" s="65" t="s">
        <v>47</v>
      </c>
      <c r="D550" s="65" t="s">
        <v>1214</v>
      </c>
      <c r="E550" s="60">
        <v>1230</v>
      </c>
      <c r="F550" s="60"/>
      <c r="G550" s="60">
        <f t="shared" si="23"/>
        <v>146847.18000000049</v>
      </c>
      <c r="H550" s="74"/>
      <c r="I550" s="69">
        <v>-1230</v>
      </c>
      <c r="J550" s="70">
        <v>45412</v>
      </c>
      <c r="K550" s="71" t="s">
        <v>12</v>
      </c>
      <c r="L550" s="59"/>
    </row>
    <row r="551" spans="1:12" x14ac:dyDescent="0.2">
      <c r="A551" s="65" t="s">
        <v>794</v>
      </c>
      <c r="B551" s="66">
        <v>45408</v>
      </c>
      <c r="C551" s="65" t="s">
        <v>912</v>
      </c>
      <c r="D551" s="65" t="s">
        <v>1215</v>
      </c>
      <c r="E551" s="60">
        <v>4829.76</v>
      </c>
      <c r="F551" s="60"/>
      <c r="G551" s="60">
        <f t="shared" si="23"/>
        <v>148077.18000000049</v>
      </c>
      <c r="H551" s="74"/>
      <c r="I551" s="69">
        <v>-4829.76</v>
      </c>
      <c r="J551" s="70">
        <v>45412</v>
      </c>
      <c r="K551" s="87" t="s">
        <v>14</v>
      </c>
      <c r="L551" s="59" t="s">
        <v>744</v>
      </c>
    </row>
    <row r="552" spans="1:12" x14ac:dyDescent="0.2">
      <c r="A552" s="65" t="s">
        <v>794</v>
      </c>
      <c r="B552" s="66">
        <v>45408</v>
      </c>
      <c r="C552" s="65" t="s">
        <v>1216</v>
      </c>
      <c r="D552" s="65" t="s">
        <v>1217</v>
      </c>
      <c r="E552" s="60">
        <v>3865.71</v>
      </c>
      <c r="F552" s="60"/>
      <c r="G552" s="60">
        <f t="shared" si="23"/>
        <v>152906.9400000005</v>
      </c>
      <c r="H552" s="74"/>
      <c r="I552" s="69">
        <v>-3865.71</v>
      </c>
      <c r="J552" s="70">
        <v>45412</v>
      </c>
      <c r="K552" s="87" t="s">
        <v>14</v>
      </c>
      <c r="L552" s="59" t="s">
        <v>765</v>
      </c>
    </row>
    <row r="553" spans="1:12" x14ac:dyDescent="0.2">
      <c r="A553" s="65" t="s">
        <v>794</v>
      </c>
      <c r="B553" s="66">
        <v>45408</v>
      </c>
      <c r="C553" s="65" t="s">
        <v>852</v>
      </c>
      <c r="D553" s="65" t="s">
        <v>1218</v>
      </c>
      <c r="E553" s="60">
        <v>3464.7</v>
      </c>
      <c r="F553" s="60"/>
      <c r="G553" s="60">
        <f t="shared" si="23"/>
        <v>156772.65000000049</v>
      </c>
      <c r="H553" s="74"/>
      <c r="I553" s="69">
        <v>-3464.7</v>
      </c>
      <c r="J553" s="70">
        <v>45412</v>
      </c>
      <c r="K553" s="87" t="s">
        <v>14</v>
      </c>
      <c r="L553" s="59" t="s">
        <v>765</v>
      </c>
    </row>
    <row r="554" spans="1:12" x14ac:dyDescent="0.2">
      <c r="A554" s="65" t="s">
        <v>794</v>
      </c>
      <c r="B554" s="66">
        <v>45408</v>
      </c>
      <c r="C554" s="65" t="s">
        <v>1164</v>
      </c>
      <c r="D554" s="65" t="s">
        <v>1219</v>
      </c>
      <c r="E554" s="60"/>
      <c r="F554" s="60">
        <v>4185.22</v>
      </c>
      <c r="G554" s="60">
        <f t="shared" si="23"/>
        <v>160237.3500000005</v>
      </c>
      <c r="H554" s="74"/>
      <c r="I554" s="69">
        <v>4185.22</v>
      </c>
      <c r="J554" s="70">
        <v>45412</v>
      </c>
      <c r="K554" s="87" t="s">
        <v>14</v>
      </c>
      <c r="L554" s="59" t="s">
        <v>744</v>
      </c>
    </row>
    <row r="555" spans="1:12" x14ac:dyDescent="0.2">
      <c r="A555" s="65" t="s">
        <v>794</v>
      </c>
      <c r="B555" s="66">
        <v>45408</v>
      </c>
      <c r="C555" s="65" t="s">
        <v>801</v>
      </c>
      <c r="D555" s="65" t="s">
        <v>802</v>
      </c>
      <c r="E555" s="60">
        <v>1109.79</v>
      </c>
      <c r="F555" s="60"/>
      <c r="G555" s="60">
        <f t="shared" si="23"/>
        <v>156052.1300000005</v>
      </c>
      <c r="H555" s="74"/>
      <c r="I555" s="69">
        <v>-1109.79</v>
      </c>
      <c r="J555" s="70">
        <v>45412</v>
      </c>
      <c r="K555" s="87" t="s">
        <v>14</v>
      </c>
      <c r="L555" s="59" t="s">
        <v>744</v>
      </c>
    </row>
    <row r="556" spans="1:12" x14ac:dyDescent="0.2">
      <c r="A556" s="65" t="s">
        <v>794</v>
      </c>
      <c r="B556" s="66">
        <v>45407</v>
      </c>
      <c r="C556" s="65" t="s">
        <v>1025</v>
      </c>
      <c r="D556" s="65" t="s">
        <v>1220</v>
      </c>
      <c r="E556" s="60"/>
      <c r="F556" s="60">
        <v>335.14</v>
      </c>
      <c r="G556" s="60">
        <f t="shared" si="23"/>
        <v>157161.92000000051</v>
      </c>
      <c r="H556" s="74"/>
      <c r="I556" s="69">
        <v>335.14</v>
      </c>
      <c r="J556" s="70">
        <v>45412</v>
      </c>
      <c r="K556" s="71" t="s">
        <v>753</v>
      </c>
      <c r="L556" s="59"/>
    </row>
    <row r="557" spans="1:12" x14ac:dyDescent="0.2">
      <c r="A557" s="65" t="s">
        <v>794</v>
      </c>
      <c r="B557" s="66">
        <v>45407</v>
      </c>
      <c r="C557" s="65" t="s">
        <v>889</v>
      </c>
      <c r="D557" s="65" t="s">
        <v>1221</v>
      </c>
      <c r="E557" s="60"/>
      <c r="F557" s="60">
        <v>127.83</v>
      </c>
      <c r="G557" s="60">
        <f t="shared" si="23"/>
        <v>156826.78000000049</v>
      </c>
      <c r="H557" s="74"/>
      <c r="I557" s="69">
        <v>127.83</v>
      </c>
      <c r="J557" s="70">
        <v>45412</v>
      </c>
      <c r="K557" s="71" t="s">
        <v>753</v>
      </c>
      <c r="L557" s="59"/>
    </row>
    <row r="558" spans="1:12" x14ac:dyDescent="0.2">
      <c r="A558" s="65" t="s">
        <v>794</v>
      </c>
      <c r="B558" s="66">
        <v>45407</v>
      </c>
      <c r="C558" s="65" t="s">
        <v>931</v>
      </c>
      <c r="D558" s="65" t="s">
        <v>1222</v>
      </c>
      <c r="E558" s="60"/>
      <c r="F558" s="60">
        <v>210</v>
      </c>
      <c r="G558" s="60">
        <f t="shared" si="23"/>
        <v>156698.95000000051</v>
      </c>
      <c r="H558" s="74"/>
      <c r="I558" s="69">
        <v>210</v>
      </c>
      <c r="J558" s="70">
        <v>45412</v>
      </c>
      <c r="K558" s="71" t="s">
        <v>753</v>
      </c>
      <c r="L558" s="59"/>
    </row>
    <row r="559" spans="1:12" x14ac:dyDescent="0.2">
      <c r="A559" s="65" t="s">
        <v>794</v>
      </c>
      <c r="B559" s="66">
        <v>45407</v>
      </c>
      <c r="C559" s="65" t="s">
        <v>1026</v>
      </c>
      <c r="D559" s="65" t="s">
        <v>1223</v>
      </c>
      <c r="E559" s="60"/>
      <c r="F559" s="60">
        <v>189.87</v>
      </c>
      <c r="G559" s="60">
        <f t="shared" si="23"/>
        <v>156488.95000000051</v>
      </c>
      <c r="H559" s="74"/>
      <c r="I559" s="69">
        <v>189.87</v>
      </c>
      <c r="J559" s="70">
        <v>45412</v>
      </c>
      <c r="K559" s="71" t="s">
        <v>753</v>
      </c>
      <c r="L559" s="59"/>
    </row>
    <row r="560" spans="1:12" x14ac:dyDescent="0.2">
      <c r="A560" s="65" t="s">
        <v>794</v>
      </c>
      <c r="B560" s="66">
        <v>45406</v>
      </c>
      <c r="C560" s="65" t="s">
        <v>1053</v>
      </c>
      <c r="D560" s="65" t="s">
        <v>1224</v>
      </c>
      <c r="E560" s="60"/>
      <c r="F560" s="60">
        <v>17.5</v>
      </c>
      <c r="G560" s="60">
        <f t="shared" si="23"/>
        <v>156299.08000000051</v>
      </c>
      <c r="H560" s="74"/>
      <c r="I560" s="69">
        <v>17.5</v>
      </c>
      <c r="J560" s="70">
        <v>45412</v>
      </c>
      <c r="K560" s="71" t="s">
        <v>753</v>
      </c>
      <c r="L560" s="59"/>
    </row>
    <row r="561" spans="1:12" x14ac:dyDescent="0.2">
      <c r="A561" s="65" t="s">
        <v>794</v>
      </c>
      <c r="B561" s="66">
        <v>45406</v>
      </c>
      <c r="C561" s="65" t="s">
        <v>1053</v>
      </c>
      <c r="D561" s="65" t="s">
        <v>1225</v>
      </c>
      <c r="E561" s="60"/>
      <c r="F561" s="60">
        <v>276.16000000000003</v>
      </c>
      <c r="G561" s="60">
        <f t="shared" si="23"/>
        <v>156281.58000000051</v>
      </c>
      <c r="H561" s="74"/>
      <c r="I561" s="69">
        <v>276.16000000000003</v>
      </c>
      <c r="J561" s="70">
        <v>45412</v>
      </c>
      <c r="K561" s="71" t="s">
        <v>753</v>
      </c>
      <c r="L561" s="59"/>
    </row>
    <row r="562" spans="1:12" x14ac:dyDescent="0.2">
      <c r="A562" s="65" t="s">
        <v>794</v>
      </c>
      <c r="B562" s="66">
        <v>45406</v>
      </c>
      <c r="C562" s="65" t="s">
        <v>1053</v>
      </c>
      <c r="D562" s="65" t="s">
        <v>1226</v>
      </c>
      <c r="E562" s="60"/>
      <c r="F562" s="60">
        <v>17.5</v>
      </c>
      <c r="G562" s="60">
        <f>G563+F562-E562</f>
        <v>156005.42000000051</v>
      </c>
      <c r="H562" s="74"/>
      <c r="I562" s="69">
        <v>17.5</v>
      </c>
      <c r="J562" s="70">
        <v>45412</v>
      </c>
      <c r="K562" s="71" t="s">
        <v>753</v>
      </c>
      <c r="L562" s="59"/>
    </row>
    <row r="563" spans="1:12" x14ac:dyDescent="0.2">
      <c r="A563" s="65" t="s">
        <v>794</v>
      </c>
      <c r="B563" s="66">
        <v>45406</v>
      </c>
      <c r="C563" s="65" t="s">
        <v>1053</v>
      </c>
      <c r="D563" s="65" t="s">
        <v>1227</v>
      </c>
      <c r="E563" s="60"/>
      <c r="F563" s="60">
        <v>276.16000000000003</v>
      </c>
      <c r="G563" s="60">
        <f t="shared" si="23"/>
        <v>155987.92000000051</v>
      </c>
      <c r="H563" s="74"/>
      <c r="I563" s="69">
        <v>276.16000000000003</v>
      </c>
      <c r="J563" s="70">
        <v>45412</v>
      </c>
      <c r="K563" s="71" t="s">
        <v>753</v>
      </c>
      <c r="L563" s="59"/>
    </row>
    <row r="564" spans="1:12" x14ac:dyDescent="0.2">
      <c r="A564" s="65" t="s">
        <v>794</v>
      </c>
      <c r="B564" s="66">
        <v>45404</v>
      </c>
      <c r="C564" s="65" t="s">
        <v>1019</v>
      </c>
      <c r="D564" s="65" t="s">
        <v>1228</v>
      </c>
      <c r="E564" s="60"/>
      <c r="F564" s="60">
        <v>243.68</v>
      </c>
      <c r="G564" s="60">
        <f t="shared" si="23"/>
        <v>155711.7600000005</v>
      </c>
      <c r="H564" s="74"/>
      <c r="I564" s="69">
        <v>243.68</v>
      </c>
      <c r="J564" s="70">
        <v>45412</v>
      </c>
      <c r="K564" s="71" t="s">
        <v>753</v>
      </c>
      <c r="L564" s="59"/>
    </row>
    <row r="565" spans="1:12" x14ac:dyDescent="0.2">
      <c r="A565" s="65" t="s">
        <v>794</v>
      </c>
      <c r="B565" s="66">
        <v>45404</v>
      </c>
      <c r="C565" s="65" t="s">
        <v>1070</v>
      </c>
      <c r="D565" s="65" t="s">
        <v>1229</v>
      </c>
      <c r="E565" s="60"/>
      <c r="F565" s="60">
        <v>47.5</v>
      </c>
      <c r="G565" s="60">
        <f t="shared" si="23"/>
        <v>155468.08000000051</v>
      </c>
      <c r="H565" s="74"/>
      <c r="I565" s="69">
        <v>47.5</v>
      </c>
      <c r="J565" s="70">
        <v>45412</v>
      </c>
      <c r="K565" s="71" t="s">
        <v>753</v>
      </c>
      <c r="L565" s="59"/>
    </row>
    <row r="566" spans="1:12" x14ac:dyDescent="0.2">
      <c r="A566" s="65" t="s">
        <v>794</v>
      </c>
      <c r="B566" s="66">
        <v>45404</v>
      </c>
      <c r="C566" s="65" t="s">
        <v>1171</v>
      </c>
      <c r="D566" s="65" t="s">
        <v>1230</v>
      </c>
      <c r="E566" s="60"/>
      <c r="F566" s="60">
        <v>78</v>
      </c>
      <c r="G566" s="60">
        <f t="shared" si="23"/>
        <v>155420.58000000051</v>
      </c>
      <c r="H566" s="74"/>
      <c r="I566" s="69">
        <v>78</v>
      </c>
      <c r="J566" s="70">
        <v>45412</v>
      </c>
      <c r="K566" s="71" t="s">
        <v>753</v>
      </c>
      <c r="L566" s="59"/>
    </row>
    <row r="567" spans="1:12" x14ac:dyDescent="0.2">
      <c r="A567" s="65" t="s">
        <v>794</v>
      </c>
      <c r="B567" s="66">
        <v>45404</v>
      </c>
      <c r="C567" s="65" t="s">
        <v>997</v>
      </c>
      <c r="D567" s="65" t="s">
        <v>1231</v>
      </c>
      <c r="E567" s="60"/>
      <c r="F567" s="60">
        <v>942.5</v>
      </c>
      <c r="G567" s="60">
        <f t="shared" si="23"/>
        <v>155342.58000000051</v>
      </c>
      <c r="H567" s="74"/>
      <c r="I567" s="69">
        <v>942.5</v>
      </c>
      <c r="J567" s="70">
        <v>45412</v>
      </c>
      <c r="K567" s="71" t="s">
        <v>753</v>
      </c>
      <c r="L567" s="59"/>
    </row>
    <row r="568" spans="1:12" x14ac:dyDescent="0.2">
      <c r="A568" s="65" t="s">
        <v>794</v>
      </c>
      <c r="B568" s="66">
        <v>45404</v>
      </c>
      <c r="C568" s="65" t="s">
        <v>801</v>
      </c>
      <c r="D568" s="65" t="s">
        <v>805</v>
      </c>
      <c r="E568" s="60">
        <v>3894.8</v>
      </c>
      <c r="F568" s="60"/>
      <c r="G568" s="60">
        <f t="shared" si="23"/>
        <v>154400.08000000051</v>
      </c>
      <c r="H568" s="74"/>
      <c r="I568" s="69">
        <v>-3894.8</v>
      </c>
      <c r="J568" s="70">
        <v>45412</v>
      </c>
      <c r="K568" s="87" t="s">
        <v>14</v>
      </c>
      <c r="L568" s="59" t="s">
        <v>744</v>
      </c>
    </row>
    <row r="569" spans="1:12" x14ac:dyDescent="0.2">
      <c r="A569" s="65" t="s">
        <v>794</v>
      </c>
      <c r="B569" s="66">
        <v>45404</v>
      </c>
      <c r="C569" s="65" t="s">
        <v>1154</v>
      </c>
      <c r="D569" s="65" t="s">
        <v>1232</v>
      </c>
      <c r="E569" s="60"/>
      <c r="F569" s="60">
        <v>17.5</v>
      </c>
      <c r="G569" s="60">
        <f t="shared" si="23"/>
        <v>158294.8800000005</v>
      </c>
      <c r="H569" s="74"/>
      <c r="I569" s="69">
        <v>17.5</v>
      </c>
      <c r="J569" s="70">
        <v>45412</v>
      </c>
      <c r="K569" s="71" t="s">
        <v>753</v>
      </c>
      <c r="L569" s="59"/>
    </row>
    <row r="570" spans="1:12" x14ac:dyDescent="0.2">
      <c r="A570" s="65" t="s">
        <v>794</v>
      </c>
      <c r="B570" s="66">
        <v>45399</v>
      </c>
      <c r="C570" s="65" t="s">
        <v>1041</v>
      </c>
      <c r="D570" s="65" t="s">
        <v>1233</v>
      </c>
      <c r="E570" s="60">
        <v>1050</v>
      </c>
      <c r="F570" s="60"/>
      <c r="G570" s="60">
        <f t="shared" si="23"/>
        <v>158277.3800000005</v>
      </c>
      <c r="H570" s="74"/>
      <c r="I570" s="69">
        <v>-1050</v>
      </c>
      <c r="J570" s="70">
        <v>45412</v>
      </c>
      <c r="K570" s="87" t="s">
        <v>14</v>
      </c>
      <c r="L570" s="59" t="s">
        <v>765</v>
      </c>
    </row>
    <row r="571" spans="1:12" x14ac:dyDescent="0.2">
      <c r="A571" s="65" t="s">
        <v>794</v>
      </c>
      <c r="B571" s="66">
        <v>45397</v>
      </c>
      <c r="C571" s="65" t="s">
        <v>1053</v>
      </c>
      <c r="D571" s="65" t="s">
        <v>1234</v>
      </c>
      <c r="E571" s="60"/>
      <c r="F571" s="60">
        <v>17.5</v>
      </c>
      <c r="G571" s="60">
        <f t="shared" si="23"/>
        <v>159327.3800000005</v>
      </c>
      <c r="H571" s="74"/>
      <c r="I571" s="69">
        <v>17.5</v>
      </c>
      <c r="J571" s="70">
        <v>45412</v>
      </c>
      <c r="K571" s="71" t="s">
        <v>753</v>
      </c>
      <c r="L571" s="59"/>
    </row>
    <row r="572" spans="1:12" x14ac:dyDescent="0.2">
      <c r="A572" s="65" t="s">
        <v>794</v>
      </c>
      <c r="B572" s="66">
        <v>45397</v>
      </c>
      <c r="C572" s="65" t="s">
        <v>1053</v>
      </c>
      <c r="D572" s="65" t="s">
        <v>1235</v>
      </c>
      <c r="E572" s="60"/>
      <c r="F572" s="60">
        <v>252.99</v>
      </c>
      <c r="G572" s="60">
        <f t="shared" si="23"/>
        <v>159309.8800000005</v>
      </c>
      <c r="H572" s="74"/>
      <c r="I572" s="69">
        <v>252.99</v>
      </c>
      <c r="J572" s="70">
        <v>45412</v>
      </c>
      <c r="K572" s="71" t="s">
        <v>753</v>
      </c>
      <c r="L572" s="59"/>
    </row>
    <row r="573" spans="1:12" x14ac:dyDescent="0.2">
      <c r="A573" s="65" t="s">
        <v>794</v>
      </c>
      <c r="B573" s="66">
        <v>45397</v>
      </c>
      <c r="C573" s="65" t="s">
        <v>1053</v>
      </c>
      <c r="D573" s="65" t="s">
        <v>1236</v>
      </c>
      <c r="E573" s="60"/>
      <c r="F573" s="60">
        <v>17.5</v>
      </c>
      <c r="G573" s="60">
        <f t="shared" si="23"/>
        <v>159056.89000000051</v>
      </c>
      <c r="H573" s="74"/>
      <c r="I573" s="69">
        <v>17.5</v>
      </c>
      <c r="J573" s="70">
        <v>45412</v>
      </c>
      <c r="K573" s="71" t="s">
        <v>753</v>
      </c>
      <c r="L573" s="59"/>
    </row>
    <row r="574" spans="1:12" x14ac:dyDescent="0.2">
      <c r="A574" s="65" t="s">
        <v>794</v>
      </c>
      <c r="B574" s="66">
        <v>45397</v>
      </c>
      <c r="C574" s="65" t="s">
        <v>1053</v>
      </c>
      <c r="D574" s="65" t="s">
        <v>1237</v>
      </c>
      <c r="E574" s="60"/>
      <c r="F574" s="60">
        <v>252.99</v>
      </c>
      <c r="G574" s="60">
        <f t="shared" si="23"/>
        <v>159039.39000000051</v>
      </c>
      <c r="H574" s="74"/>
      <c r="I574" s="69">
        <v>252.99</v>
      </c>
      <c r="J574" s="70">
        <v>45412</v>
      </c>
      <c r="K574" s="71" t="s">
        <v>753</v>
      </c>
      <c r="L574" s="59"/>
    </row>
    <row r="575" spans="1:12" x14ac:dyDescent="0.2">
      <c r="A575" s="65" t="s">
        <v>794</v>
      </c>
      <c r="B575" s="66">
        <v>45397</v>
      </c>
      <c r="C575" s="65" t="s">
        <v>1070</v>
      </c>
      <c r="D575" s="65" t="s">
        <v>1238</v>
      </c>
      <c r="E575" s="60"/>
      <c r="F575" s="60">
        <v>47.5</v>
      </c>
      <c r="G575" s="60">
        <f t="shared" si="23"/>
        <v>158786.40000000052</v>
      </c>
      <c r="H575" s="74"/>
      <c r="I575" s="69">
        <v>47.5</v>
      </c>
      <c r="J575" s="70">
        <v>45412</v>
      </c>
      <c r="K575" s="71" t="s">
        <v>753</v>
      </c>
      <c r="L575" s="59"/>
    </row>
    <row r="576" spans="1:12" x14ac:dyDescent="0.2">
      <c r="A576" s="65" t="s">
        <v>794</v>
      </c>
      <c r="B576" s="66">
        <v>45397</v>
      </c>
      <c r="C576" s="65" t="s">
        <v>1154</v>
      </c>
      <c r="D576" s="65" t="s">
        <v>1239</v>
      </c>
      <c r="E576" s="60"/>
      <c r="F576" s="60">
        <v>17.5</v>
      </c>
      <c r="G576" s="60">
        <f t="shared" si="23"/>
        <v>158738.90000000052</v>
      </c>
      <c r="H576" s="74"/>
      <c r="I576" s="69">
        <v>17.5</v>
      </c>
      <c r="J576" s="70">
        <v>45412</v>
      </c>
      <c r="K576" s="71" t="s">
        <v>753</v>
      </c>
      <c r="L576" s="59"/>
    </row>
    <row r="577" spans="1:12" x14ac:dyDescent="0.2">
      <c r="A577" s="65" t="s">
        <v>794</v>
      </c>
      <c r="B577" s="66">
        <v>45390</v>
      </c>
      <c r="C577" s="65" t="s">
        <v>1240</v>
      </c>
      <c r="D577" s="65" t="s">
        <v>1241</v>
      </c>
      <c r="E577" s="60"/>
      <c r="F577" s="60">
        <v>87.5</v>
      </c>
      <c r="G577" s="60">
        <f t="shared" si="23"/>
        <v>158721.40000000052</v>
      </c>
      <c r="H577" s="74"/>
      <c r="I577" s="69">
        <v>87.5</v>
      </c>
      <c r="J577" s="70">
        <v>45412</v>
      </c>
      <c r="K577" s="71" t="s">
        <v>753</v>
      </c>
      <c r="L577" s="59"/>
    </row>
    <row r="578" spans="1:12" x14ac:dyDescent="0.2">
      <c r="A578" s="65" t="s">
        <v>794</v>
      </c>
      <c r="B578" s="66">
        <v>45390</v>
      </c>
      <c r="C578" s="65" t="s">
        <v>1240</v>
      </c>
      <c r="D578" s="65" t="s">
        <v>1242</v>
      </c>
      <c r="E578" s="60"/>
      <c r="F578" s="60">
        <v>70</v>
      </c>
      <c r="G578" s="60">
        <f t="shared" si="23"/>
        <v>158633.90000000052</v>
      </c>
      <c r="H578" s="74"/>
      <c r="I578" s="69">
        <v>70</v>
      </c>
      <c r="J578" s="70">
        <v>45412</v>
      </c>
      <c r="K578" s="71" t="s">
        <v>753</v>
      </c>
      <c r="L578" s="59"/>
    </row>
    <row r="579" spans="1:12" x14ac:dyDescent="0.2">
      <c r="A579" s="65" t="s">
        <v>794</v>
      </c>
      <c r="B579" s="66">
        <v>45390</v>
      </c>
      <c r="C579" s="65" t="s">
        <v>1070</v>
      </c>
      <c r="D579" s="65" t="s">
        <v>1243</v>
      </c>
      <c r="E579" s="60"/>
      <c r="F579" s="60">
        <v>47.5</v>
      </c>
      <c r="G579" s="60">
        <f t="shared" si="23"/>
        <v>158563.90000000052</v>
      </c>
      <c r="H579" s="74"/>
      <c r="I579" s="69">
        <v>47.5</v>
      </c>
      <c r="J579" s="70">
        <v>45412</v>
      </c>
      <c r="K579" s="71" t="s">
        <v>753</v>
      </c>
      <c r="L579" s="59"/>
    </row>
    <row r="580" spans="1:12" x14ac:dyDescent="0.2">
      <c r="A580" s="65" t="s">
        <v>794</v>
      </c>
      <c r="B580" s="66">
        <v>45390</v>
      </c>
      <c r="C580" s="65" t="s">
        <v>1154</v>
      </c>
      <c r="D580" s="65" t="s">
        <v>1244</v>
      </c>
      <c r="E580" s="60"/>
      <c r="F580" s="60">
        <v>17.5</v>
      </c>
      <c r="G580" s="60">
        <f t="shared" si="23"/>
        <v>158516.40000000052</v>
      </c>
      <c r="H580" s="74"/>
      <c r="I580" s="69">
        <v>17.5</v>
      </c>
      <c r="J580" s="70">
        <v>45412</v>
      </c>
      <c r="K580" s="71" t="s">
        <v>753</v>
      </c>
      <c r="L580" s="59"/>
    </row>
    <row r="581" spans="1:12" x14ac:dyDescent="0.2">
      <c r="A581" s="65" t="s">
        <v>794</v>
      </c>
      <c r="B581" s="66">
        <v>45390</v>
      </c>
      <c r="C581" s="65" t="s">
        <v>807</v>
      </c>
      <c r="D581" s="65" t="s">
        <v>808</v>
      </c>
      <c r="E581" s="60"/>
      <c r="F581" s="60">
        <v>23962.82</v>
      </c>
      <c r="G581" s="60">
        <f t="shared" si="23"/>
        <v>158498.90000000052</v>
      </c>
      <c r="H581" s="74"/>
      <c r="I581" s="69">
        <v>23962.82</v>
      </c>
      <c r="J581" s="70">
        <v>45412</v>
      </c>
      <c r="K581" s="71" t="s">
        <v>753</v>
      </c>
      <c r="L581" s="59"/>
    </row>
    <row r="582" spans="1:12" x14ac:dyDescent="0.2">
      <c r="A582" s="65" t="s">
        <v>794</v>
      </c>
      <c r="B582" s="66">
        <v>45387</v>
      </c>
      <c r="C582" s="65" t="s">
        <v>1245</v>
      </c>
      <c r="D582" s="65" t="s">
        <v>1246</v>
      </c>
      <c r="E582" s="60"/>
      <c r="F582" s="60">
        <v>243.68</v>
      </c>
      <c r="G582" s="60">
        <f t="shared" si="23"/>
        <v>134536.08000000051</v>
      </c>
      <c r="H582" s="74"/>
      <c r="I582" s="69">
        <v>243.68</v>
      </c>
      <c r="J582" s="70">
        <v>45412</v>
      </c>
      <c r="K582" s="71" t="s">
        <v>753</v>
      </c>
      <c r="L582" s="59"/>
    </row>
    <row r="583" spans="1:12" x14ac:dyDescent="0.2">
      <c r="A583" s="65" t="s">
        <v>794</v>
      </c>
      <c r="B583" s="66">
        <v>45386</v>
      </c>
      <c r="C583" s="65" t="s">
        <v>899</v>
      </c>
      <c r="D583" s="65" t="s">
        <v>1247</v>
      </c>
      <c r="E583" s="60">
        <v>1384.09</v>
      </c>
      <c r="F583" s="60"/>
      <c r="G583" s="60">
        <f t="shared" si="23"/>
        <v>134292.40000000052</v>
      </c>
      <c r="H583" s="74"/>
      <c r="I583" s="69">
        <v>-1384.09</v>
      </c>
      <c r="J583" s="70">
        <v>45412</v>
      </c>
      <c r="K583" s="87" t="s">
        <v>14</v>
      </c>
      <c r="L583" s="59" t="s">
        <v>744</v>
      </c>
    </row>
    <row r="584" spans="1:12" x14ac:dyDescent="0.2">
      <c r="A584" s="65" t="s">
        <v>794</v>
      </c>
      <c r="B584" s="66">
        <v>45386</v>
      </c>
      <c r="C584" s="65" t="s">
        <v>1059</v>
      </c>
      <c r="D584" s="65" t="s">
        <v>1248</v>
      </c>
      <c r="E584" s="60"/>
      <c r="F584" s="60">
        <v>310</v>
      </c>
      <c r="G584" s="60">
        <f t="shared" si="23"/>
        <v>135676.49000000051</v>
      </c>
      <c r="H584" s="74"/>
      <c r="I584" s="69">
        <v>310</v>
      </c>
      <c r="J584" s="70">
        <v>45412</v>
      </c>
      <c r="K584" s="71" t="s">
        <v>753</v>
      </c>
      <c r="L584" s="59"/>
    </row>
    <row r="585" spans="1:12" x14ac:dyDescent="0.2">
      <c r="A585" s="65" t="s">
        <v>794</v>
      </c>
      <c r="B585" s="66">
        <v>45386</v>
      </c>
      <c r="C585" s="65" t="s">
        <v>839</v>
      </c>
      <c r="D585" s="65" t="s">
        <v>1249</v>
      </c>
      <c r="E585" s="60"/>
      <c r="F585" s="60">
        <v>1200</v>
      </c>
      <c r="G585" s="60">
        <f t="shared" si="23"/>
        <v>135366.49000000051</v>
      </c>
      <c r="H585" s="74"/>
      <c r="I585" s="69">
        <v>1200</v>
      </c>
      <c r="J585" s="70">
        <v>45412</v>
      </c>
      <c r="K585" s="71" t="s">
        <v>753</v>
      </c>
      <c r="L585" s="59"/>
    </row>
    <row r="586" spans="1:12" x14ac:dyDescent="0.2">
      <c r="A586" s="65" t="s">
        <v>794</v>
      </c>
      <c r="B586" s="66">
        <v>45384</v>
      </c>
      <c r="C586" s="65" t="s">
        <v>1002</v>
      </c>
      <c r="D586" s="65" t="s">
        <v>1250</v>
      </c>
      <c r="E586" s="60">
        <v>361683</v>
      </c>
      <c r="F586" s="60"/>
      <c r="G586" s="60">
        <f t="shared" si="23"/>
        <v>134166.49000000051</v>
      </c>
      <c r="H586" s="74"/>
      <c r="I586" s="69">
        <v>-361683</v>
      </c>
      <c r="J586" s="70">
        <v>45412</v>
      </c>
      <c r="K586" s="71" t="s">
        <v>9</v>
      </c>
      <c r="L586" s="59"/>
    </row>
    <row r="587" spans="1:12" x14ac:dyDescent="0.2">
      <c r="A587" s="65" t="s">
        <v>794</v>
      </c>
      <c r="B587" s="66">
        <v>45384</v>
      </c>
      <c r="C587" s="65" t="s">
        <v>843</v>
      </c>
      <c r="D587" s="65" t="s">
        <v>1251</v>
      </c>
      <c r="E587" s="60"/>
      <c r="F587" s="60">
        <v>70</v>
      </c>
      <c r="G587" s="60">
        <f t="shared" si="23"/>
        <v>495849.49000000051</v>
      </c>
      <c r="H587" s="74"/>
      <c r="I587" s="69">
        <v>70</v>
      </c>
      <c r="J587" s="70">
        <v>45412</v>
      </c>
      <c r="K587" s="71" t="s">
        <v>753</v>
      </c>
      <c r="L587" s="59"/>
    </row>
    <row r="588" spans="1:12" x14ac:dyDescent="0.2">
      <c r="A588" s="65" t="s">
        <v>794</v>
      </c>
      <c r="B588" s="66">
        <v>45384</v>
      </c>
      <c r="C588" s="65" t="s">
        <v>917</v>
      </c>
      <c r="D588" s="65" t="s">
        <v>1252</v>
      </c>
      <c r="E588" s="60"/>
      <c r="F588" s="60">
        <v>315.60000000000002</v>
      </c>
      <c r="G588" s="60">
        <f t="shared" si="23"/>
        <v>495779.49000000051</v>
      </c>
      <c r="H588" s="74"/>
      <c r="I588" s="69">
        <v>315.60000000000002</v>
      </c>
      <c r="J588" s="70">
        <v>45412</v>
      </c>
      <c r="K588" s="71" t="s">
        <v>753</v>
      </c>
      <c r="L588" s="59"/>
    </row>
    <row r="589" spans="1:12" x14ac:dyDescent="0.2">
      <c r="A589" s="65" t="s">
        <v>794</v>
      </c>
      <c r="B589" s="66">
        <v>45384</v>
      </c>
      <c r="C589" s="65" t="s">
        <v>1253</v>
      </c>
      <c r="D589" s="65" t="s">
        <v>1254</v>
      </c>
      <c r="E589" s="60"/>
      <c r="F589" s="60">
        <v>75.83</v>
      </c>
      <c r="G589" s="60">
        <f t="shared" si="23"/>
        <v>495463.89000000054</v>
      </c>
      <c r="H589" s="74"/>
      <c r="I589" s="69">
        <v>75.83</v>
      </c>
      <c r="J589" s="70">
        <v>45412</v>
      </c>
      <c r="K589" s="71" t="s">
        <v>753</v>
      </c>
      <c r="L589" s="59"/>
    </row>
    <row r="590" spans="1:12" x14ac:dyDescent="0.2">
      <c r="A590" s="65" t="s">
        <v>794</v>
      </c>
      <c r="B590" s="66">
        <v>45384</v>
      </c>
      <c r="C590" s="65" t="s">
        <v>1070</v>
      </c>
      <c r="D590" s="65" t="s">
        <v>1255</v>
      </c>
      <c r="E590" s="60"/>
      <c r="F590" s="60">
        <v>47.5</v>
      </c>
      <c r="G590" s="60">
        <f t="shared" si="23"/>
        <v>495388.06000000052</v>
      </c>
      <c r="H590" s="74"/>
      <c r="I590" s="69">
        <v>47.5</v>
      </c>
      <c r="J590" s="70">
        <v>45412</v>
      </c>
      <c r="K590" s="71" t="s">
        <v>753</v>
      </c>
      <c r="L590" s="59"/>
    </row>
    <row r="591" spans="1:12" x14ac:dyDescent="0.2">
      <c r="A591" s="65" t="s">
        <v>794</v>
      </c>
      <c r="B591" s="66">
        <v>45384</v>
      </c>
      <c r="C591" s="65" t="s">
        <v>1154</v>
      </c>
      <c r="D591" s="65" t="s">
        <v>1256</v>
      </c>
      <c r="E591" s="60"/>
      <c r="F591" s="60">
        <v>17.5</v>
      </c>
      <c r="G591" s="60">
        <f>G592+F591-E591</f>
        <v>495340.56000000052</v>
      </c>
      <c r="H591" s="74"/>
      <c r="I591" s="69">
        <v>17.5</v>
      </c>
      <c r="J591" s="70">
        <v>45412</v>
      </c>
      <c r="K591" s="71" t="s">
        <v>753</v>
      </c>
      <c r="L591" s="59"/>
    </row>
    <row r="592" spans="1:12" x14ac:dyDescent="0.2">
      <c r="A592" s="65" t="s">
        <v>794</v>
      </c>
      <c r="B592" s="66">
        <v>45384</v>
      </c>
      <c r="C592" s="65" t="s">
        <v>1257</v>
      </c>
      <c r="D592" s="65" t="s">
        <v>1258</v>
      </c>
      <c r="E592" s="60"/>
      <c r="F592" s="60">
        <v>105</v>
      </c>
      <c r="G592" s="60">
        <f t="shared" si="23"/>
        <v>495323.06000000052</v>
      </c>
      <c r="H592" s="74"/>
      <c r="I592" s="69">
        <v>105</v>
      </c>
      <c r="J592" s="70">
        <v>45412</v>
      </c>
      <c r="K592" s="71" t="s">
        <v>753</v>
      </c>
      <c r="L592" s="59"/>
    </row>
    <row r="593" spans="1:12" x14ac:dyDescent="0.2">
      <c r="A593" s="65" t="s">
        <v>794</v>
      </c>
      <c r="B593" s="66">
        <v>45379</v>
      </c>
      <c r="C593" s="65" t="s">
        <v>866</v>
      </c>
      <c r="D593" s="65" t="s">
        <v>1259</v>
      </c>
      <c r="E593" s="60">
        <v>387.24</v>
      </c>
      <c r="F593" s="60"/>
      <c r="G593" s="60">
        <f t="shared" si="23"/>
        <v>495218.06000000052</v>
      </c>
      <c r="H593" s="74"/>
      <c r="I593" s="69">
        <v>-387.24</v>
      </c>
      <c r="J593" s="70">
        <v>45382</v>
      </c>
      <c r="K593" s="87" t="s">
        <v>14</v>
      </c>
      <c r="L593" s="59" t="s">
        <v>744</v>
      </c>
    </row>
    <row r="594" spans="1:12" x14ac:dyDescent="0.2">
      <c r="A594" s="65" t="s">
        <v>794</v>
      </c>
      <c r="B594" s="66">
        <v>45379</v>
      </c>
      <c r="C594" s="65" t="s">
        <v>1260</v>
      </c>
      <c r="D594" s="65" t="s">
        <v>1261</v>
      </c>
      <c r="E594" s="60">
        <v>374.82</v>
      </c>
      <c r="F594" s="60"/>
      <c r="G594" s="60">
        <f t="shared" si="23"/>
        <v>495605.30000000051</v>
      </c>
      <c r="H594" s="73"/>
      <c r="I594" s="69">
        <v>-374.82</v>
      </c>
      <c r="J594" s="70">
        <v>45382</v>
      </c>
      <c r="K594" s="87" t="s">
        <v>14</v>
      </c>
      <c r="L594" s="59" t="s">
        <v>744</v>
      </c>
    </row>
    <row r="595" spans="1:12" x14ac:dyDescent="0.2">
      <c r="A595" s="65" t="s">
        <v>794</v>
      </c>
      <c r="B595" s="66">
        <v>45379</v>
      </c>
      <c r="C595" s="65" t="s">
        <v>1262</v>
      </c>
      <c r="D595" s="65" t="s">
        <v>1263</v>
      </c>
      <c r="E595" s="60">
        <v>486.02</v>
      </c>
      <c r="F595" s="60"/>
      <c r="G595" s="60">
        <f t="shared" si="23"/>
        <v>495980.12000000052</v>
      </c>
      <c r="H595" s="74"/>
      <c r="I595" s="69">
        <v>-486.02</v>
      </c>
      <c r="J595" s="70">
        <v>45382</v>
      </c>
      <c r="K595" s="87" t="s">
        <v>14</v>
      </c>
      <c r="L595" s="72" t="s">
        <v>759</v>
      </c>
    </row>
    <row r="596" spans="1:12" x14ac:dyDescent="0.2">
      <c r="A596" s="65" t="s">
        <v>794</v>
      </c>
      <c r="B596" s="66">
        <v>45379</v>
      </c>
      <c r="C596" s="65" t="s">
        <v>39</v>
      </c>
      <c r="D596" s="65" t="s">
        <v>1264</v>
      </c>
      <c r="E596" s="60"/>
      <c r="F596" s="60">
        <v>200000</v>
      </c>
      <c r="G596" s="60">
        <f t="shared" si="23"/>
        <v>496466.14000000054</v>
      </c>
      <c r="H596" s="73"/>
      <c r="I596" s="69">
        <v>200000</v>
      </c>
      <c r="J596" s="70">
        <v>45382</v>
      </c>
      <c r="K596" s="71" t="s">
        <v>995</v>
      </c>
      <c r="L596" s="59"/>
    </row>
    <row r="597" spans="1:12" x14ac:dyDescent="0.2">
      <c r="A597" s="65" t="s">
        <v>794</v>
      </c>
      <c r="B597" s="66">
        <v>45379</v>
      </c>
      <c r="C597" s="65"/>
      <c r="D597" s="65" t="s">
        <v>580</v>
      </c>
      <c r="E597" s="60">
        <v>199.55</v>
      </c>
      <c r="F597" s="60"/>
      <c r="G597" s="60">
        <f t="shared" si="23"/>
        <v>296466.14000000054</v>
      </c>
      <c r="H597" s="73"/>
      <c r="I597" s="69">
        <v>-199.55</v>
      </c>
      <c r="J597" s="70">
        <v>45382</v>
      </c>
      <c r="K597" s="87" t="s">
        <v>14</v>
      </c>
      <c r="L597" s="59" t="s">
        <v>744</v>
      </c>
    </row>
    <row r="598" spans="1:12" x14ac:dyDescent="0.2">
      <c r="A598" s="65" t="s">
        <v>794</v>
      </c>
      <c r="B598" s="66">
        <v>45378</v>
      </c>
      <c r="C598" s="65" t="s">
        <v>816</v>
      </c>
      <c r="D598" s="65" t="s">
        <v>1265</v>
      </c>
      <c r="E598" s="60">
        <v>6000</v>
      </c>
      <c r="F598" s="60"/>
      <c r="G598" s="60">
        <f t="shared" si="23"/>
        <v>296665.69000000053</v>
      </c>
      <c r="H598" s="73"/>
      <c r="I598" s="69">
        <v>-6000</v>
      </c>
      <c r="J598" s="70">
        <v>45382</v>
      </c>
      <c r="K598" s="87" t="s">
        <v>14</v>
      </c>
      <c r="L598" s="59" t="s">
        <v>791</v>
      </c>
    </row>
    <row r="599" spans="1:12" x14ac:dyDescent="0.2">
      <c r="A599" s="65" t="s">
        <v>794</v>
      </c>
      <c r="B599" s="66">
        <v>45378</v>
      </c>
      <c r="C599" s="65" t="s">
        <v>1079</v>
      </c>
      <c r="D599" s="65" t="s">
        <v>1266</v>
      </c>
      <c r="E599" s="60"/>
      <c r="F599" s="60">
        <v>163.88</v>
      </c>
      <c r="G599" s="60">
        <f t="shared" si="23"/>
        <v>302665.69000000053</v>
      </c>
      <c r="H599" s="74"/>
      <c r="I599" s="69">
        <v>163.88</v>
      </c>
      <c r="J599" s="70">
        <v>45382</v>
      </c>
      <c r="K599" s="71" t="s">
        <v>753</v>
      </c>
      <c r="L599" s="59"/>
    </row>
    <row r="600" spans="1:12" x14ac:dyDescent="0.2">
      <c r="A600" s="65" t="s">
        <v>794</v>
      </c>
      <c r="B600" s="66">
        <v>45378</v>
      </c>
      <c r="C600" s="65" t="s">
        <v>801</v>
      </c>
      <c r="D600" s="65" t="s">
        <v>802</v>
      </c>
      <c r="E600" s="60">
        <v>1495.21</v>
      </c>
      <c r="F600" s="60"/>
      <c r="G600" s="60">
        <f t="shared" si="23"/>
        <v>302501.81000000052</v>
      </c>
      <c r="H600" s="73"/>
      <c r="I600" s="69">
        <v>-1495.21</v>
      </c>
      <c r="J600" s="70">
        <v>45382</v>
      </c>
      <c r="K600" s="87" t="s">
        <v>14</v>
      </c>
      <c r="L600" s="59" t="s">
        <v>744</v>
      </c>
    </row>
    <row r="601" spans="1:12" x14ac:dyDescent="0.2">
      <c r="A601" s="65" t="s">
        <v>794</v>
      </c>
      <c r="B601" s="66">
        <v>45377</v>
      </c>
      <c r="C601" s="65" t="s">
        <v>1059</v>
      </c>
      <c r="D601" s="65" t="s">
        <v>1267</v>
      </c>
      <c r="E601" s="60"/>
      <c r="F601" s="60">
        <v>910.53</v>
      </c>
      <c r="G601" s="60">
        <f t="shared" si="23"/>
        <v>303997.02000000054</v>
      </c>
      <c r="H601" s="73"/>
      <c r="I601" s="69">
        <v>910.53</v>
      </c>
      <c r="J601" s="70">
        <v>45382</v>
      </c>
      <c r="K601" s="71" t="s">
        <v>753</v>
      </c>
      <c r="L601" s="59"/>
    </row>
    <row r="602" spans="1:12" x14ac:dyDescent="0.2">
      <c r="A602" s="65" t="s">
        <v>794</v>
      </c>
      <c r="B602" s="66">
        <v>45377</v>
      </c>
      <c r="C602" s="65" t="s">
        <v>99</v>
      </c>
      <c r="D602" s="65" t="s">
        <v>1268</v>
      </c>
      <c r="E602" s="60"/>
      <c r="F602" s="60">
        <v>250</v>
      </c>
      <c r="G602" s="60">
        <f t="shared" si="23"/>
        <v>303086.49000000051</v>
      </c>
      <c r="H602" s="73"/>
      <c r="I602" s="69">
        <v>250</v>
      </c>
      <c r="J602" s="70">
        <v>45382</v>
      </c>
      <c r="K602" s="71" t="s">
        <v>1269</v>
      </c>
      <c r="L602" s="59"/>
    </row>
    <row r="603" spans="1:12" x14ac:dyDescent="0.2">
      <c r="A603" s="65" t="s">
        <v>794</v>
      </c>
      <c r="B603" s="66">
        <v>45376</v>
      </c>
      <c r="C603" s="65" t="s">
        <v>1019</v>
      </c>
      <c r="D603" s="65" t="s">
        <v>1270</v>
      </c>
      <c r="E603" s="60"/>
      <c r="F603" s="60">
        <v>243.68</v>
      </c>
      <c r="G603" s="60">
        <f t="shared" si="23"/>
        <v>302836.49000000051</v>
      </c>
      <c r="H603" s="73"/>
      <c r="I603" s="69">
        <v>243.68</v>
      </c>
      <c r="J603" s="70">
        <v>45382</v>
      </c>
      <c r="K603" s="71" t="s">
        <v>753</v>
      </c>
      <c r="L603" s="59"/>
    </row>
    <row r="604" spans="1:12" x14ac:dyDescent="0.2">
      <c r="A604" s="65" t="s">
        <v>794</v>
      </c>
      <c r="B604" s="66">
        <v>45376</v>
      </c>
      <c r="C604" s="65" t="s">
        <v>99</v>
      </c>
      <c r="D604" s="65" t="s">
        <v>1271</v>
      </c>
      <c r="E604" s="60"/>
      <c r="F604" s="60">
        <v>10000</v>
      </c>
      <c r="G604" s="60">
        <f t="shared" si="23"/>
        <v>302592.81000000052</v>
      </c>
      <c r="H604" s="74"/>
      <c r="I604" s="69">
        <v>10000</v>
      </c>
      <c r="J604" s="70">
        <v>45382</v>
      </c>
      <c r="K604" s="71" t="s">
        <v>1269</v>
      </c>
      <c r="L604" s="59"/>
    </row>
    <row r="605" spans="1:12" x14ac:dyDescent="0.2">
      <c r="A605" s="65" t="s">
        <v>794</v>
      </c>
      <c r="B605" s="66">
        <v>45376</v>
      </c>
      <c r="C605" s="65" t="s">
        <v>1070</v>
      </c>
      <c r="D605" s="65" t="s">
        <v>1272</v>
      </c>
      <c r="E605" s="60"/>
      <c r="F605" s="60">
        <v>47.5</v>
      </c>
      <c r="G605" s="60">
        <f t="shared" si="23"/>
        <v>292592.81000000052</v>
      </c>
      <c r="H605" s="74"/>
      <c r="I605" s="69">
        <v>47.5</v>
      </c>
      <c r="J605" s="70">
        <v>45382</v>
      </c>
      <c r="K605" s="71" t="s">
        <v>753</v>
      </c>
      <c r="L605" s="59"/>
    </row>
    <row r="606" spans="1:12" x14ac:dyDescent="0.2">
      <c r="A606" s="65" t="s">
        <v>794</v>
      </c>
      <c r="B606" s="66">
        <v>45376</v>
      </c>
      <c r="C606" s="65" t="s">
        <v>1025</v>
      </c>
      <c r="D606" s="65" t="s">
        <v>1273</v>
      </c>
      <c r="E606" s="60"/>
      <c r="F606" s="60">
        <v>335.14</v>
      </c>
      <c r="G606" s="60">
        <f t="shared" si="23"/>
        <v>292545.31000000052</v>
      </c>
      <c r="H606" s="74"/>
      <c r="I606" s="69">
        <v>335.14</v>
      </c>
      <c r="J606" s="70">
        <v>45382</v>
      </c>
      <c r="K606" s="71" t="s">
        <v>753</v>
      </c>
      <c r="L606" s="59"/>
    </row>
    <row r="607" spans="1:12" x14ac:dyDescent="0.2">
      <c r="A607" s="65" t="s">
        <v>794</v>
      </c>
      <c r="B607" s="66">
        <v>45376</v>
      </c>
      <c r="C607" s="65" t="s">
        <v>931</v>
      </c>
      <c r="D607" s="65" t="s">
        <v>1274</v>
      </c>
      <c r="E607" s="60"/>
      <c r="F607" s="60">
        <v>210</v>
      </c>
      <c r="G607" s="60">
        <f t="shared" si="23"/>
        <v>292210.17000000051</v>
      </c>
      <c r="H607" s="74"/>
      <c r="I607" s="69">
        <v>210</v>
      </c>
      <c r="J607" s="70">
        <v>45382</v>
      </c>
      <c r="K607" s="71" t="s">
        <v>753</v>
      </c>
      <c r="L607" s="59"/>
    </row>
    <row r="608" spans="1:12" x14ac:dyDescent="0.2">
      <c r="A608" s="65" t="s">
        <v>794</v>
      </c>
      <c r="B608" s="66">
        <v>45376</v>
      </c>
      <c r="C608" s="65" t="s">
        <v>1026</v>
      </c>
      <c r="D608" s="65" t="s">
        <v>1275</v>
      </c>
      <c r="E608" s="60"/>
      <c r="F608" s="60">
        <v>189.87</v>
      </c>
      <c r="G608" s="60">
        <f t="shared" si="23"/>
        <v>292000.17000000051</v>
      </c>
      <c r="H608" s="74"/>
      <c r="I608" s="69">
        <v>189.87</v>
      </c>
      <c r="J608" s="70">
        <v>45382</v>
      </c>
      <c r="K608" s="71" t="s">
        <v>753</v>
      </c>
      <c r="L608" s="59"/>
    </row>
    <row r="609" spans="1:12" x14ac:dyDescent="0.2">
      <c r="A609" s="65" t="s">
        <v>794</v>
      </c>
      <c r="B609" s="66">
        <v>45376</v>
      </c>
      <c r="C609" s="65" t="s">
        <v>1154</v>
      </c>
      <c r="D609" s="65" t="s">
        <v>1276</v>
      </c>
      <c r="E609" s="60"/>
      <c r="F609" s="60">
        <v>17.5</v>
      </c>
      <c r="G609" s="60">
        <f t="shared" si="23"/>
        <v>291810.30000000051</v>
      </c>
      <c r="H609" s="74"/>
      <c r="I609" s="69">
        <v>17.5</v>
      </c>
      <c r="J609" s="70">
        <v>45382</v>
      </c>
      <c r="K609" s="71" t="s">
        <v>753</v>
      </c>
      <c r="L609" s="59"/>
    </row>
    <row r="610" spans="1:12" x14ac:dyDescent="0.2">
      <c r="A610" s="65" t="s">
        <v>794</v>
      </c>
      <c r="B610" s="66">
        <v>45376</v>
      </c>
      <c r="C610" s="65" t="s">
        <v>99</v>
      </c>
      <c r="D610" s="65" t="s">
        <v>1277</v>
      </c>
      <c r="E610" s="60"/>
      <c r="F610" s="60">
        <v>10000</v>
      </c>
      <c r="G610" s="60">
        <f t="shared" si="23"/>
        <v>291792.80000000051</v>
      </c>
      <c r="H610" s="74"/>
      <c r="I610" s="69">
        <v>10000</v>
      </c>
      <c r="J610" s="70">
        <v>45382</v>
      </c>
      <c r="K610" s="71" t="s">
        <v>1269</v>
      </c>
      <c r="L610" s="59"/>
    </row>
    <row r="611" spans="1:12" x14ac:dyDescent="0.2">
      <c r="A611" s="65" t="s">
        <v>794</v>
      </c>
      <c r="B611" s="66">
        <v>45373</v>
      </c>
      <c r="C611" s="65" t="s">
        <v>99</v>
      </c>
      <c r="D611" s="65" t="s">
        <v>1278</v>
      </c>
      <c r="E611" s="60"/>
      <c r="F611" s="60">
        <v>10000</v>
      </c>
      <c r="G611" s="60">
        <f t="shared" si="23"/>
        <v>281792.80000000051</v>
      </c>
      <c r="H611" s="74"/>
      <c r="I611" s="69">
        <v>10000</v>
      </c>
      <c r="J611" s="70">
        <v>45382</v>
      </c>
      <c r="K611" s="71" t="s">
        <v>1269</v>
      </c>
      <c r="L611" s="59"/>
    </row>
    <row r="612" spans="1:12" x14ac:dyDescent="0.2">
      <c r="A612" s="65" t="s">
        <v>794</v>
      </c>
      <c r="B612" s="66">
        <v>45373</v>
      </c>
      <c r="C612" s="65" t="s">
        <v>1279</v>
      </c>
      <c r="D612" s="65" t="s">
        <v>1280</v>
      </c>
      <c r="E612" s="60"/>
      <c r="F612" s="60">
        <v>24.06</v>
      </c>
      <c r="G612" s="60">
        <f t="shared" si="23"/>
        <v>271792.80000000051</v>
      </c>
      <c r="H612" s="74"/>
      <c r="I612" s="69">
        <v>24.06</v>
      </c>
      <c r="J612" s="70">
        <v>45382</v>
      </c>
      <c r="K612" s="71" t="s">
        <v>753</v>
      </c>
      <c r="L612" s="59"/>
    </row>
    <row r="613" spans="1:12" x14ac:dyDescent="0.2">
      <c r="A613" s="65" t="s">
        <v>794</v>
      </c>
      <c r="B613" s="66">
        <v>45373</v>
      </c>
      <c r="C613" s="65" t="s">
        <v>1279</v>
      </c>
      <c r="D613" s="65" t="s">
        <v>1281</v>
      </c>
      <c r="E613" s="60"/>
      <c r="F613" s="60">
        <v>17.5</v>
      </c>
      <c r="G613" s="60">
        <f t="shared" si="23"/>
        <v>271768.74000000051</v>
      </c>
      <c r="H613" s="74"/>
      <c r="I613" s="69">
        <v>17.5</v>
      </c>
      <c r="J613" s="70">
        <v>45382</v>
      </c>
      <c r="K613" s="71" t="s">
        <v>753</v>
      </c>
      <c r="L613" s="59"/>
    </row>
    <row r="614" spans="1:12" x14ac:dyDescent="0.2">
      <c r="A614" s="65" t="s">
        <v>794</v>
      </c>
      <c r="B614" s="66">
        <v>45373</v>
      </c>
      <c r="C614" s="65" t="s">
        <v>997</v>
      </c>
      <c r="D614" s="65" t="s">
        <v>1282</v>
      </c>
      <c r="E614" s="60"/>
      <c r="F614" s="60">
        <v>942.5</v>
      </c>
      <c r="G614" s="60">
        <f t="shared" si="23"/>
        <v>271751.24000000051</v>
      </c>
      <c r="H614" s="74"/>
      <c r="I614" s="69">
        <v>942.5</v>
      </c>
      <c r="J614" s="70">
        <v>45382</v>
      </c>
      <c r="K614" s="71" t="s">
        <v>753</v>
      </c>
      <c r="L614" s="59"/>
    </row>
    <row r="615" spans="1:12" x14ac:dyDescent="0.2">
      <c r="A615" s="65" t="s">
        <v>794</v>
      </c>
      <c r="B615" s="66">
        <v>45372</v>
      </c>
      <c r="C615" s="65" t="s">
        <v>1283</v>
      </c>
      <c r="D615" s="65" t="s">
        <v>1284</v>
      </c>
      <c r="E615" s="60">
        <v>42000</v>
      </c>
      <c r="F615" s="60"/>
      <c r="G615" s="60">
        <f t="shared" si="23"/>
        <v>270808.74000000051</v>
      </c>
      <c r="H615" s="74"/>
      <c r="I615" s="69">
        <v>-42000</v>
      </c>
      <c r="J615" s="70">
        <v>45382</v>
      </c>
      <c r="K615" s="71" t="s">
        <v>1285</v>
      </c>
      <c r="L615" s="59"/>
    </row>
    <row r="616" spans="1:12" x14ac:dyDescent="0.2">
      <c r="A616" s="65" t="s">
        <v>794</v>
      </c>
      <c r="B616" s="66">
        <v>45372</v>
      </c>
      <c r="C616" s="65" t="s">
        <v>99</v>
      </c>
      <c r="D616" s="65" t="s">
        <v>1286</v>
      </c>
      <c r="E616" s="60"/>
      <c r="F616" s="60">
        <v>10000</v>
      </c>
      <c r="G616" s="60">
        <f t="shared" si="23"/>
        <v>312808.74000000051</v>
      </c>
      <c r="H616" s="74"/>
      <c r="I616" s="69">
        <v>10000</v>
      </c>
      <c r="J616" s="70">
        <v>45382</v>
      </c>
      <c r="K616" s="71" t="s">
        <v>1269</v>
      </c>
      <c r="L616" s="59"/>
    </row>
    <row r="617" spans="1:12" x14ac:dyDescent="0.2">
      <c r="A617" s="65" t="s">
        <v>794</v>
      </c>
      <c r="B617" s="66">
        <v>45372</v>
      </c>
      <c r="C617" s="65" t="s">
        <v>1171</v>
      </c>
      <c r="D617" s="65" t="s">
        <v>1287</v>
      </c>
      <c r="E617" s="60"/>
      <c r="F617" s="60">
        <v>78</v>
      </c>
      <c r="G617" s="60">
        <f t="shared" si="23"/>
        <v>302808.74000000051</v>
      </c>
      <c r="H617" s="74"/>
      <c r="I617" s="69">
        <v>78</v>
      </c>
      <c r="J617" s="70">
        <v>45382</v>
      </c>
      <c r="K617" s="71" t="s">
        <v>753</v>
      </c>
      <c r="L617" s="59"/>
    </row>
    <row r="618" spans="1:12" x14ac:dyDescent="0.2">
      <c r="A618" s="65" t="s">
        <v>794</v>
      </c>
      <c r="B618" s="66">
        <v>45372</v>
      </c>
      <c r="C618" s="65" t="s">
        <v>542</v>
      </c>
      <c r="D618" s="65" t="s">
        <v>1288</v>
      </c>
      <c r="E618" s="60"/>
      <c r="F618" s="60">
        <v>68104.87</v>
      </c>
      <c r="G618" s="60">
        <f t="shared" si="23"/>
        <v>302730.74000000051</v>
      </c>
      <c r="H618" s="74"/>
      <c r="I618" s="69">
        <v>68104.87</v>
      </c>
      <c r="J618" s="70">
        <v>45382</v>
      </c>
      <c r="K618" s="71" t="s">
        <v>737</v>
      </c>
      <c r="L618" s="59"/>
    </row>
    <row r="619" spans="1:12" x14ac:dyDescent="0.2">
      <c r="A619" s="65" t="s">
        <v>794</v>
      </c>
      <c r="B619" s="66">
        <v>45372</v>
      </c>
      <c r="C619" s="65" t="s">
        <v>801</v>
      </c>
      <c r="D619" s="65" t="s">
        <v>805</v>
      </c>
      <c r="E619" s="60">
        <v>5029.0200000000004</v>
      </c>
      <c r="F619" s="60"/>
      <c r="G619" s="60">
        <f t="shared" si="23"/>
        <v>234625.87000000052</v>
      </c>
      <c r="H619" s="74"/>
      <c r="I619" s="69">
        <v>-5029.0200000000004</v>
      </c>
      <c r="J619" s="70">
        <v>45382</v>
      </c>
      <c r="K619" s="87" t="s">
        <v>14</v>
      </c>
      <c r="L619" s="59" t="s">
        <v>744</v>
      </c>
    </row>
    <row r="620" spans="1:12" x14ac:dyDescent="0.2">
      <c r="A620" s="65" t="s">
        <v>794</v>
      </c>
      <c r="B620" s="66">
        <v>45371</v>
      </c>
      <c r="C620" s="65" t="s">
        <v>99</v>
      </c>
      <c r="D620" s="65" t="s">
        <v>1289</v>
      </c>
      <c r="E620" s="60"/>
      <c r="F620" s="60">
        <v>9990</v>
      </c>
      <c r="G620" s="60">
        <f t="shared" si="23"/>
        <v>239654.89000000051</v>
      </c>
      <c r="H620" s="74"/>
      <c r="I620" s="69">
        <v>9990</v>
      </c>
      <c r="J620" s="70">
        <v>45382</v>
      </c>
      <c r="K620" s="71" t="s">
        <v>1269</v>
      </c>
      <c r="L620" s="59"/>
    </row>
    <row r="621" spans="1:12" x14ac:dyDescent="0.2">
      <c r="A621" s="65" t="s">
        <v>794</v>
      </c>
      <c r="B621" s="66">
        <v>45371</v>
      </c>
      <c r="C621" s="65" t="s">
        <v>99</v>
      </c>
      <c r="D621" s="65" t="s">
        <v>1290</v>
      </c>
      <c r="E621" s="60"/>
      <c r="F621" s="60">
        <v>10</v>
      </c>
      <c r="G621" s="60">
        <f t="shared" si="23"/>
        <v>229664.89000000051</v>
      </c>
      <c r="H621" s="74"/>
      <c r="I621" s="69">
        <v>10</v>
      </c>
      <c r="J621" s="70">
        <v>45382</v>
      </c>
      <c r="K621" s="71" t="s">
        <v>1269</v>
      </c>
      <c r="L621" s="59"/>
    </row>
    <row r="622" spans="1:12" x14ac:dyDescent="0.2">
      <c r="A622" s="65" t="s">
        <v>794</v>
      </c>
      <c r="B622" s="66">
        <v>45370</v>
      </c>
      <c r="C622" s="65" t="s">
        <v>1167</v>
      </c>
      <c r="D622" s="65" t="s">
        <v>1291</v>
      </c>
      <c r="E622" s="60">
        <v>36564.53</v>
      </c>
      <c r="F622" s="60"/>
      <c r="G622" s="60">
        <f t="shared" si="23"/>
        <v>229654.89000000051</v>
      </c>
      <c r="H622" s="74"/>
      <c r="I622" s="69">
        <v>-36564.53</v>
      </c>
      <c r="J622" s="70">
        <v>45382</v>
      </c>
      <c r="K622" s="71" t="s">
        <v>13</v>
      </c>
      <c r="L622" s="59"/>
    </row>
    <row r="623" spans="1:12" x14ac:dyDescent="0.2">
      <c r="A623" s="65" t="s">
        <v>794</v>
      </c>
      <c r="B623" s="66">
        <v>45370</v>
      </c>
      <c r="C623" s="65" t="s">
        <v>1164</v>
      </c>
      <c r="D623" s="65" t="s">
        <v>1292</v>
      </c>
      <c r="E623" s="60">
        <v>4185.22</v>
      </c>
      <c r="F623" s="60"/>
      <c r="G623" s="60">
        <f t="shared" si="23"/>
        <v>266219.42000000051</v>
      </c>
      <c r="H623" s="74"/>
      <c r="I623" s="69">
        <v>-4185.22</v>
      </c>
      <c r="J623" s="70">
        <v>45382</v>
      </c>
      <c r="K623" s="87" t="s">
        <v>14</v>
      </c>
      <c r="L623" s="59" t="s">
        <v>744</v>
      </c>
    </row>
    <row r="624" spans="1:12" x14ac:dyDescent="0.2">
      <c r="A624" s="65" t="s">
        <v>794</v>
      </c>
      <c r="B624" s="66">
        <v>45370</v>
      </c>
      <c r="C624" s="65" t="s">
        <v>852</v>
      </c>
      <c r="D624" s="65" t="s">
        <v>1293</v>
      </c>
      <c r="E624" s="60">
        <v>1949.17</v>
      </c>
      <c r="F624" s="60"/>
      <c r="G624" s="60">
        <f t="shared" si="23"/>
        <v>270404.64000000048</v>
      </c>
      <c r="H624" s="74"/>
      <c r="I624" s="69">
        <v>-1949.17</v>
      </c>
      <c r="J624" s="70">
        <v>45382</v>
      </c>
      <c r="K624" s="87" t="s">
        <v>14</v>
      </c>
      <c r="L624" s="59" t="s">
        <v>765</v>
      </c>
    </row>
    <row r="625" spans="1:12" x14ac:dyDescent="0.2">
      <c r="A625" s="65" t="s">
        <v>794</v>
      </c>
      <c r="B625" s="66">
        <v>45370</v>
      </c>
      <c r="C625" s="65" t="s">
        <v>1216</v>
      </c>
      <c r="D625" s="65" t="s">
        <v>1294</v>
      </c>
      <c r="E625" s="60">
        <v>3531.21</v>
      </c>
      <c r="F625" s="60"/>
      <c r="G625" s="60">
        <f t="shared" si="23"/>
        <v>272353.81000000046</v>
      </c>
      <c r="H625" s="74"/>
      <c r="I625" s="69">
        <v>-3531.21</v>
      </c>
      <c r="J625" s="70">
        <v>45382</v>
      </c>
      <c r="K625" s="87" t="s">
        <v>14</v>
      </c>
      <c r="L625" s="59" t="s">
        <v>765</v>
      </c>
    </row>
    <row r="626" spans="1:12" x14ac:dyDescent="0.2">
      <c r="A626" s="65" t="s">
        <v>794</v>
      </c>
      <c r="B626" s="66">
        <v>45369</v>
      </c>
      <c r="C626" s="65" t="s">
        <v>1062</v>
      </c>
      <c r="D626" s="65" t="s">
        <v>1295</v>
      </c>
      <c r="E626" s="60">
        <v>242000</v>
      </c>
      <c r="F626" s="60"/>
      <c r="G626" s="60">
        <f t="shared" si="23"/>
        <v>275885.02000000048</v>
      </c>
      <c r="H626" s="74"/>
      <c r="I626" s="69">
        <v>-242000</v>
      </c>
      <c r="J626" s="70">
        <v>45382</v>
      </c>
      <c r="K626" s="71" t="s">
        <v>1064</v>
      </c>
      <c r="L626" s="59"/>
    </row>
    <row r="627" spans="1:12" x14ac:dyDescent="0.2">
      <c r="A627" s="65" t="s">
        <v>794</v>
      </c>
      <c r="B627" s="66">
        <v>45369</v>
      </c>
      <c r="C627" s="65" t="s">
        <v>1070</v>
      </c>
      <c r="D627" s="65" t="s">
        <v>1296</v>
      </c>
      <c r="E627" s="60"/>
      <c r="F627" s="60">
        <v>47.5</v>
      </c>
      <c r="G627" s="60">
        <f t="shared" si="23"/>
        <v>517885.02000000048</v>
      </c>
      <c r="H627" s="74"/>
      <c r="I627" s="69">
        <v>47.5</v>
      </c>
      <c r="J627" s="70">
        <v>45382</v>
      </c>
      <c r="K627" s="71" t="s">
        <v>753</v>
      </c>
      <c r="L627" s="59"/>
    </row>
    <row r="628" spans="1:12" x14ac:dyDescent="0.2">
      <c r="A628" s="65" t="s">
        <v>794</v>
      </c>
      <c r="B628" s="66">
        <v>45369</v>
      </c>
      <c r="C628" s="65" t="s">
        <v>1297</v>
      </c>
      <c r="D628" s="65" t="s">
        <v>1298</v>
      </c>
      <c r="E628" s="60"/>
      <c r="F628" s="60">
        <v>1262.4000000000001</v>
      </c>
      <c r="G628" s="60">
        <f t="shared" si="23"/>
        <v>517837.52000000048</v>
      </c>
      <c r="H628" s="74"/>
      <c r="I628" s="69">
        <v>1262.4000000000001</v>
      </c>
      <c r="J628" s="70">
        <v>45382</v>
      </c>
      <c r="K628" s="71" t="s">
        <v>753</v>
      </c>
      <c r="L628" s="59"/>
    </row>
    <row r="629" spans="1:12" x14ac:dyDescent="0.2">
      <c r="A629" s="65" t="s">
        <v>794</v>
      </c>
      <c r="B629" s="66">
        <v>45369</v>
      </c>
      <c r="C629" s="65" t="s">
        <v>1154</v>
      </c>
      <c r="D629" s="65" t="s">
        <v>1299</v>
      </c>
      <c r="E629" s="60"/>
      <c r="F629" s="60">
        <v>17.5</v>
      </c>
      <c r="G629" s="60">
        <f t="shared" si="23"/>
        <v>516575.12000000046</v>
      </c>
      <c r="H629" s="74"/>
      <c r="I629" s="69">
        <v>17.5</v>
      </c>
      <c r="J629" s="70">
        <v>45382</v>
      </c>
      <c r="K629" s="71" t="s">
        <v>753</v>
      </c>
      <c r="L629" s="59"/>
    </row>
    <row r="630" spans="1:12" x14ac:dyDescent="0.2">
      <c r="A630" s="65" t="s">
        <v>794</v>
      </c>
      <c r="B630" s="66">
        <v>45366</v>
      </c>
      <c r="C630" s="65" t="s">
        <v>1279</v>
      </c>
      <c r="D630" s="65" t="s">
        <v>1300</v>
      </c>
      <c r="E630" s="60"/>
      <c r="F630" s="60">
        <v>24.06</v>
      </c>
      <c r="G630" s="60">
        <f t="shared" si="23"/>
        <v>516557.62000000046</v>
      </c>
      <c r="H630" s="74"/>
      <c r="I630" s="69">
        <v>24.06</v>
      </c>
      <c r="J630" s="70">
        <v>45382</v>
      </c>
      <c r="K630" s="71" t="s">
        <v>753</v>
      </c>
      <c r="L630" s="59"/>
    </row>
    <row r="631" spans="1:12" x14ac:dyDescent="0.2">
      <c r="A631" s="65" t="s">
        <v>794</v>
      </c>
      <c r="B631" s="66">
        <v>45366</v>
      </c>
      <c r="C631" s="65" t="s">
        <v>1279</v>
      </c>
      <c r="D631" s="65" t="s">
        <v>1301</v>
      </c>
      <c r="E631" s="60"/>
      <c r="F631" s="60">
        <v>17.5</v>
      </c>
      <c r="G631" s="60">
        <f t="shared" si="23"/>
        <v>516533.56000000046</v>
      </c>
      <c r="H631" s="74"/>
      <c r="I631" s="69">
        <v>17.5</v>
      </c>
      <c r="J631" s="70">
        <v>45382</v>
      </c>
      <c r="K631" s="71" t="s">
        <v>753</v>
      </c>
      <c r="L631" s="59"/>
    </row>
    <row r="632" spans="1:12" x14ac:dyDescent="0.2">
      <c r="A632" s="65" t="s">
        <v>794</v>
      </c>
      <c r="B632" s="66">
        <v>45362</v>
      </c>
      <c r="C632" s="65" t="s">
        <v>1070</v>
      </c>
      <c r="D632" s="65" t="s">
        <v>1302</v>
      </c>
      <c r="E632" s="60"/>
      <c r="F632" s="60">
        <v>47.5</v>
      </c>
      <c r="G632" s="60">
        <f t="shared" si="23"/>
        <v>516516.06000000046</v>
      </c>
      <c r="H632" s="74"/>
      <c r="I632" s="69">
        <v>47.5</v>
      </c>
      <c r="J632" s="70">
        <v>45382</v>
      </c>
      <c r="K632" s="71" t="s">
        <v>753</v>
      </c>
      <c r="L632" s="59"/>
    </row>
    <row r="633" spans="1:12" x14ac:dyDescent="0.2">
      <c r="A633" s="65" t="s">
        <v>794</v>
      </c>
      <c r="B633" s="66">
        <v>45362</v>
      </c>
      <c r="C633" s="65" t="s">
        <v>1154</v>
      </c>
      <c r="D633" s="65" t="s">
        <v>1303</v>
      </c>
      <c r="E633" s="60"/>
      <c r="F633" s="60">
        <v>17.5</v>
      </c>
      <c r="G633" s="60">
        <f t="shared" si="23"/>
        <v>516468.56000000046</v>
      </c>
      <c r="H633" s="74"/>
      <c r="I633" s="69">
        <v>17.5</v>
      </c>
      <c r="J633" s="70">
        <v>45382</v>
      </c>
      <c r="K633" s="71" t="s">
        <v>753</v>
      </c>
      <c r="L633" s="59"/>
    </row>
    <row r="634" spans="1:12" x14ac:dyDescent="0.2">
      <c r="A634" s="65" t="s">
        <v>794</v>
      </c>
      <c r="B634" s="66">
        <v>45362</v>
      </c>
      <c r="C634" s="65" t="s">
        <v>807</v>
      </c>
      <c r="D634" s="65" t="s">
        <v>808</v>
      </c>
      <c r="E634" s="60"/>
      <c r="F634" s="60">
        <v>24101.759999999998</v>
      </c>
      <c r="G634" s="60">
        <f t="shared" si="23"/>
        <v>516451.06000000046</v>
      </c>
      <c r="H634" s="74"/>
      <c r="I634" s="69">
        <v>24101.759999999998</v>
      </c>
      <c r="J634" s="70">
        <v>45382</v>
      </c>
      <c r="K634" s="71" t="s">
        <v>753</v>
      </c>
      <c r="L634" s="59"/>
    </row>
    <row r="635" spans="1:12" x14ac:dyDescent="0.2">
      <c r="A635" s="65" t="s">
        <v>794</v>
      </c>
      <c r="B635" s="66">
        <v>45362</v>
      </c>
      <c r="C635" s="65" t="s">
        <v>801</v>
      </c>
      <c r="D635" s="65" t="s">
        <v>805</v>
      </c>
      <c r="E635" s="60">
        <v>13482.58</v>
      </c>
      <c r="F635" s="60"/>
      <c r="G635" s="60">
        <f t="shared" si="23"/>
        <v>492349.30000000045</v>
      </c>
      <c r="H635" s="74"/>
      <c r="I635" s="69">
        <v>-13482.58</v>
      </c>
      <c r="J635" s="70">
        <v>45382</v>
      </c>
      <c r="K635" s="87" t="s">
        <v>14</v>
      </c>
      <c r="L635" s="59" t="s">
        <v>744</v>
      </c>
    </row>
    <row r="636" spans="1:12" x14ac:dyDescent="0.2">
      <c r="A636" s="65" t="s">
        <v>794</v>
      </c>
      <c r="B636" s="66">
        <v>45362</v>
      </c>
      <c r="C636" s="65" t="s">
        <v>801</v>
      </c>
      <c r="D636" s="65" t="s">
        <v>802</v>
      </c>
      <c r="E636" s="60">
        <v>5130.62</v>
      </c>
      <c r="F636" s="60"/>
      <c r="G636" s="60">
        <f t="shared" si="23"/>
        <v>505831.88000000047</v>
      </c>
      <c r="H636" s="74"/>
      <c r="I636" s="69">
        <v>-5130.62</v>
      </c>
      <c r="J636" s="70">
        <v>45382</v>
      </c>
      <c r="K636" s="87" t="s">
        <v>14</v>
      </c>
      <c r="L636" s="59" t="s">
        <v>744</v>
      </c>
    </row>
    <row r="637" spans="1:12" x14ac:dyDescent="0.2">
      <c r="A637" s="65" t="s">
        <v>794</v>
      </c>
      <c r="B637" s="66">
        <v>45359</v>
      </c>
      <c r="C637" s="65" t="s">
        <v>1304</v>
      </c>
      <c r="D637" s="65" t="s">
        <v>1305</v>
      </c>
      <c r="E637" s="60"/>
      <c r="F637" s="60">
        <v>1005.42</v>
      </c>
      <c r="G637" s="60">
        <f t="shared" si="23"/>
        <v>510962.50000000047</v>
      </c>
      <c r="H637" s="74"/>
      <c r="I637" s="69">
        <v>1005.42</v>
      </c>
      <c r="J637" s="70">
        <v>45382</v>
      </c>
      <c r="K637" s="71" t="s">
        <v>753</v>
      </c>
      <c r="L637" s="59"/>
    </row>
    <row r="638" spans="1:12" x14ac:dyDescent="0.2">
      <c r="A638" s="65" t="s">
        <v>794</v>
      </c>
      <c r="B638" s="66">
        <v>45359</v>
      </c>
      <c r="C638" s="65" t="s">
        <v>1279</v>
      </c>
      <c r="D638" s="65" t="s">
        <v>1306</v>
      </c>
      <c r="E638" s="60"/>
      <c r="F638" s="60">
        <v>24.06</v>
      </c>
      <c r="G638" s="60">
        <f t="shared" si="23"/>
        <v>509957.08000000048</v>
      </c>
      <c r="H638" s="74"/>
      <c r="I638" s="69">
        <v>24.06</v>
      </c>
      <c r="J638" s="70">
        <v>45382</v>
      </c>
      <c r="K638" s="71" t="s">
        <v>753</v>
      </c>
      <c r="L638" s="59"/>
    </row>
    <row r="639" spans="1:12" x14ac:dyDescent="0.2">
      <c r="A639" s="65" t="s">
        <v>794</v>
      </c>
      <c r="B639" s="66">
        <v>45359</v>
      </c>
      <c r="C639" s="65" t="s">
        <v>1279</v>
      </c>
      <c r="D639" s="65" t="s">
        <v>1307</v>
      </c>
      <c r="E639" s="60"/>
      <c r="F639" s="60">
        <v>17.5</v>
      </c>
      <c r="G639" s="60">
        <f t="shared" si="23"/>
        <v>509933.02000000048</v>
      </c>
      <c r="H639" s="74"/>
      <c r="I639" s="69">
        <v>17.5</v>
      </c>
      <c r="J639" s="70">
        <v>45382</v>
      </c>
      <c r="K639" s="71" t="s">
        <v>753</v>
      </c>
      <c r="L639" s="59"/>
    </row>
    <row r="640" spans="1:12" x14ac:dyDescent="0.2">
      <c r="A640" s="65" t="s">
        <v>794</v>
      </c>
      <c r="B640" s="66">
        <v>45358</v>
      </c>
      <c r="C640" s="65" t="s">
        <v>1147</v>
      </c>
      <c r="D640" s="65" t="s">
        <v>1308</v>
      </c>
      <c r="E640" s="60"/>
      <c r="F640" s="60">
        <v>360</v>
      </c>
      <c r="G640" s="60">
        <f t="shared" si="23"/>
        <v>509915.52000000048</v>
      </c>
      <c r="H640" s="74"/>
      <c r="I640" s="69">
        <v>360</v>
      </c>
      <c r="J640" s="70">
        <v>45382</v>
      </c>
      <c r="K640" s="71" t="s">
        <v>753</v>
      </c>
      <c r="L640" s="59"/>
    </row>
    <row r="641" spans="1:12" x14ac:dyDescent="0.2">
      <c r="A641" s="65" t="s">
        <v>794</v>
      </c>
      <c r="B641" s="66">
        <v>45357</v>
      </c>
      <c r="C641" s="65" t="s">
        <v>830</v>
      </c>
      <c r="D641" s="65" t="s">
        <v>1309</v>
      </c>
      <c r="E641" s="60">
        <v>2400</v>
      </c>
      <c r="F641" s="60"/>
      <c r="G641" s="60">
        <f t="shared" si="23"/>
        <v>509555.52000000048</v>
      </c>
      <c r="H641" s="74"/>
      <c r="I641" s="69">
        <v>-2400</v>
      </c>
      <c r="J641" s="70">
        <v>45382</v>
      </c>
      <c r="K641" s="71" t="s">
        <v>12</v>
      </c>
      <c r="L641" s="59"/>
    </row>
    <row r="642" spans="1:12" x14ac:dyDescent="0.2">
      <c r="A642" s="65" t="s">
        <v>794</v>
      </c>
      <c r="B642" s="66">
        <v>45356</v>
      </c>
      <c r="C642" s="65" t="s">
        <v>1019</v>
      </c>
      <c r="D642" s="65" t="s">
        <v>1310</v>
      </c>
      <c r="E642" s="60"/>
      <c r="F642" s="60">
        <v>243.68</v>
      </c>
      <c r="G642" s="60">
        <f t="shared" si="23"/>
        <v>511955.52000000048</v>
      </c>
      <c r="H642" s="74"/>
      <c r="I642" s="69">
        <v>243.68</v>
      </c>
      <c r="J642" s="70">
        <v>45382</v>
      </c>
      <c r="K642" s="71" t="s">
        <v>753</v>
      </c>
      <c r="L642" s="59"/>
    </row>
    <row r="643" spans="1:12" x14ac:dyDescent="0.2">
      <c r="A643" s="65" t="s">
        <v>794</v>
      </c>
      <c r="B643" s="66">
        <v>45356</v>
      </c>
      <c r="C643" s="65" t="s">
        <v>1245</v>
      </c>
      <c r="D643" s="65" t="s">
        <v>1311</v>
      </c>
      <c r="E643" s="60"/>
      <c r="F643" s="60">
        <v>243.68</v>
      </c>
      <c r="G643" s="60">
        <f t="shared" si="23"/>
        <v>511711.84000000049</v>
      </c>
      <c r="H643" s="74"/>
      <c r="I643" s="69">
        <v>243.68</v>
      </c>
      <c r="J643" s="70">
        <v>45382</v>
      </c>
      <c r="K643" s="71" t="s">
        <v>753</v>
      </c>
      <c r="L643" s="59"/>
    </row>
    <row r="644" spans="1:12" x14ac:dyDescent="0.2">
      <c r="A644" s="65" t="s">
        <v>794</v>
      </c>
      <c r="B644" s="66">
        <v>45355</v>
      </c>
      <c r="C644" s="65" t="s">
        <v>1070</v>
      </c>
      <c r="D644" s="65" t="s">
        <v>1312</v>
      </c>
      <c r="E644" s="60"/>
      <c r="F644" s="60">
        <v>47.5</v>
      </c>
      <c r="G644" s="60">
        <f t="shared" si="23"/>
        <v>511468.1600000005</v>
      </c>
      <c r="H644" s="74"/>
      <c r="I644" s="69">
        <v>47.5</v>
      </c>
      <c r="J644" s="70">
        <v>45382</v>
      </c>
      <c r="K644" s="71" t="s">
        <v>753</v>
      </c>
      <c r="L644" s="59"/>
    </row>
    <row r="645" spans="1:12" x14ac:dyDescent="0.2">
      <c r="A645" s="65" t="s">
        <v>794</v>
      </c>
      <c r="B645" s="66">
        <v>45355</v>
      </c>
      <c r="C645" s="65" t="s">
        <v>839</v>
      </c>
      <c r="D645" s="65" t="s">
        <v>1313</v>
      </c>
      <c r="E645" s="60"/>
      <c r="F645" s="60">
        <v>1200</v>
      </c>
      <c r="G645" s="60">
        <f t="shared" si="23"/>
        <v>511420.6600000005</v>
      </c>
      <c r="H645" s="74"/>
      <c r="I645" s="69">
        <v>1200</v>
      </c>
      <c r="J645" s="70">
        <v>45382</v>
      </c>
      <c r="K645" s="71" t="s">
        <v>753</v>
      </c>
      <c r="L645" s="59"/>
    </row>
    <row r="646" spans="1:12" x14ac:dyDescent="0.2">
      <c r="A646" s="65" t="s">
        <v>794</v>
      </c>
      <c r="B646" s="66">
        <v>45355</v>
      </c>
      <c r="C646" s="65" t="s">
        <v>1154</v>
      </c>
      <c r="D646" s="65" t="s">
        <v>1314</v>
      </c>
      <c r="E646" s="60"/>
      <c r="F646" s="60">
        <v>17.5</v>
      </c>
      <c r="G646" s="60">
        <f t="shared" si="23"/>
        <v>510220.6600000005</v>
      </c>
      <c r="H646" s="74"/>
      <c r="I646" s="69">
        <v>17.5</v>
      </c>
      <c r="J646" s="70">
        <v>45382</v>
      </c>
      <c r="K646" s="71" t="s">
        <v>753</v>
      </c>
      <c r="L646" s="59"/>
    </row>
    <row r="647" spans="1:12" x14ac:dyDescent="0.2">
      <c r="A647" s="65" t="s">
        <v>794</v>
      </c>
      <c r="B647" s="66">
        <v>45352</v>
      </c>
      <c r="C647" s="65" t="s">
        <v>1279</v>
      </c>
      <c r="D647" s="65" t="s">
        <v>1315</v>
      </c>
      <c r="E647" s="60"/>
      <c r="F647" s="60">
        <v>24.06</v>
      </c>
      <c r="G647" s="60">
        <f t="shared" si="23"/>
        <v>510203.1600000005</v>
      </c>
      <c r="H647" s="74"/>
      <c r="I647" s="69">
        <v>24.06</v>
      </c>
      <c r="J647" s="70">
        <v>45382</v>
      </c>
      <c r="K647" s="71" t="s">
        <v>753</v>
      </c>
      <c r="L647" s="59"/>
    </row>
    <row r="648" spans="1:12" x14ac:dyDescent="0.2">
      <c r="A648" s="65" t="s">
        <v>794</v>
      </c>
      <c r="B648" s="66">
        <v>45352</v>
      </c>
      <c r="C648" s="65" t="s">
        <v>1279</v>
      </c>
      <c r="D648" s="65" t="s">
        <v>1316</v>
      </c>
      <c r="E648" s="60"/>
      <c r="F648" s="60">
        <v>17.5</v>
      </c>
      <c r="G648" s="60">
        <f t="shared" si="23"/>
        <v>510179.1000000005</v>
      </c>
      <c r="H648" s="74"/>
      <c r="I648" s="69">
        <v>17.5</v>
      </c>
      <c r="J648" s="70">
        <v>45382</v>
      </c>
      <c r="K648" s="71" t="s">
        <v>753</v>
      </c>
      <c r="L648" s="59"/>
    </row>
    <row r="649" spans="1:12" x14ac:dyDescent="0.2">
      <c r="A649" s="65" t="s">
        <v>794</v>
      </c>
      <c r="B649" s="66">
        <v>45351</v>
      </c>
      <c r="C649" s="65" t="s">
        <v>843</v>
      </c>
      <c r="D649" s="65" t="s">
        <v>1317</v>
      </c>
      <c r="E649" s="60"/>
      <c r="F649" s="60">
        <v>70</v>
      </c>
      <c r="G649" s="60">
        <f t="shared" si="23"/>
        <v>510161.6000000005</v>
      </c>
      <c r="H649" s="74"/>
      <c r="I649" s="69">
        <v>70</v>
      </c>
      <c r="J649" s="70">
        <v>45351</v>
      </c>
      <c r="K649" s="71" t="s">
        <v>753</v>
      </c>
      <c r="L649" s="59"/>
    </row>
    <row r="650" spans="1:12" x14ac:dyDescent="0.2">
      <c r="A650" s="65" t="s">
        <v>794</v>
      </c>
      <c r="B650" s="66">
        <v>45350</v>
      </c>
      <c r="C650" s="65" t="s">
        <v>1253</v>
      </c>
      <c r="D650" s="65" t="s">
        <v>1318</v>
      </c>
      <c r="E650" s="60"/>
      <c r="F650" s="60">
        <v>225</v>
      </c>
      <c r="G650" s="60">
        <f t="shared" si="23"/>
        <v>510091.6000000005</v>
      </c>
      <c r="H650" s="74"/>
      <c r="I650" s="69">
        <v>225</v>
      </c>
      <c r="J650" s="70">
        <v>45351</v>
      </c>
      <c r="K650" s="71" t="s">
        <v>753</v>
      </c>
      <c r="L650" s="59"/>
    </row>
    <row r="651" spans="1:12" x14ac:dyDescent="0.2">
      <c r="A651" s="65" t="s">
        <v>794</v>
      </c>
      <c r="B651" s="66">
        <v>45349</v>
      </c>
      <c r="C651" s="65" t="s">
        <v>1079</v>
      </c>
      <c r="D651" s="65" t="s">
        <v>1319</v>
      </c>
      <c r="E651" s="60"/>
      <c r="F651" s="60">
        <v>163.88</v>
      </c>
      <c r="G651" s="60">
        <f t="shared" si="23"/>
        <v>509866.6000000005</v>
      </c>
      <c r="H651" s="74"/>
      <c r="I651" s="69">
        <v>163.88</v>
      </c>
      <c r="J651" s="70">
        <v>45351</v>
      </c>
      <c r="K651" s="71" t="s">
        <v>753</v>
      </c>
      <c r="L651" s="59"/>
    </row>
    <row r="652" spans="1:12" x14ac:dyDescent="0.2">
      <c r="A652" s="65" t="s">
        <v>794</v>
      </c>
      <c r="B652" s="66">
        <v>45348</v>
      </c>
      <c r="C652" s="65" t="s">
        <v>1070</v>
      </c>
      <c r="D652" s="65" t="s">
        <v>1320</v>
      </c>
      <c r="E652" s="60"/>
      <c r="F652" s="60">
        <v>47.5</v>
      </c>
      <c r="G652" s="60">
        <f t="shared" si="23"/>
        <v>509702.7200000005</v>
      </c>
      <c r="H652" s="74"/>
      <c r="I652" s="69">
        <v>47.5</v>
      </c>
      <c r="J652" s="70">
        <v>45351</v>
      </c>
      <c r="K652" s="71" t="s">
        <v>753</v>
      </c>
      <c r="L652" s="59"/>
    </row>
    <row r="653" spans="1:12" x14ac:dyDescent="0.2">
      <c r="A653" s="65" t="s">
        <v>794</v>
      </c>
      <c r="B653" s="66">
        <v>45348</v>
      </c>
      <c r="C653" s="65" t="s">
        <v>931</v>
      </c>
      <c r="D653" s="65" t="s">
        <v>1321</v>
      </c>
      <c r="E653" s="60"/>
      <c r="F653" s="60">
        <v>210</v>
      </c>
      <c r="G653" s="60">
        <f t="shared" si="23"/>
        <v>509655.2200000005</v>
      </c>
      <c r="H653" s="74"/>
      <c r="I653" s="69">
        <v>210</v>
      </c>
      <c r="J653" s="70">
        <v>45351</v>
      </c>
      <c r="K653" s="71" t="s">
        <v>753</v>
      </c>
      <c r="L653" s="59"/>
    </row>
    <row r="654" spans="1:12" x14ac:dyDescent="0.2">
      <c r="A654" s="65" t="s">
        <v>794</v>
      </c>
      <c r="B654" s="66">
        <v>45348</v>
      </c>
      <c r="C654" s="65" t="s">
        <v>1154</v>
      </c>
      <c r="D654" s="65" t="s">
        <v>1322</v>
      </c>
      <c r="E654" s="60"/>
      <c r="F654" s="60">
        <v>17.5</v>
      </c>
      <c r="G654" s="60">
        <f t="shared" si="23"/>
        <v>509445.2200000005</v>
      </c>
      <c r="H654" s="74"/>
      <c r="I654" s="69">
        <v>17.5</v>
      </c>
      <c r="J654" s="70">
        <v>45351</v>
      </c>
      <c r="K654" s="71" t="s">
        <v>753</v>
      </c>
      <c r="L654" s="59"/>
    </row>
    <row r="655" spans="1:12" x14ac:dyDescent="0.2">
      <c r="A655" s="65" t="s">
        <v>794</v>
      </c>
      <c r="B655" s="66">
        <v>45348</v>
      </c>
      <c r="C655" s="65" t="s">
        <v>807</v>
      </c>
      <c r="D655" s="65" t="s">
        <v>808</v>
      </c>
      <c r="E655" s="60"/>
      <c r="F655" s="73">
        <v>1058.49</v>
      </c>
      <c r="G655" s="60">
        <f t="shared" si="23"/>
        <v>509427.7200000005</v>
      </c>
      <c r="H655" s="73"/>
      <c r="I655" s="69">
        <v>1058.49</v>
      </c>
      <c r="J655" s="70">
        <v>45351</v>
      </c>
      <c r="K655" s="71" t="s">
        <v>753</v>
      </c>
      <c r="L655" s="59"/>
    </row>
    <row r="656" spans="1:12" x14ac:dyDescent="0.2">
      <c r="A656" s="65" t="s">
        <v>794</v>
      </c>
      <c r="B656" s="66">
        <v>45345</v>
      </c>
      <c r="C656" s="65" t="s">
        <v>1279</v>
      </c>
      <c r="D656" s="65" t="s">
        <v>1323</v>
      </c>
      <c r="E656" s="60"/>
      <c r="F656" s="73">
        <v>24.06</v>
      </c>
      <c r="G656" s="60">
        <f t="shared" si="23"/>
        <v>508369.23000000051</v>
      </c>
      <c r="H656" s="73"/>
      <c r="I656" s="69">
        <v>24.06</v>
      </c>
      <c r="J656" s="70">
        <v>45351</v>
      </c>
      <c r="K656" s="71" t="s">
        <v>753</v>
      </c>
      <c r="L656" s="59"/>
    </row>
    <row r="657" spans="1:12" x14ac:dyDescent="0.2">
      <c r="A657" s="65" t="s">
        <v>794</v>
      </c>
      <c r="B657" s="66">
        <v>45345</v>
      </c>
      <c r="C657" s="65" t="s">
        <v>1279</v>
      </c>
      <c r="D657" s="65" t="s">
        <v>1324</v>
      </c>
      <c r="E657" s="60"/>
      <c r="F657" s="60">
        <v>17.5</v>
      </c>
      <c r="G657" s="60">
        <f t="shared" si="23"/>
        <v>508345.17000000051</v>
      </c>
      <c r="H657" s="60"/>
      <c r="I657" s="69">
        <v>17.5</v>
      </c>
      <c r="J657" s="70">
        <v>45351</v>
      </c>
      <c r="K657" s="71" t="s">
        <v>753</v>
      </c>
      <c r="L657" s="59"/>
    </row>
    <row r="658" spans="1:12" x14ac:dyDescent="0.2">
      <c r="A658" s="65" t="s">
        <v>794</v>
      </c>
      <c r="B658" s="66">
        <v>45344</v>
      </c>
      <c r="C658" s="65" t="s">
        <v>1053</v>
      </c>
      <c r="D658" s="65" t="s">
        <v>1325</v>
      </c>
      <c r="E658" s="60"/>
      <c r="F658" s="60">
        <v>272.32</v>
      </c>
      <c r="G658" s="60">
        <f t="shared" si="23"/>
        <v>508327.67000000051</v>
      </c>
      <c r="H658" s="60"/>
      <c r="I658" s="69">
        <v>272.32</v>
      </c>
      <c r="J658" s="70">
        <v>45351</v>
      </c>
      <c r="K658" s="71" t="s">
        <v>753</v>
      </c>
      <c r="L658" s="59"/>
    </row>
    <row r="659" spans="1:12" x14ac:dyDescent="0.2">
      <c r="A659" s="65" t="s">
        <v>794</v>
      </c>
      <c r="B659" s="66">
        <v>45344</v>
      </c>
      <c r="C659" s="65" t="s">
        <v>1053</v>
      </c>
      <c r="D659" s="65" t="s">
        <v>1326</v>
      </c>
      <c r="E659" s="60"/>
      <c r="F659" s="60">
        <v>272.32</v>
      </c>
      <c r="G659" s="60">
        <f t="shared" si="23"/>
        <v>508055.3500000005</v>
      </c>
      <c r="H659" s="60"/>
      <c r="I659" s="69">
        <v>272.32</v>
      </c>
      <c r="J659" s="70">
        <v>45351</v>
      </c>
      <c r="K659" s="71" t="s">
        <v>753</v>
      </c>
      <c r="L659" s="59"/>
    </row>
    <row r="660" spans="1:12" x14ac:dyDescent="0.2">
      <c r="A660" s="65" t="s">
        <v>794</v>
      </c>
      <c r="B660" s="66">
        <v>45344</v>
      </c>
      <c r="C660" s="65" t="s">
        <v>1053</v>
      </c>
      <c r="D660" s="65" t="s">
        <v>1327</v>
      </c>
      <c r="E660" s="60"/>
      <c r="F660" s="60">
        <v>272.32</v>
      </c>
      <c r="G660" s="60">
        <f t="shared" si="23"/>
        <v>507783.03000000049</v>
      </c>
      <c r="H660" s="60"/>
      <c r="I660" s="69">
        <v>272.32</v>
      </c>
      <c r="J660" s="70">
        <v>45351</v>
      </c>
      <c r="K660" s="71" t="s">
        <v>753</v>
      </c>
      <c r="L660" s="59"/>
    </row>
    <row r="661" spans="1:12" x14ac:dyDescent="0.2">
      <c r="A661" s="65" t="s">
        <v>794</v>
      </c>
      <c r="B661" s="66">
        <v>45344</v>
      </c>
      <c r="C661" s="65" t="s">
        <v>1053</v>
      </c>
      <c r="D661" s="65" t="s">
        <v>1328</v>
      </c>
      <c r="E661" s="60"/>
      <c r="F661" s="60">
        <v>272.32</v>
      </c>
      <c r="G661" s="60">
        <f t="shared" si="23"/>
        <v>507510.71000000049</v>
      </c>
      <c r="H661" s="60"/>
      <c r="I661" s="69">
        <v>272.32</v>
      </c>
      <c r="J661" s="70">
        <v>45351</v>
      </c>
      <c r="K661" s="71" t="s">
        <v>753</v>
      </c>
      <c r="L661" s="59"/>
    </row>
    <row r="662" spans="1:12" x14ac:dyDescent="0.2">
      <c r="A662" s="65" t="s">
        <v>794</v>
      </c>
      <c r="B662" s="66">
        <v>45344</v>
      </c>
      <c r="C662" s="65" t="s">
        <v>1053</v>
      </c>
      <c r="D662" s="65" t="s">
        <v>1329</v>
      </c>
      <c r="E662" s="60"/>
      <c r="F662" s="60">
        <v>272.32</v>
      </c>
      <c r="G662" s="60">
        <f t="shared" si="23"/>
        <v>507238.39000000048</v>
      </c>
      <c r="H662" s="60"/>
      <c r="I662" s="69">
        <v>272.32</v>
      </c>
      <c r="J662" s="70">
        <v>45351</v>
      </c>
      <c r="K662" s="71" t="s">
        <v>753</v>
      </c>
      <c r="L662" s="59"/>
    </row>
    <row r="663" spans="1:12" x14ac:dyDescent="0.2">
      <c r="A663" s="65" t="s">
        <v>794</v>
      </c>
      <c r="B663" s="66">
        <v>45344</v>
      </c>
      <c r="C663" s="65" t="s">
        <v>1053</v>
      </c>
      <c r="D663" s="65" t="s">
        <v>1330</v>
      </c>
      <c r="E663" s="60"/>
      <c r="F663" s="60">
        <v>87.5</v>
      </c>
      <c r="G663" s="60">
        <f t="shared" si="23"/>
        <v>506966.07000000047</v>
      </c>
      <c r="H663" s="60"/>
      <c r="I663" s="69">
        <v>87.5</v>
      </c>
      <c r="J663" s="70">
        <v>45351</v>
      </c>
      <c r="K663" s="71" t="s">
        <v>753</v>
      </c>
      <c r="L663" s="59"/>
    </row>
    <row r="664" spans="1:12" x14ac:dyDescent="0.2">
      <c r="A664" s="65" t="s">
        <v>794</v>
      </c>
      <c r="B664" s="66">
        <v>45344</v>
      </c>
      <c r="C664" s="65" t="s">
        <v>997</v>
      </c>
      <c r="D664" s="65" t="s">
        <v>1331</v>
      </c>
      <c r="E664" s="60"/>
      <c r="F664" s="60">
        <v>1034</v>
      </c>
      <c r="G664" s="60">
        <f t="shared" si="23"/>
        <v>506878.57000000047</v>
      </c>
      <c r="H664" s="60"/>
      <c r="I664" s="69">
        <v>1034</v>
      </c>
      <c r="J664" s="70">
        <v>45351</v>
      </c>
      <c r="K664" s="71" t="s">
        <v>753</v>
      </c>
      <c r="L664" s="59"/>
    </row>
    <row r="665" spans="1:12" x14ac:dyDescent="0.2">
      <c r="A665" s="65" t="s">
        <v>794</v>
      </c>
      <c r="B665" s="66">
        <v>45343</v>
      </c>
      <c r="C665" s="65" t="s">
        <v>1164</v>
      </c>
      <c r="D665" s="65" t="s">
        <v>1332</v>
      </c>
      <c r="E665" s="60">
        <v>4185.22</v>
      </c>
      <c r="F665" s="60"/>
      <c r="G665" s="60">
        <f t="shared" si="23"/>
        <v>505844.57000000047</v>
      </c>
      <c r="H665" s="60"/>
      <c r="I665" s="69">
        <v>-4185.22</v>
      </c>
      <c r="J665" s="70">
        <v>45351</v>
      </c>
      <c r="K665" s="87" t="s">
        <v>14</v>
      </c>
      <c r="L665" s="59" t="s">
        <v>744</v>
      </c>
    </row>
    <row r="666" spans="1:12" x14ac:dyDescent="0.2">
      <c r="A666" s="65" t="s">
        <v>794</v>
      </c>
      <c r="B666" s="66">
        <v>45343</v>
      </c>
      <c r="C666" s="65" t="s">
        <v>866</v>
      </c>
      <c r="D666" s="65" t="s">
        <v>1333</v>
      </c>
      <c r="E666" s="60">
        <v>352.04</v>
      </c>
      <c r="F666" s="60"/>
      <c r="G666" s="60">
        <f t="shared" si="23"/>
        <v>510029.79000000044</v>
      </c>
      <c r="H666" s="60"/>
      <c r="I666" s="69">
        <v>-352.04</v>
      </c>
      <c r="J666" s="70">
        <v>45351</v>
      </c>
      <c r="K666" s="87" t="s">
        <v>14</v>
      </c>
      <c r="L666" s="59" t="s">
        <v>744</v>
      </c>
    </row>
    <row r="667" spans="1:12" x14ac:dyDescent="0.2">
      <c r="A667" s="65" t="s">
        <v>794</v>
      </c>
      <c r="B667" s="66">
        <v>45343</v>
      </c>
      <c r="C667" s="65" t="s">
        <v>31</v>
      </c>
      <c r="D667" s="65" t="s">
        <v>1334</v>
      </c>
      <c r="E667" s="60">
        <v>870</v>
      </c>
      <c r="F667" s="60"/>
      <c r="G667" s="60">
        <f t="shared" si="23"/>
        <v>510381.83000000042</v>
      </c>
      <c r="H667" s="60"/>
      <c r="I667" s="69">
        <v>-870</v>
      </c>
      <c r="J667" s="70">
        <v>45351</v>
      </c>
      <c r="K667" s="71" t="s">
        <v>11</v>
      </c>
      <c r="L667" s="59"/>
    </row>
    <row r="668" spans="1:12" x14ac:dyDescent="0.2">
      <c r="A668" s="65" t="s">
        <v>794</v>
      </c>
      <c r="B668" s="66">
        <v>45343</v>
      </c>
      <c r="C668" s="65" t="s">
        <v>47</v>
      </c>
      <c r="D668" s="65" t="s">
        <v>1335</v>
      </c>
      <c r="E668" s="60">
        <v>420</v>
      </c>
      <c r="F668" s="60"/>
      <c r="G668" s="60">
        <f t="shared" si="23"/>
        <v>511251.83000000042</v>
      </c>
      <c r="H668" s="60"/>
      <c r="I668" s="69">
        <v>-420</v>
      </c>
      <c r="J668" s="70">
        <v>45351</v>
      </c>
      <c r="K668" s="71" t="s">
        <v>12</v>
      </c>
      <c r="L668" s="59"/>
    </row>
    <row r="669" spans="1:12" x14ac:dyDescent="0.2">
      <c r="A669" s="65" t="s">
        <v>794</v>
      </c>
      <c r="B669" s="66">
        <v>45343</v>
      </c>
      <c r="C669" s="65" t="s">
        <v>924</v>
      </c>
      <c r="D669" s="65" t="s">
        <v>1336</v>
      </c>
      <c r="E669" s="60">
        <v>6040.8</v>
      </c>
      <c r="F669" s="60"/>
      <c r="G669" s="60">
        <f t="shared" si="23"/>
        <v>511671.83000000042</v>
      </c>
      <c r="H669" s="60"/>
      <c r="I669" s="69">
        <v>-6040.8</v>
      </c>
      <c r="J669" s="70">
        <v>45351</v>
      </c>
      <c r="K669" s="71" t="s">
        <v>13</v>
      </c>
      <c r="L669" s="59"/>
    </row>
    <row r="670" spans="1:12" x14ac:dyDescent="0.2">
      <c r="A670" s="65" t="s">
        <v>794</v>
      </c>
      <c r="B670" s="66">
        <v>45343</v>
      </c>
      <c r="C670" s="65" t="s">
        <v>899</v>
      </c>
      <c r="D670" s="65" t="s">
        <v>1337</v>
      </c>
      <c r="E670" s="60">
        <v>1061.0999999999999</v>
      </c>
      <c r="F670" s="60"/>
      <c r="G670" s="60">
        <f t="shared" si="23"/>
        <v>517712.63000000041</v>
      </c>
      <c r="H670" s="60"/>
      <c r="I670" s="69">
        <v>-1061.0999999999999</v>
      </c>
      <c r="J670" s="70">
        <v>45351</v>
      </c>
      <c r="K670" s="87" t="s">
        <v>14</v>
      </c>
      <c r="L670" s="59" t="s">
        <v>744</v>
      </c>
    </row>
    <row r="671" spans="1:12" x14ac:dyDescent="0.2">
      <c r="A671" s="65" t="s">
        <v>794</v>
      </c>
      <c r="B671" s="66">
        <v>45343</v>
      </c>
      <c r="C671" s="65" t="s">
        <v>1171</v>
      </c>
      <c r="D671" s="65" t="s">
        <v>1338</v>
      </c>
      <c r="E671" s="60"/>
      <c r="F671" s="60">
        <v>78</v>
      </c>
      <c r="G671" s="60">
        <f t="shared" si="23"/>
        <v>518773.73000000039</v>
      </c>
      <c r="H671" s="60"/>
      <c r="I671" s="69">
        <v>78</v>
      </c>
      <c r="J671" s="70">
        <v>45351</v>
      </c>
      <c r="K671" s="71" t="s">
        <v>753</v>
      </c>
      <c r="L671" s="59"/>
    </row>
    <row r="672" spans="1:12" x14ac:dyDescent="0.2">
      <c r="A672" s="65" t="s">
        <v>794</v>
      </c>
      <c r="B672" s="66">
        <v>45343</v>
      </c>
      <c r="C672" s="65" t="s">
        <v>807</v>
      </c>
      <c r="D672" s="65" t="s">
        <v>808</v>
      </c>
      <c r="E672" s="60"/>
      <c r="F672" s="60">
        <v>5665.08</v>
      </c>
      <c r="G672" s="60">
        <f t="shared" si="23"/>
        <v>518695.73000000039</v>
      </c>
      <c r="H672" s="60"/>
      <c r="I672" s="69">
        <v>5665.08</v>
      </c>
      <c r="J672" s="70">
        <v>45351</v>
      </c>
      <c r="K672" s="71" t="s">
        <v>753</v>
      </c>
      <c r="L672" s="59"/>
    </row>
    <row r="673" spans="1:12" x14ac:dyDescent="0.2">
      <c r="A673" s="65" t="s">
        <v>794</v>
      </c>
      <c r="B673" s="66">
        <v>45341</v>
      </c>
      <c r="C673" s="65" t="s">
        <v>1339</v>
      </c>
      <c r="D673" s="65" t="s">
        <v>1340</v>
      </c>
      <c r="E673" s="60">
        <v>875</v>
      </c>
      <c r="F673" s="60"/>
      <c r="G673" s="60">
        <f t="shared" si="23"/>
        <v>513030.65000000037</v>
      </c>
      <c r="H673" s="60"/>
      <c r="I673" s="69">
        <v>-875</v>
      </c>
      <c r="J673" s="70">
        <v>45351</v>
      </c>
      <c r="K673" s="87" t="s">
        <v>14</v>
      </c>
      <c r="L673" s="59" t="s">
        <v>765</v>
      </c>
    </row>
    <row r="674" spans="1:12" x14ac:dyDescent="0.2">
      <c r="A674" s="65" t="s">
        <v>794</v>
      </c>
      <c r="B674" s="66">
        <v>45341</v>
      </c>
      <c r="C674" s="65" t="s">
        <v>1341</v>
      </c>
      <c r="D674" s="65" t="s">
        <v>1342</v>
      </c>
      <c r="E674" s="60">
        <v>2000000</v>
      </c>
      <c r="F674" s="60"/>
      <c r="G674" s="60">
        <f t="shared" si="23"/>
        <v>513905.65000000037</v>
      </c>
      <c r="H674" s="60"/>
      <c r="I674" s="69">
        <v>-2000000</v>
      </c>
      <c r="J674" s="70">
        <v>45351</v>
      </c>
      <c r="K674" s="71" t="s">
        <v>995</v>
      </c>
      <c r="L674" s="59"/>
    </row>
    <row r="675" spans="1:12" x14ac:dyDescent="0.2">
      <c r="A675" s="65" t="s">
        <v>794</v>
      </c>
      <c r="B675" s="66">
        <v>45341</v>
      </c>
      <c r="C675" s="65" t="s">
        <v>1070</v>
      </c>
      <c r="D675" s="65" t="s">
        <v>1343</v>
      </c>
      <c r="E675" s="60"/>
      <c r="F675" s="60">
        <v>47.5</v>
      </c>
      <c r="G675" s="60">
        <f t="shared" si="23"/>
        <v>2513905.6500000004</v>
      </c>
      <c r="H675" s="60"/>
      <c r="I675" s="69">
        <v>47.5</v>
      </c>
      <c r="J675" s="70">
        <v>45351</v>
      </c>
      <c r="K675" s="71" t="s">
        <v>753</v>
      </c>
      <c r="L675" s="59"/>
    </row>
    <row r="676" spans="1:12" x14ac:dyDescent="0.2">
      <c r="A676" s="65" t="s">
        <v>794</v>
      </c>
      <c r="B676" s="66">
        <v>45341</v>
      </c>
      <c r="C676" s="65" t="s">
        <v>807</v>
      </c>
      <c r="D676" s="65" t="s">
        <v>808</v>
      </c>
      <c r="E676" s="60"/>
      <c r="F676" s="60">
        <v>5799.36</v>
      </c>
      <c r="G676" s="60">
        <f t="shared" si="23"/>
        <v>2513858.1500000004</v>
      </c>
      <c r="H676" s="60"/>
      <c r="I676" s="69">
        <v>5799.36</v>
      </c>
      <c r="J676" s="70">
        <v>45351</v>
      </c>
      <c r="K676" s="71" t="s">
        <v>753</v>
      </c>
      <c r="L676" s="59"/>
    </row>
    <row r="677" spans="1:12" x14ac:dyDescent="0.2">
      <c r="A677" s="65" t="s">
        <v>794</v>
      </c>
      <c r="B677" s="66">
        <v>45341</v>
      </c>
      <c r="C677" s="65" t="s">
        <v>1154</v>
      </c>
      <c r="D677" s="65" t="s">
        <v>1344</v>
      </c>
      <c r="E677" s="60"/>
      <c r="F677" s="60">
        <v>17.5</v>
      </c>
      <c r="G677" s="60">
        <f t="shared" si="23"/>
        <v>2508058.7900000005</v>
      </c>
      <c r="H677" s="60"/>
      <c r="I677" s="69">
        <v>17.5</v>
      </c>
      <c r="J677" s="70">
        <v>45351</v>
      </c>
      <c r="K677" s="71" t="s">
        <v>753</v>
      </c>
      <c r="L677" s="59"/>
    </row>
    <row r="678" spans="1:12" x14ac:dyDescent="0.2">
      <c r="A678" s="65" t="s">
        <v>794</v>
      </c>
      <c r="B678" s="66">
        <v>45338</v>
      </c>
      <c r="C678" s="65" t="s">
        <v>1279</v>
      </c>
      <c r="D678" s="65" t="s">
        <v>1345</v>
      </c>
      <c r="E678" s="60"/>
      <c r="F678" s="60">
        <v>17.5</v>
      </c>
      <c r="G678" s="60">
        <f t="shared" si="23"/>
        <v>2508041.2900000005</v>
      </c>
      <c r="H678" s="60"/>
      <c r="I678" s="69">
        <v>17.5</v>
      </c>
      <c r="J678" s="70">
        <v>45351</v>
      </c>
      <c r="K678" s="71" t="s">
        <v>753</v>
      </c>
      <c r="L678" s="59"/>
    </row>
    <row r="679" spans="1:12" x14ac:dyDescent="0.2">
      <c r="A679" s="65" t="s">
        <v>794</v>
      </c>
      <c r="B679" s="66">
        <v>45338</v>
      </c>
      <c r="C679" s="65" t="s">
        <v>1279</v>
      </c>
      <c r="D679" s="65" t="s">
        <v>1346</v>
      </c>
      <c r="E679" s="60"/>
      <c r="F679" s="60">
        <v>24.06</v>
      </c>
      <c r="G679" s="60">
        <f t="shared" si="23"/>
        <v>2508023.7900000005</v>
      </c>
      <c r="H679" s="60"/>
      <c r="I679" s="69">
        <v>24.06</v>
      </c>
      <c r="J679" s="70">
        <v>45351</v>
      </c>
      <c r="K679" s="71" t="s">
        <v>753</v>
      </c>
      <c r="L679" s="59"/>
    </row>
    <row r="680" spans="1:12" x14ac:dyDescent="0.2">
      <c r="A680" s="65" t="s">
        <v>794</v>
      </c>
      <c r="B680" s="66">
        <v>45337</v>
      </c>
      <c r="C680" s="65" t="s">
        <v>1347</v>
      </c>
      <c r="D680" s="65" t="s">
        <v>1348</v>
      </c>
      <c r="E680" s="60"/>
      <c r="F680" s="60">
        <v>198992.44</v>
      </c>
      <c r="G680" s="60">
        <f t="shared" si="23"/>
        <v>2507999.7300000004</v>
      </c>
      <c r="H680" s="60"/>
      <c r="I680" s="69">
        <v>198992.44</v>
      </c>
      <c r="J680" s="70">
        <v>45351</v>
      </c>
      <c r="K680" s="71" t="s">
        <v>1349</v>
      </c>
      <c r="L680" s="59"/>
    </row>
    <row r="681" spans="1:12" x14ac:dyDescent="0.2">
      <c r="A681" s="65" t="s">
        <v>794</v>
      </c>
      <c r="B681" s="66">
        <v>45336</v>
      </c>
      <c r="C681" s="65" t="s">
        <v>807</v>
      </c>
      <c r="D681" s="65" t="s">
        <v>808</v>
      </c>
      <c r="E681" s="60"/>
      <c r="F681" s="60">
        <v>28815.72</v>
      </c>
      <c r="G681" s="60">
        <f t="shared" si="23"/>
        <v>2309007.2900000005</v>
      </c>
      <c r="H681" s="60"/>
      <c r="I681" s="69">
        <v>28815.72</v>
      </c>
      <c r="J681" s="70">
        <v>45351</v>
      </c>
      <c r="K681" s="71" t="s">
        <v>753</v>
      </c>
      <c r="L681" s="59"/>
    </row>
    <row r="682" spans="1:12" x14ac:dyDescent="0.2">
      <c r="A682" s="65" t="s">
        <v>794</v>
      </c>
      <c r="B682" s="66">
        <v>45334</v>
      </c>
      <c r="C682" s="65" t="s">
        <v>1070</v>
      </c>
      <c r="D682" s="65" t="s">
        <v>1350</v>
      </c>
      <c r="E682" s="60"/>
      <c r="F682" s="60">
        <v>47.5</v>
      </c>
      <c r="G682" s="60">
        <f t="shared" si="23"/>
        <v>2280191.5700000003</v>
      </c>
      <c r="H682" s="60"/>
      <c r="I682" s="69">
        <v>47.5</v>
      </c>
      <c r="J682" s="70">
        <v>45351</v>
      </c>
      <c r="K682" s="71" t="s">
        <v>753</v>
      </c>
      <c r="L682" s="59"/>
    </row>
    <row r="683" spans="1:12" x14ac:dyDescent="0.2">
      <c r="A683" s="65" t="s">
        <v>794</v>
      </c>
      <c r="B683" s="66">
        <v>45334</v>
      </c>
      <c r="C683" s="65" t="s">
        <v>1154</v>
      </c>
      <c r="D683" s="65" t="s">
        <v>1351</v>
      </c>
      <c r="E683" s="60"/>
      <c r="F683" s="60">
        <v>17.5</v>
      </c>
      <c r="G683" s="60">
        <f t="shared" si="23"/>
        <v>2280144.0700000003</v>
      </c>
      <c r="H683" s="60"/>
      <c r="I683" s="69">
        <v>17.5</v>
      </c>
      <c r="J683" s="70">
        <v>45351</v>
      </c>
      <c r="K683" s="71" t="s">
        <v>753</v>
      </c>
      <c r="L683" s="59"/>
    </row>
    <row r="684" spans="1:12" x14ac:dyDescent="0.2">
      <c r="A684" s="65" t="s">
        <v>794</v>
      </c>
      <c r="B684" s="66">
        <v>45334</v>
      </c>
      <c r="C684" s="65" t="s">
        <v>807</v>
      </c>
      <c r="D684" s="65" t="s">
        <v>808</v>
      </c>
      <c r="E684" s="60"/>
      <c r="F684" s="60">
        <v>21764.1</v>
      </c>
      <c r="G684" s="60">
        <f t="shared" si="23"/>
        <v>2280126.5700000003</v>
      </c>
      <c r="H684" s="60"/>
      <c r="I684" s="69">
        <v>21764.1</v>
      </c>
      <c r="J684" s="70">
        <v>45351</v>
      </c>
      <c r="K684" s="71" t="s">
        <v>753</v>
      </c>
      <c r="L684" s="59"/>
    </row>
    <row r="685" spans="1:12" x14ac:dyDescent="0.2">
      <c r="A685" s="65" t="s">
        <v>794</v>
      </c>
      <c r="B685" s="66">
        <v>45334</v>
      </c>
      <c r="C685" s="65" t="s">
        <v>839</v>
      </c>
      <c r="D685" s="65" t="s">
        <v>1352</v>
      </c>
      <c r="E685" s="60"/>
      <c r="F685" s="60">
        <v>1200</v>
      </c>
      <c r="G685" s="60">
        <f t="shared" si="23"/>
        <v>2258362.4700000002</v>
      </c>
      <c r="H685" s="60"/>
      <c r="I685" s="69">
        <v>1200</v>
      </c>
      <c r="J685" s="70">
        <v>45351</v>
      </c>
      <c r="K685" s="71" t="s">
        <v>753</v>
      </c>
      <c r="L685" s="59"/>
    </row>
    <row r="686" spans="1:12" x14ac:dyDescent="0.2">
      <c r="A686" s="65" t="s">
        <v>794</v>
      </c>
      <c r="B686" s="66">
        <v>45331</v>
      </c>
      <c r="C686" s="65" t="s">
        <v>1279</v>
      </c>
      <c r="D686" s="65" t="s">
        <v>1353</v>
      </c>
      <c r="E686" s="60"/>
      <c r="F686" s="60">
        <v>24.06</v>
      </c>
      <c r="G686" s="60">
        <f t="shared" si="23"/>
        <v>2257162.4700000002</v>
      </c>
      <c r="H686" s="60"/>
      <c r="I686" s="69">
        <v>24.06</v>
      </c>
      <c r="J686" s="70">
        <v>45351</v>
      </c>
      <c r="K686" s="71" t="s">
        <v>753</v>
      </c>
      <c r="L686" s="59"/>
    </row>
    <row r="687" spans="1:12" x14ac:dyDescent="0.2">
      <c r="A687" s="65" t="s">
        <v>794</v>
      </c>
      <c r="B687" s="66">
        <v>45331</v>
      </c>
      <c r="C687" s="65" t="s">
        <v>1279</v>
      </c>
      <c r="D687" s="65" t="s">
        <v>1354</v>
      </c>
      <c r="E687" s="60"/>
      <c r="F687" s="60">
        <v>17.5</v>
      </c>
      <c r="G687" s="60">
        <f t="shared" si="23"/>
        <v>2257138.41</v>
      </c>
      <c r="H687" s="60"/>
      <c r="I687" s="69">
        <v>17.5</v>
      </c>
      <c r="J687" s="70">
        <v>45351</v>
      </c>
      <c r="K687" s="71" t="s">
        <v>753</v>
      </c>
      <c r="L687" s="59"/>
    </row>
    <row r="688" spans="1:12" x14ac:dyDescent="0.2">
      <c r="A688" s="65" t="s">
        <v>794</v>
      </c>
      <c r="B688" s="66">
        <v>45330</v>
      </c>
      <c r="C688" s="65" t="s">
        <v>1030</v>
      </c>
      <c r="D688" s="65" t="s">
        <v>1355</v>
      </c>
      <c r="E688" s="60">
        <v>15423.32</v>
      </c>
      <c r="F688" s="60"/>
      <c r="G688" s="60">
        <f t="shared" si="23"/>
        <v>2257120.91</v>
      </c>
      <c r="H688" s="60"/>
      <c r="I688" s="69">
        <v>-15423.32</v>
      </c>
      <c r="J688" s="70">
        <v>45351</v>
      </c>
      <c r="K688" s="71" t="s">
        <v>8</v>
      </c>
      <c r="L688" s="59"/>
    </row>
    <row r="689" spans="1:12" x14ac:dyDescent="0.2">
      <c r="A689" s="65" t="s">
        <v>794</v>
      </c>
      <c r="B689" s="66">
        <v>45330</v>
      </c>
      <c r="C689" s="65" t="s">
        <v>1356</v>
      </c>
      <c r="D689" s="65" t="s">
        <v>1357</v>
      </c>
      <c r="E689" s="60"/>
      <c r="F689" s="60">
        <v>12.62</v>
      </c>
      <c r="G689" s="60">
        <f t="shared" si="23"/>
        <v>2272544.23</v>
      </c>
      <c r="H689" s="60"/>
      <c r="I689" s="69">
        <v>12.62</v>
      </c>
      <c r="J689" s="70">
        <v>45351</v>
      </c>
      <c r="K689" s="71" t="s">
        <v>737</v>
      </c>
      <c r="L689" s="59"/>
    </row>
    <row r="690" spans="1:12" x14ac:dyDescent="0.2">
      <c r="A690" s="65" t="s">
        <v>794</v>
      </c>
      <c r="B690" s="66">
        <v>45329</v>
      </c>
      <c r="C690" s="65" t="s">
        <v>1216</v>
      </c>
      <c r="D690" s="65" t="s">
        <v>1358</v>
      </c>
      <c r="E690" s="60">
        <v>3895</v>
      </c>
      <c r="F690" s="60"/>
      <c r="G690" s="60">
        <f t="shared" si="23"/>
        <v>2272531.61</v>
      </c>
      <c r="H690" s="60"/>
      <c r="I690" s="69">
        <v>-3895</v>
      </c>
      <c r="J690" s="70">
        <v>45351</v>
      </c>
      <c r="K690" s="87" t="s">
        <v>14</v>
      </c>
      <c r="L690" s="59" t="s">
        <v>765</v>
      </c>
    </row>
    <row r="691" spans="1:12" x14ac:dyDescent="0.2">
      <c r="A691" s="65" t="s">
        <v>794</v>
      </c>
      <c r="B691" s="66">
        <v>45329</v>
      </c>
      <c r="C691" s="65" t="s">
        <v>852</v>
      </c>
      <c r="D691" s="65" t="s">
        <v>1359</v>
      </c>
      <c r="E691" s="60">
        <v>2550</v>
      </c>
      <c r="F691" s="60"/>
      <c r="G691" s="60">
        <f t="shared" si="23"/>
        <v>2276426.61</v>
      </c>
      <c r="H691" s="60"/>
      <c r="I691" s="69">
        <v>-2550</v>
      </c>
      <c r="J691" s="70">
        <v>45351</v>
      </c>
      <c r="K691" s="87" t="s">
        <v>14</v>
      </c>
      <c r="L691" s="59" t="s">
        <v>765</v>
      </c>
    </row>
    <row r="692" spans="1:12" x14ac:dyDescent="0.2">
      <c r="A692" s="65" t="s">
        <v>794</v>
      </c>
      <c r="B692" s="66">
        <v>45328</v>
      </c>
      <c r="C692" s="65" t="s">
        <v>1240</v>
      </c>
      <c r="D692" s="65" t="s">
        <v>1360</v>
      </c>
      <c r="E692" s="60"/>
      <c r="F692" s="60">
        <v>70</v>
      </c>
      <c r="G692" s="60">
        <f t="shared" si="23"/>
        <v>2278976.61</v>
      </c>
      <c r="H692" s="60"/>
      <c r="I692" s="69">
        <v>70</v>
      </c>
      <c r="J692" s="70">
        <v>45351</v>
      </c>
      <c r="K692" s="71" t="s">
        <v>753</v>
      </c>
      <c r="L692" s="59"/>
    </row>
    <row r="693" spans="1:12" x14ac:dyDescent="0.2">
      <c r="A693" s="65" t="s">
        <v>794</v>
      </c>
      <c r="B693" s="66">
        <v>45328</v>
      </c>
      <c r="C693" s="65" t="s">
        <v>1240</v>
      </c>
      <c r="D693" s="65" t="s">
        <v>1361</v>
      </c>
      <c r="E693" s="60"/>
      <c r="F693" s="60">
        <v>87.5</v>
      </c>
      <c r="G693" s="60">
        <f t="shared" ref="G693:G777" si="24">G694+F693-E693</f>
        <v>2278906.61</v>
      </c>
      <c r="H693" s="60"/>
      <c r="I693" s="69">
        <v>87.5</v>
      </c>
      <c r="J693" s="70">
        <v>45351</v>
      </c>
      <c r="K693" s="71" t="s">
        <v>753</v>
      </c>
      <c r="L693" s="59"/>
    </row>
    <row r="694" spans="1:12" x14ac:dyDescent="0.2">
      <c r="A694" s="65" t="s">
        <v>794</v>
      </c>
      <c r="B694" s="66">
        <v>45327</v>
      </c>
      <c r="C694" s="65" t="s">
        <v>1070</v>
      </c>
      <c r="D694" s="65" t="s">
        <v>1362</v>
      </c>
      <c r="E694" s="60"/>
      <c r="F694" s="60">
        <v>47.5</v>
      </c>
      <c r="G694" s="60">
        <f t="shared" si="24"/>
        <v>2278819.11</v>
      </c>
      <c r="H694" s="60"/>
      <c r="I694" s="69">
        <v>47.5</v>
      </c>
      <c r="J694" s="70">
        <v>45351</v>
      </c>
      <c r="K694" s="71" t="s">
        <v>753</v>
      </c>
      <c r="L694" s="59"/>
    </row>
    <row r="695" spans="1:12" x14ac:dyDescent="0.2">
      <c r="A695" s="65" t="s">
        <v>794</v>
      </c>
      <c r="B695" s="66">
        <v>45327</v>
      </c>
      <c r="C695" s="65" t="s">
        <v>1245</v>
      </c>
      <c r="D695" s="65" t="s">
        <v>1363</v>
      </c>
      <c r="E695" s="60"/>
      <c r="F695" s="60">
        <v>243.68</v>
      </c>
      <c r="G695" s="60">
        <f t="shared" si="24"/>
        <v>2278771.61</v>
      </c>
      <c r="H695" s="60"/>
      <c r="I695" s="69">
        <v>243.68</v>
      </c>
      <c r="J695" s="70">
        <v>45351</v>
      </c>
      <c r="K695" s="71" t="s">
        <v>753</v>
      </c>
      <c r="L695" s="59"/>
    </row>
    <row r="696" spans="1:12" x14ac:dyDescent="0.2">
      <c r="A696" s="65" t="s">
        <v>794</v>
      </c>
      <c r="B696" s="66">
        <v>45327</v>
      </c>
      <c r="C696" s="65" t="s">
        <v>1154</v>
      </c>
      <c r="D696" s="65" t="s">
        <v>1364</v>
      </c>
      <c r="E696" s="60"/>
      <c r="F696" s="60">
        <v>17.5</v>
      </c>
      <c r="G696" s="60">
        <f t="shared" si="24"/>
        <v>2278527.9299999997</v>
      </c>
      <c r="H696" s="60"/>
      <c r="I696" s="69">
        <v>17.5</v>
      </c>
      <c r="J696" s="70">
        <v>45351</v>
      </c>
      <c r="K696" s="71" t="s">
        <v>753</v>
      </c>
      <c r="L696" s="59"/>
    </row>
    <row r="697" spans="1:12" x14ac:dyDescent="0.2">
      <c r="A697" s="65" t="s">
        <v>794</v>
      </c>
      <c r="B697" s="66">
        <v>45324</v>
      </c>
      <c r="C697" s="65" t="s">
        <v>1147</v>
      </c>
      <c r="D697" s="65" t="s">
        <v>1365</v>
      </c>
      <c r="E697" s="60"/>
      <c r="F697" s="60">
        <v>360</v>
      </c>
      <c r="G697" s="60">
        <f t="shared" si="24"/>
        <v>2278510.4299999997</v>
      </c>
      <c r="H697" s="60"/>
      <c r="I697" s="69">
        <v>360</v>
      </c>
      <c r="J697" s="70">
        <v>45351</v>
      </c>
      <c r="K697" s="71" t="s">
        <v>753</v>
      </c>
      <c r="L697" s="59"/>
    </row>
    <row r="698" spans="1:12" x14ac:dyDescent="0.2">
      <c r="A698" s="65" t="s">
        <v>794</v>
      </c>
      <c r="B698" s="66">
        <v>45324</v>
      </c>
      <c r="C698" s="65" t="s">
        <v>1279</v>
      </c>
      <c r="D698" s="65" t="s">
        <v>1366</v>
      </c>
      <c r="E698" s="60"/>
      <c r="F698" s="60">
        <v>24.06</v>
      </c>
      <c r="G698" s="60">
        <f t="shared" si="24"/>
        <v>2278150.4299999997</v>
      </c>
      <c r="H698" s="60"/>
      <c r="I698" s="69">
        <v>24.06</v>
      </c>
      <c r="J698" s="70">
        <v>45351</v>
      </c>
      <c r="K698" s="71" t="s">
        <v>753</v>
      </c>
      <c r="L698" s="59"/>
    </row>
    <row r="699" spans="1:12" x14ac:dyDescent="0.2">
      <c r="A699" s="65" t="s">
        <v>794</v>
      </c>
      <c r="B699" s="66">
        <v>45324</v>
      </c>
      <c r="C699" s="65" t="s">
        <v>1279</v>
      </c>
      <c r="D699" s="65" t="s">
        <v>1367</v>
      </c>
      <c r="E699" s="60"/>
      <c r="F699" s="60">
        <v>17.5</v>
      </c>
      <c r="G699" s="60">
        <f t="shared" si="24"/>
        <v>2278126.3699999996</v>
      </c>
      <c r="H699" s="60"/>
      <c r="I699" s="69">
        <v>17.5</v>
      </c>
      <c r="J699" s="70">
        <v>45351</v>
      </c>
      <c r="K699" s="71" t="s">
        <v>753</v>
      </c>
      <c r="L699" s="59"/>
    </row>
    <row r="700" spans="1:12" x14ac:dyDescent="0.2">
      <c r="A700" s="65" t="s">
        <v>794</v>
      </c>
      <c r="B700" s="66">
        <v>45322</v>
      </c>
      <c r="C700" s="65"/>
      <c r="D700" s="65" t="s">
        <v>1368</v>
      </c>
      <c r="E700" s="60"/>
      <c r="F700" s="60">
        <v>70</v>
      </c>
      <c r="G700" s="60">
        <f t="shared" si="24"/>
        <v>2278108.8699999996</v>
      </c>
      <c r="H700" s="60"/>
      <c r="I700" s="69">
        <v>70</v>
      </c>
      <c r="J700" s="70">
        <v>45322</v>
      </c>
      <c r="K700" s="71" t="s">
        <v>753</v>
      </c>
      <c r="L700" s="59"/>
    </row>
    <row r="701" spans="1:12" x14ac:dyDescent="0.2">
      <c r="A701" s="65" t="s">
        <v>794</v>
      </c>
      <c r="B701" s="66">
        <v>45321</v>
      </c>
      <c r="C701" s="65" t="s">
        <v>1090</v>
      </c>
      <c r="D701" s="65" t="s">
        <v>1369</v>
      </c>
      <c r="E701" s="60"/>
      <c r="F701" s="60">
        <v>1034</v>
      </c>
      <c r="G701" s="60">
        <f t="shared" si="24"/>
        <v>2278038.8699999996</v>
      </c>
      <c r="H701" s="60"/>
      <c r="I701" s="69">
        <v>1034</v>
      </c>
      <c r="J701" s="70">
        <v>45322</v>
      </c>
      <c r="K701" s="71" t="s">
        <v>753</v>
      </c>
      <c r="L701" s="59"/>
    </row>
    <row r="702" spans="1:12" x14ac:dyDescent="0.2">
      <c r="A702" s="65" t="s">
        <v>794</v>
      </c>
      <c r="B702" s="66">
        <v>45320</v>
      </c>
      <c r="C702" s="65"/>
      <c r="D702" s="65" t="s">
        <v>1100</v>
      </c>
      <c r="E702" s="60"/>
      <c r="F702" s="60">
        <v>243.68</v>
      </c>
      <c r="G702" s="60">
        <f t="shared" si="24"/>
        <v>2277004.8699999996</v>
      </c>
      <c r="H702" s="60"/>
      <c r="I702" s="69">
        <v>243.68</v>
      </c>
      <c r="J702" s="70">
        <v>45322</v>
      </c>
      <c r="K702" s="71" t="s">
        <v>753</v>
      </c>
      <c r="L702" s="59"/>
    </row>
    <row r="703" spans="1:12" x14ac:dyDescent="0.2">
      <c r="A703" s="65" t="s">
        <v>794</v>
      </c>
      <c r="B703" s="66">
        <v>45320</v>
      </c>
      <c r="C703" s="65" t="s">
        <v>1070</v>
      </c>
      <c r="D703" s="65" t="s">
        <v>1370</v>
      </c>
      <c r="E703" s="60"/>
      <c r="F703" s="60">
        <v>47.5</v>
      </c>
      <c r="G703" s="60">
        <f t="shared" si="24"/>
        <v>2276761.1899999995</v>
      </c>
      <c r="H703" s="60"/>
      <c r="I703" s="69">
        <v>47.5</v>
      </c>
      <c r="J703" s="70">
        <v>45322</v>
      </c>
      <c r="K703" s="71" t="s">
        <v>753</v>
      </c>
      <c r="L703" s="59"/>
    </row>
    <row r="704" spans="1:12" x14ac:dyDescent="0.2">
      <c r="A704" s="65" t="s">
        <v>794</v>
      </c>
      <c r="B704" s="66">
        <v>45320</v>
      </c>
      <c r="C704" s="65" t="s">
        <v>1079</v>
      </c>
      <c r="D704" s="65" t="s">
        <v>1371</v>
      </c>
      <c r="E704" s="60"/>
      <c r="F704" s="60">
        <v>163.88</v>
      </c>
      <c r="G704" s="60">
        <f t="shared" si="24"/>
        <v>2276713.6899999995</v>
      </c>
      <c r="H704" s="60"/>
      <c r="I704" s="69">
        <v>163.88</v>
      </c>
      <c r="J704" s="70">
        <v>45322</v>
      </c>
      <c r="K704" s="71" t="s">
        <v>753</v>
      </c>
      <c r="L704" s="59"/>
    </row>
    <row r="705" spans="1:12" x14ac:dyDescent="0.2">
      <c r="A705" s="65" t="s">
        <v>794</v>
      </c>
      <c r="B705" s="66">
        <v>45320</v>
      </c>
      <c r="C705" s="65"/>
      <c r="D705" s="65" t="s">
        <v>1372</v>
      </c>
      <c r="E705" s="60"/>
      <c r="F705" s="60">
        <v>17.5</v>
      </c>
      <c r="G705" s="60">
        <f t="shared" si="24"/>
        <v>2276549.8099999996</v>
      </c>
      <c r="H705" s="60"/>
      <c r="I705" s="69">
        <v>17.5</v>
      </c>
      <c r="J705" s="70">
        <v>45322</v>
      </c>
      <c r="K705" s="71" t="s">
        <v>753</v>
      </c>
      <c r="L705" s="59"/>
    </row>
    <row r="706" spans="1:12" x14ac:dyDescent="0.2">
      <c r="A706" s="65" t="s">
        <v>794</v>
      </c>
      <c r="B706" s="66">
        <v>45317</v>
      </c>
      <c r="C706" s="65" t="s">
        <v>1279</v>
      </c>
      <c r="D706" s="65" t="s">
        <v>1373</v>
      </c>
      <c r="E706" s="60"/>
      <c r="F706" s="60">
        <v>24.06</v>
      </c>
      <c r="G706" s="60">
        <f t="shared" si="24"/>
        <v>2276532.3099999996</v>
      </c>
      <c r="H706" s="60"/>
      <c r="I706" s="69">
        <v>24.06</v>
      </c>
      <c r="J706" s="70">
        <v>45322</v>
      </c>
      <c r="K706" s="71" t="s">
        <v>753</v>
      </c>
      <c r="L706" s="59"/>
    </row>
    <row r="707" spans="1:12" x14ac:dyDescent="0.2">
      <c r="A707" s="65" t="s">
        <v>794</v>
      </c>
      <c r="B707" s="66">
        <v>45317</v>
      </c>
      <c r="C707" s="65" t="s">
        <v>1279</v>
      </c>
      <c r="D707" s="65" t="s">
        <v>1374</v>
      </c>
      <c r="E707" s="60"/>
      <c r="F707" s="60">
        <v>17.5</v>
      </c>
      <c r="G707" s="60">
        <f t="shared" si="24"/>
        <v>2276508.2499999995</v>
      </c>
      <c r="H707" s="60"/>
      <c r="I707" s="69">
        <v>17.5</v>
      </c>
      <c r="J707" s="70">
        <v>45322</v>
      </c>
      <c r="K707" s="71" t="s">
        <v>753</v>
      </c>
      <c r="L707" s="59"/>
    </row>
    <row r="708" spans="1:12" x14ac:dyDescent="0.2">
      <c r="A708" s="65" t="s">
        <v>794</v>
      </c>
      <c r="B708" s="66">
        <v>45316</v>
      </c>
      <c r="C708" s="65" t="s">
        <v>924</v>
      </c>
      <c r="D708" s="65" t="s">
        <v>1375</v>
      </c>
      <c r="E708" s="60">
        <v>22425.24</v>
      </c>
      <c r="F708" s="60"/>
      <c r="G708" s="60">
        <f t="shared" si="24"/>
        <v>2276490.7499999995</v>
      </c>
      <c r="H708" s="60"/>
      <c r="I708" s="69">
        <v>-22425.24</v>
      </c>
      <c r="J708" s="70">
        <v>45322</v>
      </c>
      <c r="K708" s="71" t="s">
        <v>13</v>
      </c>
      <c r="L708" s="59"/>
    </row>
    <row r="709" spans="1:12" x14ac:dyDescent="0.2">
      <c r="A709" s="65" t="s">
        <v>794</v>
      </c>
      <c r="B709" s="66">
        <v>45316</v>
      </c>
      <c r="C709" s="65" t="s">
        <v>1376</v>
      </c>
      <c r="D709" s="65" t="s">
        <v>1377</v>
      </c>
      <c r="E709" s="60">
        <v>9369.9</v>
      </c>
      <c r="F709" s="60"/>
      <c r="G709" s="60">
        <f t="shared" si="24"/>
        <v>2298915.9899999998</v>
      </c>
      <c r="H709" s="60"/>
      <c r="I709" s="69">
        <v>-9369.9</v>
      </c>
      <c r="J709" s="70">
        <v>45322</v>
      </c>
      <c r="K709" s="71" t="s">
        <v>13</v>
      </c>
      <c r="L709" s="59"/>
    </row>
    <row r="710" spans="1:12" x14ac:dyDescent="0.2">
      <c r="A710" s="65" t="s">
        <v>794</v>
      </c>
      <c r="B710" s="66">
        <v>45316</v>
      </c>
      <c r="C710" s="65" t="s">
        <v>841</v>
      </c>
      <c r="D710" s="65" t="s">
        <v>1378</v>
      </c>
      <c r="E710" s="60"/>
      <c r="F710" s="60">
        <v>210</v>
      </c>
      <c r="G710" s="60">
        <f t="shared" si="24"/>
        <v>2308285.8899999997</v>
      </c>
      <c r="H710" s="60"/>
      <c r="I710" s="69">
        <v>210</v>
      </c>
      <c r="J710" s="70">
        <v>45322</v>
      </c>
      <c r="K710" s="71" t="s">
        <v>753</v>
      </c>
      <c r="L710" s="59"/>
    </row>
    <row r="711" spans="1:12" x14ac:dyDescent="0.2">
      <c r="A711" s="65" t="s">
        <v>794</v>
      </c>
      <c r="B711" s="66">
        <v>45315</v>
      </c>
      <c r="C711" s="65" t="s">
        <v>1164</v>
      </c>
      <c r="D711" s="65" t="s">
        <v>1379</v>
      </c>
      <c r="E711" s="60">
        <v>837.04</v>
      </c>
      <c r="F711" s="60"/>
      <c r="G711" s="60">
        <f t="shared" si="24"/>
        <v>2308075.8899999997</v>
      </c>
      <c r="H711" s="60"/>
      <c r="I711" s="69">
        <v>-837.04</v>
      </c>
      <c r="J711" s="70">
        <v>45322</v>
      </c>
      <c r="K711" s="87" t="s">
        <v>14</v>
      </c>
      <c r="L711" s="59" t="s">
        <v>744</v>
      </c>
    </row>
    <row r="712" spans="1:12" x14ac:dyDescent="0.2">
      <c r="A712" s="65" t="s">
        <v>794</v>
      </c>
      <c r="B712" s="66">
        <v>45315</v>
      </c>
      <c r="C712" s="65" t="s">
        <v>31</v>
      </c>
      <c r="D712" s="65" t="s">
        <v>1380</v>
      </c>
      <c r="E712" s="60">
        <v>3390</v>
      </c>
      <c r="F712" s="60"/>
      <c r="G712" s="60">
        <f t="shared" si="24"/>
        <v>2308912.9299999997</v>
      </c>
      <c r="H712" s="60"/>
      <c r="I712" s="69">
        <v>-3390</v>
      </c>
      <c r="J712" s="70">
        <v>45322</v>
      </c>
      <c r="K712" s="71" t="s">
        <v>11</v>
      </c>
      <c r="L712" s="59"/>
    </row>
    <row r="713" spans="1:12" x14ac:dyDescent="0.2">
      <c r="A713" s="65" t="s">
        <v>794</v>
      </c>
      <c r="B713" s="66">
        <v>45315</v>
      </c>
      <c r="C713" s="65" t="s">
        <v>1381</v>
      </c>
      <c r="D713" s="65" t="s">
        <v>1382</v>
      </c>
      <c r="E713" s="60">
        <v>1609.92</v>
      </c>
      <c r="F713" s="60"/>
      <c r="G713" s="60">
        <f t="shared" si="24"/>
        <v>2312302.9299999997</v>
      </c>
      <c r="H713" s="60"/>
      <c r="I713" s="69">
        <v>-1609.92</v>
      </c>
      <c r="J713" s="70">
        <v>45322</v>
      </c>
      <c r="K713" s="71" t="s">
        <v>753</v>
      </c>
      <c r="L713" s="59"/>
    </row>
    <row r="714" spans="1:12" x14ac:dyDescent="0.2">
      <c r="A714" s="65" t="s">
        <v>794</v>
      </c>
      <c r="B714" s="66">
        <v>45315</v>
      </c>
      <c r="C714" s="65" t="s">
        <v>1383</v>
      </c>
      <c r="D714" s="65" t="s">
        <v>1384</v>
      </c>
      <c r="E714" s="60">
        <v>500</v>
      </c>
      <c r="F714" s="60"/>
      <c r="G714" s="60">
        <f t="shared" si="24"/>
        <v>2313912.8499999996</v>
      </c>
      <c r="H714" s="60"/>
      <c r="I714" s="69">
        <v>-500</v>
      </c>
      <c r="J714" s="70">
        <v>45322</v>
      </c>
      <c r="K714" s="71" t="s">
        <v>1385</v>
      </c>
      <c r="L714" s="59"/>
    </row>
    <row r="715" spans="1:12" x14ac:dyDescent="0.2">
      <c r="A715" s="65" t="s">
        <v>794</v>
      </c>
      <c r="B715" s="66">
        <v>45315</v>
      </c>
      <c r="C715" s="65" t="s">
        <v>1386</v>
      </c>
      <c r="D715" s="65" t="s">
        <v>1387</v>
      </c>
      <c r="E715" s="60">
        <v>6250</v>
      </c>
      <c r="F715" s="60"/>
      <c r="G715" s="60">
        <f t="shared" si="24"/>
        <v>2314412.8499999996</v>
      </c>
      <c r="H715" s="60"/>
      <c r="I715" s="69">
        <v>-6250</v>
      </c>
      <c r="J715" s="70">
        <v>45322</v>
      </c>
      <c r="K715" s="71" t="s">
        <v>1388</v>
      </c>
      <c r="L715" s="59"/>
    </row>
    <row r="716" spans="1:12" x14ac:dyDescent="0.2">
      <c r="A716" s="65" t="s">
        <v>794</v>
      </c>
      <c r="B716" s="66">
        <v>45315</v>
      </c>
      <c r="C716" s="65" t="s">
        <v>1383</v>
      </c>
      <c r="D716" s="65" t="s">
        <v>1389</v>
      </c>
      <c r="E716" s="60">
        <v>1000</v>
      </c>
      <c r="F716" s="60"/>
      <c r="G716" s="60">
        <f t="shared" si="24"/>
        <v>2320662.8499999996</v>
      </c>
      <c r="H716" s="60"/>
      <c r="I716" s="69">
        <v>-1000</v>
      </c>
      <c r="J716" s="70">
        <v>45322</v>
      </c>
      <c r="K716" s="71" t="s">
        <v>1349</v>
      </c>
      <c r="L716" s="59"/>
    </row>
    <row r="717" spans="1:12" x14ac:dyDescent="0.2">
      <c r="A717" s="65" t="s">
        <v>794</v>
      </c>
      <c r="B717" s="66">
        <v>45314</v>
      </c>
      <c r="C717" s="65" t="s">
        <v>1390</v>
      </c>
      <c r="D717" s="65" t="s">
        <v>1391</v>
      </c>
      <c r="E717" s="60">
        <v>406.99</v>
      </c>
      <c r="F717" s="60"/>
      <c r="G717" s="60">
        <f t="shared" si="24"/>
        <v>2321662.8499999996</v>
      </c>
      <c r="H717" s="60"/>
      <c r="I717" s="69">
        <v>-406.99</v>
      </c>
      <c r="J717" s="70">
        <v>45322</v>
      </c>
      <c r="K717" s="87" t="s">
        <v>14</v>
      </c>
      <c r="L717" s="59" t="s">
        <v>744</v>
      </c>
    </row>
    <row r="718" spans="1:12" x14ac:dyDescent="0.2">
      <c r="A718" s="65" t="s">
        <v>794</v>
      </c>
      <c r="B718" s="66">
        <v>45314</v>
      </c>
      <c r="C718" s="65"/>
      <c r="D718" s="65" t="s">
        <v>1392</v>
      </c>
      <c r="E718" s="60"/>
      <c r="F718" s="60">
        <v>1256250</v>
      </c>
      <c r="G718" s="60">
        <f t="shared" si="24"/>
        <v>2322069.84</v>
      </c>
      <c r="H718" s="60"/>
      <c r="I718" s="69">
        <v>1256250</v>
      </c>
      <c r="J718" s="70">
        <v>45322</v>
      </c>
      <c r="K718" s="71" t="s">
        <v>1388</v>
      </c>
      <c r="L718" s="59"/>
    </row>
    <row r="719" spans="1:12" x14ac:dyDescent="0.2">
      <c r="A719" s="65" t="s">
        <v>794</v>
      </c>
      <c r="B719" s="66">
        <v>45313</v>
      </c>
      <c r="C719" s="65"/>
      <c r="D719" s="65" t="s">
        <v>1393</v>
      </c>
      <c r="E719" s="60"/>
      <c r="F719" s="60">
        <v>310</v>
      </c>
      <c r="G719" s="60">
        <f t="shared" si="24"/>
        <v>1065819.8400000001</v>
      </c>
      <c r="H719" s="60"/>
      <c r="I719" s="69">
        <v>310</v>
      </c>
      <c r="J719" s="70">
        <v>45322</v>
      </c>
      <c r="K719" s="71" t="s">
        <v>753</v>
      </c>
      <c r="L719" s="59"/>
    </row>
    <row r="720" spans="1:12" x14ac:dyDescent="0.2">
      <c r="A720" s="65" t="s">
        <v>794</v>
      </c>
      <c r="B720" s="66">
        <v>45313</v>
      </c>
      <c r="C720" s="65" t="s">
        <v>1053</v>
      </c>
      <c r="D720" s="65" t="s">
        <v>1394</v>
      </c>
      <c r="E720" s="60"/>
      <c r="F720" s="60">
        <v>17.5</v>
      </c>
      <c r="G720" s="60">
        <f t="shared" si="24"/>
        <v>1065509.8400000001</v>
      </c>
      <c r="H720" s="60"/>
      <c r="I720" s="69">
        <v>17.5</v>
      </c>
      <c r="J720" s="70">
        <v>45322</v>
      </c>
      <c r="K720" s="71" t="s">
        <v>753</v>
      </c>
      <c r="L720" s="59"/>
    </row>
    <row r="721" spans="1:12" x14ac:dyDescent="0.2">
      <c r="A721" s="65" t="s">
        <v>794</v>
      </c>
      <c r="B721" s="66">
        <v>45313</v>
      </c>
      <c r="C721" s="65" t="s">
        <v>1053</v>
      </c>
      <c r="D721" s="65" t="s">
        <v>1395</v>
      </c>
      <c r="E721" s="60"/>
      <c r="F721" s="60">
        <v>272.32</v>
      </c>
      <c r="G721" s="60">
        <f t="shared" si="24"/>
        <v>1065492.3400000001</v>
      </c>
      <c r="H721" s="60"/>
      <c r="I721" s="69">
        <v>272.32</v>
      </c>
      <c r="J721" s="70">
        <v>45322</v>
      </c>
      <c r="K721" s="71" t="s">
        <v>753</v>
      </c>
      <c r="L721" s="59"/>
    </row>
    <row r="722" spans="1:12" x14ac:dyDescent="0.2">
      <c r="A722" s="65" t="s">
        <v>794</v>
      </c>
      <c r="B722" s="66">
        <v>45313</v>
      </c>
      <c r="C722" s="65" t="s">
        <v>1070</v>
      </c>
      <c r="D722" s="65" t="s">
        <v>1396</v>
      </c>
      <c r="E722" s="60"/>
      <c r="F722" s="60">
        <v>47.5</v>
      </c>
      <c r="G722" s="60">
        <f t="shared" si="24"/>
        <v>1065220.02</v>
      </c>
      <c r="H722" s="60"/>
      <c r="I722" s="69">
        <v>47.5</v>
      </c>
      <c r="J722" s="70">
        <v>45322</v>
      </c>
      <c r="K722" s="71" t="s">
        <v>753</v>
      </c>
      <c r="L722" s="59"/>
    </row>
    <row r="723" spans="1:12" x14ac:dyDescent="0.2">
      <c r="A723" s="65" t="s">
        <v>794</v>
      </c>
      <c r="B723" s="66">
        <v>45313</v>
      </c>
      <c r="C723" s="65" t="s">
        <v>1171</v>
      </c>
      <c r="D723" s="65" t="s">
        <v>1397</v>
      </c>
      <c r="E723" s="60"/>
      <c r="F723" s="60">
        <v>78</v>
      </c>
      <c r="G723" s="60">
        <f t="shared" si="24"/>
        <v>1065172.52</v>
      </c>
      <c r="H723" s="60"/>
      <c r="I723" s="69">
        <v>78</v>
      </c>
      <c r="J723" s="70">
        <v>45322</v>
      </c>
      <c r="K723" s="71" t="s">
        <v>753</v>
      </c>
      <c r="L723" s="59"/>
    </row>
    <row r="724" spans="1:12" x14ac:dyDescent="0.2">
      <c r="A724" s="65" t="s">
        <v>794</v>
      </c>
      <c r="B724" s="66">
        <v>45313</v>
      </c>
      <c r="C724" s="65"/>
      <c r="D724" s="65" t="s">
        <v>1398</v>
      </c>
      <c r="E724" s="60"/>
      <c r="F724" s="60">
        <v>17.5</v>
      </c>
      <c r="G724" s="60">
        <f t="shared" si="24"/>
        <v>1065094.52</v>
      </c>
      <c r="H724" s="60"/>
      <c r="I724" s="69">
        <v>17.5</v>
      </c>
      <c r="J724" s="70">
        <v>45322</v>
      </c>
      <c r="K724" s="71" t="s">
        <v>753</v>
      </c>
      <c r="L724" s="59"/>
    </row>
    <row r="725" spans="1:12" x14ac:dyDescent="0.2">
      <c r="A725" s="65" t="s">
        <v>794</v>
      </c>
      <c r="B725" s="66">
        <v>45310</v>
      </c>
      <c r="C725" s="65" t="s">
        <v>1279</v>
      </c>
      <c r="D725" s="65" t="s">
        <v>1399</v>
      </c>
      <c r="E725" s="60"/>
      <c r="F725" s="60">
        <v>24.06</v>
      </c>
      <c r="G725" s="60">
        <f t="shared" si="24"/>
        <v>1065077.02</v>
      </c>
      <c r="H725" s="60"/>
      <c r="I725" s="69">
        <v>24.06</v>
      </c>
      <c r="J725" s="70">
        <v>45322</v>
      </c>
      <c r="K725" s="71" t="s">
        <v>753</v>
      </c>
      <c r="L725" s="59"/>
    </row>
    <row r="726" spans="1:12" x14ac:dyDescent="0.2">
      <c r="A726" s="65" t="s">
        <v>794</v>
      </c>
      <c r="B726" s="66">
        <v>45310</v>
      </c>
      <c r="C726" s="65" t="s">
        <v>1279</v>
      </c>
      <c r="D726" s="65" t="s">
        <v>1400</v>
      </c>
      <c r="E726" s="60"/>
      <c r="F726" s="60">
        <v>17.5</v>
      </c>
      <c r="G726" s="60">
        <f t="shared" si="24"/>
        <v>1065052.96</v>
      </c>
      <c r="H726" s="60"/>
      <c r="I726" s="69">
        <v>17.5</v>
      </c>
      <c r="J726" s="70">
        <v>45322</v>
      </c>
      <c r="K726" s="71" t="s">
        <v>753</v>
      </c>
      <c r="L726" s="59"/>
    </row>
    <row r="727" spans="1:12" x14ac:dyDescent="0.2">
      <c r="A727" s="65" t="s">
        <v>794</v>
      </c>
      <c r="B727" s="66">
        <v>45308</v>
      </c>
      <c r="C727" s="65" t="s">
        <v>1053</v>
      </c>
      <c r="D727" s="65" t="s">
        <v>1401</v>
      </c>
      <c r="E727" s="60"/>
      <c r="F727" s="60">
        <v>17.5</v>
      </c>
      <c r="G727" s="60">
        <f t="shared" si="24"/>
        <v>1065035.46</v>
      </c>
      <c r="H727" s="60"/>
      <c r="I727" s="69">
        <v>17.5</v>
      </c>
      <c r="J727" s="70">
        <v>45322</v>
      </c>
      <c r="K727" s="71" t="s">
        <v>753</v>
      </c>
      <c r="L727" s="59"/>
    </row>
    <row r="728" spans="1:12" x14ac:dyDescent="0.2">
      <c r="A728" s="65" t="s">
        <v>794</v>
      </c>
      <c r="B728" s="66">
        <v>45308</v>
      </c>
      <c r="C728" s="65" t="s">
        <v>1053</v>
      </c>
      <c r="D728" s="65" t="s">
        <v>1402</v>
      </c>
      <c r="E728" s="60"/>
      <c r="F728" s="60">
        <v>272.32</v>
      </c>
      <c r="G728" s="60">
        <f t="shared" si="24"/>
        <v>1065017.96</v>
      </c>
      <c r="H728" s="60"/>
      <c r="I728" s="69">
        <v>272.32</v>
      </c>
      <c r="J728" s="70">
        <v>45322</v>
      </c>
      <c r="K728" s="71" t="s">
        <v>753</v>
      </c>
      <c r="L728" s="59"/>
    </row>
    <row r="729" spans="1:12" x14ac:dyDescent="0.2">
      <c r="A729" s="65" t="s">
        <v>794</v>
      </c>
      <c r="B729" s="66">
        <v>45308</v>
      </c>
      <c r="C729" s="65" t="s">
        <v>1053</v>
      </c>
      <c r="D729" s="65" t="s">
        <v>1403</v>
      </c>
      <c r="E729" s="60"/>
      <c r="F729" s="60">
        <v>17.5</v>
      </c>
      <c r="G729" s="60">
        <f t="shared" si="24"/>
        <v>1064745.6399999999</v>
      </c>
      <c r="H729" s="60"/>
      <c r="I729" s="69">
        <v>17.5</v>
      </c>
      <c r="J729" s="70">
        <v>45322</v>
      </c>
      <c r="K729" s="71" t="s">
        <v>753</v>
      </c>
      <c r="L729" s="59"/>
    </row>
    <row r="730" spans="1:12" x14ac:dyDescent="0.2">
      <c r="A730" s="65" t="s">
        <v>794</v>
      </c>
      <c r="B730" s="66">
        <v>45308</v>
      </c>
      <c r="C730" s="65" t="s">
        <v>1053</v>
      </c>
      <c r="D730" s="65" t="s">
        <v>1404</v>
      </c>
      <c r="E730" s="60"/>
      <c r="F730" s="60">
        <v>272.32</v>
      </c>
      <c r="G730" s="60">
        <f t="shared" si="24"/>
        <v>1064728.1399999999</v>
      </c>
      <c r="H730" s="60"/>
      <c r="I730" s="69">
        <v>272.32</v>
      </c>
      <c r="J730" s="70">
        <v>45322</v>
      </c>
      <c r="K730" s="71" t="s">
        <v>753</v>
      </c>
      <c r="L730" s="59"/>
    </row>
    <row r="731" spans="1:12" x14ac:dyDescent="0.2">
      <c r="A731" s="65" t="s">
        <v>794</v>
      </c>
      <c r="B731" s="66">
        <v>45308</v>
      </c>
      <c r="C731" s="65" t="s">
        <v>1053</v>
      </c>
      <c r="D731" s="65" t="s">
        <v>1405</v>
      </c>
      <c r="E731" s="60"/>
      <c r="F731" s="60">
        <v>17.5</v>
      </c>
      <c r="G731" s="60">
        <f t="shared" si="24"/>
        <v>1064455.8199999998</v>
      </c>
      <c r="H731" s="60"/>
      <c r="I731" s="69">
        <v>17.5</v>
      </c>
      <c r="J731" s="70">
        <v>45322</v>
      </c>
      <c r="K731" s="71" t="s">
        <v>753</v>
      </c>
      <c r="L731" s="59"/>
    </row>
    <row r="732" spans="1:12" x14ac:dyDescent="0.2">
      <c r="A732" s="65" t="s">
        <v>794</v>
      </c>
      <c r="B732" s="66">
        <v>45308</v>
      </c>
      <c r="C732" s="65" t="s">
        <v>1053</v>
      </c>
      <c r="D732" s="65" t="s">
        <v>1406</v>
      </c>
      <c r="E732" s="60"/>
      <c r="F732" s="60">
        <v>272.32</v>
      </c>
      <c r="G732" s="60">
        <f t="shared" si="24"/>
        <v>1064438.3199999998</v>
      </c>
      <c r="H732" s="60"/>
      <c r="I732" s="69">
        <v>272.32</v>
      </c>
      <c r="J732" s="70">
        <v>45322</v>
      </c>
      <c r="K732" s="71" t="s">
        <v>753</v>
      </c>
      <c r="L732" s="59"/>
    </row>
    <row r="733" spans="1:12" x14ac:dyDescent="0.2">
      <c r="A733" s="65" t="s">
        <v>794</v>
      </c>
      <c r="B733" s="66">
        <v>45307</v>
      </c>
      <c r="C733" s="65"/>
      <c r="D733" s="65" t="s">
        <v>1407</v>
      </c>
      <c r="E733" s="60"/>
      <c r="F733" s="60">
        <v>17.5</v>
      </c>
      <c r="G733" s="60">
        <f t="shared" si="24"/>
        <v>1064165.9999999998</v>
      </c>
      <c r="H733" s="60"/>
      <c r="I733" s="69">
        <v>17.5</v>
      </c>
      <c r="J733" s="70">
        <v>45322</v>
      </c>
      <c r="K733" s="71" t="s">
        <v>753</v>
      </c>
      <c r="L733" s="59"/>
    </row>
    <row r="734" spans="1:12" x14ac:dyDescent="0.2">
      <c r="A734" s="65" t="s">
        <v>794</v>
      </c>
      <c r="B734" s="66">
        <v>45306</v>
      </c>
      <c r="C734" s="65" t="s">
        <v>1070</v>
      </c>
      <c r="D734" s="65" t="s">
        <v>1408</v>
      </c>
      <c r="E734" s="60"/>
      <c r="F734" s="60">
        <v>47.5</v>
      </c>
      <c r="G734" s="60">
        <f t="shared" si="24"/>
        <v>1064148.4999999998</v>
      </c>
      <c r="H734" s="60"/>
      <c r="I734" s="69">
        <v>47.5</v>
      </c>
      <c r="J734" s="70">
        <v>45322</v>
      </c>
      <c r="K734" s="71" t="s">
        <v>753</v>
      </c>
      <c r="L734" s="59"/>
    </row>
    <row r="735" spans="1:12" x14ac:dyDescent="0.2">
      <c r="A735" s="65" t="s">
        <v>794</v>
      </c>
      <c r="B735" s="66">
        <v>45306</v>
      </c>
      <c r="C735" s="65"/>
      <c r="D735" s="65" t="s">
        <v>1409</v>
      </c>
      <c r="E735" s="60"/>
      <c r="F735" s="60">
        <v>17.5</v>
      </c>
      <c r="G735" s="60">
        <f t="shared" si="24"/>
        <v>1064100.9999999998</v>
      </c>
      <c r="H735" s="60"/>
      <c r="I735" s="69">
        <v>17.5</v>
      </c>
      <c r="J735" s="70">
        <v>45322</v>
      </c>
      <c r="K735" s="71" t="s">
        <v>753</v>
      </c>
      <c r="L735" s="59"/>
    </row>
    <row r="736" spans="1:12" x14ac:dyDescent="0.2">
      <c r="A736" s="65" t="s">
        <v>794</v>
      </c>
      <c r="B736" s="66">
        <v>45303</v>
      </c>
      <c r="C736" s="65" t="s">
        <v>1070</v>
      </c>
      <c r="D736" s="65" t="s">
        <v>1410</v>
      </c>
      <c r="E736" s="60"/>
      <c r="F736" s="60">
        <v>190</v>
      </c>
      <c r="G736" s="60">
        <f t="shared" si="24"/>
        <v>1064083.4999999998</v>
      </c>
      <c r="H736" s="60"/>
      <c r="I736" s="69">
        <v>190</v>
      </c>
      <c r="J736" s="70">
        <v>45322</v>
      </c>
      <c r="K736" s="71" t="s">
        <v>753</v>
      </c>
      <c r="L736" s="59"/>
    </row>
    <row r="737" spans="1:12" x14ac:dyDescent="0.2">
      <c r="A737" s="65" t="s">
        <v>794</v>
      </c>
      <c r="B737" s="66">
        <v>45303</v>
      </c>
      <c r="C737" s="65" t="s">
        <v>1279</v>
      </c>
      <c r="D737" s="65" t="s">
        <v>1411</v>
      </c>
      <c r="E737" s="60"/>
      <c r="F737" s="60">
        <v>24.06</v>
      </c>
      <c r="G737" s="60">
        <f t="shared" si="24"/>
        <v>1063893.4999999998</v>
      </c>
      <c r="H737" s="60"/>
      <c r="I737" s="69">
        <v>24.06</v>
      </c>
      <c r="J737" s="70">
        <v>45322</v>
      </c>
      <c r="K737" s="71" t="s">
        <v>753</v>
      </c>
      <c r="L737" s="59"/>
    </row>
    <row r="738" spans="1:12" x14ac:dyDescent="0.2">
      <c r="A738" s="65" t="s">
        <v>794</v>
      </c>
      <c r="B738" s="66">
        <v>45303</v>
      </c>
      <c r="C738" s="65" t="s">
        <v>1279</v>
      </c>
      <c r="D738" s="65" t="s">
        <v>1412</v>
      </c>
      <c r="E738" s="60"/>
      <c r="F738" s="60">
        <v>17.5</v>
      </c>
      <c r="G738" s="60">
        <f t="shared" si="24"/>
        <v>1063869.4399999997</v>
      </c>
      <c r="H738" s="60"/>
      <c r="I738" s="69">
        <v>17.5</v>
      </c>
      <c r="J738" s="70">
        <v>45322</v>
      </c>
      <c r="K738" s="71" t="s">
        <v>753</v>
      </c>
      <c r="L738" s="59"/>
    </row>
    <row r="739" spans="1:12" x14ac:dyDescent="0.2">
      <c r="A739" s="65" t="s">
        <v>794</v>
      </c>
      <c r="B739" s="66">
        <v>45302</v>
      </c>
      <c r="C739" s="65" t="s">
        <v>1413</v>
      </c>
      <c r="D739" s="65" t="s">
        <v>1414</v>
      </c>
      <c r="E739" s="60">
        <v>120000</v>
      </c>
      <c r="F739" s="60"/>
      <c r="G739" s="60">
        <f t="shared" si="24"/>
        <v>1063851.9399999997</v>
      </c>
      <c r="H739" s="60"/>
      <c r="I739" s="69">
        <v>-120000</v>
      </c>
      <c r="J739" s="70">
        <v>45322</v>
      </c>
      <c r="K739" s="71" t="s">
        <v>13</v>
      </c>
      <c r="L739" s="59"/>
    </row>
    <row r="740" spans="1:12" x14ac:dyDescent="0.2">
      <c r="A740" s="65" t="s">
        <v>794</v>
      </c>
      <c r="B740" s="66">
        <v>45301</v>
      </c>
      <c r="C740" s="65" t="s">
        <v>1279</v>
      </c>
      <c r="D740" s="65" t="s">
        <v>1415</v>
      </c>
      <c r="E740" s="60"/>
      <c r="F740" s="60">
        <v>24.06</v>
      </c>
      <c r="G740" s="60">
        <f t="shared" si="24"/>
        <v>1183851.9399999997</v>
      </c>
      <c r="H740" s="60"/>
      <c r="I740" s="69">
        <v>24.06</v>
      </c>
      <c r="J740" s="70">
        <v>45322</v>
      </c>
      <c r="K740" s="71" t="s">
        <v>753</v>
      </c>
      <c r="L740" s="59"/>
    </row>
    <row r="741" spans="1:12" x14ac:dyDescent="0.2">
      <c r="A741" s="65" t="s">
        <v>794</v>
      </c>
      <c r="B741" s="66">
        <v>45301</v>
      </c>
      <c r="C741" s="65" t="s">
        <v>1279</v>
      </c>
      <c r="D741" s="65" t="s">
        <v>1416</v>
      </c>
      <c r="E741" s="60"/>
      <c r="F741" s="60">
        <v>17.5</v>
      </c>
      <c r="G741" s="60">
        <f t="shared" si="24"/>
        <v>1183827.8799999997</v>
      </c>
      <c r="H741" s="60"/>
      <c r="I741" s="69">
        <v>17.5</v>
      </c>
      <c r="J741" s="70">
        <v>45322</v>
      </c>
      <c r="K741" s="71" t="s">
        <v>753</v>
      </c>
      <c r="L741" s="59"/>
    </row>
    <row r="742" spans="1:12" x14ac:dyDescent="0.2">
      <c r="A742" s="65" t="s">
        <v>794</v>
      </c>
      <c r="B742" s="66">
        <v>45300</v>
      </c>
      <c r="C742" s="65" t="s">
        <v>1417</v>
      </c>
      <c r="D742" s="65" t="s">
        <v>1418</v>
      </c>
      <c r="E742" s="60"/>
      <c r="F742" s="60">
        <v>421.27</v>
      </c>
      <c r="G742" s="60">
        <f t="shared" si="24"/>
        <v>1183810.3799999997</v>
      </c>
      <c r="H742" s="60"/>
      <c r="I742" s="69">
        <v>421.27</v>
      </c>
      <c r="J742" s="70">
        <v>45322</v>
      </c>
      <c r="K742" s="71" t="s">
        <v>753</v>
      </c>
      <c r="L742" s="59"/>
    </row>
    <row r="743" spans="1:12" x14ac:dyDescent="0.2">
      <c r="A743" s="65" t="s">
        <v>794</v>
      </c>
      <c r="B743" s="66">
        <v>45299</v>
      </c>
      <c r="C743" s="65"/>
      <c r="D743" s="65" t="s">
        <v>1419</v>
      </c>
      <c r="E743" s="60"/>
      <c r="F743" s="60">
        <v>99998</v>
      </c>
      <c r="G743" s="60">
        <f t="shared" si="24"/>
        <v>1183389.1099999996</v>
      </c>
      <c r="H743" s="60"/>
      <c r="I743" s="69">
        <v>99998</v>
      </c>
      <c r="J743" s="70">
        <v>45322</v>
      </c>
      <c r="K743" s="71" t="s">
        <v>1385</v>
      </c>
      <c r="L743" s="59"/>
    </row>
    <row r="744" spans="1:12" x14ac:dyDescent="0.2">
      <c r="A744" s="65" t="s">
        <v>794</v>
      </c>
      <c r="B744" s="66">
        <v>45299</v>
      </c>
      <c r="C744" s="65"/>
      <c r="D744" s="65" t="s">
        <v>1420</v>
      </c>
      <c r="E744" s="60"/>
      <c r="F744" s="60">
        <v>17.5</v>
      </c>
      <c r="G744" s="60">
        <f t="shared" si="24"/>
        <v>1083391.1099999996</v>
      </c>
      <c r="H744" s="60"/>
      <c r="I744" s="69">
        <v>17.5</v>
      </c>
      <c r="J744" s="70">
        <v>45322</v>
      </c>
      <c r="K744" s="71" t="s">
        <v>753</v>
      </c>
      <c r="L744" s="59"/>
    </row>
    <row r="745" spans="1:12" x14ac:dyDescent="0.2">
      <c r="A745" s="65" t="s">
        <v>794</v>
      </c>
      <c r="B745" s="66">
        <v>45299</v>
      </c>
      <c r="C745" s="65"/>
      <c r="D745" s="65" t="s">
        <v>1100</v>
      </c>
      <c r="E745" s="60"/>
      <c r="F745" s="60">
        <v>243.68</v>
      </c>
      <c r="G745" s="60">
        <f t="shared" si="24"/>
        <v>1083373.6099999996</v>
      </c>
      <c r="H745" s="60"/>
      <c r="I745" s="69">
        <v>243.68</v>
      </c>
      <c r="J745" s="70">
        <v>45322</v>
      </c>
      <c r="K745" s="71" t="s">
        <v>753</v>
      </c>
      <c r="L745" s="59"/>
    </row>
    <row r="746" spans="1:12" x14ac:dyDescent="0.2">
      <c r="A746" s="65" t="s">
        <v>794</v>
      </c>
      <c r="B746" s="66">
        <v>45296</v>
      </c>
      <c r="C746" s="65" t="s">
        <v>1279</v>
      </c>
      <c r="D746" s="65" t="s">
        <v>1421</v>
      </c>
      <c r="E746" s="60"/>
      <c r="F746" s="60">
        <v>17.5</v>
      </c>
      <c r="G746" s="60">
        <f t="shared" si="24"/>
        <v>1083129.9299999997</v>
      </c>
      <c r="H746" s="60"/>
      <c r="I746" s="69">
        <v>17.5</v>
      </c>
      <c r="J746" s="70">
        <v>45322</v>
      </c>
      <c r="K746" s="71" t="s">
        <v>753</v>
      </c>
      <c r="L746" s="59"/>
    </row>
    <row r="747" spans="1:12" x14ac:dyDescent="0.2">
      <c r="A747" s="65" t="s">
        <v>794</v>
      </c>
      <c r="B747" s="66">
        <v>45296</v>
      </c>
      <c r="C747" s="65" t="s">
        <v>1279</v>
      </c>
      <c r="D747" s="65" t="s">
        <v>1422</v>
      </c>
      <c r="E747" s="60"/>
      <c r="F747" s="60">
        <v>24.06</v>
      </c>
      <c r="G747" s="60">
        <f t="shared" si="24"/>
        <v>1083112.4299999997</v>
      </c>
      <c r="H747" s="60"/>
      <c r="I747" s="69">
        <v>24.06</v>
      </c>
      <c r="J747" s="70">
        <v>45322</v>
      </c>
      <c r="K747" s="71" t="s">
        <v>753</v>
      </c>
      <c r="L747" s="59"/>
    </row>
    <row r="748" spans="1:12" x14ac:dyDescent="0.2">
      <c r="A748" s="65" t="s">
        <v>794</v>
      </c>
      <c r="B748" s="66">
        <v>45296</v>
      </c>
      <c r="C748" s="65" t="s">
        <v>1245</v>
      </c>
      <c r="D748" s="65" t="s">
        <v>1423</v>
      </c>
      <c r="E748" s="60"/>
      <c r="F748" s="60">
        <v>243.68</v>
      </c>
      <c r="G748" s="60">
        <f t="shared" si="24"/>
        <v>1083088.3699999996</v>
      </c>
      <c r="H748" s="60"/>
      <c r="I748" s="69">
        <v>243.68</v>
      </c>
      <c r="J748" s="70">
        <v>45322</v>
      </c>
      <c r="K748" s="71" t="s">
        <v>753</v>
      </c>
      <c r="L748" s="59"/>
    </row>
    <row r="749" spans="1:12" x14ac:dyDescent="0.2">
      <c r="A749" s="65" t="s">
        <v>794</v>
      </c>
      <c r="B749" s="66">
        <v>45293</v>
      </c>
      <c r="C749" s="65"/>
      <c r="D749" s="65" t="s">
        <v>1424</v>
      </c>
      <c r="E749" s="60"/>
      <c r="F749" s="60">
        <v>17.5</v>
      </c>
      <c r="G749" s="60">
        <f t="shared" si="24"/>
        <v>1082844.6899999997</v>
      </c>
      <c r="H749" s="60"/>
      <c r="I749" s="69">
        <v>17.5</v>
      </c>
      <c r="J749" s="70">
        <v>45322</v>
      </c>
      <c r="K749" s="71" t="s">
        <v>753</v>
      </c>
      <c r="L749" s="59"/>
    </row>
    <row r="750" spans="1:12" x14ac:dyDescent="0.2">
      <c r="A750" s="65" t="s">
        <v>794</v>
      </c>
      <c r="B750" s="66">
        <v>45289</v>
      </c>
      <c r="C750" s="65" t="s">
        <v>1279</v>
      </c>
      <c r="D750" s="65" t="s">
        <v>1425</v>
      </c>
      <c r="E750" s="60"/>
      <c r="F750" s="60">
        <v>24.06</v>
      </c>
      <c r="G750" s="60">
        <f t="shared" si="24"/>
        <v>1082827.1899999997</v>
      </c>
      <c r="H750" s="60"/>
      <c r="I750" s="69">
        <v>24.06</v>
      </c>
      <c r="J750" s="70">
        <v>45291</v>
      </c>
      <c r="K750" s="71" t="s">
        <v>753</v>
      </c>
      <c r="L750" s="59"/>
    </row>
    <row r="751" spans="1:12" x14ac:dyDescent="0.2">
      <c r="A751" s="65" t="s">
        <v>794</v>
      </c>
      <c r="B751" s="66">
        <v>45289</v>
      </c>
      <c r="C751" s="65" t="s">
        <v>1279</v>
      </c>
      <c r="D751" s="65" t="s">
        <v>1426</v>
      </c>
      <c r="E751" s="60"/>
      <c r="F751" s="60">
        <v>17.5</v>
      </c>
      <c r="G751" s="60">
        <f t="shared" si="24"/>
        <v>1082803.1299999997</v>
      </c>
      <c r="H751" s="60"/>
      <c r="I751" s="69">
        <v>17.5</v>
      </c>
      <c r="J751" s="70">
        <v>45291</v>
      </c>
      <c r="K751" s="71" t="s">
        <v>753</v>
      </c>
      <c r="L751" s="59"/>
    </row>
    <row r="752" spans="1:12" x14ac:dyDescent="0.2">
      <c r="A752" s="65" t="s">
        <v>794</v>
      </c>
      <c r="B752" s="66">
        <v>45288</v>
      </c>
      <c r="C752" s="65" t="s">
        <v>1417</v>
      </c>
      <c r="D752" s="65" t="s">
        <v>1427</v>
      </c>
      <c r="E752" s="60"/>
      <c r="F752" s="60">
        <v>5000</v>
      </c>
      <c r="G752" s="60">
        <f t="shared" si="24"/>
        <v>1082785.6299999997</v>
      </c>
      <c r="H752" s="60"/>
      <c r="I752" s="69">
        <v>5000</v>
      </c>
      <c r="J752" s="70">
        <v>45291</v>
      </c>
      <c r="K752" s="71" t="s">
        <v>753</v>
      </c>
      <c r="L752" s="59"/>
    </row>
    <row r="753" spans="1:12" x14ac:dyDescent="0.2">
      <c r="A753" s="65" t="s">
        <v>794</v>
      </c>
      <c r="B753" s="66">
        <v>45287</v>
      </c>
      <c r="C753" s="65" t="s">
        <v>1417</v>
      </c>
      <c r="D753" s="65" t="s">
        <v>1428</v>
      </c>
      <c r="E753" s="60"/>
      <c r="F753" s="60">
        <v>9556.41</v>
      </c>
      <c r="G753" s="60">
        <f t="shared" si="24"/>
        <v>1077785.6299999997</v>
      </c>
      <c r="H753" s="60"/>
      <c r="I753" s="69">
        <v>9556.41</v>
      </c>
      <c r="J753" s="70">
        <v>45291</v>
      </c>
      <c r="K753" s="71" t="s">
        <v>753</v>
      </c>
      <c r="L753" s="59"/>
    </row>
    <row r="754" spans="1:12" x14ac:dyDescent="0.2">
      <c r="A754" s="65" t="s">
        <v>794</v>
      </c>
      <c r="B754" s="66">
        <v>45287</v>
      </c>
      <c r="C754" s="65"/>
      <c r="D754" s="65" t="s">
        <v>1429</v>
      </c>
      <c r="E754" s="60"/>
      <c r="F754" s="60">
        <v>17.5</v>
      </c>
      <c r="G754" s="60">
        <f t="shared" si="24"/>
        <v>1068229.2199999997</v>
      </c>
      <c r="H754" s="60"/>
      <c r="I754" s="69">
        <v>17.5</v>
      </c>
      <c r="J754" s="70">
        <v>45291</v>
      </c>
      <c r="K754" s="71" t="s">
        <v>753</v>
      </c>
      <c r="L754" s="59"/>
    </row>
    <row r="755" spans="1:12" x14ac:dyDescent="0.2">
      <c r="A755" s="65" t="s">
        <v>794</v>
      </c>
      <c r="B755" s="66">
        <v>45287</v>
      </c>
      <c r="C755" s="65" t="s">
        <v>1090</v>
      </c>
      <c r="D755" s="65" t="s">
        <v>1430</v>
      </c>
      <c r="E755" s="60"/>
      <c r="F755" s="60">
        <v>1034</v>
      </c>
      <c r="G755" s="60">
        <f t="shared" si="24"/>
        <v>1068211.7199999997</v>
      </c>
      <c r="H755" s="60"/>
      <c r="I755" s="69">
        <v>1034</v>
      </c>
      <c r="J755" s="70">
        <v>45291</v>
      </c>
      <c r="K755" s="71" t="s">
        <v>753</v>
      </c>
      <c r="L755" s="59"/>
    </row>
    <row r="756" spans="1:12" x14ac:dyDescent="0.2">
      <c r="A756" s="65" t="s">
        <v>794</v>
      </c>
      <c r="B756" s="66">
        <v>45282</v>
      </c>
      <c r="C756" s="65" t="s">
        <v>1279</v>
      </c>
      <c r="D756" s="65" t="s">
        <v>1431</v>
      </c>
      <c r="E756" s="60"/>
      <c r="F756" s="60">
        <v>24.06</v>
      </c>
      <c r="G756" s="60">
        <f t="shared" si="24"/>
        <v>1067177.7199999997</v>
      </c>
      <c r="H756" s="60"/>
      <c r="I756" s="69">
        <v>24.06</v>
      </c>
      <c r="J756" s="70">
        <v>45291</v>
      </c>
      <c r="K756" s="71" t="s">
        <v>753</v>
      </c>
      <c r="L756" s="59"/>
    </row>
    <row r="757" spans="1:12" x14ac:dyDescent="0.2">
      <c r="A757" s="65" t="s">
        <v>794</v>
      </c>
      <c r="B757" s="66">
        <v>45282</v>
      </c>
      <c r="C757" s="65" t="s">
        <v>1279</v>
      </c>
      <c r="D757" s="65" t="s">
        <v>1432</v>
      </c>
      <c r="E757" s="60"/>
      <c r="F757" s="60">
        <v>17.5</v>
      </c>
      <c r="G757" s="60">
        <f t="shared" si="24"/>
        <v>1067153.6599999997</v>
      </c>
      <c r="H757" s="60"/>
      <c r="I757" s="69">
        <v>17.5</v>
      </c>
      <c r="J757" s="70">
        <v>45291</v>
      </c>
      <c r="K757" s="71" t="s">
        <v>753</v>
      </c>
      <c r="L757" s="59"/>
    </row>
    <row r="758" spans="1:12" x14ac:dyDescent="0.2">
      <c r="A758" s="65" t="s">
        <v>794</v>
      </c>
      <c r="B758" s="66">
        <v>45281</v>
      </c>
      <c r="C758" s="65" t="s">
        <v>1171</v>
      </c>
      <c r="D758" s="65" t="s">
        <v>1433</v>
      </c>
      <c r="E758" s="60"/>
      <c r="F758" s="60">
        <v>78</v>
      </c>
      <c r="G758" s="60">
        <f t="shared" si="24"/>
        <v>1067136.1599999997</v>
      </c>
      <c r="H758" s="60"/>
      <c r="I758" s="69">
        <v>78</v>
      </c>
      <c r="J758" s="70">
        <v>45291</v>
      </c>
      <c r="K758" s="71" t="s">
        <v>753</v>
      </c>
      <c r="L758" s="59"/>
    </row>
    <row r="759" spans="1:12" x14ac:dyDescent="0.2">
      <c r="A759" s="65" t="s">
        <v>794</v>
      </c>
      <c r="B759" s="66">
        <v>45280</v>
      </c>
      <c r="C759" s="65"/>
      <c r="D759" s="65" t="s">
        <v>1434</v>
      </c>
      <c r="E759" s="60"/>
      <c r="F759" s="60">
        <v>35</v>
      </c>
      <c r="G759" s="60">
        <f t="shared" si="24"/>
        <v>1067058.1599999997</v>
      </c>
      <c r="H759" s="60"/>
      <c r="I759" s="69">
        <v>35</v>
      </c>
      <c r="J759" s="70">
        <v>45291</v>
      </c>
      <c r="K759" s="71" t="s">
        <v>753</v>
      </c>
      <c r="L759" s="59"/>
    </row>
    <row r="760" spans="1:12" x14ac:dyDescent="0.2">
      <c r="A760" s="65" t="s">
        <v>794</v>
      </c>
      <c r="B760" s="66">
        <v>45278</v>
      </c>
      <c r="C760" s="65" t="s">
        <v>1435</v>
      </c>
      <c r="D760" s="65" t="s">
        <v>1436</v>
      </c>
      <c r="E760" s="60">
        <v>4000</v>
      </c>
      <c r="F760" s="60"/>
      <c r="G760" s="60">
        <f t="shared" si="24"/>
        <v>1067023.1599999997</v>
      </c>
      <c r="H760" s="60"/>
      <c r="I760" s="69">
        <v>-4000</v>
      </c>
      <c r="J760" s="70">
        <v>45291</v>
      </c>
      <c r="K760" s="87" t="s">
        <v>14</v>
      </c>
      <c r="L760" s="59" t="s">
        <v>765</v>
      </c>
    </row>
    <row r="761" spans="1:12" x14ac:dyDescent="0.2">
      <c r="A761" s="65" t="s">
        <v>794</v>
      </c>
      <c r="B761" s="66">
        <v>45278</v>
      </c>
      <c r="C761" s="65" t="s">
        <v>1437</v>
      </c>
      <c r="D761" s="65" t="s">
        <v>1438</v>
      </c>
      <c r="E761" s="60">
        <v>660</v>
      </c>
      <c r="F761" s="60"/>
      <c r="G761" s="60">
        <f t="shared" si="24"/>
        <v>1071023.1599999997</v>
      </c>
      <c r="H761" s="60"/>
      <c r="I761" s="69">
        <v>-660</v>
      </c>
      <c r="J761" s="70">
        <v>45291</v>
      </c>
      <c r="K761" s="87" t="s">
        <v>14</v>
      </c>
      <c r="L761" s="59" t="s">
        <v>765</v>
      </c>
    </row>
    <row r="762" spans="1:12" x14ac:dyDescent="0.2">
      <c r="A762" s="65" t="s">
        <v>794</v>
      </c>
      <c r="B762" s="66">
        <v>45278</v>
      </c>
      <c r="C762" s="65" t="s">
        <v>1439</v>
      </c>
      <c r="D762" s="65" t="s">
        <v>1440</v>
      </c>
      <c r="E762" s="60">
        <v>4000</v>
      </c>
      <c r="F762" s="60"/>
      <c r="G762" s="60">
        <f t="shared" si="24"/>
        <v>1071683.1599999997</v>
      </c>
      <c r="H762" s="60"/>
      <c r="I762" s="69">
        <v>-4000</v>
      </c>
      <c r="J762" s="70">
        <v>45291</v>
      </c>
      <c r="K762" s="87" t="s">
        <v>14</v>
      </c>
      <c r="L762" s="59" t="s">
        <v>765</v>
      </c>
    </row>
    <row r="763" spans="1:12" x14ac:dyDescent="0.2">
      <c r="A763" s="65" t="s">
        <v>794</v>
      </c>
      <c r="B763" s="66">
        <v>45275</v>
      </c>
      <c r="C763" s="65" t="s">
        <v>1441</v>
      </c>
      <c r="D763" s="65" t="s">
        <v>1442</v>
      </c>
      <c r="E763" s="60">
        <v>1700</v>
      </c>
      <c r="F763" s="60"/>
      <c r="G763" s="60">
        <f t="shared" si="24"/>
        <v>1075683.1599999997</v>
      </c>
      <c r="H763" s="60"/>
      <c r="I763" s="69">
        <v>-1700</v>
      </c>
      <c r="J763" s="70">
        <v>45291</v>
      </c>
      <c r="K763" s="71" t="s">
        <v>12</v>
      </c>
      <c r="L763" s="59"/>
    </row>
    <row r="764" spans="1:12" x14ac:dyDescent="0.2">
      <c r="A764" s="65" t="s">
        <v>794</v>
      </c>
      <c r="B764" s="66">
        <v>45275</v>
      </c>
      <c r="C764" s="65" t="s">
        <v>1279</v>
      </c>
      <c r="D764" s="65" t="s">
        <v>1443</v>
      </c>
      <c r="E764" s="60"/>
      <c r="F764" s="60">
        <v>17.5</v>
      </c>
      <c r="G764" s="60">
        <f t="shared" si="24"/>
        <v>1077383.1599999997</v>
      </c>
      <c r="H764" s="60"/>
      <c r="I764" s="69">
        <v>17.5</v>
      </c>
      <c r="J764" s="70">
        <v>45291</v>
      </c>
      <c r="K764" s="71" t="s">
        <v>753</v>
      </c>
      <c r="L764" s="59"/>
    </row>
    <row r="765" spans="1:12" x14ac:dyDescent="0.2">
      <c r="A765" s="65" t="s">
        <v>794</v>
      </c>
      <c r="B765" s="66">
        <v>45275</v>
      </c>
      <c r="C765" s="65" t="s">
        <v>1279</v>
      </c>
      <c r="D765" s="65" t="s">
        <v>1444</v>
      </c>
      <c r="E765" s="60"/>
      <c r="F765" s="60">
        <v>24.06</v>
      </c>
      <c r="G765" s="60">
        <f t="shared" si="24"/>
        <v>1077365.6599999997</v>
      </c>
      <c r="H765" s="60"/>
      <c r="I765" s="69">
        <v>24.06</v>
      </c>
      <c r="J765" s="70">
        <v>45291</v>
      </c>
      <c r="K765" s="71" t="s">
        <v>753</v>
      </c>
      <c r="L765" s="59"/>
    </row>
    <row r="766" spans="1:12" x14ac:dyDescent="0.2">
      <c r="A766" s="65" t="s">
        <v>794</v>
      </c>
      <c r="B766" s="66">
        <v>45260</v>
      </c>
      <c r="C766" s="65" t="s">
        <v>1445</v>
      </c>
      <c r="D766" s="65" t="s">
        <v>1446</v>
      </c>
      <c r="E766" s="60">
        <v>5100000</v>
      </c>
      <c r="F766" s="60"/>
      <c r="G766" s="60">
        <f t="shared" si="24"/>
        <v>1077341.5999999996</v>
      </c>
      <c r="H766" s="60"/>
      <c r="I766" s="69">
        <v>-5100000</v>
      </c>
      <c r="J766" s="70">
        <v>45260</v>
      </c>
      <c r="K766" s="71" t="s">
        <v>737</v>
      </c>
      <c r="L766" s="59"/>
    </row>
    <row r="767" spans="1:12" x14ac:dyDescent="0.2">
      <c r="A767" s="65" t="s">
        <v>794</v>
      </c>
      <c r="B767" s="66">
        <v>45260</v>
      </c>
      <c r="C767" s="65"/>
      <c r="D767" s="65" t="s">
        <v>1447</v>
      </c>
      <c r="E767" s="60"/>
      <c r="F767" s="60">
        <v>5249876.5999999996</v>
      </c>
      <c r="G767" s="60">
        <f t="shared" si="24"/>
        <v>6177341.5999999996</v>
      </c>
      <c r="H767" s="60"/>
      <c r="I767" s="69">
        <v>5249876.5999999996</v>
      </c>
      <c r="J767" s="70">
        <v>45260</v>
      </c>
      <c r="K767" s="71" t="s">
        <v>737</v>
      </c>
      <c r="L767" s="59"/>
    </row>
    <row r="768" spans="1:12" x14ac:dyDescent="0.2">
      <c r="A768" s="65" t="s">
        <v>794</v>
      </c>
      <c r="B768" s="66">
        <v>45260</v>
      </c>
      <c r="C768" s="65"/>
      <c r="D768" s="65" t="s">
        <v>1448</v>
      </c>
      <c r="E768" s="60">
        <v>5200000</v>
      </c>
      <c r="F768" s="60"/>
      <c r="G768" s="60">
        <f t="shared" si="24"/>
        <v>927465</v>
      </c>
      <c r="H768" s="60"/>
      <c r="I768" s="69">
        <v>-5200000</v>
      </c>
      <c r="J768" s="70">
        <v>45260</v>
      </c>
      <c r="K768" s="71" t="s">
        <v>737</v>
      </c>
      <c r="L768" s="59"/>
    </row>
    <row r="769" spans="1:12" x14ac:dyDescent="0.2">
      <c r="A769" s="65" t="s">
        <v>794</v>
      </c>
      <c r="B769" s="66">
        <v>45260</v>
      </c>
      <c r="C769" s="65"/>
      <c r="D769" s="65" t="s">
        <v>1448</v>
      </c>
      <c r="E769" s="60">
        <v>35</v>
      </c>
      <c r="F769" s="60"/>
      <c r="G769" s="60">
        <f t="shared" si="24"/>
        <v>6127465</v>
      </c>
      <c r="H769" s="60"/>
      <c r="I769" s="69">
        <v>-35</v>
      </c>
      <c r="J769" s="70">
        <v>45260</v>
      </c>
      <c r="K769" s="87" t="s">
        <v>14</v>
      </c>
      <c r="L769" s="59" t="s">
        <v>823</v>
      </c>
    </row>
    <row r="770" spans="1:12" x14ac:dyDescent="0.2">
      <c r="A770" s="65" t="s">
        <v>794</v>
      </c>
      <c r="B770" s="66">
        <v>45260</v>
      </c>
      <c r="C770" s="65"/>
      <c r="D770" s="65" t="s">
        <v>1449</v>
      </c>
      <c r="E770" s="60"/>
      <c r="F770" s="60">
        <v>5200000</v>
      </c>
      <c r="G770" s="60">
        <f t="shared" si="24"/>
        <v>6127500</v>
      </c>
      <c r="H770" s="60"/>
      <c r="I770" s="69">
        <v>5200000</v>
      </c>
      <c r="J770" s="70">
        <v>45260</v>
      </c>
      <c r="K770" s="71" t="s">
        <v>1888</v>
      </c>
      <c r="L770" s="59"/>
    </row>
    <row r="771" spans="1:12" x14ac:dyDescent="0.2">
      <c r="A771" s="65" t="s">
        <v>794</v>
      </c>
      <c r="B771" s="66">
        <v>45260</v>
      </c>
      <c r="C771" s="65"/>
      <c r="D771" s="65" t="s">
        <v>1450</v>
      </c>
      <c r="E771" s="60">
        <v>72500</v>
      </c>
      <c r="F771" s="60"/>
      <c r="G771" s="60">
        <f t="shared" si="24"/>
        <v>927500</v>
      </c>
      <c r="H771" s="60"/>
      <c r="I771" s="69">
        <v>-72500</v>
      </c>
      <c r="J771" s="70">
        <v>45260</v>
      </c>
      <c r="K771" s="71" t="s">
        <v>1888</v>
      </c>
      <c r="L771" s="59"/>
    </row>
    <row r="772" spans="1:12" x14ac:dyDescent="0.2">
      <c r="A772" s="65" t="s">
        <v>794</v>
      </c>
      <c r="B772" s="66">
        <v>45259</v>
      </c>
      <c r="C772" s="65"/>
      <c r="D772" s="65" t="s">
        <v>1451</v>
      </c>
      <c r="E772" s="60"/>
      <c r="F772" s="60">
        <v>1000000</v>
      </c>
      <c r="G772" s="60">
        <f t="shared" si="24"/>
        <v>1000000</v>
      </c>
      <c r="H772" s="60"/>
      <c r="I772" s="69">
        <v>1000000</v>
      </c>
      <c r="J772" s="70">
        <v>45260</v>
      </c>
      <c r="K772" s="71" t="s">
        <v>1452</v>
      </c>
      <c r="L772" s="59"/>
    </row>
    <row r="773" spans="1:12" x14ac:dyDescent="0.2">
      <c r="A773" s="65" t="s">
        <v>794</v>
      </c>
      <c r="B773" s="66">
        <v>45254</v>
      </c>
      <c r="C773" s="65" t="s">
        <v>1453</v>
      </c>
      <c r="D773" s="65" t="s">
        <v>1454</v>
      </c>
      <c r="E773" s="60">
        <v>5100000</v>
      </c>
      <c r="F773" s="60"/>
      <c r="G773" s="60">
        <f t="shared" si="24"/>
        <v>0</v>
      </c>
      <c r="H773" s="60"/>
      <c r="I773" s="69">
        <v>-5100000</v>
      </c>
      <c r="J773" s="70">
        <v>45260</v>
      </c>
      <c r="K773" s="71" t="s">
        <v>737</v>
      </c>
      <c r="L773" s="59"/>
    </row>
    <row r="774" spans="1:12" x14ac:dyDescent="0.2">
      <c r="A774" s="65" t="s">
        <v>794</v>
      </c>
      <c r="B774" s="66">
        <v>45254</v>
      </c>
      <c r="C774" s="65"/>
      <c r="D774" s="65" t="s">
        <v>1455</v>
      </c>
      <c r="E774" s="60"/>
      <c r="F774" s="60">
        <v>5100000</v>
      </c>
      <c r="G774" s="60">
        <f t="shared" si="24"/>
        <v>5100000</v>
      </c>
      <c r="H774" s="60"/>
      <c r="I774" s="69">
        <v>5100000</v>
      </c>
      <c r="J774" s="70">
        <v>45260</v>
      </c>
      <c r="K774" s="71" t="s">
        <v>737</v>
      </c>
      <c r="L774" s="59"/>
    </row>
    <row r="775" spans="1:12" x14ac:dyDescent="0.2">
      <c r="A775" s="65" t="s">
        <v>794</v>
      </c>
      <c r="B775" s="66">
        <v>45254</v>
      </c>
      <c r="C775" s="65" t="s">
        <v>1453</v>
      </c>
      <c r="D775" s="65" t="s">
        <v>1454</v>
      </c>
      <c r="E775" s="60">
        <v>3000000</v>
      </c>
      <c r="F775" s="60"/>
      <c r="G775" s="60">
        <f t="shared" si="24"/>
        <v>0</v>
      </c>
      <c r="H775" s="60"/>
      <c r="I775" s="69">
        <v>-3000000</v>
      </c>
      <c r="J775" s="70">
        <v>45260</v>
      </c>
      <c r="K775" s="71" t="s">
        <v>737</v>
      </c>
      <c r="L775" s="59"/>
    </row>
    <row r="776" spans="1:12" x14ac:dyDescent="0.2">
      <c r="A776" s="65" t="s">
        <v>794</v>
      </c>
      <c r="B776" s="66">
        <v>45253</v>
      </c>
      <c r="C776" s="65" t="s">
        <v>1456</v>
      </c>
      <c r="D776" s="65" t="s">
        <v>1457</v>
      </c>
      <c r="E776" s="60"/>
      <c r="F776" s="60">
        <v>1889000</v>
      </c>
      <c r="G776" s="60">
        <f t="shared" si="24"/>
        <v>3000000</v>
      </c>
      <c r="H776" s="60"/>
      <c r="I776" s="69">
        <v>1889000</v>
      </c>
      <c r="J776" s="70">
        <v>45260</v>
      </c>
      <c r="K776" s="71" t="s">
        <v>995</v>
      </c>
      <c r="L776" s="59"/>
    </row>
    <row r="777" spans="1:12" x14ac:dyDescent="0.2">
      <c r="A777" s="65" t="s">
        <v>794</v>
      </c>
      <c r="B777" s="66">
        <v>45253</v>
      </c>
      <c r="C777" s="65"/>
      <c r="D777" s="65" t="s">
        <v>1455</v>
      </c>
      <c r="E777" s="60"/>
      <c r="F777" s="60">
        <v>1111000</v>
      </c>
      <c r="G777" s="60">
        <f t="shared" si="24"/>
        <v>1111000</v>
      </c>
      <c r="H777" s="60"/>
      <c r="I777" s="69">
        <v>1111000</v>
      </c>
      <c r="J777" s="70">
        <v>45260</v>
      </c>
      <c r="K777" s="71" t="s">
        <v>737</v>
      </c>
      <c r="L777" s="59"/>
    </row>
    <row r="778" spans="1:12" s="55" customFormat="1" x14ac:dyDescent="0.2">
      <c r="A778" s="76"/>
      <c r="B778" s="77"/>
      <c r="C778" s="76"/>
      <c r="D778" s="76"/>
      <c r="E778" s="78"/>
      <c r="F778" s="78"/>
      <c r="G778" s="78">
        <v>0</v>
      </c>
      <c r="H778" s="78"/>
      <c r="I778" s="80">
        <v>0</v>
      </c>
      <c r="J778" s="83"/>
      <c r="K778" s="81">
        <v>0</v>
      </c>
      <c r="L778" s="82"/>
    </row>
    <row r="779" spans="1:12" x14ac:dyDescent="0.2">
      <c r="A779" s="65" t="s">
        <v>1458</v>
      </c>
      <c r="B779" s="66">
        <v>45260</v>
      </c>
      <c r="C779" s="65"/>
      <c r="D779" s="65" t="s">
        <v>1459</v>
      </c>
      <c r="E779" s="60"/>
      <c r="F779" s="60">
        <v>2112584.59</v>
      </c>
      <c r="G779" s="60">
        <v>0</v>
      </c>
      <c r="H779" s="60"/>
      <c r="I779" s="69">
        <v>2112584.59</v>
      </c>
      <c r="J779" s="70">
        <v>45260</v>
      </c>
      <c r="K779" s="71" t="s">
        <v>995</v>
      </c>
      <c r="L779" s="59"/>
    </row>
    <row r="780" spans="1:12" x14ac:dyDescent="0.2">
      <c r="A780" s="65" t="s">
        <v>1458</v>
      </c>
      <c r="B780" s="66">
        <v>45260</v>
      </c>
      <c r="C780" s="65"/>
      <c r="D780" s="65" t="s">
        <v>1460</v>
      </c>
      <c r="E780" s="60">
        <v>3600</v>
      </c>
      <c r="F780" s="60"/>
      <c r="G780" s="60">
        <v>-2112584.59</v>
      </c>
      <c r="H780" s="60"/>
      <c r="I780" s="69">
        <v>-3600</v>
      </c>
      <c r="J780" s="70">
        <v>45260</v>
      </c>
      <c r="K780" s="71" t="s">
        <v>12</v>
      </c>
      <c r="L780" s="59"/>
    </row>
    <row r="781" spans="1:12" x14ac:dyDescent="0.2">
      <c r="A781" s="65" t="s">
        <v>1458</v>
      </c>
      <c r="B781" s="66">
        <v>45260</v>
      </c>
      <c r="C781" s="65"/>
      <c r="D781" s="65" t="s">
        <v>1461</v>
      </c>
      <c r="E781" s="60"/>
      <c r="F781" s="60">
        <v>5100000</v>
      </c>
      <c r="G781" s="60">
        <v>-2108984.59</v>
      </c>
      <c r="H781" s="60"/>
      <c r="I781" s="69">
        <v>5100000</v>
      </c>
      <c r="J781" s="70">
        <v>45260</v>
      </c>
      <c r="K781" s="71" t="s">
        <v>737</v>
      </c>
      <c r="L781" s="59"/>
    </row>
    <row r="782" spans="1:12" x14ac:dyDescent="0.2">
      <c r="A782" s="65" t="s">
        <v>1458</v>
      </c>
      <c r="B782" s="66">
        <v>45258</v>
      </c>
      <c r="C782" s="65" t="s">
        <v>1462</v>
      </c>
      <c r="D782" s="65" t="s">
        <v>1463</v>
      </c>
      <c r="E782" s="60">
        <v>3840</v>
      </c>
      <c r="F782" s="60"/>
      <c r="G782" s="60">
        <v>-7208984.5899999999</v>
      </c>
      <c r="H782" s="60"/>
      <c r="I782" s="69">
        <v>-3840</v>
      </c>
      <c r="J782" s="70">
        <v>45260</v>
      </c>
      <c r="K782" s="71" t="s">
        <v>12</v>
      </c>
      <c r="L782" s="59"/>
    </row>
    <row r="783" spans="1:12" x14ac:dyDescent="0.2">
      <c r="A783" s="65" t="s">
        <v>1458</v>
      </c>
      <c r="B783" s="66">
        <v>45258</v>
      </c>
      <c r="C783" s="65" t="s">
        <v>1462</v>
      </c>
      <c r="D783" s="65" t="s">
        <v>1464</v>
      </c>
      <c r="E783" s="60">
        <v>4000</v>
      </c>
      <c r="F783" s="60"/>
      <c r="G783" s="60">
        <v>-7205144.5899999999</v>
      </c>
      <c r="H783" s="60"/>
      <c r="I783" s="69">
        <v>-4000</v>
      </c>
      <c r="J783" s="70">
        <v>45260</v>
      </c>
      <c r="K783" s="71" t="s">
        <v>12</v>
      </c>
      <c r="L783" s="59"/>
    </row>
    <row r="784" spans="1:12" x14ac:dyDescent="0.2">
      <c r="A784" s="65" t="s">
        <v>1458</v>
      </c>
      <c r="B784" s="66">
        <v>45258</v>
      </c>
      <c r="C784" s="65" t="s">
        <v>1462</v>
      </c>
      <c r="D784" s="65" t="s">
        <v>1465</v>
      </c>
      <c r="E784" s="60">
        <v>3570</v>
      </c>
      <c r="F784" s="60"/>
      <c r="G784" s="60">
        <v>-7201144.5899999999</v>
      </c>
      <c r="H784" s="60"/>
      <c r="I784" s="69">
        <v>-3570</v>
      </c>
      <c r="J784" s="70">
        <v>45260</v>
      </c>
      <c r="K784" s="71" t="s">
        <v>12</v>
      </c>
      <c r="L784" s="59"/>
    </row>
    <row r="785" spans="1:12" x14ac:dyDescent="0.2">
      <c r="A785" s="65" t="s">
        <v>1458</v>
      </c>
      <c r="B785" s="66">
        <v>45258</v>
      </c>
      <c r="C785" s="65" t="s">
        <v>1462</v>
      </c>
      <c r="D785" s="65" t="s">
        <v>1466</v>
      </c>
      <c r="E785" s="60">
        <v>956.2</v>
      </c>
      <c r="F785" s="60"/>
      <c r="G785" s="60">
        <v>-7197574.5899999999</v>
      </c>
      <c r="H785" s="60"/>
      <c r="I785" s="69">
        <v>-956.2</v>
      </c>
      <c r="J785" s="70">
        <v>45260</v>
      </c>
      <c r="K785" s="71" t="s">
        <v>12</v>
      </c>
      <c r="L785" s="59"/>
    </row>
    <row r="786" spans="1:12" x14ac:dyDescent="0.2">
      <c r="A786" s="65" t="s">
        <v>1458</v>
      </c>
      <c r="B786" s="66">
        <v>45258</v>
      </c>
      <c r="C786" s="65" t="s">
        <v>1462</v>
      </c>
      <c r="D786" s="65" t="s">
        <v>1467</v>
      </c>
      <c r="E786" s="60">
        <v>11400</v>
      </c>
      <c r="F786" s="60"/>
      <c r="G786" s="60">
        <v>-7196618.3899999997</v>
      </c>
      <c r="H786" s="60"/>
      <c r="I786" s="69">
        <v>-11400</v>
      </c>
      <c r="J786" s="70">
        <v>45260</v>
      </c>
      <c r="K786" s="71" t="s">
        <v>12</v>
      </c>
      <c r="L786" s="59"/>
    </row>
    <row r="787" spans="1:12" x14ac:dyDescent="0.2">
      <c r="A787" s="65" t="s">
        <v>1458</v>
      </c>
      <c r="B787" s="66">
        <v>45258</v>
      </c>
      <c r="C787" s="65" t="s">
        <v>1462</v>
      </c>
      <c r="D787" s="65" t="s">
        <v>1468</v>
      </c>
      <c r="E787" s="60">
        <v>3765</v>
      </c>
      <c r="F787" s="60"/>
      <c r="G787" s="60">
        <v>-7185218.3899999997</v>
      </c>
      <c r="H787" s="60"/>
      <c r="I787" s="69">
        <v>-3765</v>
      </c>
      <c r="J787" s="70">
        <v>45260</v>
      </c>
      <c r="K787" s="71" t="s">
        <v>12</v>
      </c>
      <c r="L787" s="59"/>
    </row>
    <row r="788" spans="1:12" x14ac:dyDescent="0.2">
      <c r="A788" s="65" t="s">
        <v>1458</v>
      </c>
      <c r="B788" s="66">
        <v>45258</v>
      </c>
      <c r="C788" s="65" t="s">
        <v>1462</v>
      </c>
      <c r="D788" s="65" t="s">
        <v>1469</v>
      </c>
      <c r="E788" s="60">
        <v>6930</v>
      </c>
      <c r="F788" s="60"/>
      <c r="G788" s="60">
        <v>-7181453.3899999997</v>
      </c>
      <c r="H788" s="60"/>
      <c r="I788" s="69">
        <v>-6930</v>
      </c>
      <c r="J788" s="70">
        <v>45260</v>
      </c>
      <c r="K788" s="71" t="s">
        <v>12</v>
      </c>
      <c r="L788" s="59"/>
    </row>
    <row r="789" spans="1:12" x14ac:dyDescent="0.2">
      <c r="A789" s="65" t="s">
        <v>1458</v>
      </c>
      <c r="B789" s="66">
        <v>45258</v>
      </c>
      <c r="C789" s="65" t="s">
        <v>1462</v>
      </c>
      <c r="D789" s="65" t="s">
        <v>1470</v>
      </c>
      <c r="E789" s="60">
        <v>200</v>
      </c>
      <c r="F789" s="60"/>
      <c r="G789" s="60">
        <v>-7174523.3899999997</v>
      </c>
      <c r="H789" s="60"/>
      <c r="I789" s="69">
        <v>-200</v>
      </c>
      <c r="J789" s="70">
        <v>45260</v>
      </c>
      <c r="K789" s="71" t="s">
        <v>12</v>
      </c>
      <c r="L789" s="59"/>
    </row>
    <row r="790" spans="1:12" x14ac:dyDescent="0.2">
      <c r="A790" s="65" t="s">
        <v>1458</v>
      </c>
      <c r="B790" s="66">
        <v>45258</v>
      </c>
      <c r="C790" s="65" t="s">
        <v>1462</v>
      </c>
      <c r="D790" s="65" t="s">
        <v>1467</v>
      </c>
      <c r="E790" s="60">
        <v>4200</v>
      </c>
      <c r="F790" s="60"/>
      <c r="G790" s="60">
        <v>-7174323.3899999997</v>
      </c>
      <c r="H790" s="60"/>
      <c r="I790" s="69">
        <v>-4200</v>
      </c>
      <c r="J790" s="70">
        <v>45260</v>
      </c>
      <c r="K790" s="71" t="s">
        <v>12</v>
      </c>
      <c r="L790" s="59"/>
    </row>
    <row r="791" spans="1:12" x14ac:dyDescent="0.2">
      <c r="A791" s="65" t="s">
        <v>1458</v>
      </c>
      <c r="B791" s="66">
        <v>45258</v>
      </c>
      <c r="C791" s="65" t="s">
        <v>1462</v>
      </c>
      <c r="D791" s="65" t="s">
        <v>1466</v>
      </c>
      <c r="E791" s="60">
        <v>10094.200000000001</v>
      </c>
      <c r="F791" s="60"/>
      <c r="G791" s="60">
        <v>-7170123.3899999997</v>
      </c>
      <c r="H791" s="60"/>
      <c r="I791" s="69">
        <v>-10094.200000000001</v>
      </c>
      <c r="J791" s="70">
        <v>45260</v>
      </c>
      <c r="K791" s="71" t="s">
        <v>12</v>
      </c>
      <c r="L791" s="59"/>
    </row>
    <row r="792" spans="1:12" x14ac:dyDescent="0.2">
      <c r="A792" s="65" t="s">
        <v>1458</v>
      </c>
      <c r="B792" s="66">
        <v>45258</v>
      </c>
      <c r="C792" s="65" t="s">
        <v>1462</v>
      </c>
      <c r="D792" s="65" t="s">
        <v>1471</v>
      </c>
      <c r="E792" s="60">
        <v>720</v>
      </c>
      <c r="F792" s="60"/>
      <c r="G792" s="60">
        <v>-7160029.1899999995</v>
      </c>
      <c r="H792" s="60"/>
      <c r="I792" s="69">
        <v>-720</v>
      </c>
      <c r="J792" s="70">
        <v>45260</v>
      </c>
      <c r="K792" s="71" t="s">
        <v>12</v>
      </c>
      <c r="L792" s="59"/>
    </row>
    <row r="793" spans="1:12" x14ac:dyDescent="0.2">
      <c r="A793" s="65" t="s">
        <v>1458</v>
      </c>
      <c r="B793" s="66">
        <v>45258</v>
      </c>
      <c r="C793" s="65" t="s">
        <v>1462</v>
      </c>
      <c r="D793" s="65" t="s">
        <v>1472</v>
      </c>
      <c r="E793" s="60">
        <v>5610</v>
      </c>
      <c r="F793" s="60"/>
      <c r="G793" s="60">
        <v>-7159309.1899999995</v>
      </c>
      <c r="H793" s="60"/>
      <c r="I793" s="69">
        <v>-5610</v>
      </c>
      <c r="J793" s="70">
        <v>45260</v>
      </c>
      <c r="K793" s="71" t="s">
        <v>12</v>
      </c>
      <c r="L793" s="59"/>
    </row>
    <row r="794" spans="1:12" x14ac:dyDescent="0.2">
      <c r="A794" s="65" t="s">
        <v>1458</v>
      </c>
      <c r="B794" s="66">
        <v>45258</v>
      </c>
      <c r="C794" s="65" t="s">
        <v>1462</v>
      </c>
      <c r="D794" s="65" t="s">
        <v>1473</v>
      </c>
      <c r="E794" s="60">
        <v>3600</v>
      </c>
      <c r="F794" s="60"/>
      <c r="G794" s="60">
        <v>-7153699.1899999995</v>
      </c>
      <c r="H794" s="60"/>
      <c r="I794" s="69">
        <v>-3600</v>
      </c>
      <c r="J794" s="70">
        <v>45260</v>
      </c>
      <c r="K794" s="71" t="s">
        <v>12</v>
      </c>
      <c r="L794" s="59"/>
    </row>
    <row r="795" spans="1:12" x14ac:dyDescent="0.2">
      <c r="A795" s="65" t="s">
        <v>1458</v>
      </c>
      <c r="B795" s="66">
        <v>45258</v>
      </c>
      <c r="C795" s="65" t="s">
        <v>1462</v>
      </c>
      <c r="D795" s="65" t="s">
        <v>1473</v>
      </c>
      <c r="E795" s="60">
        <v>3600</v>
      </c>
      <c r="F795" s="60"/>
      <c r="G795" s="60">
        <v>-7150099.1899999995</v>
      </c>
      <c r="H795" s="60"/>
      <c r="I795" s="69">
        <v>-3600</v>
      </c>
      <c r="J795" s="70">
        <v>45260</v>
      </c>
      <c r="K795" s="71" t="s">
        <v>12</v>
      </c>
      <c r="L795" s="59"/>
    </row>
    <row r="796" spans="1:12" x14ac:dyDescent="0.2">
      <c r="A796" s="65" t="s">
        <v>1458</v>
      </c>
      <c r="B796" s="66">
        <v>45258</v>
      </c>
      <c r="C796" s="65" t="s">
        <v>1462</v>
      </c>
      <c r="D796" s="65" t="s">
        <v>1474</v>
      </c>
      <c r="E796" s="60">
        <v>438</v>
      </c>
      <c r="F796" s="60"/>
      <c r="G796" s="60">
        <v>-7146499.1899999995</v>
      </c>
      <c r="H796" s="60"/>
      <c r="I796" s="69">
        <v>-438</v>
      </c>
      <c r="J796" s="70">
        <v>45260</v>
      </c>
      <c r="K796" s="71" t="s">
        <v>12</v>
      </c>
      <c r="L796" s="59"/>
    </row>
    <row r="797" spans="1:12" x14ac:dyDescent="0.2">
      <c r="A797" s="65" t="s">
        <v>1458</v>
      </c>
      <c r="B797" s="66">
        <v>45258</v>
      </c>
      <c r="C797" s="65" t="s">
        <v>1462</v>
      </c>
      <c r="D797" s="65" t="s">
        <v>1475</v>
      </c>
      <c r="E797" s="60">
        <v>420</v>
      </c>
      <c r="F797" s="60"/>
      <c r="G797" s="60">
        <v>-7146061.1899999995</v>
      </c>
      <c r="H797" s="60"/>
      <c r="I797" s="69">
        <v>-420</v>
      </c>
      <c r="J797" s="70">
        <v>45260</v>
      </c>
      <c r="K797" s="71" t="s">
        <v>12</v>
      </c>
      <c r="L797" s="59"/>
    </row>
    <row r="798" spans="1:12" x14ac:dyDescent="0.2">
      <c r="A798" s="65" t="s">
        <v>1458</v>
      </c>
      <c r="B798" s="66">
        <v>45258</v>
      </c>
      <c r="C798" s="65" t="s">
        <v>1462</v>
      </c>
      <c r="D798" s="65" t="s">
        <v>1466</v>
      </c>
      <c r="E798" s="60">
        <v>30.39</v>
      </c>
      <c r="F798" s="60"/>
      <c r="G798" s="60">
        <v>-7145641.1899999995</v>
      </c>
      <c r="H798" s="60"/>
      <c r="I798" s="69">
        <v>-30.39</v>
      </c>
      <c r="J798" s="70">
        <v>45260</v>
      </c>
      <c r="K798" s="71" t="s">
        <v>12</v>
      </c>
      <c r="L798" s="59"/>
    </row>
    <row r="799" spans="1:12" x14ac:dyDescent="0.2">
      <c r="A799" s="65" t="s">
        <v>1458</v>
      </c>
      <c r="B799" s="66">
        <v>45258</v>
      </c>
      <c r="C799" s="65" t="s">
        <v>1462</v>
      </c>
      <c r="D799" s="65" t="s">
        <v>1476</v>
      </c>
      <c r="E799" s="60">
        <v>15000</v>
      </c>
      <c r="F799" s="60"/>
      <c r="G799" s="60">
        <v>-7145610.7999999998</v>
      </c>
      <c r="H799" s="60"/>
      <c r="I799" s="69">
        <v>-15000</v>
      </c>
      <c r="J799" s="70">
        <v>45260</v>
      </c>
      <c r="K799" s="71" t="s">
        <v>1285</v>
      </c>
      <c r="L799" s="59"/>
    </row>
    <row r="800" spans="1:12" x14ac:dyDescent="0.2">
      <c r="A800" s="65" t="s">
        <v>1458</v>
      </c>
      <c r="B800" s="66">
        <v>45258</v>
      </c>
      <c r="C800" s="65" t="s">
        <v>1462</v>
      </c>
      <c r="D800" s="65" t="s">
        <v>1466</v>
      </c>
      <c r="E800" s="60">
        <v>15000</v>
      </c>
      <c r="F800" s="60"/>
      <c r="G800" s="60">
        <v>-7130610.7999999998</v>
      </c>
      <c r="H800" s="60"/>
      <c r="I800" s="69">
        <v>-15000</v>
      </c>
      <c r="J800" s="70">
        <v>45260</v>
      </c>
      <c r="K800" s="71" t="s">
        <v>1285</v>
      </c>
      <c r="L800" s="59"/>
    </row>
    <row r="801" spans="1:12" x14ac:dyDescent="0.2">
      <c r="A801" s="65" t="s">
        <v>1458</v>
      </c>
      <c r="B801" s="66">
        <v>45258</v>
      </c>
      <c r="C801" s="65" t="s">
        <v>1462</v>
      </c>
      <c r="D801" s="65" t="s">
        <v>1477</v>
      </c>
      <c r="E801" s="60">
        <v>10032</v>
      </c>
      <c r="F801" s="60"/>
      <c r="G801" s="60">
        <v>-7115610.7999999998</v>
      </c>
      <c r="H801" s="60"/>
      <c r="I801" s="69">
        <v>-10032</v>
      </c>
      <c r="J801" s="70">
        <v>45260</v>
      </c>
      <c r="K801" s="71" t="s">
        <v>12</v>
      </c>
      <c r="L801" s="59"/>
    </row>
    <row r="802" spans="1:12" x14ac:dyDescent="0.2">
      <c r="A802" s="65" t="s">
        <v>1458</v>
      </c>
      <c r="B802" s="66">
        <v>45258</v>
      </c>
      <c r="C802" s="65" t="s">
        <v>1462</v>
      </c>
      <c r="D802" s="65" t="s">
        <v>1478</v>
      </c>
      <c r="E802" s="60">
        <v>14797.8</v>
      </c>
      <c r="F802" s="60"/>
      <c r="G802" s="60">
        <v>-7105578.7999999998</v>
      </c>
      <c r="H802" s="60"/>
      <c r="I802" s="69">
        <v>-14797.8</v>
      </c>
      <c r="J802" s="70">
        <v>45260</v>
      </c>
      <c r="K802" s="71" t="s">
        <v>13</v>
      </c>
      <c r="L802" s="59"/>
    </row>
    <row r="803" spans="1:12" x14ac:dyDescent="0.2">
      <c r="A803" s="65" t="s">
        <v>1458</v>
      </c>
      <c r="B803" s="66">
        <v>45258</v>
      </c>
      <c r="C803" s="65" t="s">
        <v>1462</v>
      </c>
      <c r="D803" s="65" t="s">
        <v>1479</v>
      </c>
      <c r="E803" s="60">
        <v>2016</v>
      </c>
      <c r="F803" s="60"/>
      <c r="G803" s="60">
        <v>-7090781</v>
      </c>
      <c r="H803" s="60"/>
      <c r="I803" s="69">
        <v>-2016</v>
      </c>
      <c r="J803" s="70">
        <v>45260</v>
      </c>
      <c r="K803" s="71" t="s">
        <v>8</v>
      </c>
      <c r="L803" s="59"/>
    </row>
    <row r="804" spans="1:12" x14ac:dyDescent="0.2">
      <c r="A804" s="65" t="s">
        <v>1458</v>
      </c>
      <c r="B804" s="66">
        <v>45258</v>
      </c>
      <c r="C804" s="65" t="s">
        <v>1462</v>
      </c>
      <c r="D804" s="65" t="s">
        <v>1466</v>
      </c>
      <c r="E804" s="60">
        <v>9000</v>
      </c>
      <c r="F804" s="60"/>
      <c r="G804" s="60">
        <v>-7088765</v>
      </c>
      <c r="H804" s="60"/>
      <c r="I804" s="69">
        <v>-9000</v>
      </c>
      <c r="J804" s="70">
        <v>45260</v>
      </c>
      <c r="K804" s="71" t="s">
        <v>12</v>
      </c>
      <c r="L804" s="59"/>
    </row>
    <row r="805" spans="1:12" x14ac:dyDescent="0.2">
      <c r="A805" s="65" t="s">
        <v>1458</v>
      </c>
      <c r="B805" s="66">
        <v>45258</v>
      </c>
      <c r="C805" s="65" t="s">
        <v>1462</v>
      </c>
      <c r="D805" s="65" t="s">
        <v>1480</v>
      </c>
      <c r="E805" s="60"/>
      <c r="F805" s="60">
        <v>100</v>
      </c>
      <c r="G805" s="60">
        <v>-7079765</v>
      </c>
      <c r="H805" s="60"/>
      <c r="I805" s="69">
        <v>100</v>
      </c>
      <c r="J805" s="70">
        <v>45260</v>
      </c>
      <c r="K805" s="71" t="s">
        <v>11</v>
      </c>
      <c r="L805" s="59"/>
    </row>
    <row r="806" spans="1:12" x14ac:dyDescent="0.2">
      <c r="A806" s="65" t="s">
        <v>1458</v>
      </c>
      <c r="B806" s="66">
        <v>45258</v>
      </c>
      <c r="C806" s="65" t="s">
        <v>1462</v>
      </c>
      <c r="D806" s="65" t="s">
        <v>1481</v>
      </c>
      <c r="E806" s="60">
        <v>480000</v>
      </c>
      <c r="F806" s="60"/>
      <c r="G806" s="60">
        <v>-7079865</v>
      </c>
      <c r="H806" s="60"/>
      <c r="I806" s="69">
        <v>-480000</v>
      </c>
      <c r="J806" s="70">
        <v>45260</v>
      </c>
      <c r="K806" s="71" t="s">
        <v>1285</v>
      </c>
      <c r="L806" s="59"/>
    </row>
    <row r="807" spans="1:12" x14ac:dyDescent="0.2">
      <c r="A807" s="65" t="s">
        <v>1458</v>
      </c>
      <c r="B807" s="66">
        <v>45254</v>
      </c>
      <c r="C807" s="65"/>
      <c r="D807" s="65" t="s">
        <v>1482</v>
      </c>
      <c r="E807" s="60">
        <v>5100000</v>
      </c>
      <c r="F807" s="60"/>
      <c r="G807" s="60">
        <v>-6599865</v>
      </c>
      <c r="H807" s="60"/>
      <c r="I807" s="69">
        <v>-5100000</v>
      </c>
      <c r="J807" s="70">
        <v>45260</v>
      </c>
      <c r="K807" s="71" t="s">
        <v>737</v>
      </c>
      <c r="L807" s="59"/>
    </row>
    <row r="808" spans="1:12" x14ac:dyDescent="0.2">
      <c r="A808" s="65" t="s">
        <v>1458</v>
      </c>
      <c r="B808" s="66">
        <v>45253</v>
      </c>
      <c r="C808" s="65"/>
      <c r="D808" s="65" t="s">
        <v>1483</v>
      </c>
      <c r="E808" s="60">
        <v>1111000</v>
      </c>
      <c r="F808" s="60"/>
      <c r="G808" s="60">
        <v>-1499865</v>
      </c>
      <c r="H808" s="60"/>
      <c r="I808" s="69">
        <v>-1111000</v>
      </c>
      <c r="J808" s="70">
        <v>45260</v>
      </c>
      <c r="K808" s="71" t="s">
        <v>737</v>
      </c>
      <c r="L808" s="59"/>
    </row>
    <row r="809" spans="1:12" x14ac:dyDescent="0.2">
      <c r="A809" s="65" t="s">
        <v>1458</v>
      </c>
      <c r="B809" s="66">
        <v>45252</v>
      </c>
      <c r="C809" s="65" t="s">
        <v>7</v>
      </c>
      <c r="D809" s="65" t="s">
        <v>1484</v>
      </c>
      <c r="E809" s="60">
        <v>302400</v>
      </c>
      <c r="F809" s="60"/>
      <c r="G809" s="60">
        <v>-388865</v>
      </c>
      <c r="H809" s="73"/>
      <c r="I809" s="69">
        <v>-302400</v>
      </c>
      <c r="J809" s="70">
        <v>45260</v>
      </c>
      <c r="K809" s="71" t="s">
        <v>737</v>
      </c>
      <c r="L809" s="59"/>
    </row>
    <row r="810" spans="1:12" x14ac:dyDescent="0.2">
      <c r="A810" s="65" t="s">
        <v>1458</v>
      </c>
      <c r="B810" s="66">
        <v>45236</v>
      </c>
      <c r="C810" s="65"/>
      <c r="D810" s="65" t="s">
        <v>1485</v>
      </c>
      <c r="E810" s="60">
        <v>4668</v>
      </c>
      <c r="F810" s="60"/>
      <c r="G810" s="60">
        <v>-86465</v>
      </c>
      <c r="H810" s="73"/>
      <c r="I810" s="69">
        <v>-4668</v>
      </c>
      <c r="J810" s="70">
        <v>45260</v>
      </c>
      <c r="K810" s="71" t="s">
        <v>12</v>
      </c>
      <c r="L810" s="59"/>
    </row>
    <row r="811" spans="1:12" x14ac:dyDescent="0.2">
      <c r="A811" s="65" t="s">
        <v>1458</v>
      </c>
      <c r="B811" s="66">
        <v>45233</v>
      </c>
      <c r="C811" s="65"/>
      <c r="D811" s="65" t="s">
        <v>1486</v>
      </c>
      <c r="E811" s="60">
        <v>12000</v>
      </c>
      <c r="F811" s="60"/>
      <c r="G811" s="60">
        <v>-81797</v>
      </c>
      <c r="H811" s="73"/>
      <c r="I811" s="69">
        <v>-12000</v>
      </c>
      <c r="J811" s="70">
        <v>45260</v>
      </c>
      <c r="K811" s="71" t="s">
        <v>12</v>
      </c>
      <c r="L811" s="59"/>
    </row>
    <row r="812" spans="1:12" x14ac:dyDescent="0.2">
      <c r="A812" s="65" t="s">
        <v>1458</v>
      </c>
      <c r="B812" s="66">
        <v>45233</v>
      </c>
      <c r="C812" s="65" t="s">
        <v>1487</v>
      </c>
      <c r="D812" s="65" t="s">
        <v>1488</v>
      </c>
      <c r="E812" s="60">
        <v>9000</v>
      </c>
      <c r="F812" s="60"/>
      <c r="G812" s="60">
        <v>-69797</v>
      </c>
      <c r="H812" s="73"/>
      <c r="I812" s="69">
        <v>-9000</v>
      </c>
      <c r="J812" s="70">
        <v>45260</v>
      </c>
      <c r="K812" s="71" t="s">
        <v>13</v>
      </c>
      <c r="L812" s="59"/>
    </row>
    <row r="813" spans="1:12" x14ac:dyDescent="0.2">
      <c r="A813" s="65" t="s">
        <v>1458</v>
      </c>
      <c r="B813" s="66">
        <v>45233</v>
      </c>
      <c r="C813" s="65" t="s">
        <v>1489</v>
      </c>
      <c r="D813" s="65" t="s">
        <v>1490</v>
      </c>
      <c r="E813" s="60">
        <v>2736</v>
      </c>
      <c r="F813" s="60"/>
      <c r="G813" s="60">
        <v>-60797</v>
      </c>
      <c r="H813" s="73"/>
      <c r="I813" s="69">
        <v>-2736</v>
      </c>
      <c r="J813" s="70">
        <v>45260</v>
      </c>
      <c r="K813" s="71" t="s">
        <v>12</v>
      </c>
      <c r="L813" s="59"/>
    </row>
    <row r="814" spans="1:12" x14ac:dyDescent="0.2">
      <c r="A814" s="65" t="s">
        <v>1458</v>
      </c>
      <c r="B814" s="66">
        <v>45233</v>
      </c>
      <c r="C814" s="65" t="s">
        <v>1489</v>
      </c>
      <c r="D814" s="65" t="s">
        <v>1491</v>
      </c>
      <c r="E814" s="60">
        <v>15861</v>
      </c>
      <c r="F814" s="60"/>
      <c r="G814" s="60">
        <v>-58061</v>
      </c>
      <c r="H814" s="73"/>
      <c r="I814" s="69">
        <v>-15861</v>
      </c>
      <c r="J814" s="70">
        <v>45260</v>
      </c>
      <c r="K814" s="71" t="s">
        <v>13</v>
      </c>
      <c r="L814" s="59"/>
    </row>
    <row r="815" spans="1:12" x14ac:dyDescent="0.2">
      <c r="A815" s="65" t="s">
        <v>1458</v>
      </c>
      <c r="B815" s="66">
        <v>45231</v>
      </c>
      <c r="C815" s="65"/>
      <c r="D815" s="65" t="s">
        <v>550</v>
      </c>
      <c r="E815" s="60">
        <v>42200</v>
      </c>
      <c r="F815" s="60"/>
      <c r="G815" s="60">
        <v>-42200</v>
      </c>
      <c r="H815" s="73"/>
      <c r="I815" s="69">
        <v>-42200</v>
      </c>
      <c r="J815" s="70">
        <v>45260</v>
      </c>
      <c r="K815" s="71" t="s">
        <v>737</v>
      </c>
      <c r="L815" s="59"/>
    </row>
    <row r="816" spans="1:12" s="55" customFormat="1" x14ac:dyDescent="0.2">
      <c r="A816" s="76"/>
      <c r="B816" s="77"/>
      <c r="C816" s="76"/>
      <c r="D816" s="76"/>
      <c r="E816" s="78"/>
      <c r="F816" s="78"/>
      <c r="G816" s="78">
        <v>0</v>
      </c>
      <c r="H816" s="84"/>
      <c r="I816" s="80">
        <v>0</v>
      </c>
      <c r="J816" s="83"/>
      <c r="K816" s="81">
        <v>0</v>
      </c>
      <c r="L816" s="82"/>
    </row>
    <row r="817" spans="1:12" x14ac:dyDescent="0.2">
      <c r="A817" s="65" t="s">
        <v>1492</v>
      </c>
      <c r="B817" s="66">
        <v>45330</v>
      </c>
      <c r="C817" s="65" t="s">
        <v>1493</v>
      </c>
      <c r="D817" s="65" t="s">
        <v>1494</v>
      </c>
      <c r="E817" s="60">
        <v>12.62</v>
      </c>
      <c r="F817" s="60"/>
      <c r="G817" s="60">
        <v>3.7380232242867351E-10</v>
      </c>
      <c r="H817" s="73"/>
      <c r="I817" s="69">
        <v>-12.62</v>
      </c>
      <c r="J817" s="70">
        <v>45351</v>
      </c>
      <c r="K817" s="71" t="s">
        <v>737</v>
      </c>
      <c r="L817" s="59"/>
    </row>
    <row r="818" spans="1:12" x14ac:dyDescent="0.2">
      <c r="A818" s="65" t="s">
        <v>1492</v>
      </c>
      <c r="B818" s="66">
        <v>45330</v>
      </c>
      <c r="C818" s="65"/>
      <c r="D818" s="65" t="s">
        <v>823</v>
      </c>
      <c r="E818" s="60"/>
      <c r="F818" s="60">
        <v>12.62</v>
      </c>
      <c r="G818" s="60">
        <v>12.620000000373802</v>
      </c>
      <c r="H818" s="73"/>
      <c r="I818" s="69">
        <v>12.62</v>
      </c>
      <c r="J818" s="70">
        <v>45351</v>
      </c>
      <c r="K818" s="71" t="s">
        <v>1285</v>
      </c>
      <c r="L818" s="59"/>
    </row>
    <row r="819" spans="1:12" x14ac:dyDescent="0.2">
      <c r="A819" s="65" t="s">
        <v>1492</v>
      </c>
      <c r="B819" s="66">
        <v>45327</v>
      </c>
      <c r="C819" s="65"/>
      <c r="D819" s="65" t="s">
        <v>1495</v>
      </c>
      <c r="E819" s="60">
        <v>500</v>
      </c>
      <c r="F819" s="60"/>
      <c r="G819" s="60">
        <v>3.7380232242867351E-10</v>
      </c>
      <c r="H819" s="73"/>
      <c r="I819" s="69">
        <v>-500</v>
      </c>
      <c r="J819" s="70">
        <v>45351</v>
      </c>
      <c r="K819" s="71" t="s">
        <v>1285</v>
      </c>
      <c r="L819" s="59"/>
    </row>
    <row r="820" spans="1:12" x14ac:dyDescent="0.2">
      <c r="A820" s="65" t="s">
        <v>1492</v>
      </c>
      <c r="B820" s="66">
        <v>45264</v>
      </c>
      <c r="C820" s="65"/>
      <c r="D820" s="65" t="s">
        <v>823</v>
      </c>
      <c r="E820" s="60"/>
      <c r="F820" s="60">
        <v>4136.2</v>
      </c>
      <c r="G820" s="60">
        <v>500.0000000003738</v>
      </c>
      <c r="H820" s="73"/>
      <c r="I820" s="69">
        <v>4136.2</v>
      </c>
      <c r="J820" s="70">
        <v>45291</v>
      </c>
      <c r="K820" s="71" t="s">
        <v>1285</v>
      </c>
      <c r="L820" s="59"/>
    </row>
    <row r="821" spans="1:12" x14ac:dyDescent="0.2">
      <c r="A821" s="65" t="s">
        <v>1492</v>
      </c>
      <c r="B821" s="66">
        <v>45264</v>
      </c>
      <c r="C821" s="65"/>
      <c r="D821" s="65" t="s">
        <v>1496</v>
      </c>
      <c r="E821" s="60">
        <v>33759.599999999999</v>
      </c>
      <c r="F821" s="60"/>
      <c r="G821" s="60">
        <v>-3636.199999999626</v>
      </c>
      <c r="H821" s="73"/>
      <c r="I821" s="69">
        <v>-33759.599999999999</v>
      </c>
      <c r="J821" s="70">
        <v>45291</v>
      </c>
      <c r="K821" s="71" t="s">
        <v>1285</v>
      </c>
      <c r="L821" s="59"/>
    </row>
    <row r="822" spans="1:12" x14ac:dyDescent="0.2">
      <c r="A822" s="65" t="s">
        <v>1492</v>
      </c>
      <c r="B822" s="66">
        <v>45260</v>
      </c>
      <c r="C822" s="65"/>
      <c r="D822" s="65" t="s">
        <v>1497</v>
      </c>
      <c r="E822" s="60">
        <v>5249876.5999999996</v>
      </c>
      <c r="F822" s="60"/>
      <c r="G822" s="60">
        <v>30123.400000000373</v>
      </c>
      <c r="H822" s="73"/>
      <c r="I822" s="69">
        <v>-5249876.5999999996</v>
      </c>
      <c r="J822" s="70">
        <v>45260</v>
      </c>
      <c r="K822" s="71" t="s">
        <v>737</v>
      </c>
      <c r="L822" s="59"/>
    </row>
    <row r="823" spans="1:12" x14ac:dyDescent="0.2">
      <c r="A823" s="65" t="s">
        <v>1492</v>
      </c>
      <c r="B823" s="66">
        <v>45260</v>
      </c>
      <c r="C823" s="65" t="s">
        <v>1498</v>
      </c>
      <c r="D823" s="65" t="s">
        <v>1499</v>
      </c>
      <c r="E823" s="60">
        <v>8020000</v>
      </c>
      <c r="F823" s="60"/>
      <c r="G823" s="60">
        <v>5280000</v>
      </c>
      <c r="H823" s="73"/>
      <c r="I823" s="69">
        <v>-8020000</v>
      </c>
      <c r="J823" s="70">
        <v>45260</v>
      </c>
      <c r="K823" s="71" t="s">
        <v>1285</v>
      </c>
      <c r="L823" s="59"/>
    </row>
    <row r="824" spans="1:12" x14ac:dyDescent="0.2">
      <c r="A824" s="65" t="s">
        <v>1492</v>
      </c>
      <c r="B824" s="66">
        <v>45260</v>
      </c>
      <c r="C824" s="65"/>
      <c r="D824" s="65" t="s">
        <v>1500</v>
      </c>
      <c r="E824" s="60"/>
      <c r="F824" s="60">
        <v>5200000</v>
      </c>
      <c r="G824" s="60">
        <v>13300000</v>
      </c>
      <c r="H824" s="73"/>
      <c r="I824" s="69">
        <v>5200000</v>
      </c>
      <c r="J824" s="70">
        <v>45260</v>
      </c>
      <c r="K824" s="71" t="s">
        <v>737</v>
      </c>
      <c r="L824" s="59"/>
    </row>
    <row r="825" spans="1:12" x14ac:dyDescent="0.2">
      <c r="A825" s="65" t="s">
        <v>1492</v>
      </c>
      <c r="B825" s="66">
        <v>45254</v>
      </c>
      <c r="C825" s="65"/>
      <c r="D825" s="65" t="s">
        <v>1501</v>
      </c>
      <c r="E825" s="60"/>
      <c r="F825" s="60">
        <v>3000000</v>
      </c>
      <c r="G825" s="60">
        <v>8100000</v>
      </c>
      <c r="H825" s="73"/>
      <c r="I825" s="69">
        <v>3000000</v>
      </c>
      <c r="J825" s="70">
        <v>45260</v>
      </c>
      <c r="K825" s="71" t="s">
        <v>737</v>
      </c>
      <c r="L825" s="59"/>
    </row>
    <row r="826" spans="1:12" x14ac:dyDescent="0.2">
      <c r="A826" s="65" t="s">
        <v>1492</v>
      </c>
      <c r="B826" s="66">
        <v>45254</v>
      </c>
      <c r="C826" s="65"/>
      <c r="D826" s="65" t="s">
        <v>1501</v>
      </c>
      <c r="E826" s="60"/>
      <c r="F826" s="60">
        <v>5100000</v>
      </c>
      <c r="G826" s="60">
        <v>5100000</v>
      </c>
      <c r="H826" s="73"/>
      <c r="I826" s="69">
        <v>5100000</v>
      </c>
      <c r="J826" s="70">
        <v>45260</v>
      </c>
      <c r="K826" s="71" t="s">
        <v>737</v>
      </c>
      <c r="L826" s="59"/>
    </row>
    <row r="827" spans="1:12" s="55" customFormat="1" x14ac:dyDescent="0.2">
      <c r="A827" s="76"/>
      <c r="B827" s="77"/>
      <c r="C827" s="76"/>
      <c r="D827" s="76"/>
      <c r="E827" s="78"/>
      <c r="F827" s="78"/>
      <c r="G827" s="78">
        <v>0</v>
      </c>
      <c r="H827" s="84"/>
      <c r="I827" s="80">
        <v>0</v>
      </c>
      <c r="J827" s="83"/>
      <c r="K827" s="81"/>
      <c r="L827" s="82"/>
    </row>
    <row r="828" spans="1:12" x14ac:dyDescent="0.2">
      <c r="A828" s="65" t="s">
        <v>550</v>
      </c>
      <c r="B828" s="66">
        <v>45350</v>
      </c>
      <c r="C828" s="75"/>
      <c r="D828" s="75" t="s">
        <v>823</v>
      </c>
      <c r="E828" s="60">
        <v>68104.87</v>
      </c>
      <c r="F828" s="60"/>
      <c r="G828" s="60">
        <v>0</v>
      </c>
      <c r="H828" s="73"/>
      <c r="I828" s="69">
        <v>-68104.87</v>
      </c>
      <c r="J828" s="70">
        <v>45351</v>
      </c>
      <c r="K828" s="71" t="s">
        <v>737</v>
      </c>
      <c r="L828" s="59"/>
    </row>
    <row r="829" spans="1:12" x14ac:dyDescent="0.2">
      <c r="A829" s="65" t="s">
        <v>550</v>
      </c>
      <c r="B829" s="66">
        <v>45350</v>
      </c>
      <c r="C829" s="65"/>
      <c r="D829" s="65" t="s">
        <v>823</v>
      </c>
      <c r="E829" s="60"/>
      <c r="F829" s="60">
        <v>241.09</v>
      </c>
      <c r="G829" s="60">
        <v>68104.87000000001</v>
      </c>
      <c r="H829" s="73"/>
      <c r="I829" s="69">
        <v>241.09</v>
      </c>
      <c r="J829" s="70">
        <v>45351</v>
      </c>
      <c r="K829" s="87" t="s">
        <v>14</v>
      </c>
      <c r="L829" s="59" t="s">
        <v>823</v>
      </c>
    </row>
    <row r="830" spans="1:12" x14ac:dyDescent="0.2">
      <c r="A830" s="65" t="s">
        <v>550</v>
      </c>
      <c r="B830" s="66">
        <v>45349</v>
      </c>
      <c r="C830" s="65"/>
      <c r="D830" s="65" t="s">
        <v>550</v>
      </c>
      <c r="E830" s="60">
        <v>22740</v>
      </c>
      <c r="F830" s="60"/>
      <c r="G830" s="60">
        <v>67863.780000000013</v>
      </c>
      <c r="H830" s="73"/>
      <c r="I830" s="69">
        <v>-22740</v>
      </c>
      <c r="J830" s="70">
        <v>45351</v>
      </c>
      <c r="K830" s="71" t="s">
        <v>1285</v>
      </c>
      <c r="L830" s="59"/>
    </row>
    <row r="831" spans="1:12" x14ac:dyDescent="0.2">
      <c r="A831" s="65" t="s">
        <v>550</v>
      </c>
      <c r="B831" s="66">
        <v>45322</v>
      </c>
      <c r="C831" s="65"/>
      <c r="D831" s="65" t="s">
        <v>823</v>
      </c>
      <c r="E831" s="60"/>
      <c r="F831" s="60">
        <v>242.61</v>
      </c>
      <c r="G831" s="60">
        <v>90603.780000000013</v>
      </c>
      <c r="H831" s="73"/>
      <c r="I831" s="69">
        <v>242.61</v>
      </c>
      <c r="J831" s="70">
        <v>45322</v>
      </c>
      <c r="K831" s="87" t="s">
        <v>14</v>
      </c>
      <c r="L831" s="59" t="s">
        <v>823</v>
      </c>
    </row>
    <row r="832" spans="1:12" x14ac:dyDescent="0.2">
      <c r="A832" s="65" t="s">
        <v>550</v>
      </c>
      <c r="B832" s="66">
        <v>45294</v>
      </c>
      <c r="C832" s="65"/>
      <c r="D832" s="65" t="s">
        <v>823</v>
      </c>
      <c r="E832" s="60"/>
      <c r="F832" s="60">
        <v>73.099999999999994</v>
      </c>
      <c r="G832" s="60">
        <v>90361.170000000013</v>
      </c>
      <c r="H832" s="73"/>
      <c r="I832" s="69">
        <v>73.099999999999994</v>
      </c>
      <c r="J832" s="70">
        <v>45322</v>
      </c>
      <c r="K832" s="87" t="s">
        <v>14</v>
      </c>
      <c r="L832" s="59" t="s">
        <v>823</v>
      </c>
    </row>
    <row r="833" spans="1:12" x14ac:dyDescent="0.2">
      <c r="A833" s="65" t="s">
        <v>550</v>
      </c>
      <c r="B833" s="66">
        <v>45294</v>
      </c>
      <c r="C833" s="75"/>
      <c r="D833" s="75" t="s">
        <v>823</v>
      </c>
      <c r="E833" s="60"/>
      <c r="F833" s="60">
        <v>281.94</v>
      </c>
      <c r="G833" s="60">
        <v>90288.07</v>
      </c>
      <c r="H833" s="73"/>
      <c r="I833" s="69">
        <v>281.94</v>
      </c>
      <c r="J833" s="70">
        <v>45322</v>
      </c>
      <c r="K833" s="87" t="s">
        <v>14</v>
      </c>
      <c r="L833" s="59" t="s">
        <v>823</v>
      </c>
    </row>
    <row r="834" spans="1:12" x14ac:dyDescent="0.2">
      <c r="A834" s="65" t="s">
        <v>550</v>
      </c>
      <c r="B834" s="66">
        <v>45266</v>
      </c>
      <c r="C834" s="65"/>
      <c r="D834" s="65" t="s">
        <v>7</v>
      </c>
      <c r="E834" s="60">
        <v>255000</v>
      </c>
      <c r="F834" s="60"/>
      <c r="G834" s="60">
        <v>90006.13</v>
      </c>
      <c r="H834" s="73"/>
      <c r="I834" s="69">
        <v>-255000</v>
      </c>
      <c r="J834" s="70">
        <v>45291</v>
      </c>
      <c r="K834" s="71" t="s">
        <v>7</v>
      </c>
      <c r="L834" s="59"/>
    </row>
    <row r="835" spans="1:12" x14ac:dyDescent="0.2">
      <c r="A835" s="65" t="s">
        <v>550</v>
      </c>
      <c r="B835" s="66">
        <v>45264</v>
      </c>
      <c r="C835" s="75"/>
      <c r="D835" s="75" t="s">
        <v>823</v>
      </c>
      <c r="E835" s="60"/>
      <c r="F835" s="60">
        <v>349.48</v>
      </c>
      <c r="G835" s="60">
        <v>345006.13</v>
      </c>
      <c r="H835" s="73"/>
      <c r="I835" s="69">
        <v>349.48</v>
      </c>
      <c r="J835" s="70">
        <v>45291</v>
      </c>
      <c r="K835" s="87" t="s">
        <v>14</v>
      </c>
      <c r="L835" s="59" t="s">
        <v>823</v>
      </c>
    </row>
    <row r="836" spans="1:12" x14ac:dyDescent="0.2">
      <c r="A836" s="65" t="s">
        <v>550</v>
      </c>
      <c r="B836" s="66">
        <v>45252</v>
      </c>
      <c r="C836" s="65"/>
      <c r="D836" s="65" t="s">
        <v>1502</v>
      </c>
      <c r="E836" s="60"/>
      <c r="F836" s="60">
        <v>302400</v>
      </c>
      <c r="G836" s="60">
        <v>344656.65</v>
      </c>
      <c r="H836" s="73"/>
      <c r="I836" s="69">
        <v>302400</v>
      </c>
      <c r="J836" s="70">
        <v>45260</v>
      </c>
      <c r="K836" s="71" t="s">
        <v>737</v>
      </c>
      <c r="L836" s="59"/>
    </row>
    <row r="837" spans="1:12" x14ac:dyDescent="0.2">
      <c r="A837" s="65" t="s">
        <v>550</v>
      </c>
      <c r="B837" s="66">
        <v>45231</v>
      </c>
      <c r="C837" s="75"/>
      <c r="D837" s="75" t="s">
        <v>823</v>
      </c>
      <c r="E837" s="60"/>
      <c r="F837" s="60">
        <v>56.65</v>
      </c>
      <c r="G837" s="60">
        <v>42256.65</v>
      </c>
      <c r="H837" s="73"/>
      <c r="I837" s="69">
        <v>56.65</v>
      </c>
      <c r="J837" s="70">
        <v>45260</v>
      </c>
      <c r="K837" s="87" t="s">
        <v>14</v>
      </c>
      <c r="L837" s="59" t="s">
        <v>823</v>
      </c>
    </row>
    <row r="838" spans="1:12" x14ac:dyDescent="0.2">
      <c r="A838" s="65" t="s">
        <v>550</v>
      </c>
      <c r="B838" s="66">
        <v>45231</v>
      </c>
      <c r="C838" s="65"/>
      <c r="D838" s="65" t="s">
        <v>1503</v>
      </c>
      <c r="E838" s="60"/>
      <c r="F838" s="60">
        <v>42200</v>
      </c>
      <c r="G838" s="60">
        <v>42200</v>
      </c>
      <c r="H838" s="73"/>
      <c r="I838" s="69">
        <v>42200</v>
      </c>
      <c r="J838" s="70">
        <v>45260</v>
      </c>
      <c r="K838" s="71" t="s">
        <v>737</v>
      </c>
      <c r="L838" s="59"/>
    </row>
    <row r="839" spans="1:12" x14ac:dyDescent="0.2">
      <c r="A839" s="65"/>
      <c r="B839" s="66"/>
      <c r="C839" s="65"/>
      <c r="D839" s="65"/>
      <c r="E839" s="60"/>
      <c r="F839" s="60"/>
      <c r="G839" s="60"/>
      <c r="H839" s="60"/>
      <c r="I839" s="69"/>
      <c r="J839" s="70"/>
      <c r="K839" s="71"/>
      <c r="L839" s="59"/>
    </row>
    <row r="840" spans="1:12" x14ac:dyDescent="0.2">
      <c r="A840" s="65"/>
      <c r="B840" s="66"/>
      <c r="C840" s="65"/>
      <c r="D840" s="65"/>
      <c r="E840" s="60"/>
      <c r="F840" s="60"/>
      <c r="G840" s="60"/>
      <c r="H840" s="60"/>
      <c r="I840" s="69"/>
      <c r="J840" s="70"/>
      <c r="K840" s="71"/>
      <c r="L840" s="59"/>
    </row>
    <row r="841" spans="1:12" x14ac:dyDescent="0.2">
      <c r="A841" s="65"/>
      <c r="B841" s="66"/>
      <c r="C841" s="65"/>
      <c r="D841" s="65"/>
      <c r="E841" s="60"/>
      <c r="F841" s="60"/>
      <c r="G841" s="60"/>
      <c r="H841" s="60"/>
      <c r="I841" s="69"/>
      <c r="J841" s="70"/>
      <c r="K841" s="71"/>
      <c r="L841" s="59"/>
    </row>
    <row r="842" spans="1:12" x14ac:dyDescent="0.2">
      <c r="A842" s="65"/>
      <c r="B842" s="66"/>
      <c r="C842" s="65"/>
      <c r="D842" s="65"/>
      <c r="E842" s="60"/>
      <c r="F842" s="60"/>
      <c r="G842" s="60"/>
      <c r="H842" s="60"/>
      <c r="I842" s="69"/>
      <c r="J842" s="70"/>
      <c r="K842" s="71"/>
      <c r="L842" s="59"/>
    </row>
    <row r="843" spans="1:12" x14ac:dyDescent="0.2">
      <c r="A843" s="65"/>
      <c r="B843" s="66"/>
      <c r="C843" s="65"/>
      <c r="D843" s="65"/>
      <c r="E843" s="60"/>
      <c r="F843" s="60"/>
      <c r="G843" s="60"/>
      <c r="H843" s="60"/>
      <c r="I843" s="69"/>
      <c r="J843" s="70"/>
      <c r="K843" s="71"/>
      <c r="L843" s="59"/>
    </row>
    <row r="844" spans="1:12" x14ac:dyDescent="0.2">
      <c r="A844" s="65"/>
      <c r="B844" s="66"/>
      <c r="C844" s="65"/>
      <c r="D844" s="65"/>
      <c r="E844" s="60"/>
      <c r="F844" s="60"/>
      <c r="G844" s="60"/>
      <c r="H844" s="60"/>
      <c r="I844" s="69"/>
      <c r="J844" s="70"/>
      <c r="K844" s="71"/>
      <c r="L844" s="59"/>
    </row>
    <row r="845" spans="1:12" x14ac:dyDescent="0.2">
      <c r="A845" s="65"/>
      <c r="B845" s="66"/>
      <c r="C845" s="65"/>
      <c r="D845" s="65"/>
      <c r="E845" s="60"/>
      <c r="F845" s="60"/>
      <c r="G845" s="60"/>
      <c r="H845" s="60"/>
      <c r="I845" s="69"/>
      <c r="J845" s="70"/>
      <c r="K845" s="71"/>
      <c r="L845" s="59"/>
    </row>
    <row r="846" spans="1:12" x14ac:dyDescent="0.2">
      <c r="A846" s="65"/>
      <c r="B846" s="66"/>
      <c r="C846" s="65"/>
      <c r="D846" s="65"/>
      <c r="E846" s="60"/>
      <c r="F846" s="60"/>
      <c r="G846" s="60"/>
      <c r="H846" s="60"/>
      <c r="I846" s="69"/>
      <c r="J846" s="70"/>
      <c r="K846" s="71"/>
      <c r="L846" s="59"/>
    </row>
    <row r="847" spans="1:12" x14ac:dyDescent="0.2">
      <c r="A847" s="65"/>
      <c r="B847" s="66"/>
      <c r="C847" s="65"/>
      <c r="D847" s="65"/>
      <c r="E847" s="60"/>
      <c r="F847" s="60"/>
      <c r="G847" s="60"/>
      <c r="H847" s="60"/>
      <c r="I847" s="69"/>
      <c r="J847" s="70"/>
      <c r="K847" s="71"/>
      <c r="L847" s="59"/>
    </row>
    <row r="848" spans="1:12" x14ac:dyDescent="0.2">
      <c r="A848" s="65"/>
      <c r="B848" s="66"/>
      <c r="C848" s="65"/>
      <c r="D848" s="65"/>
      <c r="E848" s="60"/>
      <c r="F848" s="60"/>
      <c r="G848" s="60"/>
      <c r="H848" s="60"/>
      <c r="I848" s="69"/>
      <c r="J848" s="70"/>
      <c r="K848" s="71"/>
      <c r="L848" s="59"/>
    </row>
    <row r="849" spans="1:12" x14ac:dyDescent="0.2">
      <c r="A849" s="65"/>
      <c r="B849" s="66"/>
      <c r="C849" s="65"/>
      <c r="D849" s="65"/>
      <c r="E849" s="60"/>
      <c r="F849" s="60"/>
      <c r="G849" s="60"/>
      <c r="H849" s="60"/>
      <c r="I849" s="69"/>
      <c r="J849" s="70"/>
      <c r="K849" s="71"/>
      <c r="L849" s="59"/>
    </row>
    <row r="850" spans="1:12" x14ac:dyDescent="0.2">
      <c r="A850" s="65"/>
      <c r="B850" s="66"/>
      <c r="C850" s="65"/>
      <c r="D850" s="65"/>
      <c r="E850" s="60"/>
      <c r="F850" s="60"/>
      <c r="G850" s="60"/>
      <c r="H850" s="60"/>
      <c r="I850" s="69"/>
      <c r="J850" s="70"/>
      <c r="K850" s="71"/>
      <c r="L850" s="59"/>
    </row>
    <row r="851" spans="1:12" x14ac:dyDescent="0.2">
      <c r="A851" s="65"/>
      <c r="B851" s="66"/>
      <c r="C851" s="65"/>
      <c r="D851" s="65"/>
      <c r="E851" s="60"/>
      <c r="F851" s="60"/>
      <c r="G851" s="60"/>
      <c r="H851" s="60"/>
      <c r="I851" s="69"/>
      <c r="J851" s="70"/>
      <c r="K851" s="71"/>
      <c r="L851" s="59"/>
    </row>
    <row r="852" spans="1:12" x14ac:dyDescent="0.2">
      <c r="A852" s="65"/>
      <c r="B852" s="66"/>
      <c r="C852" s="65"/>
      <c r="D852" s="65"/>
      <c r="E852" s="60"/>
      <c r="F852" s="60"/>
      <c r="G852" s="60"/>
      <c r="H852" s="60"/>
      <c r="I852" s="69"/>
      <c r="J852" s="70"/>
      <c r="K852" s="71"/>
      <c r="L852" s="59"/>
    </row>
    <row r="853" spans="1:12" x14ac:dyDescent="0.2">
      <c r="A853" s="65"/>
      <c r="B853" s="66"/>
      <c r="C853" s="65"/>
      <c r="D853" s="65"/>
      <c r="E853" s="60"/>
      <c r="F853" s="60"/>
      <c r="G853" s="60"/>
      <c r="H853" s="73"/>
      <c r="I853" s="69"/>
      <c r="J853" s="70"/>
      <c r="K853" s="71"/>
      <c r="L853" s="59"/>
    </row>
    <row r="854" spans="1:12" x14ac:dyDescent="0.2">
      <c r="A854" s="65"/>
      <c r="B854" s="66"/>
      <c r="C854" s="65"/>
      <c r="D854" s="65"/>
      <c r="E854" s="60"/>
      <c r="F854" s="60"/>
      <c r="G854" s="60"/>
      <c r="H854" s="60"/>
      <c r="I854" s="69"/>
      <c r="J854" s="70"/>
      <c r="K854" s="71"/>
      <c r="L854" s="59"/>
    </row>
    <row r="855" spans="1:12" x14ac:dyDescent="0.2">
      <c r="A855" s="65"/>
      <c r="B855" s="66"/>
      <c r="C855" s="65"/>
      <c r="D855" s="65"/>
      <c r="E855" s="60"/>
      <c r="F855" s="60"/>
      <c r="G855" s="60"/>
      <c r="H855" s="60"/>
      <c r="I855" s="69"/>
      <c r="J855" s="70"/>
      <c r="K855" s="71"/>
      <c r="L855" s="59"/>
    </row>
    <row r="856" spans="1:12" x14ac:dyDescent="0.2">
      <c r="A856" s="65"/>
      <c r="B856" s="66"/>
      <c r="C856" s="65"/>
      <c r="D856" s="65"/>
      <c r="E856" s="60"/>
      <c r="F856" s="60"/>
      <c r="G856" s="60"/>
      <c r="H856" s="73"/>
      <c r="I856" s="69"/>
      <c r="J856" s="70"/>
      <c r="K856" s="71"/>
      <c r="L856" s="59"/>
    </row>
    <row r="857" spans="1:12" x14ac:dyDescent="0.2">
      <c r="A857" s="65"/>
      <c r="B857" s="66"/>
      <c r="C857" s="65"/>
      <c r="D857" s="65"/>
      <c r="E857" s="60"/>
      <c r="F857" s="60"/>
      <c r="G857" s="60"/>
      <c r="H857" s="73"/>
      <c r="I857" s="69"/>
      <c r="J857" s="70"/>
      <c r="K857" s="71"/>
      <c r="L857" s="59"/>
    </row>
    <row r="858" spans="1:12" x14ac:dyDescent="0.2">
      <c r="A858" s="65"/>
      <c r="B858" s="66"/>
      <c r="C858" s="65"/>
      <c r="D858" s="65"/>
      <c r="E858" s="60"/>
      <c r="F858" s="60"/>
      <c r="G858" s="60"/>
      <c r="H858" s="60"/>
      <c r="I858" s="69"/>
      <c r="J858" s="70"/>
      <c r="K858" s="71"/>
      <c r="L858" s="59"/>
    </row>
    <row r="859" spans="1:12" x14ac:dyDescent="0.2">
      <c r="A859" s="65"/>
      <c r="B859" s="66"/>
      <c r="C859" s="65"/>
      <c r="D859" s="65"/>
      <c r="E859" s="60"/>
      <c r="F859" s="60"/>
      <c r="G859" s="60"/>
      <c r="H859" s="60"/>
      <c r="I859" s="69"/>
      <c r="J859" s="70"/>
      <c r="K859" s="71"/>
      <c r="L859" s="59"/>
    </row>
    <row r="860" spans="1:12" x14ac:dyDescent="0.2">
      <c r="A860" s="65"/>
      <c r="B860" s="66"/>
      <c r="C860" s="65"/>
      <c r="D860" s="65"/>
      <c r="E860" s="60"/>
      <c r="F860" s="60"/>
      <c r="G860" s="60"/>
      <c r="H860" s="73"/>
      <c r="I860" s="69"/>
      <c r="J860" s="70"/>
      <c r="K860" s="71"/>
      <c r="L860" s="59"/>
    </row>
    <row r="861" spans="1:12" x14ac:dyDescent="0.2">
      <c r="A861" s="65"/>
      <c r="B861" s="66"/>
      <c r="C861" s="65"/>
      <c r="D861" s="65"/>
      <c r="E861" s="60"/>
      <c r="F861" s="60"/>
      <c r="G861" s="60"/>
      <c r="H861" s="60"/>
      <c r="I861" s="69"/>
      <c r="J861" s="70"/>
      <c r="K861" s="71"/>
      <c r="L861" s="59"/>
    </row>
    <row r="862" spans="1:12" x14ac:dyDescent="0.2">
      <c r="A862" s="65"/>
      <c r="B862" s="66"/>
      <c r="C862" s="65"/>
      <c r="D862" s="65"/>
      <c r="E862" s="60"/>
      <c r="F862" s="60"/>
      <c r="G862" s="60"/>
      <c r="H862" s="60"/>
      <c r="I862" s="69"/>
      <c r="J862" s="70"/>
      <c r="K862" s="71"/>
      <c r="L862" s="59"/>
    </row>
    <row r="863" spans="1:12" x14ac:dyDescent="0.2">
      <c r="A863" s="65"/>
      <c r="B863" s="66"/>
      <c r="C863" s="65"/>
      <c r="D863" s="65"/>
      <c r="E863" s="60"/>
      <c r="F863" s="60"/>
      <c r="G863" s="60"/>
      <c r="H863" s="60"/>
      <c r="I863" s="69"/>
      <c r="J863" s="70"/>
      <c r="K863" s="71"/>
      <c r="L863" s="59"/>
    </row>
    <row r="864" spans="1:12" x14ac:dyDescent="0.2">
      <c r="A864" s="65"/>
      <c r="B864" s="66"/>
      <c r="C864" s="65"/>
      <c r="D864" s="65"/>
      <c r="E864" s="60"/>
      <c r="F864" s="60"/>
      <c r="G864" s="60"/>
      <c r="H864" s="60"/>
      <c r="I864" s="69"/>
      <c r="J864" s="70"/>
      <c r="K864" s="71"/>
      <c r="L864" s="59"/>
    </row>
    <row r="865" spans="1:12" x14ac:dyDescent="0.2">
      <c r="A865" s="65"/>
      <c r="B865" s="66"/>
      <c r="C865" s="65"/>
      <c r="D865" s="65"/>
      <c r="E865" s="60"/>
      <c r="F865" s="60"/>
      <c r="G865" s="60"/>
      <c r="H865" s="60"/>
      <c r="I865" s="69"/>
      <c r="J865" s="70"/>
      <c r="K865" s="71"/>
      <c r="L865" s="59"/>
    </row>
    <row r="866" spans="1:12" x14ac:dyDescent="0.2">
      <c r="A866" s="65"/>
      <c r="B866" s="66"/>
      <c r="C866" s="65"/>
      <c r="D866" s="65"/>
      <c r="E866" s="60"/>
      <c r="F866" s="60"/>
      <c r="G866" s="60"/>
      <c r="H866" s="60"/>
      <c r="I866" s="69"/>
      <c r="J866" s="70"/>
      <c r="K866" s="71"/>
      <c r="L866" s="59"/>
    </row>
    <row r="867" spans="1:12" x14ac:dyDescent="0.2">
      <c r="A867" s="65"/>
      <c r="B867" s="66"/>
      <c r="C867" s="65"/>
      <c r="D867" s="65"/>
      <c r="E867" s="60"/>
      <c r="F867" s="60"/>
      <c r="G867" s="60"/>
      <c r="H867" s="73"/>
      <c r="I867" s="69"/>
      <c r="J867" s="70"/>
      <c r="K867" s="71"/>
      <c r="L867" s="59"/>
    </row>
    <row r="868" spans="1:12" x14ac:dyDescent="0.2">
      <c r="A868" s="65"/>
      <c r="B868" s="66"/>
      <c r="C868" s="65"/>
      <c r="D868" s="65"/>
      <c r="E868" s="60"/>
      <c r="F868" s="60"/>
      <c r="G868" s="60"/>
      <c r="H868" s="60"/>
      <c r="I868" s="69"/>
      <c r="J868" s="70"/>
      <c r="K868" s="71"/>
      <c r="L868" s="59"/>
    </row>
    <row r="869" spans="1:12" x14ac:dyDescent="0.2">
      <c r="A869" s="65"/>
      <c r="B869" s="66"/>
      <c r="C869" s="65"/>
      <c r="D869" s="65"/>
      <c r="E869" s="60"/>
      <c r="F869" s="60"/>
      <c r="G869" s="60"/>
      <c r="H869" s="60"/>
      <c r="I869" s="69"/>
      <c r="J869" s="70"/>
      <c r="K869" s="71"/>
      <c r="L869" s="59"/>
    </row>
    <row r="870" spans="1:12" x14ac:dyDescent="0.2">
      <c r="A870" s="65"/>
      <c r="B870" s="66"/>
      <c r="C870" s="65"/>
      <c r="D870" s="65"/>
      <c r="E870" s="60"/>
      <c r="F870" s="60"/>
      <c r="G870" s="60"/>
      <c r="H870" s="73"/>
      <c r="I870" s="69"/>
      <c r="J870" s="70"/>
      <c r="K870" s="71"/>
      <c r="L870" s="59"/>
    </row>
    <row r="871" spans="1:12" x14ac:dyDescent="0.2">
      <c r="A871" s="65"/>
      <c r="B871" s="66"/>
      <c r="C871" s="65"/>
      <c r="D871" s="65"/>
      <c r="E871" s="60"/>
      <c r="F871" s="60"/>
      <c r="G871" s="60"/>
      <c r="H871" s="60"/>
      <c r="I871" s="69"/>
      <c r="J871" s="70"/>
      <c r="K871" s="71"/>
      <c r="L871" s="59"/>
    </row>
    <row r="872" spans="1:12" x14ac:dyDescent="0.2">
      <c r="A872" s="65"/>
      <c r="B872" s="66"/>
      <c r="C872" s="65"/>
      <c r="D872" s="65"/>
      <c r="E872" s="60"/>
      <c r="F872" s="60"/>
      <c r="G872" s="60"/>
      <c r="H872" s="60"/>
      <c r="I872" s="69"/>
      <c r="J872" s="70"/>
      <c r="K872" s="71"/>
      <c r="L872" s="59"/>
    </row>
    <row r="873" spans="1:12" x14ac:dyDescent="0.2">
      <c r="A873" s="65"/>
      <c r="B873" s="66"/>
      <c r="C873" s="65"/>
      <c r="D873" s="65"/>
      <c r="E873" s="60"/>
      <c r="F873" s="60"/>
      <c r="G873" s="60"/>
      <c r="H873" s="73"/>
      <c r="I873" s="69"/>
      <c r="J873" s="70"/>
      <c r="K873" s="71"/>
      <c r="L873" s="59"/>
    </row>
    <row r="874" spans="1:12" x14ac:dyDescent="0.2">
      <c r="A874" s="65"/>
      <c r="B874" s="66"/>
      <c r="C874" s="65"/>
      <c r="D874" s="65"/>
      <c r="E874" s="60"/>
      <c r="F874" s="60"/>
      <c r="G874" s="60"/>
      <c r="H874" s="73"/>
      <c r="I874" s="69"/>
      <c r="J874" s="70"/>
      <c r="K874" s="71"/>
      <c r="L874" s="59"/>
    </row>
    <row r="875" spans="1:12" x14ac:dyDescent="0.2">
      <c r="A875" s="65"/>
      <c r="B875" s="66"/>
      <c r="C875" s="65"/>
      <c r="D875" s="65"/>
      <c r="E875" s="60"/>
      <c r="F875" s="60"/>
      <c r="G875" s="60"/>
      <c r="H875" s="60"/>
      <c r="I875" s="69"/>
      <c r="J875" s="70"/>
      <c r="K875" s="71"/>
      <c r="L875" s="59"/>
    </row>
    <row r="876" spans="1:12" x14ac:dyDescent="0.2">
      <c r="A876" s="65"/>
      <c r="B876" s="66"/>
      <c r="C876" s="65"/>
      <c r="D876" s="65"/>
      <c r="E876" s="60"/>
      <c r="F876" s="60"/>
      <c r="G876" s="60"/>
      <c r="H876" s="60"/>
      <c r="I876" s="69"/>
      <c r="J876" s="70"/>
      <c r="K876" s="71"/>
      <c r="L876" s="59"/>
    </row>
    <row r="877" spans="1:12" x14ac:dyDescent="0.2">
      <c r="A877" s="65"/>
      <c r="B877" s="66"/>
      <c r="C877" s="65"/>
      <c r="D877" s="65"/>
      <c r="E877" s="60"/>
      <c r="F877" s="60"/>
      <c r="G877" s="60"/>
      <c r="H877" s="73"/>
      <c r="I877" s="69"/>
      <c r="J877" s="70"/>
      <c r="K877" s="71"/>
      <c r="L877" s="59"/>
    </row>
    <row r="878" spans="1:12" x14ac:dyDescent="0.2">
      <c r="A878" s="65"/>
      <c r="B878" s="66"/>
      <c r="C878" s="65"/>
      <c r="D878" s="65"/>
      <c r="E878" s="60"/>
      <c r="F878" s="60"/>
      <c r="G878" s="60"/>
      <c r="H878" s="60"/>
      <c r="I878" s="69"/>
      <c r="J878" s="70"/>
      <c r="K878" s="71"/>
      <c r="L878" s="59"/>
    </row>
    <row r="879" spans="1:12" x14ac:dyDescent="0.2">
      <c r="A879" s="65"/>
      <c r="B879" s="66"/>
      <c r="C879" s="65"/>
      <c r="D879" s="65"/>
      <c r="E879" s="60"/>
      <c r="F879" s="60"/>
      <c r="G879" s="60"/>
      <c r="H879" s="60"/>
      <c r="I879" s="69"/>
      <c r="J879" s="70"/>
      <c r="K879" s="71"/>
      <c r="L879" s="59"/>
    </row>
    <row r="880" spans="1:12" x14ac:dyDescent="0.2">
      <c r="A880" s="65"/>
      <c r="B880" s="66"/>
      <c r="C880" s="65"/>
      <c r="D880" s="65"/>
      <c r="E880" s="60"/>
      <c r="F880" s="60"/>
      <c r="G880" s="60"/>
      <c r="H880" s="73"/>
      <c r="I880" s="69"/>
      <c r="J880" s="70"/>
      <c r="K880" s="71"/>
      <c r="L880" s="59"/>
    </row>
    <row r="881" spans="1:12" x14ac:dyDescent="0.2">
      <c r="A881" s="65"/>
      <c r="B881" s="66"/>
      <c r="C881" s="65"/>
      <c r="D881" s="65"/>
      <c r="E881" s="60"/>
      <c r="F881" s="60"/>
      <c r="G881" s="60"/>
      <c r="H881" s="60"/>
      <c r="I881" s="69"/>
      <c r="J881" s="70"/>
      <c r="K881" s="71"/>
      <c r="L881" s="59"/>
    </row>
    <row r="882" spans="1:12" x14ac:dyDescent="0.2">
      <c r="A882" s="65"/>
      <c r="B882" s="66"/>
      <c r="C882" s="65"/>
      <c r="D882" s="65"/>
      <c r="E882" s="60"/>
      <c r="F882" s="60"/>
      <c r="G882" s="60"/>
      <c r="H882" s="60"/>
      <c r="I882" s="69"/>
      <c r="J882" s="70"/>
      <c r="K882" s="71"/>
      <c r="L882" s="59"/>
    </row>
    <row r="883" spans="1:12" x14ac:dyDescent="0.2">
      <c r="A883" s="65"/>
      <c r="B883" s="66"/>
      <c r="C883" s="65"/>
      <c r="D883" s="65"/>
      <c r="E883" s="60"/>
      <c r="F883" s="60"/>
      <c r="G883" s="60"/>
      <c r="H883" s="60"/>
      <c r="I883" s="69"/>
      <c r="J883" s="70"/>
      <c r="K883" s="71"/>
      <c r="L883" s="59"/>
    </row>
    <row r="884" spans="1:12" x14ac:dyDescent="0.2">
      <c r="A884" s="65"/>
      <c r="B884" s="66"/>
      <c r="C884" s="65"/>
      <c r="D884" s="65"/>
      <c r="E884" s="60"/>
      <c r="F884" s="60"/>
      <c r="G884" s="60"/>
      <c r="H884" s="60"/>
      <c r="I884" s="69"/>
      <c r="J884" s="70"/>
      <c r="K884" s="71"/>
      <c r="L884" s="59"/>
    </row>
    <row r="885" spans="1:12" x14ac:dyDescent="0.2">
      <c r="A885" s="65"/>
      <c r="B885" s="66"/>
      <c r="C885" s="65"/>
      <c r="D885" s="65"/>
      <c r="E885" s="60"/>
      <c r="F885" s="60"/>
      <c r="G885" s="60"/>
      <c r="H885" s="60"/>
      <c r="I885" s="69"/>
      <c r="J885" s="70"/>
      <c r="K885" s="71"/>
      <c r="L885" s="59"/>
    </row>
    <row r="886" spans="1:12" x14ac:dyDescent="0.2">
      <c r="A886" s="65"/>
      <c r="B886" s="66"/>
      <c r="C886" s="65"/>
      <c r="D886" s="65"/>
      <c r="E886" s="60"/>
      <c r="F886" s="60"/>
      <c r="G886" s="60"/>
      <c r="H886" s="60"/>
      <c r="I886" s="69"/>
      <c r="J886" s="70"/>
      <c r="K886" s="71"/>
      <c r="L886" s="59"/>
    </row>
    <row r="887" spans="1:12" x14ac:dyDescent="0.2">
      <c r="A887" s="65"/>
      <c r="B887" s="66"/>
      <c r="C887" s="65"/>
      <c r="D887" s="65"/>
      <c r="E887" s="60"/>
      <c r="F887" s="60"/>
      <c r="G887" s="60"/>
      <c r="H887" s="60"/>
      <c r="I887" s="69"/>
      <c r="J887" s="70"/>
      <c r="K887" s="71"/>
      <c r="L887" s="59"/>
    </row>
    <row r="888" spans="1:12" x14ac:dyDescent="0.2">
      <c r="A888" s="65"/>
      <c r="B888" s="66"/>
      <c r="C888" s="65"/>
      <c r="D888" s="65"/>
      <c r="E888" s="60"/>
      <c r="F888" s="60"/>
      <c r="G888" s="60"/>
      <c r="H888" s="60"/>
      <c r="I888" s="69"/>
      <c r="J888" s="70"/>
      <c r="K888" s="71"/>
      <c r="L888" s="59"/>
    </row>
    <row r="889" spans="1:12" x14ac:dyDescent="0.2">
      <c r="A889" s="65"/>
      <c r="B889" s="66"/>
      <c r="C889" s="65"/>
      <c r="D889" s="65"/>
      <c r="E889" s="60"/>
      <c r="F889" s="60"/>
      <c r="G889" s="60"/>
      <c r="H889" s="60"/>
      <c r="I889" s="69"/>
      <c r="J889" s="70"/>
      <c r="K889" s="71"/>
      <c r="L889" s="59"/>
    </row>
    <row r="890" spans="1:12" x14ac:dyDescent="0.2">
      <c r="A890" s="65"/>
      <c r="B890" s="66"/>
      <c r="C890" s="65"/>
      <c r="D890" s="65"/>
      <c r="E890" s="60"/>
      <c r="F890" s="60"/>
      <c r="G890" s="60"/>
      <c r="H890" s="60"/>
      <c r="I890" s="69"/>
      <c r="J890" s="70"/>
      <c r="K890" s="71"/>
      <c r="L890" s="59"/>
    </row>
    <row r="891" spans="1:12" x14ac:dyDescent="0.2">
      <c r="A891" s="65"/>
      <c r="B891" s="66"/>
      <c r="C891" s="65"/>
      <c r="D891" s="65"/>
      <c r="E891" s="60"/>
      <c r="F891" s="60"/>
      <c r="G891" s="60"/>
      <c r="H891" s="60"/>
      <c r="I891" s="69"/>
      <c r="J891" s="70"/>
      <c r="K891" s="71"/>
      <c r="L891" s="59"/>
    </row>
    <row r="892" spans="1:12" x14ac:dyDescent="0.2">
      <c r="A892" s="65"/>
      <c r="B892" s="66"/>
      <c r="C892" s="65"/>
      <c r="D892" s="65"/>
      <c r="E892" s="60"/>
      <c r="F892" s="60"/>
      <c r="G892" s="60"/>
      <c r="H892" s="60"/>
      <c r="I892" s="69"/>
      <c r="J892" s="70"/>
      <c r="K892" s="71"/>
      <c r="L892" s="59"/>
    </row>
    <row r="893" spans="1:12" x14ac:dyDescent="0.2">
      <c r="A893" s="65"/>
      <c r="B893" s="66"/>
      <c r="C893" s="65"/>
      <c r="D893" s="65"/>
      <c r="E893" s="60"/>
      <c r="F893" s="60"/>
      <c r="G893" s="60"/>
      <c r="H893" s="60"/>
      <c r="I893" s="69"/>
      <c r="J893" s="70"/>
      <c r="K893" s="71"/>
      <c r="L893" s="59"/>
    </row>
    <row r="894" spans="1:12" x14ac:dyDescent="0.2">
      <c r="A894" s="65"/>
      <c r="B894" s="66"/>
      <c r="C894" s="65"/>
      <c r="D894" s="65"/>
      <c r="E894" s="60"/>
      <c r="F894" s="60"/>
      <c r="G894" s="60"/>
      <c r="H894" s="60"/>
      <c r="I894" s="69"/>
      <c r="J894" s="70"/>
      <c r="K894" s="71"/>
      <c r="L894" s="59"/>
    </row>
    <row r="895" spans="1:12" x14ac:dyDescent="0.2">
      <c r="A895" s="65"/>
      <c r="B895" s="66"/>
      <c r="C895" s="65"/>
      <c r="D895" s="65"/>
      <c r="E895" s="60"/>
      <c r="F895" s="60"/>
      <c r="G895" s="60"/>
      <c r="H895" s="60"/>
      <c r="I895" s="69"/>
      <c r="J895" s="70"/>
      <c r="K895" s="71"/>
      <c r="L895" s="59"/>
    </row>
    <row r="896" spans="1:12" x14ac:dyDescent="0.2">
      <c r="A896" s="65"/>
      <c r="B896" s="66"/>
      <c r="C896" s="65"/>
      <c r="D896" s="65"/>
      <c r="E896" s="60"/>
      <c r="F896" s="60"/>
      <c r="G896" s="60"/>
      <c r="H896" s="60"/>
      <c r="I896" s="69"/>
      <c r="J896" s="70"/>
      <c r="K896" s="71"/>
      <c r="L896" s="59"/>
    </row>
    <row r="897" spans="1:12" x14ac:dyDescent="0.2">
      <c r="A897" s="65"/>
      <c r="B897" s="66"/>
      <c r="C897" s="65"/>
      <c r="D897" s="65"/>
      <c r="E897" s="60"/>
      <c r="F897" s="60"/>
      <c r="G897" s="60"/>
      <c r="H897" s="60"/>
      <c r="I897" s="69"/>
      <c r="J897" s="70"/>
      <c r="K897" s="71"/>
      <c r="L897" s="59"/>
    </row>
    <row r="898" spans="1:12" x14ac:dyDescent="0.2">
      <c r="A898" s="65"/>
      <c r="B898" s="66"/>
      <c r="C898" s="65"/>
      <c r="D898" s="65"/>
      <c r="E898" s="60"/>
      <c r="F898" s="60"/>
      <c r="G898" s="60"/>
      <c r="H898" s="60"/>
      <c r="I898" s="69"/>
      <c r="J898" s="70"/>
      <c r="K898" s="71"/>
      <c r="L898" s="59"/>
    </row>
    <row r="899" spans="1:12" x14ac:dyDescent="0.2">
      <c r="A899" s="65"/>
      <c r="B899" s="66"/>
      <c r="C899" s="65"/>
      <c r="D899" s="65"/>
      <c r="E899" s="60"/>
      <c r="F899" s="60"/>
      <c r="G899" s="60"/>
      <c r="H899" s="60"/>
      <c r="I899" s="69"/>
      <c r="J899" s="70"/>
      <c r="K899" s="71"/>
      <c r="L899" s="59"/>
    </row>
    <row r="900" spans="1:12" x14ac:dyDescent="0.2">
      <c r="A900" s="65"/>
      <c r="B900" s="66"/>
      <c r="C900" s="65"/>
      <c r="D900" s="65"/>
      <c r="E900" s="60"/>
      <c r="F900" s="60"/>
      <c r="G900" s="60"/>
      <c r="H900" s="60"/>
      <c r="I900" s="69"/>
      <c r="J900" s="70"/>
      <c r="K900" s="71"/>
      <c r="L900" s="59"/>
    </row>
    <row r="901" spans="1:12" x14ac:dyDescent="0.2">
      <c r="A901" s="65"/>
      <c r="B901" s="66"/>
      <c r="C901" s="65"/>
      <c r="D901" s="65"/>
      <c r="E901" s="60"/>
      <c r="F901" s="60"/>
      <c r="G901" s="60"/>
      <c r="H901" s="60"/>
      <c r="I901" s="69"/>
      <c r="J901" s="70"/>
      <c r="K901" s="71"/>
      <c r="L901" s="59"/>
    </row>
    <row r="902" spans="1:12" x14ac:dyDescent="0.2">
      <c r="A902" s="65"/>
      <c r="B902" s="66"/>
      <c r="C902" s="65"/>
      <c r="D902" s="65"/>
      <c r="E902" s="60"/>
      <c r="F902" s="60"/>
      <c r="G902" s="60"/>
      <c r="H902" s="60"/>
      <c r="I902" s="69"/>
      <c r="J902" s="70"/>
      <c r="K902" s="71"/>
      <c r="L902" s="59"/>
    </row>
    <row r="903" spans="1:12" x14ac:dyDescent="0.2">
      <c r="A903" s="65"/>
      <c r="B903" s="66"/>
      <c r="C903" s="65"/>
      <c r="D903" s="65"/>
      <c r="E903" s="60"/>
      <c r="F903" s="60"/>
      <c r="G903" s="60"/>
      <c r="H903" s="60"/>
      <c r="I903" s="69"/>
      <c r="J903" s="70"/>
      <c r="K903" s="71"/>
      <c r="L903" s="59"/>
    </row>
    <row r="904" spans="1:12" x14ac:dyDescent="0.2">
      <c r="A904" s="65"/>
      <c r="B904" s="66"/>
      <c r="C904" s="65"/>
      <c r="D904" s="65"/>
      <c r="E904" s="60"/>
      <c r="F904" s="60"/>
      <c r="G904" s="60"/>
      <c r="H904" s="60"/>
      <c r="I904" s="69"/>
      <c r="J904" s="70"/>
      <c r="K904" s="71"/>
      <c r="L904" s="59"/>
    </row>
    <row r="905" spans="1:12" x14ac:dyDescent="0.2">
      <c r="A905" s="65"/>
      <c r="B905" s="66"/>
      <c r="C905" s="65"/>
      <c r="D905" s="65"/>
      <c r="E905" s="60"/>
      <c r="F905" s="60"/>
      <c r="G905" s="60"/>
      <c r="H905" s="60"/>
      <c r="I905" s="69"/>
      <c r="J905" s="70"/>
      <c r="K905" s="71"/>
      <c r="L905" s="59"/>
    </row>
    <row r="906" spans="1:12" x14ac:dyDescent="0.2">
      <c r="A906" s="65"/>
      <c r="B906" s="66"/>
      <c r="C906" s="65"/>
      <c r="D906" s="65"/>
      <c r="E906" s="60"/>
      <c r="F906" s="60"/>
      <c r="G906" s="60"/>
      <c r="H906" s="60"/>
      <c r="I906" s="69"/>
      <c r="J906" s="70"/>
      <c r="K906" s="71"/>
      <c r="L906" s="59"/>
    </row>
    <row r="907" spans="1:12" x14ac:dyDescent="0.2">
      <c r="A907" s="65"/>
      <c r="B907" s="66"/>
      <c r="C907" s="65"/>
      <c r="D907" s="65"/>
      <c r="E907" s="60"/>
      <c r="F907" s="60"/>
      <c r="G907" s="60"/>
      <c r="H907" s="60"/>
      <c r="I907" s="69"/>
      <c r="J907" s="70"/>
      <c r="K907" s="71"/>
      <c r="L907" s="59"/>
    </row>
    <row r="908" spans="1:12" x14ac:dyDescent="0.2">
      <c r="A908" s="65"/>
      <c r="B908" s="66"/>
      <c r="C908" s="65"/>
      <c r="D908" s="65"/>
      <c r="E908" s="60"/>
      <c r="F908" s="60"/>
      <c r="G908" s="60"/>
      <c r="H908" s="60"/>
      <c r="I908" s="69"/>
      <c r="J908" s="70"/>
      <c r="K908" s="71"/>
      <c r="L908" s="59"/>
    </row>
    <row r="909" spans="1:12" x14ac:dyDescent="0.2">
      <c r="A909" s="65"/>
      <c r="B909" s="66"/>
      <c r="C909" s="65"/>
      <c r="D909" s="65"/>
      <c r="E909" s="60"/>
      <c r="F909" s="60"/>
      <c r="G909" s="60"/>
      <c r="H909" s="60"/>
      <c r="I909" s="69"/>
      <c r="J909" s="70"/>
      <c r="K909" s="71"/>
      <c r="L909" s="59"/>
    </row>
    <row r="910" spans="1:12" x14ac:dyDescent="0.2">
      <c r="A910" s="65"/>
      <c r="B910" s="66"/>
      <c r="C910" s="65"/>
      <c r="D910" s="65"/>
      <c r="E910" s="60"/>
      <c r="F910" s="60"/>
      <c r="G910" s="60"/>
      <c r="H910" s="60"/>
      <c r="I910" s="69"/>
      <c r="J910" s="70"/>
      <c r="K910" s="71"/>
      <c r="L910" s="59"/>
    </row>
    <row r="911" spans="1:12" x14ac:dyDescent="0.2">
      <c r="A911" s="65"/>
      <c r="B911" s="66"/>
      <c r="C911" s="65"/>
      <c r="D911" s="65"/>
      <c r="E911" s="60"/>
      <c r="F911" s="60"/>
      <c r="G911" s="60"/>
      <c r="H911" s="60"/>
      <c r="I911" s="69"/>
      <c r="J911" s="70"/>
      <c r="K911" s="71"/>
      <c r="L911" s="59"/>
    </row>
    <row r="912" spans="1:12" x14ac:dyDescent="0.2">
      <c r="A912" s="65"/>
      <c r="B912" s="66"/>
      <c r="C912" s="65"/>
      <c r="D912" s="65"/>
      <c r="E912" s="60"/>
      <c r="F912" s="60"/>
      <c r="G912" s="60"/>
      <c r="H912" s="60"/>
      <c r="I912" s="69"/>
      <c r="J912" s="70"/>
      <c r="K912" s="71"/>
      <c r="L912" s="59"/>
    </row>
    <row r="913" spans="1:12" x14ac:dyDescent="0.2">
      <c r="A913" s="65"/>
      <c r="B913" s="66"/>
      <c r="C913" s="65"/>
      <c r="D913" s="65"/>
      <c r="E913" s="60"/>
      <c r="F913" s="60"/>
      <c r="G913" s="60"/>
      <c r="H913" s="60"/>
      <c r="I913" s="69"/>
      <c r="J913" s="70"/>
      <c r="K913" s="71"/>
      <c r="L913" s="59"/>
    </row>
    <row r="914" spans="1:12" x14ac:dyDescent="0.2">
      <c r="A914" s="65"/>
      <c r="B914" s="66"/>
      <c r="C914" s="65"/>
      <c r="D914" s="65"/>
      <c r="E914" s="60"/>
      <c r="F914" s="60"/>
      <c r="G914" s="60"/>
      <c r="H914" s="60"/>
      <c r="I914" s="69"/>
      <c r="J914" s="70"/>
      <c r="K914" s="71"/>
      <c r="L914" s="59"/>
    </row>
    <row r="915" spans="1:12" x14ac:dyDescent="0.2">
      <c r="A915" s="65"/>
      <c r="B915" s="66"/>
      <c r="C915" s="65"/>
      <c r="D915" s="65"/>
      <c r="E915" s="60"/>
      <c r="F915" s="60"/>
      <c r="G915" s="60"/>
      <c r="H915" s="60"/>
      <c r="I915" s="69"/>
      <c r="J915" s="70"/>
      <c r="K915" s="71"/>
      <c r="L915" s="59"/>
    </row>
    <row r="916" spans="1:12" x14ac:dyDescent="0.2">
      <c r="A916" s="65"/>
      <c r="B916" s="66"/>
      <c r="C916" s="65"/>
      <c r="D916" s="65"/>
      <c r="E916" s="60"/>
      <c r="F916" s="60"/>
      <c r="G916" s="60"/>
      <c r="H916" s="60"/>
      <c r="I916" s="69"/>
      <c r="J916" s="70"/>
      <c r="K916" s="71"/>
      <c r="L916" s="59"/>
    </row>
    <row r="917" spans="1:12" x14ac:dyDescent="0.2">
      <c r="A917" s="65"/>
      <c r="B917" s="66"/>
      <c r="C917" s="65"/>
      <c r="D917" s="65"/>
      <c r="E917" s="60"/>
      <c r="F917" s="60"/>
      <c r="G917" s="60"/>
      <c r="H917" s="60"/>
      <c r="I917" s="69"/>
      <c r="J917" s="70"/>
      <c r="K917" s="71"/>
      <c r="L917" s="59"/>
    </row>
    <row r="918" spans="1:12" x14ac:dyDescent="0.2">
      <c r="A918" s="65"/>
      <c r="B918" s="66"/>
      <c r="C918" s="65"/>
      <c r="D918" s="65"/>
      <c r="E918" s="60"/>
      <c r="F918" s="60"/>
      <c r="G918" s="60"/>
      <c r="H918" s="60"/>
      <c r="I918" s="69"/>
      <c r="J918" s="70"/>
      <c r="K918" s="71"/>
      <c r="L918" s="59"/>
    </row>
    <row r="919" spans="1:12" x14ac:dyDescent="0.2">
      <c r="A919" s="65"/>
      <c r="B919" s="66"/>
      <c r="C919" s="65"/>
      <c r="D919" s="65"/>
      <c r="E919" s="60"/>
      <c r="F919" s="60"/>
      <c r="G919" s="60"/>
      <c r="H919" s="60"/>
      <c r="I919" s="69"/>
      <c r="J919" s="70"/>
      <c r="K919" s="71"/>
      <c r="L919" s="59"/>
    </row>
    <row r="920" spans="1:12" x14ac:dyDescent="0.2">
      <c r="A920" s="65"/>
      <c r="B920" s="66"/>
      <c r="C920" s="65"/>
      <c r="D920" s="65"/>
      <c r="E920" s="60"/>
      <c r="F920" s="60"/>
      <c r="G920" s="60"/>
      <c r="H920" s="60"/>
      <c r="I920" s="69"/>
      <c r="J920" s="70"/>
      <c r="K920" s="71"/>
      <c r="L920" s="59"/>
    </row>
    <row r="921" spans="1:12" x14ac:dyDescent="0.2">
      <c r="A921" s="65"/>
      <c r="B921" s="66"/>
      <c r="C921" s="65"/>
      <c r="D921" s="65"/>
      <c r="E921" s="60"/>
      <c r="F921" s="60"/>
      <c r="G921" s="60"/>
      <c r="H921" s="60"/>
      <c r="I921" s="69"/>
      <c r="J921" s="70"/>
      <c r="K921" s="71"/>
      <c r="L921" s="59"/>
    </row>
    <row r="922" spans="1:12" x14ac:dyDescent="0.2">
      <c r="A922" s="65"/>
      <c r="B922" s="66"/>
      <c r="C922" s="65"/>
      <c r="D922" s="65"/>
      <c r="E922" s="60"/>
      <c r="F922" s="60"/>
      <c r="G922" s="60"/>
      <c r="H922" s="60"/>
      <c r="I922" s="69"/>
      <c r="J922" s="70"/>
      <c r="K922" s="71"/>
      <c r="L922" s="59"/>
    </row>
    <row r="923" spans="1:12" x14ac:dyDescent="0.2">
      <c r="A923" s="65"/>
      <c r="B923" s="66"/>
      <c r="C923" s="65"/>
      <c r="D923" s="65"/>
      <c r="E923" s="60"/>
      <c r="F923" s="60"/>
      <c r="G923" s="60"/>
      <c r="H923" s="60"/>
      <c r="I923" s="69"/>
      <c r="J923" s="70"/>
      <c r="K923" s="71"/>
      <c r="L923" s="59"/>
    </row>
    <row r="924" spans="1:12" x14ac:dyDescent="0.2">
      <c r="A924" s="65"/>
      <c r="B924" s="66"/>
      <c r="C924" s="65"/>
      <c r="D924" s="65"/>
      <c r="E924" s="60"/>
      <c r="F924" s="60"/>
      <c r="G924" s="60"/>
      <c r="H924" s="60"/>
      <c r="I924" s="69"/>
      <c r="J924" s="70"/>
      <c r="K924" s="71"/>
      <c r="L924" s="59"/>
    </row>
    <row r="925" spans="1:12" x14ac:dyDescent="0.2">
      <c r="A925" s="65"/>
      <c r="B925" s="66"/>
      <c r="C925" s="65"/>
      <c r="D925" s="65"/>
      <c r="E925" s="60"/>
      <c r="F925" s="60"/>
      <c r="G925" s="60"/>
      <c r="H925" s="60"/>
      <c r="I925" s="69"/>
      <c r="J925" s="70"/>
      <c r="K925" s="71"/>
      <c r="L925" s="59"/>
    </row>
    <row r="926" spans="1:12" x14ac:dyDescent="0.2">
      <c r="A926" s="65"/>
      <c r="B926" s="66"/>
      <c r="C926" s="65"/>
      <c r="D926" s="65"/>
      <c r="E926" s="60"/>
      <c r="F926" s="60"/>
      <c r="G926" s="60"/>
      <c r="H926" s="60"/>
      <c r="I926" s="69"/>
      <c r="J926" s="70"/>
      <c r="K926" s="71"/>
      <c r="L926" s="59"/>
    </row>
    <row r="927" spans="1:12" x14ac:dyDescent="0.2">
      <c r="A927" s="65"/>
      <c r="B927" s="66"/>
      <c r="C927" s="65"/>
      <c r="D927" s="65"/>
      <c r="E927" s="60"/>
      <c r="F927" s="60"/>
      <c r="G927" s="60"/>
      <c r="H927" s="60"/>
      <c r="I927" s="69"/>
      <c r="J927" s="70"/>
      <c r="K927" s="71"/>
      <c r="L927" s="59"/>
    </row>
    <row r="928" spans="1:12" x14ac:dyDescent="0.2">
      <c r="A928" s="65"/>
      <c r="B928" s="66"/>
      <c r="C928" s="65"/>
      <c r="D928" s="65"/>
      <c r="E928" s="60"/>
      <c r="F928" s="60"/>
      <c r="G928" s="60"/>
      <c r="H928" s="60"/>
      <c r="I928" s="69"/>
      <c r="J928" s="70"/>
      <c r="K928" s="71"/>
      <c r="L928" s="59"/>
    </row>
    <row r="929" spans="1:12" x14ac:dyDescent="0.2">
      <c r="A929" s="65"/>
      <c r="B929" s="66"/>
      <c r="C929" s="65"/>
      <c r="D929" s="65"/>
      <c r="E929" s="60"/>
      <c r="F929" s="60"/>
      <c r="G929" s="60"/>
      <c r="H929" s="60"/>
      <c r="I929" s="69"/>
      <c r="J929" s="70"/>
      <c r="K929" s="71"/>
      <c r="L929" s="59"/>
    </row>
    <row r="930" spans="1:12" x14ac:dyDescent="0.2">
      <c r="A930" s="65"/>
      <c r="B930" s="66"/>
      <c r="C930" s="65"/>
      <c r="D930" s="65"/>
      <c r="E930" s="60"/>
      <c r="F930" s="60"/>
      <c r="G930" s="60"/>
      <c r="H930" s="60"/>
      <c r="I930" s="69"/>
      <c r="J930" s="70"/>
      <c r="K930" s="71"/>
      <c r="L930" s="59"/>
    </row>
    <row r="931" spans="1:12" x14ac:dyDescent="0.2">
      <c r="A931" s="65"/>
      <c r="B931" s="66"/>
      <c r="C931" s="65"/>
      <c r="D931" s="65"/>
      <c r="E931" s="60"/>
      <c r="F931" s="60"/>
      <c r="G931" s="60"/>
      <c r="H931" s="60"/>
      <c r="I931" s="69"/>
      <c r="J931" s="70"/>
      <c r="K931" s="71"/>
      <c r="L931" s="59"/>
    </row>
    <row r="932" spans="1:12" x14ac:dyDescent="0.2">
      <c r="A932" s="65"/>
      <c r="B932" s="66"/>
      <c r="C932" s="65"/>
      <c r="D932" s="65"/>
      <c r="E932" s="60"/>
      <c r="F932" s="60"/>
      <c r="G932" s="60"/>
      <c r="H932" s="60"/>
      <c r="I932" s="69"/>
      <c r="J932" s="70"/>
      <c r="K932" s="71"/>
      <c r="L932" s="59"/>
    </row>
    <row r="933" spans="1:12" x14ac:dyDescent="0.2">
      <c r="A933" s="65"/>
      <c r="B933" s="66"/>
      <c r="C933" s="65"/>
      <c r="D933" s="65"/>
      <c r="E933" s="60"/>
      <c r="F933" s="60"/>
      <c r="G933" s="60"/>
      <c r="H933" s="60"/>
      <c r="I933" s="69"/>
      <c r="J933" s="70"/>
      <c r="K933" s="71"/>
      <c r="L933" s="59"/>
    </row>
    <row r="934" spans="1:12" x14ac:dyDescent="0.2">
      <c r="A934" s="65"/>
      <c r="B934" s="66"/>
      <c r="C934" s="65"/>
      <c r="D934" s="65"/>
      <c r="E934" s="60"/>
      <c r="F934" s="60"/>
      <c r="G934" s="60"/>
      <c r="H934" s="60"/>
      <c r="I934" s="69"/>
      <c r="J934" s="70"/>
      <c r="K934" s="71"/>
      <c r="L934" s="59"/>
    </row>
    <row r="935" spans="1:12" x14ac:dyDescent="0.2">
      <c r="A935" s="65"/>
      <c r="B935" s="66"/>
      <c r="C935" s="65"/>
      <c r="D935" s="65"/>
      <c r="E935" s="60"/>
      <c r="F935" s="60"/>
      <c r="G935" s="60"/>
      <c r="H935" s="60"/>
      <c r="I935" s="69"/>
      <c r="J935" s="70"/>
      <c r="K935" s="71"/>
      <c r="L935" s="59"/>
    </row>
    <row r="936" spans="1:12" x14ac:dyDescent="0.2">
      <c r="A936" s="65"/>
      <c r="B936" s="66"/>
      <c r="C936" s="65"/>
      <c r="D936" s="65"/>
      <c r="E936" s="60"/>
      <c r="F936" s="60"/>
      <c r="G936" s="60"/>
      <c r="H936" s="60"/>
      <c r="I936" s="69"/>
      <c r="J936" s="70"/>
      <c r="K936" s="71"/>
      <c r="L936" s="59"/>
    </row>
    <row r="937" spans="1:12" x14ac:dyDescent="0.2">
      <c r="A937" s="65"/>
      <c r="B937" s="66"/>
      <c r="C937" s="65"/>
      <c r="D937" s="65"/>
      <c r="E937" s="60"/>
      <c r="F937" s="60"/>
      <c r="G937" s="60"/>
      <c r="H937" s="60"/>
      <c r="I937" s="69"/>
      <c r="J937" s="70"/>
      <c r="K937" s="71"/>
      <c r="L937" s="59"/>
    </row>
    <row r="938" spans="1:12" x14ac:dyDescent="0.2">
      <c r="A938" s="65"/>
      <c r="B938" s="66"/>
      <c r="C938" s="65"/>
      <c r="D938" s="65"/>
      <c r="E938" s="60"/>
      <c r="F938" s="60"/>
      <c r="G938" s="60"/>
      <c r="H938" s="60"/>
      <c r="I938" s="69"/>
      <c r="J938" s="70"/>
      <c r="K938" s="71"/>
      <c r="L938" s="59"/>
    </row>
    <row r="939" spans="1:12" x14ac:dyDescent="0.2">
      <c r="A939" s="65"/>
      <c r="B939" s="66"/>
      <c r="C939" s="65"/>
      <c r="D939" s="65"/>
      <c r="E939" s="60"/>
      <c r="F939" s="60"/>
      <c r="G939" s="60"/>
      <c r="H939" s="60"/>
      <c r="I939" s="69"/>
      <c r="J939" s="70"/>
      <c r="K939" s="71"/>
      <c r="L939" s="59"/>
    </row>
    <row r="940" spans="1:12" x14ac:dyDescent="0.2">
      <c r="A940" s="65"/>
      <c r="B940" s="66"/>
      <c r="C940" s="65"/>
      <c r="D940" s="65"/>
      <c r="E940" s="60"/>
      <c r="F940" s="60"/>
      <c r="G940" s="60"/>
      <c r="H940" s="60"/>
      <c r="I940" s="69"/>
      <c r="J940" s="70"/>
      <c r="K940" s="71"/>
      <c r="L940" s="59"/>
    </row>
    <row r="941" spans="1:12" x14ac:dyDescent="0.2">
      <c r="A941" s="65"/>
      <c r="B941" s="66"/>
      <c r="C941" s="65"/>
      <c r="D941" s="65"/>
      <c r="E941" s="60"/>
      <c r="F941" s="60"/>
      <c r="G941" s="60"/>
      <c r="H941" s="60"/>
      <c r="I941" s="69"/>
      <c r="J941" s="70"/>
      <c r="K941" s="71"/>
      <c r="L941" s="59"/>
    </row>
    <row r="942" spans="1:12" x14ac:dyDescent="0.2">
      <c r="A942" s="65"/>
      <c r="B942" s="66"/>
      <c r="C942" s="65"/>
      <c r="D942" s="65"/>
      <c r="E942" s="60"/>
      <c r="F942" s="60"/>
      <c r="G942" s="60"/>
      <c r="H942" s="60"/>
      <c r="I942" s="69"/>
      <c r="J942" s="70"/>
      <c r="K942" s="71"/>
      <c r="L942" s="59"/>
    </row>
    <row r="943" spans="1:12" x14ac:dyDescent="0.2">
      <c r="A943" s="65"/>
      <c r="B943" s="66"/>
      <c r="C943" s="65"/>
      <c r="D943" s="65"/>
      <c r="E943" s="60"/>
      <c r="F943" s="60"/>
      <c r="G943" s="60"/>
      <c r="H943" s="60"/>
      <c r="I943" s="69"/>
      <c r="J943" s="70"/>
      <c r="K943" s="71"/>
      <c r="L943" s="59"/>
    </row>
    <row r="944" spans="1:12" x14ac:dyDescent="0.2">
      <c r="A944" s="65"/>
      <c r="B944" s="66"/>
      <c r="C944" s="65"/>
      <c r="D944" s="65"/>
      <c r="E944" s="60"/>
      <c r="F944" s="60"/>
      <c r="G944" s="60"/>
      <c r="H944" s="60"/>
      <c r="I944" s="69"/>
      <c r="J944" s="70"/>
      <c r="K944" s="71"/>
      <c r="L944" s="59"/>
    </row>
    <row r="945" spans="1:12" x14ac:dyDescent="0.2">
      <c r="A945" s="65"/>
      <c r="B945" s="66"/>
      <c r="C945" s="65"/>
      <c r="D945" s="65"/>
      <c r="E945" s="60"/>
      <c r="F945" s="60"/>
      <c r="G945" s="60"/>
      <c r="H945" s="60"/>
      <c r="I945" s="69"/>
      <c r="J945" s="70"/>
      <c r="K945" s="71"/>
      <c r="L945" s="59"/>
    </row>
    <row r="946" spans="1:12" x14ac:dyDescent="0.2">
      <c r="A946" s="65"/>
      <c r="B946" s="66"/>
      <c r="C946" s="65"/>
      <c r="D946" s="65"/>
      <c r="E946" s="60"/>
      <c r="F946" s="60"/>
      <c r="G946" s="60"/>
      <c r="H946" s="60"/>
      <c r="I946" s="69"/>
      <c r="J946" s="70"/>
      <c r="K946" s="71"/>
      <c r="L946" s="59"/>
    </row>
    <row r="947" spans="1:12" x14ac:dyDescent="0.2">
      <c r="A947" s="65"/>
      <c r="B947" s="66"/>
      <c r="C947" s="65"/>
      <c r="D947" s="65"/>
      <c r="E947" s="60"/>
      <c r="F947" s="60"/>
      <c r="G947" s="60"/>
      <c r="H947" s="60"/>
      <c r="I947" s="69"/>
      <c r="J947" s="70"/>
      <c r="K947" s="71"/>
      <c r="L947" s="59"/>
    </row>
    <row r="948" spans="1:12" x14ac:dyDescent="0.2">
      <c r="A948" s="65"/>
      <c r="B948" s="66"/>
      <c r="C948" s="65"/>
      <c r="D948" s="65"/>
      <c r="E948" s="60"/>
      <c r="F948" s="60"/>
      <c r="G948" s="60"/>
      <c r="H948" s="60"/>
      <c r="I948" s="69"/>
      <c r="J948" s="70"/>
      <c r="K948" s="71"/>
      <c r="L948" s="59"/>
    </row>
    <row r="949" spans="1:12" x14ac:dyDescent="0.2">
      <c r="A949" s="65"/>
      <c r="B949" s="66"/>
      <c r="C949" s="65"/>
      <c r="D949" s="65"/>
      <c r="E949" s="60"/>
      <c r="F949" s="60"/>
      <c r="G949" s="60"/>
      <c r="H949" s="60"/>
      <c r="I949" s="69"/>
      <c r="J949" s="70"/>
      <c r="K949" s="71"/>
      <c r="L949" s="59"/>
    </row>
    <row r="950" spans="1:12" x14ac:dyDescent="0.2">
      <c r="A950" s="65"/>
      <c r="B950" s="66"/>
      <c r="C950" s="65"/>
      <c r="D950" s="65"/>
      <c r="E950" s="60"/>
      <c r="F950" s="60"/>
      <c r="G950" s="60"/>
      <c r="H950" s="60"/>
      <c r="I950" s="69"/>
      <c r="J950" s="70"/>
      <c r="K950" s="71"/>
      <c r="L950" s="59"/>
    </row>
    <row r="951" spans="1:12" x14ac:dyDescent="0.2">
      <c r="A951" s="65"/>
      <c r="B951" s="66"/>
      <c r="C951" s="65"/>
      <c r="D951" s="65"/>
      <c r="E951" s="60"/>
      <c r="F951" s="60"/>
      <c r="G951" s="60"/>
      <c r="H951" s="60"/>
      <c r="I951" s="69"/>
      <c r="J951" s="70"/>
      <c r="K951" s="71"/>
      <c r="L951" s="59"/>
    </row>
    <row r="952" spans="1:12" x14ac:dyDescent="0.2">
      <c r="A952" s="65"/>
      <c r="B952" s="66"/>
      <c r="C952" s="65"/>
      <c r="D952" s="65"/>
      <c r="E952" s="60"/>
      <c r="F952" s="60"/>
      <c r="G952" s="60"/>
      <c r="H952" s="60"/>
      <c r="I952" s="69"/>
      <c r="J952" s="70"/>
      <c r="K952" s="71"/>
      <c r="L952" s="59"/>
    </row>
    <row r="953" spans="1:12" x14ac:dyDescent="0.2">
      <c r="A953" s="65"/>
      <c r="B953" s="66"/>
      <c r="C953" s="65"/>
      <c r="D953" s="65"/>
      <c r="E953" s="60"/>
      <c r="F953" s="60"/>
      <c r="G953" s="60"/>
      <c r="H953" s="60"/>
      <c r="I953" s="69"/>
      <c r="J953" s="70"/>
      <c r="K953" s="71"/>
      <c r="L953" s="59"/>
    </row>
    <row r="954" spans="1:12" x14ac:dyDescent="0.2">
      <c r="A954" s="65"/>
      <c r="B954" s="66"/>
      <c r="C954" s="65"/>
      <c r="D954" s="65"/>
      <c r="E954" s="60"/>
      <c r="F954" s="60"/>
      <c r="G954" s="60"/>
      <c r="H954" s="60"/>
      <c r="I954" s="69"/>
      <c r="J954" s="70"/>
      <c r="K954" s="71"/>
      <c r="L954" s="59"/>
    </row>
    <row r="955" spans="1:12" x14ac:dyDescent="0.2">
      <c r="A955" s="65"/>
      <c r="B955" s="66"/>
      <c r="C955" s="65"/>
      <c r="D955" s="65"/>
      <c r="E955" s="60"/>
      <c r="F955" s="60"/>
      <c r="G955" s="60"/>
      <c r="H955" s="60"/>
      <c r="I955" s="69"/>
      <c r="J955" s="70"/>
      <c r="K955" s="71"/>
      <c r="L955" s="59"/>
    </row>
    <row r="956" spans="1:12" x14ac:dyDescent="0.2">
      <c r="A956" s="65"/>
      <c r="B956" s="66"/>
      <c r="C956" s="65"/>
      <c r="D956" s="65"/>
      <c r="E956" s="60"/>
      <c r="F956" s="60"/>
      <c r="G956" s="60"/>
      <c r="H956" s="60"/>
      <c r="I956" s="69"/>
      <c r="J956" s="70"/>
      <c r="K956" s="71"/>
      <c r="L956" s="59"/>
    </row>
    <row r="957" spans="1:12" x14ac:dyDescent="0.2">
      <c r="A957" s="65"/>
      <c r="B957" s="66"/>
      <c r="C957" s="65"/>
      <c r="D957" s="65"/>
      <c r="E957" s="60"/>
      <c r="F957" s="60"/>
      <c r="G957" s="60"/>
      <c r="H957" s="60"/>
      <c r="I957" s="69"/>
      <c r="J957" s="70"/>
      <c r="K957" s="71"/>
      <c r="L957" s="59"/>
    </row>
    <row r="958" spans="1:12" x14ac:dyDescent="0.2">
      <c r="A958" s="65"/>
      <c r="B958" s="66"/>
      <c r="C958" s="65"/>
      <c r="D958" s="65"/>
      <c r="E958" s="60"/>
      <c r="F958" s="60"/>
      <c r="G958" s="60"/>
      <c r="H958" s="60"/>
      <c r="I958" s="69"/>
      <c r="J958" s="70"/>
      <c r="K958" s="71"/>
      <c r="L958" s="59"/>
    </row>
    <row r="959" spans="1:12" x14ac:dyDescent="0.2">
      <c r="A959" s="65"/>
      <c r="B959" s="66"/>
      <c r="C959" s="65"/>
      <c r="D959" s="65"/>
      <c r="E959" s="60"/>
      <c r="F959" s="60"/>
      <c r="G959" s="60"/>
      <c r="H959" s="60"/>
      <c r="I959" s="69"/>
      <c r="J959" s="70"/>
      <c r="K959" s="71"/>
      <c r="L959" s="59"/>
    </row>
    <row r="960" spans="1:12" x14ac:dyDescent="0.2">
      <c r="A960" s="65"/>
      <c r="B960" s="66"/>
      <c r="C960" s="65"/>
      <c r="D960" s="65"/>
      <c r="E960" s="60"/>
      <c r="F960" s="60"/>
      <c r="G960" s="60"/>
      <c r="H960" s="60"/>
      <c r="I960" s="69"/>
      <c r="J960" s="70"/>
      <c r="K960" s="71"/>
      <c r="L960" s="59"/>
    </row>
    <row r="961" spans="1:12" x14ac:dyDescent="0.2">
      <c r="A961" s="65"/>
      <c r="B961" s="66"/>
      <c r="C961" s="65"/>
      <c r="D961" s="65"/>
      <c r="E961" s="60"/>
      <c r="F961" s="60"/>
      <c r="G961" s="60"/>
      <c r="H961" s="60"/>
      <c r="I961" s="69"/>
      <c r="J961" s="70"/>
      <c r="K961" s="71"/>
      <c r="L961" s="59"/>
    </row>
    <row r="962" spans="1:12" x14ac:dyDescent="0.2">
      <c r="A962" s="65"/>
      <c r="B962" s="66"/>
      <c r="C962" s="65"/>
      <c r="D962" s="65"/>
      <c r="E962" s="60"/>
      <c r="F962" s="60"/>
      <c r="G962" s="60"/>
      <c r="H962" s="60"/>
      <c r="I962" s="69"/>
      <c r="J962" s="70"/>
      <c r="K962" s="71"/>
      <c r="L962" s="59"/>
    </row>
    <row r="963" spans="1:12" x14ac:dyDescent="0.2">
      <c r="A963" s="65"/>
      <c r="B963" s="66"/>
      <c r="C963" s="65"/>
      <c r="D963" s="65"/>
      <c r="E963" s="60"/>
      <c r="F963" s="60"/>
      <c r="G963" s="60"/>
      <c r="H963" s="60"/>
      <c r="I963" s="69"/>
      <c r="J963" s="70"/>
      <c r="K963" s="71"/>
      <c r="L963" s="59"/>
    </row>
    <row r="964" spans="1:12" x14ac:dyDescent="0.2">
      <c r="A964" s="65"/>
      <c r="B964" s="66"/>
      <c r="C964" s="65"/>
      <c r="D964" s="65"/>
      <c r="E964" s="60"/>
      <c r="F964" s="60"/>
      <c r="G964" s="60"/>
      <c r="H964" s="60"/>
      <c r="I964" s="69"/>
      <c r="J964" s="70"/>
      <c r="K964" s="71"/>
      <c r="L964" s="59"/>
    </row>
    <row r="965" spans="1:12" x14ac:dyDescent="0.2">
      <c r="A965" s="65"/>
      <c r="B965" s="66"/>
      <c r="C965" s="65"/>
      <c r="D965" s="65"/>
      <c r="E965" s="60"/>
      <c r="F965" s="60"/>
      <c r="G965" s="60"/>
      <c r="H965" s="60"/>
      <c r="I965" s="69"/>
      <c r="J965" s="70"/>
      <c r="K965" s="71"/>
      <c r="L965" s="59"/>
    </row>
    <row r="966" spans="1:12" x14ac:dyDescent="0.2">
      <c r="A966" s="65"/>
      <c r="B966" s="66"/>
      <c r="C966" s="65"/>
      <c r="D966" s="65"/>
      <c r="E966" s="60"/>
      <c r="F966" s="60"/>
      <c r="G966" s="60"/>
      <c r="H966" s="60"/>
      <c r="I966" s="69"/>
      <c r="J966" s="70"/>
      <c r="K966" s="71"/>
      <c r="L966" s="59"/>
    </row>
    <row r="967" spans="1:12" x14ac:dyDescent="0.2">
      <c r="A967" s="65"/>
      <c r="B967" s="66"/>
      <c r="C967" s="65"/>
      <c r="D967" s="65"/>
      <c r="E967" s="60"/>
      <c r="F967" s="60"/>
      <c r="G967" s="60"/>
      <c r="H967" s="60"/>
      <c r="I967" s="69"/>
      <c r="J967" s="70"/>
      <c r="K967" s="71"/>
      <c r="L967" s="59"/>
    </row>
    <row r="968" spans="1:12" x14ac:dyDescent="0.2">
      <c r="A968" s="65"/>
      <c r="B968" s="66"/>
      <c r="C968" s="65"/>
      <c r="D968" s="65"/>
      <c r="E968" s="60"/>
      <c r="F968" s="60"/>
      <c r="G968" s="60"/>
      <c r="H968" s="60"/>
      <c r="I968" s="69"/>
      <c r="J968" s="70"/>
      <c r="K968" s="71"/>
      <c r="L968" s="59"/>
    </row>
    <row r="969" spans="1:12" x14ac:dyDescent="0.2">
      <c r="A969" s="65"/>
      <c r="B969" s="66"/>
      <c r="C969" s="65"/>
      <c r="D969" s="65"/>
      <c r="E969" s="60"/>
      <c r="F969" s="60"/>
      <c r="G969" s="60"/>
      <c r="H969" s="60"/>
      <c r="I969" s="69"/>
      <c r="J969" s="70"/>
      <c r="K969" s="71"/>
      <c r="L969" s="59"/>
    </row>
    <row r="970" spans="1:12" x14ac:dyDescent="0.2">
      <c r="A970" s="65"/>
      <c r="B970" s="66"/>
      <c r="C970" s="65"/>
      <c r="D970" s="65"/>
      <c r="E970" s="60"/>
      <c r="F970" s="60"/>
      <c r="G970" s="60"/>
      <c r="H970" s="60"/>
      <c r="I970" s="69"/>
      <c r="J970" s="70"/>
      <c r="K970" s="71"/>
      <c r="L970" s="59"/>
    </row>
    <row r="971" spans="1:12" x14ac:dyDescent="0.2">
      <c r="A971" s="65"/>
      <c r="B971" s="66"/>
      <c r="C971" s="65"/>
      <c r="D971" s="65"/>
      <c r="E971" s="60"/>
      <c r="F971" s="60"/>
      <c r="G971" s="60"/>
      <c r="H971" s="60"/>
      <c r="I971" s="69"/>
      <c r="J971" s="70"/>
      <c r="K971" s="71"/>
      <c r="L971" s="59"/>
    </row>
    <row r="972" spans="1:12" x14ac:dyDescent="0.2">
      <c r="A972" s="65"/>
      <c r="B972" s="66"/>
      <c r="C972" s="65"/>
      <c r="D972" s="65"/>
      <c r="E972" s="60"/>
      <c r="F972" s="60"/>
      <c r="G972" s="60"/>
      <c r="H972" s="60"/>
      <c r="I972" s="69"/>
      <c r="J972" s="70"/>
      <c r="K972" s="71"/>
      <c r="L972" s="59"/>
    </row>
    <row r="973" spans="1:12" x14ac:dyDescent="0.2">
      <c r="A973" s="65"/>
      <c r="B973" s="66"/>
      <c r="C973" s="65"/>
      <c r="D973" s="65"/>
      <c r="E973" s="60"/>
      <c r="F973" s="60"/>
      <c r="G973" s="60"/>
      <c r="H973" s="60"/>
      <c r="I973" s="69"/>
      <c r="J973" s="70"/>
      <c r="K973" s="71"/>
      <c r="L973" s="59"/>
    </row>
    <row r="974" spans="1:12" x14ac:dyDescent="0.2">
      <c r="A974" s="65"/>
      <c r="B974" s="66"/>
      <c r="C974" s="65"/>
      <c r="D974" s="65"/>
      <c r="E974" s="60"/>
      <c r="F974" s="60"/>
      <c r="G974" s="60"/>
      <c r="H974" s="60"/>
      <c r="I974" s="69"/>
      <c r="J974" s="70"/>
      <c r="K974" s="71"/>
      <c r="L974" s="59"/>
    </row>
    <row r="975" spans="1:12" x14ac:dyDescent="0.2">
      <c r="A975" s="65"/>
      <c r="B975" s="66"/>
      <c r="C975" s="65"/>
      <c r="D975" s="65"/>
      <c r="E975" s="60"/>
      <c r="F975" s="60"/>
      <c r="G975" s="60"/>
      <c r="H975" s="60"/>
      <c r="I975" s="69"/>
      <c r="J975" s="70"/>
      <c r="K975" s="71"/>
      <c r="L975" s="59"/>
    </row>
    <row r="976" spans="1:12" x14ac:dyDescent="0.2">
      <c r="A976" s="65"/>
      <c r="B976" s="66"/>
      <c r="C976" s="65"/>
      <c r="D976" s="65"/>
      <c r="E976" s="60"/>
      <c r="F976" s="60"/>
      <c r="G976" s="60"/>
      <c r="H976" s="60"/>
      <c r="I976" s="69"/>
      <c r="J976" s="70"/>
      <c r="K976" s="71"/>
      <c r="L976" s="59"/>
    </row>
    <row r="977" spans="1:12" x14ac:dyDescent="0.2">
      <c r="A977" s="65"/>
      <c r="B977" s="66"/>
      <c r="C977" s="65"/>
      <c r="D977" s="65"/>
      <c r="E977" s="60"/>
      <c r="F977" s="60"/>
      <c r="G977" s="60"/>
      <c r="H977" s="60"/>
      <c r="I977" s="69"/>
      <c r="J977" s="70"/>
      <c r="K977" s="71"/>
      <c r="L977" s="59"/>
    </row>
    <row r="978" spans="1:12" x14ac:dyDescent="0.2">
      <c r="A978" s="65"/>
      <c r="B978" s="66"/>
      <c r="C978" s="65"/>
      <c r="D978" s="65"/>
      <c r="E978" s="60"/>
      <c r="F978" s="60"/>
      <c r="G978" s="60"/>
      <c r="H978" s="60"/>
      <c r="I978" s="69"/>
      <c r="J978" s="70"/>
      <c r="K978" s="71"/>
      <c r="L978" s="59"/>
    </row>
    <row r="979" spans="1:12" x14ac:dyDescent="0.2">
      <c r="A979" s="65"/>
      <c r="B979" s="66"/>
      <c r="C979" s="65"/>
      <c r="D979" s="65"/>
      <c r="E979" s="60"/>
      <c r="F979" s="60"/>
      <c r="G979" s="60"/>
      <c r="H979" s="60"/>
      <c r="I979" s="69"/>
      <c r="J979" s="70"/>
      <c r="K979" s="71"/>
      <c r="L979" s="59"/>
    </row>
    <row r="980" spans="1:12" x14ac:dyDescent="0.2">
      <c r="A980" s="65"/>
      <c r="B980" s="66"/>
      <c r="C980" s="65"/>
      <c r="D980" s="65"/>
      <c r="E980" s="60"/>
      <c r="F980" s="60"/>
      <c r="G980" s="60"/>
      <c r="H980" s="60"/>
      <c r="I980" s="69"/>
      <c r="J980" s="70"/>
      <c r="K980" s="71"/>
      <c r="L980" s="59"/>
    </row>
    <row r="981" spans="1:12" x14ac:dyDescent="0.2">
      <c r="A981" s="65"/>
      <c r="B981" s="66"/>
      <c r="C981" s="65"/>
      <c r="D981" s="65"/>
      <c r="E981" s="60"/>
      <c r="F981" s="60"/>
      <c r="G981" s="60"/>
      <c r="H981" s="60"/>
      <c r="I981" s="69"/>
      <c r="J981" s="70"/>
      <c r="K981" s="71"/>
      <c r="L981" s="59"/>
    </row>
    <row r="982" spans="1:12" x14ac:dyDescent="0.2">
      <c r="A982" s="65"/>
      <c r="B982" s="66"/>
      <c r="C982" s="65"/>
      <c r="D982" s="65"/>
      <c r="E982" s="60"/>
      <c r="F982" s="60"/>
      <c r="G982" s="60"/>
      <c r="H982" s="60"/>
      <c r="I982" s="69"/>
      <c r="J982" s="70"/>
      <c r="K982" s="71"/>
      <c r="L982" s="59"/>
    </row>
    <row r="983" spans="1:12" x14ac:dyDescent="0.2">
      <c r="A983" s="65"/>
      <c r="B983" s="66"/>
      <c r="C983" s="65"/>
      <c r="D983" s="65"/>
      <c r="E983" s="60"/>
      <c r="F983" s="60"/>
      <c r="G983" s="60"/>
      <c r="H983" s="60"/>
      <c r="I983" s="69"/>
      <c r="J983" s="70"/>
      <c r="K983" s="71"/>
      <c r="L983" s="59"/>
    </row>
    <row r="984" spans="1:12" x14ac:dyDescent="0.2">
      <c r="A984" s="65"/>
      <c r="B984" s="66"/>
      <c r="C984" s="65"/>
      <c r="D984" s="65"/>
      <c r="E984" s="60"/>
      <c r="F984" s="60"/>
      <c r="G984" s="60"/>
      <c r="H984" s="60"/>
      <c r="I984" s="69"/>
      <c r="J984" s="70"/>
      <c r="K984" s="71"/>
      <c r="L984" s="59"/>
    </row>
    <row r="985" spans="1:12" x14ac:dyDescent="0.2">
      <c r="A985" s="65"/>
      <c r="B985" s="66"/>
      <c r="C985" s="65"/>
      <c r="D985" s="65"/>
      <c r="E985" s="60"/>
      <c r="F985" s="60"/>
      <c r="G985" s="60"/>
      <c r="H985" s="60"/>
      <c r="I985" s="69"/>
      <c r="J985" s="70"/>
      <c r="K985" s="71"/>
      <c r="L985" s="59"/>
    </row>
    <row r="986" spans="1:12" x14ac:dyDescent="0.2">
      <c r="A986" s="65"/>
      <c r="B986" s="66"/>
      <c r="C986" s="65"/>
      <c r="D986" s="65"/>
      <c r="E986" s="60"/>
      <c r="F986" s="60"/>
      <c r="G986" s="60"/>
      <c r="H986" s="60"/>
      <c r="I986" s="69"/>
      <c r="J986" s="70"/>
      <c r="K986" s="71"/>
      <c r="L986" s="59"/>
    </row>
    <row r="987" spans="1:12" x14ac:dyDescent="0.2">
      <c r="A987" s="65"/>
      <c r="B987" s="66"/>
      <c r="C987" s="65"/>
      <c r="D987" s="65"/>
      <c r="E987" s="60"/>
      <c r="F987" s="60"/>
      <c r="G987" s="60"/>
      <c r="H987" s="60"/>
      <c r="I987" s="69"/>
      <c r="J987" s="70"/>
      <c r="K987" s="71"/>
      <c r="L987" s="59"/>
    </row>
    <row r="988" spans="1:12" x14ac:dyDescent="0.2">
      <c r="A988" s="65"/>
      <c r="B988" s="66"/>
      <c r="C988" s="65"/>
      <c r="D988" s="65"/>
      <c r="E988" s="60"/>
      <c r="F988" s="60"/>
      <c r="G988" s="60"/>
      <c r="H988" s="60"/>
      <c r="I988" s="69"/>
      <c r="J988" s="70"/>
      <c r="K988" s="71"/>
      <c r="L988" s="59"/>
    </row>
    <row r="989" spans="1:12" x14ac:dyDescent="0.2">
      <c r="A989" s="65"/>
      <c r="B989" s="66"/>
      <c r="C989" s="65"/>
      <c r="D989" s="65"/>
      <c r="E989" s="60"/>
      <c r="F989" s="60"/>
      <c r="G989" s="60"/>
      <c r="H989" s="60"/>
      <c r="I989" s="69"/>
      <c r="J989" s="70"/>
      <c r="K989" s="71"/>
      <c r="L989" s="59"/>
    </row>
    <row r="990" spans="1:12" x14ac:dyDescent="0.2">
      <c r="A990" s="65"/>
      <c r="B990" s="66"/>
      <c r="C990" s="65"/>
      <c r="D990" s="65"/>
      <c r="E990" s="60"/>
      <c r="F990" s="60"/>
      <c r="G990" s="60"/>
      <c r="H990" s="60"/>
      <c r="I990" s="69"/>
      <c r="J990" s="70"/>
      <c r="K990" s="71"/>
      <c r="L990" s="59"/>
    </row>
    <row r="991" spans="1:12" x14ac:dyDescent="0.2">
      <c r="A991" s="65"/>
      <c r="B991" s="66"/>
      <c r="C991" s="65"/>
      <c r="D991" s="65"/>
      <c r="E991" s="60"/>
      <c r="F991" s="60"/>
      <c r="G991" s="60"/>
      <c r="H991" s="60"/>
      <c r="I991" s="69"/>
      <c r="J991" s="70"/>
      <c r="K991" s="71"/>
      <c r="L991" s="59"/>
    </row>
    <row r="992" spans="1:12" x14ac:dyDescent="0.2">
      <c r="A992" s="65"/>
      <c r="B992" s="66"/>
      <c r="C992" s="65"/>
      <c r="D992" s="65"/>
      <c r="E992" s="60"/>
      <c r="F992" s="60"/>
      <c r="G992" s="60"/>
      <c r="H992" s="60"/>
      <c r="I992" s="69"/>
      <c r="J992" s="70"/>
      <c r="K992" s="71"/>
      <c r="L992" s="59"/>
    </row>
    <row r="993" spans="1:12" x14ac:dyDescent="0.2">
      <c r="A993" s="65"/>
      <c r="B993" s="66"/>
      <c r="C993" s="65"/>
      <c r="D993" s="65"/>
      <c r="E993" s="60"/>
      <c r="F993" s="60"/>
      <c r="G993" s="60"/>
      <c r="H993" s="60"/>
      <c r="I993" s="69"/>
      <c r="J993" s="70"/>
      <c r="K993" s="71"/>
      <c r="L993" s="59"/>
    </row>
    <row r="994" spans="1:12" x14ac:dyDescent="0.2">
      <c r="A994" s="65"/>
      <c r="B994" s="66"/>
      <c r="C994" s="65"/>
      <c r="D994" s="65"/>
      <c r="E994" s="60"/>
      <c r="F994" s="60"/>
      <c r="G994" s="60"/>
      <c r="H994" s="60"/>
      <c r="I994" s="69"/>
      <c r="J994" s="70"/>
      <c r="K994" s="71"/>
      <c r="L994" s="59"/>
    </row>
    <row r="995" spans="1:12" x14ac:dyDescent="0.2">
      <c r="A995" s="65"/>
      <c r="B995" s="66"/>
      <c r="C995" s="65"/>
      <c r="D995" s="65"/>
      <c r="E995" s="60"/>
      <c r="F995" s="60"/>
      <c r="G995" s="60"/>
      <c r="H995" s="60"/>
      <c r="I995" s="69"/>
      <c r="J995" s="70"/>
      <c r="K995" s="71"/>
      <c r="L995" s="59"/>
    </row>
    <row r="996" spans="1:12" x14ac:dyDescent="0.2">
      <c r="A996" s="65"/>
      <c r="B996" s="66"/>
      <c r="C996" s="65"/>
      <c r="D996" s="65"/>
      <c r="E996" s="60"/>
      <c r="F996" s="60"/>
      <c r="G996" s="60"/>
      <c r="H996" s="60"/>
      <c r="I996" s="69"/>
      <c r="J996" s="70"/>
      <c r="K996" s="71"/>
      <c r="L996" s="59"/>
    </row>
    <row r="997" spans="1:12" x14ac:dyDescent="0.2">
      <c r="A997" s="65"/>
      <c r="B997" s="66"/>
      <c r="C997" s="65"/>
      <c r="D997" s="65"/>
      <c r="E997" s="60"/>
      <c r="F997" s="60"/>
      <c r="G997" s="60"/>
      <c r="H997" s="60"/>
      <c r="I997" s="69"/>
      <c r="J997" s="70"/>
      <c r="K997" s="71"/>
      <c r="L997" s="59"/>
    </row>
    <row r="998" spans="1:12" x14ac:dyDescent="0.2">
      <c r="A998" s="65"/>
      <c r="B998" s="66"/>
      <c r="C998" s="65"/>
      <c r="D998" s="65"/>
      <c r="E998" s="60"/>
      <c r="F998" s="60"/>
      <c r="G998" s="60"/>
      <c r="H998" s="60"/>
      <c r="I998" s="69"/>
      <c r="J998" s="70"/>
      <c r="K998" s="71"/>
      <c r="L998" s="59"/>
    </row>
    <row r="999" spans="1:12" x14ac:dyDescent="0.2">
      <c r="A999" s="65"/>
      <c r="B999" s="66"/>
      <c r="C999" s="65"/>
      <c r="D999" s="65"/>
      <c r="E999" s="60"/>
      <c r="F999" s="60"/>
      <c r="G999" s="60"/>
      <c r="H999" s="60"/>
      <c r="I999" s="69"/>
      <c r="J999" s="70"/>
      <c r="K999" s="71"/>
      <c r="L999" s="59"/>
    </row>
    <row r="1000" spans="1:12" x14ac:dyDescent="0.2">
      <c r="A1000" s="65"/>
      <c r="B1000" s="66"/>
      <c r="C1000" s="65"/>
      <c r="D1000" s="65"/>
      <c r="E1000" s="60"/>
      <c r="F1000" s="60"/>
      <c r="G1000" s="60"/>
      <c r="H1000" s="60"/>
      <c r="I1000" s="69"/>
      <c r="J1000" s="70"/>
      <c r="K1000" s="71"/>
      <c r="L1000" s="59"/>
    </row>
    <row r="1001" spans="1:12" x14ac:dyDescent="0.2">
      <c r="A1001" s="65"/>
      <c r="B1001" s="66"/>
      <c r="C1001" s="65"/>
      <c r="D1001" s="65"/>
      <c r="E1001" s="60"/>
      <c r="F1001" s="60"/>
      <c r="G1001" s="60"/>
      <c r="H1001" s="60"/>
      <c r="I1001" s="69"/>
      <c r="J1001" s="70"/>
      <c r="K1001" s="71"/>
      <c r="L1001" s="59"/>
    </row>
    <row r="1002" spans="1:12" x14ac:dyDescent="0.2">
      <c r="A1002" s="65"/>
      <c r="B1002" s="66"/>
      <c r="C1002" s="65"/>
      <c r="D1002" s="65"/>
      <c r="E1002" s="60"/>
      <c r="F1002" s="60"/>
      <c r="G1002" s="60"/>
      <c r="H1002" s="60"/>
      <c r="I1002" s="69"/>
      <c r="J1002" s="70"/>
      <c r="K1002" s="71"/>
      <c r="L1002" s="59"/>
    </row>
    <row r="1003" spans="1:12" x14ac:dyDescent="0.2">
      <c r="A1003" s="65"/>
      <c r="B1003" s="66"/>
      <c r="C1003" s="65"/>
      <c r="D1003" s="65"/>
      <c r="E1003" s="60"/>
      <c r="F1003" s="60"/>
      <c r="G1003" s="60"/>
      <c r="H1003" s="60"/>
      <c r="I1003" s="69"/>
      <c r="J1003" s="70"/>
      <c r="K1003" s="71"/>
      <c r="L1003" s="59"/>
    </row>
    <row r="1004" spans="1:12" x14ac:dyDescent="0.2">
      <c r="A1004" s="65"/>
      <c r="B1004" s="66"/>
      <c r="C1004" s="65"/>
      <c r="D1004" s="65"/>
      <c r="E1004" s="60"/>
      <c r="F1004" s="60"/>
      <c r="G1004" s="60"/>
      <c r="H1004" s="60"/>
      <c r="I1004" s="69"/>
      <c r="J1004" s="70"/>
      <c r="K1004" s="71"/>
      <c r="L1004" s="59"/>
    </row>
    <row r="1005" spans="1:12" x14ac:dyDescent="0.2">
      <c r="A1005" s="65"/>
      <c r="B1005" s="66"/>
      <c r="C1005" s="65"/>
      <c r="D1005" s="65"/>
      <c r="E1005" s="60"/>
      <c r="F1005" s="60"/>
      <c r="G1005" s="60"/>
      <c r="H1005" s="60"/>
      <c r="I1005" s="69"/>
      <c r="J1005" s="70"/>
      <c r="K1005" s="71"/>
      <c r="L1005" s="59"/>
    </row>
    <row r="1006" spans="1:12" x14ac:dyDescent="0.2">
      <c r="A1006" s="65"/>
      <c r="B1006" s="66"/>
      <c r="C1006" s="65"/>
      <c r="D1006" s="65"/>
      <c r="E1006" s="60"/>
      <c r="F1006" s="60"/>
      <c r="G1006" s="60"/>
      <c r="H1006" s="60"/>
      <c r="I1006" s="69"/>
      <c r="J1006" s="70"/>
      <c r="K1006" s="71"/>
      <c r="L1006" s="59"/>
    </row>
    <row r="1007" spans="1:12" x14ac:dyDescent="0.2">
      <c r="A1007" s="65"/>
      <c r="B1007" s="66"/>
      <c r="C1007" s="65"/>
      <c r="D1007" s="65"/>
      <c r="E1007" s="60"/>
      <c r="F1007" s="60"/>
      <c r="G1007" s="60"/>
      <c r="H1007" s="60"/>
      <c r="I1007" s="69"/>
      <c r="J1007" s="70"/>
      <c r="K1007" s="71"/>
      <c r="L1007" s="59"/>
    </row>
    <row r="1008" spans="1:12" x14ac:dyDescent="0.2">
      <c r="A1008" s="65"/>
      <c r="B1008" s="66"/>
      <c r="C1008" s="65"/>
      <c r="D1008" s="65"/>
      <c r="E1008" s="60"/>
      <c r="F1008" s="60"/>
      <c r="G1008" s="60"/>
      <c r="H1008" s="60"/>
      <c r="I1008" s="69"/>
      <c r="J1008" s="70"/>
      <c r="K1008" s="71"/>
      <c r="L1008" s="59"/>
    </row>
    <row r="1009" spans="1:12" x14ac:dyDescent="0.2">
      <c r="A1009" s="65"/>
      <c r="B1009" s="66"/>
      <c r="C1009" s="65"/>
      <c r="D1009" s="65"/>
      <c r="E1009" s="60"/>
      <c r="F1009" s="60"/>
      <c r="G1009" s="60"/>
      <c r="H1009" s="60"/>
      <c r="I1009" s="69"/>
      <c r="J1009" s="70"/>
      <c r="K1009" s="71"/>
      <c r="L1009" s="59"/>
    </row>
    <row r="1010" spans="1:12" x14ac:dyDescent="0.2">
      <c r="A1010" s="65"/>
      <c r="B1010" s="66"/>
      <c r="C1010" s="65"/>
      <c r="D1010" s="65"/>
      <c r="E1010" s="60"/>
      <c r="F1010" s="60"/>
      <c r="G1010" s="60"/>
      <c r="H1010" s="60"/>
      <c r="I1010" s="69"/>
      <c r="J1010" s="70"/>
      <c r="K1010" s="71"/>
      <c r="L1010" s="59"/>
    </row>
    <row r="1011" spans="1:12" x14ac:dyDescent="0.2">
      <c r="A1011" s="65"/>
      <c r="B1011" s="66"/>
      <c r="C1011" s="65"/>
      <c r="D1011" s="65"/>
      <c r="E1011" s="60"/>
      <c r="F1011" s="60"/>
      <c r="G1011" s="60"/>
      <c r="H1011" s="60"/>
      <c r="I1011" s="69"/>
      <c r="J1011" s="70"/>
      <c r="K1011" s="71"/>
      <c r="L1011" s="59"/>
    </row>
    <row r="1012" spans="1:12" x14ac:dyDescent="0.2">
      <c r="A1012" s="65"/>
      <c r="B1012" s="66"/>
      <c r="C1012" s="65"/>
      <c r="D1012" s="65"/>
      <c r="E1012" s="60"/>
      <c r="F1012" s="60"/>
      <c r="G1012" s="60"/>
      <c r="H1012" s="60"/>
      <c r="I1012" s="69"/>
      <c r="J1012" s="70"/>
      <c r="K1012" s="71"/>
      <c r="L1012" s="59"/>
    </row>
    <row r="1013" spans="1:12" x14ac:dyDescent="0.2">
      <c r="A1013" s="65"/>
      <c r="B1013" s="66"/>
      <c r="C1013" s="65"/>
      <c r="D1013" s="65"/>
      <c r="E1013" s="60"/>
      <c r="F1013" s="60"/>
      <c r="G1013" s="60"/>
      <c r="H1013" s="60"/>
      <c r="I1013" s="69"/>
      <c r="J1013" s="70"/>
      <c r="K1013" s="71"/>
      <c r="L1013" s="59"/>
    </row>
    <row r="1014" spans="1:12" x14ac:dyDescent="0.2">
      <c r="A1014" s="65"/>
      <c r="B1014" s="66"/>
      <c r="C1014" s="65"/>
      <c r="D1014" s="65"/>
      <c r="E1014" s="60"/>
      <c r="F1014" s="60"/>
      <c r="G1014" s="60"/>
      <c r="H1014" s="60"/>
      <c r="I1014" s="69"/>
      <c r="J1014" s="70"/>
      <c r="K1014" s="71"/>
      <c r="L1014" s="59"/>
    </row>
    <row r="1015" spans="1:12" x14ac:dyDescent="0.2">
      <c r="A1015" s="65"/>
      <c r="B1015" s="66"/>
      <c r="C1015" s="65"/>
      <c r="D1015" s="65"/>
      <c r="E1015" s="60"/>
      <c r="F1015" s="60"/>
      <c r="G1015" s="60"/>
      <c r="H1015" s="60"/>
      <c r="I1015" s="69"/>
      <c r="J1015" s="70"/>
      <c r="K1015" s="71"/>
      <c r="L1015" s="59"/>
    </row>
    <row r="1016" spans="1:12" x14ac:dyDescent="0.2">
      <c r="A1016" s="65"/>
      <c r="B1016" s="66"/>
      <c r="C1016" s="65"/>
      <c r="D1016" s="65"/>
      <c r="E1016" s="60"/>
      <c r="F1016" s="60"/>
      <c r="G1016" s="60"/>
      <c r="H1016" s="60"/>
      <c r="I1016" s="69"/>
      <c r="J1016" s="70"/>
      <c r="K1016" s="71"/>
      <c r="L1016" s="59"/>
    </row>
    <row r="1017" spans="1:12" x14ac:dyDescent="0.2">
      <c r="A1017" s="65"/>
      <c r="B1017" s="66"/>
      <c r="C1017" s="65"/>
      <c r="D1017" s="65"/>
      <c r="E1017" s="60"/>
      <c r="F1017" s="60"/>
      <c r="G1017" s="60"/>
      <c r="H1017" s="60"/>
      <c r="I1017" s="69"/>
      <c r="J1017" s="70"/>
      <c r="K1017" s="71"/>
      <c r="L1017" s="59"/>
    </row>
    <row r="1018" spans="1:12" x14ac:dyDescent="0.2">
      <c r="A1018" s="65"/>
      <c r="B1018" s="66"/>
      <c r="C1018" s="65"/>
      <c r="D1018" s="65"/>
      <c r="E1018" s="60"/>
      <c r="F1018" s="60"/>
      <c r="G1018" s="60"/>
      <c r="H1018" s="60"/>
      <c r="I1018" s="69"/>
      <c r="J1018" s="70"/>
      <c r="K1018" s="71"/>
      <c r="L1018" s="59"/>
    </row>
    <row r="1019" spans="1:12" x14ac:dyDescent="0.2">
      <c r="A1019" s="65"/>
      <c r="B1019" s="66"/>
      <c r="C1019" s="65"/>
      <c r="D1019" s="65"/>
      <c r="E1019" s="60"/>
      <c r="F1019" s="60"/>
      <c r="G1019" s="60"/>
      <c r="H1019" s="60"/>
      <c r="I1019" s="69"/>
      <c r="J1019" s="70"/>
      <c r="K1019" s="71"/>
      <c r="L1019" s="59"/>
    </row>
    <row r="1020" spans="1:12" x14ac:dyDescent="0.2">
      <c r="A1020" s="65"/>
      <c r="B1020" s="66"/>
      <c r="C1020" s="65"/>
      <c r="D1020" s="65"/>
      <c r="E1020" s="60"/>
      <c r="F1020" s="60"/>
      <c r="G1020" s="60"/>
      <c r="H1020" s="60"/>
      <c r="I1020" s="69"/>
      <c r="J1020" s="70"/>
      <c r="K1020" s="71"/>
      <c r="L1020" s="59"/>
    </row>
    <row r="1021" spans="1:12" x14ac:dyDescent="0.2">
      <c r="A1021" s="65"/>
      <c r="B1021" s="66"/>
      <c r="C1021" s="65"/>
      <c r="D1021" s="65"/>
      <c r="E1021" s="60"/>
      <c r="F1021" s="60"/>
      <c r="G1021" s="60"/>
      <c r="H1021" s="60"/>
      <c r="I1021" s="69"/>
      <c r="J1021" s="70"/>
      <c r="K1021" s="71"/>
      <c r="L1021" s="59"/>
    </row>
    <row r="1022" spans="1:12" x14ac:dyDescent="0.2">
      <c r="A1022" s="65"/>
      <c r="B1022" s="66"/>
      <c r="C1022" s="65"/>
      <c r="D1022" s="65"/>
      <c r="E1022" s="60"/>
      <c r="F1022" s="60"/>
      <c r="G1022" s="60"/>
      <c r="H1022" s="60"/>
      <c r="I1022" s="69"/>
      <c r="J1022" s="70"/>
      <c r="K1022" s="71"/>
      <c r="L1022" s="59"/>
    </row>
    <row r="1023" spans="1:12" x14ac:dyDescent="0.2">
      <c r="A1023" s="65"/>
      <c r="B1023" s="66"/>
      <c r="C1023" s="65"/>
      <c r="D1023" s="65"/>
      <c r="E1023" s="60"/>
      <c r="F1023" s="60"/>
      <c r="G1023" s="60"/>
      <c r="H1023" s="60"/>
      <c r="I1023" s="69"/>
      <c r="J1023" s="70"/>
      <c r="K1023" s="71"/>
      <c r="L1023" s="59"/>
    </row>
    <row r="1024" spans="1:12" x14ac:dyDescent="0.2">
      <c r="A1024" s="65"/>
      <c r="B1024" s="66"/>
      <c r="C1024" s="65"/>
      <c r="D1024" s="65"/>
      <c r="E1024" s="60"/>
      <c r="F1024" s="60"/>
      <c r="G1024" s="60"/>
      <c r="H1024" s="60"/>
      <c r="I1024" s="69"/>
      <c r="J1024" s="70"/>
      <c r="K1024" s="71"/>
      <c r="L1024" s="59"/>
    </row>
    <row r="1025" spans="1:12" x14ac:dyDescent="0.2">
      <c r="A1025" s="65"/>
      <c r="B1025" s="66"/>
      <c r="C1025" s="65"/>
      <c r="D1025" s="65"/>
      <c r="E1025" s="60"/>
      <c r="F1025" s="60"/>
      <c r="G1025" s="60"/>
      <c r="H1025" s="60"/>
      <c r="I1025" s="69"/>
      <c r="J1025" s="70"/>
      <c r="K1025" s="71"/>
      <c r="L1025" s="59"/>
    </row>
    <row r="1026" spans="1:12" x14ac:dyDescent="0.2">
      <c r="A1026" s="65"/>
      <c r="B1026" s="66"/>
      <c r="C1026" s="65"/>
      <c r="D1026" s="65"/>
      <c r="E1026" s="60"/>
      <c r="F1026" s="60"/>
      <c r="G1026" s="60"/>
      <c r="H1026" s="60"/>
      <c r="I1026" s="69"/>
      <c r="J1026" s="70"/>
      <c r="K1026" s="71"/>
      <c r="L1026" s="59"/>
    </row>
    <row r="1027" spans="1:12" x14ac:dyDescent="0.2">
      <c r="A1027" s="65"/>
      <c r="B1027" s="66"/>
      <c r="C1027" s="65"/>
      <c r="D1027" s="65"/>
      <c r="E1027" s="60"/>
      <c r="F1027" s="60"/>
      <c r="G1027" s="60"/>
      <c r="H1027" s="60"/>
      <c r="I1027" s="69"/>
      <c r="J1027" s="70"/>
      <c r="K1027" s="71"/>
      <c r="L1027" s="59"/>
    </row>
    <row r="1028" spans="1:12" x14ac:dyDescent="0.2">
      <c r="A1028" s="65"/>
      <c r="B1028" s="66"/>
      <c r="C1028" s="65"/>
      <c r="D1028" s="65"/>
      <c r="E1028" s="60"/>
      <c r="F1028" s="60"/>
      <c r="G1028" s="60"/>
      <c r="H1028" s="60"/>
      <c r="I1028" s="69"/>
      <c r="J1028" s="70"/>
      <c r="K1028" s="71"/>
      <c r="L1028" s="59"/>
    </row>
    <row r="1029" spans="1:12" x14ac:dyDescent="0.2">
      <c r="A1029" s="65"/>
      <c r="B1029" s="66"/>
      <c r="C1029" s="65"/>
      <c r="D1029" s="65"/>
      <c r="E1029" s="60"/>
      <c r="F1029" s="60"/>
      <c r="G1029" s="60"/>
      <c r="H1029" s="60"/>
      <c r="I1029" s="69"/>
      <c r="J1029" s="70"/>
      <c r="K1029" s="71"/>
      <c r="L1029" s="59"/>
    </row>
    <row r="1030" spans="1:12" x14ac:dyDescent="0.2">
      <c r="A1030" s="65"/>
      <c r="B1030" s="66"/>
      <c r="C1030" s="65"/>
      <c r="D1030" s="65"/>
      <c r="E1030" s="60"/>
      <c r="F1030" s="60"/>
      <c r="G1030" s="60"/>
      <c r="H1030" s="60"/>
      <c r="I1030" s="69"/>
      <c r="J1030" s="70"/>
      <c r="K1030" s="71"/>
      <c r="L1030" s="59"/>
    </row>
    <row r="1031" spans="1:12" x14ac:dyDescent="0.2">
      <c r="A1031" s="65"/>
      <c r="B1031" s="66"/>
      <c r="C1031" s="65"/>
      <c r="D1031" s="65"/>
      <c r="E1031" s="60"/>
      <c r="F1031" s="60"/>
      <c r="G1031" s="60"/>
      <c r="H1031" s="60"/>
      <c r="I1031" s="69"/>
      <c r="J1031" s="70"/>
      <c r="K1031" s="71"/>
      <c r="L1031" s="59"/>
    </row>
    <row r="1032" spans="1:12" x14ac:dyDescent="0.2">
      <c r="A1032" s="65"/>
      <c r="B1032" s="66"/>
      <c r="C1032" s="65"/>
      <c r="D1032" s="65"/>
      <c r="E1032" s="60"/>
      <c r="F1032" s="60"/>
      <c r="G1032" s="60"/>
      <c r="H1032" s="60"/>
      <c r="I1032" s="69"/>
      <c r="J1032" s="70"/>
      <c r="K1032" s="71"/>
      <c r="L1032" s="59"/>
    </row>
    <row r="1033" spans="1:12" x14ac:dyDescent="0.2">
      <c r="A1033" s="65"/>
      <c r="B1033" s="66"/>
      <c r="C1033" s="65"/>
      <c r="D1033" s="65"/>
      <c r="E1033" s="60"/>
      <c r="F1033" s="60"/>
      <c r="G1033" s="60"/>
      <c r="H1033" s="60"/>
      <c r="I1033" s="69"/>
      <c r="J1033" s="70"/>
      <c r="K1033" s="71"/>
      <c r="L1033" s="59"/>
    </row>
    <row r="1034" spans="1:12" x14ac:dyDescent="0.2">
      <c r="A1034" s="65"/>
      <c r="B1034" s="66"/>
      <c r="C1034" s="65"/>
      <c r="D1034" s="65"/>
      <c r="E1034" s="60"/>
      <c r="F1034" s="60"/>
      <c r="G1034" s="60"/>
      <c r="H1034" s="60"/>
      <c r="I1034" s="69"/>
      <c r="J1034" s="70"/>
      <c r="K1034" s="71"/>
      <c r="L1034" s="59"/>
    </row>
    <row r="1035" spans="1:12" x14ac:dyDescent="0.2">
      <c r="A1035" s="65"/>
      <c r="B1035" s="66"/>
      <c r="C1035" s="65"/>
      <c r="D1035" s="65"/>
      <c r="E1035" s="60"/>
      <c r="F1035" s="60"/>
      <c r="G1035" s="60"/>
      <c r="H1035" s="60"/>
      <c r="I1035" s="69"/>
      <c r="J1035" s="70"/>
      <c r="K1035" s="71"/>
      <c r="L1035" s="59"/>
    </row>
    <row r="1036" spans="1:12" x14ac:dyDescent="0.2">
      <c r="A1036" s="65"/>
      <c r="B1036" s="66"/>
      <c r="C1036" s="65"/>
      <c r="D1036" s="65"/>
      <c r="E1036" s="60"/>
      <c r="F1036" s="60"/>
      <c r="G1036" s="60"/>
      <c r="H1036" s="60"/>
      <c r="I1036" s="69"/>
      <c r="J1036" s="70"/>
      <c r="K1036" s="71"/>
      <c r="L1036" s="59"/>
    </row>
    <row r="1037" spans="1:12" x14ac:dyDescent="0.2">
      <c r="A1037" s="65"/>
      <c r="B1037" s="66"/>
      <c r="C1037" s="65"/>
      <c r="D1037" s="65"/>
      <c r="E1037" s="60"/>
      <c r="F1037" s="60"/>
      <c r="G1037" s="60"/>
      <c r="H1037" s="60"/>
      <c r="I1037" s="69"/>
      <c r="J1037" s="70"/>
      <c r="K1037" s="71"/>
      <c r="L1037" s="59"/>
    </row>
    <row r="1038" spans="1:12" x14ac:dyDescent="0.2">
      <c r="A1038" s="65"/>
      <c r="B1038" s="66"/>
      <c r="C1038" s="65"/>
      <c r="D1038" s="65"/>
      <c r="E1038" s="60"/>
      <c r="F1038" s="60"/>
      <c r="G1038" s="60"/>
      <c r="H1038" s="60"/>
      <c r="I1038" s="69"/>
      <c r="J1038" s="70"/>
      <c r="K1038" s="71"/>
      <c r="L1038" s="59"/>
    </row>
    <row r="1039" spans="1:12" x14ac:dyDescent="0.2">
      <c r="A1039" s="59"/>
      <c r="B1039" s="59"/>
      <c r="C1039" s="59"/>
      <c r="D1039" s="59"/>
      <c r="E1039" s="60"/>
      <c r="F1039" s="60"/>
      <c r="G1039" s="60"/>
      <c r="H1039" s="60"/>
      <c r="I1039" s="60"/>
      <c r="J1039" s="59"/>
      <c r="K1039" s="59"/>
      <c r="L1039" s="59"/>
    </row>
    <row r="1040" spans="1:12" x14ac:dyDescent="0.2">
      <c r="A1040" s="59"/>
      <c r="B1040" s="59"/>
      <c r="C1040" s="59"/>
      <c r="D1040" s="59"/>
      <c r="E1040" s="60"/>
      <c r="F1040" s="60"/>
      <c r="G1040" s="60"/>
      <c r="H1040" s="60"/>
      <c r="I1040" s="60"/>
      <c r="J1040" s="59"/>
      <c r="K1040" s="59"/>
      <c r="L1040" s="59"/>
    </row>
    <row r="1041" spans="1:12" x14ac:dyDescent="0.2">
      <c r="A1041" s="59"/>
      <c r="B1041" s="59"/>
      <c r="C1041" s="59"/>
      <c r="D1041" s="59"/>
      <c r="E1041" s="60"/>
      <c r="F1041" s="60"/>
      <c r="G1041" s="60"/>
      <c r="H1041" s="60"/>
      <c r="I1041" s="60"/>
      <c r="J1041" s="59"/>
      <c r="K1041" s="59"/>
      <c r="L1041" s="59"/>
    </row>
    <row r="1042" spans="1:12" x14ac:dyDescent="0.2">
      <c r="A1042" s="59"/>
      <c r="B1042" s="59"/>
      <c r="C1042" s="59"/>
      <c r="D1042" s="59"/>
      <c r="E1042" s="60"/>
      <c r="F1042" s="60"/>
      <c r="G1042" s="60"/>
      <c r="H1042" s="60"/>
      <c r="I1042" s="60"/>
      <c r="J1042" s="59"/>
      <c r="K1042" s="59"/>
      <c r="L1042" s="59"/>
    </row>
    <row r="1043" spans="1:12" x14ac:dyDescent="0.2">
      <c r="A1043" s="59"/>
      <c r="B1043" s="59"/>
      <c r="C1043" s="59"/>
      <c r="D1043" s="59"/>
      <c r="E1043" s="60"/>
      <c r="F1043" s="60"/>
      <c r="G1043" s="60"/>
      <c r="H1043" s="60"/>
      <c r="I1043" s="60"/>
      <c r="J1043" s="59"/>
      <c r="K1043" s="59"/>
      <c r="L1043" s="59"/>
    </row>
    <row r="1044" spans="1:12" x14ac:dyDescent="0.2">
      <c r="A1044" s="59"/>
      <c r="B1044" s="59"/>
      <c r="C1044" s="59"/>
      <c r="D1044" s="59"/>
      <c r="E1044" s="60"/>
      <c r="F1044" s="60"/>
      <c r="G1044" s="60"/>
      <c r="H1044" s="60"/>
      <c r="I1044" s="60"/>
      <c r="J1044" s="59"/>
      <c r="K1044" s="59"/>
      <c r="L1044" s="59"/>
    </row>
    <row r="1045" spans="1:12" x14ac:dyDescent="0.2">
      <c r="A1045" s="59"/>
      <c r="B1045" s="59"/>
      <c r="C1045" s="59"/>
      <c r="D1045" s="59"/>
      <c r="E1045" s="60"/>
      <c r="F1045" s="60"/>
      <c r="G1045" s="60"/>
      <c r="H1045" s="60"/>
      <c r="I1045" s="60"/>
      <c r="J1045" s="59"/>
      <c r="K1045" s="59"/>
      <c r="L1045" s="59"/>
    </row>
    <row r="1046" spans="1:12" x14ac:dyDescent="0.2">
      <c r="A1046" s="59"/>
      <c r="B1046" s="59"/>
      <c r="C1046" s="59"/>
      <c r="D1046" s="59"/>
      <c r="E1046" s="60"/>
      <c r="F1046" s="60"/>
      <c r="G1046" s="60"/>
      <c r="H1046" s="60"/>
      <c r="I1046" s="60"/>
      <c r="J1046" s="59"/>
      <c r="K1046" s="59"/>
      <c r="L1046" s="59"/>
    </row>
    <row r="1047" spans="1:12" x14ac:dyDescent="0.2">
      <c r="A1047" s="59"/>
      <c r="B1047" s="59"/>
      <c r="C1047" s="59"/>
      <c r="D1047" s="59"/>
      <c r="E1047" s="60"/>
      <c r="F1047" s="60"/>
      <c r="G1047" s="60"/>
      <c r="H1047" s="60"/>
      <c r="I1047" s="60"/>
      <c r="J1047" s="59"/>
      <c r="K1047" s="59"/>
      <c r="L1047" s="59"/>
    </row>
    <row r="1048" spans="1:12" x14ac:dyDescent="0.2">
      <c r="A1048" s="59"/>
      <c r="B1048" s="59"/>
      <c r="C1048" s="59"/>
      <c r="D1048" s="59"/>
      <c r="E1048" s="60"/>
      <c r="F1048" s="60"/>
      <c r="G1048" s="60"/>
      <c r="H1048" s="60"/>
      <c r="I1048" s="60"/>
      <c r="J1048" s="59"/>
      <c r="K1048" s="59"/>
      <c r="L1048" s="59"/>
    </row>
    <row r="1049" spans="1:12" x14ac:dyDescent="0.2">
      <c r="A1049" s="59"/>
      <c r="B1049" s="59"/>
      <c r="C1049" s="59"/>
      <c r="D1049" s="59"/>
      <c r="E1049" s="60"/>
      <c r="F1049" s="60"/>
      <c r="G1049" s="60"/>
      <c r="H1049" s="60"/>
      <c r="I1049" s="60"/>
      <c r="J1049" s="59"/>
      <c r="K1049" s="59"/>
      <c r="L1049" s="59"/>
    </row>
    <row r="1050" spans="1:12" x14ac:dyDescent="0.2">
      <c r="A1050" s="59"/>
      <c r="B1050" s="59"/>
      <c r="C1050" s="59"/>
      <c r="D1050" s="59"/>
      <c r="E1050" s="60"/>
      <c r="F1050" s="60"/>
      <c r="G1050" s="60"/>
      <c r="H1050" s="60"/>
      <c r="I1050" s="60"/>
      <c r="J1050" s="59"/>
      <c r="K1050" s="59"/>
      <c r="L1050" s="59"/>
    </row>
    <row r="1051" spans="1:12" x14ac:dyDescent="0.2">
      <c r="A1051" s="59"/>
      <c r="B1051" s="59"/>
      <c r="C1051" s="59"/>
      <c r="D1051" s="59"/>
      <c r="E1051" s="60"/>
      <c r="F1051" s="60"/>
      <c r="G1051" s="60"/>
      <c r="H1051" s="60"/>
      <c r="I1051" s="60"/>
      <c r="J1051" s="59"/>
      <c r="K1051" s="59"/>
      <c r="L1051" s="59"/>
    </row>
    <row r="1052" spans="1:12" x14ac:dyDescent="0.2">
      <c r="A1052" s="59"/>
      <c r="B1052" s="59"/>
      <c r="C1052" s="59"/>
      <c r="D1052" s="59"/>
      <c r="E1052" s="60"/>
      <c r="F1052" s="60"/>
      <c r="G1052" s="60"/>
      <c r="H1052" s="60"/>
      <c r="I1052" s="60"/>
      <c r="J1052" s="59"/>
      <c r="K1052" s="59"/>
      <c r="L1052" s="59"/>
    </row>
    <row r="1053" spans="1:12" x14ac:dyDescent="0.2">
      <c r="A1053" s="59"/>
      <c r="B1053" s="59"/>
      <c r="C1053" s="59"/>
      <c r="D1053" s="59"/>
      <c r="E1053" s="60"/>
      <c r="F1053" s="60"/>
      <c r="G1053" s="60"/>
      <c r="H1053" s="60"/>
      <c r="I1053" s="60"/>
      <c r="J1053" s="59"/>
      <c r="K1053" s="59"/>
      <c r="L1053" s="59"/>
    </row>
    <row r="1054" spans="1:12" x14ac:dyDescent="0.2">
      <c r="A1054" s="59"/>
      <c r="B1054" s="59"/>
      <c r="C1054" s="59"/>
      <c r="D1054" s="59"/>
      <c r="E1054" s="60"/>
      <c r="F1054" s="60"/>
      <c r="G1054" s="60"/>
      <c r="H1054" s="60"/>
      <c r="I1054" s="60"/>
      <c r="J1054" s="59"/>
      <c r="K1054" s="59"/>
      <c r="L1054" s="59"/>
    </row>
    <row r="1055" spans="1:12" x14ac:dyDescent="0.2">
      <c r="A1055" s="59"/>
      <c r="B1055" s="59"/>
      <c r="C1055" s="59"/>
      <c r="D1055" s="59"/>
      <c r="E1055" s="60"/>
      <c r="F1055" s="60"/>
      <c r="G1055" s="60"/>
      <c r="H1055" s="60"/>
      <c r="I1055" s="60"/>
      <c r="J1055" s="59"/>
      <c r="K1055" s="59"/>
      <c r="L1055" s="59"/>
    </row>
    <row r="1056" spans="1:12" x14ac:dyDescent="0.2">
      <c r="A1056" s="59"/>
      <c r="B1056" s="59"/>
      <c r="C1056" s="59"/>
      <c r="D1056" s="59"/>
      <c r="E1056" s="60"/>
      <c r="F1056" s="60"/>
      <c r="G1056" s="60"/>
      <c r="H1056" s="60"/>
      <c r="I1056" s="60"/>
      <c r="J1056" s="59"/>
      <c r="K1056" s="59"/>
      <c r="L1056" s="59"/>
    </row>
    <row r="1057" spans="1:12" x14ac:dyDescent="0.2">
      <c r="A1057" s="59"/>
      <c r="B1057" s="59"/>
      <c r="C1057" s="59"/>
      <c r="D1057" s="59"/>
      <c r="E1057" s="60"/>
      <c r="F1057" s="60"/>
      <c r="G1057" s="60"/>
      <c r="H1057" s="60"/>
      <c r="I1057" s="60"/>
      <c r="J1057" s="59"/>
      <c r="K1057" s="59"/>
      <c r="L1057" s="59"/>
    </row>
    <row r="1058" spans="1:12" x14ac:dyDescent="0.2">
      <c r="A1058" s="59"/>
      <c r="B1058" s="59"/>
      <c r="C1058" s="59"/>
      <c r="D1058" s="59"/>
      <c r="E1058" s="60"/>
      <c r="F1058" s="60"/>
      <c r="G1058" s="60"/>
      <c r="H1058" s="60"/>
      <c r="I1058" s="60"/>
      <c r="J1058" s="59"/>
      <c r="K1058" s="59"/>
      <c r="L1058" s="59"/>
    </row>
    <row r="1059" spans="1:12" x14ac:dyDescent="0.2">
      <c r="A1059" s="59"/>
      <c r="B1059" s="59"/>
      <c r="C1059" s="59"/>
      <c r="D1059" s="59"/>
      <c r="E1059" s="60"/>
      <c r="F1059" s="60"/>
      <c r="G1059" s="60"/>
      <c r="H1059" s="60"/>
      <c r="I1059" s="60"/>
      <c r="J1059" s="59"/>
      <c r="K1059" s="59"/>
      <c r="L1059" s="59"/>
    </row>
    <row r="1060" spans="1:12" x14ac:dyDescent="0.2">
      <c r="A1060" s="59"/>
      <c r="B1060" s="59"/>
      <c r="C1060" s="59"/>
      <c r="D1060" s="59"/>
      <c r="E1060" s="60"/>
      <c r="F1060" s="60"/>
      <c r="G1060" s="60"/>
      <c r="H1060" s="60"/>
      <c r="I1060" s="60"/>
      <c r="J1060" s="59"/>
      <c r="K1060" s="59"/>
      <c r="L1060" s="59"/>
    </row>
    <row r="1061" spans="1:12" x14ac:dyDescent="0.2">
      <c r="A1061" s="59"/>
      <c r="B1061" s="59"/>
      <c r="C1061" s="59"/>
      <c r="D1061" s="59"/>
      <c r="E1061" s="60"/>
      <c r="F1061" s="60"/>
      <c r="G1061" s="60"/>
      <c r="H1061" s="60"/>
      <c r="I1061" s="60"/>
      <c r="J1061" s="59"/>
      <c r="K1061" s="59"/>
      <c r="L1061" s="59"/>
    </row>
    <row r="1062" spans="1:12" x14ac:dyDescent="0.2">
      <c r="A1062" s="59"/>
      <c r="B1062" s="59"/>
      <c r="C1062" s="59"/>
      <c r="D1062" s="59"/>
      <c r="E1062" s="60"/>
      <c r="F1062" s="60"/>
      <c r="G1062" s="60"/>
      <c r="H1062" s="60"/>
      <c r="I1062" s="60"/>
      <c r="J1062" s="59"/>
      <c r="K1062" s="59"/>
      <c r="L1062" s="59"/>
    </row>
    <row r="1063" spans="1:12" x14ac:dyDescent="0.2">
      <c r="A1063" s="59"/>
      <c r="B1063" s="59"/>
      <c r="C1063" s="59"/>
      <c r="D1063" s="59"/>
      <c r="E1063" s="60"/>
      <c r="F1063" s="60"/>
      <c r="G1063" s="60"/>
      <c r="H1063" s="60"/>
      <c r="I1063" s="60"/>
      <c r="J1063" s="59"/>
      <c r="K1063" s="59"/>
      <c r="L1063" s="59"/>
    </row>
    <row r="1064" spans="1:12" x14ac:dyDescent="0.2">
      <c r="A1064" s="59"/>
      <c r="B1064" s="59"/>
      <c r="C1064" s="59"/>
      <c r="D1064" s="59"/>
      <c r="E1064" s="60"/>
      <c r="F1064" s="60"/>
      <c r="G1064" s="60"/>
      <c r="H1064" s="60"/>
      <c r="I1064" s="60"/>
      <c r="J1064" s="59"/>
      <c r="K1064" s="59"/>
      <c r="L1064" s="59"/>
    </row>
    <row r="1065" spans="1:12" x14ac:dyDescent="0.2">
      <c r="A1065" s="59"/>
      <c r="B1065" s="59"/>
      <c r="C1065" s="59"/>
      <c r="D1065" s="59"/>
      <c r="E1065" s="60"/>
      <c r="F1065" s="60"/>
      <c r="G1065" s="60"/>
      <c r="H1065" s="60"/>
      <c r="I1065" s="60"/>
      <c r="J1065" s="59"/>
      <c r="K1065" s="59"/>
      <c r="L1065" s="59"/>
    </row>
    <row r="1066" spans="1:12" x14ac:dyDescent="0.2">
      <c r="A1066" s="59"/>
      <c r="B1066" s="59"/>
      <c r="C1066" s="59"/>
      <c r="D1066" s="59"/>
      <c r="E1066" s="60"/>
      <c r="F1066" s="60"/>
      <c r="G1066" s="60"/>
      <c r="H1066" s="60"/>
      <c r="I1066" s="60"/>
      <c r="J1066" s="59"/>
      <c r="K1066" s="59"/>
      <c r="L1066" s="59"/>
    </row>
    <row r="1067" spans="1:12" x14ac:dyDescent="0.2">
      <c r="A1067" s="59"/>
      <c r="B1067" s="59"/>
      <c r="C1067" s="59"/>
      <c r="D1067" s="59"/>
      <c r="E1067" s="60"/>
      <c r="F1067" s="60"/>
      <c r="G1067" s="60"/>
      <c r="H1067" s="60"/>
      <c r="I1067" s="60"/>
      <c r="J1067" s="59"/>
      <c r="K1067" s="59"/>
      <c r="L1067" s="59"/>
    </row>
    <row r="1068" spans="1:12" x14ac:dyDescent="0.2">
      <c r="A1068" s="59"/>
      <c r="B1068" s="59"/>
      <c r="C1068" s="59"/>
      <c r="D1068" s="59"/>
      <c r="E1068" s="60"/>
      <c r="F1068" s="60"/>
      <c r="G1068" s="60"/>
      <c r="H1068" s="60"/>
      <c r="I1068" s="60"/>
      <c r="J1068" s="59"/>
      <c r="K1068" s="59"/>
      <c r="L1068" s="59"/>
    </row>
    <row r="1069" spans="1:12" x14ac:dyDescent="0.2">
      <c r="A1069" s="59"/>
      <c r="B1069" s="59"/>
      <c r="C1069" s="59"/>
      <c r="D1069" s="59"/>
      <c r="E1069" s="60"/>
      <c r="F1069" s="60"/>
      <c r="G1069" s="60"/>
      <c r="H1069" s="60"/>
      <c r="I1069" s="60"/>
      <c r="J1069" s="59"/>
      <c r="K1069" s="59"/>
      <c r="L1069" s="59"/>
    </row>
    <row r="1070" spans="1:12" x14ac:dyDescent="0.2">
      <c r="A1070" s="59"/>
      <c r="B1070" s="59"/>
      <c r="C1070" s="59"/>
      <c r="D1070" s="59"/>
      <c r="E1070" s="60"/>
      <c r="F1070" s="60"/>
      <c r="G1070" s="60"/>
      <c r="H1070" s="60"/>
      <c r="I1070" s="60"/>
      <c r="J1070" s="59"/>
      <c r="K1070" s="59"/>
      <c r="L1070" s="59"/>
    </row>
    <row r="1071" spans="1:12" x14ac:dyDescent="0.2">
      <c r="A1071" s="59"/>
      <c r="B1071" s="59"/>
      <c r="C1071" s="59"/>
      <c r="D1071" s="59"/>
      <c r="E1071" s="60"/>
      <c r="F1071" s="60"/>
      <c r="G1071" s="60"/>
      <c r="H1071" s="60"/>
      <c r="I1071" s="60"/>
      <c r="J1071" s="59"/>
      <c r="K1071" s="59"/>
      <c r="L1071" s="59"/>
    </row>
    <row r="1072" spans="1:12" x14ac:dyDescent="0.2">
      <c r="A1072" s="59"/>
      <c r="B1072" s="59"/>
      <c r="C1072" s="59"/>
      <c r="D1072" s="59"/>
      <c r="E1072" s="60"/>
      <c r="F1072" s="60"/>
      <c r="G1072" s="60"/>
      <c r="H1072" s="60"/>
      <c r="I1072" s="60"/>
      <c r="J1072" s="59"/>
      <c r="K1072" s="59"/>
      <c r="L1072" s="59"/>
    </row>
    <row r="1073" spans="1:12" x14ac:dyDescent="0.2">
      <c r="A1073" s="59"/>
      <c r="B1073" s="59"/>
      <c r="C1073" s="59"/>
      <c r="D1073" s="59"/>
      <c r="E1073" s="60"/>
      <c r="F1073" s="60"/>
      <c r="G1073" s="60"/>
      <c r="H1073" s="60"/>
      <c r="I1073" s="60"/>
      <c r="J1073" s="59"/>
      <c r="K1073" s="59"/>
      <c r="L1073" s="59"/>
    </row>
    <row r="1074" spans="1:12" x14ac:dyDescent="0.2">
      <c r="A1074" s="59"/>
      <c r="B1074" s="59"/>
      <c r="C1074" s="59"/>
      <c r="D1074" s="59"/>
      <c r="E1074" s="60"/>
      <c r="F1074" s="60"/>
      <c r="G1074" s="60"/>
      <c r="H1074" s="60"/>
      <c r="I1074" s="60"/>
      <c r="J1074" s="59"/>
      <c r="K1074" s="59"/>
      <c r="L1074" s="59"/>
    </row>
    <row r="1075" spans="1:12" x14ac:dyDescent="0.2">
      <c r="A1075" s="59"/>
      <c r="B1075" s="59"/>
      <c r="C1075" s="59"/>
      <c r="D1075" s="59"/>
      <c r="E1075" s="60"/>
      <c r="F1075" s="60"/>
      <c r="G1075" s="60"/>
      <c r="H1075" s="60"/>
      <c r="I1075" s="60"/>
      <c r="J1075" s="59"/>
      <c r="K1075" s="59"/>
      <c r="L1075" s="59"/>
    </row>
    <row r="1076" spans="1:12" x14ac:dyDescent="0.2">
      <c r="A1076" s="59"/>
      <c r="B1076" s="59"/>
      <c r="C1076" s="59"/>
      <c r="D1076" s="59"/>
      <c r="E1076" s="60"/>
      <c r="F1076" s="60"/>
      <c r="G1076" s="60"/>
      <c r="H1076" s="60"/>
      <c r="I1076" s="60"/>
      <c r="J1076" s="59"/>
      <c r="K1076" s="59"/>
      <c r="L1076" s="59"/>
    </row>
    <row r="1077" spans="1:12" x14ac:dyDescent="0.2">
      <c r="A1077" s="59"/>
      <c r="B1077" s="59"/>
      <c r="C1077" s="59"/>
      <c r="D1077" s="59"/>
      <c r="E1077" s="60"/>
      <c r="F1077" s="60"/>
      <c r="G1077" s="60"/>
      <c r="H1077" s="60"/>
      <c r="I1077" s="60"/>
      <c r="J1077" s="59"/>
      <c r="K1077" s="59"/>
      <c r="L1077" s="59"/>
    </row>
    <row r="1078" spans="1:12" x14ac:dyDescent="0.2">
      <c r="A1078" s="59"/>
      <c r="B1078" s="59"/>
      <c r="C1078" s="59"/>
      <c r="D1078" s="59"/>
      <c r="E1078" s="60"/>
      <c r="F1078" s="60"/>
      <c r="G1078" s="60"/>
      <c r="H1078" s="60"/>
      <c r="I1078" s="60"/>
      <c r="J1078" s="59"/>
      <c r="K1078" s="59"/>
      <c r="L1078" s="59"/>
    </row>
    <row r="1079" spans="1:12" x14ac:dyDescent="0.2">
      <c r="A1079" s="59"/>
      <c r="B1079" s="59"/>
      <c r="C1079" s="59"/>
      <c r="D1079" s="59"/>
      <c r="E1079" s="60"/>
      <c r="F1079" s="60"/>
      <c r="G1079" s="60"/>
      <c r="H1079" s="60"/>
      <c r="I1079" s="60"/>
      <c r="J1079" s="59"/>
      <c r="K1079" s="59"/>
      <c r="L1079" s="59"/>
    </row>
    <row r="1080" spans="1:12" x14ac:dyDescent="0.2">
      <c r="A1080" s="59"/>
      <c r="B1080" s="59"/>
      <c r="C1080" s="59"/>
      <c r="D1080" s="59"/>
      <c r="E1080" s="60"/>
      <c r="F1080" s="60"/>
      <c r="G1080" s="60"/>
      <c r="H1080" s="60"/>
      <c r="I1080" s="60"/>
      <c r="J1080" s="59"/>
      <c r="K1080" s="59"/>
      <c r="L1080" s="59"/>
    </row>
    <row r="1081" spans="1:12" x14ac:dyDescent="0.2">
      <c r="A1081" s="59"/>
      <c r="B1081" s="59"/>
      <c r="C1081" s="59"/>
      <c r="D1081" s="59"/>
      <c r="E1081" s="60"/>
      <c r="F1081" s="60"/>
      <c r="G1081" s="60"/>
      <c r="H1081" s="60"/>
      <c r="I1081" s="60"/>
      <c r="J1081" s="59"/>
      <c r="K1081" s="59"/>
      <c r="L1081" s="59"/>
    </row>
    <row r="1082" spans="1:12" x14ac:dyDescent="0.2">
      <c r="A1082" s="59"/>
      <c r="B1082" s="59"/>
      <c r="C1082" s="59"/>
      <c r="D1082" s="59"/>
      <c r="E1082" s="60"/>
      <c r="F1082" s="60"/>
      <c r="G1082" s="60"/>
      <c r="H1082" s="60"/>
      <c r="I1082" s="60"/>
      <c r="J1082" s="59"/>
      <c r="K1082" s="59"/>
      <c r="L1082" s="59"/>
    </row>
    <row r="1083" spans="1:12" x14ac:dyDescent="0.2">
      <c r="A1083" s="59"/>
      <c r="B1083" s="59"/>
      <c r="C1083" s="59"/>
      <c r="D1083" s="59"/>
      <c r="E1083" s="60"/>
      <c r="F1083" s="60"/>
      <c r="G1083" s="60"/>
      <c r="H1083" s="60"/>
      <c r="I1083" s="60"/>
      <c r="J1083" s="59"/>
      <c r="K1083" s="59"/>
      <c r="L1083" s="59"/>
    </row>
    <row r="1084" spans="1:12" x14ac:dyDescent="0.2">
      <c r="A1084" s="59"/>
      <c r="B1084" s="59"/>
      <c r="C1084" s="59"/>
      <c r="D1084" s="59"/>
      <c r="E1084" s="60"/>
      <c r="F1084" s="60"/>
      <c r="G1084" s="60"/>
      <c r="H1084" s="60"/>
      <c r="I1084" s="60"/>
      <c r="J1084" s="59"/>
      <c r="K1084" s="59"/>
      <c r="L1084" s="59"/>
    </row>
    <row r="1085" spans="1:12" x14ac:dyDescent="0.2">
      <c r="A1085" s="59"/>
      <c r="B1085" s="59"/>
      <c r="C1085" s="59"/>
      <c r="D1085" s="59"/>
      <c r="E1085" s="60"/>
      <c r="F1085" s="60"/>
      <c r="G1085" s="60"/>
      <c r="H1085" s="60"/>
      <c r="I1085" s="60"/>
      <c r="J1085" s="59"/>
      <c r="K1085" s="59"/>
      <c r="L1085" s="59"/>
    </row>
    <row r="1086" spans="1:12" x14ac:dyDescent="0.2">
      <c r="A1086" s="59"/>
      <c r="B1086" s="59"/>
      <c r="C1086" s="59"/>
      <c r="D1086" s="59"/>
      <c r="E1086" s="60"/>
      <c r="F1086" s="60"/>
      <c r="G1086" s="60"/>
      <c r="H1086" s="60"/>
      <c r="I1086" s="60"/>
      <c r="J1086" s="59"/>
      <c r="K1086" s="59"/>
      <c r="L1086" s="59"/>
    </row>
    <row r="1087" spans="1:12" x14ac:dyDescent="0.2">
      <c r="A1087" s="59"/>
      <c r="B1087" s="59"/>
      <c r="C1087" s="59"/>
      <c r="D1087" s="59"/>
      <c r="E1087" s="60"/>
      <c r="F1087" s="60"/>
      <c r="G1087" s="60"/>
      <c r="H1087" s="60"/>
      <c r="I1087" s="60"/>
      <c r="J1087" s="59"/>
      <c r="K1087" s="59"/>
      <c r="L1087" s="59"/>
    </row>
    <row r="1088" spans="1:12" x14ac:dyDescent="0.2">
      <c r="A1088" s="59"/>
      <c r="B1088" s="59"/>
      <c r="C1088" s="59"/>
      <c r="D1088" s="59"/>
      <c r="E1088" s="60"/>
      <c r="F1088" s="60"/>
      <c r="G1088" s="60"/>
      <c r="H1088" s="60"/>
      <c r="I1088" s="60"/>
      <c r="J1088" s="59"/>
      <c r="K1088" s="59"/>
      <c r="L1088" s="59"/>
    </row>
    <row r="1089" spans="1:12" x14ac:dyDescent="0.2">
      <c r="A1089" s="59"/>
      <c r="B1089" s="59"/>
      <c r="C1089" s="59"/>
      <c r="D1089" s="59"/>
      <c r="E1089" s="60"/>
      <c r="F1089" s="60"/>
      <c r="G1089" s="60"/>
      <c r="H1089" s="60"/>
      <c r="I1089" s="60"/>
      <c r="J1089" s="59"/>
      <c r="K1089" s="59"/>
      <c r="L1089" s="59"/>
    </row>
    <row r="1090" spans="1:12" x14ac:dyDescent="0.2">
      <c r="A1090" s="59"/>
      <c r="B1090" s="59"/>
      <c r="C1090" s="59"/>
      <c r="D1090" s="59"/>
      <c r="E1090" s="60"/>
      <c r="F1090" s="60"/>
      <c r="G1090" s="60"/>
      <c r="H1090" s="60"/>
      <c r="I1090" s="60"/>
      <c r="J1090" s="59"/>
      <c r="K1090" s="59"/>
      <c r="L1090" s="59"/>
    </row>
    <row r="1091" spans="1:12" x14ac:dyDescent="0.2">
      <c r="A1091" s="59"/>
      <c r="B1091" s="59"/>
      <c r="C1091" s="59"/>
      <c r="D1091" s="59"/>
      <c r="E1091" s="60"/>
      <c r="F1091" s="60"/>
      <c r="G1091" s="60"/>
      <c r="H1091" s="60"/>
      <c r="I1091" s="60"/>
      <c r="J1091" s="59"/>
      <c r="K1091" s="59"/>
      <c r="L1091" s="59"/>
    </row>
    <row r="1092" spans="1:12" x14ac:dyDescent="0.2">
      <c r="A1092" s="59"/>
      <c r="B1092" s="59"/>
      <c r="C1092" s="59"/>
      <c r="D1092" s="59"/>
      <c r="E1092" s="60"/>
      <c r="F1092" s="60"/>
      <c r="G1092" s="60"/>
      <c r="H1092" s="60"/>
      <c r="I1092" s="60"/>
      <c r="J1092" s="59"/>
      <c r="K1092" s="59"/>
      <c r="L1092" s="59"/>
    </row>
    <row r="1093" spans="1:12" x14ac:dyDescent="0.2">
      <c r="A1093" s="59"/>
      <c r="B1093" s="59"/>
      <c r="C1093" s="59"/>
      <c r="D1093" s="59"/>
      <c r="E1093" s="60"/>
      <c r="F1093" s="60"/>
      <c r="G1093" s="60"/>
      <c r="H1093" s="60"/>
      <c r="I1093" s="60"/>
      <c r="J1093" s="59"/>
      <c r="K1093" s="59"/>
      <c r="L1093" s="59"/>
    </row>
    <row r="1094" spans="1:12" x14ac:dyDescent="0.2">
      <c r="A1094" s="59"/>
      <c r="B1094" s="59"/>
      <c r="C1094" s="59"/>
      <c r="D1094" s="59"/>
      <c r="E1094" s="60"/>
      <c r="F1094" s="60"/>
      <c r="G1094" s="60"/>
      <c r="H1094" s="60"/>
      <c r="I1094" s="60"/>
      <c r="J1094" s="59"/>
      <c r="K1094" s="59"/>
      <c r="L1094" s="59"/>
    </row>
    <row r="1095" spans="1:12" x14ac:dyDescent="0.2">
      <c r="A1095" s="59"/>
      <c r="B1095" s="59"/>
      <c r="C1095" s="59"/>
      <c r="D1095" s="59"/>
      <c r="E1095" s="60"/>
      <c r="F1095" s="60"/>
      <c r="G1095" s="60"/>
      <c r="H1095" s="60"/>
      <c r="I1095" s="60"/>
      <c r="J1095" s="59"/>
      <c r="K1095" s="59"/>
      <c r="L1095" s="59"/>
    </row>
    <row r="1096" spans="1:12" x14ac:dyDescent="0.2">
      <c r="A1096" s="59"/>
      <c r="B1096" s="59"/>
      <c r="C1096" s="59"/>
      <c r="D1096" s="59"/>
      <c r="E1096" s="60"/>
      <c r="F1096" s="60"/>
      <c r="G1096" s="60"/>
      <c r="H1096" s="60"/>
      <c r="I1096" s="60"/>
      <c r="J1096" s="59"/>
      <c r="K1096" s="59"/>
      <c r="L1096" s="59"/>
    </row>
    <row r="1097" spans="1:12" x14ac:dyDescent="0.2">
      <c r="A1097" s="59"/>
      <c r="B1097" s="59"/>
      <c r="C1097" s="59"/>
      <c r="D1097" s="59"/>
      <c r="E1097" s="60"/>
      <c r="F1097" s="60"/>
      <c r="G1097" s="60"/>
      <c r="H1097" s="60"/>
      <c r="I1097" s="60"/>
      <c r="J1097" s="59"/>
      <c r="K1097" s="59"/>
      <c r="L1097" s="59"/>
    </row>
    <row r="1098" spans="1:12" x14ac:dyDescent="0.2">
      <c r="A1098" s="59"/>
      <c r="B1098" s="59"/>
      <c r="C1098" s="59"/>
      <c r="D1098" s="59"/>
      <c r="E1098" s="60"/>
      <c r="F1098" s="60"/>
      <c r="G1098" s="60"/>
      <c r="H1098" s="60"/>
      <c r="I1098" s="60"/>
      <c r="J1098" s="59"/>
      <c r="K1098" s="59"/>
      <c r="L1098" s="59"/>
    </row>
    <row r="1099" spans="1:12" x14ac:dyDescent="0.2">
      <c r="A1099" s="59"/>
      <c r="B1099" s="59"/>
      <c r="C1099" s="59"/>
      <c r="D1099" s="59"/>
      <c r="E1099" s="60"/>
      <c r="F1099" s="60"/>
      <c r="G1099" s="60"/>
      <c r="H1099" s="60"/>
      <c r="I1099" s="60"/>
      <c r="J1099" s="59"/>
      <c r="K1099" s="59"/>
      <c r="L1099" s="59"/>
    </row>
    <row r="1100" spans="1:12" x14ac:dyDescent="0.2">
      <c r="A1100" s="59"/>
      <c r="B1100" s="59"/>
      <c r="C1100" s="59"/>
      <c r="D1100" s="59"/>
      <c r="E1100" s="60"/>
      <c r="F1100" s="60"/>
      <c r="G1100" s="60"/>
      <c r="H1100" s="60"/>
      <c r="I1100" s="60"/>
      <c r="J1100" s="59"/>
      <c r="K1100" s="59"/>
      <c r="L1100" s="59"/>
    </row>
    <row r="1101" spans="1:12" x14ac:dyDescent="0.2">
      <c r="A1101" s="59"/>
      <c r="B1101" s="59"/>
      <c r="C1101" s="59"/>
      <c r="D1101" s="59"/>
      <c r="E1101" s="60"/>
      <c r="F1101" s="60"/>
      <c r="G1101" s="60"/>
      <c r="H1101" s="60"/>
      <c r="I1101" s="60"/>
      <c r="J1101" s="59"/>
      <c r="K1101" s="59"/>
      <c r="L1101" s="59"/>
    </row>
    <row r="1102" spans="1:12" x14ac:dyDescent="0.2">
      <c r="A1102" s="59"/>
      <c r="B1102" s="59"/>
      <c r="C1102" s="59"/>
      <c r="D1102" s="59"/>
      <c r="E1102" s="60"/>
      <c r="F1102" s="60"/>
      <c r="G1102" s="60"/>
      <c r="H1102" s="60"/>
      <c r="I1102" s="60"/>
      <c r="J1102" s="59"/>
      <c r="K1102" s="59"/>
      <c r="L1102" s="59"/>
    </row>
    <row r="1103" spans="1:12" x14ac:dyDescent="0.2">
      <c r="A1103" s="59"/>
      <c r="B1103" s="59"/>
      <c r="C1103" s="59"/>
      <c r="D1103" s="59"/>
      <c r="E1103" s="60"/>
      <c r="F1103" s="60"/>
      <c r="G1103" s="60"/>
      <c r="H1103" s="60"/>
      <c r="I1103" s="60"/>
      <c r="J1103" s="59"/>
      <c r="K1103" s="59"/>
      <c r="L1103" s="59"/>
    </row>
    <row r="1104" spans="1:12" x14ac:dyDescent="0.2">
      <c r="A1104" s="59"/>
      <c r="B1104" s="59"/>
      <c r="C1104" s="59"/>
      <c r="D1104" s="59"/>
      <c r="E1104" s="60"/>
      <c r="F1104" s="60"/>
      <c r="G1104" s="60"/>
      <c r="H1104" s="60"/>
      <c r="I1104" s="60"/>
      <c r="J1104" s="59"/>
      <c r="K1104" s="59"/>
      <c r="L1104" s="59"/>
    </row>
    <row r="1105" spans="1:12" x14ac:dyDescent="0.2">
      <c r="A1105" s="59"/>
      <c r="B1105" s="59"/>
      <c r="C1105" s="59"/>
      <c r="D1105" s="59"/>
      <c r="E1105" s="60"/>
      <c r="F1105" s="60"/>
      <c r="G1105" s="60"/>
      <c r="H1105" s="60"/>
      <c r="I1105" s="60"/>
      <c r="J1105" s="59"/>
      <c r="K1105" s="59"/>
      <c r="L1105" s="59"/>
    </row>
    <row r="1106" spans="1:12" x14ac:dyDescent="0.2">
      <c r="A1106" s="59"/>
      <c r="B1106" s="59"/>
      <c r="C1106" s="59"/>
      <c r="D1106" s="59"/>
      <c r="E1106" s="60"/>
      <c r="F1106" s="60"/>
      <c r="G1106" s="60"/>
      <c r="H1106" s="60"/>
      <c r="I1106" s="60"/>
      <c r="J1106" s="59"/>
      <c r="K1106" s="59"/>
      <c r="L1106" s="59"/>
    </row>
    <row r="1107" spans="1:12" x14ac:dyDescent="0.2">
      <c r="A1107" s="59"/>
      <c r="B1107" s="59"/>
      <c r="C1107" s="59"/>
      <c r="D1107" s="59"/>
      <c r="E1107" s="60"/>
      <c r="F1107" s="60"/>
      <c r="G1107" s="60"/>
      <c r="H1107" s="60"/>
      <c r="I1107" s="60"/>
      <c r="J1107" s="59"/>
      <c r="K1107" s="59"/>
      <c r="L1107" s="59"/>
    </row>
    <row r="1108" spans="1:12" x14ac:dyDescent="0.2">
      <c r="A1108" s="59"/>
      <c r="B1108" s="59"/>
      <c r="C1108" s="59"/>
      <c r="D1108" s="59"/>
      <c r="E1108" s="60"/>
      <c r="F1108" s="60"/>
      <c r="G1108" s="60"/>
      <c r="H1108" s="60"/>
      <c r="I1108" s="60"/>
      <c r="J1108" s="59"/>
      <c r="K1108" s="59"/>
      <c r="L1108" s="59"/>
    </row>
    <row r="1109" spans="1:12" x14ac:dyDescent="0.2">
      <c r="A1109" s="59"/>
      <c r="B1109" s="59"/>
      <c r="C1109" s="59"/>
      <c r="D1109" s="59"/>
      <c r="E1109" s="60"/>
      <c r="F1109" s="60"/>
      <c r="G1109" s="60"/>
      <c r="H1109" s="60"/>
      <c r="I1109" s="60"/>
      <c r="J1109" s="59"/>
      <c r="K1109" s="59"/>
      <c r="L1109" s="59"/>
    </row>
    <row r="1110" spans="1:12" x14ac:dyDescent="0.2">
      <c r="A1110" s="59"/>
      <c r="B1110" s="59"/>
      <c r="C1110" s="59"/>
      <c r="D1110" s="59"/>
      <c r="E1110" s="60"/>
      <c r="F1110" s="60"/>
      <c r="G1110" s="60"/>
      <c r="H1110" s="60"/>
      <c r="I1110" s="60"/>
      <c r="J1110" s="59"/>
      <c r="K1110" s="59"/>
      <c r="L1110" s="59"/>
    </row>
    <row r="1111" spans="1:12" x14ac:dyDescent="0.2">
      <c r="A1111" s="59"/>
      <c r="B1111" s="59"/>
      <c r="C1111" s="59"/>
      <c r="D1111" s="59"/>
      <c r="E1111" s="60"/>
      <c r="F1111" s="60"/>
      <c r="G1111" s="60"/>
      <c r="H1111" s="60"/>
      <c r="I1111" s="60"/>
      <c r="J1111" s="59"/>
      <c r="K1111" s="59"/>
      <c r="L1111" s="59"/>
    </row>
    <row r="1112" spans="1:12" x14ac:dyDescent="0.2">
      <c r="A1112" s="59"/>
      <c r="B1112" s="59"/>
      <c r="C1112" s="59"/>
      <c r="D1112" s="59"/>
      <c r="E1112" s="60"/>
      <c r="F1112" s="60"/>
      <c r="G1112" s="60"/>
      <c r="H1112" s="60"/>
      <c r="I1112" s="60"/>
      <c r="J1112" s="59"/>
      <c r="K1112" s="59"/>
      <c r="L1112" s="59"/>
    </row>
    <row r="1113" spans="1:12" x14ac:dyDescent="0.2">
      <c r="A1113" s="59"/>
      <c r="B1113" s="59"/>
      <c r="C1113" s="59"/>
      <c r="D1113" s="59"/>
      <c r="E1113" s="60"/>
      <c r="F1113" s="60"/>
      <c r="G1113" s="60"/>
      <c r="H1113" s="60"/>
      <c r="I1113" s="60"/>
      <c r="J1113" s="59"/>
      <c r="K1113" s="59"/>
      <c r="L1113" s="59"/>
    </row>
    <row r="1114" spans="1:12" x14ac:dyDescent="0.2">
      <c r="A1114" s="59"/>
      <c r="B1114" s="59"/>
      <c r="C1114" s="59"/>
      <c r="D1114" s="59"/>
      <c r="E1114" s="60"/>
      <c r="F1114" s="60"/>
      <c r="G1114" s="60"/>
      <c r="H1114" s="60"/>
      <c r="I1114" s="60"/>
      <c r="J1114" s="59"/>
      <c r="K1114" s="59"/>
      <c r="L1114" s="59"/>
    </row>
    <row r="1115" spans="1:12" x14ac:dyDescent="0.2">
      <c r="A1115" s="59"/>
      <c r="B1115" s="59"/>
      <c r="C1115" s="59"/>
      <c r="D1115" s="59"/>
      <c r="E1115" s="60"/>
      <c r="F1115" s="60"/>
      <c r="G1115" s="60"/>
      <c r="H1115" s="60"/>
      <c r="I1115" s="60"/>
      <c r="J1115" s="59"/>
      <c r="K1115" s="59"/>
      <c r="L1115" s="59"/>
    </row>
    <row r="1116" spans="1:12" x14ac:dyDescent="0.2">
      <c r="A1116" s="59"/>
      <c r="B1116" s="59"/>
      <c r="C1116" s="59"/>
      <c r="D1116" s="59"/>
      <c r="E1116" s="60"/>
      <c r="F1116" s="60"/>
      <c r="G1116" s="60"/>
      <c r="H1116" s="60"/>
      <c r="I1116" s="60"/>
      <c r="J1116" s="59"/>
      <c r="K1116" s="59"/>
      <c r="L1116" s="59"/>
    </row>
    <row r="1117" spans="1:12" x14ac:dyDescent="0.2">
      <c r="A1117" s="59"/>
      <c r="B1117" s="59"/>
      <c r="C1117" s="59"/>
      <c r="D1117" s="59"/>
      <c r="E1117" s="60"/>
      <c r="F1117" s="60"/>
      <c r="G1117" s="60"/>
      <c r="H1117" s="60"/>
      <c r="I1117" s="60"/>
      <c r="J1117" s="59"/>
      <c r="K1117" s="59"/>
      <c r="L1117" s="59"/>
    </row>
    <row r="1118" spans="1:12" x14ac:dyDescent="0.2">
      <c r="A1118" s="59"/>
      <c r="B1118" s="59"/>
      <c r="C1118" s="59"/>
      <c r="D1118" s="59"/>
      <c r="E1118" s="60"/>
      <c r="F1118" s="60"/>
      <c r="G1118" s="60"/>
      <c r="H1118" s="60"/>
      <c r="I1118" s="60"/>
      <c r="J1118" s="59"/>
      <c r="K1118" s="59"/>
      <c r="L1118" s="59"/>
    </row>
    <row r="1119" spans="1:12" x14ac:dyDescent="0.2">
      <c r="A1119" s="59"/>
      <c r="B1119" s="59"/>
      <c r="C1119" s="59"/>
      <c r="D1119" s="59"/>
      <c r="E1119" s="60"/>
      <c r="F1119" s="60"/>
      <c r="G1119" s="60"/>
      <c r="H1119" s="60"/>
      <c r="I1119" s="60"/>
      <c r="J1119" s="59"/>
      <c r="K1119" s="59"/>
      <c r="L1119" s="59"/>
    </row>
    <row r="1120" spans="1:12" x14ac:dyDescent="0.2">
      <c r="A1120" s="59"/>
      <c r="B1120" s="59"/>
      <c r="C1120" s="59"/>
      <c r="D1120" s="59"/>
      <c r="E1120" s="60"/>
      <c r="F1120" s="60"/>
      <c r="G1120" s="60"/>
      <c r="H1120" s="60"/>
      <c r="I1120" s="60"/>
      <c r="J1120" s="59"/>
      <c r="K1120" s="59"/>
      <c r="L1120" s="59"/>
    </row>
    <row r="1121" spans="1:12" x14ac:dyDescent="0.2">
      <c r="A1121" s="59"/>
      <c r="B1121" s="59"/>
      <c r="C1121" s="59"/>
      <c r="D1121" s="59"/>
      <c r="E1121" s="60"/>
      <c r="F1121" s="60"/>
      <c r="G1121" s="60"/>
      <c r="H1121" s="60"/>
      <c r="I1121" s="60"/>
      <c r="J1121" s="59"/>
      <c r="K1121" s="59"/>
      <c r="L1121" s="59"/>
    </row>
    <row r="1122" spans="1:12" x14ac:dyDescent="0.2">
      <c r="A1122" s="59"/>
      <c r="B1122" s="59"/>
      <c r="C1122" s="59"/>
      <c r="D1122" s="59"/>
      <c r="E1122" s="60"/>
      <c r="F1122" s="60"/>
      <c r="G1122" s="60"/>
      <c r="H1122" s="60"/>
      <c r="I1122" s="60"/>
      <c r="J1122" s="59"/>
      <c r="K1122" s="59"/>
      <c r="L1122" s="59"/>
    </row>
    <row r="1123" spans="1:12" x14ac:dyDescent="0.2">
      <c r="A1123" s="59"/>
      <c r="B1123" s="59"/>
      <c r="C1123" s="59"/>
      <c r="D1123" s="59"/>
      <c r="E1123" s="60"/>
      <c r="F1123" s="60"/>
      <c r="G1123" s="60"/>
      <c r="H1123" s="60"/>
      <c r="I1123" s="60"/>
      <c r="J1123" s="59"/>
      <c r="K1123" s="59"/>
      <c r="L1123" s="59"/>
    </row>
    <row r="1124" spans="1:12" x14ac:dyDescent="0.2">
      <c r="A1124" s="59"/>
      <c r="B1124" s="59"/>
      <c r="C1124" s="59"/>
      <c r="D1124" s="59"/>
      <c r="E1124" s="60"/>
      <c r="F1124" s="60"/>
      <c r="G1124" s="60"/>
      <c r="H1124" s="60"/>
      <c r="I1124" s="60"/>
      <c r="J1124" s="59"/>
      <c r="K1124" s="59"/>
      <c r="L1124" s="59"/>
    </row>
    <row r="1125" spans="1:12" x14ac:dyDescent="0.2">
      <c r="A1125" s="59"/>
      <c r="B1125" s="59"/>
      <c r="C1125" s="59"/>
      <c r="D1125" s="59"/>
      <c r="E1125" s="60"/>
      <c r="F1125" s="60"/>
      <c r="G1125" s="60"/>
      <c r="H1125" s="60"/>
      <c r="I1125" s="60"/>
      <c r="J1125" s="59"/>
      <c r="K1125" s="59"/>
      <c r="L1125" s="59"/>
    </row>
    <row r="1126" spans="1:12" x14ac:dyDescent="0.2">
      <c r="A1126" s="59"/>
      <c r="B1126" s="59"/>
      <c r="C1126" s="59"/>
      <c r="D1126" s="59"/>
      <c r="E1126" s="60"/>
      <c r="F1126" s="60"/>
      <c r="G1126" s="60"/>
      <c r="H1126" s="60"/>
      <c r="I1126" s="60"/>
      <c r="J1126" s="59"/>
      <c r="K1126" s="59"/>
      <c r="L1126" s="59"/>
    </row>
    <row r="1127" spans="1:12" x14ac:dyDescent="0.2">
      <c r="A1127" s="59"/>
      <c r="B1127" s="59"/>
      <c r="C1127" s="59"/>
      <c r="D1127" s="59"/>
      <c r="E1127" s="60"/>
      <c r="F1127" s="60"/>
      <c r="G1127" s="60"/>
      <c r="H1127" s="60"/>
      <c r="I1127" s="60"/>
      <c r="J1127" s="59"/>
      <c r="K1127" s="59"/>
      <c r="L1127" s="59"/>
    </row>
    <row r="1128" spans="1:12" x14ac:dyDescent="0.2">
      <c r="A1128" s="59"/>
      <c r="B1128" s="59"/>
      <c r="C1128" s="59"/>
      <c r="D1128" s="59"/>
      <c r="E1128" s="60"/>
      <c r="F1128" s="60"/>
      <c r="G1128" s="60"/>
      <c r="H1128" s="60"/>
      <c r="I1128" s="60"/>
      <c r="J1128" s="59"/>
      <c r="K1128" s="59"/>
      <c r="L1128" s="59"/>
    </row>
    <row r="1129" spans="1:12" x14ac:dyDescent="0.2">
      <c r="A1129" s="59"/>
      <c r="B1129" s="59"/>
      <c r="C1129" s="59"/>
      <c r="D1129" s="59"/>
      <c r="E1129" s="60"/>
      <c r="F1129" s="60"/>
      <c r="G1129" s="60"/>
      <c r="H1129" s="60"/>
      <c r="I1129" s="60"/>
      <c r="J1129" s="59"/>
      <c r="K1129" s="59"/>
      <c r="L1129" s="59"/>
    </row>
    <row r="1130" spans="1:12" x14ac:dyDescent="0.2">
      <c r="A1130" s="59"/>
      <c r="B1130" s="59"/>
      <c r="C1130" s="59"/>
      <c r="D1130" s="59"/>
      <c r="E1130" s="60"/>
      <c r="F1130" s="60"/>
      <c r="G1130" s="60"/>
      <c r="H1130" s="60"/>
      <c r="I1130" s="60"/>
      <c r="J1130" s="59"/>
      <c r="K1130" s="59"/>
      <c r="L1130" s="59"/>
    </row>
    <row r="1131" spans="1:12" x14ac:dyDescent="0.2">
      <c r="A1131" s="59"/>
      <c r="B1131" s="59"/>
      <c r="C1131" s="59"/>
      <c r="D1131" s="59"/>
      <c r="E1131" s="60"/>
      <c r="F1131" s="60"/>
      <c r="G1131" s="60"/>
      <c r="H1131" s="60"/>
      <c r="I1131" s="60"/>
      <c r="J1131" s="59"/>
      <c r="K1131" s="59"/>
      <c r="L1131" s="59"/>
    </row>
    <row r="1132" spans="1:12" x14ac:dyDescent="0.2">
      <c r="A1132" s="59"/>
      <c r="B1132" s="59"/>
      <c r="C1132" s="59"/>
      <c r="D1132" s="59"/>
      <c r="E1132" s="60"/>
      <c r="F1132" s="60"/>
      <c r="G1132" s="60"/>
      <c r="H1132" s="60"/>
      <c r="I1132" s="60"/>
      <c r="J1132" s="59"/>
      <c r="K1132" s="59"/>
      <c r="L1132" s="59"/>
    </row>
    <row r="1133" spans="1:12" x14ac:dyDescent="0.2">
      <c r="A1133" s="59"/>
      <c r="B1133" s="59"/>
      <c r="C1133" s="59"/>
      <c r="D1133" s="59"/>
      <c r="E1133" s="60"/>
      <c r="F1133" s="60"/>
      <c r="G1133" s="60"/>
      <c r="H1133" s="60"/>
      <c r="I1133" s="60"/>
      <c r="J1133" s="59"/>
      <c r="K1133" s="59"/>
      <c r="L1133" s="59"/>
    </row>
    <row r="1134" spans="1:12" x14ac:dyDescent="0.2">
      <c r="A1134" s="59"/>
      <c r="B1134" s="59"/>
      <c r="C1134" s="59"/>
      <c r="D1134" s="59"/>
      <c r="E1134" s="60"/>
      <c r="F1134" s="60"/>
      <c r="G1134" s="60"/>
      <c r="H1134" s="60"/>
      <c r="I1134" s="60"/>
      <c r="J1134" s="59"/>
      <c r="K1134" s="59"/>
      <c r="L1134" s="59"/>
    </row>
    <row r="1135" spans="1:12" x14ac:dyDescent="0.2">
      <c r="A1135" s="59"/>
      <c r="B1135" s="59"/>
      <c r="C1135" s="59"/>
      <c r="D1135" s="59"/>
      <c r="E1135" s="60"/>
      <c r="F1135" s="60"/>
      <c r="G1135" s="60"/>
      <c r="H1135" s="60"/>
      <c r="I1135" s="60"/>
      <c r="J1135" s="59"/>
      <c r="K1135" s="59"/>
      <c r="L1135" s="59"/>
    </row>
    <row r="1136" spans="1:12" x14ac:dyDescent="0.2">
      <c r="A1136" s="59"/>
      <c r="B1136" s="59"/>
      <c r="C1136" s="59"/>
      <c r="D1136" s="59"/>
      <c r="E1136" s="60"/>
      <c r="F1136" s="60"/>
      <c r="G1136" s="60"/>
      <c r="H1136" s="60"/>
      <c r="I1136" s="60"/>
      <c r="J1136" s="59"/>
      <c r="K1136" s="59"/>
      <c r="L1136" s="59"/>
    </row>
    <row r="1137" spans="1:12" x14ac:dyDescent="0.2">
      <c r="A1137" s="59"/>
      <c r="B1137" s="59"/>
      <c r="C1137" s="59"/>
      <c r="D1137" s="59"/>
      <c r="E1137" s="60"/>
      <c r="F1137" s="60"/>
      <c r="G1137" s="60"/>
      <c r="H1137" s="60"/>
      <c r="I1137" s="60"/>
      <c r="J1137" s="59"/>
      <c r="K1137" s="59"/>
      <c r="L1137" s="59"/>
    </row>
    <row r="1138" spans="1:12" x14ac:dyDescent="0.2">
      <c r="A1138" s="59"/>
      <c r="B1138" s="59"/>
      <c r="C1138" s="59"/>
      <c r="D1138" s="59"/>
      <c r="E1138" s="60"/>
      <c r="F1138" s="60"/>
      <c r="G1138" s="60"/>
      <c r="H1138" s="60"/>
      <c r="I1138" s="60"/>
      <c r="J1138" s="59"/>
      <c r="K1138" s="59"/>
      <c r="L1138" s="59"/>
    </row>
    <row r="1139" spans="1:12" x14ac:dyDescent="0.2">
      <c r="A1139" s="59"/>
      <c r="B1139" s="59"/>
      <c r="C1139" s="59"/>
      <c r="D1139" s="59"/>
      <c r="E1139" s="60"/>
      <c r="F1139" s="60"/>
      <c r="G1139" s="60"/>
      <c r="H1139" s="60"/>
      <c r="I1139" s="60"/>
      <c r="J1139" s="59"/>
      <c r="K1139" s="59"/>
      <c r="L1139" s="59"/>
    </row>
    <row r="1140" spans="1:12" x14ac:dyDescent="0.2">
      <c r="A1140" s="59"/>
      <c r="B1140" s="59"/>
      <c r="C1140" s="59"/>
      <c r="D1140" s="59"/>
      <c r="E1140" s="60"/>
      <c r="F1140" s="60"/>
      <c r="G1140" s="60"/>
      <c r="H1140" s="60"/>
      <c r="I1140" s="60"/>
      <c r="J1140" s="59"/>
      <c r="K1140" s="59"/>
      <c r="L1140" s="59"/>
    </row>
    <row r="1141" spans="1:12" x14ac:dyDescent="0.2">
      <c r="A1141" s="59"/>
      <c r="B1141" s="59"/>
      <c r="C1141" s="59"/>
      <c r="D1141" s="59"/>
      <c r="E1141" s="60"/>
      <c r="F1141" s="60"/>
      <c r="G1141" s="60"/>
      <c r="H1141" s="60"/>
      <c r="I1141" s="60"/>
      <c r="J1141" s="59"/>
      <c r="K1141" s="59"/>
      <c r="L1141" s="59"/>
    </row>
    <row r="1142" spans="1:12" x14ac:dyDescent="0.2">
      <c r="A1142" s="59"/>
      <c r="B1142" s="59"/>
      <c r="C1142" s="59"/>
      <c r="D1142" s="59"/>
      <c r="E1142" s="60"/>
      <c r="F1142" s="60"/>
      <c r="G1142" s="60"/>
      <c r="H1142" s="60"/>
      <c r="I1142" s="60"/>
      <c r="J1142" s="59"/>
      <c r="K1142" s="59"/>
      <c r="L1142" s="59"/>
    </row>
    <row r="1143" spans="1:12" x14ac:dyDescent="0.2">
      <c r="A1143" s="59"/>
      <c r="B1143" s="59"/>
      <c r="C1143" s="59"/>
      <c r="D1143" s="59"/>
      <c r="E1143" s="60"/>
      <c r="F1143" s="60"/>
      <c r="G1143" s="60"/>
      <c r="H1143" s="60"/>
      <c r="I1143" s="60"/>
      <c r="J1143" s="59"/>
      <c r="K1143" s="59"/>
      <c r="L1143" s="59"/>
    </row>
    <row r="1144" spans="1:12" x14ac:dyDescent="0.2">
      <c r="A1144" s="59"/>
      <c r="B1144" s="59"/>
      <c r="C1144" s="59"/>
      <c r="D1144" s="59"/>
      <c r="E1144" s="60"/>
      <c r="F1144" s="60"/>
      <c r="G1144" s="60"/>
      <c r="H1144" s="60"/>
      <c r="I1144" s="60"/>
      <c r="J1144" s="59"/>
      <c r="K1144" s="59"/>
      <c r="L1144" s="59"/>
    </row>
    <row r="1145" spans="1:12" x14ac:dyDescent="0.2">
      <c r="A1145" s="59"/>
      <c r="B1145" s="59"/>
      <c r="C1145" s="59"/>
      <c r="D1145" s="59"/>
      <c r="E1145" s="60"/>
      <c r="F1145" s="60"/>
      <c r="G1145" s="60"/>
      <c r="H1145" s="60"/>
      <c r="I1145" s="60"/>
      <c r="J1145" s="59"/>
      <c r="K1145" s="59"/>
      <c r="L1145" s="59"/>
    </row>
    <row r="1146" spans="1:12" x14ac:dyDescent="0.2">
      <c r="A1146" s="59"/>
      <c r="B1146" s="59"/>
      <c r="C1146" s="59"/>
      <c r="D1146" s="59"/>
      <c r="E1146" s="60"/>
      <c r="F1146" s="60"/>
      <c r="G1146" s="60"/>
      <c r="H1146" s="60"/>
      <c r="I1146" s="60"/>
      <c r="J1146" s="59"/>
      <c r="K1146" s="59"/>
      <c r="L1146" s="59"/>
    </row>
    <row r="1147" spans="1:12" x14ac:dyDescent="0.2">
      <c r="A1147" s="59"/>
      <c r="B1147" s="59"/>
      <c r="C1147" s="59"/>
      <c r="D1147" s="59"/>
      <c r="E1147" s="60"/>
      <c r="F1147" s="60"/>
      <c r="G1147" s="60"/>
      <c r="H1147" s="60"/>
      <c r="I1147" s="60"/>
      <c r="J1147" s="59"/>
      <c r="K1147" s="59"/>
      <c r="L1147" s="59"/>
    </row>
    <row r="1148" spans="1:12" x14ac:dyDescent="0.2">
      <c r="A1148" s="59"/>
      <c r="B1148" s="59"/>
      <c r="C1148" s="59"/>
      <c r="D1148" s="59"/>
      <c r="E1148" s="60"/>
      <c r="F1148" s="60"/>
      <c r="G1148" s="60"/>
      <c r="H1148" s="60"/>
      <c r="I1148" s="60"/>
      <c r="J1148" s="59"/>
      <c r="K1148" s="59"/>
      <c r="L1148" s="59"/>
    </row>
    <row r="1149" spans="1:12" x14ac:dyDescent="0.2">
      <c r="A1149" s="59"/>
      <c r="B1149" s="59"/>
      <c r="C1149" s="59"/>
      <c r="D1149" s="59"/>
      <c r="E1149" s="60"/>
      <c r="F1149" s="60"/>
      <c r="G1149" s="60"/>
      <c r="H1149" s="60"/>
      <c r="I1149" s="60"/>
      <c r="J1149" s="59"/>
      <c r="K1149" s="59"/>
      <c r="L1149" s="59"/>
    </row>
    <row r="1150" spans="1:12" x14ac:dyDescent="0.2">
      <c r="A1150" s="59"/>
      <c r="B1150" s="59"/>
      <c r="C1150" s="59"/>
      <c r="D1150" s="59"/>
      <c r="E1150" s="60"/>
      <c r="F1150" s="60"/>
      <c r="G1150" s="60"/>
      <c r="H1150" s="60"/>
      <c r="I1150" s="60"/>
      <c r="J1150" s="59"/>
      <c r="K1150" s="59"/>
      <c r="L1150" s="59"/>
    </row>
    <row r="1151" spans="1:12" x14ac:dyDescent="0.2">
      <c r="A1151" s="59"/>
      <c r="B1151" s="59"/>
      <c r="C1151" s="59"/>
      <c r="D1151" s="59"/>
      <c r="E1151" s="60"/>
      <c r="F1151" s="60"/>
      <c r="G1151" s="60"/>
      <c r="H1151" s="60"/>
      <c r="I1151" s="60"/>
      <c r="J1151" s="59"/>
      <c r="K1151" s="59"/>
      <c r="L1151" s="59"/>
    </row>
    <row r="1152" spans="1:12" x14ac:dyDescent="0.2">
      <c r="A1152" s="59"/>
      <c r="B1152" s="59"/>
      <c r="C1152" s="59"/>
      <c r="D1152" s="59"/>
      <c r="E1152" s="60"/>
      <c r="F1152" s="60"/>
      <c r="G1152" s="60"/>
      <c r="H1152" s="60"/>
      <c r="I1152" s="60"/>
      <c r="J1152" s="59"/>
      <c r="K1152" s="59"/>
      <c r="L1152" s="59"/>
    </row>
    <row r="1153" spans="1:12" x14ac:dyDescent="0.2">
      <c r="A1153" s="59"/>
      <c r="B1153" s="59"/>
      <c r="C1153" s="59"/>
      <c r="D1153" s="59"/>
      <c r="E1153" s="60"/>
      <c r="F1153" s="60"/>
      <c r="G1153" s="60"/>
      <c r="H1153" s="60"/>
      <c r="I1153" s="60"/>
      <c r="J1153" s="59"/>
      <c r="K1153" s="59"/>
      <c r="L1153" s="59"/>
    </row>
    <row r="1154" spans="1:12" x14ac:dyDescent="0.2">
      <c r="A1154" s="59"/>
      <c r="B1154" s="59"/>
      <c r="C1154" s="59"/>
      <c r="D1154" s="59"/>
      <c r="E1154" s="60"/>
      <c r="F1154" s="60"/>
      <c r="G1154" s="60"/>
      <c r="H1154" s="60"/>
      <c r="I1154" s="60"/>
      <c r="J1154" s="59"/>
      <c r="K1154" s="59"/>
      <c r="L1154" s="59"/>
    </row>
    <row r="1155" spans="1:12" x14ac:dyDescent="0.2">
      <c r="A1155" s="59"/>
      <c r="B1155" s="59"/>
      <c r="C1155" s="59"/>
      <c r="D1155" s="59"/>
      <c r="E1155" s="60"/>
      <c r="F1155" s="60"/>
      <c r="G1155" s="60"/>
      <c r="H1155" s="60"/>
      <c r="I1155" s="60"/>
      <c r="J1155" s="59"/>
      <c r="K1155" s="59"/>
      <c r="L1155" s="59"/>
    </row>
    <row r="1156" spans="1:12" x14ac:dyDescent="0.2">
      <c r="A1156" s="59"/>
      <c r="B1156" s="59"/>
      <c r="C1156" s="59"/>
      <c r="D1156" s="59"/>
      <c r="E1156" s="60"/>
      <c r="F1156" s="60"/>
      <c r="G1156" s="60"/>
      <c r="H1156" s="60"/>
      <c r="I1156" s="60"/>
      <c r="J1156" s="59"/>
      <c r="K1156" s="59"/>
      <c r="L1156" s="59"/>
    </row>
    <row r="1157" spans="1:12" x14ac:dyDescent="0.2">
      <c r="A1157" s="59"/>
      <c r="B1157" s="59"/>
      <c r="C1157" s="59"/>
      <c r="D1157" s="59"/>
      <c r="E1157" s="60"/>
      <c r="F1157" s="60"/>
      <c r="G1157" s="60"/>
      <c r="H1157" s="60"/>
      <c r="I1157" s="60"/>
      <c r="J1157" s="59"/>
      <c r="K1157" s="59"/>
      <c r="L1157" s="59"/>
    </row>
    <row r="1158" spans="1:12" x14ac:dyDescent="0.2">
      <c r="A1158" s="59"/>
      <c r="B1158" s="59"/>
      <c r="C1158" s="59"/>
      <c r="D1158" s="59"/>
      <c r="E1158" s="60"/>
      <c r="F1158" s="60"/>
      <c r="G1158" s="60"/>
      <c r="H1158" s="60"/>
      <c r="I1158" s="60"/>
      <c r="J1158" s="59"/>
      <c r="K1158" s="59"/>
      <c r="L1158" s="59"/>
    </row>
    <row r="1159" spans="1:12" x14ac:dyDescent="0.2">
      <c r="A1159" s="59"/>
      <c r="B1159" s="59"/>
      <c r="C1159" s="59"/>
      <c r="D1159" s="59"/>
      <c r="E1159" s="60"/>
      <c r="F1159" s="60"/>
      <c r="G1159" s="60"/>
      <c r="H1159" s="60"/>
      <c r="I1159" s="60"/>
      <c r="J1159" s="59"/>
      <c r="K1159" s="59"/>
      <c r="L1159" s="59"/>
    </row>
    <row r="1160" spans="1:12" x14ac:dyDescent="0.2">
      <c r="A1160" s="59"/>
      <c r="B1160" s="59"/>
      <c r="C1160" s="59"/>
      <c r="D1160" s="59"/>
      <c r="E1160" s="60"/>
      <c r="F1160" s="60"/>
      <c r="G1160" s="60"/>
      <c r="H1160" s="60"/>
      <c r="I1160" s="60"/>
      <c r="J1160" s="59"/>
      <c r="K1160" s="59"/>
      <c r="L1160" s="59"/>
    </row>
    <row r="1161" spans="1:12" x14ac:dyDescent="0.2">
      <c r="A1161" s="59"/>
      <c r="B1161" s="59"/>
      <c r="C1161" s="59"/>
      <c r="D1161" s="59"/>
      <c r="E1161" s="60"/>
      <c r="F1161" s="60"/>
      <c r="G1161" s="60"/>
      <c r="H1161" s="60"/>
      <c r="I1161" s="60"/>
      <c r="J1161" s="59"/>
      <c r="K1161" s="59"/>
      <c r="L1161" s="59"/>
    </row>
    <row r="1162" spans="1:12" x14ac:dyDescent="0.2">
      <c r="A1162" s="59"/>
      <c r="B1162" s="59"/>
      <c r="C1162" s="59"/>
      <c r="D1162" s="59"/>
      <c r="E1162" s="60"/>
      <c r="F1162" s="60"/>
      <c r="G1162" s="60"/>
      <c r="H1162" s="60"/>
      <c r="I1162" s="60"/>
      <c r="J1162" s="59"/>
      <c r="K1162" s="59"/>
      <c r="L1162" s="59"/>
    </row>
    <row r="1163" spans="1:12" x14ac:dyDescent="0.2">
      <c r="A1163" s="59"/>
      <c r="B1163" s="59"/>
      <c r="C1163" s="59"/>
      <c r="D1163" s="59"/>
      <c r="E1163" s="60"/>
      <c r="F1163" s="60"/>
      <c r="G1163" s="60"/>
      <c r="H1163" s="60"/>
      <c r="I1163" s="60"/>
      <c r="J1163" s="59"/>
      <c r="K1163" s="59"/>
      <c r="L1163" s="59"/>
    </row>
    <row r="1164" spans="1:12" x14ac:dyDescent="0.2">
      <c r="A1164" s="59"/>
      <c r="B1164" s="59"/>
      <c r="C1164" s="59"/>
      <c r="D1164" s="59"/>
      <c r="E1164" s="60"/>
      <c r="F1164" s="60"/>
      <c r="G1164" s="60"/>
      <c r="H1164" s="60"/>
      <c r="I1164" s="60"/>
      <c r="J1164" s="59"/>
      <c r="K1164" s="59"/>
      <c r="L1164" s="59"/>
    </row>
    <row r="1165" spans="1:12" x14ac:dyDescent="0.2">
      <c r="A1165" s="59"/>
      <c r="B1165" s="59"/>
      <c r="C1165" s="59"/>
      <c r="D1165" s="59"/>
      <c r="E1165" s="60"/>
      <c r="F1165" s="60"/>
      <c r="G1165" s="60"/>
      <c r="H1165" s="60"/>
      <c r="I1165" s="60"/>
      <c r="J1165" s="59"/>
      <c r="K1165" s="59"/>
      <c r="L1165" s="59"/>
    </row>
    <row r="1166" spans="1:12" x14ac:dyDescent="0.2">
      <c r="A1166" s="59"/>
      <c r="B1166" s="59"/>
      <c r="C1166" s="59"/>
      <c r="D1166" s="59"/>
      <c r="E1166" s="60"/>
      <c r="F1166" s="60"/>
      <c r="G1166" s="60"/>
      <c r="H1166" s="60"/>
      <c r="I1166" s="60"/>
      <c r="J1166" s="59"/>
      <c r="K1166" s="59"/>
      <c r="L1166" s="59"/>
    </row>
    <row r="1167" spans="1:12" x14ac:dyDescent="0.2">
      <c r="A1167" s="59"/>
      <c r="B1167" s="59"/>
      <c r="C1167" s="59"/>
      <c r="D1167" s="59"/>
      <c r="E1167" s="60"/>
      <c r="F1167" s="60"/>
      <c r="G1167" s="60"/>
      <c r="H1167" s="60"/>
      <c r="I1167" s="60"/>
      <c r="J1167" s="59"/>
      <c r="K1167" s="59"/>
      <c r="L1167" s="59"/>
    </row>
    <row r="1168" spans="1:12" x14ac:dyDescent="0.2">
      <c r="A1168" s="59"/>
      <c r="B1168" s="59"/>
      <c r="C1168" s="59"/>
      <c r="D1168" s="59"/>
      <c r="E1168" s="60"/>
      <c r="F1168" s="60"/>
      <c r="G1168" s="60"/>
      <c r="H1168" s="60"/>
      <c r="I1168" s="60"/>
      <c r="J1168" s="59"/>
      <c r="K1168" s="59"/>
      <c r="L1168" s="59"/>
    </row>
    <row r="1169" spans="1:12" x14ac:dyDescent="0.2">
      <c r="A1169" s="59"/>
      <c r="B1169" s="59"/>
      <c r="C1169" s="59"/>
      <c r="D1169" s="59"/>
      <c r="E1169" s="60"/>
      <c r="F1169" s="60"/>
      <c r="G1169" s="60"/>
      <c r="H1169" s="60"/>
      <c r="I1169" s="60"/>
      <c r="J1169" s="59"/>
      <c r="K1169" s="59"/>
      <c r="L1169" s="59"/>
    </row>
    <row r="1170" spans="1:12" x14ac:dyDescent="0.2">
      <c r="A1170" s="59"/>
      <c r="B1170" s="59"/>
      <c r="C1170" s="59"/>
      <c r="D1170" s="59"/>
      <c r="E1170" s="60"/>
      <c r="F1170" s="60"/>
      <c r="G1170" s="60"/>
      <c r="H1170" s="60"/>
      <c r="I1170" s="60"/>
      <c r="J1170" s="59"/>
      <c r="K1170" s="59"/>
      <c r="L1170" s="59"/>
    </row>
    <row r="1171" spans="1:12" x14ac:dyDescent="0.2">
      <c r="A1171" s="59"/>
      <c r="B1171" s="59"/>
      <c r="C1171" s="59"/>
      <c r="D1171" s="59"/>
      <c r="E1171" s="60"/>
      <c r="F1171" s="60"/>
      <c r="G1171" s="60"/>
      <c r="H1171" s="60"/>
      <c r="I1171" s="60"/>
      <c r="J1171" s="59"/>
      <c r="K1171" s="59"/>
      <c r="L1171" s="59"/>
    </row>
    <row r="1172" spans="1:12" x14ac:dyDescent="0.2">
      <c r="A1172" s="59"/>
      <c r="B1172" s="59"/>
      <c r="C1172" s="59"/>
      <c r="D1172" s="59"/>
      <c r="E1172" s="60"/>
      <c r="F1172" s="60"/>
      <c r="G1172" s="60"/>
      <c r="H1172" s="60"/>
      <c r="I1172" s="60"/>
      <c r="J1172" s="59"/>
      <c r="K1172" s="59"/>
      <c r="L1172" s="59"/>
    </row>
    <row r="1173" spans="1:12" x14ac:dyDescent="0.2">
      <c r="A1173" s="59"/>
      <c r="B1173" s="59"/>
      <c r="C1173" s="59"/>
      <c r="D1173" s="59"/>
      <c r="E1173" s="60"/>
      <c r="F1173" s="60"/>
      <c r="G1173" s="60"/>
      <c r="H1173" s="60"/>
      <c r="I1173" s="60"/>
      <c r="J1173" s="59"/>
      <c r="K1173" s="59"/>
      <c r="L1173" s="59"/>
    </row>
    <row r="1174" spans="1:12" x14ac:dyDescent="0.2">
      <c r="A1174" s="59"/>
      <c r="B1174" s="59"/>
      <c r="C1174" s="59"/>
      <c r="D1174" s="59"/>
      <c r="E1174" s="60"/>
      <c r="F1174" s="60"/>
      <c r="G1174" s="60"/>
      <c r="H1174" s="60"/>
      <c r="I1174" s="60"/>
      <c r="J1174" s="59"/>
      <c r="K1174" s="59"/>
      <c r="L1174" s="59"/>
    </row>
    <row r="1175" spans="1:12" x14ac:dyDescent="0.2">
      <c r="A1175" s="59"/>
      <c r="B1175" s="59"/>
      <c r="C1175" s="59"/>
      <c r="D1175" s="59"/>
      <c r="E1175" s="60"/>
      <c r="F1175" s="60"/>
      <c r="G1175" s="60"/>
      <c r="H1175" s="60"/>
      <c r="I1175" s="60"/>
      <c r="J1175" s="59"/>
      <c r="K1175" s="59"/>
      <c r="L1175" s="59"/>
    </row>
    <row r="1176" spans="1:12" x14ac:dyDescent="0.2">
      <c r="A1176" s="59"/>
      <c r="B1176" s="59"/>
      <c r="C1176" s="59"/>
      <c r="D1176" s="59"/>
      <c r="E1176" s="60"/>
      <c r="F1176" s="60"/>
      <c r="G1176" s="60"/>
      <c r="H1176" s="60"/>
      <c r="I1176" s="60"/>
      <c r="J1176" s="59"/>
      <c r="K1176" s="59"/>
      <c r="L1176" s="59"/>
    </row>
    <row r="1177" spans="1:12" x14ac:dyDescent="0.2">
      <c r="A1177" s="59"/>
      <c r="B1177" s="59"/>
      <c r="C1177" s="59"/>
      <c r="D1177" s="59"/>
      <c r="E1177" s="60"/>
      <c r="F1177" s="60"/>
      <c r="G1177" s="60"/>
      <c r="H1177" s="60"/>
      <c r="I1177" s="60"/>
      <c r="J1177" s="59"/>
      <c r="K1177" s="59"/>
      <c r="L1177" s="59"/>
    </row>
    <row r="1178" spans="1:12" x14ac:dyDescent="0.2">
      <c r="A1178" s="59"/>
      <c r="B1178" s="59"/>
      <c r="C1178" s="59"/>
      <c r="D1178" s="59"/>
      <c r="E1178" s="60"/>
      <c r="F1178" s="60"/>
      <c r="G1178" s="60"/>
      <c r="H1178" s="60"/>
      <c r="I1178" s="60"/>
      <c r="J1178" s="59"/>
      <c r="K1178" s="59"/>
      <c r="L1178" s="59"/>
    </row>
    <row r="1179" spans="1:12" x14ac:dyDescent="0.2">
      <c r="A1179" s="59"/>
      <c r="B1179" s="59"/>
      <c r="C1179" s="59"/>
      <c r="D1179" s="59"/>
      <c r="E1179" s="60"/>
      <c r="F1179" s="60"/>
      <c r="G1179" s="60"/>
      <c r="H1179" s="60"/>
      <c r="I1179" s="60"/>
      <c r="J1179" s="59"/>
      <c r="K1179" s="59"/>
      <c r="L1179" s="59"/>
    </row>
    <row r="1180" spans="1:12" x14ac:dyDescent="0.2">
      <c r="A1180" s="59"/>
      <c r="B1180" s="59"/>
      <c r="C1180" s="59"/>
      <c r="D1180" s="59"/>
      <c r="E1180" s="60"/>
      <c r="F1180" s="60"/>
      <c r="G1180" s="60"/>
      <c r="H1180" s="60"/>
      <c r="I1180" s="60"/>
      <c r="J1180" s="59"/>
      <c r="K1180" s="59"/>
      <c r="L1180" s="59"/>
    </row>
    <row r="1181" spans="1:12" x14ac:dyDescent="0.2">
      <c r="A1181" s="59"/>
      <c r="B1181" s="59"/>
      <c r="C1181" s="59"/>
      <c r="D1181" s="59"/>
      <c r="E1181" s="60"/>
      <c r="F1181" s="60"/>
      <c r="G1181" s="60"/>
      <c r="H1181" s="60"/>
      <c r="I1181" s="60"/>
      <c r="J1181" s="59"/>
      <c r="K1181" s="59"/>
      <c r="L1181" s="59"/>
    </row>
    <row r="1182" spans="1:12" x14ac:dyDescent="0.2">
      <c r="A1182" s="59"/>
      <c r="B1182" s="59"/>
      <c r="C1182" s="59"/>
      <c r="D1182" s="59"/>
      <c r="E1182" s="60"/>
      <c r="F1182" s="60"/>
      <c r="G1182" s="60"/>
      <c r="H1182" s="60"/>
      <c r="I1182" s="60"/>
      <c r="J1182" s="59"/>
      <c r="K1182" s="59"/>
      <c r="L1182" s="59"/>
    </row>
    <row r="1183" spans="1:12" x14ac:dyDescent="0.2">
      <c r="A1183" s="59"/>
      <c r="B1183" s="59"/>
      <c r="C1183" s="59"/>
      <c r="D1183" s="59"/>
      <c r="E1183" s="60"/>
      <c r="F1183" s="60"/>
      <c r="G1183" s="60"/>
      <c r="H1183" s="60"/>
      <c r="I1183" s="60"/>
      <c r="J1183" s="59"/>
      <c r="K1183" s="59"/>
      <c r="L1183" s="59"/>
    </row>
    <row r="1184" spans="1:12" x14ac:dyDescent="0.2">
      <c r="A1184" s="59"/>
      <c r="B1184" s="59"/>
      <c r="C1184" s="59"/>
      <c r="D1184" s="59"/>
      <c r="E1184" s="60"/>
      <c r="F1184" s="60"/>
      <c r="G1184" s="60"/>
      <c r="H1184" s="60"/>
      <c r="I1184" s="60"/>
      <c r="J1184" s="59"/>
      <c r="K1184" s="59"/>
      <c r="L1184" s="59"/>
    </row>
    <row r="1185" spans="1:12" x14ac:dyDescent="0.2">
      <c r="A1185" s="59"/>
      <c r="B1185" s="59"/>
      <c r="C1185" s="59"/>
      <c r="D1185" s="59"/>
      <c r="E1185" s="60"/>
      <c r="F1185" s="60"/>
      <c r="G1185" s="60"/>
      <c r="H1185" s="60"/>
      <c r="I1185" s="60"/>
      <c r="J1185" s="59"/>
      <c r="K1185" s="59"/>
      <c r="L1185" s="59"/>
    </row>
    <row r="1186" spans="1:12" x14ac:dyDescent="0.2">
      <c r="A1186" s="59"/>
      <c r="B1186" s="59"/>
      <c r="C1186" s="59"/>
      <c r="D1186" s="59"/>
      <c r="E1186" s="60"/>
      <c r="F1186" s="60"/>
      <c r="G1186" s="60"/>
      <c r="H1186" s="60"/>
      <c r="I1186" s="60"/>
      <c r="J1186" s="59"/>
      <c r="K1186" s="59"/>
      <c r="L1186" s="59"/>
    </row>
    <row r="1187" spans="1:12" x14ac:dyDescent="0.2">
      <c r="A1187" s="59"/>
      <c r="B1187" s="59"/>
      <c r="C1187" s="59"/>
      <c r="D1187" s="59"/>
      <c r="E1187" s="60"/>
      <c r="F1187" s="60"/>
      <c r="G1187" s="60"/>
      <c r="H1187" s="60"/>
      <c r="I1187" s="60"/>
      <c r="J1187" s="59"/>
      <c r="K1187" s="59"/>
      <c r="L1187" s="59"/>
    </row>
    <row r="1188" spans="1:12" x14ac:dyDescent="0.2">
      <c r="A1188" s="59"/>
      <c r="B1188" s="59"/>
      <c r="C1188" s="59"/>
      <c r="D1188" s="59"/>
      <c r="E1188" s="60"/>
      <c r="F1188" s="60"/>
      <c r="G1188" s="60"/>
      <c r="H1188" s="60"/>
      <c r="I1188" s="60"/>
      <c r="J1188" s="59"/>
      <c r="K1188" s="59"/>
      <c r="L1188" s="59"/>
    </row>
    <row r="1189" spans="1:12" x14ac:dyDescent="0.2">
      <c r="A1189" s="59"/>
      <c r="B1189" s="59"/>
      <c r="C1189" s="59"/>
      <c r="D1189" s="59"/>
      <c r="E1189" s="60"/>
      <c r="F1189" s="60"/>
      <c r="G1189" s="60"/>
      <c r="H1189" s="60"/>
      <c r="I1189" s="60"/>
      <c r="J1189" s="59"/>
      <c r="K1189" s="59"/>
      <c r="L1189" s="59"/>
    </row>
    <row r="1190" spans="1:12" x14ac:dyDescent="0.2">
      <c r="A1190" s="59"/>
      <c r="B1190" s="59"/>
      <c r="C1190" s="59"/>
      <c r="D1190" s="59"/>
      <c r="E1190" s="60"/>
      <c r="F1190" s="60"/>
      <c r="G1190" s="60"/>
      <c r="H1190" s="60"/>
      <c r="I1190" s="60"/>
      <c r="J1190" s="59"/>
      <c r="K1190" s="59"/>
      <c r="L1190" s="59"/>
    </row>
    <row r="1191" spans="1:12" x14ac:dyDescent="0.2">
      <c r="A1191" s="59"/>
      <c r="B1191" s="59"/>
      <c r="C1191" s="59"/>
      <c r="D1191" s="59"/>
      <c r="E1191" s="60"/>
      <c r="F1191" s="60"/>
      <c r="G1191" s="60"/>
      <c r="H1191" s="60"/>
      <c r="I1191" s="60"/>
      <c r="J1191" s="59"/>
      <c r="K1191" s="59"/>
      <c r="L1191" s="59"/>
    </row>
    <row r="1192" spans="1:12" x14ac:dyDescent="0.2">
      <c r="A1192" s="59"/>
      <c r="B1192" s="59"/>
      <c r="C1192" s="59"/>
      <c r="D1192" s="59"/>
      <c r="E1192" s="60"/>
      <c r="F1192" s="60"/>
      <c r="G1192" s="60"/>
      <c r="H1192" s="60"/>
      <c r="I1192" s="60"/>
      <c r="J1192" s="59"/>
      <c r="K1192" s="59"/>
      <c r="L1192" s="59"/>
    </row>
    <row r="1193" spans="1:12" x14ac:dyDescent="0.2">
      <c r="A1193" s="59"/>
      <c r="B1193" s="59"/>
      <c r="C1193" s="59"/>
      <c r="D1193" s="59"/>
      <c r="E1193" s="60"/>
      <c r="F1193" s="60"/>
      <c r="G1193" s="60"/>
      <c r="H1193" s="60"/>
      <c r="I1193" s="60"/>
      <c r="J1193" s="59"/>
      <c r="K1193" s="59"/>
      <c r="L1193" s="59"/>
    </row>
    <row r="1194" spans="1:12" x14ac:dyDescent="0.2">
      <c r="A1194" s="59"/>
      <c r="B1194" s="59"/>
      <c r="C1194" s="59"/>
      <c r="D1194" s="59"/>
      <c r="E1194" s="60"/>
      <c r="F1194" s="60"/>
      <c r="G1194" s="60"/>
      <c r="H1194" s="60"/>
      <c r="I1194" s="60"/>
      <c r="J1194" s="59"/>
      <c r="K1194" s="59"/>
      <c r="L1194" s="59"/>
    </row>
    <row r="1195" spans="1:12" x14ac:dyDescent="0.2">
      <c r="A1195" s="59"/>
      <c r="B1195" s="59"/>
      <c r="C1195" s="59"/>
      <c r="D1195" s="59"/>
      <c r="E1195" s="60"/>
      <c r="F1195" s="60"/>
      <c r="G1195" s="60"/>
      <c r="H1195" s="60"/>
      <c r="I1195" s="60"/>
      <c r="J1195" s="59"/>
      <c r="K1195" s="59"/>
      <c r="L1195" s="59"/>
    </row>
    <row r="1196" spans="1:12" x14ac:dyDescent="0.2">
      <c r="A1196" s="59"/>
      <c r="B1196" s="59"/>
      <c r="C1196" s="59"/>
      <c r="D1196" s="59"/>
      <c r="E1196" s="60"/>
      <c r="F1196" s="60"/>
      <c r="G1196" s="60"/>
      <c r="H1196" s="60"/>
      <c r="I1196" s="60"/>
      <c r="J1196" s="59"/>
      <c r="K1196" s="59"/>
      <c r="L1196" s="59"/>
    </row>
    <row r="1197" spans="1:12" x14ac:dyDescent="0.2">
      <c r="A1197" s="59"/>
      <c r="B1197" s="59"/>
      <c r="C1197" s="59"/>
      <c r="D1197" s="59"/>
      <c r="E1197" s="60"/>
      <c r="F1197" s="60"/>
      <c r="G1197" s="60"/>
      <c r="H1197" s="60"/>
      <c r="I1197" s="60"/>
      <c r="J1197" s="59"/>
      <c r="K1197" s="59"/>
      <c r="L1197" s="59"/>
    </row>
    <row r="1198" spans="1:12" x14ac:dyDescent="0.2">
      <c r="A1198" s="59"/>
      <c r="B1198" s="59"/>
      <c r="C1198" s="59"/>
      <c r="D1198" s="59"/>
      <c r="E1198" s="60"/>
      <c r="F1198" s="60"/>
      <c r="G1198" s="60"/>
      <c r="H1198" s="60"/>
      <c r="I1198" s="60"/>
      <c r="J1198" s="59"/>
      <c r="K1198" s="59"/>
      <c r="L1198" s="59"/>
    </row>
    <row r="1199" spans="1:12" x14ac:dyDescent="0.2">
      <c r="A1199" s="59"/>
      <c r="B1199" s="59"/>
      <c r="C1199" s="59"/>
      <c r="D1199" s="59"/>
      <c r="E1199" s="60"/>
      <c r="F1199" s="60"/>
      <c r="G1199" s="60"/>
      <c r="H1199" s="60"/>
      <c r="I1199" s="60"/>
      <c r="J1199" s="59"/>
      <c r="K1199" s="59"/>
      <c r="L1199" s="59"/>
    </row>
    <row r="1200" spans="1:12" x14ac:dyDescent="0.2">
      <c r="A1200" s="59"/>
      <c r="B1200" s="59"/>
      <c r="C1200" s="59"/>
      <c r="D1200" s="59"/>
      <c r="E1200" s="60"/>
      <c r="F1200" s="60"/>
      <c r="G1200" s="60"/>
      <c r="H1200" s="60"/>
      <c r="I1200" s="60"/>
      <c r="J1200" s="59"/>
      <c r="K1200" s="59"/>
      <c r="L1200" s="59"/>
    </row>
    <row r="1201" spans="1:12" x14ac:dyDescent="0.2">
      <c r="A1201" s="59"/>
      <c r="B1201" s="59"/>
      <c r="C1201" s="59"/>
      <c r="D1201" s="59"/>
      <c r="E1201" s="60"/>
      <c r="F1201" s="60"/>
      <c r="G1201" s="60"/>
      <c r="H1201" s="60"/>
      <c r="I1201" s="60"/>
      <c r="J1201" s="59"/>
      <c r="K1201" s="59"/>
      <c r="L1201" s="59"/>
    </row>
    <row r="1202" spans="1:12" x14ac:dyDescent="0.2">
      <c r="A1202" s="59"/>
      <c r="B1202" s="59"/>
      <c r="C1202" s="59"/>
      <c r="D1202" s="59"/>
      <c r="E1202" s="60"/>
      <c r="F1202" s="60"/>
      <c r="G1202" s="60"/>
      <c r="H1202" s="60"/>
      <c r="I1202" s="60"/>
      <c r="J1202" s="59"/>
      <c r="K1202" s="59"/>
      <c r="L1202" s="59"/>
    </row>
    <row r="1203" spans="1:12" x14ac:dyDescent="0.2">
      <c r="A1203" s="59"/>
      <c r="B1203" s="59"/>
      <c r="C1203" s="59"/>
      <c r="D1203" s="59"/>
      <c r="E1203" s="60"/>
      <c r="F1203" s="60"/>
      <c r="G1203" s="60"/>
      <c r="H1203" s="60"/>
      <c r="I1203" s="60"/>
      <c r="J1203" s="59"/>
      <c r="K1203" s="59"/>
      <c r="L1203" s="59"/>
    </row>
    <row r="1204" spans="1:12" x14ac:dyDescent="0.2">
      <c r="A1204" s="59"/>
      <c r="B1204" s="59"/>
      <c r="C1204" s="59"/>
      <c r="D1204" s="59"/>
      <c r="E1204" s="60"/>
      <c r="F1204" s="60"/>
      <c r="G1204" s="60"/>
      <c r="H1204" s="60"/>
      <c r="I1204" s="60"/>
      <c r="J1204" s="59"/>
      <c r="K1204" s="59"/>
      <c r="L1204" s="59"/>
    </row>
    <row r="1205" spans="1:12" x14ac:dyDescent="0.2">
      <c r="A1205" s="59"/>
      <c r="B1205" s="59"/>
      <c r="C1205" s="59"/>
      <c r="D1205" s="59"/>
      <c r="E1205" s="60"/>
      <c r="F1205" s="60"/>
      <c r="G1205" s="60"/>
      <c r="H1205" s="60"/>
      <c r="I1205" s="60"/>
      <c r="J1205" s="59"/>
      <c r="K1205" s="59"/>
      <c r="L1205" s="59"/>
    </row>
    <row r="1206" spans="1:12" x14ac:dyDescent="0.2">
      <c r="A1206" s="59"/>
      <c r="B1206" s="59"/>
      <c r="C1206" s="59"/>
      <c r="D1206" s="59"/>
      <c r="E1206" s="60"/>
      <c r="F1206" s="60"/>
      <c r="G1206" s="60"/>
      <c r="H1206" s="60"/>
      <c r="I1206" s="60"/>
      <c r="J1206" s="59"/>
      <c r="K1206" s="59"/>
      <c r="L1206" s="59"/>
    </row>
    <row r="1207" spans="1:12" x14ac:dyDescent="0.2">
      <c r="A1207" s="59"/>
      <c r="B1207" s="59"/>
      <c r="C1207" s="59"/>
      <c r="D1207" s="59"/>
      <c r="E1207" s="60"/>
      <c r="F1207" s="60"/>
      <c r="G1207" s="60"/>
      <c r="H1207" s="60"/>
      <c r="I1207" s="60"/>
      <c r="J1207" s="59"/>
      <c r="K1207" s="59"/>
      <c r="L1207" s="59"/>
    </row>
    <row r="1208" spans="1:12" x14ac:dyDescent="0.2">
      <c r="A1208" s="59"/>
      <c r="B1208" s="59"/>
      <c r="C1208" s="59"/>
      <c r="D1208" s="59"/>
      <c r="E1208" s="60"/>
      <c r="F1208" s="60"/>
      <c r="G1208" s="60"/>
      <c r="H1208" s="60"/>
      <c r="I1208" s="60"/>
      <c r="J1208" s="59"/>
      <c r="K1208" s="59"/>
      <c r="L1208" s="59"/>
    </row>
    <row r="1209" spans="1:12" x14ac:dyDescent="0.2">
      <c r="A1209" s="59"/>
      <c r="B1209" s="59"/>
      <c r="C1209" s="59"/>
      <c r="D1209" s="59"/>
      <c r="E1209" s="60"/>
      <c r="F1209" s="60"/>
      <c r="G1209" s="60"/>
      <c r="H1209" s="60"/>
      <c r="I1209" s="60"/>
      <c r="J1209" s="59"/>
      <c r="K1209" s="59"/>
      <c r="L1209" s="59"/>
    </row>
    <row r="1210" spans="1:12" x14ac:dyDescent="0.2">
      <c r="A1210" s="59"/>
      <c r="B1210" s="59"/>
      <c r="C1210" s="59"/>
      <c r="D1210" s="59"/>
      <c r="E1210" s="60"/>
      <c r="F1210" s="60"/>
      <c r="G1210" s="60"/>
      <c r="H1210" s="60"/>
      <c r="I1210" s="60"/>
      <c r="J1210" s="59"/>
      <c r="K1210" s="59"/>
      <c r="L1210" s="59"/>
    </row>
    <row r="1211" spans="1:12" x14ac:dyDescent="0.2">
      <c r="A1211" s="59"/>
      <c r="B1211" s="59"/>
      <c r="C1211" s="59"/>
      <c r="D1211" s="59"/>
      <c r="E1211" s="60"/>
      <c r="F1211" s="60"/>
      <c r="G1211" s="60"/>
      <c r="H1211" s="60"/>
      <c r="I1211" s="60"/>
      <c r="J1211" s="59"/>
      <c r="K1211" s="59"/>
      <c r="L1211" s="59"/>
    </row>
    <row r="1212" spans="1:12" x14ac:dyDescent="0.2">
      <c r="A1212" s="59"/>
      <c r="B1212" s="59"/>
      <c r="C1212" s="59"/>
      <c r="D1212" s="59"/>
      <c r="E1212" s="60"/>
      <c r="F1212" s="60"/>
      <c r="G1212" s="60"/>
      <c r="H1212" s="60"/>
      <c r="I1212" s="60"/>
      <c r="J1212" s="59"/>
      <c r="K1212" s="59"/>
      <c r="L1212" s="59"/>
    </row>
    <row r="1213" spans="1:12" x14ac:dyDescent="0.2">
      <c r="A1213" s="59"/>
      <c r="B1213" s="59"/>
      <c r="C1213" s="59"/>
      <c r="D1213" s="59"/>
      <c r="E1213" s="60"/>
      <c r="F1213" s="60"/>
      <c r="G1213" s="60"/>
      <c r="H1213" s="60"/>
      <c r="I1213" s="60"/>
      <c r="J1213" s="59"/>
      <c r="K1213" s="59"/>
      <c r="L1213" s="59"/>
    </row>
    <row r="1214" spans="1:12" x14ac:dyDescent="0.2">
      <c r="A1214" s="59"/>
      <c r="B1214" s="59"/>
      <c r="C1214" s="59"/>
      <c r="D1214" s="59"/>
      <c r="E1214" s="60"/>
      <c r="F1214" s="60"/>
      <c r="G1214" s="60"/>
      <c r="H1214" s="60"/>
      <c r="I1214" s="60"/>
      <c r="J1214" s="59"/>
      <c r="K1214" s="59"/>
      <c r="L1214" s="59"/>
    </row>
    <row r="1215" spans="1:12" x14ac:dyDescent="0.2">
      <c r="A1215" s="59"/>
      <c r="B1215" s="59"/>
      <c r="C1215" s="59"/>
      <c r="D1215" s="59"/>
      <c r="E1215" s="60"/>
      <c r="F1215" s="60"/>
      <c r="G1215" s="60"/>
      <c r="H1215" s="60"/>
      <c r="I1215" s="60"/>
      <c r="J1215" s="59"/>
      <c r="K1215" s="59"/>
      <c r="L1215" s="59"/>
    </row>
    <row r="1216" spans="1:12" x14ac:dyDescent="0.2">
      <c r="A1216" s="59"/>
      <c r="B1216" s="59"/>
      <c r="C1216" s="59"/>
      <c r="D1216" s="59"/>
      <c r="E1216" s="60"/>
      <c r="F1216" s="60"/>
      <c r="G1216" s="60"/>
      <c r="H1216" s="60"/>
      <c r="I1216" s="60"/>
      <c r="J1216" s="59"/>
      <c r="K1216" s="59"/>
      <c r="L1216" s="59"/>
    </row>
    <row r="1217" spans="1:12" x14ac:dyDescent="0.2">
      <c r="A1217" s="59"/>
      <c r="B1217" s="59"/>
      <c r="C1217" s="59"/>
      <c r="D1217" s="59"/>
      <c r="E1217" s="60"/>
      <c r="F1217" s="60"/>
      <c r="G1217" s="60"/>
      <c r="H1217" s="60"/>
      <c r="I1217" s="60"/>
      <c r="J1217" s="59"/>
      <c r="K1217" s="59"/>
      <c r="L1217" s="59"/>
    </row>
    <row r="1218" spans="1:12" x14ac:dyDescent="0.2">
      <c r="A1218" s="59"/>
      <c r="B1218" s="59"/>
      <c r="C1218" s="59"/>
      <c r="D1218" s="59"/>
      <c r="E1218" s="60"/>
      <c r="F1218" s="60"/>
      <c r="G1218" s="60"/>
      <c r="H1218" s="60"/>
      <c r="I1218" s="60"/>
      <c r="J1218" s="59"/>
      <c r="K1218" s="59"/>
      <c r="L1218" s="59"/>
    </row>
    <row r="1219" spans="1:12" x14ac:dyDescent="0.2">
      <c r="A1219" s="59"/>
      <c r="B1219" s="59"/>
      <c r="C1219" s="59"/>
      <c r="D1219" s="59"/>
      <c r="E1219" s="60"/>
      <c r="F1219" s="60"/>
      <c r="G1219" s="60"/>
      <c r="H1219" s="60"/>
      <c r="I1219" s="60"/>
      <c r="J1219" s="59"/>
      <c r="K1219" s="59"/>
      <c r="L1219" s="59"/>
    </row>
  </sheetData>
  <autoFilter ref="A2:BC838" xr:uid="{4F014845-F40F-4F3A-A802-F45AE550DD0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37D5-DF5D-4859-BBA3-E318A07FDB62}">
  <sheetPr>
    <tabColor theme="9" tint="0.79998168889431442"/>
  </sheetPr>
  <dimension ref="A2:K5420"/>
  <sheetViews>
    <sheetView zoomScale="85" zoomScaleNormal="85" workbookViewId="0">
      <selection activeCell="D151" sqref="D151"/>
    </sheetView>
  </sheetViews>
  <sheetFormatPr baseColWidth="10" defaultColWidth="9" defaultRowHeight="13" x14ac:dyDescent="0.15"/>
  <cols>
    <col min="1" max="1" width="26.1640625" style="2" bestFit="1" customWidth="1"/>
    <col min="2" max="2" width="11.5" style="2" bestFit="1" customWidth="1"/>
    <col min="3" max="3" width="43" style="2" customWidth="1"/>
    <col min="4" max="4" width="51.33203125" style="2" customWidth="1"/>
    <col min="5" max="6" width="12.1640625" style="105" bestFit="1" customWidth="1"/>
    <col min="7" max="7" width="12" style="105" bestFit="1" customWidth="1"/>
    <col min="8" max="8" width="1.83203125" style="172" customWidth="1"/>
    <col min="9" max="9" width="16.6640625" style="108" customWidth="1"/>
    <col min="10" max="10" width="15" style="2" customWidth="1"/>
    <col min="11" max="11" width="36.1640625" style="2" bestFit="1" customWidth="1"/>
    <col min="12" max="16384" width="9" style="59"/>
  </cols>
  <sheetData>
    <row r="2" spans="1:11" x14ac:dyDescent="0.15">
      <c r="A2" s="38" t="s">
        <v>19</v>
      </c>
      <c r="B2" s="39" t="s">
        <v>20</v>
      </c>
      <c r="C2" s="38" t="s">
        <v>21</v>
      </c>
      <c r="D2" s="38" t="s">
        <v>22</v>
      </c>
      <c r="E2" s="39" t="s">
        <v>23</v>
      </c>
      <c r="F2" s="39" t="s">
        <v>24</v>
      </c>
      <c r="G2" s="38" t="s">
        <v>25</v>
      </c>
      <c r="H2" s="169"/>
      <c r="I2" s="39" t="s">
        <v>26</v>
      </c>
      <c r="J2" s="38" t="s">
        <v>27</v>
      </c>
      <c r="K2" s="38" t="s">
        <v>28</v>
      </c>
    </row>
    <row r="3" spans="1:11" x14ac:dyDescent="0.15">
      <c r="A3" s="7" t="s">
        <v>2480</v>
      </c>
      <c r="B3" s="66">
        <v>45747</v>
      </c>
      <c r="C3" s="113"/>
      <c r="D3" s="126" t="s">
        <v>5472</v>
      </c>
      <c r="E3" s="91">
        <v>144.9</v>
      </c>
      <c r="F3" s="91"/>
      <c r="G3" s="92">
        <f t="shared" ref="G3:G22" si="0">G4+F3-E3</f>
        <v>208188.15999999925</v>
      </c>
      <c r="H3" s="170"/>
      <c r="I3" s="94">
        <f t="shared" ref="I3:I22" si="1">-E3+F3</f>
        <v>-144.9</v>
      </c>
      <c r="J3" s="115">
        <f t="shared" ref="J3:J22" si="2">EOMONTH(B3,0)</f>
        <v>45747</v>
      </c>
      <c r="K3" s="116" t="s">
        <v>2588</v>
      </c>
    </row>
    <row r="4" spans="1:11" x14ac:dyDescent="0.15">
      <c r="A4" s="7" t="s">
        <v>2480</v>
      </c>
      <c r="B4" s="66">
        <v>45744</v>
      </c>
      <c r="C4" s="113" t="s">
        <v>795</v>
      </c>
      <c r="D4" s="126" t="s">
        <v>5665</v>
      </c>
      <c r="E4" s="91">
        <v>210000</v>
      </c>
      <c r="F4" s="91"/>
      <c r="G4" s="92">
        <f t="shared" si="0"/>
        <v>208333.05999999924</v>
      </c>
      <c r="H4" s="170"/>
      <c r="I4" s="94">
        <f t="shared" si="1"/>
        <v>-210000</v>
      </c>
      <c r="J4" s="115">
        <f t="shared" si="2"/>
        <v>45747</v>
      </c>
      <c r="K4" s="116" t="s">
        <v>1889</v>
      </c>
    </row>
    <row r="5" spans="1:11" x14ac:dyDescent="0.15">
      <c r="A5" s="7" t="s">
        <v>2480</v>
      </c>
      <c r="B5" s="66">
        <v>45744</v>
      </c>
      <c r="C5" s="113" t="s">
        <v>2498</v>
      </c>
      <c r="D5" s="126" t="s">
        <v>5666</v>
      </c>
      <c r="E5" s="91">
        <v>24147.39</v>
      </c>
      <c r="F5" s="91"/>
      <c r="G5" s="92">
        <f t="shared" si="0"/>
        <v>418333.05999999924</v>
      </c>
      <c r="H5" s="170"/>
      <c r="I5" s="94">
        <f t="shared" si="1"/>
        <v>-24147.39</v>
      </c>
      <c r="J5" s="115">
        <f t="shared" si="2"/>
        <v>45747</v>
      </c>
      <c r="K5" s="116" t="s">
        <v>1883</v>
      </c>
    </row>
    <row r="6" spans="1:11" x14ac:dyDescent="0.15">
      <c r="A6" s="7" t="s">
        <v>2480</v>
      </c>
      <c r="B6" s="66">
        <v>45743</v>
      </c>
      <c r="C6" s="113" t="s">
        <v>5667</v>
      </c>
      <c r="D6" s="126" t="s">
        <v>5668</v>
      </c>
      <c r="E6" s="91">
        <v>3000</v>
      </c>
      <c r="F6" s="91"/>
      <c r="G6" s="92">
        <f t="shared" si="0"/>
        <v>442480.44999999925</v>
      </c>
      <c r="H6" s="170"/>
      <c r="I6" s="94">
        <f t="shared" si="1"/>
        <v>-3000</v>
      </c>
      <c r="J6" s="115">
        <f t="shared" si="2"/>
        <v>45747</v>
      </c>
      <c r="K6" s="116" t="s">
        <v>737</v>
      </c>
    </row>
    <row r="7" spans="1:11" x14ac:dyDescent="0.15">
      <c r="A7" s="7" t="s">
        <v>2480</v>
      </c>
      <c r="B7" s="66">
        <v>45742</v>
      </c>
      <c r="C7" s="113" t="s">
        <v>5667</v>
      </c>
      <c r="D7" s="126" t="s">
        <v>5669</v>
      </c>
      <c r="E7" s="91">
        <v>5000</v>
      </c>
      <c r="F7" s="91"/>
      <c r="G7" s="92">
        <f t="shared" si="0"/>
        <v>445480.44999999925</v>
      </c>
      <c r="H7" s="170"/>
      <c r="I7" s="94">
        <f t="shared" si="1"/>
        <v>-5000</v>
      </c>
      <c r="J7" s="115">
        <f t="shared" si="2"/>
        <v>45747</v>
      </c>
      <c r="K7" s="116" t="s">
        <v>737</v>
      </c>
    </row>
    <row r="8" spans="1:11" x14ac:dyDescent="0.15">
      <c r="A8" s="7" t="s">
        <v>2480</v>
      </c>
      <c r="B8" s="66">
        <v>45741</v>
      </c>
      <c r="C8" s="113" t="s">
        <v>2482</v>
      </c>
      <c r="D8" s="126" t="s">
        <v>2483</v>
      </c>
      <c r="E8" s="91"/>
      <c r="F8" s="91">
        <v>2495.3000000000002</v>
      </c>
      <c r="G8" s="92">
        <f t="shared" si="0"/>
        <v>450480.44999999925</v>
      </c>
      <c r="H8" s="170"/>
      <c r="I8" s="94">
        <f t="shared" si="1"/>
        <v>2495.3000000000002</v>
      </c>
      <c r="J8" s="115">
        <f t="shared" si="2"/>
        <v>45747</v>
      </c>
      <c r="K8" s="116" t="s">
        <v>1866</v>
      </c>
    </row>
    <row r="9" spans="1:11" x14ac:dyDescent="0.15">
      <c r="A9" s="7" t="s">
        <v>2480</v>
      </c>
      <c r="B9" s="66">
        <v>45740</v>
      </c>
      <c r="C9" s="113" t="s">
        <v>5670</v>
      </c>
      <c r="D9" s="126" t="s">
        <v>5671</v>
      </c>
      <c r="E9" s="91">
        <v>3300</v>
      </c>
      <c r="F9" s="91"/>
      <c r="G9" s="92">
        <f t="shared" si="0"/>
        <v>447985.14999999927</v>
      </c>
      <c r="H9" s="170"/>
      <c r="I9" s="94">
        <f t="shared" si="1"/>
        <v>-3300</v>
      </c>
      <c r="J9" s="115">
        <f t="shared" si="2"/>
        <v>45747</v>
      </c>
      <c r="K9" s="116" t="s">
        <v>13</v>
      </c>
    </row>
    <row r="10" spans="1:11" x14ac:dyDescent="0.15">
      <c r="A10" s="7" t="s">
        <v>2480</v>
      </c>
      <c r="B10" s="66">
        <v>45737</v>
      </c>
      <c r="C10" s="113" t="s">
        <v>35</v>
      </c>
      <c r="D10" s="126" t="s">
        <v>5672</v>
      </c>
      <c r="E10" s="91">
        <v>1465.2</v>
      </c>
      <c r="F10" s="91"/>
      <c r="G10" s="92">
        <f t="shared" si="0"/>
        <v>451285.14999999927</v>
      </c>
      <c r="H10" s="170"/>
      <c r="I10" s="94">
        <f t="shared" si="1"/>
        <v>-1465.2</v>
      </c>
      <c r="J10" s="115">
        <f t="shared" si="2"/>
        <v>45747</v>
      </c>
      <c r="K10" s="116" t="s">
        <v>13</v>
      </c>
    </row>
    <row r="11" spans="1:11" x14ac:dyDescent="0.15">
      <c r="A11" s="7" t="s">
        <v>2480</v>
      </c>
      <c r="B11" s="66">
        <v>45737</v>
      </c>
      <c r="C11" s="113" t="s">
        <v>35</v>
      </c>
      <c r="D11" s="126" t="s">
        <v>5673</v>
      </c>
      <c r="E11" s="91">
        <v>228</v>
      </c>
      <c r="F11" s="91"/>
      <c r="G11" s="92">
        <f t="shared" si="0"/>
        <v>452750.34999999928</v>
      </c>
      <c r="H11" s="170"/>
      <c r="I11" s="94">
        <f t="shared" si="1"/>
        <v>-228</v>
      </c>
      <c r="J11" s="115">
        <f t="shared" si="2"/>
        <v>45747</v>
      </c>
      <c r="K11" s="116" t="s">
        <v>13</v>
      </c>
    </row>
    <row r="12" spans="1:11" x14ac:dyDescent="0.15">
      <c r="A12" s="7" t="s">
        <v>2480</v>
      </c>
      <c r="B12" s="66">
        <v>45737</v>
      </c>
      <c r="C12" s="113" t="s">
        <v>35</v>
      </c>
      <c r="D12" s="126" t="s">
        <v>5674</v>
      </c>
      <c r="E12" s="91">
        <v>1740</v>
      </c>
      <c r="F12" s="91"/>
      <c r="G12" s="92">
        <f t="shared" si="0"/>
        <v>452978.34999999928</v>
      </c>
      <c r="H12" s="170"/>
      <c r="I12" s="94">
        <f t="shared" si="1"/>
        <v>-1740</v>
      </c>
      <c r="J12" s="115">
        <f t="shared" si="2"/>
        <v>45747</v>
      </c>
      <c r="K12" s="116" t="s">
        <v>13</v>
      </c>
    </row>
    <row r="13" spans="1:11" x14ac:dyDescent="0.15">
      <c r="A13" s="7" t="s">
        <v>2480</v>
      </c>
      <c r="B13" s="66">
        <v>45737</v>
      </c>
      <c r="C13" s="113" t="s">
        <v>5675</v>
      </c>
      <c r="D13" s="126" t="s">
        <v>5676</v>
      </c>
      <c r="E13" s="91">
        <v>250000</v>
      </c>
      <c r="F13" s="91"/>
      <c r="G13" s="92">
        <f t="shared" si="0"/>
        <v>454718.34999999928</v>
      </c>
      <c r="H13" s="170"/>
      <c r="I13" s="94">
        <f t="shared" si="1"/>
        <v>-250000</v>
      </c>
      <c r="J13" s="115">
        <f t="shared" si="2"/>
        <v>45747</v>
      </c>
      <c r="K13" s="116" t="s">
        <v>5682</v>
      </c>
    </row>
    <row r="14" spans="1:11" x14ac:dyDescent="0.15">
      <c r="A14" s="7" t="s">
        <v>2480</v>
      </c>
      <c r="B14" s="66">
        <v>45735</v>
      </c>
      <c r="C14" s="113" t="s">
        <v>168</v>
      </c>
      <c r="D14" s="126" t="s">
        <v>2523</v>
      </c>
      <c r="E14" s="91"/>
      <c r="F14" s="91">
        <v>700000</v>
      </c>
      <c r="G14" s="92">
        <f t="shared" si="0"/>
        <v>704718.34999999928</v>
      </c>
      <c r="H14" s="170"/>
      <c r="I14" s="94">
        <f t="shared" si="1"/>
        <v>700000</v>
      </c>
      <c r="J14" s="115">
        <f t="shared" si="2"/>
        <v>45747</v>
      </c>
      <c r="K14" s="116" t="s">
        <v>737</v>
      </c>
    </row>
    <row r="15" spans="1:11" x14ac:dyDescent="0.15">
      <c r="A15" s="7" t="s">
        <v>2480</v>
      </c>
      <c r="B15" s="66">
        <v>45735</v>
      </c>
      <c r="C15" s="113" t="s">
        <v>5667</v>
      </c>
      <c r="D15" s="126" t="s">
        <v>5677</v>
      </c>
      <c r="E15" s="91">
        <v>2000</v>
      </c>
      <c r="F15" s="91"/>
      <c r="G15" s="92">
        <f t="shared" si="0"/>
        <v>4718.3499999992873</v>
      </c>
      <c r="H15" s="170"/>
      <c r="I15" s="94">
        <f t="shared" si="1"/>
        <v>-2000</v>
      </c>
      <c r="J15" s="115">
        <f t="shared" si="2"/>
        <v>45747</v>
      </c>
      <c r="K15" s="116" t="s">
        <v>737</v>
      </c>
    </row>
    <row r="16" spans="1:11" x14ac:dyDescent="0.15">
      <c r="A16" s="7" t="s">
        <v>2480</v>
      </c>
      <c r="B16" s="66">
        <v>45735</v>
      </c>
      <c r="C16" s="113" t="s">
        <v>5678</v>
      </c>
      <c r="D16" s="126" t="s">
        <v>5679</v>
      </c>
      <c r="E16" s="91">
        <v>466.32</v>
      </c>
      <c r="F16" s="91"/>
      <c r="G16" s="92">
        <f t="shared" si="0"/>
        <v>6718.3499999992873</v>
      </c>
      <c r="H16" s="170"/>
      <c r="I16" s="94">
        <f t="shared" si="1"/>
        <v>-466.32</v>
      </c>
      <c r="J16" s="115">
        <f t="shared" si="2"/>
        <v>45747</v>
      </c>
      <c r="K16" s="116" t="s">
        <v>13</v>
      </c>
    </row>
    <row r="17" spans="1:11" x14ac:dyDescent="0.15">
      <c r="A17" s="7" t="s">
        <v>2480</v>
      </c>
      <c r="B17" s="66">
        <v>45734</v>
      </c>
      <c r="C17" s="113" t="s">
        <v>2482</v>
      </c>
      <c r="D17" s="126" t="s">
        <v>2483</v>
      </c>
      <c r="E17" s="91"/>
      <c r="F17" s="91">
        <v>2694.3</v>
      </c>
      <c r="G17" s="92">
        <f t="shared" si="0"/>
        <v>7184.669999999287</v>
      </c>
      <c r="H17" s="170"/>
      <c r="I17" s="94">
        <f t="shared" si="1"/>
        <v>2694.3</v>
      </c>
      <c r="J17" s="115">
        <f t="shared" si="2"/>
        <v>45747</v>
      </c>
      <c r="K17" s="116" t="s">
        <v>1866</v>
      </c>
    </row>
    <row r="18" spans="1:11" x14ac:dyDescent="0.15">
      <c r="A18" s="7" t="s">
        <v>2480</v>
      </c>
      <c r="B18" s="66">
        <v>45730</v>
      </c>
      <c r="C18" s="113" t="s">
        <v>1683</v>
      </c>
      <c r="D18" s="126" t="s">
        <v>5680</v>
      </c>
      <c r="E18" s="91">
        <v>2160</v>
      </c>
      <c r="F18" s="91"/>
      <c r="G18" s="92">
        <f t="shared" si="0"/>
        <v>4490.3699999992868</v>
      </c>
      <c r="H18" s="170"/>
      <c r="I18" s="94">
        <f t="shared" si="1"/>
        <v>-2160</v>
      </c>
      <c r="J18" s="115">
        <f t="shared" si="2"/>
        <v>45747</v>
      </c>
      <c r="K18" s="116" t="s">
        <v>1865</v>
      </c>
    </row>
    <row r="19" spans="1:11" x14ac:dyDescent="0.15">
      <c r="A19" s="7" t="s">
        <v>2480</v>
      </c>
      <c r="B19" s="66">
        <v>45727</v>
      </c>
      <c r="C19" s="113" t="s">
        <v>2482</v>
      </c>
      <c r="D19" s="126" t="s">
        <v>2483</v>
      </c>
      <c r="E19" s="91"/>
      <c r="F19" s="91">
        <v>3654.8</v>
      </c>
      <c r="G19" s="92">
        <f t="shared" si="0"/>
        <v>6650.3699999992868</v>
      </c>
      <c r="H19" s="170"/>
      <c r="I19" s="94">
        <f t="shared" si="1"/>
        <v>3654.8</v>
      </c>
      <c r="J19" s="115">
        <f t="shared" si="2"/>
        <v>45747</v>
      </c>
      <c r="K19" s="116" t="s">
        <v>1866</v>
      </c>
    </row>
    <row r="20" spans="1:11" x14ac:dyDescent="0.15">
      <c r="A20" s="7" t="s">
        <v>2480</v>
      </c>
      <c r="B20" s="66">
        <v>45726</v>
      </c>
      <c r="C20" s="113" t="s">
        <v>795</v>
      </c>
      <c r="D20" s="126" t="s">
        <v>803</v>
      </c>
      <c r="E20" s="91"/>
      <c r="F20" s="91">
        <v>10000</v>
      </c>
      <c r="G20" s="92">
        <f t="shared" si="0"/>
        <v>2995.5699999992867</v>
      </c>
      <c r="H20" s="170"/>
      <c r="I20" s="94">
        <f t="shared" si="1"/>
        <v>10000</v>
      </c>
      <c r="J20" s="115">
        <f t="shared" si="2"/>
        <v>45747</v>
      </c>
      <c r="K20" s="116" t="s">
        <v>1889</v>
      </c>
    </row>
    <row r="21" spans="1:11" x14ac:dyDescent="0.15">
      <c r="A21" s="7" t="s">
        <v>2480</v>
      </c>
      <c r="B21" s="66">
        <v>45726</v>
      </c>
      <c r="C21" s="113" t="s">
        <v>2485</v>
      </c>
      <c r="D21" s="126" t="s">
        <v>5681</v>
      </c>
      <c r="E21" s="91">
        <v>18780.75</v>
      </c>
      <c r="F21" s="91"/>
      <c r="G21" s="92">
        <f t="shared" si="0"/>
        <v>-7004.4300000007133</v>
      </c>
      <c r="H21" s="170"/>
      <c r="I21" s="94">
        <f t="shared" si="1"/>
        <v>-18780.75</v>
      </c>
      <c r="J21" s="115">
        <f t="shared" si="2"/>
        <v>45747</v>
      </c>
      <c r="K21" s="116" t="s">
        <v>8</v>
      </c>
    </row>
    <row r="22" spans="1:11" x14ac:dyDescent="0.15">
      <c r="A22" s="7" t="s">
        <v>2480</v>
      </c>
      <c r="B22" s="66">
        <v>45719</v>
      </c>
      <c r="C22" s="113" t="s">
        <v>2482</v>
      </c>
      <c r="D22" s="126" t="s">
        <v>2483</v>
      </c>
      <c r="E22" s="91"/>
      <c r="F22" s="91">
        <v>3166.3</v>
      </c>
      <c r="G22" s="92">
        <f t="shared" si="0"/>
        <v>11776.319999999287</v>
      </c>
      <c r="H22" s="170"/>
      <c r="I22" s="94">
        <f t="shared" si="1"/>
        <v>3166.3</v>
      </c>
      <c r="J22" s="115">
        <f t="shared" si="2"/>
        <v>45747</v>
      </c>
      <c r="K22" s="116" t="s">
        <v>1866</v>
      </c>
    </row>
    <row r="23" spans="1:11" x14ac:dyDescent="0.15">
      <c r="A23" s="7" t="s">
        <v>2480</v>
      </c>
      <c r="B23" s="66">
        <v>45716</v>
      </c>
      <c r="C23" s="113" t="s">
        <v>427</v>
      </c>
      <c r="D23" s="126" t="s">
        <v>2481</v>
      </c>
      <c r="E23" s="91">
        <v>833.33</v>
      </c>
      <c r="F23" s="91"/>
      <c r="G23" s="92">
        <f t="shared" ref="G23:G86" si="3">G24+F23-E23</f>
        <v>8610.0199999992874</v>
      </c>
      <c r="H23" s="170"/>
      <c r="I23" s="94">
        <f t="shared" ref="I23:I86" si="4">-E23+F23</f>
        <v>-833.33</v>
      </c>
      <c r="J23" s="115">
        <f t="shared" ref="J23:J86" si="5">EOMONTH(B23,0)</f>
        <v>45716</v>
      </c>
      <c r="K23" s="116" t="s">
        <v>11</v>
      </c>
    </row>
    <row r="24" spans="1:11" x14ac:dyDescent="0.15">
      <c r="A24" s="7" t="s">
        <v>2480</v>
      </c>
      <c r="B24" s="66">
        <v>45712</v>
      </c>
      <c r="C24" s="113" t="s">
        <v>2482</v>
      </c>
      <c r="D24" s="126" t="s">
        <v>2483</v>
      </c>
      <c r="E24" s="91"/>
      <c r="F24" s="91">
        <v>3003.8</v>
      </c>
      <c r="G24" s="92">
        <f t="shared" si="3"/>
        <v>9443.3499999992873</v>
      </c>
      <c r="H24" s="170"/>
      <c r="I24" s="94">
        <f t="shared" si="4"/>
        <v>3003.8</v>
      </c>
      <c r="J24" s="115">
        <f t="shared" si="5"/>
        <v>45716</v>
      </c>
      <c r="K24" s="116" t="s">
        <v>1866</v>
      </c>
    </row>
    <row r="25" spans="1:11" x14ac:dyDescent="0.15">
      <c r="A25" s="7" t="s">
        <v>2480</v>
      </c>
      <c r="B25" s="66">
        <v>45705</v>
      </c>
      <c r="C25" s="113" t="s">
        <v>2482</v>
      </c>
      <c r="D25" s="126" t="s">
        <v>2483</v>
      </c>
      <c r="E25" s="91"/>
      <c r="F25" s="91">
        <v>2750.4</v>
      </c>
      <c r="G25" s="92">
        <f t="shared" si="3"/>
        <v>6439.5499999992871</v>
      </c>
      <c r="H25" s="170"/>
      <c r="I25" s="94">
        <f t="shared" si="4"/>
        <v>2750.4</v>
      </c>
      <c r="J25" s="115">
        <f t="shared" si="5"/>
        <v>45716</v>
      </c>
      <c r="K25" s="116" t="s">
        <v>1866</v>
      </c>
    </row>
    <row r="26" spans="1:11" x14ac:dyDescent="0.15">
      <c r="A26" s="7" t="s">
        <v>2480</v>
      </c>
      <c r="B26" s="66">
        <v>45702</v>
      </c>
      <c r="C26" s="113" t="s">
        <v>299</v>
      </c>
      <c r="D26" s="126" t="s">
        <v>2484</v>
      </c>
      <c r="E26" s="91">
        <v>363</v>
      </c>
      <c r="F26" s="91"/>
      <c r="G26" s="92">
        <f t="shared" si="3"/>
        <v>3689.149999999287</v>
      </c>
      <c r="H26" s="170"/>
      <c r="I26" s="94">
        <f t="shared" si="4"/>
        <v>-363</v>
      </c>
      <c r="J26" s="115">
        <f t="shared" si="5"/>
        <v>45716</v>
      </c>
      <c r="K26" s="116" t="s">
        <v>1865</v>
      </c>
    </row>
    <row r="27" spans="1:11" x14ac:dyDescent="0.15">
      <c r="A27" s="7" t="s">
        <v>2480</v>
      </c>
      <c r="B27" s="66">
        <v>45698</v>
      </c>
      <c r="C27" s="113" t="s">
        <v>2482</v>
      </c>
      <c r="D27" s="126" t="s">
        <v>2483</v>
      </c>
      <c r="E27" s="91"/>
      <c r="F27" s="91">
        <v>3125.9</v>
      </c>
      <c r="G27" s="92">
        <f t="shared" si="3"/>
        <v>4052.149999999287</v>
      </c>
      <c r="H27" s="170"/>
      <c r="I27" s="94">
        <f t="shared" si="4"/>
        <v>3125.9</v>
      </c>
      <c r="J27" s="115">
        <f t="shared" si="5"/>
        <v>45716</v>
      </c>
      <c r="K27" s="116" t="s">
        <v>1866</v>
      </c>
    </row>
    <row r="28" spans="1:11" x14ac:dyDescent="0.15">
      <c r="A28" s="7" t="s">
        <v>2480</v>
      </c>
      <c r="B28" s="66">
        <v>45698</v>
      </c>
      <c r="C28" s="113" t="s">
        <v>2485</v>
      </c>
      <c r="D28" s="126" t="s">
        <v>2486</v>
      </c>
      <c r="E28" s="91">
        <v>18761.61</v>
      </c>
      <c r="F28" s="91"/>
      <c r="G28" s="92">
        <f t="shared" si="3"/>
        <v>926.24999999928696</v>
      </c>
      <c r="H28" s="170"/>
      <c r="I28" s="94">
        <f t="shared" si="4"/>
        <v>-18761.61</v>
      </c>
      <c r="J28" s="115">
        <f t="shared" si="5"/>
        <v>45716</v>
      </c>
      <c r="K28" s="116" t="s">
        <v>8</v>
      </c>
    </row>
    <row r="29" spans="1:11" x14ac:dyDescent="0.15">
      <c r="A29" s="7" t="s">
        <v>2480</v>
      </c>
      <c r="B29" s="66">
        <v>45695</v>
      </c>
      <c r="C29" s="113" t="s">
        <v>346</v>
      </c>
      <c r="D29" s="126" t="s">
        <v>2487</v>
      </c>
      <c r="E29" s="91">
        <v>326481.46999999997</v>
      </c>
      <c r="F29" s="91"/>
      <c r="G29" s="92">
        <f t="shared" si="3"/>
        <v>19687.859999999288</v>
      </c>
      <c r="H29" s="170"/>
      <c r="I29" s="94">
        <f t="shared" si="4"/>
        <v>-326481.46999999997</v>
      </c>
      <c r="J29" s="115">
        <f t="shared" si="5"/>
        <v>45716</v>
      </c>
      <c r="K29" s="116" t="s">
        <v>6</v>
      </c>
    </row>
    <row r="30" spans="1:11" x14ac:dyDescent="0.15">
      <c r="A30" s="7" t="s">
        <v>2480</v>
      </c>
      <c r="B30" s="66">
        <v>45691</v>
      </c>
      <c r="C30" s="113" t="s">
        <v>2482</v>
      </c>
      <c r="D30" s="126" t="s">
        <v>2483</v>
      </c>
      <c r="E30" s="91"/>
      <c r="F30" s="91">
        <v>3181.1</v>
      </c>
      <c r="G30" s="92">
        <f t="shared" si="3"/>
        <v>346169.32999999926</v>
      </c>
      <c r="H30" s="170"/>
      <c r="I30" s="94">
        <f t="shared" si="4"/>
        <v>3181.1</v>
      </c>
      <c r="J30" s="115">
        <f t="shared" si="5"/>
        <v>45716</v>
      </c>
      <c r="K30" s="116" t="s">
        <v>1866</v>
      </c>
    </row>
    <row r="31" spans="1:11" x14ac:dyDescent="0.15">
      <c r="A31" s="7" t="s">
        <v>2480</v>
      </c>
      <c r="B31" s="66">
        <v>45688</v>
      </c>
      <c r="C31" s="113" t="s">
        <v>344</v>
      </c>
      <c r="D31" s="126" t="s">
        <v>2488</v>
      </c>
      <c r="E31" s="91">
        <v>1770.83</v>
      </c>
      <c r="F31" s="91"/>
      <c r="G31" s="92">
        <f t="shared" si="3"/>
        <v>342988.22999999928</v>
      </c>
      <c r="H31" s="170"/>
      <c r="I31" s="94">
        <f t="shared" si="4"/>
        <v>-1770.83</v>
      </c>
      <c r="J31" s="115">
        <f t="shared" si="5"/>
        <v>45688</v>
      </c>
      <c r="K31" s="116" t="s">
        <v>11</v>
      </c>
    </row>
    <row r="32" spans="1:11" x14ac:dyDescent="0.15">
      <c r="A32" s="7" t="s">
        <v>2480</v>
      </c>
      <c r="B32" s="66">
        <v>45684</v>
      </c>
      <c r="C32" s="113" t="s">
        <v>2482</v>
      </c>
      <c r="D32" s="126" t="s">
        <v>2483</v>
      </c>
      <c r="E32" s="91"/>
      <c r="F32" s="91">
        <v>3139.2</v>
      </c>
      <c r="G32" s="92">
        <f t="shared" si="3"/>
        <v>344759.0599999993</v>
      </c>
      <c r="H32" s="170"/>
      <c r="I32" s="94">
        <f t="shared" si="4"/>
        <v>3139.2</v>
      </c>
      <c r="J32" s="115">
        <f t="shared" si="5"/>
        <v>45688</v>
      </c>
      <c r="K32" s="116" t="s">
        <v>1866</v>
      </c>
    </row>
    <row r="33" spans="1:11" x14ac:dyDescent="0.15">
      <c r="A33" s="7" t="s">
        <v>2480</v>
      </c>
      <c r="B33" s="66">
        <v>45677</v>
      </c>
      <c r="C33" s="113" t="s">
        <v>2482</v>
      </c>
      <c r="D33" s="126" t="s">
        <v>2483</v>
      </c>
      <c r="E33" s="91"/>
      <c r="F33" s="91">
        <v>3025.1</v>
      </c>
      <c r="G33" s="92">
        <f t="shared" si="3"/>
        <v>341619.85999999929</v>
      </c>
      <c r="H33" s="170"/>
      <c r="I33" s="94">
        <f t="shared" si="4"/>
        <v>3025.1</v>
      </c>
      <c r="J33" s="115">
        <f t="shared" si="5"/>
        <v>45688</v>
      </c>
      <c r="K33" s="116" t="s">
        <v>1866</v>
      </c>
    </row>
    <row r="34" spans="1:11" x14ac:dyDescent="0.15">
      <c r="A34" s="7" t="s">
        <v>2480</v>
      </c>
      <c r="B34" s="66">
        <v>45670</v>
      </c>
      <c r="C34" s="113" t="s">
        <v>2489</v>
      </c>
      <c r="D34" s="126" t="s">
        <v>2490</v>
      </c>
      <c r="E34" s="91">
        <v>2000000</v>
      </c>
      <c r="F34" s="91"/>
      <c r="G34" s="92">
        <f t="shared" si="3"/>
        <v>338594.75999999931</v>
      </c>
      <c r="H34" s="170"/>
      <c r="I34" s="94">
        <f t="shared" si="4"/>
        <v>-2000000</v>
      </c>
      <c r="J34" s="115">
        <f t="shared" si="5"/>
        <v>45688</v>
      </c>
      <c r="K34" s="116" t="s">
        <v>737</v>
      </c>
    </row>
    <row r="35" spans="1:11" x14ac:dyDescent="0.15">
      <c r="A35" s="7" t="s">
        <v>2480</v>
      </c>
      <c r="B35" s="66">
        <v>45670</v>
      </c>
      <c r="C35" s="113" t="s">
        <v>2482</v>
      </c>
      <c r="D35" s="126" t="s">
        <v>2483</v>
      </c>
      <c r="E35" s="91"/>
      <c r="F35" s="91">
        <v>3108.6</v>
      </c>
      <c r="G35" s="92">
        <f t="shared" si="3"/>
        <v>2338594.7599999993</v>
      </c>
      <c r="H35" s="170"/>
      <c r="I35" s="94">
        <f t="shared" si="4"/>
        <v>3108.6</v>
      </c>
      <c r="J35" s="115">
        <f t="shared" si="5"/>
        <v>45688</v>
      </c>
      <c r="K35" s="116" t="s">
        <v>1866</v>
      </c>
    </row>
    <row r="36" spans="1:11" x14ac:dyDescent="0.15">
      <c r="A36" s="7" t="s">
        <v>2480</v>
      </c>
      <c r="B36" s="66">
        <v>45670</v>
      </c>
      <c r="C36" s="113" t="s">
        <v>2482</v>
      </c>
      <c r="D36" s="126" t="s">
        <v>2483</v>
      </c>
      <c r="E36" s="91"/>
      <c r="F36" s="91">
        <v>3108.6</v>
      </c>
      <c r="G36" s="92">
        <f t="shared" si="3"/>
        <v>2335486.1599999992</v>
      </c>
      <c r="H36" s="170"/>
      <c r="I36" s="94">
        <f t="shared" si="4"/>
        <v>3108.6</v>
      </c>
      <c r="J36" s="115">
        <f t="shared" si="5"/>
        <v>45688</v>
      </c>
      <c r="K36" s="116" t="s">
        <v>1866</v>
      </c>
    </row>
    <row r="37" spans="1:11" x14ac:dyDescent="0.15">
      <c r="A37" s="7" t="s">
        <v>2480</v>
      </c>
      <c r="B37" s="66">
        <v>45670</v>
      </c>
      <c r="C37" s="113" t="s">
        <v>2482</v>
      </c>
      <c r="D37" s="126" t="s">
        <v>2483</v>
      </c>
      <c r="E37" s="91">
        <v>3108.6</v>
      </c>
      <c r="F37" s="91"/>
      <c r="G37" s="92">
        <f t="shared" si="3"/>
        <v>2332377.5599999991</v>
      </c>
      <c r="H37" s="170"/>
      <c r="I37" s="94">
        <f t="shared" si="4"/>
        <v>-3108.6</v>
      </c>
      <c r="J37" s="115">
        <f t="shared" si="5"/>
        <v>45688</v>
      </c>
      <c r="K37" s="116" t="s">
        <v>1866</v>
      </c>
    </row>
    <row r="38" spans="1:11" x14ac:dyDescent="0.15">
      <c r="A38" s="7" t="s">
        <v>2480</v>
      </c>
      <c r="B38" s="66">
        <v>45667</v>
      </c>
      <c r="C38" s="113" t="s">
        <v>2491</v>
      </c>
      <c r="D38" s="126" t="s">
        <v>2492</v>
      </c>
      <c r="E38" s="91">
        <v>1000</v>
      </c>
      <c r="F38" s="91"/>
      <c r="G38" s="92">
        <f t="shared" si="3"/>
        <v>2335486.1599999992</v>
      </c>
      <c r="H38" s="170"/>
      <c r="I38" s="94">
        <f t="shared" si="4"/>
        <v>-1000</v>
      </c>
      <c r="J38" s="115">
        <f t="shared" si="5"/>
        <v>45688</v>
      </c>
      <c r="K38" s="116" t="s">
        <v>11</v>
      </c>
    </row>
    <row r="39" spans="1:11" x14ac:dyDescent="0.15">
      <c r="A39" s="7" t="s">
        <v>2480</v>
      </c>
      <c r="B39" s="66">
        <v>45663</v>
      </c>
      <c r="C39" s="113" t="s">
        <v>2482</v>
      </c>
      <c r="D39" s="126" t="s">
        <v>2483</v>
      </c>
      <c r="E39" s="91"/>
      <c r="F39" s="91">
        <v>228.8</v>
      </c>
      <c r="G39" s="92">
        <f t="shared" si="3"/>
        <v>2336486.1599999992</v>
      </c>
      <c r="H39" s="170"/>
      <c r="I39" s="94">
        <f t="shared" si="4"/>
        <v>228.8</v>
      </c>
      <c r="J39" s="115">
        <f t="shared" si="5"/>
        <v>45688</v>
      </c>
      <c r="K39" s="116" t="s">
        <v>1866</v>
      </c>
    </row>
    <row r="40" spans="1:11" x14ac:dyDescent="0.15">
      <c r="A40" s="7" t="s">
        <v>2480</v>
      </c>
      <c r="B40" s="66">
        <v>45660</v>
      </c>
      <c r="C40" s="113" t="s">
        <v>2482</v>
      </c>
      <c r="D40" s="126" t="s">
        <v>2483</v>
      </c>
      <c r="E40" s="91"/>
      <c r="F40" s="91">
        <v>6340.6</v>
      </c>
      <c r="G40" s="92">
        <f t="shared" si="3"/>
        <v>2336257.3599999994</v>
      </c>
      <c r="H40" s="170"/>
      <c r="I40" s="94">
        <f t="shared" si="4"/>
        <v>6340.6</v>
      </c>
      <c r="J40" s="115">
        <f t="shared" si="5"/>
        <v>45688</v>
      </c>
      <c r="K40" s="116" t="s">
        <v>1866</v>
      </c>
    </row>
    <row r="41" spans="1:11" x14ac:dyDescent="0.15">
      <c r="A41" s="7" t="s">
        <v>2480</v>
      </c>
      <c r="B41" s="66">
        <v>45657</v>
      </c>
      <c r="C41" s="113" t="s">
        <v>2493</v>
      </c>
      <c r="D41" s="126" t="s">
        <v>2494</v>
      </c>
      <c r="E41" s="91"/>
      <c r="F41" s="91">
        <v>2280000</v>
      </c>
      <c r="G41" s="92">
        <f t="shared" si="3"/>
        <v>2329916.7599999993</v>
      </c>
      <c r="H41" s="170"/>
      <c r="I41" s="94">
        <f t="shared" si="4"/>
        <v>2280000</v>
      </c>
      <c r="J41" s="115">
        <f t="shared" si="5"/>
        <v>45657</v>
      </c>
      <c r="K41" s="116" t="s">
        <v>1884</v>
      </c>
    </row>
    <row r="42" spans="1:11" x14ac:dyDescent="0.15">
      <c r="A42" s="7" t="s">
        <v>2480</v>
      </c>
      <c r="B42" s="66">
        <v>45657</v>
      </c>
      <c r="C42" s="113"/>
      <c r="D42" s="126" t="s">
        <v>33</v>
      </c>
      <c r="E42" s="91">
        <v>129.80000000000001</v>
      </c>
      <c r="F42" s="91"/>
      <c r="G42" s="92">
        <f t="shared" si="3"/>
        <v>49916.759999999529</v>
      </c>
      <c r="H42" s="170"/>
      <c r="I42" s="94">
        <f t="shared" si="4"/>
        <v>-129.80000000000001</v>
      </c>
      <c r="J42" s="115">
        <f t="shared" si="5"/>
        <v>45657</v>
      </c>
      <c r="K42" s="116" t="s">
        <v>1866</v>
      </c>
    </row>
    <row r="43" spans="1:11" x14ac:dyDescent="0.15">
      <c r="A43" s="7" t="s">
        <v>2480</v>
      </c>
      <c r="B43" s="66">
        <v>45649</v>
      </c>
      <c r="C43" s="113" t="s">
        <v>2482</v>
      </c>
      <c r="D43" s="126" t="s">
        <v>2483</v>
      </c>
      <c r="E43" s="91"/>
      <c r="F43" s="91">
        <v>3216.3</v>
      </c>
      <c r="G43" s="92">
        <f t="shared" si="3"/>
        <v>50046.559999999532</v>
      </c>
      <c r="H43" s="170"/>
      <c r="I43" s="94">
        <f t="shared" si="4"/>
        <v>3216.3</v>
      </c>
      <c r="J43" s="115">
        <f t="shared" si="5"/>
        <v>45657</v>
      </c>
      <c r="K43" s="116" t="s">
        <v>1866</v>
      </c>
    </row>
    <row r="44" spans="1:11" x14ac:dyDescent="0.15">
      <c r="A44" s="7" t="s">
        <v>2480</v>
      </c>
      <c r="B44" s="66">
        <v>45646</v>
      </c>
      <c r="C44" s="113" t="s">
        <v>392</v>
      </c>
      <c r="D44" s="126" t="s">
        <v>2495</v>
      </c>
      <c r="E44" s="91">
        <v>2125</v>
      </c>
      <c r="F44" s="91"/>
      <c r="G44" s="92">
        <f t="shared" si="3"/>
        <v>46830.259999999529</v>
      </c>
      <c r="H44" s="170"/>
      <c r="I44" s="94">
        <f t="shared" si="4"/>
        <v>-2125</v>
      </c>
      <c r="J44" s="115">
        <f t="shared" si="5"/>
        <v>45657</v>
      </c>
      <c r="K44" s="116" t="s">
        <v>11</v>
      </c>
    </row>
    <row r="45" spans="1:11" x14ac:dyDescent="0.15">
      <c r="A45" s="7" t="s">
        <v>2480</v>
      </c>
      <c r="B45" s="66">
        <v>45646</v>
      </c>
      <c r="C45" s="113" t="s">
        <v>2496</v>
      </c>
      <c r="D45" s="126" t="s">
        <v>2497</v>
      </c>
      <c r="E45" s="91">
        <v>3000</v>
      </c>
      <c r="F45" s="91"/>
      <c r="G45" s="92">
        <f t="shared" si="3"/>
        <v>48955.259999999529</v>
      </c>
      <c r="H45" s="170"/>
      <c r="I45" s="94">
        <f t="shared" si="4"/>
        <v>-3000</v>
      </c>
      <c r="J45" s="115">
        <f t="shared" si="5"/>
        <v>45657</v>
      </c>
      <c r="K45" s="116" t="s">
        <v>15</v>
      </c>
    </row>
    <row r="46" spans="1:11" x14ac:dyDescent="0.15">
      <c r="A46" s="7" t="s">
        <v>2480</v>
      </c>
      <c r="B46" s="66">
        <v>45646</v>
      </c>
      <c r="C46" s="113" t="s">
        <v>2498</v>
      </c>
      <c r="D46" s="126" t="s">
        <v>2499</v>
      </c>
      <c r="E46" s="91">
        <v>14088.67</v>
      </c>
      <c r="F46" s="91"/>
      <c r="G46" s="92">
        <f t="shared" si="3"/>
        <v>51955.259999999529</v>
      </c>
      <c r="H46" s="170"/>
      <c r="I46" s="94">
        <f t="shared" si="4"/>
        <v>-14088.67</v>
      </c>
      <c r="J46" s="115">
        <f t="shared" si="5"/>
        <v>45657</v>
      </c>
      <c r="K46" s="116" t="s">
        <v>1883</v>
      </c>
    </row>
    <row r="47" spans="1:11" x14ac:dyDescent="0.15">
      <c r="A47" s="7" t="s">
        <v>2480</v>
      </c>
      <c r="B47" s="66">
        <v>45646</v>
      </c>
      <c r="C47" s="113" t="s">
        <v>155</v>
      </c>
      <c r="D47" s="126" t="s">
        <v>2500</v>
      </c>
      <c r="E47" s="91">
        <v>60000</v>
      </c>
      <c r="F47" s="91"/>
      <c r="G47" s="92">
        <f t="shared" si="3"/>
        <v>66043.929999999527</v>
      </c>
      <c r="H47" s="170"/>
      <c r="I47" s="94">
        <f t="shared" si="4"/>
        <v>-60000</v>
      </c>
      <c r="J47" s="115">
        <f t="shared" si="5"/>
        <v>45657</v>
      </c>
      <c r="K47" s="116" t="s">
        <v>2588</v>
      </c>
    </row>
    <row r="48" spans="1:11" x14ac:dyDescent="0.15">
      <c r="A48" s="7" t="s">
        <v>2480</v>
      </c>
      <c r="B48" s="66">
        <v>45646</v>
      </c>
      <c r="C48" s="113" t="s">
        <v>2501</v>
      </c>
      <c r="D48" s="126" t="s">
        <v>2502</v>
      </c>
      <c r="E48" s="91">
        <v>198013.7</v>
      </c>
      <c r="F48" s="91"/>
      <c r="G48" s="92">
        <f t="shared" si="3"/>
        <v>126043.92999999953</v>
      </c>
      <c r="H48" s="170"/>
      <c r="I48" s="94">
        <f t="shared" si="4"/>
        <v>-198013.7</v>
      </c>
      <c r="J48" s="115">
        <f t="shared" si="5"/>
        <v>45657</v>
      </c>
      <c r="K48" s="116" t="s">
        <v>15</v>
      </c>
    </row>
    <row r="49" spans="1:11" x14ac:dyDescent="0.15">
      <c r="A49" s="7" t="s">
        <v>2480</v>
      </c>
      <c r="B49" s="66">
        <v>45646</v>
      </c>
      <c r="C49" s="113" t="s">
        <v>155</v>
      </c>
      <c r="D49" s="126" t="s">
        <v>2503</v>
      </c>
      <c r="E49" s="91">
        <v>1560</v>
      </c>
      <c r="F49" s="91"/>
      <c r="G49" s="92">
        <f t="shared" si="3"/>
        <v>324057.62999999954</v>
      </c>
      <c r="H49" s="170"/>
      <c r="I49" s="94">
        <f t="shared" si="4"/>
        <v>-1560</v>
      </c>
      <c r="J49" s="115">
        <f t="shared" si="5"/>
        <v>45657</v>
      </c>
      <c r="K49" s="116" t="s">
        <v>1865</v>
      </c>
    </row>
    <row r="50" spans="1:11" x14ac:dyDescent="0.15">
      <c r="A50" s="7" t="s">
        <v>2480</v>
      </c>
      <c r="B50" s="66">
        <v>45646</v>
      </c>
      <c r="C50" s="113" t="s">
        <v>364</v>
      </c>
      <c r="D50" s="126" t="s">
        <v>366</v>
      </c>
      <c r="E50" s="91"/>
      <c r="F50" s="91">
        <v>200000</v>
      </c>
      <c r="G50" s="92">
        <f t="shared" si="3"/>
        <v>325617.62999999954</v>
      </c>
      <c r="H50" s="170"/>
      <c r="I50" s="94">
        <f t="shared" si="4"/>
        <v>200000</v>
      </c>
      <c r="J50" s="115">
        <f t="shared" si="5"/>
        <v>45657</v>
      </c>
      <c r="K50" s="116" t="s">
        <v>1889</v>
      </c>
    </row>
    <row r="51" spans="1:11" x14ac:dyDescent="0.15">
      <c r="A51" s="7" t="s">
        <v>2480</v>
      </c>
      <c r="B51" s="66">
        <v>45643</v>
      </c>
      <c r="C51" s="113" t="s">
        <v>2482</v>
      </c>
      <c r="D51" s="126" t="s">
        <v>2483</v>
      </c>
      <c r="E51" s="91"/>
      <c r="F51" s="91">
        <v>4684.3999999999996</v>
      </c>
      <c r="G51" s="92">
        <f t="shared" si="3"/>
        <v>125617.62999999952</v>
      </c>
      <c r="H51" s="170"/>
      <c r="I51" s="94">
        <f t="shared" si="4"/>
        <v>4684.3999999999996</v>
      </c>
      <c r="J51" s="115">
        <f t="shared" si="5"/>
        <v>45657</v>
      </c>
      <c r="K51" s="116" t="s">
        <v>1866</v>
      </c>
    </row>
    <row r="52" spans="1:11" x14ac:dyDescent="0.15">
      <c r="A52" s="7" t="s">
        <v>2480</v>
      </c>
      <c r="B52" s="66">
        <v>45639</v>
      </c>
      <c r="C52" s="113" t="s">
        <v>36</v>
      </c>
      <c r="D52" s="126" t="s">
        <v>2504</v>
      </c>
      <c r="E52" s="91">
        <v>220</v>
      </c>
      <c r="F52" s="91"/>
      <c r="G52" s="92">
        <f t="shared" si="3"/>
        <v>120933.22999999953</v>
      </c>
      <c r="H52" s="170"/>
      <c r="I52" s="94">
        <f t="shared" si="4"/>
        <v>-220</v>
      </c>
      <c r="J52" s="115">
        <f t="shared" si="5"/>
        <v>45657</v>
      </c>
      <c r="K52" s="116" t="s">
        <v>11</v>
      </c>
    </row>
    <row r="53" spans="1:11" x14ac:dyDescent="0.15">
      <c r="A53" s="7" t="s">
        <v>2480</v>
      </c>
      <c r="B53" s="66">
        <v>45637</v>
      </c>
      <c r="C53" s="113" t="s">
        <v>155</v>
      </c>
      <c r="D53" s="126" t="s">
        <v>2505</v>
      </c>
      <c r="E53" s="91">
        <v>1548.32</v>
      </c>
      <c r="F53" s="91"/>
      <c r="G53" s="92">
        <f t="shared" si="3"/>
        <v>121153.22999999953</v>
      </c>
      <c r="H53" s="170"/>
      <c r="I53" s="94">
        <f t="shared" si="4"/>
        <v>-1548.32</v>
      </c>
      <c r="J53" s="115">
        <f t="shared" si="5"/>
        <v>45657</v>
      </c>
      <c r="K53" s="116" t="s">
        <v>1865</v>
      </c>
    </row>
    <row r="54" spans="1:11" x14ac:dyDescent="0.15">
      <c r="A54" s="7" t="s">
        <v>2480</v>
      </c>
      <c r="B54" s="66">
        <v>45636</v>
      </c>
      <c r="C54" s="113" t="s">
        <v>2482</v>
      </c>
      <c r="D54" s="126" t="s">
        <v>2483</v>
      </c>
      <c r="E54" s="91"/>
      <c r="F54" s="91">
        <v>2256.1</v>
      </c>
      <c r="G54" s="92">
        <f t="shared" si="3"/>
        <v>122701.54999999954</v>
      </c>
      <c r="H54" s="170"/>
      <c r="I54" s="94">
        <f t="shared" si="4"/>
        <v>2256.1</v>
      </c>
      <c r="J54" s="115">
        <f t="shared" si="5"/>
        <v>45657</v>
      </c>
      <c r="K54" s="116" t="s">
        <v>1866</v>
      </c>
    </row>
    <row r="55" spans="1:11" x14ac:dyDescent="0.15">
      <c r="A55" s="7" t="s">
        <v>2480</v>
      </c>
      <c r="B55" s="66">
        <v>45635</v>
      </c>
      <c r="C55" s="113" t="s">
        <v>2482</v>
      </c>
      <c r="D55" s="126" t="s">
        <v>2483</v>
      </c>
      <c r="E55" s="91"/>
      <c r="F55" s="91">
        <v>1586.4</v>
      </c>
      <c r="G55" s="92">
        <f t="shared" si="3"/>
        <v>120445.44999999953</v>
      </c>
      <c r="H55" s="170"/>
      <c r="I55" s="94">
        <f t="shared" si="4"/>
        <v>1586.4</v>
      </c>
      <c r="J55" s="115">
        <f t="shared" si="5"/>
        <v>45657</v>
      </c>
      <c r="K55" s="116" t="s">
        <v>1866</v>
      </c>
    </row>
    <row r="56" spans="1:11" x14ac:dyDescent="0.15">
      <c r="A56" s="7" t="s">
        <v>2480</v>
      </c>
      <c r="B56" s="66">
        <v>45628</v>
      </c>
      <c r="C56" s="113" t="s">
        <v>2482</v>
      </c>
      <c r="D56" s="126" t="s">
        <v>2483</v>
      </c>
      <c r="E56" s="91"/>
      <c r="F56" s="91">
        <v>31216.799999999999</v>
      </c>
      <c r="G56" s="92">
        <f t="shared" si="3"/>
        <v>118859.04999999954</v>
      </c>
      <c r="H56" s="170"/>
      <c r="I56" s="94">
        <f t="shared" si="4"/>
        <v>31216.799999999999</v>
      </c>
      <c r="J56" s="115">
        <f t="shared" si="5"/>
        <v>45657</v>
      </c>
      <c r="K56" s="116" t="s">
        <v>1866</v>
      </c>
    </row>
    <row r="57" spans="1:11" x14ac:dyDescent="0.15">
      <c r="A57" s="7" t="s">
        <v>2480</v>
      </c>
      <c r="B57" s="66">
        <v>45625</v>
      </c>
      <c r="C57" s="113" t="s">
        <v>392</v>
      </c>
      <c r="D57" s="126" t="s">
        <v>2506</v>
      </c>
      <c r="E57" s="91">
        <v>2125</v>
      </c>
      <c r="F57" s="91"/>
      <c r="G57" s="92">
        <f t="shared" si="3"/>
        <v>87642.249999999534</v>
      </c>
      <c r="H57" s="170"/>
      <c r="I57" s="94">
        <f t="shared" si="4"/>
        <v>-2125</v>
      </c>
      <c r="J57" s="115">
        <f t="shared" si="5"/>
        <v>45626</v>
      </c>
      <c r="K57" s="116" t="s">
        <v>11</v>
      </c>
    </row>
    <row r="58" spans="1:11" x14ac:dyDescent="0.15">
      <c r="A58" s="7" t="s">
        <v>2480</v>
      </c>
      <c r="B58" s="66">
        <v>45625</v>
      </c>
      <c r="C58" s="113" t="s">
        <v>31</v>
      </c>
      <c r="D58" s="126" t="s">
        <v>2507</v>
      </c>
      <c r="E58" s="91">
        <v>5922</v>
      </c>
      <c r="F58" s="91"/>
      <c r="G58" s="92">
        <f t="shared" si="3"/>
        <v>89767.249999999534</v>
      </c>
      <c r="H58" s="170"/>
      <c r="I58" s="94">
        <f t="shared" si="4"/>
        <v>-5922</v>
      </c>
      <c r="J58" s="115">
        <f t="shared" si="5"/>
        <v>45626</v>
      </c>
      <c r="K58" s="116" t="s">
        <v>11</v>
      </c>
    </row>
    <row r="59" spans="1:11" x14ac:dyDescent="0.15">
      <c r="A59" s="7" t="s">
        <v>2480</v>
      </c>
      <c r="B59" s="66">
        <v>45625</v>
      </c>
      <c r="C59" s="113" t="s">
        <v>2508</v>
      </c>
      <c r="D59" s="126" t="s">
        <v>2509</v>
      </c>
      <c r="E59" s="91">
        <v>13351.2</v>
      </c>
      <c r="F59" s="91"/>
      <c r="G59" s="92">
        <f t="shared" si="3"/>
        <v>95689.249999999534</v>
      </c>
      <c r="H59" s="170"/>
      <c r="I59" s="94">
        <f t="shared" si="4"/>
        <v>-13351.2</v>
      </c>
      <c r="J59" s="115">
        <f t="shared" si="5"/>
        <v>45626</v>
      </c>
      <c r="K59" s="116" t="s">
        <v>13</v>
      </c>
    </row>
    <row r="60" spans="1:11" x14ac:dyDescent="0.15">
      <c r="A60" s="7" t="s">
        <v>2480</v>
      </c>
      <c r="B60" s="66">
        <v>45625</v>
      </c>
      <c r="C60" s="113" t="s">
        <v>2510</v>
      </c>
      <c r="D60" s="126" t="s">
        <v>2511</v>
      </c>
      <c r="E60" s="91">
        <v>720</v>
      </c>
      <c r="F60" s="91"/>
      <c r="G60" s="92">
        <f t="shared" si="3"/>
        <v>109040.44999999953</v>
      </c>
      <c r="H60" s="170"/>
      <c r="I60" s="94">
        <f t="shared" si="4"/>
        <v>-720</v>
      </c>
      <c r="J60" s="115">
        <f t="shared" si="5"/>
        <v>45626</v>
      </c>
      <c r="K60" s="116" t="s">
        <v>1878</v>
      </c>
    </row>
    <row r="61" spans="1:11" x14ac:dyDescent="0.15">
      <c r="A61" s="7" t="s">
        <v>2480</v>
      </c>
      <c r="B61" s="66">
        <v>45624</v>
      </c>
      <c r="C61" s="113" t="s">
        <v>2496</v>
      </c>
      <c r="D61" s="126" t="s">
        <v>2512</v>
      </c>
      <c r="E61" s="91">
        <v>3000</v>
      </c>
      <c r="F61" s="91"/>
      <c r="G61" s="92">
        <f t="shared" si="3"/>
        <v>109760.44999999953</v>
      </c>
      <c r="H61" s="170"/>
      <c r="I61" s="94">
        <f t="shared" si="4"/>
        <v>-3000</v>
      </c>
      <c r="J61" s="115">
        <f t="shared" si="5"/>
        <v>45626</v>
      </c>
      <c r="K61" s="116" t="s">
        <v>15</v>
      </c>
    </row>
    <row r="62" spans="1:11" x14ac:dyDescent="0.15">
      <c r="A62" s="7" t="s">
        <v>2480</v>
      </c>
      <c r="B62" s="66">
        <v>45621</v>
      </c>
      <c r="C62" s="113" t="s">
        <v>2482</v>
      </c>
      <c r="D62" s="126" t="s">
        <v>2483</v>
      </c>
      <c r="E62" s="91"/>
      <c r="F62" s="91">
        <v>3599.2</v>
      </c>
      <c r="G62" s="92">
        <f t="shared" si="3"/>
        <v>112760.44999999953</v>
      </c>
      <c r="H62" s="170"/>
      <c r="I62" s="94">
        <f t="shared" si="4"/>
        <v>3599.2</v>
      </c>
      <c r="J62" s="115">
        <f t="shared" si="5"/>
        <v>45626</v>
      </c>
      <c r="K62" s="116" t="s">
        <v>1866</v>
      </c>
    </row>
    <row r="63" spans="1:11" x14ac:dyDescent="0.15">
      <c r="A63" s="7" t="s">
        <v>2480</v>
      </c>
      <c r="B63" s="66">
        <v>45615</v>
      </c>
      <c r="C63" s="113" t="s">
        <v>2482</v>
      </c>
      <c r="D63" s="126" t="s">
        <v>2483</v>
      </c>
      <c r="E63" s="91"/>
      <c r="F63" s="91">
        <v>4231.3999999999996</v>
      </c>
      <c r="G63" s="92">
        <f t="shared" si="3"/>
        <v>109161.24999999953</v>
      </c>
      <c r="H63" s="170"/>
      <c r="I63" s="94">
        <f t="shared" si="4"/>
        <v>4231.3999999999996</v>
      </c>
      <c r="J63" s="115">
        <f t="shared" si="5"/>
        <v>45626</v>
      </c>
      <c r="K63" s="116" t="s">
        <v>1866</v>
      </c>
    </row>
    <row r="64" spans="1:11" x14ac:dyDescent="0.15">
      <c r="A64" s="7" t="s">
        <v>2480</v>
      </c>
      <c r="B64" s="66">
        <v>45611</v>
      </c>
      <c r="C64" s="113" t="s">
        <v>2498</v>
      </c>
      <c r="D64" s="126" t="s">
        <v>2513</v>
      </c>
      <c r="E64" s="91">
        <v>12987.94</v>
      </c>
      <c r="F64" s="91"/>
      <c r="G64" s="92">
        <f t="shared" si="3"/>
        <v>104929.84999999954</v>
      </c>
      <c r="H64" s="170"/>
      <c r="I64" s="94">
        <f t="shared" si="4"/>
        <v>-12987.94</v>
      </c>
      <c r="J64" s="115">
        <f t="shared" si="5"/>
        <v>45626</v>
      </c>
      <c r="K64" s="116" t="s">
        <v>1883</v>
      </c>
    </row>
    <row r="65" spans="1:11" x14ac:dyDescent="0.15">
      <c r="A65" s="7" t="s">
        <v>2480</v>
      </c>
      <c r="B65" s="66">
        <v>45607</v>
      </c>
      <c r="C65" s="113" t="s">
        <v>2482</v>
      </c>
      <c r="D65" s="126" t="s">
        <v>2483</v>
      </c>
      <c r="E65" s="91"/>
      <c r="F65" s="91">
        <v>3277.1</v>
      </c>
      <c r="G65" s="92">
        <f t="shared" si="3"/>
        <v>117917.78999999954</v>
      </c>
      <c r="H65" s="170"/>
      <c r="I65" s="94">
        <f t="shared" si="4"/>
        <v>3277.1</v>
      </c>
      <c r="J65" s="115">
        <f t="shared" si="5"/>
        <v>45626</v>
      </c>
      <c r="K65" s="116" t="s">
        <v>1866</v>
      </c>
    </row>
    <row r="66" spans="1:11" x14ac:dyDescent="0.15">
      <c r="A66" s="7" t="s">
        <v>2480</v>
      </c>
      <c r="B66" s="66">
        <v>45600</v>
      </c>
      <c r="C66" s="113" t="s">
        <v>36</v>
      </c>
      <c r="D66" s="126" t="s">
        <v>2514</v>
      </c>
      <c r="E66" s="91">
        <v>287.5</v>
      </c>
      <c r="F66" s="91"/>
      <c r="G66" s="92">
        <f t="shared" si="3"/>
        <v>114640.68999999954</v>
      </c>
      <c r="H66" s="170"/>
      <c r="I66" s="94">
        <f t="shared" si="4"/>
        <v>-287.5</v>
      </c>
      <c r="J66" s="115">
        <f t="shared" si="5"/>
        <v>45626</v>
      </c>
      <c r="K66" s="116" t="s">
        <v>11</v>
      </c>
    </row>
    <row r="67" spans="1:11" x14ac:dyDescent="0.15">
      <c r="A67" s="7" t="s">
        <v>2480</v>
      </c>
      <c r="B67" s="66">
        <v>45600</v>
      </c>
      <c r="C67" s="113" t="s">
        <v>346</v>
      </c>
      <c r="D67" s="126" t="s">
        <v>2515</v>
      </c>
      <c r="E67" s="91">
        <v>45644.21</v>
      </c>
      <c r="F67" s="91"/>
      <c r="G67" s="92">
        <f t="shared" si="3"/>
        <v>114928.18999999954</v>
      </c>
      <c r="H67" s="170"/>
      <c r="I67" s="94">
        <f t="shared" si="4"/>
        <v>-45644.21</v>
      </c>
      <c r="J67" s="115">
        <f t="shared" si="5"/>
        <v>45626</v>
      </c>
      <c r="K67" s="116" t="s">
        <v>6</v>
      </c>
    </row>
    <row r="68" spans="1:11" x14ac:dyDescent="0.15">
      <c r="A68" s="7" t="s">
        <v>2480</v>
      </c>
      <c r="B68" s="66">
        <v>45600</v>
      </c>
      <c r="C68" s="113" t="s">
        <v>2482</v>
      </c>
      <c r="D68" s="126" t="s">
        <v>2483</v>
      </c>
      <c r="E68" s="91"/>
      <c r="F68" s="91">
        <v>6258.22</v>
      </c>
      <c r="G68" s="92">
        <f t="shared" si="3"/>
        <v>160572.39999999953</v>
      </c>
      <c r="H68" s="170"/>
      <c r="I68" s="94">
        <f t="shared" si="4"/>
        <v>6258.22</v>
      </c>
      <c r="J68" s="115">
        <f t="shared" si="5"/>
        <v>45626</v>
      </c>
      <c r="K68" s="116" t="s">
        <v>1866</v>
      </c>
    </row>
    <row r="69" spans="1:11" x14ac:dyDescent="0.15">
      <c r="A69" s="7" t="s">
        <v>2480</v>
      </c>
      <c r="B69" s="66">
        <v>45597</v>
      </c>
      <c r="C69" s="113" t="s">
        <v>427</v>
      </c>
      <c r="D69" s="126" t="s">
        <v>2516</v>
      </c>
      <c r="E69" s="91">
        <v>1666.67</v>
      </c>
      <c r="F69" s="91"/>
      <c r="G69" s="92">
        <f t="shared" si="3"/>
        <v>154314.17999999953</v>
      </c>
      <c r="H69" s="170"/>
      <c r="I69" s="94">
        <f t="shared" si="4"/>
        <v>-1666.67</v>
      </c>
      <c r="J69" s="115">
        <f t="shared" si="5"/>
        <v>45626</v>
      </c>
      <c r="K69" s="116" t="s">
        <v>11</v>
      </c>
    </row>
    <row r="70" spans="1:11" x14ac:dyDescent="0.15">
      <c r="A70" s="7" t="s">
        <v>2480</v>
      </c>
      <c r="B70" s="66">
        <v>45593</v>
      </c>
      <c r="C70" s="113" t="s">
        <v>2517</v>
      </c>
      <c r="D70" s="126" t="s">
        <v>2518</v>
      </c>
      <c r="E70" s="91">
        <v>0</v>
      </c>
      <c r="F70" s="91">
        <v>22629.200000000001</v>
      </c>
      <c r="G70" s="92">
        <f t="shared" si="3"/>
        <v>155980.84999999954</v>
      </c>
      <c r="H70" s="170"/>
      <c r="I70" s="94">
        <f t="shared" si="4"/>
        <v>22629.200000000001</v>
      </c>
      <c r="J70" s="115">
        <f t="shared" si="5"/>
        <v>45596</v>
      </c>
      <c r="K70" s="116" t="s">
        <v>13</v>
      </c>
    </row>
    <row r="71" spans="1:11" x14ac:dyDescent="0.15">
      <c r="A71" s="7" t="s">
        <v>2480</v>
      </c>
      <c r="B71" s="66">
        <v>45589</v>
      </c>
      <c r="C71" s="113" t="s">
        <v>440</v>
      </c>
      <c r="D71" s="126" t="s">
        <v>2519</v>
      </c>
      <c r="E71" s="91">
        <v>4200</v>
      </c>
      <c r="F71" s="91">
        <v>0</v>
      </c>
      <c r="G71" s="92">
        <f t="shared" si="3"/>
        <v>133351.64999999953</v>
      </c>
      <c r="H71" s="170"/>
      <c r="I71" s="94">
        <f t="shared" si="4"/>
        <v>-4200</v>
      </c>
      <c r="J71" s="115">
        <f t="shared" si="5"/>
        <v>45596</v>
      </c>
      <c r="K71" s="116" t="s">
        <v>2588</v>
      </c>
    </row>
    <row r="72" spans="1:11" x14ac:dyDescent="0.15">
      <c r="A72" s="7" t="s">
        <v>2480</v>
      </c>
      <c r="B72" s="66">
        <v>45589</v>
      </c>
      <c r="C72" s="113" t="s">
        <v>440</v>
      </c>
      <c r="D72" s="126" t="s">
        <v>2520</v>
      </c>
      <c r="E72" s="91">
        <v>67200</v>
      </c>
      <c r="F72" s="91">
        <v>0</v>
      </c>
      <c r="G72" s="92">
        <f t="shared" si="3"/>
        <v>137551.64999999953</v>
      </c>
      <c r="H72" s="170"/>
      <c r="I72" s="94">
        <f t="shared" si="4"/>
        <v>-67200</v>
      </c>
      <c r="J72" s="115">
        <f t="shared" si="5"/>
        <v>45596</v>
      </c>
      <c r="K72" s="116" t="s">
        <v>2588</v>
      </c>
    </row>
    <row r="73" spans="1:11" x14ac:dyDescent="0.15">
      <c r="A73" s="7" t="s">
        <v>2480</v>
      </c>
      <c r="B73" s="66">
        <v>45589</v>
      </c>
      <c r="C73" s="113" t="s">
        <v>2521</v>
      </c>
      <c r="D73" s="126" t="s">
        <v>2522</v>
      </c>
      <c r="E73" s="91">
        <v>18000</v>
      </c>
      <c r="F73" s="91">
        <v>0</v>
      </c>
      <c r="G73" s="92">
        <f t="shared" si="3"/>
        <v>204751.64999999953</v>
      </c>
      <c r="H73" s="170"/>
      <c r="I73" s="94">
        <f t="shared" si="4"/>
        <v>-18000</v>
      </c>
      <c r="J73" s="115">
        <f t="shared" si="5"/>
        <v>45596</v>
      </c>
      <c r="K73" s="116" t="s">
        <v>2588</v>
      </c>
    </row>
    <row r="74" spans="1:11" x14ac:dyDescent="0.15">
      <c r="A74" s="7" t="s">
        <v>2480</v>
      </c>
      <c r="B74" s="66">
        <v>45587</v>
      </c>
      <c r="C74" s="113" t="s">
        <v>2482</v>
      </c>
      <c r="D74" s="126" t="s">
        <v>2483</v>
      </c>
      <c r="E74" s="91">
        <v>0</v>
      </c>
      <c r="F74" s="91">
        <v>3132.8</v>
      </c>
      <c r="G74" s="92">
        <f t="shared" si="3"/>
        <v>222751.64999999953</v>
      </c>
      <c r="H74" s="170"/>
      <c r="I74" s="94">
        <f t="shared" si="4"/>
        <v>3132.8</v>
      </c>
      <c r="J74" s="115">
        <f t="shared" si="5"/>
        <v>45596</v>
      </c>
      <c r="K74" s="116" t="s">
        <v>1880</v>
      </c>
    </row>
    <row r="75" spans="1:11" x14ac:dyDescent="0.15">
      <c r="A75" s="7" t="s">
        <v>2480</v>
      </c>
      <c r="B75" s="66">
        <v>45587</v>
      </c>
      <c r="C75" s="113" t="s">
        <v>168</v>
      </c>
      <c r="D75" s="126" t="s">
        <v>2523</v>
      </c>
      <c r="E75" s="91">
        <v>0</v>
      </c>
      <c r="F75" s="91">
        <v>200000</v>
      </c>
      <c r="G75" s="92">
        <f t="shared" si="3"/>
        <v>219618.84999999954</v>
      </c>
      <c r="H75" s="170"/>
      <c r="I75" s="94">
        <f t="shared" si="4"/>
        <v>200000</v>
      </c>
      <c r="J75" s="115">
        <f t="shared" si="5"/>
        <v>45596</v>
      </c>
      <c r="K75" s="116" t="s">
        <v>737</v>
      </c>
    </row>
    <row r="76" spans="1:11" x14ac:dyDescent="0.15">
      <c r="A76" s="7" t="s">
        <v>2480</v>
      </c>
      <c r="B76" s="66">
        <v>45586</v>
      </c>
      <c r="C76" s="113" t="s">
        <v>2482</v>
      </c>
      <c r="D76" s="126" t="s">
        <v>2483</v>
      </c>
      <c r="E76" s="91">
        <v>0</v>
      </c>
      <c r="F76" s="91">
        <v>162.4</v>
      </c>
      <c r="G76" s="92">
        <f t="shared" si="3"/>
        <v>19618.849999999533</v>
      </c>
      <c r="H76" s="170"/>
      <c r="I76" s="94">
        <f t="shared" si="4"/>
        <v>162.4</v>
      </c>
      <c r="J76" s="115">
        <f t="shared" si="5"/>
        <v>45596</v>
      </c>
      <c r="K76" s="116" t="s">
        <v>1880</v>
      </c>
    </row>
    <row r="77" spans="1:11" x14ac:dyDescent="0.15">
      <c r="A77" s="7" t="s">
        <v>2480</v>
      </c>
      <c r="B77" s="66">
        <v>45579</v>
      </c>
      <c r="C77" s="113" t="s">
        <v>155</v>
      </c>
      <c r="D77" s="126" t="s">
        <v>2524</v>
      </c>
      <c r="E77" s="91">
        <v>9960</v>
      </c>
      <c r="F77" s="91">
        <v>0</v>
      </c>
      <c r="G77" s="92">
        <f t="shared" si="3"/>
        <v>19456.449999999531</v>
      </c>
      <c r="H77" s="170"/>
      <c r="I77" s="94">
        <f t="shared" si="4"/>
        <v>-9960</v>
      </c>
      <c r="J77" s="115">
        <f t="shared" si="5"/>
        <v>45596</v>
      </c>
      <c r="K77" s="116" t="s">
        <v>2588</v>
      </c>
    </row>
    <row r="78" spans="1:11" x14ac:dyDescent="0.15">
      <c r="A78" s="7" t="s">
        <v>2480</v>
      </c>
      <c r="B78" s="66">
        <v>45579</v>
      </c>
      <c r="C78" s="113" t="s">
        <v>155</v>
      </c>
      <c r="D78" s="126" t="s">
        <v>2525</v>
      </c>
      <c r="E78" s="91">
        <v>39840</v>
      </c>
      <c r="F78" s="91">
        <v>0</v>
      </c>
      <c r="G78" s="92">
        <f t="shared" si="3"/>
        <v>29416.449999999531</v>
      </c>
      <c r="H78" s="170"/>
      <c r="I78" s="94">
        <f t="shared" si="4"/>
        <v>-39840</v>
      </c>
      <c r="J78" s="115">
        <f t="shared" si="5"/>
        <v>45596</v>
      </c>
      <c r="K78" s="116" t="s">
        <v>2588</v>
      </c>
    </row>
    <row r="79" spans="1:11" x14ac:dyDescent="0.15">
      <c r="A79" s="7" t="s">
        <v>2480</v>
      </c>
      <c r="B79" s="66">
        <v>45579</v>
      </c>
      <c r="C79" s="113" t="s">
        <v>2482</v>
      </c>
      <c r="D79" s="126" t="s">
        <v>2483</v>
      </c>
      <c r="E79" s="91">
        <v>0</v>
      </c>
      <c r="F79" s="91">
        <v>2912.3</v>
      </c>
      <c r="G79" s="92">
        <f t="shared" si="3"/>
        <v>69256.449999999531</v>
      </c>
      <c r="H79" s="170"/>
      <c r="I79" s="94">
        <f t="shared" si="4"/>
        <v>2912.3</v>
      </c>
      <c r="J79" s="115">
        <f t="shared" si="5"/>
        <v>45596</v>
      </c>
      <c r="K79" s="116" t="s">
        <v>1880</v>
      </c>
    </row>
    <row r="80" spans="1:11" x14ac:dyDescent="0.15">
      <c r="A80" s="7" t="s">
        <v>2480</v>
      </c>
      <c r="B80" s="66">
        <v>45576</v>
      </c>
      <c r="C80" s="113" t="s">
        <v>2526</v>
      </c>
      <c r="D80" s="126" t="s">
        <v>2527</v>
      </c>
      <c r="E80" s="91"/>
      <c r="F80" s="91">
        <v>50000</v>
      </c>
      <c r="G80" s="92">
        <f t="shared" si="3"/>
        <v>66344.149999999529</v>
      </c>
      <c r="H80" s="170"/>
      <c r="I80" s="94">
        <f t="shared" si="4"/>
        <v>50000</v>
      </c>
      <c r="J80" s="115">
        <f t="shared" si="5"/>
        <v>45596</v>
      </c>
      <c r="K80" s="116" t="s">
        <v>737</v>
      </c>
    </row>
    <row r="81" spans="1:11" x14ac:dyDescent="0.15">
      <c r="A81" s="7" t="s">
        <v>2480</v>
      </c>
      <c r="B81" s="66">
        <v>45575</v>
      </c>
      <c r="C81" s="113" t="s">
        <v>34</v>
      </c>
      <c r="D81" s="126" t="s">
        <v>2528</v>
      </c>
      <c r="E81" s="91">
        <v>2520</v>
      </c>
      <c r="F81" s="91">
        <v>0</v>
      </c>
      <c r="G81" s="92">
        <f t="shared" si="3"/>
        <v>16344.149999999529</v>
      </c>
      <c r="H81" s="170"/>
      <c r="I81" s="94">
        <f t="shared" si="4"/>
        <v>-2520</v>
      </c>
      <c r="J81" s="115">
        <f t="shared" si="5"/>
        <v>45596</v>
      </c>
      <c r="K81" s="116" t="s">
        <v>13</v>
      </c>
    </row>
    <row r="82" spans="1:11" x14ac:dyDescent="0.15">
      <c r="A82" s="7" t="s">
        <v>2480</v>
      </c>
      <c r="B82" s="66">
        <v>45574</v>
      </c>
      <c r="C82" s="113" t="s">
        <v>36</v>
      </c>
      <c r="D82" s="126" t="s">
        <v>2529</v>
      </c>
      <c r="E82" s="91">
        <v>465</v>
      </c>
      <c r="F82" s="91">
        <v>0</v>
      </c>
      <c r="G82" s="92">
        <f t="shared" si="3"/>
        <v>18864.149999999529</v>
      </c>
      <c r="H82" s="170"/>
      <c r="I82" s="94">
        <f t="shared" si="4"/>
        <v>-465</v>
      </c>
      <c r="J82" s="115">
        <f t="shared" si="5"/>
        <v>45596</v>
      </c>
      <c r="K82" s="116" t="s">
        <v>11</v>
      </c>
    </row>
    <row r="83" spans="1:11" x14ac:dyDescent="0.15">
      <c r="A83" s="7" t="s">
        <v>2480</v>
      </c>
      <c r="B83" s="66">
        <v>45572</v>
      </c>
      <c r="C83" s="113" t="s">
        <v>2482</v>
      </c>
      <c r="D83" s="126" t="s">
        <v>2483</v>
      </c>
      <c r="E83" s="91">
        <v>0</v>
      </c>
      <c r="F83" s="91">
        <v>3450</v>
      </c>
      <c r="G83" s="92">
        <f t="shared" si="3"/>
        <v>19329.149999999529</v>
      </c>
      <c r="H83" s="170"/>
      <c r="I83" s="94">
        <f t="shared" si="4"/>
        <v>3450</v>
      </c>
      <c r="J83" s="115">
        <f t="shared" si="5"/>
        <v>45596</v>
      </c>
      <c r="K83" s="116" t="s">
        <v>1880</v>
      </c>
    </row>
    <row r="84" spans="1:11" x14ac:dyDescent="0.15">
      <c r="A84" s="7" t="s">
        <v>2480</v>
      </c>
      <c r="B84" s="66">
        <v>45569</v>
      </c>
      <c r="C84" s="113" t="s">
        <v>2510</v>
      </c>
      <c r="D84" s="126" t="s">
        <v>2530</v>
      </c>
      <c r="E84" s="91">
        <v>720</v>
      </c>
      <c r="F84" s="91">
        <v>0</v>
      </c>
      <c r="G84" s="92">
        <f t="shared" si="3"/>
        <v>15879.149999999529</v>
      </c>
      <c r="H84" s="170"/>
      <c r="I84" s="94">
        <f t="shared" si="4"/>
        <v>-720</v>
      </c>
      <c r="J84" s="115">
        <f t="shared" si="5"/>
        <v>45596</v>
      </c>
      <c r="K84" s="116" t="s">
        <v>1878</v>
      </c>
    </row>
    <row r="85" spans="1:11" x14ac:dyDescent="0.15">
      <c r="A85" s="7" t="s">
        <v>2480</v>
      </c>
      <c r="B85" s="66">
        <v>45567</v>
      </c>
      <c r="C85" s="113" t="s">
        <v>2501</v>
      </c>
      <c r="D85" s="126" t="s">
        <v>2531</v>
      </c>
      <c r="E85" s="91">
        <v>203904.11</v>
      </c>
      <c r="F85" s="91">
        <v>0</v>
      </c>
      <c r="G85" s="92">
        <f t="shared" si="3"/>
        <v>16599.149999999529</v>
      </c>
      <c r="H85" s="170"/>
      <c r="I85" s="94">
        <f t="shared" si="4"/>
        <v>-203904.11</v>
      </c>
      <c r="J85" s="115">
        <f t="shared" si="5"/>
        <v>45596</v>
      </c>
      <c r="K85" s="116" t="s">
        <v>15</v>
      </c>
    </row>
    <row r="86" spans="1:11" x14ac:dyDescent="0.15">
      <c r="A86" s="7" t="s">
        <v>2480</v>
      </c>
      <c r="B86" s="66">
        <v>45567</v>
      </c>
      <c r="C86" s="113" t="s">
        <v>427</v>
      </c>
      <c r="D86" s="126" t="s">
        <v>2532</v>
      </c>
      <c r="E86" s="91">
        <v>1333.33</v>
      </c>
      <c r="F86" s="91">
        <v>0</v>
      </c>
      <c r="G86" s="92">
        <f t="shared" si="3"/>
        <v>220503.25999999951</v>
      </c>
      <c r="H86" s="170"/>
      <c r="I86" s="94">
        <f t="shared" si="4"/>
        <v>-1333.33</v>
      </c>
      <c r="J86" s="115">
        <f t="shared" si="5"/>
        <v>45596</v>
      </c>
      <c r="K86" s="116" t="s">
        <v>11</v>
      </c>
    </row>
    <row r="87" spans="1:11" x14ac:dyDescent="0.15">
      <c r="A87" s="7" t="s">
        <v>2480</v>
      </c>
      <c r="B87" s="66">
        <v>45565</v>
      </c>
      <c r="C87" s="113" t="s">
        <v>2508</v>
      </c>
      <c r="D87" s="126" t="s">
        <v>2533</v>
      </c>
      <c r="E87" s="91">
        <v>34690</v>
      </c>
      <c r="F87" s="91">
        <v>0</v>
      </c>
      <c r="G87" s="92">
        <f t="shared" ref="G87:G150" si="6">G88+F87-E87</f>
        <v>221836.5899999995</v>
      </c>
      <c r="H87" s="170"/>
      <c r="I87" s="94">
        <f t="shared" ref="I87:I150" si="7">-E87+F87</f>
        <v>-34690</v>
      </c>
      <c r="J87" s="115">
        <f t="shared" ref="J87:J150" si="8">EOMONTH(B87,0)</f>
        <v>45565</v>
      </c>
      <c r="K87" s="116" t="s">
        <v>13</v>
      </c>
    </row>
    <row r="88" spans="1:11" x14ac:dyDescent="0.15">
      <c r="A88" s="7" t="s">
        <v>2480</v>
      </c>
      <c r="B88" s="66">
        <v>45565</v>
      </c>
      <c r="C88" s="113" t="s">
        <v>39</v>
      </c>
      <c r="D88" s="126" t="s">
        <v>2534</v>
      </c>
      <c r="E88" s="91">
        <v>60000</v>
      </c>
      <c r="F88" s="91">
        <v>0</v>
      </c>
      <c r="G88" s="92">
        <f t="shared" si="6"/>
        <v>256526.5899999995</v>
      </c>
      <c r="H88" s="170"/>
      <c r="I88" s="94">
        <f t="shared" si="7"/>
        <v>-60000</v>
      </c>
      <c r="J88" s="115">
        <f t="shared" si="8"/>
        <v>45565</v>
      </c>
      <c r="K88" s="116" t="s">
        <v>1889</v>
      </c>
    </row>
    <row r="89" spans="1:11" x14ac:dyDescent="0.15">
      <c r="A89" s="7" t="s">
        <v>2480</v>
      </c>
      <c r="B89" s="66">
        <v>45565</v>
      </c>
      <c r="C89" s="113" t="s">
        <v>18</v>
      </c>
      <c r="D89" s="126"/>
      <c r="E89" s="91">
        <v>146.94999999999999</v>
      </c>
      <c r="F89" s="91">
        <v>0</v>
      </c>
      <c r="G89" s="92">
        <f t="shared" si="6"/>
        <v>316526.5899999995</v>
      </c>
      <c r="H89" s="170"/>
      <c r="I89" s="94">
        <f t="shared" si="7"/>
        <v>-146.94999999999999</v>
      </c>
      <c r="J89" s="115">
        <f t="shared" si="8"/>
        <v>45565</v>
      </c>
      <c r="K89" s="116" t="s">
        <v>15</v>
      </c>
    </row>
    <row r="90" spans="1:11" x14ac:dyDescent="0.15">
      <c r="A90" s="7" t="s">
        <v>2480</v>
      </c>
      <c r="B90" s="66">
        <v>45565</v>
      </c>
      <c r="C90" s="113" t="s">
        <v>2535</v>
      </c>
      <c r="D90" s="126"/>
      <c r="E90" s="91">
        <v>0</v>
      </c>
      <c r="F90" s="91">
        <v>2193.6999999999998</v>
      </c>
      <c r="G90" s="92">
        <f t="shared" si="6"/>
        <v>316673.53999999951</v>
      </c>
      <c r="H90" s="170"/>
      <c r="I90" s="94">
        <f t="shared" si="7"/>
        <v>2193.6999999999998</v>
      </c>
      <c r="J90" s="115">
        <f t="shared" si="8"/>
        <v>45565</v>
      </c>
      <c r="K90" s="116" t="s">
        <v>1866</v>
      </c>
    </row>
    <row r="91" spans="1:11" x14ac:dyDescent="0.15">
      <c r="A91" s="7" t="s">
        <v>2480</v>
      </c>
      <c r="B91" s="66">
        <v>45559</v>
      </c>
      <c r="C91" s="113" t="s">
        <v>2535</v>
      </c>
      <c r="D91" s="126"/>
      <c r="E91" s="91">
        <v>0</v>
      </c>
      <c r="F91" s="91">
        <v>4333.7</v>
      </c>
      <c r="G91" s="92">
        <f t="shared" si="6"/>
        <v>314479.8399999995</v>
      </c>
      <c r="H91" s="170"/>
      <c r="I91" s="94">
        <f t="shared" si="7"/>
        <v>4333.7</v>
      </c>
      <c r="J91" s="115">
        <f t="shared" si="8"/>
        <v>45565</v>
      </c>
      <c r="K91" s="116" t="s">
        <v>1866</v>
      </c>
    </row>
    <row r="92" spans="1:11" x14ac:dyDescent="0.15">
      <c r="A92" s="7" t="s">
        <v>2480</v>
      </c>
      <c r="B92" s="66">
        <v>45558</v>
      </c>
      <c r="C92" s="113" t="s">
        <v>2536</v>
      </c>
      <c r="D92" s="126" t="s">
        <v>480</v>
      </c>
      <c r="E92" s="91">
        <v>6000</v>
      </c>
      <c r="F92" s="91">
        <v>0</v>
      </c>
      <c r="G92" s="92">
        <f t="shared" si="6"/>
        <v>310146.13999999949</v>
      </c>
      <c r="H92" s="170"/>
      <c r="I92" s="94">
        <f t="shared" si="7"/>
        <v>-6000</v>
      </c>
      <c r="J92" s="115">
        <f t="shared" si="8"/>
        <v>45565</v>
      </c>
      <c r="K92" s="116" t="s">
        <v>1883</v>
      </c>
    </row>
    <row r="93" spans="1:11" x14ac:dyDescent="0.15">
      <c r="A93" s="7" t="s">
        <v>2480</v>
      </c>
      <c r="B93" s="66">
        <v>45551</v>
      </c>
      <c r="C93" s="113" t="s">
        <v>2535</v>
      </c>
      <c r="D93" s="126"/>
      <c r="E93" s="91">
        <v>0</v>
      </c>
      <c r="F93" s="91">
        <v>3273.5</v>
      </c>
      <c r="G93" s="92">
        <f t="shared" si="6"/>
        <v>316146.13999999949</v>
      </c>
      <c r="H93" s="170"/>
      <c r="I93" s="94">
        <f t="shared" si="7"/>
        <v>3273.5</v>
      </c>
      <c r="J93" s="115">
        <f t="shared" si="8"/>
        <v>45565</v>
      </c>
      <c r="K93" s="116" t="s">
        <v>1866</v>
      </c>
    </row>
    <row r="94" spans="1:11" x14ac:dyDescent="0.15">
      <c r="A94" s="7" t="s">
        <v>2480</v>
      </c>
      <c r="B94" s="66">
        <v>45545</v>
      </c>
      <c r="C94" s="113" t="s">
        <v>36</v>
      </c>
      <c r="D94" s="126" t="s">
        <v>2537</v>
      </c>
      <c r="E94" s="91">
        <v>371.25</v>
      </c>
      <c r="F94" s="91">
        <v>0</v>
      </c>
      <c r="G94" s="92">
        <f t="shared" si="6"/>
        <v>312872.63999999949</v>
      </c>
      <c r="H94" s="170"/>
      <c r="I94" s="94">
        <f t="shared" si="7"/>
        <v>-371.25</v>
      </c>
      <c r="J94" s="115">
        <f t="shared" si="8"/>
        <v>45565</v>
      </c>
      <c r="K94" s="116" t="s">
        <v>11</v>
      </c>
    </row>
    <row r="95" spans="1:11" x14ac:dyDescent="0.15">
      <c r="A95" s="7" t="s">
        <v>2480</v>
      </c>
      <c r="B95" s="66">
        <v>45544</v>
      </c>
      <c r="C95" s="113" t="s">
        <v>2535</v>
      </c>
      <c r="D95" s="126"/>
      <c r="E95" s="91">
        <v>0</v>
      </c>
      <c r="F95" s="91">
        <v>5337.86</v>
      </c>
      <c r="G95" s="92">
        <f t="shared" si="6"/>
        <v>313243.88999999949</v>
      </c>
      <c r="H95" s="170"/>
      <c r="I95" s="94">
        <f t="shared" si="7"/>
        <v>5337.86</v>
      </c>
      <c r="J95" s="115">
        <f t="shared" si="8"/>
        <v>45565</v>
      </c>
      <c r="K95" s="116" t="s">
        <v>1866</v>
      </c>
    </row>
    <row r="96" spans="1:11" x14ac:dyDescent="0.15">
      <c r="A96" s="7" t="s">
        <v>2480</v>
      </c>
      <c r="B96" s="66">
        <v>45541</v>
      </c>
      <c r="C96" s="113" t="s">
        <v>2538</v>
      </c>
      <c r="D96" s="126" t="s">
        <v>2539</v>
      </c>
      <c r="E96" s="91">
        <v>16800</v>
      </c>
      <c r="F96" s="91">
        <v>0</v>
      </c>
      <c r="G96" s="92">
        <f t="shared" si="6"/>
        <v>307906.0299999995</v>
      </c>
      <c r="H96" s="170"/>
      <c r="I96" s="94">
        <f t="shared" si="7"/>
        <v>-16800</v>
      </c>
      <c r="J96" s="115">
        <f t="shared" si="8"/>
        <v>45565</v>
      </c>
      <c r="K96" s="116" t="s">
        <v>2588</v>
      </c>
    </row>
    <row r="97" spans="1:11" x14ac:dyDescent="0.15">
      <c r="A97" s="7" t="s">
        <v>2480</v>
      </c>
      <c r="B97" s="66">
        <v>45541</v>
      </c>
      <c r="C97" s="113" t="s">
        <v>2540</v>
      </c>
      <c r="D97" s="126"/>
      <c r="E97" s="91">
        <v>47059.32</v>
      </c>
      <c r="F97" s="91">
        <v>0</v>
      </c>
      <c r="G97" s="92">
        <f t="shared" si="6"/>
        <v>324706.0299999995</v>
      </c>
      <c r="H97" s="170"/>
      <c r="I97" s="94">
        <f t="shared" si="7"/>
        <v>-47059.32</v>
      </c>
      <c r="J97" s="115">
        <f t="shared" si="8"/>
        <v>45565</v>
      </c>
      <c r="K97" s="116" t="s">
        <v>1866</v>
      </c>
    </row>
    <row r="98" spans="1:11" x14ac:dyDescent="0.15">
      <c r="A98" s="7" t="s">
        <v>2480</v>
      </c>
      <c r="B98" s="66">
        <v>45541</v>
      </c>
      <c r="C98" s="113" t="s">
        <v>2012</v>
      </c>
      <c r="D98" s="126" t="s">
        <v>2541</v>
      </c>
      <c r="E98" s="91">
        <v>11943.84</v>
      </c>
      <c r="F98" s="91">
        <v>0</v>
      </c>
      <c r="G98" s="92">
        <f t="shared" si="6"/>
        <v>371765.34999999951</v>
      </c>
      <c r="H98" s="170"/>
      <c r="I98" s="94">
        <f t="shared" si="7"/>
        <v>-11943.84</v>
      </c>
      <c r="J98" s="115">
        <f t="shared" si="8"/>
        <v>45565</v>
      </c>
      <c r="K98" s="116" t="s">
        <v>1883</v>
      </c>
    </row>
    <row r="99" spans="1:11" x14ac:dyDescent="0.15">
      <c r="A99" s="7" t="s">
        <v>2480</v>
      </c>
      <c r="B99" s="66">
        <v>45534</v>
      </c>
      <c r="C99" s="113" t="s">
        <v>2542</v>
      </c>
      <c r="D99" s="126" t="s">
        <v>2543</v>
      </c>
      <c r="E99" s="91">
        <v>7182</v>
      </c>
      <c r="F99" s="91">
        <v>0</v>
      </c>
      <c r="G99" s="92">
        <f t="shared" si="6"/>
        <v>383709.18999999954</v>
      </c>
      <c r="H99" s="170"/>
      <c r="I99" s="94">
        <f t="shared" si="7"/>
        <v>-7182</v>
      </c>
      <c r="J99" s="115">
        <f t="shared" si="8"/>
        <v>45535</v>
      </c>
      <c r="K99" s="116" t="s">
        <v>1865</v>
      </c>
    </row>
    <row r="100" spans="1:11" x14ac:dyDescent="0.15">
      <c r="A100" s="7" t="s">
        <v>2480</v>
      </c>
      <c r="B100" s="66">
        <v>45534</v>
      </c>
      <c r="C100" s="113" t="s">
        <v>2542</v>
      </c>
      <c r="D100" s="126" t="s">
        <v>2544</v>
      </c>
      <c r="E100" s="91">
        <v>4688.3999999999996</v>
      </c>
      <c r="F100" s="91">
        <v>0</v>
      </c>
      <c r="G100" s="92">
        <f t="shared" si="6"/>
        <v>390891.18999999954</v>
      </c>
      <c r="H100" s="170"/>
      <c r="I100" s="94">
        <f t="shared" si="7"/>
        <v>-4688.3999999999996</v>
      </c>
      <c r="J100" s="115">
        <f t="shared" si="8"/>
        <v>45535</v>
      </c>
      <c r="K100" s="116" t="s">
        <v>1865</v>
      </c>
    </row>
    <row r="101" spans="1:11" x14ac:dyDescent="0.15">
      <c r="A101" s="7" t="s">
        <v>2480</v>
      </c>
      <c r="B101" s="66">
        <v>45534</v>
      </c>
      <c r="C101" s="113" t="s">
        <v>503</v>
      </c>
      <c r="D101" s="126" t="s">
        <v>2545</v>
      </c>
      <c r="E101" s="91">
        <v>2086.96</v>
      </c>
      <c r="F101" s="91">
        <v>0</v>
      </c>
      <c r="G101" s="92">
        <f t="shared" si="6"/>
        <v>395579.58999999956</v>
      </c>
      <c r="H101" s="170"/>
      <c r="I101" s="94">
        <f t="shared" si="7"/>
        <v>-2086.96</v>
      </c>
      <c r="J101" s="115">
        <f t="shared" si="8"/>
        <v>45535</v>
      </c>
      <c r="K101" s="116" t="s">
        <v>11</v>
      </c>
    </row>
    <row r="102" spans="1:11" x14ac:dyDescent="0.15">
      <c r="A102" s="7" t="s">
        <v>2480</v>
      </c>
      <c r="B102" s="66">
        <v>45532</v>
      </c>
      <c r="C102" s="113" t="s">
        <v>2535</v>
      </c>
      <c r="D102" s="126"/>
      <c r="E102" s="91">
        <v>0</v>
      </c>
      <c r="F102" s="91">
        <v>24506.05</v>
      </c>
      <c r="G102" s="92">
        <f t="shared" si="6"/>
        <v>397666.54999999958</v>
      </c>
      <c r="H102" s="170"/>
      <c r="I102" s="94">
        <f t="shared" si="7"/>
        <v>24506.05</v>
      </c>
      <c r="J102" s="115">
        <f t="shared" si="8"/>
        <v>45535</v>
      </c>
      <c r="K102" s="116" t="s">
        <v>1866</v>
      </c>
    </row>
    <row r="103" spans="1:11" x14ac:dyDescent="0.15">
      <c r="A103" s="7" t="s">
        <v>2480</v>
      </c>
      <c r="B103" s="66">
        <v>45531</v>
      </c>
      <c r="C103" s="113" t="s">
        <v>2546</v>
      </c>
      <c r="D103" s="126"/>
      <c r="E103" s="91">
        <v>35000</v>
      </c>
      <c r="F103" s="91">
        <v>0</v>
      </c>
      <c r="G103" s="92">
        <f t="shared" si="6"/>
        <v>373160.49999999959</v>
      </c>
      <c r="H103" s="170"/>
      <c r="I103" s="94">
        <f t="shared" si="7"/>
        <v>-35000</v>
      </c>
      <c r="J103" s="115">
        <f t="shared" si="8"/>
        <v>45535</v>
      </c>
      <c r="K103" s="116" t="s">
        <v>1866</v>
      </c>
    </row>
    <row r="104" spans="1:11" x14ac:dyDescent="0.15">
      <c r="A104" s="7" t="s">
        <v>2480</v>
      </c>
      <c r="B104" s="66">
        <v>45527</v>
      </c>
      <c r="C104" s="113" t="s">
        <v>1993</v>
      </c>
      <c r="D104" s="126" t="s">
        <v>2547</v>
      </c>
      <c r="E104" s="91">
        <v>5260.2</v>
      </c>
      <c r="F104" s="91">
        <v>0</v>
      </c>
      <c r="G104" s="92">
        <f t="shared" si="6"/>
        <v>408160.49999999959</v>
      </c>
      <c r="H104" s="170"/>
      <c r="I104" s="94">
        <f t="shared" si="7"/>
        <v>-5260.2</v>
      </c>
      <c r="J104" s="115">
        <f t="shared" si="8"/>
        <v>45535</v>
      </c>
      <c r="K104" s="116" t="s">
        <v>1879</v>
      </c>
    </row>
    <row r="105" spans="1:11" x14ac:dyDescent="0.15">
      <c r="A105" s="7" t="s">
        <v>2480</v>
      </c>
      <c r="B105" s="66">
        <v>45527</v>
      </c>
      <c r="C105" s="113" t="s">
        <v>1993</v>
      </c>
      <c r="D105" s="126" t="s">
        <v>2548</v>
      </c>
      <c r="E105" s="91">
        <v>2364</v>
      </c>
      <c r="F105" s="91">
        <v>0</v>
      </c>
      <c r="G105" s="92">
        <f t="shared" si="6"/>
        <v>413420.6999999996</v>
      </c>
      <c r="H105" s="170"/>
      <c r="I105" s="94">
        <f t="shared" si="7"/>
        <v>-2364</v>
      </c>
      <c r="J105" s="115">
        <f t="shared" si="8"/>
        <v>45535</v>
      </c>
      <c r="K105" s="116" t="s">
        <v>1879</v>
      </c>
    </row>
    <row r="106" spans="1:11" x14ac:dyDescent="0.15">
      <c r="A106" s="7" t="s">
        <v>2480</v>
      </c>
      <c r="B106" s="66">
        <v>45527</v>
      </c>
      <c r="C106" s="113" t="s">
        <v>1993</v>
      </c>
      <c r="D106" s="126" t="s">
        <v>2549</v>
      </c>
      <c r="E106" s="91">
        <v>6387.6</v>
      </c>
      <c r="F106" s="91">
        <v>0</v>
      </c>
      <c r="G106" s="92">
        <f t="shared" si="6"/>
        <v>415784.6999999996</v>
      </c>
      <c r="H106" s="170"/>
      <c r="I106" s="94">
        <f t="shared" si="7"/>
        <v>-6387.6</v>
      </c>
      <c r="J106" s="115">
        <f t="shared" si="8"/>
        <v>45535</v>
      </c>
      <c r="K106" s="116" t="s">
        <v>1879</v>
      </c>
    </row>
    <row r="107" spans="1:11" x14ac:dyDescent="0.15">
      <c r="A107" s="7" t="s">
        <v>2480</v>
      </c>
      <c r="B107" s="66">
        <v>45527</v>
      </c>
      <c r="C107" s="113" t="s">
        <v>2012</v>
      </c>
      <c r="D107" s="126" t="s">
        <v>2550</v>
      </c>
      <c r="E107" s="91">
        <v>3498.99</v>
      </c>
      <c r="F107" s="91">
        <v>0</v>
      </c>
      <c r="G107" s="92">
        <f t="shared" si="6"/>
        <v>422172.29999999958</v>
      </c>
      <c r="H107" s="170"/>
      <c r="I107" s="94">
        <f t="shared" si="7"/>
        <v>-3498.99</v>
      </c>
      <c r="J107" s="115">
        <f t="shared" si="8"/>
        <v>45535</v>
      </c>
      <c r="K107" s="116" t="s">
        <v>1883</v>
      </c>
    </row>
    <row r="108" spans="1:11" x14ac:dyDescent="0.15">
      <c r="A108" s="7" t="s">
        <v>2480</v>
      </c>
      <c r="B108" s="66">
        <v>45525</v>
      </c>
      <c r="C108" s="113" t="s">
        <v>2546</v>
      </c>
      <c r="D108" s="126"/>
      <c r="E108" s="91">
        <v>35000</v>
      </c>
      <c r="F108" s="91">
        <v>0</v>
      </c>
      <c r="G108" s="92">
        <f t="shared" si="6"/>
        <v>425671.28999999957</v>
      </c>
      <c r="H108" s="170"/>
      <c r="I108" s="94">
        <f t="shared" si="7"/>
        <v>-35000</v>
      </c>
      <c r="J108" s="115">
        <f t="shared" si="8"/>
        <v>45535</v>
      </c>
      <c r="K108" s="116" t="s">
        <v>1866</v>
      </c>
    </row>
    <row r="109" spans="1:11" x14ac:dyDescent="0.15">
      <c r="A109" s="7" t="s">
        <v>2480</v>
      </c>
      <c r="B109" s="66">
        <v>45525</v>
      </c>
      <c r="C109" s="113" t="s">
        <v>2551</v>
      </c>
      <c r="D109" s="126"/>
      <c r="E109" s="91">
        <v>2000000</v>
      </c>
      <c r="F109" s="91">
        <v>0</v>
      </c>
      <c r="G109" s="92">
        <f t="shared" si="6"/>
        <v>460671.28999999957</v>
      </c>
      <c r="H109" s="170"/>
      <c r="I109" s="94">
        <f t="shared" si="7"/>
        <v>-2000000</v>
      </c>
      <c r="J109" s="115">
        <f t="shared" si="8"/>
        <v>45535</v>
      </c>
      <c r="K109" s="116" t="s">
        <v>737</v>
      </c>
    </row>
    <row r="110" spans="1:11" x14ac:dyDescent="0.15">
      <c r="A110" s="7" t="s">
        <v>2480</v>
      </c>
      <c r="B110" s="66">
        <v>45524</v>
      </c>
      <c r="C110" s="113" t="s">
        <v>2552</v>
      </c>
      <c r="D110" s="126" t="s">
        <v>2553</v>
      </c>
      <c r="E110" s="91">
        <v>6174.36</v>
      </c>
      <c r="F110" s="91">
        <v>0</v>
      </c>
      <c r="G110" s="92">
        <f t="shared" si="6"/>
        <v>2460671.2899999996</v>
      </c>
      <c r="H110" s="170"/>
      <c r="I110" s="94">
        <f t="shared" si="7"/>
        <v>-6174.36</v>
      </c>
      <c r="J110" s="115">
        <f t="shared" si="8"/>
        <v>45535</v>
      </c>
      <c r="K110" s="116" t="s">
        <v>1865</v>
      </c>
    </row>
    <row r="111" spans="1:11" x14ac:dyDescent="0.15">
      <c r="A111" s="7" t="s">
        <v>2480</v>
      </c>
      <c r="B111" s="66">
        <v>45506</v>
      </c>
      <c r="C111" s="113" t="s">
        <v>2012</v>
      </c>
      <c r="D111" s="126" t="s">
        <v>2550</v>
      </c>
      <c r="E111" s="91">
        <v>17494.95</v>
      </c>
      <c r="F111" s="91">
        <v>0</v>
      </c>
      <c r="G111" s="92">
        <f t="shared" si="6"/>
        <v>2466845.6499999994</v>
      </c>
      <c r="H111" s="170"/>
      <c r="I111" s="94">
        <f t="shared" si="7"/>
        <v>-17494.95</v>
      </c>
      <c r="J111" s="115">
        <f t="shared" si="8"/>
        <v>45535</v>
      </c>
      <c r="K111" s="116" t="s">
        <v>1883</v>
      </c>
    </row>
    <row r="112" spans="1:11" x14ac:dyDescent="0.15">
      <c r="A112" s="7" t="s">
        <v>2480</v>
      </c>
      <c r="B112" s="66">
        <v>45499</v>
      </c>
      <c r="C112" s="113" t="s">
        <v>462</v>
      </c>
      <c r="D112" s="126"/>
      <c r="E112" s="91">
        <v>25969.9</v>
      </c>
      <c r="F112" s="91">
        <v>0</v>
      </c>
      <c r="G112" s="92">
        <f t="shared" si="6"/>
        <v>2484340.5999999996</v>
      </c>
      <c r="H112" s="170"/>
      <c r="I112" s="94">
        <f t="shared" si="7"/>
        <v>-25969.9</v>
      </c>
      <c r="J112" s="115">
        <f t="shared" si="8"/>
        <v>45504</v>
      </c>
      <c r="K112" s="116" t="s">
        <v>6</v>
      </c>
    </row>
    <row r="113" spans="1:11" x14ac:dyDescent="0.15">
      <c r="A113" s="7" t="s">
        <v>2480</v>
      </c>
      <c r="B113" s="66">
        <v>45478</v>
      </c>
      <c r="C113" s="113" t="s">
        <v>2554</v>
      </c>
      <c r="D113" s="126"/>
      <c r="E113" s="91">
        <v>0</v>
      </c>
      <c r="F113" s="91">
        <v>19800</v>
      </c>
      <c r="G113" s="92">
        <f t="shared" si="6"/>
        <v>2510310.4999999995</v>
      </c>
      <c r="H113" s="170"/>
      <c r="I113" s="94">
        <f t="shared" si="7"/>
        <v>19800</v>
      </c>
      <c r="J113" s="115">
        <f t="shared" si="8"/>
        <v>45504</v>
      </c>
      <c r="K113" s="116" t="s">
        <v>13</v>
      </c>
    </row>
    <row r="114" spans="1:11" x14ac:dyDescent="0.15">
      <c r="A114" s="7" t="s">
        <v>2480</v>
      </c>
      <c r="B114" s="66">
        <v>45474</v>
      </c>
      <c r="C114" s="113" t="s">
        <v>2555</v>
      </c>
      <c r="D114" s="126" t="s">
        <v>2556</v>
      </c>
      <c r="E114" s="91">
        <v>1939.73</v>
      </c>
      <c r="F114" s="91">
        <v>0</v>
      </c>
      <c r="G114" s="92">
        <f t="shared" si="6"/>
        <v>2490510.4999999995</v>
      </c>
      <c r="H114" s="170"/>
      <c r="I114" s="94">
        <f t="shared" si="7"/>
        <v>-1939.73</v>
      </c>
      <c r="J114" s="115">
        <f t="shared" si="8"/>
        <v>45504</v>
      </c>
      <c r="K114" s="116" t="s">
        <v>15</v>
      </c>
    </row>
    <row r="115" spans="1:11" x14ac:dyDescent="0.15">
      <c r="A115" s="7" t="s">
        <v>2480</v>
      </c>
      <c r="B115" s="66">
        <v>45474</v>
      </c>
      <c r="C115" s="113" t="s">
        <v>2557</v>
      </c>
      <c r="D115" s="126"/>
      <c r="E115" s="91">
        <v>131095.89000000001</v>
      </c>
      <c r="F115" s="91">
        <v>0</v>
      </c>
      <c r="G115" s="92">
        <f t="shared" si="6"/>
        <v>2492450.2299999995</v>
      </c>
      <c r="H115" s="170"/>
      <c r="I115" s="94">
        <f t="shared" si="7"/>
        <v>-131095.89000000001</v>
      </c>
      <c r="J115" s="115">
        <f t="shared" si="8"/>
        <v>45504</v>
      </c>
      <c r="K115" s="116" t="s">
        <v>15</v>
      </c>
    </row>
    <row r="116" spans="1:11" x14ac:dyDescent="0.15">
      <c r="A116" s="7" t="s">
        <v>2480</v>
      </c>
      <c r="B116" s="66">
        <v>45473</v>
      </c>
      <c r="C116" s="113" t="s">
        <v>2558</v>
      </c>
      <c r="D116" s="126"/>
      <c r="E116" s="91"/>
      <c r="F116" s="91"/>
      <c r="G116" s="92">
        <f t="shared" si="6"/>
        <v>2623546.1199999996</v>
      </c>
      <c r="H116" s="170"/>
      <c r="I116" s="94">
        <f t="shared" si="7"/>
        <v>0</v>
      </c>
      <c r="J116" s="115">
        <f t="shared" si="8"/>
        <v>45473</v>
      </c>
      <c r="K116" s="116" t="s">
        <v>15</v>
      </c>
    </row>
    <row r="117" spans="1:11" x14ac:dyDescent="0.15">
      <c r="A117" s="7" t="s">
        <v>2480</v>
      </c>
      <c r="B117" s="66">
        <v>45473</v>
      </c>
      <c r="C117" s="113" t="s">
        <v>2559</v>
      </c>
      <c r="D117" s="126"/>
      <c r="E117" s="91"/>
      <c r="F117" s="91"/>
      <c r="G117" s="92">
        <f t="shared" si="6"/>
        <v>2623546.1199999996</v>
      </c>
      <c r="H117" s="170"/>
      <c r="I117" s="94">
        <f t="shared" si="7"/>
        <v>0</v>
      </c>
      <c r="J117" s="115">
        <f t="shared" si="8"/>
        <v>45473</v>
      </c>
      <c r="K117" s="116" t="s">
        <v>15</v>
      </c>
    </row>
    <row r="118" spans="1:11" x14ac:dyDescent="0.15">
      <c r="A118" s="7" t="s">
        <v>2480</v>
      </c>
      <c r="B118" s="66">
        <v>45471</v>
      </c>
      <c r="C118" s="113" t="s">
        <v>579</v>
      </c>
      <c r="D118" s="126"/>
      <c r="E118" s="91">
        <v>124.2</v>
      </c>
      <c r="F118" s="91"/>
      <c r="G118" s="92">
        <f t="shared" si="6"/>
        <v>2623546.1199999996</v>
      </c>
      <c r="H118" s="170"/>
      <c r="I118" s="94">
        <f t="shared" si="7"/>
        <v>-124.2</v>
      </c>
      <c r="J118" s="115">
        <f t="shared" si="8"/>
        <v>45473</v>
      </c>
      <c r="K118" s="116" t="s">
        <v>1866</v>
      </c>
    </row>
    <row r="119" spans="1:11" x14ac:dyDescent="0.15">
      <c r="A119" s="7" t="s">
        <v>2480</v>
      </c>
      <c r="B119" s="66">
        <v>45461</v>
      </c>
      <c r="C119" s="113" t="s">
        <v>2560</v>
      </c>
      <c r="D119" s="126"/>
      <c r="E119" s="91">
        <v>54000</v>
      </c>
      <c r="F119" s="91"/>
      <c r="G119" s="92">
        <f t="shared" si="6"/>
        <v>2623670.3199999998</v>
      </c>
      <c r="H119" s="170"/>
      <c r="I119" s="94">
        <f t="shared" si="7"/>
        <v>-54000</v>
      </c>
      <c r="J119" s="115">
        <f t="shared" si="8"/>
        <v>45473</v>
      </c>
      <c r="K119" s="116" t="s">
        <v>1865</v>
      </c>
    </row>
    <row r="120" spans="1:11" x14ac:dyDescent="0.15">
      <c r="A120" s="7" t="s">
        <v>2480</v>
      </c>
      <c r="B120" s="66">
        <v>45455</v>
      </c>
      <c r="C120" s="113" t="s">
        <v>566</v>
      </c>
      <c r="D120" s="126"/>
      <c r="E120" s="91">
        <v>653</v>
      </c>
      <c r="F120" s="91"/>
      <c r="G120" s="92">
        <f t="shared" si="6"/>
        <v>2677670.3199999998</v>
      </c>
      <c r="H120" s="170"/>
      <c r="I120" s="94">
        <f t="shared" si="7"/>
        <v>-653</v>
      </c>
      <c r="J120" s="115">
        <f t="shared" si="8"/>
        <v>45473</v>
      </c>
      <c r="K120" s="116" t="s">
        <v>11</v>
      </c>
    </row>
    <row r="121" spans="1:11" x14ac:dyDescent="0.15">
      <c r="A121" s="7" t="s">
        <v>2480</v>
      </c>
      <c r="B121" s="66">
        <v>45455</v>
      </c>
      <c r="C121" s="113" t="s">
        <v>566</v>
      </c>
      <c r="D121" s="126"/>
      <c r="E121" s="91">
        <v>8394</v>
      </c>
      <c r="F121" s="91"/>
      <c r="G121" s="92">
        <f t="shared" si="6"/>
        <v>2678323.3199999998</v>
      </c>
      <c r="H121" s="170"/>
      <c r="I121" s="94">
        <f t="shared" si="7"/>
        <v>-8394</v>
      </c>
      <c r="J121" s="115">
        <f t="shared" si="8"/>
        <v>45473</v>
      </c>
      <c r="K121" s="116" t="s">
        <v>11</v>
      </c>
    </row>
    <row r="122" spans="1:11" x14ac:dyDescent="0.15">
      <c r="A122" s="7" t="s">
        <v>2480</v>
      </c>
      <c r="B122" s="66">
        <v>45455</v>
      </c>
      <c r="C122" s="113" t="s">
        <v>2561</v>
      </c>
      <c r="D122" s="126"/>
      <c r="E122" s="91">
        <v>1400</v>
      </c>
      <c r="F122" s="91"/>
      <c r="G122" s="92">
        <f t="shared" si="6"/>
        <v>2686717.32</v>
      </c>
      <c r="H122" s="170"/>
      <c r="I122" s="94">
        <f t="shared" si="7"/>
        <v>-1400</v>
      </c>
      <c r="J122" s="115">
        <f t="shared" si="8"/>
        <v>45473</v>
      </c>
      <c r="K122" s="116" t="s">
        <v>1865</v>
      </c>
    </row>
    <row r="123" spans="1:11" x14ac:dyDescent="0.15">
      <c r="A123" s="7" t="s">
        <v>2480</v>
      </c>
      <c r="B123" s="66">
        <v>45446</v>
      </c>
      <c r="C123" s="113" t="s">
        <v>678</v>
      </c>
      <c r="D123" s="126"/>
      <c r="E123" s="91">
        <v>20759</v>
      </c>
      <c r="F123" s="91"/>
      <c r="G123" s="92">
        <f t="shared" si="6"/>
        <v>2688117.32</v>
      </c>
      <c r="H123" s="170"/>
      <c r="I123" s="94">
        <f t="shared" si="7"/>
        <v>-20759</v>
      </c>
      <c r="J123" s="115">
        <f t="shared" si="8"/>
        <v>45473</v>
      </c>
      <c r="K123" s="116" t="s">
        <v>13</v>
      </c>
    </row>
    <row r="124" spans="1:11" x14ac:dyDescent="0.15">
      <c r="A124" s="7" t="s">
        <v>2480</v>
      </c>
      <c r="B124" s="66">
        <v>45443</v>
      </c>
      <c r="C124" s="113" t="s">
        <v>2560</v>
      </c>
      <c r="D124" s="126" t="s">
        <v>2562</v>
      </c>
      <c r="E124" s="91">
        <v>8568.7999999999993</v>
      </c>
      <c r="F124" s="91"/>
      <c r="G124" s="92">
        <f t="shared" si="6"/>
        <v>2708876.32</v>
      </c>
      <c r="H124" s="170"/>
      <c r="I124" s="94">
        <f t="shared" si="7"/>
        <v>-8568.7999999999993</v>
      </c>
      <c r="J124" s="115">
        <f t="shared" si="8"/>
        <v>45443</v>
      </c>
      <c r="K124" s="116" t="s">
        <v>13</v>
      </c>
    </row>
    <row r="125" spans="1:11" x14ac:dyDescent="0.15">
      <c r="A125" s="7" t="s">
        <v>2480</v>
      </c>
      <c r="B125" s="66">
        <v>45436</v>
      </c>
      <c r="C125" s="113" t="s">
        <v>2563</v>
      </c>
      <c r="D125" s="126"/>
      <c r="E125" s="91">
        <v>100000</v>
      </c>
      <c r="F125" s="91"/>
      <c r="G125" s="92">
        <f t="shared" si="6"/>
        <v>2717445.1199999996</v>
      </c>
      <c r="H125" s="170"/>
      <c r="I125" s="94">
        <f t="shared" si="7"/>
        <v>-100000</v>
      </c>
      <c r="J125" s="115">
        <f t="shared" si="8"/>
        <v>45443</v>
      </c>
      <c r="K125" s="116" t="s">
        <v>737</v>
      </c>
    </row>
    <row r="126" spans="1:11" x14ac:dyDescent="0.15">
      <c r="A126" s="7" t="s">
        <v>2480</v>
      </c>
      <c r="B126" s="66">
        <v>45436</v>
      </c>
      <c r="C126" s="113" t="s">
        <v>2560</v>
      </c>
      <c r="D126" s="126" t="s">
        <v>2564</v>
      </c>
      <c r="E126" s="91">
        <v>35000</v>
      </c>
      <c r="F126" s="91"/>
      <c r="G126" s="92">
        <f t="shared" si="6"/>
        <v>2817445.1199999996</v>
      </c>
      <c r="H126" s="170"/>
      <c r="I126" s="94">
        <f t="shared" si="7"/>
        <v>-35000</v>
      </c>
      <c r="J126" s="115">
        <f t="shared" si="8"/>
        <v>45443</v>
      </c>
      <c r="K126" s="116" t="s">
        <v>1865</v>
      </c>
    </row>
    <row r="127" spans="1:11" x14ac:dyDescent="0.15">
      <c r="A127" s="7" t="s">
        <v>2480</v>
      </c>
      <c r="B127" s="66">
        <v>45433</v>
      </c>
      <c r="C127" s="113" t="s">
        <v>2565</v>
      </c>
      <c r="D127" s="126"/>
      <c r="E127" s="91">
        <v>6399.6</v>
      </c>
      <c r="F127" s="91"/>
      <c r="G127" s="92">
        <f t="shared" si="6"/>
        <v>2852445.1199999996</v>
      </c>
      <c r="H127" s="170"/>
      <c r="I127" s="94">
        <f t="shared" si="7"/>
        <v>-6399.6</v>
      </c>
      <c r="J127" s="115">
        <f t="shared" si="8"/>
        <v>45443</v>
      </c>
      <c r="K127" s="116" t="s">
        <v>1879</v>
      </c>
    </row>
    <row r="128" spans="1:11" x14ac:dyDescent="0.15">
      <c r="A128" s="7" t="s">
        <v>2480</v>
      </c>
      <c r="B128" s="66">
        <v>45433</v>
      </c>
      <c r="C128" s="113" t="s">
        <v>2565</v>
      </c>
      <c r="D128" s="126"/>
      <c r="E128" s="91">
        <v>18658.8</v>
      </c>
      <c r="F128" s="91"/>
      <c r="G128" s="92">
        <f t="shared" si="6"/>
        <v>2858844.7199999997</v>
      </c>
      <c r="H128" s="170"/>
      <c r="I128" s="94">
        <f t="shared" si="7"/>
        <v>-18658.8</v>
      </c>
      <c r="J128" s="115">
        <f t="shared" si="8"/>
        <v>45443</v>
      </c>
      <c r="K128" s="116" t="s">
        <v>1879</v>
      </c>
    </row>
    <row r="129" spans="1:11" x14ac:dyDescent="0.15">
      <c r="A129" s="7" t="s">
        <v>2480</v>
      </c>
      <c r="B129" s="66">
        <v>45429</v>
      </c>
      <c r="C129" s="113" t="s">
        <v>6</v>
      </c>
      <c r="D129" s="126"/>
      <c r="E129" s="91"/>
      <c r="F129" s="91">
        <v>4441.37</v>
      </c>
      <c r="G129" s="92">
        <f t="shared" si="6"/>
        <v>2877503.5199999996</v>
      </c>
      <c r="H129" s="170"/>
      <c r="I129" s="94">
        <f t="shared" si="7"/>
        <v>4441.37</v>
      </c>
      <c r="J129" s="115">
        <f t="shared" si="8"/>
        <v>45443</v>
      </c>
      <c r="K129" s="116" t="s">
        <v>6</v>
      </c>
    </row>
    <row r="130" spans="1:11" x14ac:dyDescent="0.15">
      <c r="A130" s="7" t="s">
        <v>2480</v>
      </c>
      <c r="B130" s="66">
        <v>45427</v>
      </c>
      <c r="C130" s="113" t="s">
        <v>6</v>
      </c>
      <c r="D130" s="126"/>
      <c r="E130" s="91"/>
      <c r="F130" s="91">
        <v>26586.240000000002</v>
      </c>
      <c r="G130" s="92">
        <f t="shared" si="6"/>
        <v>2873062.1499999994</v>
      </c>
      <c r="H130" s="170"/>
      <c r="I130" s="94">
        <f t="shared" si="7"/>
        <v>26586.240000000002</v>
      </c>
      <c r="J130" s="115">
        <f t="shared" si="8"/>
        <v>45443</v>
      </c>
      <c r="K130" s="116" t="s">
        <v>6</v>
      </c>
    </row>
    <row r="131" spans="1:11" x14ac:dyDescent="0.15">
      <c r="A131" s="7" t="s">
        <v>2480</v>
      </c>
      <c r="B131" s="66">
        <v>45420</v>
      </c>
      <c r="C131" s="113" t="s">
        <v>2566</v>
      </c>
      <c r="D131" s="126"/>
      <c r="E131" s="91">
        <v>921496.75</v>
      </c>
      <c r="F131" s="91"/>
      <c r="G131" s="92">
        <f t="shared" si="6"/>
        <v>2846475.9099999992</v>
      </c>
      <c r="H131" s="170"/>
      <c r="I131" s="94">
        <f t="shared" si="7"/>
        <v>-921496.75</v>
      </c>
      <c r="J131" s="115">
        <f t="shared" si="8"/>
        <v>45443</v>
      </c>
      <c r="K131" s="116" t="s">
        <v>1889</v>
      </c>
    </row>
    <row r="132" spans="1:11" x14ac:dyDescent="0.15">
      <c r="A132" s="7" t="s">
        <v>2480</v>
      </c>
      <c r="B132" s="66">
        <v>45419</v>
      </c>
      <c r="C132" s="113" t="s">
        <v>678</v>
      </c>
      <c r="D132" s="126" t="s">
        <v>478</v>
      </c>
      <c r="E132" s="91"/>
      <c r="F132" s="91">
        <v>10000000</v>
      </c>
      <c r="G132" s="92">
        <f t="shared" si="6"/>
        <v>3767972.6599999992</v>
      </c>
      <c r="H132" s="170"/>
      <c r="I132" s="94">
        <f t="shared" si="7"/>
        <v>10000000</v>
      </c>
      <c r="J132" s="115">
        <f t="shared" si="8"/>
        <v>45443</v>
      </c>
      <c r="K132" s="116" t="s">
        <v>1888</v>
      </c>
    </row>
    <row r="133" spans="1:11" x14ac:dyDescent="0.15">
      <c r="A133" s="7" t="s">
        <v>2480</v>
      </c>
      <c r="B133" s="66">
        <v>45419</v>
      </c>
      <c r="C133" s="113" t="s">
        <v>678</v>
      </c>
      <c r="D133" s="126" t="s">
        <v>2567</v>
      </c>
      <c r="E133" s="91">
        <v>6076829.4800000004</v>
      </c>
      <c r="F133" s="91"/>
      <c r="G133" s="92">
        <f t="shared" si="6"/>
        <v>-6232027.3400000008</v>
      </c>
      <c r="H133" s="170"/>
      <c r="I133" s="94">
        <f t="shared" si="7"/>
        <v>-6076829.4800000004</v>
      </c>
      <c r="J133" s="115">
        <f t="shared" si="8"/>
        <v>45443</v>
      </c>
      <c r="K133" s="116" t="s">
        <v>1888</v>
      </c>
    </row>
    <row r="134" spans="1:11" x14ac:dyDescent="0.15">
      <c r="A134" s="7" t="s">
        <v>2480</v>
      </c>
      <c r="B134" s="66">
        <v>45419</v>
      </c>
      <c r="C134" s="113" t="s">
        <v>678</v>
      </c>
      <c r="D134" s="126" t="s">
        <v>2568</v>
      </c>
      <c r="E134" s="91">
        <v>140000</v>
      </c>
      <c r="F134" s="91"/>
      <c r="G134" s="92">
        <f t="shared" si="6"/>
        <v>-155197.86000000002</v>
      </c>
      <c r="H134" s="170"/>
      <c r="I134" s="94">
        <f t="shared" si="7"/>
        <v>-140000</v>
      </c>
      <c r="J134" s="115">
        <f t="shared" si="8"/>
        <v>45443</v>
      </c>
      <c r="K134" s="116" t="s">
        <v>1888</v>
      </c>
    </row>
    <row r="135" spans="1:11" x14ac:dyDescent="0.15">
      <c r="A135" s="7" t="s">
        <v>2480</v>
      </c>
      <c r="B135" s="66">
        <v>45419</v>
      </c>
      <c r="C135" s="113" t="s">
        <v>678</v>
      </c>
      <c r="D135" s="126" t="s">
        <v>2569</v>
      </c>
      <c r="E135" s="91">
        <v>21240</v>
      </c>
      <c r="F135" s="91"/>
      <c r="G135" s="92">
        <f t="shared" si="6"/>
        <v>-15197.860000000019</v>
      </c>
      <c r="H135" s="170"/>
      <c r="I135" s="94">
        <f t="shared" si="7"/>
        <v>-21240</v>
      </c>
      <c r="J135" s="115">
        <f t="shared" si="8"/>
        <v>45443</v>
      </c>
      <c r="K135" s="116" t="s">
        <v>13</v>
      </c>
    </row>
    <row r="136" spans="1:11" x14ac:dyDescent="0.15">
      <c r="A136" s="7" t="s">
        <v>2480</v>
      </c>
      <c r="B136" s="66">
        <v>45419</v>
      </c>
      <c r="C136" s="113" t="s">
        <v>678</v>
      </c>
      <c r="D136" s="126" t="s">
        <v>823</v>
      </c>
      <c r="E136" s="91"/>
      <c r="F136" s="91">
        <v>1752.13</v>
      </c>
      <c r="G136" s="92">
        <f t="shared" si="6"/>
        <v>6042.1399999999803</v>
      </c>
      <c r="H136" s="170"/>
      <c r="I136" s="94">
        <f t="shared" si="7"/>
        <v>1752.13</v>
      </c>
      <c r="J136" s="115">
        <f t="shared" si="8"/>
        <v>45443</v>
      </c>
      <c r="K136" s="116" t="s">
        <v>13</v>
      </c>
    </row>
    <row r="137" spans="1:11" x14ac:dyDescent="0.15">
      <c r="A137" s="7" t="s">
        <v>2480</v>
      </c>
      <c r="B137" s="66">
        <v>45390</v>
      </c>
      <c r="C137" s="113" t="s">
        <v>2570</v>
      </c>
      <c r="D137" s="126"/>
      <c r="E137" s="91">
        <v>76438.36</v>
      </c>
      <c r="F137" s="91"/>
      <c r="G137" s="92">
        <f t="shared" si="6"/>
        <v>4290.0099999999802</v>
      </c>
      <c r="H137" s="170"/>
      <c r="I137" s="94">
        <f t="shared" si="7"/>
        <v>-76438.36</v>
      </c>
      <c r="J137" s="115">
        <f t="shared" si="8"/>
        <v>45412</v>
      </c>
      <c r="K137" s="116" t="s">
        <v>15</v>
      </c>
    </row>
    <row r="138" spans="1:11" x14ac:dyDescent="0.15">
      <c r="A138" s="7" t="s">
        <v>2480</v>
      </c>
      <c r="B138" s="66">
        <v>45386</v>
      </c>
      <c r="C138" s="113" t="s">
        <v>2563</v>
      </c>
      <c r="D138" s="126"/>
      <c r="E138" s="91"/>
      <c r="F138" s="91">
        <v>75000</v>
      </c>
      <c r="G138" s="92">
        <f t="shared" si="6"/>
        <v>80728.369999999981</v>
      </c>
      <c r="H138" s="170"/>
      <c r="I138" s="94">
        <f t="shared" si="7"/>
        <v>75000</v>
      </c>
      <c r="J138" s="115">
        <f t="shared" si="8"/>
        <v>45412</v>
      </c>
      <c r="K138" s="116" t="s">
        <v>737</v>
      </c>
    </row>
    <row r="139" spans="1:11" x14ac:dyDescent="0.15">
      <c r="A139" s="7" t="s">
        <v>2480</v>
      </c>
      <c r="B139" s="66">
        <v>45379</v>
      </c>
      <c r="C139" s="113" t="s">
        <v>2571</v>
      </c>
      <c r="D139" s="126"/>
      <c r="E139" s="91">
        <v>125.6</v>
      </c>
      <c r="F139" s="91"/>
      <c r="G139" s="92">
        <f t="shared" si="6"/>
        <v>5728.3699999999862</v>
      </c>
      <c r="H139" s="170"/>
      <c r="I139" s="94">
        <f t="shared" si="7"/>
        <v>-125.6</v>
      </c>
      <c r="J139" s="115">
        <f t="shared" si="8"/>
        <v>45382</v>
      </c>
      <c r="K139" s="116" t="s">
        <v>1879</v>
      </c>
    </row>
    <row r="140" spans="1:11" x14ac:dyDescent="0.15">
      <c r="A140" s="7" t="s">
        <v>2480</v>
      </c>
      <c r="B140" s="66">
        <v>45358</v>
      </c>
      <c r="C140" s="113" t="s">
        <v>2570</v>
      </c>
      <c r="D140" s="126"/>
      <c r="E140" s="91">
        <v>71506.850000000006</v>
      </c>
      <c r="F140" s="91"/>
      <c r="G140" s="92">
        <f t="shared" si="6"/>
        <v>5853.9699999999866</v>
      </c>
      <c r="H140" s="170"/>
      <c r="I140" s="94">
        <f t="shared" si="7"/>
        <v>-71506.850000000006</v>
      </c>
      <c r="J140" s="115">
        <f t="shared" si="8"/>
        <v>45382</v>
      </c>
      <c r="K140" s="116" t="s">
        <v>15</v>
      </c>
    </row>
    <row r="141" spans="1:11" x14ac:dyDescent="0.15">
      <c r="A141" s="7" t="s">
        <v>2480</v>
      </c>
      <c r="B141" s="66">
        <v>45358</v>
      </c>
      <c r="C141" s="113" t="s">
        <v>2563</v>
      </c>
      <c r="D141" s="126"/>
      <c r="E141" s="91"/>
      <c r="F141" s="91">
        <v>75000</v>
      </c>
      <c r="G141" s="92">
        <f t="shared" si="6"/>
        <v>77360.819999999992</v>
      </c>
      <c r="H141" s="170"/>
      <c r="I141" s="94">
        <f t="shared" si="7"/>
        <v>75000</v>
      </c>
      <c r="J141" s="115">
        <f t="shared" si="8"/>
        <v>45382</v>
      </c>
      <c r="K141" s="116" t="s">
        <v>737</v>
      </c>
    </row>
    <row r="142" spans="1:11" x14ac:dyDescent="0.15">
      <c r="A142" s="7" t="s">
        <v>2480</v>
      </c>
      <c r="B142" s="66">
        <v>45330</v>
      </c>
      <c r="C142" s="113" t="s">
        <v>2570</v>
      </c>
      <c r="D142" s="126"/>
      <c r="E142" s="91">
        <v>76438.36</v>
      </c>
      <c r="F142" s="91"/>
      <c r="G142" s="92">
        <f t="shared" si="6"/>
        <v>2360.8199999999924</v>
      </c>
      <c r="H142" s="170"/>
      <c r="I142" s="94">
        <f t="shared" si="7"/>
        <v>-76438.36</v>
      </c>
      <c r="J142" s="115">
        <f t="shared" si="8"/>
        <v>45351</v>
      </c>
      <c r="K142" s="116" t="s">
        <v>15</v>
      </c>
    </row>
    <row r="143" spans="1:11" x14ac:dyDescent="0.15">
      <c r="A143" s="7" t="s">
        <v>2480</v>
      </c>
      <c r="B143" s="66">
        <v>45330</v>
      </c>
      <c r="C143" s="113" t="s">
        <v>2572</v>
      </c>
      <c r="D143" s="126"/>
      <c r="E143" s="91">
        <v>3.6</v>
      </c>
      <c r="F143" s="91"/>
      <c r="G143" s="92">
        <f t="shared" si="6"/>
        <v>78799.179999999993</v>
      </c>
      <c r="H143" s="170"/>
      <c r="I143" s="94">
        <f t="shared" si="7"/>
        <v>-3.6</v>
      </c>
      <c r="J143" s="115">
        <f t="shared" si="8"/>
        <v>45351</v>
      </c>
      <c r="K143" s="116" t="s">
        <v>1865</v>
      </c>
    </row>
    <row r="144" spans="1:11" x14ac:dyDescent="0.15">
      <c r="A144" s="7" t="s">
        <v>2480</v>
      </c>
      <c r="B144" s="66">
        <v>45329</v>
      </c>
      <c r="C144" s="113" t="s">
        <v>2563</v>
      </c>
      <c r="D144" s="126"/>
      <c r="E144" s="91"/>
      <c r="F144" s="91">
        <v>50000</v>
      </c>
      <c r="G144" s="92">
        <f t="shared" si="6"/>
        <v>78802.78</v>
      </c>
      <c r="H144" s="170"/>
      <c r="I144" s="94">
        <f t="shared" si="7"/>
        <v>50000</v>
      </c>
      <c r="J144" s="115">
        <f t="shared" si="8"/>
        <v>45351</v>
      </c>
      <c r="K144" s="116" t="s">
        <v>737</v>
      </c>
    </row>
    <row r="145" spans="1:11" x14ac:dyDescent="0.15">
      <c r="A145" s="7" t="s">
        <v>2480</v>
      </c>
      <c r="B145" s="66">
        <v>45327</v>
      </c>
      <c r="C145" s="113" t="s">
        <v>2572</v>
      </c>
      <c r="D145" s="126"/>
      <c r="E145" s="91">
        <v>19948.5</v>
      </c>
      <c r="F145" s="91"/>
      <c r="G145" s="92">
        <f t="shared" si="6"/>
        <v>28802.779999999992</v>
      </c>
      <c r="H145" s="170"/>
      <c r="I145" s="94">
        <f t="shared" si="7"/>
        <v>-19948.5</v>
      </c>
      <c r="J145" s="115">
        <f t="shared" si="8"/>
        <v>45351</v>
      </c>
      <c r="K145" s="116" t="s">
        <v>1865</v>
      </c>
    </row>
    <row r="146" spans="1:11" x14ac:dyDescent="0.15">
      <c r="A146" s="7" t="s">
        <v>2480</v>
      </c>
      <c r="B146" s="66">
        <v>45327</v>
      </c>
      <c r="C146" s="113" t="s">
        <v>550</v>
      </c>
      <c r="D146" s="126"/>
      <c r="E146" s="91"/>
      <c r="F146" s="91">
        <v>180.24</v>
      </c>
      <c r="G146" s="92">
        <f t="shared" si="6"/>
        <v>48751.279999999992</v>
      </c>
      <c r="H146" s="170"/>
      <c r="I146" s="94">
        <f t="shared" si="7"/>
        <v>180.24</v>
      </c>
      <c r="J146" s="115">
        <f t="shared" si="8"/>
        <v>45351</v>
      </c>
      <c r="K146" s="116" t="s">
        <v>13</v>
      </c>
    </row>
    <row r="147" spans="1:11" x14ac:dyDescent="0.15">
      <c r="A147" s="7" t="s">
        <v>2480</v>
      </c>
      <c r="B147" s="66">
        <v>45300</v>
      </c>
      <c r="C147" s="113" t="s">
        <v>2570</v>
      </c>
      <c r="D147" s="126"/>
      <c r="E147" s="91">
        <v>76438.36</v>
      </c>
      <c r="F147" s="91"/>
      <c r="G147" s="92">
        <f t="shared" si="6"/>
        <v>48571.039999999994</v>
      </c>
      <c r="H147" s="170"/>
      <c r="I147" s="94">
        <f t="shared" si="7"/>
        <v>-76438.36</v>
      </c>
      <c r="J147" s="115">
        <f t="shared" si="8"/>
        <v>45322</v>
      </c>
      <c r="K147" s="116" t="s">
        <v>15</v>
      </c>
    </row>
    <row r="148" spans="1:11" x14ac:dyDescent="0.15">
      <c r="A148" s="7" t="s">
        <v>2480</v>
      </c>
      <c r="B148" s="66">
        <v>45299</v>
      </c>
      <c r="C148" s="113" t="s">
        <v>2566</v>
      </c>
      <c r="D148" s="126"/>
      <c r="E148" s="91"/>
      <c r="F148" s="91">
        <v>100000</v>
      </c>
      <c r="G148" s="92">
        <f t="shared" si="6"/>
        <v>125009.4</v>
      </c>
      <c r="H148" s="170"/>
      <c r="I148" s="94">
        <f t="shared" si="7"/>
        <v>100000</v>
      </c>
      <c r="J148" s="115">
        <f t="shared" si="8"/>
        <v>45322</v>
      </c>
      <c r="K148" s="116" t="s">
        <v>1889</v>
      </c>
    </row>
    <row r="149" spans="1:11" x14ac:dyDescent="0.15">
      <c r="A149" s="7" t="s">
        <v>2480</v>
      </c>
      <c r="B149" s="66">
        <v>45293</v>
      </c>
      <c r="C149" s="113" t="s">
        <v>2573</v>
      </c>
      <c r="D149" s="126"/>
      <c r="E149" s="91">
        <v>60000</v>
      </c>
      <c r="F149" s="91"/>
      <c r="G149" s="92">
        <f t="shared" si="6"/>
        <v>25009.399999999994</v>
      </c>
      <c r="H149" s="170"/>
      <c r="I149" s="94">
        <f t="shared" si="7"/>
        <v>-60000</v>
      </c>
      <c r="J149" s="115">
        <f t="shared" si="8"/>
        <v>45322</v>
      </c>
      <c r="K149" s="116" t="s">
        <v>1865</v>
      </c>
    </row>
    <row r="150" spans="1:11" x14ac:dyDescent="0.15">
      <c r="A150" s="7" t="s">
        <v>2480</v>
      </c>
      <c r="B150" s="66">
        <v>45293</v>
      </c>
      <c r="C150" s="113" t="s">
        <v>1652</v>
      </c>
      <c r="D150" s="126"/>
      <c r="E150" s="91">
        <v>39480</v>
      </c>
      <c r="F150" s="91"/>
      <c r="G150" s="92">
        <f t="shared" si="6"/>
        <v>85009.4</v>
      </c>
      <c r="H150" s="170"/>
      <c r="I150" s="94">
        <f t="shared" si="7"/>
        <v>-39480</v>
      </c>
      <c r="J150" s="115">
        <f t="shared" si="8"/>
        <v>45322</v>
      </c>
      <c r="K150" s="116" t="s">
        <v>2588</v>
      </c>
    </row>
    <row r="151" spans="1:11" x14ac:dyDescent="0.15">
      <c r="A151" s="7" t="s">
        <v>2480</v>
      </c>
      <c r="B151" s="66">
        <v>45288</v>
      </c>
      <c r="C151" s="113" t="s">
        <v>2566</v>
      </c>
      <c r="D151" s="126"/>
      <c r="E151" s="91"/>
      <c r="F151" s="91">
        <v>100000</v>
      </c>
      <c r="G151" s="92">
        <f t="shared" ref="G151:G156" si="9">G152+F151-E151</f>
        <v>124489.4</v>
      </c>
      <c r="H151" s="170"/>
      <c r="I151" s="94">
        <f t="shared" ref="I151:I247" si="10">-E151+F151</f>
        <v>100000</v>
      </c>
      <c r="J151" s="115">
        <f t="shared" ref="J151:J247" si="11">EOMONTH(B151,0)</f>
        <v>45291</v>
      </c>
      <c r="K151" s="116" t="s">
        <v>1889</v>
      </c>
    </row>
    <row r="152" spans="1:11" x14ac:dyDescent="0.15">
      <c r="A152" s="7" t="s">
        <v>2480</v>
      </c>
      <c r="B152" s="66">
        <v>45273</v>
      </c>
      <c r="C152" s="113" t="s">
        <v>2574</v>
      </c>
      <c r="D152" s="126"/>
      <c r="E152" s="91">
        <v>500</v>
      </c>
      <c r="F152" s="91"/>
      <c r="G152" s="92">
        <f t="shared" si="9"/>
        <v>24489.399999999994</v>
      </c>
      <c r="H152" s="170"/>
      <c r="I152" s="94">
        <f t="shared" si="10"/>
        <v>-500</v>
      </c>
      <c r="J152" s="115">
        <f t="shared" si="11"/>
        <v>45291</v>
      </c>
      <c r="K152" s="116" t="s">
        <v>1879</v>
      </c>
    </row>
    <row r="153" spans="1:11" x14ac:dyDescent="0.15">
      <c r="A153" s="7" t="s">
        <v>2480</v>
      </c>
      <c r="B153" s="66">
        <v>45268</v>
      </c>
      <c r="C153" s="113" t="s">
        <v>1891</v>
      </c>
      <c r="D153" s="126" t="s">
        <v>2575</v>
      </c>
      <c r="E153" s="91">
        <v>177830.01</v>
      </c>
      <c r="F153" s="91"/>
      <c r="G153" s="92">
        <f t="shared" si="9"/>
        <v>24989.399999999994</v>
      </c>
      <c r="H153" s="170"/>
      <c r="I153" s="94">
        <f t="shared" si="10"/>
        <v>-177830.01</v>
      </c>
      <c r="J153" s="115">
        <f t="shared" si="11"/>
        <v>45291</v>
      </c>
      <c r="K153" s="116" t="s">
        <v>737</v>
      </c>
    </row>
    <row r="154" spans="1:11" x14ac:dyDescent="0.15">
      <c r="A154" s="7" t="s">
        <v>2480</v>
      </c>
      <c r="B154" s="66">
        <v>45268</v>
      </c>
      <c r="C154" s="113" t="s">
        <v>2566</v>
      </c>
      <c r="D154" s="126"/>
      <c r="E154" s="91"/>
      <c r="F154" s="91">
        <v>177830.01</v>
      </c>
      <c r="G154" s="92">
        <f t="shared" si="9"/>
        <v>202819.41</v>
      </c>
      <c r="H154" s="170"/>
      <c r="I154" s="94">
        <f t="shared" si="10"/>
        <v>177830.01</v>
      </c>
      <c r="J154" s="115">
        <f t="shared" si="11"/>
        <v>45291</v>
      </c>
      <c r="K154" s="116" t="s">
        <v>1889</v>
      </c>
    </row>
    <row r="155" spans="1:11" x14ac:dyDescent="0.15">
      <c r="A155" s="7" t="s">
        <v>2480</v>
      </c>
      <c r="B155" s="66">
        <v>45268</v>
      </c>
      <c r="C155" s="113" t="s">
        <v>2570</v>
      </c>
      <c r="D155" s="126"/>
      <c r="E155" s="91">
        <v>73972.600000000006</v>
      </c>
      <c r="F155" s="91"/>
      <c r="G155" s="92">
        <f t="shared" si="9"/>
        <v>24989.399999999994</v>
      </c>
      <c r="H155" s="170"/>
      <c r="I155" s="94">
        <f t="shared" si="10"/>
        <v>-73972.600000000006</v>
      </c>
      <c r="J155" s="115">
        <f t="shared" si="11"/>
        <v>45291</v>
      </c>
      <c r="K155" s="116" t="s">
        <v>15</v>
      </c>
    </row>
    <row r="156" spans="1:11" x14ac:dyDescent="0.15">
      <c r="A156" s="7" t="s">
        <v>2480</v>
      </c>
      <c r="B156" s="66">
        <v>45267</v>
      </c>
      <c r="C156" s="113" t="s">
        <v>2576</v>
      </c>
      <c r="D156" s="126"/>
      <c r="E156" s="91">
        <v>1038</v>
      </c>
      <c r="F156" s="91"/>
      <c r="G156" s="92">
        <f t="shared" si="9"/>
        <v>98962</v>
      </c>
      <c r="H156" s="170"/>
      <c r="I156" s="94">
        <f t="shared" si="10"/>
        <v>-1038</v>
      </c>
      <c r="J156" s="115">
        <f t="shared" si="11"/>
        <v>45291</v>
      </c>
      <c r="K156" s="116" t="s">
        <v>1866</v>
      </c>
    </row>
    <row r="157" spans="1:11" x14ac:dyDescent="0.15">
      <c r="A157" s="7" t="s">
        <v>2480</v>
      </c>
      <c r="B157" s="66">
        <v>45267</v>
      </c>
      <c r="C157" s="113" t="s">
        <v>2566</v>
      </c>
      <c r="D157" s="126"/>
      <c r="E157" s="91"/>
      <c r="F157" s="91">
        <v>100000</v>
      </c>
      <c r="G157" s="92">
        <f>G218+F157-E157</f>
        <v>100000</v>
      </c>
      <c r="H157" s="170"/>
      <c r="I157" s="94">
        <f t="shared" si="10"/>
        <v>100000</v>
      </c>
      <c r="J157" s="115">
        <f t="shared" si="11"/>
        <v>45291</v>
      </c>
      <c r="K157" s="116" t="s">
        <v>1889</v>
      </c>
    </row>
    <row r="158" spans="1:11" s="55" customFormat="1" ht="16" x14ac:dyDescent="0.2">
      <c r="A158" s="55" t="s">
        <v>277</v>
      </c>
      <c r="B158" s="55" t="s">
        <v>277</v>
      </c>
      <c r="C158" s="55" t="s">
        <v>277</v>
      </c>
      <c r="D158" s="55" t="s">
        <v>277</v>
      </c>
      <c r="E158" s="55" t="s">
        <v>277</v>
      </c>
      <c r="F158" s="55" t="s">
        <v>277</v>
      </c>
      <c r="H158" s="171" t="s">
        <v>277</v>
      </c>
      <c r="I158" s="94" t="e">
        <f t="shared" ref="I158:I216" si="12">-E158+F158</f>
        <v>#VALUE!</v>
      </c>
      <c r="J158" s="115" t="e">
        <f t="shared" ref="J158:J216" si="13">EOMONTH(B158,0)</f>
        <v>#VALUE!</v>
      </c>
      <c r="K158" s="55" t="s">
        <v>277</v>
      </c>
    </row>
    <row r="159" spans="1:11" x14ac:dyDescent="0.15">
      <c r="A159" s="7" t="s">
        <v>5683</v>
      </c>
      <c r="B159" s="66">
        <v>45754</v>
      </c>
      <c r="C159" s="113" t="s">
        <v>44</v>
      </c>
      <c r="D159" s="126"/>
      <c r="E159" s="91">
        <v>13.6</v>
      </c>
      <c r="F159" s="91"/>
      <c r="G159" s="92">
        <f t="shared" ref="G159:G216" si="14">G160+F159-E159</f>
        <v>7525.9400000000014</v>
      </c>
      <c r="H159" s="170"/>
      <c r="I159" s="94">
        <f t="shared" si="12"/>
        <v>-13.6</v>
      </c>
      <c r="J159" s="115">
        <f t="shared" si="13"/>
        <v>45777</v>
      </c>
      <c r="K159" s="116" t="s">
        <v>5684</v>
      </c>
    </row>
    <row r="160" spans="1:11" x14ac:dyDescent="0.15">
      <c r="A160" s="7" t="s">
        <v>5683</v>
      </c>
      <c r="B160" s="66">
        <v>45751</v>
      </c>
      <c r="C160" s="113" t="s">
        <v>44</v>
      </c>
      <c r="D160" s="126"/>
      <c r="E160" s="91">
        <v>90.6</v>
      </c>
      <c r="F160" s="91"/>
      <c r="G160" s="92">
        <f t="shared" si="14"/>
        <v>7539.5400000000018</v>
      </c>
      <c r="H160" s="170"/>
      <c r="I160" s="94">
        <f t="shared" si="12"/>
        <v>-90.6</v>
      </c>
      <c r="J160" s="115">
        <f t="shared" si="13"/>
        <v>45777</v>
      </c>
      <c r="K160" s="116" t="s">
        <v>5684</v>
      </c>
    </row>
    <row r="161" spans="1:11" x14ac:dyDescent="0.15">
      <c r="A161" s="7" t="s">
        <v>5683</v>
      </c>
      <c r="B161" s="66">
        <v>45751</v>
      </c>
      <c r="C161" s="113" t="s">
        <v>44</v>
      </c>
      <c r="D161" s="126"/>
      <c r="E161" s="91">
        <v>16.87</v>
      </c>
      <c r="F161" s="91"/>
      <c r="G161" s="92">
        <f t="shared" si="14"/>
        <v>7630.1400000000021</v>
      </c>
      <c r="H161" s="170"/>
      <c r="I161" s="94">
        <f t="shared" si="12"/>
        <v>-16.87</v>
      </c>
      <c r="J161" s="115">
        <f t="shared" si="13"/>
        <v>45777</v>
      </c>
      <c r="K161" s="116" t="s">
        <v>5684</v>
      </c>
    </row>
    <row r="162" spans="1:11" x14ac:dyDescent="0.15">
      <c r="A162" s="7" t="s">
        <v>5683</v>
      </c>
      <c r="B162" s="66">
        <v>45751</v>
      </c>
      <c r="C162" s="113" t="s">
        <v>44</v>
      </c>
      <c r="D162" s="126"/>
      <c r="E162" s="91">
        <v>109.2</v>
      </c>
      <c r="F162" s="91"/>
      <c r="G162" s="92">
        <f t="shared" si="14"/>
        <v>7647.010000000002</v>
      </c>
      <c r="H162" s="170"/>
      <c r="I162" s="94">
        <f t="shared" si="12"/>
        <v>-109.2</v>
      </c>
      <c r="J162" s="115">
        <f t="shared" si="13"/>
        <v>45777</v>
      </c>
      <c r="K162" s="116" t="s">
        <v>5684</v>
      </c>
    </row>
    <row r="163" spans="1:11" x14ac:dyDescent="0.15">
      <c r="A163" s="7" t="s">
        <v>5683</v>
      </c>
      <c r="B163" s="66">
        <v>45751</v>
      </c>
      <c r="C163" s="113" t="s">
        <v>44</v>
      </c>
      <c r="D163" s="126"/>
      <c r="E163" s="91">
        <v>80.2</v>
      </c>
      <c r="F163" s="91"/>
      <c r="G163" s="92">
        <f t="shared" si="14"/>
        <v>7756.2100000000019</v>
      </c>
      <c r="H163" s="170"/>
      <c r="I163" s="94">
        <f t="shared" si="12"/>
        <v>-80.2</v>
      </c>
      <c r="J163" s="115">
        <f t="shared" si="13"/>
        <v>45777</v>
      </c>
      <c r="K163" s="116" t="s">
        <v>5684</v>
      </c>
    </row>
    <row r="164" spans="1:11" x14ac:dyDescent="0.15">
      <c r="A164" s="7" t="s">
        <v>5683</v>
      </c>
      <c r="B164" s="66">
        <v>45750</v>
      </c>
      <c r="C164" s="113" t="s">
        <v>44</v>
      </c>
      <c r="D164" s="126"/>
      <c r="E164" s="91">
        <v>13.3</v>
      </c>
      <c r="F164" s="91"/>
      <c r="G164" s="92">
        <f t="shared" si="14"/>
        <v>7836.4100000000017</v>
      </c>
      <c r="H164" s="170"/>
      <c r="I164" s="94">
        <f t="shared" si="12"/>
        <v>-13.3</v>
      </c>
      <c r="J164" s="115">
        <f t="shared" si="13"/>
        <v>45777</v>
      </c>
      <c r="K164" s="116" t="s">
        <v>5684</v>
      </c>
    </row>
    <row r="165" spans="1:11" x14ac:dyDescent="0.15">
      <c r="A165" s="7" t="s">
        <v>5683</v>
      </c>
      <c r="B165" s="66">
        <v>45750</v>
      </c>
      <c r="C165" s="113" t="s">
        <v>44</v>
      </c>
      <c r="D165" s="126"/>
      <c r="E165" s="91">
        <v>50.8</v>
      </c>
      <c r="F165" s="91"/>
      <c r="G165" s="92">
        <f t="shared" si="14"/>
        <v>7849.7100000000019</v>
      </c>
      <c r="H165" s="170"/>
      <c r="I165" s="94">
        <f t="shared" si="12"/>
        <v>-50.8</v>
      </c>
      <c r="J165" s="115">
        <f t="shared" si="13"/>
        <v>45777</v>
      </c>
      <c r="K165" s="116" t="s">
        <v>5684</v>
      </c>
    </row>
    <row r="166" spans="1:11" x14ac:dyDescent="0.15">
      <c r="A166" s="7" t="s">
        <v>5683</v>
      </c>
      <c r="B166" s="66">
        <v>45749</v>
      </c>
      <c r="C166" s="113" t="s">
        <v>44</v>
      </c>
      <c r="D166" s="126"/>
      <c r="E166" s="91">
        <v>8.3000000000000007</v>
      </c>
      <c r="F166" s="91"/>
      <c r="G166" s="92">
        <f t="shared" si="14"/>
        <v>7900.510000000002</v>
      </c>
      <c r="H166" s="170"/>
      <c r="I166" s="94">
        <f t="shared" si="12"/>
        <v>-8.3000000000000007</v>
      </c>
      <c r="J166" s="115">
        <f t="shared" si="13"/>
        <v>45777</v>
      </c>
      <c r="K166" s="116" t="s">
        <v>5684</v>
      </c>
    </row>
    <row r="167" spans="1:11" x14ac:dyDescent="0.15">
      <c r="A167" s="7" t="s">
        <v>5683</v>
      </c>
      <c r="B167" s="66">
        <v>45749</v>
      </c>
      <c r="C167" s="113" t="s">
        <v>44</v>
      </c>
      <c r="D167" s="126"/>
      <c r="E167" s="91">
        <v>25</v>
      </c>
      <c r="F167" s="91"/>
      <c r="G167" s="92">
        <f t="shared" si="14"/>
        <v>7908.8100000000022</v>
      </c>
      <c r="H167" s="170"/>
      <c r="I167" s="94">
        <f t="shared" si="12"/>
        <v>-25</v>
      </c>
      <c r="J167" s="115">
        <f t="shared" si="13"/>
        <v>45777</v>
      </c>
      <c r="K167" s="116" t="s">
        <v>5684</v>
      </c>
    </row>
    <row r="168" spans="1:11" x14ac:dyDescent="0.15">
      <c r="A168" s="7" t="s">
        <v>5683</v>
      </c>
      <c r="B168" s="66">
        <v>45749</v>
      </c>
      <c r="C168" s="113" t="s">
        <v>44</v>
      </c>
      <c r="D168" s="126"/>
      <c r="E168" s="91">
        <v>85.65</v>
      </c>
      <c r="F168" s="91"/>
      <c r="G168" s="92">
        <f t="shared" si="14"/>
        <v>7933.8100000000022</v>
      </c>
      <c r="H168" s="170"/>
      <c r="I168" s="94">
        <f t="shared" si="12"/>
        <v>-85.65</v>
      </c>
      <c r="J168" s="115">
        <f t="shared" si="13"/>
        <v>45777</v>
      </c>
      <c r="K168" s="116" t="s">
        <v>5684</v>
      </c>
    </row>
    <row r="169" spans="1:11" x14ac:dyDescent="0.15">
      <c r="A169" s="7" t="s">
        <v>5683</v>
      </c>
      <c r="B169" s="66">
        <v>45749</v>
      </c>
      <c r="C169" s="113" t="s">
        <v>44</v>
      </c>
      <c r="D169" s="126"/>
      <c r="E169" s="91">
        <v>4.58</v>
      </c>
      <c r="F169" s="91"/>
      <c r="G169" s="92">
        <f t="shared" si="14"/>
        <v>8019.4600000000019</v>
      </c>
      <c r="H169" s="170"/>
      <c r="I169" s="94">
        <f t="shared" si="12"/>
        <v>-4.58</v>
      </c>
      <c r="J169" s="115">
        <f t="shared" si="13"/>
        <v>45777</v>
      </c>
      <c r="K169" s="116" t="s">
        <v>5684</v>
      </c>
    </row>
    <row r="170" spans="1:11" x14ac:dyDescent="0.15">
      <c r="A170" s="7" t="s">
        <v>5683</v>
      </c>
      <c r="B170" s="66">
        <v>45749</v>
      </c>
      <c r="C170" s="113" t="s">
        <v>44</v>
      </c>
      <c r="D170" s="126"/>
      <c r="E170" s="91">
        <v>2.99</v>
      </c>
      <c r="F170" s="91"/>
      <c r="G170" s="92">
        <f t="shared" si="14"/>
        <v>8024.0400000000018</v>
      </c>
      <c r="H170" s="170"/>
      <c r="I170" s="94">
        <f t="shared" si="12"/>
        <v>-2.99</v>
      </c>
      <c r="J170" s="115">
        <f t="shared" si="13"/>
        <v>45777</v>
      </c>
      <c r="K170" s="116" t="s">
        <v>5684</v>
      </c>
    </row>
    <row r="171" spans="1:11" x14ac:dyDescent="0.15">
      <c r="A171" s="7" t="s">
        <v>5683</v>
      </c>
      <c r="B171" s="66">
        <v>45749</v>
      </c>
      <c r="C171" s="113" t="s">
        <v>44</v>
      </c>
      <c r="D171" s="126"/>
      <c r="E171" s="91">
        <v>30.65</v>
      </c>
      <c r="F171" s="91"/>
      <c r="G171" s="92">
        <f t="shared" si="14"/>
        <v>8027.0300000000016</v>
      </c>
      <c r="H171" s="170"/>
      <c r="I171" s="94">
        <f t="shared" si="12"/>
        <v>-30.65</v>
      </c>
      <c r="J171" s="115">
        <f t="shared" si="13"/>
        <v>45777</v>
      </c>
      <c r="K171" s="116" t="s">
        <v>5684</v>
      </c>
    </row>
    <row r="172" spans="1:11" x14ac:dyDescent="0.15">
      <c r="A172" s="7" t="s">
        <v>5683</v>
      </c>
      <c r="B172" s="66">
        <v>45748</v>
      </c>
      <c r="C172" s="113" t="s">
        <v>44</v>
      </c>
      <c r="D172" s="126"/>
      <c r="E172" s="91">
        <v>4.8499999999999996</v>
      </c>
      <c r="F172" s="91"/>
      <c r="G172" s="92">
        <f t="shared" si="14"/>
        <v>8057.6800000000012</v>
      </c>
      <c r="H172" s="170"/>
      <c r="I172" s="94">
        <f t="shared" si="12"/>
        <v>-4.8499999999999996</v>
      </c>
      <c r="J172" s="115">
        <f t="shared" si="13"/>
        <v>45777</v>
      </c>
      <c r="K172" s="116" t="s">
        <v>5684</v>
      </c>
    </row>
    <row r="173" spans="1:11" x14ac:dyDescent="0.15">
      <c r="A173" s="7" t="s">
        <v>5683</v>
      </c>
      <c r="B173" s="66">
        <v>45748</v>
      </c>
      <c r="C173" s="113" t="s">
        <v>44</v>
      </c>
      <c r="D173" s="126"/>
      <c r="E173" s="91">
        <v>49.8</v>
      </c>
      <c r="F173" s="91"/>
      <c r="G173" s="92">
        <f t="shared" si="14"/>
        <v>8062.5300000000016</v>
      </c>
      <c r="H173" s="170"/>
      <c r="I173" s="94">
        <f t="shared" si="12"/>
        <v>-49.8</v>
      </c>
      <c r="J173" s="115">
        <f t="shared" si="13"/>
        <v>45777</v>
      </c>
      <c r="K173" s="116" t="s">
        <v>5684</v>
      </c>
    </row>
    <row r="174" spans="1:11" x14ac:dyDescent="0.15">
      <c r="A174" s="7" t="s">
        <v>5683</v>
      </c>
      <c r="B174" s="66">
        <v>45748</v>
      </c>
      <c r="C174" s="113" t="s">
        <v>44</v>
      </c>
      <c r="D174" s="126"/>
      <c r="E174" s="91">
        <v>16.27</v>
      </c>
      <c r="F174" s="91"/>
      <c r="G174" s="92">
        <f t="shared" si="14"/>
        <v>8112.3300000000017</v>
      </c>
      <c r="H174" s="170"/>
      <c r="I174" s="94">
        <f t="shared" si="12"/>
        <v>-16.27</v>
      </c>
      <c r="J174" s="115">
        <f t="shared" si="13"/>
        <v>45777</v>
      </c>
      <c r="K174" s="116" t="s">
        <v>5684</v>
      </c>
    </row>
    <row r="175" spans="1:11" x14ac:dyDescent="0.15">
      <c r="A175" s="7" t="s">
        <v>5683</v>
      </c>
      <c r="B175" s="66">
        <v>45748</v>
      </c>
      <c r="C175" s="113" t="s">
        <v>44</v>
      </c>
      <c r="D175" s="126"/>
      <c r="E175" s="91">
        <v>6.34</v>
      </c>
      <c r="F175" s="91"/>
      <c r="G175" s="92">
        <f t="shared" si="14"/>
        <v>8128.6000000000022</v>
      </c>
      <c r="H175" s="170"/>
      <c r="I175" s="94">
        <f t="shared" si="12"/>
        <v>-6.34</v>
      </c>
      <c r="J175" s="115">
        <f t="shared" si="13"/>
        <v>45777</v>
      </c>
      <c r="K175" s="116" t="s">
        <v>5684</v>
      </c>
    </row>
    <row r="176" spans="1:11" x14ac:dyDescent="0.15">
      <c r="A176" s="7" t="s">
        <v>5683</v>
      </c>
      <c r="B176" s="66">
        <v>45748</v>
      </c>
      <c r="C176" s="113" t="s">
        <v>44</v>
      </c>
      <c r="D176" s="126"/>
      <c r="E176" s="91">
        <v>86.35</v>
      </c>
      <c r="F176" s="91"/>
      <c r="G176" s="92">
        <f t="shared" si="14"/>
        <v>8134.9400000000023</v>
      </c>
      <c r="H176" s="170"/>
      <c r="I176" s="94">
        <f t="shared" si="12"/>
        <v>-86.35</v>
      </c>
      <c r="J176" s="115">
        <f t="shared" si="13"/>
        <v>45777</v>
      </c>
      <c r="K176" s="116" t="s">
        <v>5684</v>
      </c>
    </row>
    <row r="177" spans="1:11" x14ac:dyDescent="0.15">
      <c r="A177" s="7" t="s">
        <v>5683</v>
      </c>
      <c r="B177" s="66">
        <v>45747</v>
      </c>
      <c r="C177" s="113" t="s">
        <v>44</v>
      </c>
      <c r="D177" s="126"/>
      <c r="E177" s="91">
        <v>13.3</v>
      </c>
      <c r="F177" s="91"/>
      <c r="G177" s="92">
        <f t="shared" si="14"/>
        <v>8221.2900000000027</v>
      </c>
      <c r="H177" s="170"/>
      <c r="I177" s="94">
        <f t="shared" si="12"/>
        <v>-13.3</v>
      </c>
      <c r="J177" s="115">
        <f t="shared" si="13"/>
        <v>45747</v>
      </c>
      <c r="K177" s="116" t="s">
        <v>5684</v>
      </c>
    </row>
    <row r="178" spans="1:11" x14ac:dyDescent="0.15">
      <c r="A178" s="7" t="s">
        <v>5683</v>
      </c>
      <c r="B178" s="66">
        <v>45747</v>
      </c>
      <c r="C178" s="113" t="s">
        <v>44</v>
      </c>
      <c r="D178" s="126"/>
      <c r="E178" s="91">
        <v>7.5</v>
      </c>
      <c r="F178" s="91"/>
      <c r="G178" s="92">
        <f t="shared" si="14"/>
        <v>8234.590000000002</v>
      </c>
      <c r="H178" s="170"/>
      <c r="I178" s="94">
        <f t="shared" si="12"/>
        <v>-7.5</v>
      </c>
      <c r="J178" s="115">
        <f t="shared" si="13"/>
        <v>45747</v>
      </c>
      <c r="K178" s="116" t="s">
        <v>5684</v>
      </c>
    </row>
    <row r="179" spans="1:11" x14ac:dyDescent="0.15">
      <c r="A179" s="7" t="s">
        <v>5683</v>
      </c>
      <c r="B179" s="66">
        <v>45747</v>
      </c>
      <c r="C179" s="113" t="s">
        <v>44</v>
      </c>
      <c r="D179" s="126"/>
      <c r="E179" s="91">
        <v>46.8</v>
      </c>
      <c r="F179" s="91"/>
      <c r="G179" s="92">
        <f t="shared" si="14"/>
        <v>8242.090000000002</v>
      </c>
      <c r="H179" s="170"/>
      <c r="I179" s="94">
        <f t="shared" si="12"/>
        <v>-46.8</v>
      </c>
      <c r="J179" s="115">
        <f t="shared" si="13"/>
        <v>45747</v>
      </c>
      <c r="K179" s="116" t="s">
        <v>5684</v>
      </c>
    </row>
    <row r="180" spans="1:11" x14ac:dyDescent="0.15">
      <c r="A180" s="7" t="s">
        <v>5683</v>
      </c>
      <c r="B180" s="66">
        <v>45747</v>
      </c>
      <c r="C180" s="113" t="s">
        <v>44</v>
      </c>
      <c r="D180" s="126"/>
      <c r="E180" s="91">
        <v>14.67</v>
      </c>
      <c r="F180" s="91"/>
      <c r="G180" s="92">
        <f t="shared" si="14"/>
        <v>8288.8900000000012</v>
      </c>
      <c r="H180" s="170"/>
      <c r="I180" s="94">
        <f t="shared" si="12"/>
        <v>-14.67</v>
      </c>
      <c r="J180" s="115">
        <f t="shared" si="13"/>
        <v>45747</v>
      </c>
      <c r="K180" s="116" t="s">
        <v>5684</v>
      </c>
    </row>
    <row r="181" spans="1:11" x14ac:dyDescent="0.15">
      <c r="A181" s="7" t="s">
        <v>5683</v>
      </c>
      <c r="B181" s="66">
        <v>45747</v>
      </c>
      <c r="C181" s="113" t="s">
        <v>44</v>
      </c>
      <c r="D181" s="126"/>
      <c r="E181" s="91">
        <v>6.3</v>
      </c>
      <c r="F181" s="91"/>
      <c r="G181" s="92">
        <f t="shared" si="14"/>
        <v>8303.5600000000013</v>
      </c>
      <c r="H181" s="170"/>
      <c r="I181" s="94">
        <f t="shared" si="12"/>
        <v>-6.3</v>
      </c>
      <c r="J181" s="115">
        <f t="shared" si="13"/>
        <v>45747</v>
      </c>
      <c r="K181" s="116" t="s">
        <v>5684</v>
      </c>
    </row>
    <row r="182" spans="1:11" x14ac:dyDescent="0.15">
      <c r="A182" s="7" t="s">
        <v>5683</v>
      </c>
      <c r="B182" s="66">
        <v>45747</v>
      </c>
      <c r="C182" s="113" t="s">
        <v>44</v>
      </c>
      <c r="D182" s="126"/>
      <c r="E182" s="91">
        <v>4.7699999999999996</v>
      </c>
      <c r="F182" s="91"/>
      <c r="G182" s="92">
        <f t="shared" si="14"/>
        <v>8309.86</v>
      </c>
      <c r="H182" s="170"/>
      <c r="I182" s="94">
        <f t="shared" si="12"/>
        <v>-4.7699999999999996</v>
      </c>
      <c r="J182" s="115">
        <f t="shared" si="13"/>
        <v>45747</v>
      </c>
      <c r="K182" s="116" t="s">
        <v>5684</v>
      </c>
    </row>
    <row r="183" spans="1:11" x14ac:dyDescent="0.15">
      <c r="A183" s="7" t="s">
        <v>5683</v>
      </c>
      <c r="B183" s="66">
        <v>45747</v>
      </c>
      <c r="C183" s="113" t="s">
        <v>44</v>
      </c>
      <c r="D183" s="126"/>
      <c r="E183" s="91">
        <v>6.2</v>
      </c>
      <c r="F183" s="91"/>
      <c r="G183" s="92">
        <f t="shared" si="14"/>
        <v>8314.630000000001</v>
      </c>
      <c r="H183" s="170"/>
      <c r="I183" s="94">
        <f t="shared" si="12"/>
        <v>-6.2</v>
      </c>
      <c r="J183" s="115">
        <f t="shared" si="13"/>
        <v>45747</v>
      </c>
      <c r="K183" s="116" t="s">
        <v>5684</v>
      </c>
    </row>
    <row r="184" spans="1:11" x14ac:dyDescent="0.15">
      <c r="A184" s="7" t="s">
        <v>5683</v>
      </c>
      <c r="B184" s="66">
        <v>45747</v>
      </c>
      <c r="C184" s="113" t="s">
        <v>44</v>
      </c>
      <c r="D184" s="126"/>
      <c r="E184" s="91">
        <v>6.2</v>
      </c>
      <c r="F184" s="91"/>
      <c r="G184" s="92">
        <f t="shared" si="14"/>
        <v>8320.8300000000017</v>
      </c>
      <c r="H184" s="170"/>
      <c r="I184" s="94">
        <f t="shared" si="12"/>
        <v>-6.2</v>
      </c>
      <c r="J184" s="115">
        <f t="shared" si="13"/>
        <v>45747</v>
      </c>
      <c r="K184" s="116" t="s">
        <v>5684</v>
      </c>
    </row>
    <row r="185" spans="1:11" x14ac:dyDescent="0.15">
      <c r="A185" s="7" t="s">
        <v>5683</v>
      </c>
      <c r="B185" s="66">
        <v>45747</v>
      </c>
      <c r="C185" s="113" t="s">
        <v>44</v>
      </c>
      <c r="D185" s="126"/>
      <c r="E185" s="91">
        <v>13.68</v>
      </c>
      <c r="F185" s="91"/>
      <c r="G185" s="92">
        <f t="shared" si="14"/>
        <v>8327.0300000000025</v>
      </c>
      <c r="H185" s="170"/>
      <c r="I185" s="94">
        <f t="shared" si="12"/>
        <v>-13.68</v>
      </c>
      <c r="J185" s="115">
        <f t="shared" si="13"/>
        <v>45747</v>
      </c>
      <c r="K185" s="116" t="s">
        <v>5684</v>
      </c>
    </row>
    <row r="186" spans="1:11" x14ac:dyDescent="0.15">
      <c r="A186" s="7" t="s">
        <v>5683</v>
      </c>
      <c r="B186" s="66">
        <v>45747</v>
      </c>
      <c r="C186" s="113" t="s">
        <v>44</v>
      </c>
      <c r="D186" s="126"/>
      <c r="E186" s="91">
        <v>61.75</v>
      </c>
      <c r="F186" s="91"/>
      <c r="G186" s="92">
        <f t="shared" si="14"/>
        <v>8340.7100000000028</v>
      </c>
      <c r="H186" s="170"/>
      <c r="I186" s="94">
        <f t="shared" si="12"/>
        <v>-61.75</v>
      </c>
      <c r="J186" s="115">
        <f t="shared" si="13"/>
        <v>45747</v>
      </c>
      <c r="K186" s="116" t="s">
        <v>5684</v>
      </c>
    </row>
    <row r="187" spans="1:11" x14ac:dyDescent="0.15">
      <c r="A187" s="7" t="s">
        <v>5683</v>
      </c>
      <c r="B187" s="66">
        <v>45747</v>
      </c>
      <c r="C187" s="113" t="s">
        <v>44</v>
      </c>
      <c r="D187" s="126"/>
      <c r="E187" s="91">
        <v>2.85</v>
      </c>
      <c r="F187" s="91"/>
      <c r="G187" s="92">
        <f t="shared" si="14"/>
        <v>8402.4600000000028</v>
      </c>
      <c r="H187" s="170"/>
      <c r="I187" s="94">
        <f t="shared" si="12"/>
        <v>-2.85</v>
      </c>
      <c r="J187" s="115">
        <f t="shared" si="13"/>
        <v>45747</v>
      </c>
      <c r="K187" s="116" t="s">
        <v>5684</v>
      </c>
    </row>
    <row r="188" spans="1:11" x14ac:dyDescent="0.15">
      <c r="A188" s="7" t="s">
        <v>5683</v>
      </c>
      <c r="B188" s="66">
        <v>45747</v>
      </c>
      <c r="C188" s="113" t="s">
        <v>44</v>
      </c>
      <c r="D188" s="126"/>
      <c r="E188" s="91">
        <v>14.8</v>
      </c>
      <c r="F188" s="91"/>
      <c r="G188" s="92">
        <f t="shared" si="14"/>
        <v>8405.3100000000031</v>
      </c>
      <c r="H188" s="170"/>
      <c r="I188" s="94">
        <f t="shared" si="12"/>
        <v>-14.8</v>
      </c>
      <c r="J188" s="115">
        <f t="shared" si="13"/>
        <v>45747</v>
      </c>
      <c r="K188" s="116" t="s">
        <v>5684</v>
      </c>
    </row>
    <row r="189" spans="1:11" x14ac:dyDescent="0.15">
      <c r="A189" s="7" t="s">
        <v>5683</v>
      </c>
      <c r="B189" s="66">
        <v>45747</v>
      </c>
      <c r="C189" s="113" t="s">
        <v>44</v>
      </c>
      <c r="D189" s="126"/>
      <c r="E189" s="91">
        <v>65.75</v>
      </c>
      <c r="F189" s="91"/>
      <c r="G189" s="92">
        <f t="shared" si="14"/>
        <v>8420.1100000000024</v>
      </c>
      <c r="H189" s="170"/>
      <c r="I189" s="94">
        <f t="shared" si="12"/>
        <v>-65.75</v>
      </c>
      <c r="J189" s="115">
        <f t="shared" si="13"/>
        <v>45747</v>
      </c>
      <c r="K189" s="116" t="s">
        <v>5684</v>
      </c>
    </row>
    <row r="190" spans="1:11" x14ac:dyDescent="0.15">
      <c r="A190" s="7" t="s">
        <v>5683</v>
      </c>
      <c r="B190" s="66">
        <v>45747</v>
      </c>
      <c r="C190" s="113" t="s">
        <v>44</v>
      </c>
      <c r="D190" s="126"/>
      <c r="E190" s="91">
        <v>15.55</v>
      </c>
      <c r="F190" s="91"/>
      <c r="G190" s="92">
        <f t="shared" si="14"/>
        <v>8485.8600000000024</v>
      </c>
      <c r="H190" s="170"/>
      <c r="I190" s="94">
        <f t="shared" si="12"/>
        <v>-15.55</v>
      </c>
      <c r="J190" s="115">
        <f t="shared" si="13"/>
        <v>45747</v>
      </c>
      <c r="K190" s="116" t="s">
        <v>5684</v>
      </c>
    </row>
    <row r="191" spans="1:11" x14ac:dyDescent="0.15">
      <c r="A191" s="7" t="s">
        <v>5683</v>
      </c>
      <c r="B191" s="66">
        <v>45744</v>
      </c>
      <c r="C191" s="113" t="s">
        <v>44</v>
      </c>
      <c r="D191" s="126"/>
      <c r="E191" s="91">
        <v>13.3</v>
      </c>
      <c r="F191" s="91"/>
      <c r="G191" s="92">
        <f t="shared" si="14"/>
        <v>8501.4100000000017</v>
      </c>
      <c r="H191" s="170"/>
      <c r="I191" s="94">
        <f t="shared" si="12"/>
        <v>-13.3</v>
      </c>
      <c r="J191" s="115">
        <f t="shared" si="13"/>
        <v>45747</v>
      </c>
      <c r="K191" s="116" t="s">
        <v>5684</v>
      </c>
    </row>
    <row r="192" spans="1:11" x14ac:dyDescent="0.15">
      <c r="A192" s="7" t="s">
        <v>5683</v>
      </c>
      <c r="B192" s="66">
        <v>45744</v>
      </c>
      <c r="C192" s="113" t="s">
        <v>44</v>
      </c>
      <c r="D192" s="126"/>
      <c r="E192" s="91">
        <v>9.3000000000000007</v>
      </c>
      <c r="F192" s="91"/>
      <c r="G192" s="92">
        <f t="shared" si="14"/>
        <v>8514.7100000000009</v>
      </c>
      <c r="H192" s="170"/>
      <c r="I192" s="94">
        <f t="shared" si="12"/>
        <v>-9.3000000000000007</v>
      </c>
      <c r="J192" s="115">
        <f t="shared" si="13"/>
        <v>45747</v>
      </c>
      <c r="K192" s="116" t="s">
        <v>5684</v>
      </c>
    </row>
    <row r="193" spans="1:11" x14ac:dyDescent="0.15">
      <c r="A193" s="7" t="s">
        <v>5683</v>
      </c>
      <c r="B193" s="66">
        <v>45744</v>
      </c>
      <c r="C193" s="113" t="s">
        <v>44</v>
      </c>
      <c r="D193" s="126"/>
      <c r="E193" s="91">
        <v>25.64</v>
      </c>
      <c r="F193" s="91"/>
      <c r="G193" s="92">
        <f t="shared" si="14"/>
        <v>8524.01</v>
      </c>
      <c r="H193" s="170"/>
      <c r="I193" s="94">
        <f t="shared" si="12"/>
        <v>-25.64</v>
      </c>
      <c r="J193" s="115">
        <f t="shared" si="13"/>
        <v>45747</v>
      </c>
      <c r="K193" s="116" t="s">
        <v>5684</v>
      </c>
    </row>
    <row r="194" spans="1:11" x14ac:dyDescent="0.15">
      <c r="A194" s="7" t="s">
        <v>5683</v>
      </c>
      <c r="B194" s="66">
        <v>45744</v>
      </c>
      <c r="C194" s="113" t="s">
        <v>44</v>
      </c>
      <c r="D194" s="126"/>
      <c r="E194" s="91">
        <v>22.67</v>
      </c>
      <c r="F194" s="91"/>
      <c r="G194" s="92">
        <f t="shared" si="14"/>
        <v>8549.65</v>
      </c>
      <c r="H194" s="170"/>
      <c r="I194" s="94">
        <f t="shared" si="12"/>
        <v>-22.67</v>
      </c>
      <c r="J194" s="115">
        <f t="shared" si="13"/>
        <v>45747</v>
      </c>
      <c r="K194" s="116" t="s">
        <v>5684</v>
      </c>
    </row>
    <row r="195" spans="1:11" x14ac:dyDescent="0.15">
      <c r="A195" s="7" t="s">
        <v>5683</v>
      </c>
      <c r="B195" s="66">
        <v>45744</v>
      </c>
      <c r="C195" s="113" t="s">
        <v>44</v>
      </c>
      <c r="D195" s="126"/>
      <c r="E195" s="91">
        <v>3.99</v>
      </c>
      <c r="F195" s="91"/>
      <c r="G195" s="92">
        <f t="shared" si="14"/>
        <v>8572.32</v>
      </c>
      <c r="H195" s="170"/>
      <c r="I195" s="94">
        <f t="shared" si="12"/>
        <v>-3.99</v>
      </c>
      <c r="J195" s="115">
        <f t="shared" si="13"/>
        <v>45747</v>
      </c>
      <c r="K195" s="116" t="s">
        <v>5684</v>
      </c>
    </row>
    <row r="196" spans="1:11" x14ac:dyDescent="0.15">
      <c r="A196" s="7" t="s">
        <v>5683</v>
      </c>
      <c r="B196" s="66">
        <v>45743</v>
      </c>
      <c r="C196" s="113" t="s">
        <v>44</v>
      </c>
      <c r="D196" s="126"/>
      <c r="E196" s="91">
        <v>74.2</v>
      </c>
      <c r="F196" s="91"/>
      <c r="G196" s="92">
        <f t="shared" si="14"/>
        <v>8576.31</v>
      </c>
      <c r="H196" s="170"/>
      <c r="I196" s="94">
        <f t="shared" si="12"/>
        <v>-74.2</v>
      </c>
      <c r="J196" s="115">
        <f t="shared" si="13"/>
        <v>45747</v>
      </c>
      <c r="K196" s="116" t="s">
        <v>5684</v>
      </c>
    </row>
    <row r="197" spans="1:11" x14ac:dyDescent="0.15">
      <c r="A197" s="7" t="s">
        <v>5683</v>
      </c>
      <c r="B197" s="66">
        <v>45743</v>
      </c>
      <c r="C197" s="113"/>
      <c r="D197" s="126"/>
      <c r="E197" s="91"/>
      <c r="F197" s="91">
        <v>3000</v>
      </c>
      <c r="G197" s="92">
        <f t="shared" si="14"/>
        <v>8650.51</v>
      </c>
      <c r="H197" s="170"/>
      <c r="I197" s="94">
        <f t="shared" si="12"/>
        <v>3000</v>
      </c>
      <c r="J197" s="115">
        <f t="shared" si="13"/>
        <v>45747</v>
      </c>
      <c r="K197" s="116" t="s">
        <v>737</v>
      </c>
    </row>
    <row r="198" spans="1:11" x14ac:dyDescent="0.15">
      <c r="A198" s="7" t="s">
        <v>5683</v>
      </c>
      <c r="B198" s="66">
        <v>45742</v>
      </c>
      <c r="C198" s="113"/>
      <c r="D198" s="126"/>
      <c r="E198" s="91"/>
      <c r="F198" s="91">
        <v>5000</v>
      </c>
      <c r="G198" s="92">
        <f t="shared" si="14"/>
        <v>5650.51</v>
      </c>
      <c r="H198" s="170"/>
      <c r="I198" s="94">
        <f t="shared" si="12"/>
        <v>5000</v>
      </c>
      <c r="J198" s="115">
        <f t="shared" si="13"/>
        <v>45747</v>
      </c>
      <c r="K198" s="116" t="s">
        <v>737</v>
      </c>
    </row>
    <row r="199" spans="1:11" x14ac:dyDescent="0.15">
      <c r="A199" s="7" t="s">
        <v>5683</v>
      </c>
      <c r="B199" s="66">
        <v>45740</v>
      </c>
      <c r="C199" s="113" t="s">
        <v>44</v>
      </c>
      <c r="D199" s="126"/>
      <c r="E199" s="91">
        <v>204</v>
      </c>
      <c r="F199" s="91"/>
      <c r="G199" s="92">
        <f t="shared" si="14"/>
        <v>650.51000000000022</v>
      </c>
      <c r="H199" s="170"/>
      <c r="I199" s="94">
        <f t="shared" si="12"/>
        <v>-204</v>
      </c>
      <c r="J199" s="115">
        <f t="shared" si="13"/>
        <v>45747</v>
      </c>
      <c r="K199" s="116" t="s">
        <v>5684</v>
      </c>
    </row>
    <row r="200" spans="1:11" x14ac:dyDescent="0.15">
      <c r="A200" s="7" t="s">
        <v>5683</v>
      </c>
      <c r="B200" s="66">
        <v>45740</v>
      </c>
      <c r="C200" s="113" t="s">
        <v>44</v>
      </c>
      <c r="D200" s="126"/>
      <c r="E200" s="91">
        <v>204</v>
      </c>
      <c r="F200" s="91"/>
      <c r="G200" s="92">
        <f t="shared" si="14"/>
        <v>854.51000000000022</v>
      </c>
      <c r="H200" s="170"/>
      <c r="I200" s="94">
        <f t="shared" si="12"/>
        <v>-204</v>
      </c>
      <c r="J200" s="115">
        <f t="shared" si="13"/>
        <v>45747</v>
      </c>
      <c r="K200" s="116" t="s">
        <v>5684</v>
      </c>
    </row>
    <row r="201" spans="1:11" x14ac:dyDescent="0.15">
      <c r="A201" s="7" t="s">
        <v>5683</v>
      </c>
      <c r="B201" s="66">
        <v>45740</v>
      </c>
      <c r="C201" s="113" t="s">
        <v>44</v>
      </c>
      <c r="D201" s="126"/>
      <c r="E201" s="91">
        <v>5.63</v>
      </c>
      <c r="F201" s="91"/>
      <c r="G201" s="92">
        <f t="shared" si="14"/>
        <v>1058.5100000000002</v>
      </c>
      <c r="H201" s="170"/>
      <c r="I201" s="94">
        <f t="shared" si="12"/>
        <v>-5.63</v>
      </c>
      <c r="J201" s="115">
        <f t="shared" si="13"/>
        <v>45747</v>
      </c>
      <c r="K201" s="116" t="s">
        <v>5684</v>
      </c>
    </row>
    <row r="202" spans="1:11" x14ac:dyDescent="0.15">
      <c r="A202" s="7" t="s">
        <v>5683</v>
      </c>
      <c r="B202" s="66">
        <v>45740</v>
      </c>
      <c r="C202" s="113" t="s">
        <v>44</v>
      </c>
      <c r="D202" s="126"/>
      <c r="E202" s="91">
        <v>17.3</v>
      </c>
      <c r="F202" s="91"/>
      <c r="G202" s="92">
        <f t="shared" si="14"/>
        <v>1064.1400000000003</v>
      </c>
      <c r="H202" s="170"/>
      <c r="I202" s="94">
        <f t="shared" si="12"/>
        <v>-17.3</v>
      </c>
      <c r="J202" s="115">
        <f t="shared" si="13"/>
        <v>45747</v>
      </c>
      <c r="K202" s="116" t="s">
        <v>5684</v>
      </c>
    </row>
    <row r="203" spans="1:11" x14ac:dyDescent="0.15">
      <c r="A203" s="7" t="s">
        <v>5683</v>
      </c>
      <c r="B203" s="66">
        <v>45740</v>
      </c>
      <c r="C203" s="113" t="s">
        <v>44</v>
      </c>
      <c r="D203" s="126"/>
      <c r="E203" s="91">
        <v>23.85</v>
      </c>
      <c r="F203" s="91"/>
      <c r="G203" s="92">
        <f t="shared" si="14"/>
        <v>1081.4400000000003</v>
      </c>
      <c r="H203" s="170"/>
      <c r="I203" s="94">
        <f t="shared" si="12"/>
        <v>-23.85</v>
      </c>
      <c r="J203" s="115">
        <f t="shared" si="13"/>
        <v>45747</v>
      </c>
      <c r="K203" s="116" t="s">
        <v>5684</v>
      </c>
    </row>
    <row r="204" spans="1:11" x14ac:dyDescent="0.15">
      <c r="A204" s="7" t="s">
        <v>5683</v>
      </c>
      <c r="B204" s="66">
        <v>45740</v>
      </c>
      <c r="C204" s="113" t="s">
        <v>44</v>
      </c>
      <c r="D204" s="126"/>
      <c r="E204" s="91">
        <v>10.95</v>
      </c>
      <c r="F204" s="91"/>
      <c r="G204" s="92">
        <f t="shared" si="14"/>
        <v>1105.2900000000002</v>
      </c>
      <c r="H204" s="170"/>
      <c r="I204" s="94">
        <f t="shared" si="12"/>
        <v>-10.95</v>
      </c>
      <c r="J204" s="115">
        <f t="shared" si="13"/>
        <v>45747</v>
      </c>
      <c r="K204" s="116" t="s">
        <v>5684</v>
      </c>
    </row>
    <row r="205" spans="1:11" x14ac:dyDescent="0.15">
      <c r="A205" s="7" t="s">
        <v>5683</v>
      </c>
      <c r="B205" s="66">
        <v>45740</v>
      </c>
      <c r="C205" s="113" t="s">
        <v>44</v>
      </c>
      <c r="D205" s="126"/>
      <c r="E205" s="91">
        <v>7.8</v>
      </c>
      <c r="F205" s="91"/>
      <c r="G205" s="92">
        <f t="shared" si="14"/>
        <v>1116.2400000000002</v>
      </c>
      <c r="H205" s="170"/>
      <c r="I205" s="94">
        <f t="shared" si="12"/>
        <v>-7.8</v>
      </c>
      <c r="J205" s="115">
        <f t="shared" si="13"/>
        <v>45747</v>
      </c>
      <c r="K205" s="116" t="s">
        <v>5684</v>
      </c>
    </row>
    <row r="206" spans="1:11" x14ac:dyDescent="0.15">
      <c r="A206" s="7" t="s">
        <v>5683</v>
      </c>
      <c r="B206" s="66">
        <v>45740</v>
      </c>
      <c r="C206" s="113" t="s">
        <v>44</v>
      </c>
      <c r="D206" s="126"/>
      <c r="E206" s="91">
        <v>47.87</v>
      </c>
      <c r="F206" s="91"/>
      <c r="G206" s="92">
        <f t="shared" si="14"/>
        <v>1124.0400000000002</v>
      </c>
      <c r="H206" s="170"/>
      <c r="I206" s="94">
        <f t="shared" si="12"/>
        <v>-47.87</v>
      </c>
      <c r="J206" s="115">
        <f t="shared" si="13"/>
        <v>45747</v>
      </c>
      <c r="K206" s="116" t="s">
        <v>5684</v>
      </c>
    </row>
    <row r="207" spans="1:11" x14ac:dyDescent="0.15">
      <c r="A207" s="7" t="s">
        <v>5683</v>
      </c>
      <c r="B207" s="66">
        <v>45740</v>
      </c>
      <c r="C207" s="113" t="s">
        <v>44</v>
      </c>
      <c r="D207" s="126"/>
      <c r="E207" s="91">
        <v>14.24</v>
      </c>
      <c r="F207" s="91"/>
      <c r="G207" s="92">
        <f t="shared" si="14"/>
        <v>1171.9100000000001</v>
      </c>
      <c r="H207" s="170"/>
      <c r="I207" s="94">
        <f t="shared" si="12"/>
        <v>-14.24</v>
      </c>
      <c r="J207" s="115">
        <f t="shared" si="13"/>
        <v>45747</v>
      </c>
      <c r="K207" s="116" t="s">
        <v>5684</v>
      </c>
    </row>
    <row r="208" spans="1:11" x14ac:dyDescent="0.15">
      <c r="A208" s="7" t="s">
        <v>5683</v>
      </c>
      <c r="B208" s="66">
        <v>45737</v>
      </c>
      <c r="C208" s="113" t="s">
        <v>44</v>
      </c>
      <c r="D208" s="126"/>
      <c r="E208" s="91">
        <v>107.85</v>
      </c>
      <c r="F208" s="91"/>
      <c r="G208" s="92">
        <f t="shared" si="14"/>
        <v>1186.1500000000001</v>
      </c>
      <c r="H208" s="170"/>
      <c r="I208" s="94">
        <f t="shared" si="12"/>
        <v>-107.85</v>
      </c>
      <c r="J208" s="115">
        <f t="shared" si="13"/>
        <v>45747</v>
      </c>
      <c r="K208" s="116" t="s">
        <v>5684</v>
      </c>
    </row>
    <row r="209" spans="1:11" x14ac:dyDescent="0.15">
      <c r="A209" s="7" t="s">
        <v>5683</v>
      </c>
      <c r="B209" s="66">
        <v>45737</v>
      </c>
      <c r="C209" s="113" t="s">
        <v>44</v>
      </c>
      <c r="D209" s="126"/>
      <c r="E209" s="91">
        <v>30</v>
      </c>
      <c r="F209" s="91"/>
      <c r="G209" s="92">
        <f t="shared" si="14"/>
        <v>1294</v>
      </c>
      <c r="H209" s="170"/>
      <c r="I209" s="94">
        <f t="shared" si="12"/>
        <v>-30</v>
      </c>
      <c r="J209" s="115">
        <f t="shared" si="13"/>
        <v>45747</v>
      </c>
      <c r="K209" s="116" t="s">
        <v>5684</v>
      </c>
    </row>
    <row r="210" spans="1:11" x14ac:dyDescent="0.15">
      <c r="A210" s="7" t="s">
        <v>5683</v>
      </c>
      <c r="B210" s="66">
        <v>45737</v>
      </c>
      <c r="C210" s="113" t="s">
        <v>44</v>
      </c>
      <c r="D210" s="126"/>
      <c r="E210" s="91">
        <v>83.1</v>
      </c>
      <c r="F210" s="91"/>
      <c r="G210" s="92">
        <f t="shared" si="14"/>
        <v>1324</v>
      </c>
      <c r="H210" s="170"/>
      <c r="I210" s="94">
        <f t="shared" si="12"/>
        <v>-83.1</v>
      </c>
      <c r="J210" s="115">
        <f t="shared" si="13"/>
        <v>45747</v>
      </c>
      <c r="K210" s="116" t="s">
        <v>5684</v>
      </c>
    </row>
    <row r="211" spans="1:11" x14ac:dyDescent="0.15">
      <c r="A211" s="7" t="s">
        <v>5683</v>
      </c>
      <c r="B211" s="66">
        <v>45737</v>
      </c>
      <c r="C211" s="113" t="s">
        <v>44</v>
      </c>
      <c r="D211" s="126"/>
      <c r="E211" s="91">
        <v>79.900000000000006</v>
      </c>
      <c r="F211" s="91"/>
      <c r="G211" s="92">
        <f t="shared" si="14"/>
        <v>1407.1</v>
      </c>
      <c r="H211" s="170"/>
      <c r="I211" s="94">
        <f t="shared" si="12"/>
        <v>-79.900000000000006</v>
      </c>
      <c r="J211" s="115">
        <f t="shared" si="13"/>
        <v>45747</v>
      </c>
      <c r="K211" s="116" t="s">
        <v>5684</v>
      </c>
    </row>
    <row r="212" spans="1:11" x14ac:dyDescent="0.15">
      <c r="A212" s="7" t="s">
        <v>5683</v>
      </c>
      <c r="B212" s="66">
        <v>45737</v>
      </c>
      <c r="C212" s="113" t="s">
        <v>44</v>
      </c>
      <c r="D212" s="126"/>
      <c r="E212" s="91">
        <v>15.2</v>
      </c>
      <c r="F212" s="91"/>
      <c r="G212" s="92">
        <f t="shared" si="14"/>
        <v>1487</v>
      </c>
      <c r="H212" s="170"/>
      <c r="I212" s="94">
        <f t="shared" si="12"/>
        <v>-15.2</v>
      </c>
      <c r="J212" s="115">
        <f t="shared" si="13"/>
        <v>45747</v>
      </c>
      <c r="K212" s="116" t="s">
        <v>5684</v>
      </c>
    </row>
    <row r="213" spans="1:11" x14ac:dyDescent="0.15">
      <c r="A213" s="7" t="s">
        <v>5683</v>
      </c>
      <c r="B213" s="66">
        <v>45737</v>
      </c>
      <c r="C213" s="113" t="s">
        <v>44</v>
      </c>
      <c r="D213" s="126"/>
      <c r="E213" s="91">
        <v>5.8</v>
      </c>
      <c r="F213" s="91"/>
      <c r="G213" s="92">
        <f t="shared" si="14"/>
        <v>1502.2</v>
      </c>
      <c r="H213" s="170"/>
      <c r="I213" s="94">
        <f t="shared" si="12"/>
        <v>-5.8</v>
      </c>
      <c r="J213" s="115">
        <f t="shared" si="13"/>
        <v>45747</v>
      </c>
      <c r="K213" s="116" t="s">
        <v>5684</v>
      </c>
    </row>
    <row r="214" spans="1:11" x14ac:dyDescent="0.15">
      <c r="A214" s="7" t="s">
        <v>5683</v>
      </c>
      <c r="B214" s="66">
        <v>45737</v>
      </c>
      <c r="C214" s="113" t="s">
        <v>44</v>
      </c>
      <c r="D214" s="126"/>
      <c r="E214" s="91">
        <v>219</v>
      </c>
      <c r="F214" s="91"/>
      <c r="G214" s="92">
        <f t="shared" si="14"/>
        <v>1508</v>
      </c>
      <c r="H214" s="170"/>
      <c r="I214" s="94">
        <f t="shared" si="12"/>
        <v>-219</v>
      </c>
      <c r="J214" s="115">
        <f t="shared" si="13"/>
        <v>45747</v>
      </c>
      <c r="K214" s="116" t="s">
        <v>5684</v>
      </c>
    </row>
    <row r="215" spans="1:11" x14ac:dyDescent="0.15">
      <c r="A215" s="7" t="s">
        <v>5683</v>
      </c>
      <c r="B215" s="66">
        <v>45737</v>
      </c>
      <c r="C215" s="113" t="s">
        <v>44</v>
      </c>
      <c r="D215" s="126"/>
      <c r="E215" s="91">
        <v>219</v>
      </c>
      <c r="F215" s="91"/>
      <c r="G215" s="92">
        <f t="shared" si="14"/>
        <v>1727</v>
      </c>
      <c r="H215" s="170"/>
      <c r="I215" s="94">
        <f t="shared" si="12"/>
        <v>-219</v>
      </c>
      <c r="J215" s="115">
        <f t="shared" si="13"/>
        <v>45747</v>
      </c>
      <c r="K215" s="116" t="s">
        <v>5684</v>
      </c>
    </row>
    <row r="216" spans="1:11" x14ac:dyDescent="0.15">
      <c r="A216" s="7" t="s">
        <v>5683</v>
      </c>
      <c r="B216" s="66">
        <v>45736</v>
      </c>
      <c r="C216" s="113" t="s">
        <v>44</v>
      </c>
      <c r="D216" s="126"/>
      <c r="E216" s="91">
        <v>54</v>
      </c>
      <c r="F216" s="91"/>
      <c r="G216" s="92">
        <f t="shared" si="14"/>
        <v>1946</v>
      </c>
      <c r="H216" s="170"/>
      <c r="I216" s="94">
        <f t="shared" si="12"/>
        <v>-54</v>
      </c>
      <c r="J216" s="115">
        <f t="shared" si="13"/>
        <v>45747</v>
      </c>
      <c r="K216" s="116" t="s">
        <v>5684</v>
      </c>
    </row>
    <row r="217" spans="1:11" x14ac:dyDescent="0.15">
      <c r="A217" s="7" t="s">
        <v>5683</v>
      </c>
      <c r="B217" s="66">
        <v>45735</v>
      </c>
      <c r="C217" s="113"/>
      <c r="D217" s="126"/>
      <c r="E217" s="91"/>
      <c r="F217" s="91">
        <v>2000</v>
      </c>
      <c r="G217" s="92">
        <f t="shared" ref="G217" si="15">G218+F217-E217</f>
        <v>2000</v>
      </c>
      <c r="H217" s="170"/>
      <c r="I217" s="94">
        <f t="shared" ref="I217" si="16">-E217+F217</f>
        <v>2000</v>
      </c>
      <c r="J217" s="115">
        <f t="shared" ref="J217" si="17">EOMONTH(B217,0)</f>
        <v>45747</v>
      </c>
      <c r="K217" s="116" t="s">
        <v>737</v>
      </c>
    </row>
    <row r="218" spans="1:11" s="55" customFormat="1" ht="16" x14ac:dyDescent="0.2">
      <c r="A218" s="55" t="s">
        <v>277</v>
      </c>
      <c r="B218" s="55" t="s">
        <v>277</v>
      </c>
      <c r="C218" s="55" t="s">
        <v>277</v>
      </c>
      <c r="D218" s="55" t="s">
        <v>277</v>
      </c>
      <c r="E218" s="55" t="s">
        <v>277</v>
      </c>
      <c r="F218" s="55" t="s">
        <v>277</v>
      </c>
      <c r="H218" s="171" t="s">
        <v>277</v>
      </c>
      <c r="I218" s="94" t="e">
        <f t="shared" si="10"/>
        <v>#VALUE!</v>
      </c>
      <c r="J218" s="115" t="e">
        <f t="shared" si="11"/>
        <v>#VALUE!</v>
      </c>
      <c r="K218" s="55" t="s">
        <v>277</v>
      </c>
    </row>
    <row r="219" spans="1:11" x14ac:dyDescent="0.15">
      <c r="A219" s="7" t="s">
        <v>2577</v>
      </c>
      <c r="B219" s="66">
        <v>45322</v>
      </c>
      <c r="C219" s="113" t="s">
        <v>1459</v>
      </c>
      <c r="D219" s="126"/>
      <c r="E219" s="91"/>
      <c r="F219" s="91">
        <v>26444</v>
      </c>
      <c r="G219" s="92">
        <f t="shared" ref="G219:G247" si="18">G220+F219-E219</f>
        <v>0</v>
      </c>
      <c r="H219" s="170"/>
      <c r="I219" s="94">
        <f t="shared" si="10"/>
        <v>26444</v>
      </c>
      <c r="J219" s="115">
        <f t="shared" si="11"/>
        <v>45322</v>
      </c>
      <c r="K219" s="116" t="s">
        <v>1889</v>
      </c>
    </row>
    <row r="220" spans="1:11" x14ac:dyDescent="0.15">
      <c r="A220" s="7" t="s">
        <v>1458</v>
      </c>
      <c r="B220" s="66">
        <v>45302</v>
      </c>
      <c r="C220" s="113" t="s">
        <v>2590</v>
      </c>
      <c r="D220" s="126"/>
      <c r="E220" s="91">
        <v>26444</v>
      </c>
      <c r="F220" s="91"/>
      <c r="G220" s="92">
        <f t="shared" si="18"/>
        <v>-26444</v>
      </c>
      <c r="H220" s="170"/>
      <c r="I220" s="94">
        <f t="shared" si="10"/>
        <v>-26444</v>
      </c>
      <c r="J220" s="115">
        <f t="shared" si="11"/>
        <v>45322</v>
      </c>
      <c r="K220" s="116" t="s">
        <v>2588</v>
      </c>
    </row>
    <row r="221" spans="1:11" x14ac:dyDescent="0.15">
      <c r="A221" s="7" t="s">
        <v>2577</v>
      </c>
      <c r="B221" s="66">
        <v>45291</v>
      </c>
      <c r="C221" s="113" t="s">
        <v>1459</v>
      </c>
      <c r="D221" s="126"/>
      <c r="E221" s="91"/>
      <c r="F221" s="91">
        <v>36960</v>
      </c>
      <c r="G221" s="92">
        <f t="shared" si="18"/>
        <v>0</v>
      </c>
      <c r="H221" s="170"/>
      <c r="I221" s="94">
        <f t="shared" si="10"/>
        <v>36960</v>
      </c>
      <c r="J221" s="115">
        <f t="shared" si="11"/>
        <v>45291</v>
      </c>
      <c r="K221" s="116" t="s">
        <v>1889</v>
      </c>
    </row>
    <row r="222" spans="1:11" x14ac:dyDescent="0.15">
      <c r="A222" s="7" t="s">
        <v>1458</v>
      </c>
      <c r="B222" s="66">
        <v>45261</v>
      </c>
      <c r="C222" s="113" t="s">
        <v>2274</v>
      </c>
      <c r="D222" s="126"/>
      <c r="E222" s="91">
        <v>1800</v>
      </c>
      <c r="F222" s="91"/>
      <c r="G222" s="92">
        <f t="shared" si="18"/>
        <v>-36960</v>
      </c>
      <c r="H222" s="170"/>
      <c r="I222" s="94">
        <f t="shared" si="10"/>
        <v>-1800</v>
      </c>
      <c r="J222" s="115">
        <f t="shared" si="11"/>
        <v>45291</v>
      </c>
      <c r="K222" s="116" t="s">
        <v>1879</v>
      </c>
    </row>
    <row r="223" spans="1:11" x14ac:dyDescent="0.15">
      <c r="A223" s="7" t="s">
        <v>1458</v>
      </c>
      <c r="B223" s="66">
        <v>45261</v>
      </c>
      <c r="C223" s="113" t="s">
        <v>2275</v>
      </c>
      <c r="D223" s="126"/>
      <c r="E223" s="91">
        <v>9000</v>
      </c>
      <c r="F223" s="91"/>
      <c r="G223" s="92">
        <f t="shared" si="18"/>
        <v>-35160</v>
      </c>
      <c r="H223" s="170"/>
      <c r="I223" s="94">
        <f t="shared" si="10"/>
        <v>-9000</v>
      </c>
      <c r="J223" s="115">
        <f t="shared" si="11"/>
        <v>45291</v>
      </c>
      <c r="K223" s="116" t="s">
        <v>1883</v>
      </c>
    </row>
    <row r="224" spans="1:11" x14ac:dyDescent="0.15">
      <c r="A224" s="7" t="s">
        <v>1458</v>
      </c>
      <c r="B224" s="66">
        <v>45266</v>
      </c>
      <c r="C224" s="113" t="s">
        <v>2271</v>
      </c>
      <c r="D224" s="126"/>
      <c r="E224" s="91">
        <v>20400</v>
      </c>
      <c r="F224" s="91"/>
      <c r="G224" s="92">
        <f t="shared" si="18"/>
        <v>-26160</v>
      </c>
      <c r="H224" s="170"/>
      <c r="I224" s="94">
        <f t="shared" si="10"/>
        <v>-20400</v>
      </c>
      <c r="J224" s="115">
        <f t="shared" si="11"/>
        <v>45291</v>
      </c>
      <c r="K224" s="116" t="s">
        <v>1879</v>
      </c>
    </row>
    <row r="225" spans="1:11" x14ac:dyDescent="0.15">
      <c r="A225" s="7" t="s">
        <v>1458</v>
      </c>
      <c r="B225" s="66">
        <v>45266</v>
      </c>
      <c r="C225" s="113" t="s">
        <v>2273</v>
      </c>
      <c r="D225" s="126"/>
      <c r="E225" s="91">
        <v>5760</v>
      </c>
      <c r="F225" s="91"/>
      <c r="G225" s="92">
        <f t="shared" si="18"/>
        <v>-5760</v>
      </c>
      <c r="H225" s="170"/>
      <c r="I225" s="94">
        <f t="shared" si="10"/>
        <v>-5760</v>
      </c>
      <c r="J225" s="115">
        <f t="shared" si="11"/>
        <v>45291</v>
      </c>
      <c r="K225" s="116" t="s">
        <v>1879</v>
      </c>
    </row>
    <row r="226" spans="1:11" x14ac:dyDescent="0.15">
      <c r="A226" s="7" t="s">
        <v>2577</v>
      </c>
      <c r="B226" s="66">
        <v>45260</v>
      </c>
      <c r="C226" s="113" t="s">
        <v>1459</v>
      </c>
      <c r="D226" s="126"/>
      <c r="E226" s="91"/>
      <c r="F226" s="91">
        <v>109330</v>
      </c>
      <c r="G226" s="92">
        <f t="shared" si="18"/>
        <v>0</v>
      </c>
      <c r="H226" s="170"/>
      <c r="I226" s="94">
        <f t="shared" si="10"/>
        <v>109330</v>
      </c>
      <c r="J226" s="115">
        <f t="shared" si="11"/>
        <v>45260</v>
      </c>
      <c r="K226" s="116" t="s">
        <v>1889</v>
      </c>
    </row>
    <row r="227" spans="1:11" x14ac:dyDescent="0.15">
      <c r="A227" s="7" t="s">
        <v>1458</v>
      </c>
      <c r="B227" s="66">
        <v>45258</v>
      </c>
      <c r="C227" s="113" t="s">
        <v>2578</v>
      </c>
      <c r="D227" s="126"/>
      <c r="E227" s="91">
        <v>30000</v>
      </c>
      <c r="F227" s="91"/>
      <c r="G227" s="92">
        <f t="shared" si="18"/>
        <v>-109330</v>
      </c>
      <c r="H227" s="170"/>
      <c r="I227" s="94">
        <f t="shared" si="10"/>
        <v>-30000</v>
      </c>
      <c r="J227" s="115">
        <f t="shared" si="11"/>
        <v>45260</v>
      </c>
      <c r="K227" s="116" t="s">
        <v>1883</v>
      </c>
    </row>
    <row r="228" spans="1:11" x14ac:dyDescent="0.15">
      <c r="A228" s="7" t="s">
        <v>1458</v>
      </c>
      <c r="B228" s="66">
        <v>45258</v>
      </c>
      <c r="C228" s="113" t="s">
        <v>2579</v>
      </c>
      <c r="D228" s="126"/>
      <c r="E228" s="91">
        <v>6000</v>
      </c>
      <c r="F228" s="91"/>
      <c r="G228" s="92">
        <f t="shared" si="18"/>
        <v>-79330</v>
      </c>
      <c r="H228" s="170"/>
      <c r="I228" s="94">
        <f t="shared" si="10"/>
        <v>-6000</v>
      </c>
      <c r="J228" s="115">
        <f t="shared" si="11"/>
        <v>45260</v>
      </c>
      <c r="K228" s="116" t="s">
        <v>1883</v>
      </c>
    </row>
    <row r="229" spans="1:11" x14ac:dyDescent="0.15">
      <c r="A229" s="7" t="s">
        <v>1458</v>
      </c>
      <c r="B229" s="66">
        <v>45253</v>
      </c>
      <c r="C229" s="113" t="s">
        <v>2580</v>
      </c>
      <c r="D229" s="126"/>
      <c r="E229" s="91">
        <v>10000</v>
      </c>
      <c r="F229" s="91"/>
      <c r="G229" s="92">
        <f t="shared" si="18"/>
        <v>-73330</v>
      </c>
      <c r="H229" s="170"/>
      <c r="I229" s="94">
        <f t="shared" si="10"/>
        <v>-10000</v>
      </c>
      <c r="J229" s="115">
        <f t="shared" si="11"/>
        <v>45260</v>
      </c>
      <c r="K229" s="116" t="s">
        <v>1064</v>
      </c>
    </row>
    <row r="230" spans="1:11" x14ac:dyDescent="0.15">
      <c r="A230" s="7" t="s">
        <v>1458</v>
      </c>
      <c r="B230" s="66">
        <v>45251</v>
      </c>
      <c r="C230" s="113" t="s">
        <v>2279</v>
      </c>
      <c r="D230" s="126"/>
      <c r="E230" s="91">
        <v>1110</v>
      </c>
      <c r="F230" s="91"/>
      <c r="G230" s="92">
        <f t="shared" si="18"/>
        <v>-63330</v>
      </c>
      <c r="H230" s="170"/>
      <c r="I230" s="94">
        <f t="shared" si="10"/>
        <v>-1110</v>
      </c>
      <c r="J230" s="115">
        <f t="shared" si="11"/>
        <v>45260</v>
      </c>
      <c r="K230" s="116" t="s">
        <v>1865</v>
      </c>
    </row>
    <row r="231" spans="1:11" x14ac:dyDescent="0.15">
      <c r="A231" s="7" t="s">
        <v>1458</v>
      </c>
      <c r="B231" s="66">
        <v>45251</v>
      </c>
      <c r="C231" s="113" t="s">
        <v>2279</v>
      </c>
      <c r="D231" s="126"/>
      <c r="E231" s="91">
        <v>2220</v>
      </c>
      <c r="F231" s="91"/>
      <c r="G231" s="92">
        <f t="shared" si="18"/>
        <v>-62220</v>
      </c>
      <c r="H231" s="170"/>
      <c r="I231" s="94">
        <f t="shared" si="10"/>
        <v>-2220</v>
      </c>
      <c r="J231" s="115">
        <f t="shared" si="11"/>
        <v>45260</v>
      </c>
      <c r="K231" s="116" t="s">
        <v>1865</v>
      </c>
    </row>
    <row r="232" spans="1:11" x14ac:dyDescent="0.15">
      <c r="A232" s="7" t="s">
        <v>1458</v>
      </c>
      <c r="B232" s="66">
        <v>45245</v>
      </c>
      <c r="C232" s="113" t="s">
        <v>2581</v>
      </c>
      <c r="D232" s="126"/>
      <c r="E232" s="91">
        <v>60000</v>
      </c>
      <c r="F232" s="91"/>
      <c r="G232" s="92">
        <f t="shared" si="18"/>
        <v>-60000</v>
      </c>
      <c r="H232" s="170"/>
      <c r="I232" s="94">
        <f t="shared" si="10"/>
        <v>-60000</v>
      </c>
      <c r="J232" s="115">
        <f t="shared" si="11"/>
        <v>45260</v>
      </c>
      <c r="K232" s="116" t="s">
        <v>1064</v>
      </c>
    </row>
    <row r="233" spans="1:11" x14ac:dyDescent="0.15">
      <c r="A233" s="7" t="s">
        <v>2577</v>
      </c>
      <c r="B233" s="66">
        <v>45239</v>
      </c>
      <c r="C233" s="113" t="s">
        <v>1459</v>
      </c>
      <c r="D233" s="126"/>
      <c r="E233" s="91"/>
      <c r="F233" s="91">
        <v>2076858.04</v>
      </c>
      <c r="G233" s="92">
        <f t="shared" si="18"/>
        <v>0</v>
      </c>
      <c r="H233" s="170"/>
      <c r="I233" s="94">
        <f t="shared" si="10"/>
        <v>2076858.04</v>
      </c>
      <c r="J233" s="115">
        <f t="shared" si="11"/>
        <v>45260</v>
      </c>
      <c r="K233" s="116" t="s">
        <v>1889</v>
      </c>
    </row>
    <row r="234" spans="1:11" x14ac:dyDescent="0.15">
      <c r="A234" s="7" t="s">
        <v>1458</v>
      </c>
      <c r="B234" s="66">
        <v>45239</v>
      </c>
      <c r="C234" s="113" t="s">
        <v>1700</v>
      </c>
      <c r="D234" s="126"/>
      <c r="E234" s="91">
        <v>2076858.04</v>
      </c>
      <c r="F234" s="91"/>
      <c r="G234" s="92">
        <f t="shared" si="18"/>
        <v>-2076858.04</v>
      </c>
      <c r="H234" s="170"/>
      <c r="I234" s="94">
        <f t="shared" ref="I234" si="19">-E234+F234</f>
        <v>-2076858.04</v>
      </c>
      <c r="J234" s="115">
        <f t="shared" ref="J234" si="20">EOMONTH(B234,0)</f>
        <v>45260</v>
      </c>
      <c r="K234" s="116" t="s">
        <v>737</v>
      </c>
    </row>
    <row r="235" spans="1:11" x14ac:dyDescent="0.15">
      <c r="A235" s="7" t="s">
        <v>2577</v>
      </c>
      <c r="B235" s="66">
        <v>45230</v>
      </c>
      <c r="C235" s="113" t="s">
        <v>1459</v>
      </c>
      <c r="D235" s="126"/>
      <c r="E235" s="91"/>
      <c r="F235" s="91">
        <v>179518</v>
      </c>
      <c r="G235" s="92">
        <f t="shared" si="18"/>
        <v>0</v>
      </c>
      <c r="H235" s="170"/>
      <c r="I235" s="94">
        <f t="shared" si="10"/>
        <v>179518</v>
      </c>
      <c r="J235" s="115">
        <f t="shared" si="11"/>
        <v>45230</v>
      </c>
      <c r="K235" s="116" t="s">
        <v>1889</v>
      </c>
    </row>
    <row r="236" spans="1:11" x14ac:dyDescent="0.15">
      <c r="A236" s="7" t="s">
        <v>1458</v>
      </c>
      <c r="B236" s="66">
        <v>45229</v>
      </c>
      <c r="C236" s="113" t="s">
        <v>2582</v>
      </c>
      <c r="D236" s="126"/>
      <c r="E236" s="91">
        <v>60000</v>
      </c>
      <c r="F236" s="91"/>
      <c r="G236" s="92">
        <f t="shared" si="18"/>
        <v>-179518</v>
      </c>
      <c r="H236" s="170"/>
      <c r="I236" s="94">
        <f t="shared" si="10"/>
        <v>-60000</v>
      </c>
      <c r="J236" s="115">
        <f t="shared" si="11"/>
        <v>45230</v>
      </c>
      <c r="K236" s="116" t="s">
        <v>2588</v>
      </c>
    </row>
    <row r="237" spans="1:11" x14ac:dyDescent="0.15">
      <c r="A237" s="7" t="s">
        <v>1458</v>
      </c>
      <c r="B237" s="66">
        <v>45218</v>
      </c>
      <c r="C237" s="113" t="s">
        <v>2583</v>
      </c>
      <c r="D237" s="126"/>
      <c r="E237" s="91">
        <v>4200</v>
      </c>
      <c r="F237" s="91"/>
      <c r="G237" s="92">
        <f t="shared" si="18"/>
        <v>-119518</v>
      </c>
      <c r="H237" s="170"/>
      <c r="I237" s="94">
        <f t="shared" si="10"/>
        <v>-4200</v>
      </c>
      <c r="J237" s="115">
        <f t="shared" si="11"/>
        <v>45230</v>
      </c>
      <c r="K237" s="116" t="s">
        <v>1865</v>
      </c>
    </row>
    <row r="238" spans="1:11" x14ac:dyDescent="0.15">
      <c r="A238" s="7" t="s">
        <v>1458</v>
      </c>
      <c r="B238" s="66">
        <v>45218</v>
      </c>
      <c r="C238" s="113" t="s">
        <v>1774</v>
      </c>
      <c r="D238" s="126"/>
      <c r="E238" s="91">
        <v>19718</v>
      </c>
      <c r="F238" s="91"/>
      <c r="G238" s="92">
        <f t="shared" si="18"/>
        <v>-115318</v>
      </c>
      <c r="H238" s="170"/>
      <c r="I238" s="94">
        <f t="shared" si="10"/>
        <v>-19718</v>
      </c>
      <c r="J238" s="115">
        <f t="shared" si="11"/>
        <v>45230</v>
      </c>
      <c r="K238" s="116" t="s">
        <v>1865</v>
      </c>
    </row>
    <row r="239" spans="1:11" x14ac:dyDescent="0.15">
      <c r="A239" s="7" t="s">
        <v>1458</v>
      </c>
      <c r="B239" s="66">
        <v>45217</v>
      </c>
      <c r="C239" s="113" t="s">
        <v>550</v>
      </c>
      <c r="D239" s="126"/>
      <c r="E239" s="91">
        <v>12000</v>
      </c>
      <c r="F239" s="91"/>
      <c r="G239" s="92">
        <f t="shared" si="18"/>
        <v>-95600</v>
      </c>
      <c r="H239" s="170"/>
      <c r="I239" s="94">
        <f t="shared" si="10"/>
        <v>-12000</v>
      </c>
      <c r="J239" s="115">
        <f t="shared" si="11"/>
        <v>45230</v>
      </c>
      <c r="K239" s="116" t="s">
        <v>1285</v>
      </c>
    </row>
    <row r="240" spans="1:11" x14ac:dyDescent="0.15">
      <c r="A240" s="7" t="s">
        <v>1458</v>
      </c>
      <c r="B240" s="66">
        <v>45217</v>
      </c>
      <c r="C240" s="113" t="s">
        <v>2584</v>
      </c>
      <c r="D240" s="126"/>
      <c r="E240" s="91">
        <v>3600</v>
      </c>
      <c r="F240" s="91"/>
      <c r="G240" s="92">
        <f t="shared" si="18"/>
        <v>-83600</v>
      </c>
      <c r="H240" s="170"/>
      <c r="I240" s="94">
        <f t="shared" si="10"/>
        <v>-3600</v>
      </c>
      <c r="J240" s="115">
        <f t="shared" si="11"/>
        <v>45230</v>
      </c>
      <c r="K240" s="116" t="s">
        <v>1865</v>
      </c>
    </row>
    <row r="241" spans="1:11" x14ac:dyDescent="0.15">
      <c r="A241" s="7" t="s">
        <v>1458</v>
      </c>
      <c r="B241" s="66">
        <v>45217</v>
      </c>
      <c r="C241" s="113" t="s">
        <v>2585</v>
      </c>
      <c r="D241" s="126"/>
      <c r="E241" s="91">
        <v>18000</v>
      </c>
      <c r="F241" s="91"/>
      <c r="G241" s="92">
        <f t="shared" si="18"/>
        <v>-80000</v>
      </c>
      <c r="H241" s="170"/>
      <c r="I241" s="94">
        <f t="shared" si="10"/>
        <v>-18000</v>
      </c>
      <c r="J241" s="115">
        <f t="shared" si="11"/>
        <v>45230</v>
      </c>
      <c r="K241" s="116" t="s">
        <v>1883</v>
      </c>
    </row>
    <row r="242" spans="1:11" x14ac:dyDescent="0.15">
      <c r="A242" s="7" t="s">
        <v>1458</v>
      </c>
      <c r="B242" s="66">
        <v>45217</v>
      </c>
      <c r="C242" s="113" t="s">
        <v>2586</v>
      </c>
      <c r="D242" s="126"/>
      <c r="E242" s="91">
        <v>20000</v>
      </c>
      <c r="F242" s="91"/>
      <c r="G242" s="92">
        <f t="shared" si="18"/>
        <v>-62000</v>
      </c>
      <c r="H242" s="170"/>
      <c r="I242" s="94">
        <f t="shared" si="10"/>
        <v>-20000</v>
      </c>
      <c r="J242" s="115">
        <f t="shared" si="11"/>
        <v>45230</v>
      </c>
      <c r="K242" s="116" t="s">
        <v>15</v>
      </c>
    </row>
    <row r="243" spans="1:11" x14ac:dyDescent="0.15">
      <c r="A243" s="7" t="s">
        <v>1458</v>
      </c>
      <c r="B243" s="66">
        <v>45202</v>
      </c>
      <c r="C243" s="113" t="s">
        <v>2587</v>
      </c>
      <c r="D243" s="126"/>
      <c r="E243" s="91">
        <v>42000</v>
      </c>
      <c r="F243" s="91"/>
      <c r="G243" s="92">
        <f t="shared" si="18"/>
        <v>-42000</v>
      </c>
      <c r="H243" s="170"/>
      <c r="I243" s="94">
        <f t="shared" si="10"/>
        <v>-42000</v>
      </c>
      <c r="J243" s="115">
        <f t="shared" si="11"/>
        <v>45230</v>
      </c>
      <c r="K243" s="116" t="s">
        <v>1285</v>
      </c>
    </row>
    <row r="244" spans="1:11" x14ac:dyDescent="0.15">
      <c r="A244" s="7" t="s">
        <v>2577</v>
      </c>
      <c r="B244" s="66">
        <v>45199</v>
      </c>
      <c r="C244" s="113" t="s">
        <v>1459</v>
      </c>
      <c r="D244" s="126"/>
      <c r="E244" s="91"/>
      <c r="F244" s="91">
        <v>30543.26</v>
      </c>
      <c r="G244" s="92">
        <f t="shared" si="18"/>
        <v>0</v>
      </c>
      <c r="H244" s="170"/>
      <c r="I244" s="94">
        <f t="shared" si="10"/>
        <v>30543.26</v>
      </c>
      <c r="J244" s="115">
        <f t="shared" si="11"/>
        <v>45199</v>
      </c>
      <c r="K244" s="116" t="s">
        <v>1889</v>
      </c>
    </row>
    <row r="245" spans="1:11" x14ac:dyDescent="0.15">
      <c r="A245" s="7" t="s">
        <v>1458</v>
      </c>
      <c r="B245" s="66">
        <v>45190</v>
      </c>
      <c r="C245" s="113" t="s">
        <v>1700</v>
      </c>
      <c r="D245" s="126"/>
      <c r="E245" s="91">
        <v>30543.26</v>
      </c>
      <c r="F245" s="91"/>
      <c r="G245" s="92">
        <f t="shared" si="18"/>
        <v>-30543.26</v>
      </c>
      <c r="H245" s="170"/>
      <c r="I245" s="94">
        <f t="shared" ref="I245:I246" si="21">-E245+F245</f>
        <v>-30543.26</v>
      </c>
      <c r="J245" s="115">
        <f t="shared" ref="J245:J246" si="22">EOMONTH(B245,0)</f>
        <v>45199</v>
      </c>
      <c r="K245" s="116" t="s">
        <v>2588</v>
      </c>
    </row>
    <row r="246" spans="1:11" x14ac:dyDescent="0.15">
      <c r="A246" s="7" t="s">
        <v>2577</v>
      </c>
      <c r="B246" s="66">
        <v>45097</v>
      </c>
      <c r="C246" s="113" t="s">
        <v>1459</v>
      </c>
      <c r="D246" s="126"/>
      <c r="E246" s="91"/>
      <c r="F246" s="91">
        <v>1800015</v>
      </c>
      <c r="G246" s="92">
        <f t="shared" si="18"/>
        <v>0</v>
      </c>
      <c r="H246" s="170"/>
      <c r="I246" s="94">
        <f t="shared" si="21"/>
        <v>1800015</v>
      </c>
      <c r="J246" s="115">
        <f t="shared" si="22"/>
        <v>45107</v>
      </c>
      <c r="K246" s="116" t="s">
        <v>1889</v>
      </c>
    </row>
    <row r="247" spans="1:11" x14ac:dyDescent="0.15">
      <c r="A247" s="7" t="s">
        <v>1458</v>
      </c>
      <c r="B247" s="66">
        <v>45097</v>
      </c>
      <c r="C247" s="113" t="s">
        <v>1700</v>
      </c>
      <c r="D247" s="126"/>
      <c r="E247" s="91">
        <v>1800015</v>
      </c>
      <c r="F247" s="91"/>
      <c r="G247" s="92">
        <f t="shared" si="18"/>
        <v>-1800015</v>
      </c>
      <c r="H247" s="170"/>
      <c r="I247" s="94">
        <f t="shared" si="10"/>
        <v>-1800015</v>
      </c>
      <c r="J247" s="115">
        <f t="shared" si="11"/>
        <v>45107</v>
      </c>
      <c r="K247" s="116" t="s">
        <v>737</v>
      </c>
    </row>
    <row r="248" spans="1:11" s="55" customFormat="1" ht="16" x14ac:dyDescent="0.2">
      <c r="A248" s="55" t="s">
        <v>277</v>
      </c>
      <c r="B248" s="55" t="s">
        <v>277</v>
      </c>
      <c r="C248" s="55" t="s">
        <v>277</v>
      </c>
      <c r="D248" s="55" t="s">
        <v>277</v>
      </c>
      <c r="E248" s="55" t="s">
        <v>277</v>
      </c>
      <c r="F248" s="55" t="s">
        <v>277</v>
      </c>
      <c r="H248" s="171" t="s">
        <v>277</v>
      </c>
      <c r="I248" s="94" t="e">
        <f t="shared" ref="I248:I326" si="23">-E248+F248</f>
        <v>#VALUE!</v>
      </c>
      <c r="J248" s="115" t="e">
        <f t="shared" ref="J248" si="24">EOMONTH(B248,0)</f>
        <v>#VALUE!</v>
      </c>
      <c r="K248" s="55" t="s">
        <v>277</v>
      </c>
    </row>
    <row r="249" spans="1:11" x14ac:dyDescent="0.15">
      <c r="A249" s="7" t="s">
        <v>2591</v>
      </c>
      <c r="B249" s="66">
        <v>45260</v>
      </c>
      <c r="C249" s="113" t="s">
        <v>823</v>
      </c>
      <c r="D249" s="126"/>
      <c r="E249" s="91">
        <v>497.99</v>
      </c>
      <c r="F249" s="91"/>
      <c r="G249" s="92">
        <f t="shared" ref="G249:G267" si="25">G250+F249-E249</f>
        <v>8.928964234655723E-10</v>
      </c>
      <c r="H249" s="170"/>
      <c r="I249" s="94">
        <f t="shared" si="23"/>
        <v>-497.99</v>
      </c>
      <c r="J249" s="115">
        <f t="shared" ref="J249:J267" si="26">EOMONTH(B249,0)</f>
        <v>45260</v>
      </c>
      <c r="K249" s="116" t="s">
        <v>1285</v>
      </c>
    </row>
    <row r="250" spans="1:11" x14ac:dyDescent="0.15">
      <c r="A250" s="7" t="s">
        <v>2591</v>
      </c>
      <c r="B250" s="66">
        <v>45260</v>
      </c>
      <c r="C250" s="113" t="s">
        <v>2599</v>
      </c>
      <c r="D250" s="126"/>
      <c r="E250" s="91">
        <v>1386</v>
      </c>
      <c r="F250" s="91"/>
      <c r="G250" s="92">
        <f t="shared" si="25"/>
        <v>497.99000000089291</v>
      </c>
      <c r="H250" s="170"/>
      <c r="I250" s="94">
        <f t="shared" si="23"/>
        <v>-1386</v>
      </c>
      <c r="J250" s="115">
        <f t="shared" si="26"/>
        <v>45260</v>
      </c>
      <c r="K250" s="116" t="s">
        <v>1285</v>
      </c>
    </row>
    <row r="251" spans="1:11" x14ac:dyDescent="0.15">
      <c r="A251" s="7" t="s">
        <v>2591</v>
      </c>
      <c r="B251" s="66">
        <v>45260</v>
      </c>
      <c r="C251" s="113" t="s">
        <v>2600</v>
      </c>
      <c r="D251" s="126"/>
      <c r="E251" s="91">
        <v>680</v>
      </c>
      <c r="F251" s="91"/>
      <c r="G251" s="92">
        <f t="shared" si="25"/>
        <v>1883.9900000008929</v>
      </c>
      <c r="H251" s="170"/>
      <c r="I251" s="94">
        <f t="shared" si="23"/>
        <v>-680</v>
      </c>
      <c r="J251" s="115">
        <f t="shared" si="26"/>
        <v>45260</v>
      </c>
      <c r="K251" s="116" t="s">
        <v>1285</v>
      </c>
    </row>
    <row r="252" spans="1:11" x14ac:dyDescent="0.15">
      <c r="A252" s="7" t="s">
        <v>2591</v>
      </c>
      <c r="B252" s="66">
        <v>45260</v>
      </c>
      <c r="C252" s="113" t="s">
        <v>2601</v>
      </c>
      <c r="D252" s="126"/>
      <c r="E252" s="91">
        <v>66060</v>
      </c>
      <c r="F252" s="91"/>
      <c r="G252" s="92">
        <f t="shared" si="25"/>
        <v>2563.9900000008929</v>
      </c>
      <c r="H252" s="170"/>
      <c r="I252" s="94">
        <f t="shared" si="23"/>
        <v>-66060</v>
      </c>
      <c r="J252" s="115">
        <f t="shared" si="26"/>
        <v>45260</v>
      </c>
      <c r="K252" s="116" t="s">
        <v>1285</v>
      </c>
    </row>
    <row r="253" spans="1:11" x14ac:dyDescent="0.15">
      <c r="A253" s="7" t="s">
        <v>2591</v>
      </c>
      <c r="B253" s="66">
        <v>45260</v>
      </c>
      <c r="C253" s="113" t="s">
        <v>2602</v>
      </c>
      <c r="D253" s="126"/>
      <c r="E253" s="91">
        <v>22500</v>
      </c>
      <c r="F253" s="91"/>
      <c r="G253" s="92">
        <f t="shared" si="25"/>
        <v>68623.990000000893</v>
      </c>
      <c r="H253" s="170"/>
      <c r="I253" s="94">
        <f t="shared" si="23"/>
        <v>-22500</v>
      </c>
      <c r="J253" s="115">
        <f t="shared" si="26"/>
        <v>45260</v>
      </c>
      <c r="K253" s="116" t="s">
        <v>1285</v>
      </c>
    </row>
    <row r="254" spans="1:11" x14ac:dyDescent="0.15">
      <c r="A254" s="7" t="s">
        <v>2591</v>
      </c>
      <c r="B254" s="66">
        <v>45260</v>
      </c>
      <c r="C254" s="113" t="s">
        <v>2603</v>
      </c>
      <c r="D254" s="126"/>
      <c r="E254" s="91">
        <v>4500</v>
      </c>
      <c r="F254" s="91"/>
      <c r="G254" s="92">
        <f t="shared" si="25"/>
        <v>91123.990000000893</v>
      </c>
      <c r="H254" s="170"/>
      <c r="I254" s="94">
        <f t="shared" si="23"/>
        <v>-4500</v>
      </c>
      <c r="J254" s="115">
        <f t="shared" si="26"/>
        <v>45260</v>
      </c>
      <c r="K254" s="116" t="s">
        <v>1285</v>
      </c>
    </row>
    <row r="255" spans="1:11" x14ac:dyDescent="0.15">
      <c r="A255" s="7" t="s">
        <v>2591</v>
      </c>
      <c r="B255" s="66">
        <v>45260</v>
      </c>
      <c r="C255" s="113" t="s">
        <v>2604</v>
      </c>
      <c r="D255" s="126"/>
      <c r="E255" s="91">
        <v>585.39</v>
      </c>
      <c r="F255" s="91"/>
      <c r="G255" s="92">
        <f t="shared" si="25"/>
        <v>95623.990000000893</v>
      </c>
      <c r="H255" s="170"/>
      <c r="I255" s="94">
        <f t="shared" si="23"/>
        <v>-585.39</v>
      </c>
      <c r="J255" s="115">
        <f t="shared" si="26"/>
        <v>45260</v>
      </c>
      <c r="K255" s="116" t="s">
        <v>1285</v>
      </c>
    </row>
    <row r="256" spans="1:11" x14ac:dyDescent="0.15">
      <c r="A256" s="7" t="s">
        <v>2591</v>
      </c>
      <c r="B256" s="66">
        <v>45260</v>
      </c>
      <c r="C256" s="113" t="s">
        <v>2605</v>
      </c>
      <c r="D256" s="126"/>
      <c r="E256" s="91">
        <v>111.08</v>
      </c>
      <c r="F256" s="91"/>
      <c r="G256" s="92">
        <f t="shared" si="25"/>
        <v>96209.380000000892</v>
      </c>
      <c r="H256" s="170"/>
      <c r="I256" s="94">
        <f t="shared" si="23"/>
        <v>-111.08</v>
      </c>
      <c r="J256" s="115">
        <f t="shared" si="26"/>
        <v>45260</v>
      </c>
      <c r="K256" s="116" t="s">
        <v>1285</v>
      </c>
    </row>
    <row r="257" spans="1:11" x14ac:dyDescent="0.15">
      <c r="A257" s="7" t="s">
        <v>2591</v>
      </c>
      <c r="B257" s="66">
        <v>45260</v>
      </c>
      <c r="C257" s="113" t="s">
        <v>7</v>
      </c>
      <c r="D257" s="126"/>
      <c r="E257" s="91">
        <v>860083</v>
      </c>
      <c r="F257" s="91"/>
      <c r="G257" s="92">
        <f t="shared" si="25"/>
        <v>96320.460000000894</v>
      </c>
      <c r="H257" s="170"/>
      <c r="I257" s="94">
        <f t="shared" si="23"/>
        <v>-860083</v>
      </c>
      <c r="J257" s="115">
        <f t="shared" si="26"/>
        <v>45260</v>
      </c>
      <c r="K257" s="116" t="s">
        <v>7</v>
      </c>
    </row>
    <row r="258" spans="1:11" x14ac:dyDescent="0.15">
      <c r="A258" s="7" t="s">
        <v>2591</v>
      </c>
      <c r="B258" s="66">
        <v>45260</v>
      </c>
      <c r="C258" s="113" t="s">
        <v>2598</v>
      </c>
      <c r="D258" s="126"/>
      <c r="E258" s="91">
        <f>18000000-1800000</f>
        <v>16200000</v>
      </c>
      <c r="F258" s="91"/>
      <c r="G258" s="92">
        <f t="shared" si="25"/>
        <v>956403.46000000089</v>
      </c>
      <c r="H258" s="170"/>
      <c r="I258" s="94">
        <f t="shared" si="23"/>
        <v>-16200000</v>
      </c>
      <c r="J258" s="115">
        <f t="shared" si="26"/>
        <v>45260</v>
      </c>
      <c r="K258" s="116" t="s">
        <v>1285</v>
      </c>
    </row>
    <row r="259" spans="1:11" x14ac:dyDescent="0.15">
      <c r="A259" s="7" t="s">
        <v>2591</v>
      </c>
      <c r="B259" s="66">
        <v>45260</v>
      </c>
      <c r="C259" s="113" t="s">
        <v>2595</v>
      </c>
      <c r="D259" s="126"/>
      <c r="E259" s="91"/>
      <c r="F259" s="91">
        <v>220535.84</v>
      </c>
      <c r="G259" s="92">
        <f t="shared" si="25"/>
        <v>17156403.460000001</v>
      </c>
      <c r="H259" s="170"/>
      <c r="I259" s="94">
        <f t="shared" si="23"/>
        <v>220535.84</v>
      </c>
      <c r="J259" s="115">
        <f t="shared" si="26"/>
        <v>45260</v>
      </c>
      <c r="K259" s="116" t="s">
        <v>1285</v>
      </c>
    </row>
    <row r="260" spans="1:11" x14ac:dyDescent="0.15">
      <c r="A260" s="7" t="s">
        <v>2591</v>
      </c>
      <c r="B260" s="66">
        <v>45260</v>
      </c>
      <c r="C260" s="113" t="s">
        <v>2596</v>
      </c>
      <c r="D260" s="126"/>
      <c r="E260" s="91"/>
      <c r="F260" s="91">
        <v>37874.370000000003</v>
      </c>
      <c r="G260" s="92">
        <f t="shared" si="25"/>
        <v>16935867.620000001</v>
      </c>
      <c r="H260" s="170"/>
      <c r="I260" s="94">
        <f t="shared" si="23"/>
        <v>37874.370000000003</v>
      </c>
      <c r="J260" s="115">
        <f t="shared" si="26"/>
        <v>45260</v>
      </c>
      <c r="K260" s="116" t="s">
        <v>1285</v>
      </c>
    </row>
    <row r="261" spans="1:11" x14ac:dyDescent="0.15">
      <c r="A261" s="7" t="s">
        <v>2591</v>
      </c>
      <c r="B261" s="66">
        <v>45260</v>
      </c>
      <c r="C261" s="113" t="s">
        <v>2606</v>
      </c>
      <c r="D261" s="126"/>
      <c r="E261" s="91"/>
      <c r="F261" s="91">
        <v>177830.01</v>
      </c>
      <c r="G261" s="92">
        <f t="shared" si="25"/>
        <v>16897993.25</v>
      </c>
      <c r="H261" s="170"/>
      <c r="I261" s="94">
        <f t="shared" si="23"/>
        <v>177830.01</v>
      </c>
      <c r="J261" s="115">
        <f t="shared" si="26"/>
        <v>45260</v>
      </c>
      <c r="K261" s="116" t="s">
        <v>1867</v>
      </c>
    </row>
    <row r="262" spans="1:11" x14ac:dyDescent="0.15">
      <c r="A262" s="7" t="s">
        <v>2591</v>
      </c>
      <c r="B262" s="66">
        <v>45260</v>
      </c>
      <c r="C262" s="113" t="s">
        <v>2597</v>
      </c>
      <c r="D262" s="126"/>
      <c r="E262" s="91"/>
      <c r="F262" s="91">
        <v>406146.94</v>
      </c>
      <c r="G262" s="92">
        <f t="shared" si="25"/>
        <v>16720163.239999998</v>
      </c>
      <c r="H262" s="170"/>
      <c r="I262" s="94">
        <f t="shared" si="23"/>
        <v>406146.94</v>
      </c>
      <c r="J262" s="115">
        <f t="shared" si="26"/>
        <v>45260</v>
      </c>
      <c r="K262" s="116" t="s">
        <v>1285</v>
      </c>
    </row>
    <row r="263" spans="1:11" x14ac:dyDescent="0.15">
      <c r="A263" s="7" t="s">
        <v>2591</v>
      </c>
      <c r="B263" s="66">
        <v>45260</v>
      </c>
      <c r="C263" s="113" t="s">
        <v>2594</v>
      </c>
      <c r="D263" s="126"/>
      <c r="E263" s="91"/>
      <c r="F263" s="91">
        <v>5937150.2599999998</v>
      </c>
      <c r="G263" s="92">
        <f t="shared" si="25"/>
        <v>16314016.299999999</v>
      </c>
      <c r="H263" s="170"/>
      <c r="I263" s="94">
        <f t="shared" si="23"/>
        <v>5937150.2599999998</v>
      </c>
      <c r="J263" s="115">
        <f t="shared" si="26"/>
        <v>45260</v>
      </c>
      <c r="K263" s="116" t="s">
        <v>1888</v>
      </c>
    </row>
    <row r="264" spans="1:11" x14ac:dyDescent="0.15">
      <c r="A264" s="7" t="s">
        <v>2591</v>
      </c>
      <c r="B264" s="66">
        <v>45260</v>
      </c>
      <c r="C264" s="113" t="s">
        <v>2593</v>
      </c>
      <c r="D264" s="126"/>
      <c r="E264" s="91"/>
      <c r="F264" s="91">
        <v>8299993</v>
      </c>
      <c r="G264" s="92">
        <f t="shared" si="25"/>
        <v>10376866.039999999</v>
      </c>
      <c r="H264" s="170"/>
      <c r="I264" s="94">
        <f t="shared" si="23"/>
        <v>8299993</v>
      </c>
      <c r="J264" s="115">
        <f t="shared" si="26"/>
        <v>45260</v>
      </c>
      <c r="K264" s="116" t="s">
        <v>2607</v>
      </c>
    </row>
    <row r="265" spans="1:11" x14ac:dyDescent="0.15">
      <c r="A265" s="7" t="s">
        <v>2591</v>
      </c>
      <c r="B265" s="66">
        <v>45239</v>
      </c>
      <c r="C265" s="113" t="s">
        <v>2592</v>
      </c>
      <c r="D265" s="126"/>
      <c r="E265" s="91"/>
      <c r="F265" s="91">
        <v>2076858.04</v>
      </c>
      <c r="G265" s="92">
        <f t="shared" si="25"/>
        <v>2076873.04</v>
      </c>
      <c r="H265" s="170"/>
      <c r="I265" s="94">
        <f t="shared" si="23"/>
        <v>2076858.04</v>
      </c>
      <c r="J265" s="115">
        <f t="shared" si="26"/>
        <v>45260</v>
      </c>
      <c r="K265" s="116" t="s">
        <v>737</v>
      </c>
    </row>
    <row r="266" spans="1:11" x14ac:dyDescent="0.15">
      <c r="A266" s="7" t="s">
        <v>2591</v>
      </c>
      <c r="B266" s="66">
        <v>45097</v>
      </c>
      <c r="C266" s="113" t="s">
        <v>1481</v>
      </c>
      <c r="D266" s="126"/>
      <c r="E266" s="91">
        <v>1800000</v>
      </c>
      <c r="F266" s="91"/>
      <c r="G266" s="92">
        <f t="shared" si="25"/>
        <v>15</v>
      </c>
      <c r="H266" s="170"/>
      <c r="I266" s="94">
        <f t="shared" si="23"/>
        <v>-1800000</v>
      </c>
      <c r="J266" s="115">
        <f t="shared" si="26"/>
        <v>45107</v>
      </c>
      <c r="K266" s="116" t="s">
        <v>1285</v>
      </c>
    </row>
    <row r="267" spans="1:11" x14ac:dyDescent="0.15">
      <c r="A267" s="7" t="s">
        <v>2591</v>
      </c>
      <c r="B267" s="66">
        <v>45097</v>
      </c>
      <c r="C267" s="113" t="s">
        <v>2592</v>
      </c>
      <c r="D267" s="126"/>
      <c r="E267" s="91"/>
      <c r="F267" s="91">
        <v>1800015</v>
      </c>
      <c r="G267" s="92">
        <f t="shared" si="25"/>
        <v>1800015</v>
      </c>
      <c r="H267" s="170"/>
      <c r="I267" s="94">
        <f t="shared" si="23"/>
        <v>1800015</v>
      </c>
      <c r="J267" s="115">
        <f t="shared" si="26"/>
        <v>45107</v>
      </c>
      <c r="K267" s="116" t="s">
        <v>737</v>
      </c>
    </row>
    <row r="268" spans="1:11" s="55" customFormat="1" ht="16" x14ac:dyDescent="0.2">
      <c r="A268" s="55" t="s">
        <v>277</v>
      </c>
      <c r="B268" s="55" t="s">
        <v>277</v>
      </c>
      <c r="C268" s="55" t="s">
        <v>277</v>
      </c>
      <c r="D268" s="55" t="s">
        <v>277</v>
      </c>
      <c r="E268" s="55" t="s">
        <v>277</v>
      </c>
      <c r="F268" s="55" t="s">
        <v>277</v>
      </c>
      <c r="H268" s="171" t="s">
        <v>277</v>
      </c>
      <c r="I268" s="94" t="e">
        <f t="shared" si="23"/>
        <v>#VALUE!</v>
      </c>
      <c r="J268" s="115" t="e">
        <f t="shared" ref="J268:J295" si="27">EOMONTH(B268,0)</f>
        <v>#VALUE!</v>
      </c>
      <c r="K268" s="55" t="s">
        <v>277</v>
      </c>
    </row>
    <row r="269" spans="1:11" x14ac:dyDescent="0.15">
      <c r="A269" s="7" t="s">
        <v>2477</v>
      </c>
      <c r="B269" s="66">
        <v>45138</v>
      </c>
      <c r="C269" s="113" t="s">
        <v>2618</v>
      </c>
      <c r="D269" s="126"/>
      <c r="E269" s="91"/>
      <c r="F269" s="91">
        <v>320118.71999999997</v>
      </c>
      <c r="G269" s="92">
        <f t="shared" ref="G269:G278" si="28">G270+F269-E269</f>
        <v>0</v>
      </c>
      <c r="H269" s="170"/>
      <c r="I269" s="94">
        <f t="shared" si="23"/>
        <v>320118.71999999997</v>
      </c>
      <c r="J269" s="115">
        <f t="shared" si="27"/>
        <v>45138</v>
      </c>
      <c r="K269" s="116" t="s">
        <v>1890</v>
      </c>
    </row>
    <row r="270" spans="1:11" x14ac:dyDescent="0.15">
      <c r="A270" s="7" t="s">
        <v>2477</v>
      </c>
      <c r="B270" s="66">
        <v>45138</v>
      </c>
      <c r="C270" s="113" t="s">
        <v>2560</v>
      </c>
      <c r="D270" s="126" t="s">
        <v>2608</v>
      </c>
      <c r="E270" s="91">
        <v>80664.72</v>
      </c>
      <c r="F270" s="91"/>
      <c r="G270" s="92">
        <f t="shared" si="28"/>
        <v>-320118.71999999997</v>
      </c>
      <c r="H270" s="170"/>
      <c r="I270" s="94">
        <f t="shared" si="23"/>
        <v>-80664.72</v>
      </c>
      <c r="J270" s="115">
        <f t="shared" si="27"/>
        <v>45138</v>
      </c>
      <c r="K270" s="116" t="s">
        <v>1864</v>
      </c>
    </row>
    <row r="271" spans="1:11" x14ac:dyDescent="0.15">
      <c r="A271" s="7" t="s">
        <v>2477</v>
      </c>
      <c r="B271" s="66">
        <v>45138</v>
      </c>
      <c r="C271" s="113" t="s">
        <v>2560</v>
      </c>
      <c r="D271" s="126" t="s">
        <v>2609</v>
      </c>
      <c r="E271" s="91">
        <v>90054</v>
      </c>
      <c r="F271" s="91"/>
      <c r="G271" s="92">
        <f t="shared" si="28"/>
        <v>-239454</v>
      </c>
      <c r="H271" s="170"/>
      <c r="I271" s="94">
        <f t="shared" si="23"/>
        <v>-90054</v>
      </c>
      <c r="J271" s="115">
        <f t="shared" si="27"/>
        <v>45138</v>
      </c>
      <c r="K271" s="116" t="s">
        <v>1864</v>
      </c>
    </row>
    <row r="272" spans="1:11" x14ac:dyDescent="0.15">
      <c r="A272" s="7" t="s">
        <v>2477</v>
      </c>
      <c r="B272" s="66">
        <v>45138</v>
      </c>
      <c r="C272" s="113" t="s">
        <v>2560</v>
      </c>
      <c r="D272" s="126" t="s">
        <v>2610</v>
      </c>
      <c r="E272" s="91">
        <v>48000</v>
      </c>
      <c r="F272" s="91"/>
      <c r="G272" s="92">
        <f t="shared" si="28"/>
        <v>-149400</v>
      </c>
      <c r="H272" s="170"/>
      <c r="I272" s="94">
        <f t="shared" si="23"/>
        <v>-48000</v>
      </c>
      <c r="J272" s="115">
        <f t="shared" si="27"/>
        <v>45138</v>
      </c>
      <c r="K272" s="116" t="s">
        <v>1864</v>
      </c>
    </row>
    <row r="273" spans="1:11" x14ac:dyDescent="0.15">
      <c r="A273" s="7" t="s">
        <v>2477</v>
      </c>
      <c r="B273" s="66">
        <v>45138</v>
      </c>
      <c r="C273" s="113" t="s">
        <v>2611</v>
      </c>
      <c r="D273" s="126" t="s">
        <v>2612</v>
      </c>
      <c r="E273" s="91">
        <v>18000</v>
      </c>
      <c r="F273" s="91"/>
      <c r="G273" s="92">
        <f t="shared" si="28"/>
        <v>-101400</v>
      </c>
      <c r="H273" s="170"/>
      <c r="I273" s="94">
        <f t="shared" si="23"/>
        <v>-18000</v>
      </c>
      <c r="J273" s="115">
        <f t="shared" si="27"/>
        <v>45138</v>
      </c>
      <c r="K273" s="116" t="s">
        <v>1864</v>
      </c>
    </row>
    <row r="274" spans="1:11" x14ac:dyDescent="0.15">
      <c r="A274" s="7" t="s">
        <v>2477</v>
      </c>
      <c r="B274" s="66">
        <v>45138</v>
      </c>
      <c r="C274" s="113" t="s">
        <v>2611</v>
      </c>
      <c r="D274" s="126" t="s">
        <v>2612</v>
      </c>
      <c r="E274" s="91">
        <v>12000</v>
      </c>
      <c r="F274" s="91"/>
      <c r="G274" s="92">
        <f t="shared" si="28"/>
        <v>-83400</v>
      </c>
      <c r="H274" s="170"/>
      <c r="I274" s="94">
        <f t="shared" si="23"/>
        <v>-12000</v>
      </c>
      <c r="J274" s="115">
        <f t="shared" si="27"/>
        <v>45138</v>
      </c>
      <c r="K274" s="116" t="s">
        <v>1864</v>
      </c>
    </row>
    <row r="275" spans="1:11" x14ac:dyDescent="0.15">
      <c r="A275" s="7" t="s">
        <v>2477</v>
      </c>
      <c r="B275" s="66">
        <v>45138</v>
      </c>
      <c r="C275" s="113" t="s">
        <v>2560</v>
      </c>
      <c r="D275" s="126" t="s">
        <v>2613</v>
      </c>
      <c r="E275" s="91">
        <v>24500</v>
      </c>
      <c r="F275" s="91"/>
      <c r="G275" s="92">
        <f t="shared" si="28"/>
        <v>-71400</v>
      </c>
      <c r="H275" s="170"/>
      <c r="I275" s="94">
        <f t="shared" si="23"/>
        <v>-24500</v>
      </c>
      <c r="J275" s="115">
        <f t="shared" si="27"/>
        <v>45138</v>
      </c>
      <c r="K275" s="116" t="s">
        <v>1864</v>
      </c>
    </row>
    <row r="276" spans="1:11" x14ac:dyDescent="0.15">
      <c r="A276" s="7" t="s">
        <v>2477</v>
      </c>
      <c r="B276" s="66">
        <v>45138</v>
      </c>
      <c r="C276" s="113" t="s">
        <v>2560</v>
      </c>
      <c r="D276" s="126" t="s">
        <v>2614</v>
      </c>
      <c r="E276" s="91">
        <v>3900</v>
      </c>
      <c r="F276" s="91"/>
      <c r="G276" s="92">
        <f t="shared" si="28"/>
        <v>-46900</v>
      </c>
      <c r="H276" s="170"/>
      <c r="I276" s="94">
        <f t="shared" si="23"/>
        <v>-3900</v>
      </c>
      <c r="J276" s="115">
        <f t="shared" si="27"/>
        <v>45138</v>
      </c>
      <c r="K276" s="116" t="s">
        <v>1864</v>
      </c>
    </row>
    <row r="277" spans="1:11" x14ac:dyDescent="0.15">
      <c r="A277" s="7" t="s">
        <v>2477</v>
      </c>
      <c r="B277" s="66">
        <v>45138</v>
      </c>
      <c r="C277" s="113" t="s">
        <v>2615</v>
      </c>
      <c r="D277" s="126" t="s">
        <v>2616</v>
      </c>
      <c r="E277" s="91">
        <v>3000</v>
      </c>
      <c r="F277" s="91"/>
      <c r="G277" s="92">
        <f t="shared" si="28"/>
        <v>-43000</v>
      </c>
      <c r="H277" s="170"/>
      <c r="I277" s="94">
        <f t="shared" si="23"/>
        <v>-3000</v>
      </c>
      <c r="J277" s="115">
        <f t="shared" si="27"/>
        <v>45138</v>
      </c>
      <c r="K277" s="116" t="s">
        <v>1864</v>
      </c>
    </row>
    <row r="278" spans="1:11" x14ac:dyDescent="0.15">
      <c r="A278" s="7" t="s">
        <v>2477</v>
      </c>
      <c r="B278" s="66">
        <v>45138</v>
      </c>
      <c r="C278" s="113" t="s">
        <v>2617</v>
      </c>
      <c r="D278" s="126"/>
      <c r="E278" s="91">
        <v>40000</v>
      </c>
      <c r="F278" s="91"/>
      <c r="G278" s="92">
        <f t="shared" si="28"/>
        <v>-40000</v>
      </c>
      <c r="H278" s="170"/>
      <c r="I278" s="94">
        <f t="shared" si="23"/>
        <v>-40000</v>
      </c>
      <c r="J278" s="115">
        <f t="shared" si="27"/>
        <v>45138</v>
      </c>
      <c r="K278" s="116" t="s">
        <v>1864</v>
      </c>
    </row>
    <row r="279" spans="1:11" s="55" customFormat="1" ht="16" x14ac:dyDescent="0.2">
      <c r="H279" s="171"/>
      <c r="I279" s="94">
        <f t="shared" si="23"/>
        <v>0</v>
      </c>
      <c r="J279" s="115">
        <f t="shared" si="27"/>
        <v>31</v>
      </c>
    </row>
    <row r="280" spans="1:11" x14ac:dyDescent="0.15">
      <c r="A280" s="7" t="s">
        <v>5161</v>
      </c>
      <c r="B280" s="66"/>
      <c r="C280" s="113"/>
      <c r="D280" s="126"/>
      <c r="E280" s="91"/>
      <c r="F280" s="91"/>
      <c r="G280" s="92">
        <f t="shared" ref="G280:G293" si="29">G281+F280-E280</f>
        <v>3145244.4800000004</v>
      </c>
      <c r="H280" s="170"/>
      <c r="I280" s="94">
        <f t="shared" ref="I280:I293" si="30">-E280+F280</f>
        <v>0</v>
      </c>
      <c r="J280" s="115">
        <f t="shared" ref="J280:J293" si="31">EOMONTH(B280,0)</f>
        <v>31</v>
      </c>
      <c r="K280" s="116"/>
    </row>
    <row r="281" spans="1:11" x14ac:dyDescent="0.15">
      <c r="A281" s="7" t="s">
        <v>5161</v>
      </c>
      <c r="B281" s="66"/>
      <c r="C281" s="113"/>
      <c r="D281" s="126"/>
      <c r="E281" s="91"/>
      <c r="F281" s="91"/>
      <c r="G281" s="92">
        <f t="shared" si="29"/>
        <v>3145244.4800000004</v>
      </c>
      <c r="H281" s="170"/>
      <c r="I281" s="94">
        <f t="shared" si="30"/>
        <v>0</v>
      </c>
      <c r="J281" s="115">
        <f t="shared" si="31"/>
        <v>31</v>
      </c>
      <c r="K281" s="116"/>
    </row>
    <row r="282" spans="1:11" x14ac:dyDescent="0.15">
      <c r="A282" s="7" t="s">
        <v>5161</v>
      </c>
      <c r="B282" s="66"/>
      <c r="C282" s="113"/>
      <c r="D282" s="126"/>
      <c r="E282" s="91"/>
      <c r="F282" s="91"/>
      <c r="G282" s="92">
        <f t="shared" si="29"/>
        <v>3145244.4800000004</v>
      </c>
      <c r="H282" s="170"/>
      <c r="I282" s="94">
        <f t="shared" si="30"/>
        <v>0</v>
      </c>
      <c r="J282" s="115">
        <f t="shared" si="31"/>
        <v>31</v>
      </c>
      <c r="K282" s="116"/>
    </row>
    <row r="283" spans="1:11" x14ac:dyDescent="0.15">
      <c r="A283" s="7" t="s">
        <v>5161</v>
      </c>
      <c r="B283" s="189">
        <v>45735</v>
      </c>
      <c r="C283" s="190"/>
      <c r="D283" s="191"/>
      <c r="E283" s="192">
        <v>700000</v>
      </c>
      <c r="F283" s="192"/>
      <c r="G283" s="92">
        <f t="shared" si="29"/>
        <v>3145244.4800000004</v>
      </c>
      <c r="H283" s="170"/>
      <c r="I283" s="94">
        <f t="shared" si="30"/>
        <v>-700000</v>
      </c>
      <c r="J283" s="115">
        <f t="shared" si="31"/>
        <v>45747</v>
      </c>
      <c r="K283" s="116" t="s">
        <v>737</v>
      </c>
    </row>
    <row r="284" spans="1:11" x14ac:dyDescent="0.15">
      <c r="A284" s="7" t="s">
        <v>5161</v>
      </c>
      <c r="B284" s="66">
        <v>45716</v>
      </c>
      <c r="C284" s="113"/>
      <c r="D284" s="126"/>
      <c r="E284" s="91">
        <v>0</v>
      </c>
      <c r="F284" s="91">
        <v>0</v>
      </c>
      <c r="G284" s="92">
        <f t="shared" si="29"/>
        <v>3845244.4800000004</v>
      </c>
      <c r="H284" s="170"/>
      <c r="I284" s="94">
        <f t="shared" si="30"/>
        <v>0</v>
      </c>
      <c r="J284" s="115">
        <f t="shared" si="31"/>
        <v>45716</v>
      </c>
      <c r="K284" s="116"/>
    </row>
    <row r="285" spans="1:11" x14ac:dyDescent="0.15">
      <c r="A285" s="7" t="s">
        <v>5161</v>
      </c>
      <c r="B285" s="66">
        <v>45688</v>
      </c>
      <c r="C285" s="113" t="s">
        <v>5163</v>
      </c>
      <c r="D285" s="126"/>
      <c r="E285" s="91"/>
      <c r="F285" s="91">
        <v>12030.24</v>
      </c>
      <c r="G285" s="92">
        <f t="shared" si="29"/>
        <v>3845244.4800000004</v>
      </c>
      <c r="H285" s="170"/>
      <c r="I285" s="94">
        <f t="shared" si="30"/>
        <v>12030.24</v>
      </c>
      <c r="J285" s="115">
        <f t="shared" si="31"/>
        <v>45688</v>
      </c>
      <c r="K285" s="116" t="s">
        <v>4</v>
      </c>
    </row>
    <row r="286" spans="1:11" x14ac:dyDescent="0.15">
      <c r="A286" s="7" t="s">
        <v>5161</v>
      </c>
      <c r="B286" s="66">
        <v>45670</v>
      </c>
      <c r="C286" s="113" t="s">
        <v>5162</v>
      </c>
      <c r="D286" s="126"/>
      <c r="E286" s="91"/>
      <c r="F286" s="91">
        <v>2000000</v>
      </c>
      <c r="G286" s="92">
        <f t="shared" si="29"/>
        <v>3833214.24</v>
      </c>
      <c r="H286" s="170"/>
      <c r="I286" s="94">
        <f t="shared" si="30"/>
        <v>2000000</v>
      </c>
      <c r="J286" s="115">
        <f t="shared" si="31"/>
        <v>45688</v>
      </c>
      <c r="K286" s="116" t="s">
        <v>737</v>
      </c>
    </row>
    <row r="287" spans="1:11" x14ac:dyDescent="0.15">
      <c r="A287" s="7" t="s">
        <v>5161</v>
      </c>
      <c r="B287" s="66">
        <v>45657</v>
      </c>
      <c r="C287" s="113" t="s">
        <v>5163</v>
      </c>
      <c r="D287" s="126"/>
      <c r="E287" s="91"/>
      <c r="F287" s="91">
        <v>7225.33</v>
      </c>
      <c r="G287" s="92">
        <f t="shared" si="29"/>
        <v>1833214.24</v>
      </c>
      <c r="H287" s="170"/>
      <c r="I287" s="94">
        <f t="shared" si="30"/>
        <v>7225.33</v>
      </c>
      <c r="J287" s="115">
        <f t="shared" si="31"/>
        <v>45657</v>
      </c>
      <c r="K287" s="116" t="s">
        <v>4</v>
      </c>
    </row>
    <row r="288" spans="1:11" x14ac:dyDescent="0.15">
      <c r="A288" s="7" t="s">
        <v>5161</v>
      </c>
      <c r="B288" s="66">
        <v>45625</v>
      </c>
      <c r="C288" s="113" t="s">
        <v>5163</v>
      </c>
      <c r="D288" s="126"/>
      <c r="E288" s="91"/>
      <c r="F288" s="91">
        <v>7073.02</v>
      </c>
      <c r="G288" s="92">
        <f t="shared" si="29"/>
        <v>1825988.91</v>
      </c>
      <c r="H288" s="170"/>
      <c r="I288" s="94">
        <f t="shared" si="30"/>
        <v>7073.02</v>
      </c>
      <c r="J288" s="115">
        <f t="shared" si="31"/>
        <v>45626</v>
      </c>
      <c r="K288" s="116" t="s">
        <v>4</v>
      </c>
    </row>
    <row r="289" spans="1:11" x14ac:dyDescent="0.15">
      <c r="A289" s="7" t="s">
        <v>5161</v>
      </c>
      <c r="B289" s="66">
        <v>45596</v>
      </c>
      <c r="C289" s="113" t="s">
        <v>5163</v>
      </c>
      <c r="D289" s="126"/>
      <c r="E289" s="91"/>
      <c r="F289" s="91">
        <v>8014.71</v>
      </c>
      <c r="G289" s="92">
        <f t="shared" si="29"/>
        <v>1818915.89</v>
      </c>
      <c r="H289" s="170"/>
      <c r="I289" s="94">
        <f t="shared" si="30"/>
        <v>8014.71</v>
      </c>
      <c r="J289" s="115">
        <f t="shared" si="31"/>
        <v>45596</v>
      </c>
      <c r="K289" s="116" t="s">
        <v>4</v>
      </c>
    </row>
    <row r="290" spans="1:11" x14ac:dyDescent="0.15">
      <c r="A290" s="7" t="s">
        <v>5161</v>
      </c>
      <c r="B290" s="66">
        <v>45586</v>
      </c>
      <c r="C290" s="113" t="s">
        <v>2567</v>
      </c>
      <c r="D290" s="126"/>
      <c r="E290" s="91">
        <v>200000</v>
      </c>
      <c r="F290" s="91"/>
      <c r="G290" s="92">
        <f t="shared" si="29"/>
        <v>1810901.18</v>
      </c>
      <c r="H290" s="170"/>
      <c r="I290" s="94">
        <f t="shared" si="30"/>
        <v>-200000</v>
      </c>
      <c r="J290" s="115">
        <f t="shared" si="31"/>
        <v>45596</v>
      </c>
      <c r="K290" s="116" t="s">
        <v>737</v>
      </c>
    </row>
    <row r="291" spans="1:11" x14ac:dyDescent="0.15">
      <c r="A291" s="7" t="s">
        <v>5161</v>
      </c>
      <c r="B291" s="66">
        <v>45565</v>
      </c>
      <c r="C291" s="113" t="s">
        <v>5163</v>
      </c>
      <c r="D291" s="126"/>
      <c r="E291" s="91"/>
      <c r="F291" s="91">
        <v>7642.42</v>
      </c>
      <c r="G291" s="92">
        <f t="shared" si="29"/>
        <v>2010901.18</v>
      </c>
      <c r="H291" s="170"/>
      <c r="I291" s="94">
        <f t="shared" si="30"/>
        <v>7642.42</v>
      </c>
      <c r="J291" s="115">
        <f t="shared" si="31"/>
        <v>45565</v>
      </c>
      <c r="K291" s="116" t="s">
        <v>4</v>
      </c>
    </row>
    <row r="292" spans="1:11" x14ac:dyDescent="0.15">
      <c r="A292" s="7" t="s">
        <v>5161</v>
      </c>
      <c r="B292" s="66">
        <v>45534</v>
      </c>
      <c r="C292" s="113" t="s">
        <v>5163</v>
      </c>
      <c r="D292" s="126"/>
      <c r="E292" s="91"/>
      <c r="F292" s="91">
        <f>3255.96+2.8</f>
        <v>3258.76</v>
      </c>
      <c r="G292" s="92">
        <f t="shared" si="29"/>
        <v>2003258.76</v>
      </c>
      <c r="H292" s="170"/>
      <c r="I292" s="94">
        <f t="shared" si="30"/>
        <v>3258.76</v>
      </c>
      <c r="J292" s="115">
        <f t="shared" si="31"/>
        <v>45535</v>
      </c>
      <c r="K292" s="116" t="s">
        <v>4</v>
      </c>
    </row>
    <row r="293" spans="1:11" x14ac:dyDescent="0.15">
      <c r="A293" s="7" t="s">
        <v>5161</v>
      </c>
      <c r="B293" s="66">
        <v>45524</v>
      </c>
      <c r="C293" s="113" t="s">
        <v>5162</v>
      </c>
      <c r="D293" s="126"/>
      <c r="E293" s="91"/>
      <c r="F293" s="91">
        <v>2000000</v>
      </c>
      <c r="G293" s="92">
        <f t="shared" si="29"/>
        <v>2000000</v>
      </c>
      <c r="H293" s="170"/>
      <c r="I293" s="94">
        <f t="shared" si="30"/>
        <v>2000000</v>
      </c>
      <c r="J293" s="115">
        <f t="shared" si="31"/>
        <v>45535</v>
      </c>
      <c r="K293" s="116" t="s">
        <v>737</v>
      </c>
    </row>
    <row r="294" spans="1:11" s="55" customFormat="1" ht="16" x14ac:dyDescent="0.2">
      <c r="H294" s="171"/>
      <c r="I294" s="94">
        <f t="shared" ref="I294" si="32">-E294+F294</f>
        <v>0</v>
      </c>
      <c r="J294" s="115">
        <f t="shared" ref="J294" si="33">EOMONTH(B294,0)</f>
        <v>31</v>
      </c>
      <c r="K294" s="55" t="s">
        <v>277</v>
      </c>
    </row>
    <row r="295" spans="1:11" x14ac:dyDescent="0.15">
      <c r="A295" s="7" t="s">
        <v>2619</v>
      </c>
      <c r="B295" s="66">
        <v>45268</v>
      </c>
      <c r="C295" s="113" t="s">
        <v>2625</v>
      </c>
      <c r="D295" s="126" t="s">
        <v>2626</v>
      </c>
      <c r="E295" s="91">
        <v>0</v>
      </c>
      <c r="F295" s="91">
        <v>600</v>
      </c>
      <c r="G295" s="92">
        <f>G279+F295-E295</f>
        <v>600</v>
      </c>
      <c r="H295" s="170"/>
      <c r="I295" s="94">
        <f t="shared" si="23"/>
        <v>600</v>
      </c>
      <c r="J295" s="115">
        <f t="shared" si="27"/>
        <v>45291</v>
      </c>
      <c r="K295" s="116" t="s">
        <v>1866</v>
      </c>
    </row>
    <row r="296" spans="1:11" x14ac:dyDescent="0.15">
      <c r="A296" s="7" t="s">
        <v>2620</v>
      </c>
      <c r="B296" s="66">
        <v>45268</v>
      </c>
      <c r="C296" s="113" t="s">
        <v>2627</v>
      </c>
      <c r="D296" s="126"/>
      <c r="E296" s="91">
        <v>0</v>
      </c>
      <c r="F296" s="91">
        <v>177830.01</v>
      </c>
      <c r="G296" s="92">
        <f t="shared" ref="G296:G359" si="34">G295+F296-E296</f>
        <v>178430.01</v>
      </c>
      <c r="H296" s="170"/>
      <c r="I296" s="94">
        <f t="shared" si="23"/>
        <v>177830.01</v>
      </c>
      <c r="J296" s="115">
        <f t="shared" ref="J296:J359" si="35">EOMONTH(B296,0)</f>
        <v>45291</v>
      </c>
      <c r="K296" s="116" t="s">
        <v>737</v>
      </c>
    </row>
    <row r="297" spans="1:11" x14ac:dyDescent="0.15">
      <c r="A297" s="7" t="s">
        <v>2619</v>
      </c>
      <c r="B297" s="66">
        <v>45272</v>
      </c>
      <c r="C297" s="113" t="s">
        <v>2628</v>
      </c>
      <c r="D297" s="126" t="s">
        <v>2629</v>
      </c>
      <c r="E297" s="91">
        <v>1367.68</v>
      </c>
      <c r="F297" s="91">
        <v>0</v>
      </c>
      <c r="G297" s="92">
        <f t="shared" si="34"/>
        <v>177062.33000000002</v>
      </c>
      <c r="H297" s="170"/>
      <c r="I297" s="94">
        <f t="shared" si="23"/>
        <v>-1367.68</v>
      </c>
      <c r="J297" s="115">
        <f t="shared" si="35"/>
        <v>45291</v>
      </c>
      <c r="K297" s="116" t="s">
        <v>1866</v>
      </c>
    </row>
    <row r="298" spans="1:11" x14ac:dyDescent="0.15">
      <c r="A298" s="7" t="s">
        <v>2619</v>
      </c>
      <c r="B298" s="66">
        <v>45272</v>
      </c>
      <c r="C298" s="113" t="s">
        <v>2089</v>
      </c>
      <c r="D298" s="126" t="s">
        <v>2630</v>
      </c>
      <c r="E298" s="91">
        <v>11250</v>
      </c>
      <c r="F298" s="91">
        <v>0</v>
      </c>
      <c r="G298" s="92">
        <f t="shared" si="34"/>
        <v>165812.33000000002</v>
      </c>
      <c r="H298" s="170"/>
      <c r="I298" s="94">
        <f t="shared" si="23"/>
        <v>-11250</v>
      </c>
      <c r="J298" s="115">
        <f t="shared" si="35"/>
        <v>45291</v>
      </c>
      <c r="K298" s="116" t="s">
        <v>1866</v>
      </c>
    </row>
    <row r="299" spans="1:11" x14ac:dyDescent="0.15">
      <c r="A299" s="7" t="s">
        <v>2619</v>
      </c>
      <c r="B299" s="66">
        <v>45272</v>
      </c>
      <c r="C299" s="113" t="s">
        <v>2628</v>
      </c>
      <c r="D299" s="126" t="s">
        <v>2631</v>
      </c>
      <c r="E299" s="91">
        <v>0</v>
      </c>
      <c r="F299" s="91">
        <v>1367.68</v>
      </c>
      <c r="G299" s="92">
        <f t="shared" si="34"/>
        <v>167180.01</v>
      </c>
      <c r="H299" s="170"/>
      <c r="I299" s="94">
        <f t="shared" si="23"/>
        <v>1367.68</v>
      </c>
      <c r="J299" s="115">
        <f t="shared" si="35"/>
        <v>45291</v>
      </c>
      <c r="K299" s="116" t="s">
        <v>1866</v>
      </c>
    </row>
    <row r="300" spans="1:11" x14ac:dyDescent="0.15">
      <c r="A300" s="7" t="s">
        <v>2619</v>
      </c>
      <c r="B300" s="66">
        <v>45272</v>
      </c>
      <c r="C300" s="113" t="s">
        <v>2089</v>
      </c>
      <c r="D300" s="126" t="s">
        <v>2632</v>
      </c>
      <c r="E300" s="91">
        <v>0</v>
      </c>
      <c r="F300" s="91">
        <v>11250</v>
      </c>
      <c r="G300" s="92">
        <f t="shared" si="34"/>
        <v>178430.01</v>
      </c>
      <c r="H300" s="170"/>
      <c r="I300" s="94">
        <f t="shared" si="23"/>
        <v>11250</v>
      </c>
      <c r="J300" s="115">
        <f t="shared" si="35"/>
        <v>45291</v>
      </c>
      <c r="K300" s="116" t="s">
        <v>1866</v>
      </c>
    </row>
    <row r="301" spans="1:11" x14ac:dyDescent="0.15">
      <c r="A301" s="7" t="s">
        <v>2619</v>
      </c>
      <c r="B301" s="66">
        <v>45273</v>
      </c>
      <c r="C301" s="113" t="s">
        <v>2066</v>
      </c>
      <c r="D301" s="126" t="s">
        <v>2633</v>
      </c>
      <c r="E301" s="91">
        <v>0</v>
      </c>
      <c r="F301" s="91">
        <v>8550</v>
      </c>
      <c r="G301" s="92">
        <f t="shared" si="34"/>
        <v>186980.01</v>
      </c>
      <c r="H301" s="170"/>
      <c r="I301" s="94">
        <f t="shared" si="23"/>
        <v>8550</v>
      </c>
      <c r="J301" s="115">
        <f t="shared" si="35"/>
        <v>45291</v>
      </c>
      <c r="K301" s="116" t="s">
        <v>1866</v>
      </c>
    </row>
    <row r="302" spans="1:11" x14ac:dyDescent="0.15">
      <c r="A302" s="7" t="s">
        <v>2619</v>
      </c>
      <c r="B302" s="66">
        <v>45273</v>
      </c>
      <c r="C302" s="113" t="s">
        <v>2058</v>
      </c>
      <c r="D302" s="126" t="s">
        <v>2634</v>
      </c>
      <c r="E302" s="91">
        <v>0</v>
      </c>
      <c r="F302" s="91">
        <v>2400</v>
      </c>
      <c r="G302" s="92">
        <f t="shared" si="34"/>
        <v>189380.01</v>
      </c>
      <c r="H302" s="170"/>
      <c r="I302" s="94">
        <f t="shared" si="23"/>
        <v>2400</v>
      </c>
      <c r="J302" s="115">
        <f t="shared" si="35"/>
        <v>45291</v>
      </c>
      <c r="K302" s="116" t="s">
        <v>1866</v>
      </c>
    </row>
    <row r="303" spans="1:11" x14ac:dyDescent="0.15">
      <c r="A303" s="7" t="s">
        <v>2619</v>
      </c>
      <c r="B303" s="66">
        <v>45275</v>
      </c>
      <c r="C303" s="113" t="s">
        <v>2104</v>
      </c>
      <c r="D303" s="126" t="s">
        <v>2635</v>
      </c>
      <c r="E303" s="91">
        <v>0</v>
      </c>
      <c r="F303" s="91">
        <v>27000</v>
      </c>
      <c r="G303" s="92">
        <f t="shared" si="34"/>
        <v>216380.01</v>
      </c>
      <c r="H303" s="170"/>
      <c r="I303" s="94">
        <f t="shared" si="23"/>
        <v>27000</v>
      </c>
      <c r="J303" s="115">
        <f t="shared" si="35"/>
        <v>45291</v>
      </c>
      <c r="K303" s="116" t="s">
        <v>1866</v>
      </c>
    </row>
    <row r="304" spans="1:11" x14ac:dyDescent="0.15">
      <c r="A304" s="7" t="s">
        <v>2619</v>
      </c>
      <c r="B304" s="66">
        <v>45275</v>
      </c>
      <c r="C304" s="113" t="s">
        <v>2636</v>
      </c>
      <c r="D304" s="126" t="s">
        <v>2637</v>
      </c>
      <c r="E304" s="91">
        <v>0</v>
      </c>
      <c r="F304" s="91">
        <v>1860</v>
      </c>
      <c r="G304" s="92">
        <f t="shared" si="34"/>
        <v>218240.01</v>
      </c>
      <c r="H304" s="170"/>
      <c r="I304" s="94">
        <f t="shared" si="23"/>
        <v>1860</v>
      </c>
      <c r="J304" s="115">
        <f t="shared" si="35"/>
        <v>45291</v>
      </c>
      <c r="K304" s="116" t="s">
        <v>1866</v>
      </c>
    </row>
    <row r="305" spans="1:11" x14ac:dyDescent="0.15">
      <c r="A305" s="7" t="s">
        <v>2619</v>
      </c>
      <c r="B305" s="66">
        <v>45275</v>
      </c>
      <c r="C305" s="113" t="s">
        <v>2638</v>
      </c>
      <c r="D305" s="126" t="s">
        <v>2639</v>
      </c>
      <c r="E305" s="91">
        <v>0</v>
      </c>
      <c r="F305" s="91">
        <v>1320</v>
      </c>
      <c r="G305" s="92">
        <f t="shared" si="34"/>
        <v>219560.01</v>
      </c>
      <c r="H305" s="170"/>
      <c r="I305" s="94">
        <f t="shared" si="23"/>
        <v>1320</v>
      </c>
      <c r="J305" s="115">
        <f t="shared" si="35"/>
        <v>45291</v>
      </c>
      <c r="K305" s="116" t="s">
        <v>1866</v>
      </c>
    </row>
    <row r="306" spans="1:11" x14ac:dyDescent="0.15">
      <c r="A306" s="7" t="s">
        <v>2619</v>
      </c>
      <c r="B306" s="66">
        <v>45275</v>
      </c>
      <c r="C306" s="113" t="s">
        <v>2104</v>
      </c>
      <c r="D306" s="126" t="s">
        <v>2640</v>
      </c>
      <c r="E306" s="91">
        <v>27000</v>
      </c>
      <c r="F306" s="91">
        <v>0</v>
      </c>
      <c r="G306" s="92">
        <f t="shared" si="34"/>
        <v>192560.01</v>
      </c>
      <c r="H306" s="170"/>
      <c r="I306" s="94">
        <f t="shared" si="23"/>
        <v>-27000</v>
      </c>
      <c r="J306" s="115">
        <f t="shared" si="35"/>
        <v>45291</v>
      </c>
      <c r="K306" s="116" t="s">
        <v>1866</v>
      </c>
    </row>
    <row r="307" spans="1:11" x14ac:dyDescent="0.15">
      <c r="A307" s="7" t="s">
        <v>2619</v>
      </c>
      <c r="B307" s="66">
        <v>45278</v>
      </c>
      <c r="C307" s="113" t="s">
        <v>2641</v>
      </c>
      <c r="D307" s="126" t="s">
        <v>2642</v>
      </c>
      <c r="E307" s="91">
        <v>4485</v>
      </c>
      <c r="F307" s="91">
        <v>0</v>
      </c>
      <c r="G307" s="92">
        <f t="shared" si="34"/>
        <v>188075.01</v>
      </c>
      <c r="H307" s="170"/>
      <c r="I307" s="94">
        <f t="shared" si="23"/>
        <v>-4485</v>
      </c>
      <c r="J307" s="115">
        <f t="shared" si="35"/>
        <v>45291</v>
      </c>
      <c r="K307" s="116" t="s">
        <v>1873</v>
      </c>
    </row>
    <row r="308" spans="1:11" x14ac:dyDescent="0.15">
      <c r="A308" s="7" t="s">
        <v>2619</v>
      </c>
      <c r="B308" s="66">
        <v>45278</v>
      </c>
      <c r="C308" s="113" t="s">
        <v>2643</v>
      </c>
      <c r="D308" s="126" t="s">
        <v>2644</v>
      </c>
      <c r="E308" s="91">
        <v>0</v>
      </c>
      <c r="F308" s="91">
        <v>11500</v>
      </c>
      <c r="G308" s="92">
        <f t="shared" si="34"/>
        <v>199575.01</v>
      </c>
      <c r="H308" s="170"/>
      <c r="I308" s="94">
        <f t="shared" si="23"/>
        <v>11500</v>
      </c>
      <c r="J308" s="115">
        <f t="shared" si="35"/>
        <v>45291</v>
      </c>
      <c r="K308" s="116" t="s">
        <v>1866</v>
      </c>
    </row>
    <row r="309" spans="1:11" x14ac:dyDescent="0.15">
      <c r="A309" s="7" t="s">
        <v>2619</v>
      </c>
      <c r="B309" s="66">
        <v>45278</v>
      </c>
      <c r="C309" s="113" t="s">
        <v>2645</v>
      </c>
      <c r="D309" s="126" t="s">
        <v>2646</v>
      </c>
      <c r="E309" s="91">
        <v>0</v>
      </c>
      <c r="F309" s="91">
        <v>6000</v>
      </c>
      <c r="G309" s="92">
        <f t="shared" si="34"/>
        <v>205575.01</v>
      </c>
      <c r="H309" s="170"/>
      <c r="I309" s="94">
        <f t="shared" si="23"/>
        <v>6000</v>
      </c>
      <c r="J309" s="115">
        <f t="shared" si="35"/>
        <v>45291</v>
      </c>
      <c r="K309" s="116" t="s">
        <v>1866</v>
      </c>
    </row>
    <row r="310" spans="1:11" x14ac:dyDescent="0.15">
      <c r="A310" s="7" t="s">
        <v>2619</v>
      </c>
      <c r="B310" s="66">
        <v>45278</v>
      </c>
      <c r="C310" s="113" t="s">
        <v>2643</v>
      </c>
      <c r="D310" s="126" t="s">
        <v>2647</v>
      </c>
      <c r="E310" s="91">
        <v>0</v>
      </c>
      <c r="F310" s="91">
        <v>5671.24</v>
      </c>
      <c r="G310" s="92">
        <f t="shared" si="34"/>
        <v>211246.25</v>
      </c>
      <c r="H310" s="170"/>
      <c r="I310" s="94">
        <f t="shared" si="23"/>
        <v>5671.24</v>
      </c>
      <c r="J310" s="115">
        <f t="shared" si="35"/>
        <v>45291</v>
      </c>
      <c r="K310" s="116" t="s">
        <v>1866</v>
      </c>
    </row>
    <row r="311" spans="1:11" x14ac:dyDescent="0.15">
      <c r="A311" s="7" t="s">
        <v>2619</v>
      </c>
      <c r="B311" s="66">
        <v>45278</v>
      </c>
      <c r="C311" s="113" t="s">
        <v>2004</v>
      </c>
      <c r="D311" s="126" t="s">
        <v>2648</v>
      </c>
      <c r="E311" s="91">
        <v>0</v>
      </c>
      <c r="F311" s="91">
        <v>1500</v>
      </c>
      <c r="G311" s="92">
        <f t="shared" si="34"/>
        <v>212746.25</v>
      </c>
      <c r="H311" s="170"/>
      <c r="I311" s="94">
        <f t="shared" si="23"/>
        <v>1500</v>
      </c>
      <c r="J311" s="115">
        <f t="shared" si="35"/>
        <v>45291</v>
      </c>
      <c r="K311" s="116" t="s">
        <v>1866</v>
      </c>
    </row>
    <row r="312" spans="1:11" x14ac:dyDescent="0.15">
      <c r="A312" s="7" t="s">
        <v>2620</v>
      </c>
      <c r="B312" s="66">
        <v>45278</v>
      </c>
      <c r="C312" s="113" t="s">
        <v>2649</v>
      </c>
      <c r="D312" s="126" t="s">
        <v>2650</v>
      </c>
      <c r="E312" s="91">
        <v>1000</v>
      </c>
      <c r="F312" s="91">
        <v>0</v>
      </c>
      <c r="G312" s="92">
        <f t="shared" si="34"/>
        <v>211746.25</v>
      </c>
      <c r="H312" s="170"/>
      <c r="I312" s="94">
        <f t="shared" si="23"/>
        <v>-1000</v>
      </c>
      <c r="J312" s="115">
        <f t="shared" si="35"/>
        <v>45291</v>
      </c>
      <c r="K312" s="116" t="s">
        <v>1873</v>
      </c>
    </row>
    <row r="313" spans="1:11" x14ac:dyDescent="0.15">
      <c r="A313" s="7" t="s">
        <v>2620</v>
      </c>
      <c r="B313" s="66">
        <v>45278</v>
      </c>
      <c r="C313" s="113" t="s">
        <v>2649</v>
      </c>
      <c r="D313" s="126" t="s">
        <v>2650</v>
      </c>
      <c r="E313" s="91">
        <v>1000</v>
      </c>
      <c r="F313" s="91">
        <v>0</v>
      </c>
      <c r="G313" s="92">
        <f t="shared" si="34"/>
        <v>210746.25</v>
      </c>
      <c r="H313" s="170"/>
      <c r="I313" s="94">
        <f t="shared" si="23"/>
        <v>-1000</v>
      </c>
      <c r="J313" s="115">
        <f t="shared" si="35"/>
        <v>45291</v>
      </c>
      <c r="K313" s="116" t="s">
        <v>1873</v>
      </c>
    </row>
    <row r="314" spans="1:11" x14ac:dyDescent="0.15">
      <c r="A314" s="7" t="s">
        <v>2620</v>
      </c>
      <c r="B314" s="66">
        <v>45278</v>
      </c>
      <c r="C314" s="113" t="s">
        <v>2651</v>
      </c>
      <c r="D314" s="126" t="s">
        <v>2652</v>
      </c>
      <c r="E314" s="91">
        <v>500</v>
      </c>
      <c r="F314" s="91">
        <v>0</v>
      </c>
      <c r="G314" s="92">
        <f t="shared" si="34"/>
        <v>210246.25</v>
      </c>
      <c r="H314" s="170"/>
      <c r="I314" s="94">
        <f t="shared" si="23"/>
        <v>-500</v>
      </c>
      <c r="J314" s="115">
        <f t="shared" si="35"/>
        <v>45291</v>
      </c>
      <c r="K314" s="116" t="s">
        <v>1873</v>
      </c>
    </row>
    <row r="315" spans="1:11" x14ac:dyDescent="0.15">
      <c r="A315" s="7" t="s">
        <v>2620</v>
      </c>
      <c r="B315" s="66">
        <v>45278</v>
      </c>
      <c r="C315" s="113" t="s">
        <v>2649</v>
      </c>
      <c r="D315" s="126" t="s">
        <v>2650</v>
      </c>
      <c r="E315" s="91">
        <v>500</v>
      </c>
      <c r="F315" s="91">
        <v>0</v>
      </c>
      <c r="G315" s="92">
        <f t="shared" si="34"/>
        <v>209746.25</v>
      </c>
      <c r="H315" s="170"/>
      <c r="I315" s="94">
        <f t="shared" si="23"/>
        <v>-500</v>
      </c>
      <c r="J315" s="115">
        <f t="shared" si="35"/>
        <v>45291</v>
      </c>
      <c r="K315" s="116" t="s">
        <v>1873</v>
      </c>
    </row>
    <row r="316" spans="1:11" x14ac:dyDescent="0.15">
      <c r="A316" s="7" t="s">
        <v>2620</v>
      </c>
      <c r="B316" s="66">
        <v>45279</v>
      </c>
      <c r="C316" s="113" t="s">
        <v>2643</v>
      </c>
      <c r="D316" s="126" t="s">
        <v>2653</v>
      </c>
      <c r="E316" s="91">
        <v>0</v>
      </c>
      <c r="F316" s="91">
        <v>1707.85</v>
      </c>
      <c r="G316" s="92">
        <f t="shared" si="34"/>
        <v>211454.1</v>
      </c>
      <c r="H316" s="170"/>
      <c r="I316" s="94">
        <f t="shared" si="23"/>
        <v>1707.85</v>
      </c>
      <c r="J316" s="115">
        <f t="shared" si="35"/>
        <v>45291</v>
      </c>
      <c r="K316" s="116" t="s">
        <v>2175</v>
      </c>
    </row>
    <row r="317" spans="1:11" x14ac:dyDescent="0.15">
      <c r="A317" s="7" t="s">
        <v>2619</v>
      </c>
      <c r="B317" s="66">
        <v>45279</v>
      </c>
      <c r="C317" s="113" t="s">
        <v>2077</v>
      </c>
      <c r="D317" s="126" t="s">
        <v>2654</v>
      </c>
      <c r="E317" s="91">
        <v>0</v>
      </c>
      <c r="F317" s="91">
        <v>5230.92</v>
      </c>
      <c r="G317" s="92">
        <f t="shared" si="34"/>
        <v>216685.02000000002</v>
      </c>
      <c r="H317" s="170"/>
      <c r="I317" s="94">
        <f t="shared" si="23"/>
        <v>5230.92</v>
      </c>
      <c r="J317" s="115">
        <f t="shared" si="35"/>
        <v>45291</v>
      </c>
      <c r="K317" s="116" t="s">
        <v>1866</v>
      </c>
    </row>
    <row r="318" spans="1:11" x14ac:dyDescent="0.15">
      <c r="A318" s="7" t="s">
        <v>2619</v>
      </c>
      <c r="B318" s="66">
        <v>45279</v>
      </c>
      <c r="C318" s="113" t="s">
        <v>2077</v>
      </c>
      <c r="D318" s="126" t="s">
        <v>2654</v>
      </c>
      <c r="E318" s="91">
        <v>0</v>
      </c>
      <c r="F318" s="91">
        <v>69.08</v>
      </c>
      <c r="G318" s="92">
        <f t="shared" si="34"/>
        <v>216754.1</v>
      </c>
      <c r="H318" s="170"/>
      <c r="I318" s="94">
        <f t="shared" si="23"/>
        <v>69.08</v>
      </c>
      <c r="J318" s="115">
        <f t="shared" si="35"/>
        <v>45291</v>
      </c>
      <c r="K318" s="116" t="s">
        <v>1866</v>
      </c>
    </row>
    <row r="319" spans="1:11" x14ac:dyDescent="0.15">
      <c r="A319" s="7" t="s">
        <v>2619</v>
      </c>
      <c r="B319" s="66">
        <v>45281</v>
      </c>
      <c r="C319" s="113" t="s">
        <v>2195</v>
      </c>
      <c r="D319" s="126" t="s">
        <v>2655</v>
      </c>
      <c r="E319" s="91">
        <v>1625</v>
      </c>
      <c r="F319" s="91">
        <v>0</v>
      </c>
      <c r="G319" s="92">
        <f t="shared" si="34"/>
        <v>215129.1</v>
      </c>
      <c r="H319" s="170"/>
      <c r="I319" s="94">
        <f t="shared" si="23"/>
        <v>-1625</v>
      </c>
      <c r="J319" s="115">
        <f t="shared" si="35"/>
        <v>45291</v>
      </c>
      <c r="K319" s="116" t="s">
        <v>1866</v>
      </c>
    </row>
    <row r="320" spans="1:11" x14ac:dyDescent="0.15">
      <c r="A320" s="7" t="s">
        <v>2619</v>
      </c>
      <c r="B320" s="66">
        <v>45281</v>
      </c>
      <c r="C320" s="113" t="s">
        <v>2195</v>
      </c>
      <c r="D320" s="126" t="s">
        <v>2656</v>
      </c>
      <c r="E320" s="91">
        <v>0</v>
      </c>
      <c r="F320" s="91">
        <v>1625</v>
      </c>
      <c r="G320" s="92">
        <f t="shared" si="34"/>
        <v>216754.1</v>
      </c>
      <c r="H320" s="170"/>
      <c r="I320" s="94">
        <f t="shared" si="23"/>
        <v>1625</v>
      </c>
      <c r="J320" s="115">
        <f t="shared" si="35"/>
        <v>45291</v>
      </c>
      <c r="K320" s="116" t="s">
        <v>1866</v>
      </c>
    </row>
    <row r="321" spans="1:11" x14ac:dyDescent="0.15">
      <c r="A321" s="7" t="s">
        <v>2620</v>
      </c>
      <c r="B321" s="66">
        <v>45281</v>
      </c>
      <c r="C321" s="113" t="s">
        <v>2045</v>
      </c>
      <c r="D321" s="126" t="s">
        <v>2657</v>
      </c>
      <c r="E321" s="91">
        <v>0</v>
      </c>
      <c r="F321" s="91">
        <v>1505.72</v>
      </c>
      <c r="G321" s="92">
        <f t="shared" si="34"/>
        <v>218259.82</v>
      </c>
      <c r="H321" s="170"/>
      <c r="I321" s="94">
        <f t="shared" si="23"/>
        <v>1505.72</v>
      </c>
      <c r="J321" s="115">
        <f t="shared" si="35"/>
        <v>45291</v>
      </c>
      <c r="K321" s="116" t="s">
        <v>2175</v>
      </c>
    </row>
    <row r="322" spans="1:11" x14ac:dyDescent="0.15">
      <c r="A322" s="7" t="s">
        <v>2620</v>
      </c>
      <c r="B322" s="66">
        <v>45281</v>
      </c>
      <c r="C322" s="113" t="s">
        <v>2658</v>
      </c>
      <c r="D322" s="126" t="s">
        <v>2659</v>
      </c>
      <c r="E322" s="91">
        <v>1101.47</v>
      </c>
      <c r="F322" s="91">
        <v>0</v>
      </c>
      <c r="G322" s="92">
        <f t="shared" si="34"/>
        <v>217158.35</v>
      </c>
      <c r="H322" s="170"/>
      <c r="I322" s="94">
        <f t="shared" si="23"/>
        <v>-1101.47</v>
      </c>
      <c r="J322" s="115">
        <f t="shared" si="35"/>
        <v>45291</v>
      </c>
      <c r="K322" s="116" t="s">
        <v>2175</v>
      </c>
    </row>
    <row r="323" spans="1:11" x14ac:dyDescent="0.15">
      <c r="A323" s="7" t="s">
        <v>2620</v>
      </c>
      <c r="B323" s="66">
        <v>45281</v>
      </c>
      <c r="C323" s="113" t="s">
        <v>2658</v>
      </c>
      <c r="D323" s="126" t="s">
        <v>2660</v>
      </c>
      <c r="E323" s="91">
        <v>0</v>
      </c>
      <c r="F323" s="91">
        <v>1101.47</v>
      </c>
      <c r="G323" s="92">
        <f t="shared" si="34"/>
        <v>218259.82</v>
      </c>
      <c r="H323" s="170"/>
      <c r="I323" s="94">
        <f t="shared" si="23"/>
        <v>1101.47</v>
      </c>
      <c r="J323" s="115">
        <f t="shared" si="35"/>
        <v>45291</v>
      </c>
      <c r="K323" s="116" t="s">
        <v>2175</v>
      </c>
    </row>
    <row r="324" spans="1:11" x14ac:dyDescent="0.15">
      <c r="A324" s="7" t="s">
        <v>2620</v>
      </c>
      <c r="B324" s="66">
        <v>45282</v>
      </c>
      <c r="C324" s="113" t="s">
        <v>2661</v>
      </c>
      <c r="D324" s="126" t="s">
        <v>2662</v>
      </c>
      <c r="E324" s="91">
        <v>15743.96</v>
      </c>
      <c r="F324" s="91">
        <v>0</v>
      </c>
      <c r="G324" s="92">
        <f t="shared" si="34"/>
        <v>202515.86000000002</v>
      </c>
      <c r="H324" s="170"/>
      <c r="I324" s="94">
        <f t="shared" si="23"/>
        <v>-15743.96</v>
      </c>
      <c r="J324" s="115">
        <f t="shared" si="35"/>
        <v>45291</v>
      </c>
      <c r="K324" s="116" t="s">
        <v>1879</v>
      </c>
    </row>
    <row r="325" spans="1:11" x14ac:dyDescent="0.15">
      <c r="A325" s="7" t="s">
        <v>2620</v>
      </c>
      <c r="B325" s="66">
        <v>45282</v>
      </c>
      <c r="C325" s="113" t="s">
        <v>2663</v>
      </c>
      <c r="D325" s="126" t="s">
        <v>2664</v>
      </c>
      <c r="E325" s="91">
        <v>11040</v>
      </c>
      <c r="F325" s="91">
        <v>0</v>
      </c>
      <c r="G325" s="92">
        <f t="shared" si="34"/>
        <v>191475.86000000002</v>
      </c>
      <c r="H325" s="170"/>
      <c r="I325" s="94">
        <f t="shared" si="23"/>
        <v>-11040</v>
      </c>
      <c r="J325" s="115">
        <f t="shared" si="35"/>
        <v>45291</v>
      </c>
      <c r="K325" s="116" t="s">
        <v>1873</v>
      </c>
    </row>
    <row r="326" spans="1:11" x14ac:dyDescent="0.15">
      <c r="A326" s="7" t="s">
        <v>2620</v>
      </c>
      <c r="B326" s="66">
        <v>45282</v>
      </c>
      <c r="C326" s="113" t="s">
        <v>2661</v>
      </c>
      <c r="D326" s="126" t="s">
        <v>2665</v>
      </c>
      <c r="E326" s="91">
        <v>5247.98</v>
      </c>
      <c r="F326" s="91">
        <v>0</v>
      </c>
      <c r="G326" s="92">
        <f t="shared" si="34"/>
        <v>186227.88</v>
      </c>
      <c r="H326" s="170"/>
      <c r="I326" s="94">
        <f t="shared" si="23"/>
        <v>-5247.98</v>
      </c>
      <c r="J326" s="115">
        <f t="shared" si="35"/>
        <v>45291</v>
      </c>
      <c r="K326" s="116" t="s">
        <v>1879</v>
      </c>
    </row>
    <row r="327" spans="1:11" x14ac:dyDescent="0.15">
      <c r="A327" s="7" t="s">
        <v>2620</v>
      </c>
      <c r="B327" s="66">
        <v>45282</v>
      </c>
      <c r="C327" s="113" t="s">
        <v>2666</v>
      </c>
      <c r="D327" s="126" t="s">
        <v>2667</v>
      </c>
      <c r="E327" s="91">
        <v>4500</v>
      </c>
      <c r="F327" s="91">
        <v>0</v>
      </c>
      <c r="G327" s="92">
        <f t="shared" si="34"/>
        <v>181727.88</v>
      </c>
      <c r="H327" s="170"/>
      <c r="I327" s="94">
        <f t="shared" ref="I327:I390" si="36">-E327+F327</f>
        <v>-4500</v>
      </c>
      <c r="J327" s="115">
        <f t="shared" si="35"/>
        <v>45291</v>
      </c>
      <c r="K327" s="116" t="s">
        <v>1879</v>
      </c>
    </row>
    <row r="328" spans="1:11" x14ac:dyDescent="0.15">
      <c r="A328" s="7" t="s">
        <v>2620</v>
      </c>
      <c r="B328" s="66">
        <v>45282</v>
      </c>
      <c r="C328" s="113" t="s">
        <v>2166</v>
      </c>
      <c r="D328" s="126" t="s">
        <v>2668</v>
      </c>
      <c r="E328" s="91">
        <v>2241</v>
      </c>
      <c r="F328" s="91">
        <v>0</v>
      </c>
      <c r="G328" s="92">
        <f t="shared" si="34"/>
        <v>179486.88</v>
      </c>
      <c r="H328" s="170"/>
      <c r="I328" s="94">
        <f t="shared" si="36"/>
        <v>-2241</v>
      </c>
      <c r="J328" s="115">
        <f t="shared" si="35"/>
        <v>45291</v>
      </c>
      <c r="K328" s="116" t="s">
        <v>1879</v>
      </c>
    </row>
    <row r="329" spans="1:11" x14ac:dyDescent="0.15">
      <c r="A329" s="7" t="s">
        <v>2620</v>
      </c>
      <c r="B329" s="66">
        <v>45282</v>
      </c>
      <c r="C329" s="113" t="s">
        <v>2153</v>
      </c>
      <c r="D329" s="126" t="s">
        <v>2669</v>
      </c>
      <c r="E329" s="91">
        <v>1796.96</v>
      </c>
      <c r="F329" s="91">
        <v>0</v>
      </c>
      <c r="G329" s="92">
        <f t="shared" si="34"/>
        <v>177689.92</v>
      </c>
      <c r="H329" s="170"/>
      <c r="I329" s="94">
        <f t="shared" si="36"/>
        <v>-1796.96</v>
      </c>
      <c r="J329" s="115">
        <f t="shared" si="35"/>
        <v>45291</v>
      </c>
      <c r="K329" s="116" t="s">
        <v>1873</v>
      </c>
    </row>
    <row r="330" spans="1:11" x14ac:dyDescent="0.15">
      <c r="A330" s="7" t="s">
        <v>2620</v>
      </c>
      <c r="B330" s="66">
        <v>45282</v>
      </c>
      <c r="C330" s="113" t="s">
        <v>2670</v>
      </c>
      <c r="D330" s="126" t="s">
        <v>2671</v>
      </c>
      <c r="E330" s="91">
        <v>1749</v>
      </c>
      <c r="F330" s="91">
        <v>0</v>
      </c>
      <c r="G330" s="92">
        <f t="shared" si="34"/>
        <v>175940.92</v>
      </c>
      <c r="H330" s="170"/>
      <c r="I330" s="94">
        <f t="shared" si="36"/>
        <v>-1749</v>
      </c>
      <c r="J330" s="115">
        <f t="shared" si="35"/>
        <v>45291</v>
      </c>
      <c r="K330" s="116" t="s">
        <v>1879</v>
      </c>
    </row>
    <row r="331" spans="1:11" x14ac:dyDescent="0.15">
      <c r="A331" s="7" t="s">
        <v>2620</v>
      </c>
      <c r="B331" s="66">
        <v>45282</v>
      </c>
      <c r="C331" s="113" t="s">
        <v>1912</v>
      </c>
      <c r="D331" s="126" t="s">
        <v>2672</v>
      </c>
      <c r="E331" s="91">
        <v>1340.04</v>
      </c>
      <c r="F331" s="91">
        <v>0</v>
      </c>
      <c r="G331" s="92">
        <f t="shared" si="34"/>
        <v>174600.88</v>
      </c>
      <c r="H331" s="170"/>
      <c r="I331" s="94">
        <f t="shared" si="36"/>
        <v>-1340.04</v>
      </c>
      <c r="J331" s="115">
        <f t="shared" si="35"/>
        <v>45291</v>
      </c>
      <c r="K331" s="116" t="s">
        <v>1874</v>
      </c>
    </row>
    <row r="332" spans="1:11" x14ac:dyDescent="0.15">
      <c r="A332" s="7" t="s">
        <v>2620</v>
      </c>
      <c r="B332" s="66">
        <v>45282</v>
      </c>
      <c r="C332" s="113" t="s">
        <v>1912</v>
      </c>
      <c r="D332" s="126" t="s">
        <v>2673</v>
      </c>
      <c r="E332" s="91">
        <v>720</v>
      </c>
      <c r="F332" s="91">
        <v>0</v>
      </c>
      <c r="G332" s="92">
        <f t="shared" si="34"/>
        <v>173880.88</v>
      </c>
      <c r="H332" s="170"/>
      <c r="I332" s="94">
        <f t="shared" si="36"/>
        <v>-720</v>
      </c>
      <c r="J332" s="115">
        <f t="shared" si="35"/>
        <v>45291</v>
      </c>
      <c r="K332" s="116" t="s">
        <v>1880</v>
      </c>
    </row>
    <row r="333" spans="1:11" x14ac:dyDescent="0.15">
      <c r="A333" s="7" t="s">
        <v>2620</v>
      </c>
      <c r="B333" s="66">
        <v>45282</v>
      </c>
      <c r="C333" s="113" t="s">
        <v>1912</v>
      </c>
      <c r="D333" s="126" t="s">
        <v>2674</v>
      </c>
      <c r="E333" s="91">
        <v>720</v>
      </c>
      <c r="F333" s="91">
        <v>0</v>
      </c>
      <c r="G333" s="92">
        <f t="shared" si="34"/>
        <v>173160.88</v>
      </c>
      <c r="H333" s="170"/>
      <c r="I333" s="94">
        <f t="shared" si="36"/>
        <v>-720</v>
      </c>
      <c r="J333" s="115">
        <f t="shared" si="35"/>
        <v>45291</v>
      </c>
      <c r="K333" s="116" t="s">
        <v>1874</v>
      </c>
    </row>
    <row r="334" spans="1:11" x14ac:dyDescent="0.15">
      <c r="A334" s="7" t="s">
        <v>2620</v>
      </c>
      <c r="B334" s="66">
        <v>45282</v>
      </c>
      <c r="C334" s="113" t="s">
        <v>1912</v>
      </c>
      <c r="D334" s="126" t="s">
        <v>2675</v>
      </c>
      <c r="E334" s="91">
        <v>720</v>
      </c>
      <c r="F334" s="91">
        <v>0</v>
      </c>
      <c r="G334" s="92">
        <f t="shared" si="34"/>
        <v>172440.88</v>
      </c>
      <c r="H334" s="170"/>
      <c r="I334" s="94">
        <f t="shared" si="36"/>
        <v>-720</v>
      </c>
      <c r="J334" s="115">
        <f t="shared" si="35"/>
        <v>45291</v>
      </c>
      <c r="K334" s="116" t="s">
        <v>1874</v>
      </c>
    </row>
    <row r="335" spans="1:11" x14ac:dyDescent="0.15">
      <c r="A335" s="7" t="s">
        <v>2620</v>
      </c>
      <c r="B335" s="66">
        <v>45282</v>
      </c>
      <c r="C335" s="113" t="s">
        <v>1912</v>
      </c>
      <c r="D335" s="126" t="s">
        <v>2676</v>
      </c>
      <c r="E335" s="91">
        <v>720</v>
      </c>
      <c r="F335" s="91">
        <v>0</v>
      </c>
      <c r="G335" s="92">
        <f t="shared" si="34"/>
        <v>171720.88</v>
      </c>
      <c r="H335" s="170"/>
      <c r="I335" s="94">
        <f t="shared" si="36"/>
        <v>-720</v>
      </c>
      <c r="J335" s="115">
        <f t="shared" si="35"/>
        <v>45291</v>
      </c>
      <c r="K335" s="116" t="s">
        <v>1874</v>
      </c>
    </row>
    <row r="336" spans="1:11" x14ac:dyDescent="0.15">
      <c r="A336" s="7" t="s">
        <v>2620</v>
      </c>
      <c r="B336" s="66">
        <v>45282</v>
      </c>
      <c r="C336" s="113" t="s">
        <v>2677</v>
      </c>
      <c r="D336" s="126" t="s">
        <v>2678</v>
      </c>
      <c r="E336" s="91">
        <v>540</v>
      </c>
      <c r="F336" s="91">
        <v>0</v>
      </c>
      <c r="G336" s="92">
        <f t="shared" si="34"/>
        <v>171180.88</v>
      </c>
      <c r="H336" s="170"/>
      <c r="I336" s="94">
        <f t="shared" si="36"/>
        <v>-540</v>
      </c>
      <c r="J336" s="115">
        <f t="shared" si="35"/>
        <v>45291</v>
      </c>
      <c r="K336" s="116" t="s">
        <v>1873</v>
      </c>
    </row>
    <row r="337" spans="1:11" x14ac:dyDescent="0.15">
      <c r="A337" s="7" t="s">
        <v>2620</v>
      </c>
      <c r="B337" s="66">
        <v>45282</v>
      </c>
      <c r="C337" s="113" t="s">
        <v>2153</v>
      </c>
      <c r="D337" s="126" t="s">
        <v>2679</v>
      </c>
      <c r="E337" s="91">
        <v>523.79</v>
      </c>
      <c r="F337" s="91">
        <v>0</v>
      </c>
      <c r="G337" s="92">
        <f t="shared" si="34"/>
        <v>170657.09</v>
      </c>
      <c r="H337" s="170"/>
      <c r="I337" s="94">
        <f t="shared" si="36"/>
        <v>-523.79</v>
      </c>
      <c r="J337" s="115">
        <f t="shared" si="35"/>
        <v>45291</v>
      </c>
      <c r="K337" s="116" t="s">
        <v>1873</v>
      </c>
    </row>
    <row r="338" spans="1:11" x14ac:dyDescent="0.15">
      <c r="A338" s="7" t="s">
        <v>2620</v>
      </c>
      <c r="B338" s="66">
        <v>45282</v>
      </c>
      <c r="C338" s="113" t="s">
        <v>1912</v>
      </c>
      <c r="D338" s="126" t="s">
        <v>2680</v>
      </c>
      <c r="E338" s="91">
        <v>504</v>
      </c>
      <c r="F338" s="91">
        <v>0</v>
      </c>
      <c r="G338" s="92">
        <f t="shared" si="34"/>
        <v>170153.09</v>
      </c>
      <c r="H338" s="170"/>
      <c r="I338" s="94">
        <f t="shared" si="36"/>
        <v>-504</v>
      </c>
      <c r="J338" s="115">
        <f t="shared" si="35"/>
        <v>45291</v>
      </c>
      <c r="K338" s="116" t="s">
        <v>1874</v>
      </c>
    </row>
    <row r="339" spans="1:11" x14ac:dyDescent="0.15">
      <c r="A339" s="7" t="s">
        <v>2620</v>
      </c>
      <c r="B339" s="66">
        <v>45282</v>
      </c>
      <c r="C339" s="113" t="s">
        <v>1912</v>
      </c>
      <c r="D339" s="126" t="s">
        <v>2681</v>
      </c>
      <c r="E339" s="91">
        <v>372</v>
      </c>
      <c r="F339" s="91">
        <v>0</v>
      </c>
      <c r="G339" s="92">
        <f t="shared" si="34"/>
        <v>169781.09</v>
      </c>
      <c r="H339" s="170"/>
      <c r="I339" s="94">
        <f t="shared" si="36"/>
        <v>-372</v>
      </c>
      <c r="J339" s="115">
        <f t="shared" si="35"/>
        <v>45291</v>
      </c>
      <c r="K339" s="116" t="s">
        <v>1877</v>
      </c>
    </row>
    <row r="340" spans="1:11" x14ac:dyDescent="0.15">
      <c r="A340" s="7" t="s">
        <v>2620</v>
      </c>
      <c r="B340" s="66">
        <v>45282</v>
      </c>
      <c r="C340" s="113" t="s">
        <v>2666</v>
      </c>
      <c r="D340" s="126" t="s">
        <v>2682</v>
      </c>
      <c r="E340" s="91">
        <v>72</v>
      </c>
      <c r="F340" s="91">
        <v>0</v>
      </c>
      <c r="G340" s="92">
        <f t="shared" si="34"/>
        <v>169709.09</v>
      </c>
      <c r="H340" s="170"/>
      <c r="I340" s="94">
        <f t="shared" si="36"/>
        <v>-72</v>
      </c>
      <c r="J340" s="115">
        <f t="shared" si="35"/>
        <v>45291</v>
      </c>
      <c r="K340" s="116" t="s">
        <v>1879</v>
      </c>
    </row>
    <row r="341" spans="1:11" x14ac:dyDescent="0.15">
      <c r="A341" s="7" t="s">
        <v>2620</v>
      </c>
      <c r="B341" s="66">
        <v>45282</v>
      </c>
      <c r="C341" s="113" t="s">
        <v>2683</v>
      </c>
      <c r="D341" s="126" t="s">
        <v>2684</v>
      </c>
      <c r="E341" s="91">
        <v>58.5</v>
      </c>
      <c r="F341" s="91">
        <v>0</v>
      </c>
      <c r="G341" s="92">
        <f t="shared" si="34"/>
        <v>169650.59</v>
      </c>
      <c r="H341" s="170"/>
      <c r="I341" s="94">
        <f t="shared" si="36"/>
        <v>-58.5</v>
      </c>
      <c r="J341" s="115">
        <f t="shared" si="35"/>
        <v>45291</v>
      </c>
      <c r="K341" s="116" t="s">
        <v>1877</v>
      </c>
    </row>
    <row r="342" spans="1:11" x14ac:dyDescent="0.15">
      <c r="A342" s="7" t="s">
        <v>2620</v>
      </c>
      <c r="B342" s="66">
        <v>45282</v>
      </c>
      <c r="C342" s="113" t="s">
        <v>2683</v>
      </c>
      <c r="D342" s="126" t="s">
        <v>2685</v>
      </c>
      <c r="E342" s="91">
        <v>58.5</v>
      </c>
      <c r="F342" s="91">
        <v>0</v>
      </c>
      <c r="G342" s="92">
        <f t="shared" si="34"/>
        <v>169592.09</v>
      </c>
      <c r="H342" s="170"/>
      <c r="I342" s="94">
        <f t="shared" si="36"/>
        <v>-58.5</v>
      </c>
      <c r="J342" s="115">
        <f t="shared" si="35"/>
        <v>45291</v>
      </c>
      <c r="K342" s="116" t="s">
        <v>1877</v>
      </c>
    </row>
    <row r="343" spans="1:11" x14ac:dyDescent="0.15">
      <c r="A343" s="7" t="s">
        <v>2620</v>
      </c>
      <c r="B343" s="66">
        <v>45282</v>
      </c>
      <c r="C343" s="113" t="s">
        <v>2683</v>
      </c>
      <c r="D343" s="126" t="s">
        <v>2686</v>
      </c>
      <c r="E343" s="91">
        <v>58.5</v>
      </c>
      <c r="F343" s="91">
        <v>0</v>
      </c>
      <c r="G343" s="92">
        <f t="shared" si="34"/>
        <v>169533.59</v>
      </c>
      <c r="H343" s="170"/>
      <c r="I343" s="94">
        <f t="shared" si="36"/>
        <v>-58.5</v>
      </c>
      <c r="J343" s="115">
        <f t="shared" si="35"/>
        <v>45291</v>
      </c>
      <c r="K343" s="116" t="s">
        <v>1877</v>
      </c>
    </row>
    <row r="344" spans="1:11" x14ac:dyDescent="0.15">
      <c r="A344" s="7" t="s">
        <v>2620</v>
      </c>
      <c r="B344" s="66">
        <v>45282</v>
      </c>
      <c r="C344" s="113" t="s">
        <v>2683</v>
      </c>
      <c r="D344" s="126" t="s">
        <v>2687</v>
      </c>
      <c r="E344" s="91">
        <v>39</v>
      </c>
      <c r="F344" s="91">
        <v>0</v>
      </c>
      <c r="G344" s="92">
        <f t="shared" si="34"/>
        <v>169494.59</v>
      </c>
      <c r="H344" s="170"/>
      <c r="I344" s="94">
        <f t="shared" si="36"/>
        <v>-39</v>
      </c>
      <c r="J344" s="115">
        <f t="shared" si="35"/>
        <v>45291</v>
      </c>
      <c r="K344" s="116" t="s">
        <v>1877</v>
      </c>
    </row>
    <row r="345" spans="1:11" x14ac:dyDescent="0.15">
      <c r="A345" s="7" t="s">
        <v>2620</v>
      </c>
      <c r="B345" s="66">
        <v>45282</v>
      </c>
      <c r="C345" s="113" t="s">
        <v>2683</v>
      </c>
      <c r="D345" s="126" t="s">
        <v>2688</v>
      </c>
      <c r="E345" s="91">
        <v>39</v>
      </c>
      <c r="F345" s="91">
        <v>0</v>
      </c>
      <c r="G345" s="92">
        <f t="shared" si="34"/>
        <v>169455.59</v>
      </c>
      <c r="H345" s="170"/>
      <c r="I345" s="94">
        <f t="shared" si="36"/>
        <v>-39</v>
      </c>
      <c r="J345" s="115">
        <f t="shared" si="35"/>
        <v>45291</v>
      </c>
      <c r="K345" s="116" t="s">
        <v>1877</v>
      </c>
    </row>
    <row r="346" spans="1:11" x14ac:dyDescent="0.15">
      <c r="A346" s="7" t="s">
        <v>2620</v>
      </c>
      <c r="B346" s="66">
        <v>45282</v>
      </c>
      <c r="C346" s="113" t="s">
        <v>2689</v>
      </c>
      <c r="D346" s="126" t="s">
        <v>2690</v>
      </c>
      <c r="E346" s="91">
        <v>36</v>
      </c>
      <c r="F346" s="91">
        <v>0</v>
      </c>
      <c r="G346" s="92">
        <f t="shared" si="34"/>
        <v>169419.59</v>
      </c>
      <c r="H346" s="170"/>
      <c r="I346" s="94">
        <f t="shared" si="36"/>
        <v>-36</v>
      </c>
      <c r="J346" s="115">
        <f t="shared" si="35"/>
        <v>45291</v>
      </c>
      <c r="K346" s="116" t="s">
        <v>1873</v>
      </c>
    </row>
    <row r="347" spans="1:11" x14ac:dyDescent="0.15">
      <c r="A347" s="7" t="s">
        <v>2620</v>
      </c>
      <c r="B347" s="66">
        <v>45282</v>
      </c>
      <c r="C347" s="113" t="s">
        <v>2689</v>
      </c>
      <c r="D347" s="126" t="s">
        <v>2690</v>
      </c>
      <c r="E347" s="91">
        <v>300</v>
      </c>
      <c r="F347" s="91">
        <v>0</v>
      </c>
      <c r="G347" s="92">
        <f t="shared" si="34"/>
        <v>169119.59</v>
      </c>
      <c r="H347" s="170"/>
      <c r="I347" s="94">
        <f t="shared" si="36"/>
        <v>-300</v>
      </c>
      <c r="J347" s="115">
        <f t="shared" si="35"/>
        <v>45291</v>
      </c>
      <c r="K347" s="116" t="s">
        <v>1873</v>
      </c>
    </row>
    <row r="348" spans="1:11" x14ac:dyDescent="0.15">
      <c r="A348" s="7" t="s">
        <v>2620</v>
      </c>
      <c r="B348" s="66">
        <v>45282</v>
      </c>
      <c r="C348" s="113" t="s">
        <v>2160</v>
      </c>
      <c r="D348" s="126" t="s">
        <v>2691</v>
      </c>
      <c r="E348" s="91">
        <v>180</v>
      </c>
      <c r="F348" s="91">
        <v>0</v>
      </c>
      <c r="G348" s="92">
        <f t="shared" si="34"/>
        <v>168939.59</v>
      </c>
      <c r="H348" s="170"/>
      <c r="I348" s="94">
        <f t="shared" si="36"/>
        <v>-180</v>
      </c>
      <c r="J348" s="115">
        <f t="shared" si="35"/>
        <v>45291</v>
      </c>
      <c r="K348" s="116" t="s">
        <v>1873</v>
      </c>
    </row>
    <row r="349" spans="1:11" x14ac:dyDescent="0.15">
      <c r="A349" s="7" t="s">
        <v>2620</v>
      </c>
      <c r="B349" s="66">
        <v>45282</v>
      </c>
      <c r="C349" s="113" t="s">
        <v>2683</v>
      </c>
      <c r="D349" s="126" t="s">
        <v>2692</v>
      </c>
      <c r="E349" s="91">
        <v>97.5</v>
      </c>
      <c r="F349" s="91">
        <v>0</v>
      </c>
      <c r="G349" s="92">
        <f t="shared" si="34"/>
        <v>168842.09</v>
      </c>
      <c r="H349" s="170"/>
      <c r="I349" s="94">
        <f t="shared" si="36"/>
        <v>-97.5</v>
      </c>
      <c r="J349" s="115">
        <f t="shared" si="35"/>
        <v>45291</v>
      </c>
      <c r="K349" s="116" t="s">
        <v>1877</v>
      </c>
    </row>
    <row r="350" spans="1:11" x14ac:dyDescent="0.15">
      <c r="A350" s="7" t="s">
        <v>2620</v>
      </c>
      <c r="B350" s="66">
        <v>45282</v>
      </c>
      <c r="C350" s="113" t="s">
        <v>2683</v>
      </c>
      <c r="D350" s="126" t="s">
        <v>2693</v>
      </c>
      <c r="E350" s="91">
        <v>78</v>
      </c>
      <c r="F350" s="91">
        <v>0</v>
      </c>
      <c r="G350" s="92">
        <f t="shared" si="34"/>
        <v>168764.09</v>
      </c>
      <c r="H350" s="170"/>
      <c r="I350" s="94">
        <f t="shared" si="36"/>
        <v>-78</v>
      </c>
      <c r="J350" s="115">
        <f t="shared" si="35"/>
        <v>45291</v>
      </c>
      <c r="K350" s="116" t="s">
        <v>1877</v>
      </c>
    </row>
    <row r="351" spans="1:11" x14ac:dyDescent="0.15">
      <c r="A351" s="7" t="s">
        <v>2620</v>
      </c>
      <c r="B351" s="66">
        <v>45282</v>
      </c>
      <c r="C351" s="113" t="s">
        <v>2683</v>
      </c>
      <c r="D351" s="126" t="s">
        <v>2692</v>
      </c>
      <c r="E351" s="91">
        <v>78</v>
      </c>
      <c r="F351" s="91">
        <v>0</v>
      </c>
      <c r="G351" s="92">
        <f t="shared" si="34"/>
        <v>168686.09</v>
      </c>
      <c r="H351" s="170"/>
      <c r="I351" s="94">
        <f t="shared" si="36"/>
        <v>-78</v>
      </c>
      <c r="J351" s="115">
        <f t="shared" si="35"/>
        <v>45291</v>
      </c>
      <c r="K351" s="116" t="s">
        <v>1877</v>
      </c>
    </row>
    <row r="352" spans="1:11" x14ac:dyDescent="0.15">
      <c r="A352" s="7" t="s">
        <v>2620</v>
      </c>
      <c r="B352" s="66">
        <v>45282</v>
      </c>
      <c r="C352" s="113" t="s">
        <v>2683</v>
      </c>
      <c r="D352" s="126" t="s">
        <v>2694</v>
      </c>
      <c r="E352" s="91">
        <v>78</v>
      </c>
      <c r="F352" s="91">
        <v>0</v>
      </c>
      <c r="G352" s="92">
        <f t="shared" si="34"/>
        <v>168608.09</v>
      </c>
      <c r="H352" s="170"/>
      <c r="I352" s="94">
        <f t="shared" si="36"/>
        <v>-78</v>
      </c>
      <c r="J352" s="115">
        <f t="shared" si="35"/>
        <v>45291</v>
      </c>
      <c r="K352" s="116" t="s">
        <v>1877</v>
      </c>
    </row>
    <row r="353" spans="1:11" x14ac:dyDescent="0.15">
      <c r="A353" s="7" t="s">
        <v>2620</v>
      </c>
      <c r="B353" s="66">
        <v>45282</v>
      </c>
      <c r="C353" s="113" t="s">
        <v>2683</v>
      </c>
      <c r="D353" s="126" t="s">
        <v>2694</v>
      </c>
      <c r="E353" s="91">
        <v>78</v>
      </c>
      <c r="F353" s="91">
        <v>0</v>
      </c>
      <c r="G353" s="92">
        <f t="shared" si="34"/>
        <v>168530.09</v>
      </c>
      <c r="H353" s="170"/>
      <c r="I353" s="94">
        <f t="shared" si="36"/>
        <v>-78</v>
      </c>
      <c r="J353" s="115">
        <f t="shared" si="35"/>
        <v>45291</v>
      </c>
      <c r="K353" s="116" t="s">
        <v>1877</v>
      </c>
    </row>
    <row r="354" spans="1:11" x14ac:dyDescent="0.15">
      <c r="A354" s="7" t="s">
        <v>2620</v>
      </c>
      <c r="B354" s="66">
        <v>45282</v>
      </c>
      <c r="C354" s="113" t="s">
        <v>2160</v>
      </c>
      <c r="D354" s="126" t="s">
        <v>2691</v>
      </c>
      <c r="E354" s="91">
        <v>30</v>
      </c>
      <c r="F354" s="91">
        <v>0</v>
      </c>
      <c r="G354" s="92">
        <f t="shared" si="34"/>
        <v>168500.09</v>
      </c>
      <c r="H354" s="170"/>
      <c r="I354" s="94">
        <f t="shared" si="36"/>
        <v>-30</v>
      </c>
      <c r="J354" s="115">
        <f t="shared" si="35"/>
        <v>45291</v>
      </c>
      <c r="K354" s="116" t="s">
        <v>1873</v>
      </c>
    </row>
    <row r="355" spans="1:11" x14ac:dyDescent="0.15">
      <c r="A355" s="7" t="s">
        <v>2620</v>
      </c>
      <c r="B355" s="66">
        <v>45282</v>
      </c>
      <c r="C355" s="113" t="s">
        <v>2683</v>
      </c>
      <c r="D355" s="126" t="s">
        <v>2694</v>
      </c>
      <c r="E355" s="91">
        <v>19.5</v>
      </c>
      <c r="F355" s="91">
        <v>0</v>
      </c>
      <c r="G355" s="92">
        <f t="shared" si="34"/>
        <v>168480.59</v>
      </c>
      <c r="H355" s="170"/>
      <c r="I355" s="94">
        <f t="shared" si="36"/>
        <v>-19.5</v>
      </c>
      <c r="J355" s="115">
        <f t="shared" si="35"/>
        <v>45291</v>
      </c>
      <c r="K355" s="116" t="s">
        <v>1877</v>
      </c>
    </row>
    <row r="356" spans="1:11" x14ac:dyDescent="0.15">
      <c r="A356" s="7" t="s">
        <v>2620</v>
      </c>
      <c r="B356" s="66">
        <v>45282</v>
      </c>
      <c r="C356" s="113" t="s">
        <v>2160</v>
      </c>
      <c r="D356" s="126" t="s">
        <v>2691</v>
      </c>
      <c r="E356" s="91">
        <v>18</v>
      </c>
      <c r="F356" s="91">
        <v>0</v>
      </c>
      <c r="G356" s="92">
        <f t="shared" si="34"/>
        <v>168462.59</v>
      </c>
      <c r="H356" s="170"/>
      <c r="I356" s="94">
        <f t="shared" si="36"/>
        <v>-18</v>
      </c>
      <c r="J356" s="115">
        <f t="shared" si="35"/>
        <v>45291</v>
      </c>
      <c r="K356" s="116" t="s">
        <v>1873</v>
      </c>
    </row>
    <row r="357" spans="1:11" x14ac:dyDescent="0.15">
      <c r="A357" s="7" t="s">
        <v>2620</v>
      </c>
      <c r="B357" s="66">
        <v>45282</v>
      </c>
      <c r="C357" s="113" t="s">
        <v>1912</v>
      </c>
      <c r="D357" s="126" t="s">
        <v>2695</v>
      </c>
      <c r="E357" s="91">
        <v>2908.8</v>
      </c>
      <c r="F357" s="91">
        <v>0</v>
      </c>
      <c r="G357" s="92">
        <f t="shared" si="34"/>
        <v>165553.79</v>
      </c>
      <c r="H357" s="170"/>
      <c r="I357" s="94">
        <f t="shared" si="36"/>
        <v>-2908.8</v>
      </c>
      <c r="J357" s="115">
        <f t="shared" si="35"/>
        <v>45291</v>
      </c>
      <c r="K357" s="116" t="s">
        <v>1874</v>
      </c>
    </row>
    <row r="358" spans="1:11" x14ac:dyDescent="0.15">
      <c r="A358" s="7" t="s">
        <v>2620</v>
      </c>
      <c r="B358" s="66">
        <v>45282</v>
      </c>
      <c r="C358" s="113" t="s">
        <v>1912</v>
      </c>
      <c r="D358" s="126" t="s">
        <v>2695</v>
      </c>
      <c r="E358" s="91">
        <v>1206</v>
      </c>
      <c r="F358" s="91">
        <v>0</v>
      </c>
      <c r="G358" s="92">
        <f t="shared" si="34"/>
        <v>164347.79</v>
      </c>
      <c r="H358" s="170"/>
      <c r="I358" s="94">
        <f t="shared" si="36"/>
        <v>-1206</v>
      </c>
      <c r="J358" s="115">
        <f t="shared" si="35"/>
        <v>45291</v>
      </c>
      <c r="K358" s="116" t="s">
        <v>1874</v>
      </c>
    </row>
    <row r="359" spans="1:11" x14ac:dyDescent="0.15">
      <c r="A359" s="7" t="s">
        <v>2620</v>
      </c>
      <c r="B359" s="66">
        <v>45282</v>
      </c>
      <c r="C359" s="113" t="s">
        <v>1912</v>
      </c>
      <c r="D359" s="126" t="s">
        <v>2695</v>
      </c>
      <c r="E359" s="91">
        <v>676.8</v>
      </c>
      <c r="F359" s="91">
        <v>0</v>
      </c>
      <c r="G359" s="92">
        <f t="shared" si="34"/>
        <v>163670.99000000002</v>
      </c>
      <c r="H359" s="170"/>
      <c r="I359" s="94">
        <f t="shared" si="36"/>
        <v>-676.8</v>
      </c>
      <c r="J359" s="115">
        <f t="shared" si="35"/>
        <v>45291</v>
      </c>
      <c r="K359" s="116" t="s">
        <v>1874</v>
      </c>
    </row>
    <row r="360" spans="1:11" x14ac:dyDescent="0.15">
      <c r="A360" s="7" t="s">
        <v>2620</v>
      </c>
      <c r="B360" s="66">
        <v>45282</v>
      </c>
      <c r="C360" s="113" t="s">
        <v>1912</v>
      </c>
      <c r="D360" s="126" t="s">
        <v>2696</v>
      </c>
      <c r="E360" s="91">
        <v>306</v>
      </c>
      <c r="F360" s="91">
        <v>0</v>
      </c>
      <c r="G360" s="92">
        <f t="shared" ref="G360:G423" si="37">G359+F360-E360</f>
        <v>163364.99000000002</v>
      </c>
      <c r="H360" s="170"/>
      <c r="I360" s="94">
        <f t="shared" si="36"/>
        <v>-306</v>
      </c>
      <c r="J360" s="115">
        <f t="shared" ref="J360:J423" si="38">EOMONTH(B360,0)</f>
        <v>45291</v>
      </c>
      <c r="K360" s="116" t="s">
        <v>1877</v>
      </c>
    </row>
    <row r="361" spans="1:11" x14ac:dyDescent="0.15">
      <c r="A361" s="7" t="s">
        <v>2620</v>
      </c>
      <c r="B361" s="66">
        <v>45282</v>
      </c>
      <c r="C361" s="113" t="s">
        <v>1912</v>
      </c>
      <c r="D361" s="126" t="s">
        <v>2696</v>
      </c>
      <c r="E361" s="91">
        <v>864</v>
      </c>
      <c r="F361" s="91">
        <v>0</v>
      </c>
      <c r="G361" s="92">
        <f t="shared" si="37"/>
        <v>162500.99000000002</v>
      </c>
      <c r="H361" s="170"/>
      <c r="I361" s="94">
        <f t="shared" si="36"/>
        <v>-864</v>
      </c>
      <c r="J361" s="115">
        <f t="shared" si="38"/>
        <v>45291</v>
      </c>
      <c r="K361" s="116" t="s">
        <v>1877</v>
      </c>
    </row>
    <row r="362" spans="1:11" x14ac:dyDescent="0.15">
      <c r="A362" s="7" t="s">
        <v>2620</v>
      </c>
      <c r="B362" s="66">
        <v>45282</v>
      </c>
      <c r="C362" s="113" t="s">
        <v>1912</v>
      </c>
      <c r="D362" s="126" t="s">
        <v>2696</v>
      </c>
      <c r="E362" s="91">
        <v>316.8</v>
      </c>
      <c r="F362" s="91">
        <v>0</v>
      </c>
      <c r="G362" s="92">
        <f t="shared" si="37"/>
        <v>162184.19000000003</v>
      </c>
      <c r="H362" s="170"/>
      <c r="I362" s="94">
        <f t="shared" si="36"/>
        <v>-316.8</v>
      </c>
      <c r="J362" s="115">
        <f t="shared" si="38"/>
        <v>45291</v>
      </c>
      <c r="K362" s="116" t="s">
        <v>1877</v>
      </c>
    </row>
    <row r="363" spans="1:11" x14ac:dyDescent="0.15">
      <c r="A363" s="7" t="s">
        <v>2620</v>
      </c>
      <c r="B363" s="66">
        <v>45282</v>
      </c>
      <c r="C363" s="113" t="s">
        <v>1912</v>
      </c>
      <c r="D363" s="126" t="s">
        <v>2696</v>
      </c>
      <c r="E363" s="91">
        <v>216</v>
      </c>
      <c r="F363" s="91">
        <v>0</v>
      </c>
      <c r="G363" s="92">
        <f t="shared" si="37"/>
        <v>161968.19000000003</v>
      </c>
      <c r="H363" s="170"/>
      <c r="I363" s="94">
        <f t="shared" si="36"/>
        <v>-216</v>
      </c>
      <c r="J363" s="115">
        <f t="shared" si="38"/>
        <v>45291</v>
      </c>
      <c r="K363" s="116" t="s">
        <v>1877</v>
      </c>
    </row>
    <row r="364" spans="1:11" x14ac:dyDescent="0.15">
      <c r="A364" s="7" t="s">
        <v>2620</v>
      </c>
      <c r="B364" s="66">
        <v>45282</v>
      </c>
      <c r="C364" s="113" t="s">
        <v>1912</v>
      </c>
      <c r="D364" s="126" t="s">
        <v>2696</v>
      </c>
      <c r="E364" s="91">
        <v>144</v>
      </c>
      <c r="F364" s="91">
        <v>0</v>
      </c>
      <c r="G364" s="92">
        <f t="shared" si="37"/>
        <v>161824.19000000003</v>
      </c>
      <c r="H364" s="170"/>
      <c r="I364" s="94">
        <f t="shared" si="36"/>
        <v>-144</v>
      </c>
      <c r="J364" s="115">
        <f t="shared" si="38"/>
        <v>45291</v>
      </c>
      <c r="K364" s="116" t="s">
        <v>1877</v>
      </c>
    </row>
    <row r="365" spans="1:11" x14ac:dyDescent="0.15">
      <c r="A365" s="7" t="s">
        <v>2620</v>
      </c>
      <c r="B365" s="66">
        <v>45282</v>
      </c>
      <c r="C365" s="113" t="s">
        <v>2135</v>
      </c>
      <c r="D365" s="126" t="s">
        <v>2697</v>
      </c>
      <c r="E365" s="91">
        <v>1896.76</v>
      </c>
      <c r="F365" s="91">
        <v>0</v>
      </c>
      <c r="G365" s="92">
        <f t="shared" si="37"/>
        <v>159927.43000000002</v>
      </c>
      <c r="H365" s="170"/>
      <c r="I365" s="94">
        <f t="shared" si="36"/>
        <v>-1896.76</v>
      </c>
      <c r="J365" s="115">
        <f t="shared" si="38"/>
        <v>45291</v>
      </c>
      <c r="K365" s="116" t="s">
        <v>8</v>
      </c>
    </row>
    <row r="366" spans="1:11" x14ac:dyDescent="0.15">
      <c r="A366" s="7" t="s">
        <v>2620</v>
      </c>
      <c r="B366" s="66">
        <v>45282</v>
      </c>
      <c r="C366" s="113" t="s">
        <v>2135</v>
      </c>
      <c r="D366" s="126" t="s">
        <v>2697</v>
      </c>
      <c r="E366" s="91">
        <v>442.57</v>
      </c>
      <c r="F366" s="91">
        <v>0</v>
      </c>
      <c r="G366" s="92">
        <f t="shared" si="37"/>
        <v>159484.86000000002</v>
      </c>
      <c r="H366" s="170"/>
      <c r="I366" s="94">
        <f t="shared" si="36"/>
        <v>-442.57</v>
      </c>
      <c r="J366" s="115">
        <f t="shared" si="38"/>
        <v>45291</v>
      </c>
      <c r="K366" s="116" t="s">
        <v>8</v>
      </c>
    </row>
    <row r="367" spans="1:11" x14ac:dyDescent="0.15">
      <c r="A367" s="7" t="s">
        <v>2619</v>
      </c>
      <c r="B367" s="66">
        <v>45282</v>
      </c>
      <c r="C367" s="113" t="s">
        <v>2698</v>
      </c>
      <c r="D367" s="126" t="s">
        <v>2699</v>
      </c>
      <c r="E367" s="91">
        <v>3330</v>
      </c>
      <c r="F367" s="91">
        <v>0</v>
      </c>
      <c r="G367" s="92">
        <f t="shared" si="37"/>
        <v>156154.86000000002</v>
      </c>
      <c r="H367" s="170"/>
      <c r="I367" s="94">
        <f t="shared" si="36"/>
        <v>-3330</v>
      </c>
      <c r="J367" s="115">
        <f t="shared" si="38"/>
        <v>45291</v>
      </c>
      <c r="K367" s="116" t="s">
        <v>1873</v>
      </c>
    </row>
    <row r="368" spans="1:11" x14ac:dyDescent="0.15">
      <c r="A368" s="7" t="s">
        <v>2619</v>
      </c>
      <c r="B368" s="66">
        <v>45282</v>
      </c>
      <c r="C368" s="113" t="s">
        <v>2700</v>
      </c>
      <c r="D368" s="126" t="s">
        <v>2701</v>
      </c>
      <c r="E368" s="91">
        <v>3353.42</v>
      </c>
      <c r="F368" s="91">
        <v>0</v>
      </c>
      <c r="G368" s="92">
        <f t="shared" si="37"/>
        <v>152801.44</v>
      </c>
      <c r="H368" s="170"/>
      <c r="I368" s="94">
        <f t="shared" si="36"/>
        <v>-3353.42</v>
      </c>
      <c r="J368" s="115">
        <f t="shared" si="38"/>
        <v>45291</v>
      </c>
      <c r="K368" s="116" t="s">
        <v>13</v>
      </c>
    </row>
    <row r="369" spans="1:11" x14ac:dyDescent="0.15">
      <c r="A369" s="7" t="s">
        <v>2619</v>
      </c>
      <c r="B369" s="66">
        <v>45282</v>
      </c>
      <c r="C369" s="113" t="s">
        <v>2700</v>
      </c>
      <c r="D369" s="126" t="s">
        <v>2701</v>
      </c>
      <c r="E369" s="91">
        <v>986.3</v>
      </c>
      <c r="F369" s="91">
        <v>0</v>
      </c>
      <c r="G369" s="92">
        <f t="shared" si="37"/>
        <v>151815.14000000001</v>
      </c>
      <c r="H369" s="170"/>
      <c r="I369" s="94">
        <f t="shared" si="36"/>
        <v>-986.3</v>
      </c>
      <c r="J369" s="115">
        <f t="shared" si="38"/>
        <v>45291</v>
      </c>
      <c r="K369" s="116" t="s">
        <v>13</v>
      </c>
    </row>
    <row r="370" spans="1:11" x14ac:dyDescent="0.15">
      <c r="A370" s="7" t="s">
        <v>2619</v>
      </c>
      <c r="B370" s="66">
        <v>45282</v>
      </c>
      <c r="C370" s="113" t="s">
        <v>2702</v>
      </c>
      <c r="D370" s="126" t="s">
        <v>2703</v>
      </c>
      <c r="E370" s="91">
        <v>0</v>
      </c>
      <c r="F370" s="91">
        <v>21420</v>
      </c>
      <c r="G370" s="92">
        <f t="shared" si="37"/>
        <v>173235.14</v>
      </c>
      <c r="H370" s="170"/>
      <c r="I370" s="94">
        <f t="shared" si="36"/>
        <v>21420</v>
      </c>
      <c r="J370" s="115">
        <f t="shared" si="38"/>
        <v>45291</v>
      </c>
      <c r="K370" s="116" t="s">
        <v>1866</v>
      </c>
    </row>
    <row r="371" spans="1:11" x14ac:dyDescent="0.15">
      <c r="A371" s="7" t="s">
        <v>2619</v>
      </c>
      <c r="B371" s="66">
        <v>45282</v>
      </c>
      <c r="C371" s="113" t="s">
        <v>2704</v>
      </c>
      <c r="D371" s="126" t="s">
        <v>2705</v>
      </c>
      <c r="E371" s="91">
        <v>0</v>
      </c>
      <c r="F371" s="91">
        <v>10500</v>
      </c>
      <c r="G371" s="92">
        <f t="shared" si="37"/>
        <v>183735.14</v>
      </c>
      <c r="H371" s="170"/>
      <c r="I371" s="94">
        <f t="shared" si="36"/>
        <v>10500</v>
      </c>
      <c r="J371" s="115">
        <f t="shared" si="38"/>
        <v>45291</v>
      </c>
      <c r="K371" s="116" t="s">
        <v>1866</v>
      </c>
    </row>
    <row r="372" spans="1:11" x14ac:dyDescent="0.15">
      <c r="A372" s="7" t="s">
        <v>2619</v>
      </c>
      <c r="B372" s="66">
        <v>45282</v>
      </c>
      <c r="C372" s="113" t="s">
        <v>2104</v>
      </c>
      <c r="D372" s="126" t="s">
        <v>2706</v>
      </c>
      <c r="E372" s="91">
        <v>0</v>
      </c>
      <c r="F372" s="91">
        <v>9000</v>
      </c>
      <c r="G372" s="92">
        <f t="shared" si="37"/>
        <v>192735.14</v>
      </c>
      <c r="H372" s="170"/>
      <c r="I372" s="94">
        <f t="shared" si="36"/>
        <v>9000</v>
      </c>
      <c r="J372" s="115">
        <f t="shared" si="38"/>
        <v>45291</v>
      </c>
      <c r="K372" s="116" t="s">
        <v>1866</v>
      </c>
    </row>
    <row r="373" spans="1:11" x14ac:dyDescent="0.15">
      <c r="A373" s="7" t="s">
        <v>2619</v>
      </c>
      <c r="B373" s="66">
        <v>45287</v>
      </c>
      <c r="C373" s="113" t="s">
        <v>2122</v>
      </c>
      <c r="D373" s="126" t="s">
        <v>2707</v>
      </c>
      <c r="E373" s="91">
        <v>0</v>
      </c>
      <c r="F373" s="91">
        <v>21360</v>
      </c>
      <c r="G373" s="92">
        <f t="shared" si="37"/>
        <v>214095.14</v>
      </c>
      <c r="H373" s="170"/>
      <c r="I373" s="94">
        <f t="shared" si="36"/>
        <v>21360</v>
      </c>
      <c r="J373" s="115">
        <f t="shared" si="38"/>
        <v>45291</v>
      </c>
      <c r="K373" s="116" t="s">
        <v>1866</v>
      </c>
    </row>
    <row r="374" spans="1:11" x14ac:dyDescent="0.15">
      <c r="A374" s="7" t="s">
        <v>2619</v>
      </c>
      <c r="B374" s="66">
        <v>45287</v>
      </c>
      <c r="C374" s="113" t="s">
        <v>2191</v>
      </c>
      <c r="D374" s="126" t="s">
        <v>2708</v>
      </c>
      <c r="E374" s="91">
        <v>0</v>
      </c>
      <c r="F374" s="91">
        <v>18450</v>
      </c>
      <c r="G374" s="92">
        <f t="shared" si="37"/>
        <v>232545.14</v>
      </c>
      <c r="H374" s="170"/>
      <c r="I374" s="94">
        <f t="shared" si="36"/>
        <v>18450</v>
      </c>
      <c r="J374" s="115">
        <f t="shared" si="38"/>
        <v>45291</v>
      </c>
      <c r="K374" s="116" t="s">
        <v>1866</v>
      </c>
    </row>
    <row r="375" spans="1:11" x14ac:dyDescent="0.15">
      <c r="A375" s="7" t="s">
        <v>2619</v>
      </c>
      <c r="B375" s="66">
        <v>45289</v>
      </c>
      <c r="C375" s="113" t="s">
        <v>2075</v>
      </c>
      <c r="D375" s="126" t="s">
        <v>2709</v>
      </c>
      <c r="E375" s="91">
        <v>0</v>
      </c>
      <c r="F375" s="91">
        <v>21000</v>
      </c>
      <c r="G375" s="92">
        <f t="shared" si="37"/>
        <v>253545.14</v>
      </c>
      <c r="H375" s="170"/>
      <c r="I375" s="94">
        <f t="shared" si="36"/>
        <v>21000</v>
      </c>
      <c r="J375" s="115">
        <f t="shared" si="38"/>
        <v>45291</v>
      </c>
      <c r="K375" s="116" t="s">
        <v>1866</v>
      </c>
    </row>
    <row r="376" spans="1:11" x14ac:dyDescent="0.15">
      <c r="A376" s="7" t="s">
        <v>2619</v>
      </c>
      <c r="B376" s="66">
        <v>45289</v>
      </c>
      <c r="C376" s="113" t="s">
        <v>2108</v>
      </c>
      <c r="D376" s="126" t="s">
        <v>2710</v>
      </c>
      <c r="E376" s="91">
        <v>0</v>
      </c>
      <c r="F376" s="91">
        <v>17500</v>
      </c>
      <c r="G376" s="92">
        <f t="shared" si="37"/>
        <v>271045.14</v>
      </c>
      <c r="H376" s="170"/>
      <c r="I376" s="94">
        <f t="shared" si="36"/>
        <v>17500</v>
      </c>
      <c r="J376" s="115">
        <f t="shared" si="38"/>
        <v>45291</v>
      </c>
      <c r="K376" s="116" t="s">
        <v>1866</v>
      </c>
    </row>
    <row r="377" spans="1:11" x14ac:dyDescent="0.15">
      <c r="A377" s="7" t="s">
        <v>2619</v>
      </c>
      <c r="B377" s="66">
        <v>45289</v>
      </c>
      <c r="C377" s="113" t="s">
        <v>2080</v>
      </c>
      <c r="D377" s="126" t="s">
        <v>2711</v>
      </c>
      <c r="E377" s="91">
        <v>0</v>
      </c>
      <c r="F377" s="91">
        <v>10450</v>
      </c>
      <c r="G377" s="92">
        <f t="shared" si="37"/>
        <v>281495.14</v>
      </c>
      <c r="H377" s="170"/>
      <c r="I377" s="94">
        <f t="shared" si="36"/>
        <v>10450</v>
      </c>
      <c r="J377" s="115">
        <f t="shared" si="38"/>
        <v>45291</v>
      </c>
      <c r="K377" s="116" t="s">
        <v>1866</v>
      </c>
    </row>
    <row r="378" spans="1:11" x14ac:dyDescent="0.15">
      <c r="A378" s="7" t="s">
        <v>2619</v>
      </c>
      <c r="B378" s="66">
        <v>45289</v>
      </c>
      <c r="C378" s="113" t="s">
        <v>2712</v>
      </c>
      <c r="D378" s="126" t="s">
        <v>2713</v>
      </c>
      <c r="E378" s="91">
        <v>0</v>
      </c>
      <c r="F378" s="91">
        <v>17250</v>
      </c>
      <c r="G378" s="92">
        <f t="shared" si="37"/>
        <v>298745.14</v>
      </c>
      <c r="H378" s="170"/>
      <c r="I378" s="94">
        <f t="shared" si="36"/>
        <v>17250</v>
      </c>
      <c r="J378" s="115">
        <f t="shared" si="38"/>
        <v>45291</v>
      </c>
      <c r="K378" s="116" t="s">
        <v>1866</v>
      </c>
    </row>
    <row r="379" spans="1:11" x14ac:dyDescent="0.15">
      <c r="A379" s="7" t="s">
        <v>2619</v>
      </c>
      <c r="B379" s="66">
        <v>45289</v>
      </c>
      <c r="C379" s="113" t="s">
        <v>1964</v>
      </c>
      <c r="D379" s="126" t="s">
        <v>2714</v>
      </c>
      <c r="E379" s="91">
        <v>0</v>
      </c>
      <c r="F379" s="91">
        <v>12750</v>
      </c>
      <c r="G379" s="92">
        <f t="shared" si="37"/>
        <v>311495.14</v>
      </c>
      <c r="H379" s="170"/>
      <c r="I379" s="94">
        <f t="shared" si="36"/>
        <v>12750</v>
      </c>
      <c r="J379" s="115">
        <f t="shared" si="38"/>
        <v>45291</v>
      </c>
      <c r="K379" s="116" t="s">
        <v>1866</v>
      </c>
    </row>
    <row r="380" spans="1:11" x14ac:dyDescent="0.15">
      <c r="A380" s="7" t="s">
        <v>2619</v>
      </c>
      <c r="B380" s="66">
        <v>45289</v>
      </c>
      <c r="C380" s="113" t="s">
        <v>2045</v>
      </c>
      <c r="D380" s="126" t="s">
        <v>2715</v>
      </c>
      <c r="E380" s="91">
        <v>0</v>
      </c>
      <c r="F380" s="91">
        <v>3800</v>
      </c>
      <c r="G380" s="92">
        <f t="shared" si="37"/>
        <v>315295.14</v>
      </c>
      <c r="H380" s="170"/>
      <c r="I380" s="94">
        <f t="shared" si="36"/>
        <v>3800</v>
      </c>
      <c r="J380" s="115">
        <f t="shared" si="38"/>
        <v>45291</v>
      </c>
      <c r="K380" s="116" t="s">
        <v>1866</v>
      </c>
    </row>
    <row r="381" spans="1:11" x14ac:dyDescent="0.15">
      <c r="A381" s="7" t="s">
        <v>2619</v>
      </c>
      <c r="B381" s="66">
        <v>45289</v>
      </c>
      <c r="C381" s="113" t="s">
        <v>1962</v>
      </c>
      <c r="D381" s="126" t="s">
        <v>2716</v>
      </c>
      <c r="E381" s="91">
        <v>0</v>
      </c>
      <c r="F381" s="91">
        <v>2400</v>
      </c>
      <c r="G381" s="92">
        <f t="shared" si="37"/>
        <v>317695.14</v>
      </c>
      <c r="H381" s="170"/>
      <c r="I381" s="94">
        <f t="shared" si="36"/>
        <v>2400</v>
      </c>
      <c r="J381" s="115">
        <f t="shared" si="38"/>
        <v>45291</v>
      </c>
      <c r="K381" s="116" t="s">
        <v>1866</v>
      </c>
    </row>
    <row r="382" spans="1:11" x14ac:dyDescent="0.15">
      <c r="A382" s="7" t="s">
        <v>2620</v>
      </c>
      <c r="B382" s="66">
        <v>45291</v>
      </c>
      <c r="C382" s="113" t="s">
        <v>1991</v>
      </c>
      <c r="D382" s="126" t="s">
        <v>2717</v>
      </c>
      <c r="E382" s="91">
        <v>8200</v>
      </c>
      <c r="F382" s="91">
        <v>0</v>
      </c>
      <c r="G382" s="92">
        <f t="shared" si="37"/>
        <v>309495.14</v>
      </c>
      <c r="H382" s="170"/>
      <c r="I382" s="94">
        <f t="shared" si="36"/>
        <v>-8200</v>
      </c>
      <c r="J382" s="115">
        <f t="shared" si="38"/>
        <v>45291</v>
      </c>
      <c r="K382" s="116" t="s">
        <v>1885</v>
      </c>
    </row>
    <row r="383" spans="1:11" x14ac:dyDescent="0.15">
      <c r="A383" s="7" t="s">
        <v>2620</v>
      </c>
      <c r="B383" s="66">
        <v>45291</v>
      </c>
      <c r="C383" s="113" t="s">
        <v>1991</v>
      </c>
      <c r="D383" s="126" t="s">
        <v>2718</v>
      </c>
      <c r="E383" s="91">
        <v>6013.33</v>
      </c>
      <c r="F383" s="91">
        <v>0</v>
      </c>
      <c r="G383" s="92">
        <f t="shared" si="37"/>
        <v>303481.81</v>
      </c>
      <c r="H383" s="170"/>
      <c r="I383" s="94">
        <f t="shared" si="36"/>
        <v>-6013.33</v>
      </c>
      <c r="J383" s="115">
        <f t="shared" si="38"/>
        <v>45291</v>
      </c>
      <c r="K383" s="116" t="s">
        <v>1885</v>
      </c>
    </row>
    <row r="384" spans="1:11" x14ac:dyDescent="0.15">
      <c r="A384" s="7" t="s">
        <v>2620</v>
      </c>
      <c r="B384" s="66">
        <v>45291</v>
      </c>
      <c r="C384" s="113" t="s">
        <v>1991</v>
      </c>
      <c r="D384" s="126" t="s">
        <v>2717</v>
      </c>
      <c r="E384" s="91">
        <v>200</v>
      </c>
      <c r="F384" s="91">
        <v>0</v>
      </c>
      <c r="G384" s="92">
        <f t="shared" si="37"/>
        <v>303281.81</v>
      </c>
      <c r="H384" s="170"/>
      <c r="I384" s="94">
        <f t="shared" si="36"/>
        <v>-200</v>
      </c>
      <c r="J384" s="115">
        <f t="shared" si="38"/>
        <v>45291</v>
      </c>
      <c r="K384" s="116" t="s">
        <v>1885</v>
      </c>
    </row>
    <row r="385" spans="1:11" x14ac:dyDescent="0.15">
      <c r="A385" s="7" t="s">
        <v>2620</v>
      </c>
      <c r="B385" s="66">
        <v>45291</v>
      </c>
      <c r="C385" s="113" t="s">
        <v>1991</v>
      </c>
      <c r="D385" s="126" t="s">
        <v>2718</v>
      </c>
      <c r="E385" s="91">
        <v>146.66</v>
      </c>
      <c r="F385" s="91">
        <v>0</v>
      </c>
      <c r="G385" s="92">
        <f t="shared" si="37"/>
        <v>303135.15000000002</v>
      </c>
      <c r="H385" s="170" t="s">
        <v>277</v>
      </c>
      <c r="I385" s="94">
        <f t="shared" si="36"/>
        <v>-146.66</v>
      </c>
      <c r="J385" s="115">
        <f t="shared" si="38"/>
        <v>45291</v>
      </c>
      <c r="K385" s="116" t="s">
        <v>1885</v>
      </c>
    </row>
    <row r="386" spans="1:11" x14ac:dyDescent="0.15">
      <c r="A386" s="7" t="s">
        <v>2619</v>
      </c>
      <c r="B386" s="66">
        <v>45293</v>
      </c>
      <c r="C386" s="113" t="s">
        <v>2135</v>
      </c>
      <c r="D386" s="126" t="s">
        <v>2719</v>
      </c>
      <c r="E386" s="91">
        <v>9000</v>
      </c>
      <c r="F386" s="91">
        <v>0</v>
      </c>
      <c r="G386" s="92">
        <f t="shared" si="37"/>
        <v>294135.15000000002</v>
      </c>
      <c r="H386" s="170"/>
      <c r="I386" s="94">
        <f t="shared" si="36"/>
        <v>-9000</v>
      </c>
      <c r="J386" s="115">
        <f t="shared" si="38"/>
        <v>45322</v>
      </c>
      <c r="K386" s="116" t="s">
        <v>1873</v>
      </c>
    </row>
    <row r="387" spans="1:11" x14ac:dyDescent="0.15">
      <c r="A387" s="7" t="s">
        <v>2619</v>
      </c>
      <c r="B387" s="66">
        <v>45293</v>
      </c>
      <c r="C387" s="113" t="s">
        <v>2135</v>
      </c>
      <c r="D387" s="126" t="s">
        <v>2720</v>
      </c>
      <c r="E387" s="91">
        <v>115678.2</v>
      </c>
      <c r="F387" s="91">
        <v>0</v>
      </c>
      <c r="G387" s="92">
        <f t="shared" si="37"/>
        <v>178456.95</v>
      </c>
      <c r="H387" s="170"/>
      <c r="I387" s="94">
        <f t="shared" si="36"/>
        <v>-115678.2</v>
      </c>
      <c r="J387" s="115">
        <f t="shared" si="38"/>
        <v>45322</v>
      </c>
      <c r="K387" s="116" t="s">
        <v>8</v>
      </c>
    </row>
    <row r="388" spans="1:11" x14ac:dyDescent="0.15">
      <c r="A388" s="7" t="s">
        <v>2619</v>
      </c>
      <c r="B388" s="66">
        <v>45293</v>
      </c>
      <c r="C388" s="113" t="s">
        <v>2721</v>
      </c>
      <c r="D388" s="126" t="s">
        <v>956</v>
      </c>
      <c r="E388" s="91">
        <v>6000</v>
      </c>
      <c r="F388" s="91">
        <v>0</v>
      </c>
      <c r="G388" s="92">
        <f t="shared" si="37"/>
        <v>172456.95</v>
      </c>
      <c r="H388" s="170"/>
      <c r="I388" s="94">
        <f t="shared" si="36"/>
        <v>-6000</v>
      </c>
      <c r="J388" s="115">
        <f t="shared" si="38"/>
        <v>45322</v>
      </c>
      <c r="K388" s="116" t="s">
        <v>1883</v>
      </c>
    </row>
    <row r="389" spans="1:11" x14ac:dyDescent="0.15">
      <c r="A389" s="7" t="s">
        <v>2619</v>
      </c>
      <c r="B389" s="66">
        <v>45294</v>
      </c>
      <c r="C389" s="113" t="s">
        <v>2636</v>
      </c>
      <c r="D389" s="126" t="s">
        <v>2722</v>
      </c>
      <c r="E389" s="91">
        <v>0</v>
      </c>
      <c r="F389" s="91">
        <v>1860</v>
      </c>
      <c r="G389" s="92">
        <f t="shared" si="37"/>
        <v>174316.95</v>
      </c>
      <c r="H389" s="170"/>
      <c r="I389" s="94">
        <f t="shared" si="36"/>
        <v>1860</v>
      </c>
      <c r="J389" s="115">
        <f t="shared" si="38"/>
        <v>45322</v>
      </c>
      <c r="K389" s="116" t="s">
        <v>1866</v>
      </c>
    </row>
    <row r="390" spans="1:11" x14ac:dyDescent="0.15">
      <c r="A390" s="7" t="s">
        <v>2619</v>
      </c>
      <c r="B390" s="66">
        <v>45294</v>
      </c>
      <c r="C390" s="113" t="s">
        <v>2723</v>
      </c>
      <c r="D390" s="126" t="s">
        <v>2724</v>
      </c>
      <c r="E390" s="91">
        <v>0</v>
      </c>
      <c r="F390" s="91">
        <v>1282.19</v>
      </c>
      <c r="G390" s="92">
        <f t="shared" si="37"/>
        <v>175599.14</v>
      </c>
      <c r="H390" s="170"/>
      <c r="I390" s="94">
        <f t="shared" si="36"/>
        <v>1282.19</v>
      </c>
      <c r="J390" s="115">
        <f t="shared" si="38"/>
        <v>45322</v>
      </c>
      <c r="K390" s="116" t="s">
        <v>1866</v>
      </c>
    </row>
    <row r="391" spans="1:11" x14ac:dyDescent="0.15">
      <c r="A391" s="7" t="s">
        <v>2619</v>
      </c>
      <c r="B391" s="66">
        <v>45294</v>
      </c>
      <c r="C391" s="113" t="s">
        <v>2643</v>
      </c>
      <c r="D391" s="126" t="s">
        <v>2725</v>
      </c>
      <c r="E391" s="91">
        <v>0</v>
      </c>
      <c r="F391" s="91">
        <v>11500</v>
      </c>
      <c r="G391" s="92">
        <f t="shared" si="37"/>
        <v>187099.14</v>
      </c>
      <c r="H391" s="170"/>
      <c r="I391" s="94">
        <f t="shared" ref="I391:I454" si="39">-E391+F391</f>
        <v>11500</v>
      </c>
      <c r="J391" s="115">
        <f t="shared" si="38"/>
        <v>45322</v>
      </c>
      <c r="K391" s="116" t="s">
        <v>1866</v>
      </c>
    </row>
    <row r="392" spans="1:11" x14ac:dyDescent="0.15">
      <c r="A392" s="7" t="s">
        <v>2619</v>
      </c>
      <c r="B392" s="66">
        <v>45294</v>
      </c>
      <c r="C392" s="113" t="s">
        <v>2089</v>
      </c>
      <c r="D392" s="126" t="s">
        <v>2726</v>
      </c>
      <c r="E392" s="91">
        <v>0</v>
      </c>
      <c r="F392" s="91">
        <v>13500</v>
      </c>
      <c r="G392" s="92">
        <f t="shared" si="37"/>
        <v>200599.14</v>
      </c>
      <c r="H392" s="170"/>
      <c r="I392" s="94">
        <f t="shared" si="39"/>
        <v>13500</v>
      </c>
      <c r="J392" s="115">
        <f t="shared" si="38"/>
        <v>45322</v>
      </c>
      <c r="K392" s="116" t="s">
        <v>1866</v>
      </c>
    </row>
    <row r="393" spans="1:11" x14ac:dyDescent="0.15">
      <c r="A393" s="7" t="s">
        <v>2619</v>
      </c>
      <c r="B393" s="66">
        <v>45294</v>
      </c>
      <c r="C393" s="113" t="s">
        <v>2638</v>
      </c>
      <c r="D393" s="126" t="s">
        <v>2727</v>
      </c>
      <c r="E393" s="91">
        <v>0</v>
      </c>
      <c r="F393" s="91">
        <v>1320</v>
      </c>
      <c r="G393" s="92">
        <f t="shared" si="37"/>
        <v>201919.14</v>
      </c>
      <c r="H393" s="170"/>
      <c r="I393" s="94">
        <f t="shared" si="39"/>
        <v>1320</v>
      </c>
      <c r="J393" s="115">
        <f t="shared" si="38"/>
        <v>45322</v>
      </c>
      <c r="K393" s="116" t="s">
        <v>1866</v>
      </c>
    </row>
    <row r="394" spans="1:11" x14ac:dyDescent="0.15">
      <c r="A394" s="7" t="s">
        <v>2619</v>
      </c>
      <c r="B394" s="66">
        <v>45294</v>
      </c>
      <c r="C394" s="113" t="s">
        <v>2628</v>
      </c>
      <c r="D394" s="126" t="s">
        <v>2728</v>
      </c>
      <c r="E394" s="91">
        <v>0</v>
      </c>
      <c r="F394" s="91">
        <v>1600</v>
      </c>
      <c r="G394" s="92">
        <f t="shared" si="37"/>
        <v>203519.14</v>
      </c>
      <c r="H394" s="170"/>
      <c r="I394" s="94">
        <f t="shared" si="39"/>
        <v>1600</v>
      </c>
      <c r="J394" s="115">
        <f t="shared" si="38"/>
        <v>45322</v>
      </c>
      <c r="K394" s="116" t="s">
        <v>1866</v>
      </c>
    </row>
    <row r="395" spans="1:11" x14ac:dyDescent="0.15">
      <c r="A395" s="7" t="s">
        <v>2619</v>
      </c>
      <c r="B395" s="66">
        <v>45294</v>
      </c>
      <c r="C395" s="113" t="s">
        <v>2058</v>
      </c>
      <c r="D395" s="126" t="s">
        <v>2729</v>
      </c>
      <c r="E395" s="91">
        <v>0</v>
      </c>
      <c r="F395" s="91">
        <v>2400</v>
      </c>
      <c r="G395" s="92">
        <f t="shared" si="37"/>
        <v>205919.14</v>
      </c>
      <c r="H395" s="170"/>
      <c r="I395" s="94">
        <f t="shared" si="39"/>
        <v>2400</v>
      </c>
      <c r="J395" s="115">
        <f t="shared" si="38"/>
        <v>45322</v>
      </c>
      <c r="K395" s="116" t="s">
        <v>1866</v>
      </c>
    </row>
    <row r="396" spans="1:11" x14ac:dyDescent="0.15">
      <c r="A396" s="7" t="s">
        <v>2619</v>
      </c>
      <c r="B396" s="66">
        <v>45295</v>
      </c>
      <c r="C396" s="113" t="s">
        <v>2730</v>
      </c>
      <c r="D396" s="126" t="s">
        <v>2731</v>
      </c>
      <c r="E396" s="91">
        <v>0</v>
      </c>
      <c r="F396" s="91">
        <v>1800</v>
      </c>
      <c r="G396" s="92">
        <f t="shared" si="37"/>
        <v>207719.14</v>
      </c>
      <c r="H396" s="170"/>
      <c r="I396" s="94">
        <f t="shared" si="39"/>
        <v>1800</v>
      </c>
      <c r="J396" s="115">
        <f t="shared" si="38"/>
        <v>45322</v>
      </c>
      <c r="K396" s="116" t="s">
        <v>1866</v>
      </c>
    </row>
    <row r="397" spans="1:11" x14ac:dyDescent="0.15">
      <c r="A397" s="7" t="s">
        <v>2619</v>
      </c>
      <c r="B397" s="66">
        <v>45295</v>
      </c>
      <c r="C397" s="113" t="s">
        <v>2730</v>
      </c>
      <c r="D397" s="126" t="s">
        <v>2732</v>
      </c>
      <c r="E397" s="91">
        <v>0</v>
      </c>
      <c r="F397" s="91">
        <v>1800</v>
      </c>
      <c r="G397" s="92">
        <f t="shared" si="37"/>
        <v>209519.14</v>
      </c>
      <c r="H397" s="170"/>
      <c r="I397" s="94">
        <f t="shared" si="39"/>
        <v>1800</v>
      </c>
      <c r="J397" s="115">
        <f t="shared" si="38"/>
        <v>45322</v>
      </c>
      <c r="K397" s="116" t="s">
        <v>1866</v>
      </c>
    </row>
    <row r="398" spans="1:11" x14ac:dyDescent="0.15">
      <c r="A398" s="7" t="s">
        <v>2619</v>
      </c>
      <c r="B398" s="66">
        <v>45295</v>
      </c>
      <c r="C398" s="113" t="s">
        <v>2117</v>
      </c>
      <c r="D398" s="126" t="s">
        <v>2733</v>
      </c>
      <c r="E398" s="91">
        <v>0</v>
      </c>
      <c r="F398" s="91">
        <v>1260</v>
      </c>
      <c r="G398" s="92">
        <f t="shared" si="37"/>
        <v>210779.14</v>
      </c>
      <c r="H398" s="170"/>
      <c r="I398" s="94">
        <f t="shared" si="39"/>
        <v>1260</v>
      </c>
      <c r="J398" s="115">
        <f t="shared" si="38"/>
        <v>45322</v>
      </c>
      <c r="K398" s="116" t="s">
        <v>1866</v>
      </c>
    </row>
    <row r="399" spans="1:11" x14ac:dyDescent="0.15">
      <c r="A399" s="7" t="s">
        <v>2619</v>
      </c>
      <c r="B399" s="66">
        <v>45295</v>
      </c>
      <c r="C399" s="113" t="s">
        <v>2734</v>
      </c>
      <c r="D399" s="126" t="s">
        <v>2735</v>
      </c>
      <c r="E399" s="91">
        <v>0</v>
      </c>
      <c r="F399" s="91">
        <v>5700</v>
      </c>
      <c r="G399" s="92">
        <f t="shared" si="37"/>
        <v>216479.14</v>
      </c>
      <c r="H399" s="170"/>
      <c r="I399" s="94">
        <f t="shared" si="39"/>
        <v>5700</v>
      </c>
      <c r="J399" s="115">
        <f t="shared" si="38"/>
        <v>45322</v>
      </c>
      <c r="K399" s="116" t="s">
        <v>1866</v>
      </c>
    </row>
    <row r="400" spans="1:11" x14ac:dyDescent="0.15">
      <c r="A400" s="7" t="s">
        <v>2620</v>
      </c>
      <c r="B400" s="66">
        <v>45295</v>
      </c>
      <c r="C400" s="113" t="s">
        <v>2666</v>
      </c>
      <c r="D400" s="126" t="s">
        <v>2736</v>
      </c>
      <c r="E400" s="91">
        <v>684</v>
      </c>
      <c r="F400" s="91">
        <v>0</v>
      </c>
      <c r="G400" s="92">
        <f t="shared" si="37"/>
        <v>215795.14</v>
      </c>
      <c r="H400" s="170"/>
      <c r="I400" s="94">
        <f t="shared" si="39"/>
        <v>-684</v>
      </c>
      <c r="J400" s="115">
        <f t="shared" si="38"/>
        <v>45322</v>
      </c>
      <c r="K400" s="116" t="s">
        <v>1879</v>
      </c>
    </row>
    <row r="401" spans="1:11" x14ac:dyDescent="0.15">
      <c r="A401" s="7" t="s">
        <v>2620</v>
      </c>
      <c r="B401" s="66">
        <v>45295</v>
      </c>
      <c r="C401" s="113" t="s">
        <v>2666</v>
      </c>
      <c r="D401" s="126" t="s">
        <v>2737</v>
      </c>
      <c r="E401" s="91">
        <v>132</v>
      </c>
      <c r="F401" s="91">
        <v>0</v>
      </c>
      <c r="G401" s="92">
        <f t="shared" si="37"/>
        <v>215663.14</v>
      </c>
      <c r="H401" s="170"/>
      <c r="I401" s="94">
        <f t="shared" si="39"/>
        <v>-132</v>
      </c>
      <c r="J401" s="115">
        <f t="shared" si="38"/>
        <v>45322</v>
      </c>
      <c r="K401" s="116" t="s">
        <v>1879</v>
      </c>
    </row>
    <row r="402" spans="1:11" x14ac:dyDescent="0.15">
      <c r="A402" s="7" t="s">
        <v>2620</v>
      </c>
      <c r="B402" s="66">
        <v>45295</v>
      </c>
      <c r="C402" s="113" t="s">
        <v>2666</v>
      </c>
      <c r="D402" s="126" t="s">
        <v>2738</v>
      </c>
      <c r="E402" s="91">
        <v>1080</v>
      </c>
      <c r="F402" s="91">
        <v>0</v>
      </c>
      <c r="G402" s="92">
        <f t="shared" si="37"/>
        <v>214583.14</v>
      </c>
      <c r="H402" s="170"/>
      <c r="I402" s="94">
        <f t="shared" si="39"/>
        <v>-1080</v>
      </c>
      <c r="J402" s="115">
        <f t="shared" si="38"/>
        <v>45322</v>
      </c>
      <c r="K402" s="116" t="s">
        <v>1879</v>
      </c>
    </row>
    <row r="403" spans="1:11" x14ac:dyDescent="0.15">
      <c r="A403" s="7" t="s">
        <v>2620</v>
      </c>
      <c r="B403" s="66">
        <v>45295</v>
      </c>
      <c r="C403" s="113" t="s">
        <v>2666</v>
      </c>
      <c r="D403" s="126" t="s">
        <v>2739</v>
      </c>
      <c r="E403" s="91">
        <v>42</v>
      </c>
      <c r="F403" s="91">
        <v>0</v>
      </c>
      <c r="G403" s="92">
        <f t="shared" si="37"/>
        <v>214541.14</v>
      </c>
      <c r="H403" s="170"/>
      <c r="I403" s="94">
        <f t="shared" si="39"/>
        <v>-42</v>
      </c>
      <c r="J403" s="115">
        <f t="shared" si="38"/>
        <v>45322</v>
      </c>
      <c r="K403" s="116" t="s">
        <v>1879</v>
      </c>
    </row>
    <row r="404" spans="1:11" x14ac:dyDescent="0.15">
      <c r="A404" s="7" t="s">
        <v>2620</v>
      </c>
      <c r="B404" s="66">
        <v>45295</v>
      </c>
      <c r="C404" s="113" t="s">
        <v>2666</v>
      </c>
      <c r="D404" s="126" t="s">
        <v>2740</v>
      </c>
      <c r="E404" s="91">
        <v>8220</v>
      </c>
      <c r="F404" s="91">
        <v>0</v>
      </c>
      <c r="G404" s="92">
        <f t="shared" si="37"/>
        <v>206321.14</v>
      </c>
      <c r="H404" s="170"/>
      <c r="I404" s="94">
        <f t="shared" si="39"/>
        <v>-8220</v>
      </c>
      <c r="J404" s="115">
        <f t="shared" si="38"/>
        <v>45322</v>
      </c>
      <c r="K404" s="116" t="s">
        <v>1879</v>
      </c>
    </row>
    <row r="405" spans="1:11" x14ac:dyDescent="0.15">
      <c r="A405" s="7" t="s">
        <v>2620</v>
      </c>
      <c r="B405" s="66">
        <v>45295</v>
      </c>
      <c r="C405" s="113" t="s">
        <v>2741</v>
      </c>
      <c r="D405" s="126" t="s">
        <v>2742</v>
      </c>
      <c r="E405" s="91">
        <v>648</v>
      </c>
      <c r="F405" s="91">
        <v>0</v>
      </c>
      <c r="G405" s="92">
        <f t="shared" si="37"/>
        <v>205673.14</v>
      </c>
      <c r="H405" s="170"/>
      <c r="I405" s="94">
        <f t="shared" si="39"/>
        <v>-648</v>
      </c>
      <c r="J405" s="115">
        <f t="shared" si="38"/>
        <v>45322</v>
      </c>
      <c r="K405" s="116" t="s">
        <v>1879</v>
      </c>
    </row>
    <row r="406" spans="1:11" x14ac:dyDescent="0.15">
      <c r="A406" s="7" t="s">
        <v>2620</v>
      </c>
      <c r="B406" s="66">
        <v>45299</v>
      </c>
      <c r="C406" s="113" t="s">
        <v>2173</v>
      </c>
      <c r="D406" s="126" t="s">
        <v>2743</v>
      </c>
      <c r="E406" s="91">
        <v>0</v>
      </c>
      <c r="F406" s="91">
        <v>954.47</v>
      </c>
      <c r="G406" s="92">
        <f t="shared" si="37"/>
        <v>206627.61000000002</v>
      </c>
      <c r="H406" s="170"/>
      <c r="I406" s="94">
        <f t="shared" si="39"/>
        <v>954.47</v>
      </c>
      <c r="J406" s="115">
        <f t="shared" si="38"/>
        <v>45322</v>
      </c>
      <c r="K406" s="116" t="s">
        <v>2175</v>
      </c>
    </row>
    <row r="407" spans="1:11" x14ac:dyDescent="0.15">
      <c r="A407" s="7" t="s">
        <v>2619</v>
      </c>
      <c r="B407" s="66">
        <v>45299</v>
      </c>
      <c r="C407" s="113" t="s">
        <v>2173</v>
      </c>
      <c r="D407" s="126" t="s">
        <v>2744</v>
      </c>
      <c r="E407" s="91">
        <v>0</v>
      </c>
      <c r="F407" s="91">
        <v>3775</v>
      </c>
      <c r="G407" s="92">
        <f t="shared" si="37"/>
        <v>210402.61000000002</v>
      </c>
      <c r="H407" s="170"/>
      <c r="I407" s="94">
        <f t="shared" si="39"/>
        <v>3775</v>
      </c>
      <c r="J407" s="115">
        <f t="shared" si="38"/>
        <v>45322</v>
      </c>
      <c r="K407" s="116" t="s">
        <v>1866</v>
      </c>
    </row>
    <row r="408" spans="1:11" x14ac:dyDescent="0.15">
      <c r="A408" s="7" t="s">
        <v>2619</v>
      </c>
      <c r="B408" s="66">
        <v>45299</v>
      </c>
      <c r="C408" s="113" t="s">
        <v>2173</v>
      </c>
      <c r="D408" s="126" t="s">
        <v>2745</v>
      </c>
      <c r="E408" s="91">
        <v>0</v>
      </c>
      <c r="F408" s="91">
        <v>3775</v>
      </c>
      <c r="G408" s="92">
        <f t="shared" si="37"/>
        <v>214177.61000000002</v>
      </c>
      <c r="H408" s="170"/>
      <c r="I408" s="94">
        <f t="shared" si="39"/>
        <v>3775</v>
      </c>
      <c r="J408" s="115">
        <f t="shared" si="38"/>
        <v>45322</v>
      </c>
      <c r="K408" s="116" t="s">
        <v>1866</v>
      </c>
    </row>
    <row r="409" spans="1:11" x14ac:dyDescent="0.15">
      <c r="A409" s="7" t="s">
        <v>2619</v>
      </c>
      <c r="B409" s="66">
        <v>45299</v>
      </c>
      <c r="C409" s="113" t="s">
        <v>2020</v>
      </c>
      <c r="D409" s="126" t="s">
        <v>2746</v>
      </c>
      <c r="E409" s="91">
        <v>0</v>
      </c>
      <c r="F409" s="91">
        <v>3750</v>
      </c>
      <c r="G409" s="92">
        <f t="shared" si="37"/>
        <v>217927.61000000002</v>
      </c>
      <c r="H409" s="170"/>
      <c r="I409" s="94">
        <f t="shared" si="39"/>
        <v>3750</v>
      </c>
      <c r="J409" s="115">
        <f t="shared" si="38"/>
        <v>45322</v>
      </c>
      <c r="K409" s="116" t="s">
        <v>1866</v>
      </c>
    </row>
    <row r="410" spans="1:11" x14ac:dyDescent="0.15">
      <c r="A410" s="7" t="s">
        <v>2619</v>
      </c>
      <c r="B410" s="66">
        <v>45300</v>
      </c>
      <c r="C410" s="113" t="s">
        <v>2077</v>
      </c>
      <c r="D410" s="126" t="s">
        <v>2747</v>
      </c>
      <c r="E410" s="91">
        <v>0</v>
      </c>
      <c r="F410" s="91">
        <v>5300</v>
      </c>
      <c r="G410" s="92">
        <f t="shared" si="37"/>
        <v>223227.61000000002</v>
      </c>
      <c r="H410" s="170"/>
      <c r="I410" s="94">
        <f t="shared" si="39"/>
        <v>5300</v>
      </c>
      <c r="J410" s="115">
        <f t="shared" si="38"/>
        <v>45322</v>
      </c>
      <c r="K410" s="116" t="s">
        <v>1866</v>
      </c>
    </row>
    <row r="411" spans="1:11" x14ac:dyDescent="0.15">
      <c r="A411" s="7" t="s">
        <v>2619</v>
      </c>
      <c r="B411" s="66">
        <v>45300</v>
      </c>
      <c r="C411" s="113" t="s">
        <v>2077</v>
      </c>
      <c r="D411" s="126" t="s">
        <v>2747</v>
      </c>
      <c r="E411" s="91">
        <v>0</v>
      </c>
      <c r="F411" s="91">
        <v>79.989999999999995</v>
      </c>
      <c r="G411" s="92">
        <f t="shared" si="37"/>
        <v>223307.6</v>
      </c>
      <c r="H411" s="170"/>
      <c r="I411" s="94">
        <f t="shared" si="39"/>
        <v>79.989999999999995</v>
      </c>
      <c r="J411" s="115">
        <f t="shared" si="38"/>
        <v>45322</v>
      </c>
      <c r="K411" s="116" t="s">
        <v>1866</v>
      </c>
    </row>
    <row r="412" spans="1:11" x14ac:dyDescent="0.15">
      <c r="A412" s="7" t="s">
        <v>2619</v>
      </c>
      <c r="B412" s="66">
        <v>45300</v>
      </c>
      <c r="C412" s="113" t="s">
        <v>2077</v>
      </c>
      <c r="D412" s="126" t="s">
        <v>2654</v>
      </c>
      <c r="E412" s="91">
        <v>0</v>
      </c>
      <c r="F412" s="91">
        <v>0.91</v>
      </c>
      <c r="G412" s="92">
        <f t="shared" si="37"/>
        <v>223308.51</v>
      </c>
      <c r="H412" s="170"/>
      <c r="I412" s="94">
        <f t="shared" si="39"/>
        <v>0.91</v>
      </c>
      <c r="J412" s="115">
        <f t="shared" si="38"/>
        <v>45322</v>
      </c>
      <c r="K412" s="116" t="s">
        <v>1866</v>
      </c>
    </row>
    <row r="413" spans="1:11" x14ac:dyDescent="0.15">
      <c r="A413" s="7" t="s">
        <v>2619</v>
      </c>
      <c r="B413" s="66">
        <v>45300</v>
      </c>
      <c r="C413" s="113" t="s">
        <v>2077</v>
      </c>
      <c r="D413" s="126" t="s">
        <v>2654</v>
      </c>
      <c r="E413" s="91">
        <v>0</v>
      </c>
      <c r="F413" s="91">
        <v>69.08</v>
      </c>
      <c r="G413" s="92">
        <f t="shared" si="37"/>
        <v>223377.59</v>
      </c>
      <c r="H413" s="170"/>
      <c r="I413" s="94">
        <f t="shared" si="39"/>
        <v>69.08</v>
      </c>
      <c r="J413" s="115">
        <f t="shared" si="38"/>
        <v>45322</v>
      </c>
      <c r="K413" s="116" t="s">
        <v>1866</v>
      </c>
    </row>
    <row r="414" spans="1:11" x14ac:dyDescent="0.15">
      <c r="A414" s="7" t="s">
        <v>2619</v>
      </c>
      <c r="B414" s="66">
        <v>45301</v>
      </c>
      <c r="C414" s="113" t="s">
        <v>2195</v>
      </c>
      <c r="D414" s="126" t="s">
        <v>2748</v>
      </c>
      <c r="E414" s="91">
        <v>0</v>
      </c>
      <c r="F414" s="91">
        <v>19500</v>
      </c>
      <c r="G414" s="92">
        <f t="shared" si="37"/>
        <v>242877.59</v>
      </c>
      <c r="H414" s="170"/>
      <c r="I414" s="94">
        <f t="shared" si="39"/>
        <v>19500</v>
      </c>
      <c r="J414" s="115">
        <f t="shared" si="38"/>
        <v>45322</v>
      </c>
      <c r="K414" s="116" t="s">
        <v>1866</v>
      </c>
    </row>
    <row r="415" spans="1:11" x14ac:dyDescent="0.15">
      <c r="A415" s="7" t="s">
        <v>2619</v>
      </c>
      <c r="B415" s="66">
        <v>45301</v>
      </c>
      <c r="C415" s="113" t="s">
        <v>2704</v>
      </c>
      <c r="D415" s="126" t="s">
        <v>2705</v>
      </c>
      <c r="E415" s="91">
        <v>0</v>
      </c>
      <c r="F415" s="91">
        <v>21000</v>
      </c>
      <c r="G415" s="92">
        <f t="shared" si="37"/>
        <v>263877.58999999997</v>
      </c>
      <c r="H415" s="170"/>
      <c r="I415" s="94">
        <f t="shared" si="39"/>
        <v>21000</v>
      </c>
      <c r="J415" s="115">
        <f t="shared" si="38"/>
        <v>45322</v>
      </c>
      <c r="K415" s="116" t="s">
        <v>1866</v>
      </c>
    </row>
    <row r="416" spans="1:11" x14ac:dyDescent="0.15">
      <c r="A416" s="7" t="s">
        <v>2619</v>
      </c>
      <c r="B416" s="66">
        <v>45301</v>
      </c>
      <c r="C416" s="113" t="s">
        <v>2749</v>
      </c>
      <c r="D416" s="126" t="s">
        <v>2750</v>
      </c>
      <c r="E416" s="91">
        <v>0</v>
      </c>
      <c r="F416" s="91">
        <v>24000</v>
      </c>
      <c r="G416" s="92">
        <f t="shared" si="37"/>
        <v>287877.58999999997</v>
      </c>
      <c r="H416" s="170"/>
      <c r="I416" s="94">
        <f t="shared" si="39"/>
        <v>24000</v>
      </c>
      <c r="J416" s="115">
        <f t="shared" si="38"/>
        <v>45322</v>
      </c>
      <c r="K416" s="116" t="s">
        <v>1866</v>
      </c>
    </row>
    <row r="417" spans="1:11" x14ac:dyDescent="0.15">
      <c r="A417" s="7" t="s">
        <v>2620</v>
      </c>
      <c r="B417" s="66">
        <v>45301</v>
      </c>
      <c r="C417" s="113" t="s">
        <v>2751</v>
      </c>
      <c r="D417" s="126" t="s">
        <v>2752</v>
      </c>
      <c r="E417" s="91">
        <v>7200</v>
      </c>
      <c r="F417" s="91">
        <v>0</v>
      </c>
      <c r="G417" s="92">
        <f t="shared" si="37"/>
        <v>280677.58999999997</v>
      </c>
      <c r="H417" s="170"/>
      <c r="I417" s="94">
        <f t="shared" si="39"/>
        <v>-7200</v>
      </c>
      <c r="J417" s="115">
        <f t="shared" si="38"/>
        <v>45322</v>
      </c>
      <c r="K417" s="116" t="s">
        <v>1879</v>
      </c>
    </row>
    <row r="418" spans="1:11" x14ac:dyDescent="0.15">
      <c r="A418" s="7" t="s">
        <v>2620</v>
      </c>
      <c r="B418" s="66">
        <v>45301</v>
      </c>
      <c r="C418" s="113" t="s">
        <v>2751</v>
      </c>
      <c r="D418" s="126" t="s">
        <v>2753</v>
      </c>
      <c r="E418" s="91">
        <v>6000</v>
      </c>
      <c r="F418" s="91">
        <v>0</v>
      </c>
      <c r="G418" s="92">
        <f t="shared" si="37"/>
        <v>274677.58999999997</v>
      </c>
      <c r="H418" s="170"/>
      <c r="I418" s="94">
        <f t="shared" si="39"/>
        <v>-6000</v>
      </c>
      <c r="J418" s="115">
        <f t="shared" si="38"/>
        <v>45322</v>
      </c>
      <c r="K418" s="116" t="s">
        <v>1879</v>
      </c>
    </row>
    <row r="419" spans="1:11" x14ac:dyDescent="0.15">
      <c r="A419" s="7" t="s">
        <v>2620</v>
      </c>
      <c r="B419" s="66">
        <v>45301</v>
      </c>
      <c r="C419" s="113" t="s">
        <v>2751</v>
      </c>
      <c r="D419" s="126" t="s">
        <v>2754</v>
      </c>
      <c r="E419" s="91">
        <v>3840</v>
      </c>
      <c r="F419" s="91">
        <v>0</v>
      </c>
      <c r="G419" s="92">
        <f t="shared" si="37"/>
        <v>270837.58999999997</v>
      </c>
      <c r="H419" s="170"/>
      <c r="I419" s="94">
        <f t="shared" si="39"/>
        <v>-3840</v>
      </c>
      <c r="J419" s="115">
        <f t="shared" si="38"/>
        <v>45322</v>
      </c>
      <c r="K419" s="116" t="s">
        <v>1879</v>
      </c>
    </row>
    <row r="420" spans="1:11" x14ac:dyDescent="0.15">
      <c r="A420" s="7" t="s">
        <v>2620</v>
      </c>
      <c r="B420" s="66">
        <v>45301</v>
      </c>
      <c r="C420" s="113" t="s">
        <v>1912</v>
      </c>
      <c r="D420" s="126" t="s">
        <v>2755</v>
      </c>
      <c r="E420" s="91">
        <v>2188.1999999999998</v>
      </c>
      <c r="F420" s="91">
        <v>0</v>
      </c>
      <c r="G420" s="92">
        <f t="shared" si="37"/>
        <v>268649.38999999996</v>
      </c>
      <c r="H420" s="170"/>
      <c r="I420" s="94">
        <f t="shared" si="39"/>
        <v>-2188.1999999999998</v>
      </c>
      <c r="J420" s="115">
        <f t="shared" si="38"/>
        <v>45322</v>
      </c>
      <c r="K420" s="116" t="s">
        <v>1879</v>
      </c>
    </row>
    <row r="421" spans="1:11" x14ac:dyDescent="0.15">
      <c r="A421" s="7" t="s">
        <v>2620</v>
      </c>
      <c r="B421" s="66">
        <v>45301</v>
      </c>
      <c r="C421" s="113" t="s">
        <v>1912</v>
      </c>
      <c r="D421" s="126" t="s">
        <v>2756</v>
      </c>
      <c r="E421" s="91">
        <v>825</v>
      </c>
      <c r="F421" s="91">
        <v>0</v>
      </c>
      <c r="G421" s="92">
        <f t="shared" si="37"/>
        <v>267824.38999999996</v>
      </c>
      <c r="H421" s="170"/>
      <c r="I421" s="94">
        <f t="shared" si="39"/>
        <v>-825</v>
      </c>
      <c r="J421" s="115">
        <f t="shared" si="38"/>
        <v>45322</v>
      </c>
      <c r="K421" s="116" t="s">
        <v>1877</v>
      </c>
    </row>
    <row r="422" spans="1:11" x14ac:dyDescent="0.15">
      <c r="A422" s="7" t="s">
        <v>2620</v>
      </c>
      <c r="B422" s="66">
        <v>45301</v>
      </c>
      <c r="C422" s="113" t="s">
        <v>2144</v>
      </c>
      <c r="D422" s="126" t="s">
        <v>2757</v>
      </c>
      <c r="E422" s="91">
        <v>2431.1999999999998</v>
      </c>
      <c r="F422" s="91">
        <v>0</v>
      </c>
      <c r="G422" s="92">
        <f t="shared" si="37"/>
        <v>265393.18999999994</v>
      </c>
      <c r="H422" s="170"/>
      <c r="I422" s="94">
        <f t="shared" si="39"/>
        <v>-2431.1999999999998</v>
      </c>
      <c r="J422" s="115">
        <f t="shared" si="38"/>
        <v>45322</v>
      </c>
      <c r="K422" s="116" t="s">
        <v>1877</v>
      </c>
    </row>
    <row r="423" spans="1:11" x14ac:dyDescent="0.15">
      <c r="A423" s="7" t="s">
        <v>2620</v>
      </c>
      <c r="B423" s="66">
        <v>45301</v>
      </c>
      <c r="C423" s="113" t="s">
        <v>2758</v>
      </c>
      <c r="D423" s="126" t="s">
        <v>2759</v>
      </c>
      <c r="E423" s="91">
        <v>500</v>
      </c>
      <c r="F423" s="91">
        <v>0</v>
      </c>
      <c r="G423" s="92">
        <f t="shared" si="37"/>
        <v>264893.18999999994</v>
      </c>
      <c r="H423" s="170"/>
      <c r="I423" s="94">
        <f t="shared" si="39"/>
        <v>-500</v>
      </c>
      <c r="J423" s="115">
        <f t="shared" si="38"/>
        <v>45322</v>
      </c>
      <c r="K423" s="116" t="s">
        <v>1879</v>
      </c>
    </row>
    <row r="424" spans="1:11" x14ac:dyDescent="0.15">
      <c r="A424" s="7" t="s">
        <v>2620</v>
      </c>
      <c r="B424" s="66">
        <v>45301</v>
      </c>
      <c r="C424" s="113" t="s">
        <v>2760</v>
      </c>
      <c r="D424" s="126" t="s">
        <v>2761</v>
      </c>
      <c r="E424" s="91">
        <v>1596.29</v>
      </c>
      <c r="F424" s="91">
        <v>0</v>
      </c>
      <c r="G424" s="92">
        <f t="shared" ref="G424:G487" si="40">G423+F424-E424</f>
        <v>263296.89999999997</v>
      </c>
      <c r="H424" s="170"/>
      <c r="I424" s="94">
        <f t="shared" si="39"/>
        <v>-1596.29</v>
      </c>
      <c r="J424" s="115">
        <f t="shared" ref="J424:J487" si="41">EOMONTH(B424,0)</f>
        <v>45322</v>
      </c>
      <c r="K424" s="116" t="s">
        <v>1877</v>
      </c>
    </row>
    <row r="425" spans="1:11" x14ac:dyDescent="0.15">
      <c r="A425" s="7" t="s">
        <v>2619</v>
      </c>
      <c r="B425" s="66">
        <v>45302</v>
      </c>
      <c r="C425" s="113" t="s">
        <v>1696</v>
      </c>
      <c r="D425" s="126"/>
      <c r="E425" s="91">
        <v>0</v>
      </c>
      <c r="F425" s="91">
        <v>133.04</v>
      </c>
      <c r="G425" s="92">
        <f t="shared" si="40"/>
        <v>263429.93999999994</v>
      </c>
      <c r="H425" s="170"/>
      <c r="I425" s="94">
        <f t="shared" si="39"/>
        <v>133.04</v>
      </c>
      <c r="J425" s="115">
        <f t="shared" si="41"/>
        <v>45322</v>
      </c>
      <c r="K425" s="116" t="s">
        <v>4</v>
      </c>
    </row>
    <row r="426" spans="1:11" x14ac:dyDescent="0.15">
      <c r="A426" s="7" t="s">
        <v>2619</v>
      </c>
      <c r="B426" s="66">
        <v>45302</v>
      </c>
      <c r="C426" s="113" t="s">
        <v>2016</v>
      </c>
      <c r="D426" s="126" t="s">
        <v>2762</v>
      </c>
      <c r="E426" s="91">
        <v>0</v>
      </c>
      <c r="F426" s="91">
        <v>1920</v>
      </c>
      <c r="G426" s="92">
        <f t="shared" si="40"/>
        <v>265349.93999999994</v>
      </c>
      <c r="H426" s="170"/>
      <c r="I426" s="94">
        <f t="shared" si="39"/>
        <v>1920</v>
      </c>
      <c r="J426" s="115">
        <f t="shared" si="41"/>
        <v>45322</v>
      </c>
      <c r="K426" s="116" t="s">
        <v>1866</v>
      </c>
    </row>
    <row r="427" spans="1:11" x14ac:dyDescent="0.15">
      <c r="A427" s="7" t="s">
        <v>2619</v>
      </c>
      <c r="B427" s="66">
        <v>45302</v>
      </c>
      <c r="C427" s="113" t="s">
        <v>1978</v>
      </c>
      <c r="D427" s="126" t="s">
        <v>2763</v>
      </c>
      <c r="E427" s="91">
        <v>0</v>
      </c>
      <c r="F427" s="91">
        <v>5000</v>
      </c>
      <c r="G427" s="92">
        <f t="shared" si="40"/>
        <v>270349.93999999994</v>
      </c>
      <c r="H427" s="170"/>
      <c r="I427" s="94">
        <f t="shared" si="39"/>
        <v>5000</v>
      </c>
      <c r="J427" s="115">
        <f t="shared" si="41"/>
        <v>45322</v>
      </c>
      <c r="K427" s="116" t="s">
        <v>1866</v>
      </c>
    </row>
    <row r="428" spans="1:11" x14ac:dyDescent="0.15">
      <c r="A428" s="7" t="s">
        <v>2619</v>
      </c>
      <c r="B428" s="66">
        <v>45302</v>
      </c>
      <c r="C428" s="113" t="s">
        <v>2625</v>
      </c>
      <c r="D428" s="126" t="s">
        <v>2764</v>
      </c>
      <c r="E428" s="91">
        <v>0</v>
      </c>
      <c r="F428" s="91">
        <v>600</v>
      </c>
      <c r="G428" s="92">
        <f t="shared" si="40"/>
        <v>270949.93999999994</v>
      </c>
      <c r="H428" s="170"/>
      <c r="I428" s="94">
        <f t="shared" si="39"/>
        <v>600</v>
      </c>
      <c r="J428" s="115">
        <f t="shared" si="41"/>
        <v>45322</v>
      </c>
      <c r="K428" s="116" t="s">
        <v>1866</v>
      </c>
    </row>
    <row r="429" spans="1:11" x14ac:dyDescent="0.15">
      <c r="A429" s="7" t="s">
        <v>2619</v>
      </c>
      <c r="B429" s="66">
        <v>45303</v>
      </c>
      <c r="C429" s="113" t="s">
        <v>2765</v>
      </c>
      <c r="D429" s="126" t="s">
        <v>2766</v>
      </c>
      <c r="E429" s="91">
        <v>34695</v>
      </c>
      <c r="F429" s="91">
        <v>0</v>
      </c>
      <c r="G429" s="92">
        <f t="shared" si="40"/>
        <v>236254.93999999994</v>
      </c>
      <c r="H429" s="170"/>
      <c r="I429" s="94">
        <f t="shared" si="39"/>
        <v>-34695</v>
      </c>
      <c r="J429" s="115">
        <f t="shared" si="41"/>
        <v>45322</v>
      </c>
      <c r="K429" s="116" t="s">
        <v>13</v>
      </c>
    </row>
    <row r="430" spans="1:11" x14ac:dyDescent="0.15">
      <c r="A430" s="7" t="s">
        <v>2619</v>
      </c>
      <c r="B430" s="66">
        <v>45303</v>
      </c>
      <c r="C430" s="113" t="s">
        <v>2765</v>
      </c>
      <c r="D430" s="126" t="s">
        <v>2767</v>
      </c>
      <c r="E430" s="91">
        <v>2700</v>
      </c>
      <c r="F430" s="91">
        <v>0</v>
      </c>
      <c r="G430" s="92">
        <f t="shared" si="40"/>
        <v>233554.93999999994</v>
      </c>
      <c r="H430" s="170"/>
      <c r="I430" s="94">
        <f t="shared" si="39"/>
        <v>-2700</v>
      </c>
      <c r="J430" s="115">
        <f t="shared" si="41"/>
        <v>45322</v>
      </c>
      <c r="K430" s="116" t="s">
        <v>13</v>
      </c>
    </row>
    <row r="431" spans="1:11" x14ac:dyDescent="0.15">
      <c r="A431" s="7" t="s">
        <v>2619</v>
      </c>
      <c r="B431" s="66">
        <v>45303</v>
      </c>
      <c r="C431" s="113" t="s">
        <v>2765</v>
      </c>
      <c r="D431" s="126" t="s">
        <v>2768</v>
      </c>
      <c r="E431" s="91">
        <v>3900</v>
      </c>
      <c r="F431" s="91">
        <v>0</v>
      </c>
      <c r="G431" s="92">
        <f t="shared" si="40"/>
        <v>229654.93999999994</v>
      </c>
      <c r="H431" s="170"/>
      <c r="I431" s="94">
        <f t="shared" si="39"/>
        <v>-3900</v>
      </c>
      <c r="J431" s="115">
        <f t="shared" si="41"/>
        <v>45322</v>
      </c>
      <c r="K431" s="116" t="s">
        <v>13</v>
      </c>
    </row>
    <row r="432" spans="1:11" x14ac:dyDescent="0.15">
      <c r="A432" s="7" t="s">
        <v>2619</v>
      </c>
      <c r="B432" s="66">
        <v>45303</v>
      </c>
      <c r="C432" s="113" t="s">
        <v>2542</v>
      </c>
      <c r="D432" s="126" t="s">
        <v>2769</v>
      </c>
      <c r="E432" s="91">
        <v>20040</v>
      </c>
      <c r="F432" s="91">
        <v>0</v>
      </c>
      <c r="G432" s="92">
        <f t="shared" si="40"/>
        <v>209614.93999999994</v>
      </c>
      <c r="H432" s="170"/>
      <c r="I432" s="94">
        <f t="shared" si="39"/>
        <v>-20040</v>
      </c>
      <c r="J432" s="115">
        <f t="shared" si="41"/>
        <v>45322</v>
      </c>
      <c r="K432" s="116" t="s">
        <v>1865</v>
      </c>
    </row>
    <row r="433" spans="1:11" x14ac:dyDescent="0.15">
      <c r="A433" s="7" t="s">
        <v>2619</v>
      </c>
      <c r="B433" s="66">
        <v>45306</v>
      </c>
      <c r="C433" s="113" t="s">
        <v>2060</v>
      </c>
      <c r="D433" s="126" t="s">
        <v>2770</v>
      </c>
      <c r="E433" s="91">
        <v>0</v>
      </c>
      <c r="F433" s="91">
        <v>1500</v>
      </c>
      <c r="G433" s="92">
        <f t="shared" si="40"/>
        <v>211114.93999999994</v>
      </c>
      <c r="H433" s="170"/>
      <c r="I433" s="94">
        <f t="shared" si="39"/>
        <v>1500</v>
      </c>
      <c r="J433" s="115">
        <f t="shared" si="41"/>
        <v>45322</v>
      </c>
      <c r="K433" s="116" t="s">
        <v>1866</v>
      </c>
    </row>
    <row r="434" spans="1:11" x14ac:dyDescent="0.15">
      <c r="A434" s="7" t="s">
        <v>2619</v>
      </c>
      <c r="B434" s="66">
        <v>45306</v>
      </c>
      <c r="C434" s="113" t="s">
        <v>2119</v>
      </c>
      <c r="D434" s="126" t="s">
        <v>2771</v>
      </c>
      <c r="E434" s="91">
        <v>0</v>
      </c>
      <c r="F434" s="91">
        <v>42000</v>
      </c>
      <c r="G434" s="92">
        <f t="shared" si="40"/>
        <v>253114.93999999994</v>
      </c>
      <c r="H434" s="170"/>
      <c r="I434" s="94">
        <f t="shared" si="39"/>
        <v>42000</v>
      </c>
      <c r="J434" s="115">
        <f t="shared" si="41"/>
        <v>45322</v>
      </c>
      <c r="K434" s="116" t="s">
        <v>1866</v>
      </c>
    </row>
    <row r="435" spans="1:11" x14ac:dyDescent="0.15">
      <c r="A435" s="7" t="s">
        <v>2619</v>
      </c>
      <c r="B435" s="66">
        <v>45306</v>
      </c>
      <c r="C435" s="113" t="s">
        <v>1978</v>
      </c>
      <c r="D435" s="126" t="s">
        <v>2772</v>
      </c>
      <c r="E435" s="91">
        <v>0</v>
      </c>
      <c r="F435" s="91">
        <v>5000</v>
      </c>
      <c r="G435" s="92">
        <f t="shared" si="40"/>
        <v>258114.93999999994</v>
      </c>
      <c r="H435" s="170"/>
      <c r="I435" s="94">
        <f t="shared" si="39"/>
        <v>5000</v>
      </c>
      <c r="J435" s="115">
        <f t="shared" si="41"/>
        <v>45322</v>
      </c>
      <c r="K435" s="116" t="s">
        <v>1866</v>
      </c>
    </row>
    <row r="436" spans="1:11" x14ac:dyDescent="0.15">
      <c r="A436" s="7" t="s">
        <v>2619</v>
      </c>
      <c r="B436" s="66">
        <v>45306</v>
      </c>
      <c r="C436" s="113" t="s">
        <v>2080</v>
      </c>
      <c r="D436" s="126" t="s">
        <v>2773</v>
      </c>
      <c r="E436" s="91">
        <v>0</v>
      </c>
      <c r="F436" s="91">
        <v>10450</v>
      </c>
      <c r="G436" s="92">
        <f t="shared" si="40"/>
        <v>268564.93999999994</v>
      </c>
      <c r="H436" s="170"/>
      <c r="I436" s="94">
        <f t="shared" si="39"/>
        <v>10450</v>
      </c>
      <c r="J436" s="115">
        <f t="shared" si="41"/>
        <v>45322</v>
      </c>
      <c r="K436" s="116" t="s">
        <v>1866</v>
      </c>
    </row>
    <row r="437" spans="1:11" x14ac:dyDescent="0.15">
      <c r="A437" s="7" t="s">
        <v>2619</v>
      </c>
      <c r="B437" s="66">
        <v>45306</v>
      </c>
      <c r="C437" s="113" t="s">
        <v>2195</v>
      </c>
      <c r="D437" s="126" t="s">
        <v>2774</v>
      </c>
      <c r="E437" s="91">
        <v>0</v>
      </c>
      <c r="F437" s="91">
        <v>6500</v>
      </c>
      <c r="G437" s="92">
        <f t="shared" si="40"/>
        <v>275064.93999999994</v>
      </c>
      <c r="H437" s="170"/>
      <c r="I437" s="94">
        <f t="shared" si="39"/>
        <v>6500</v>
      </c>
      <c r="J437" s="115">
        <f t="shared" si="41"/>
        <v>45322</v>
      </c>
      <c r="K437" s="116" t="s">
        <v>1866</v>
      </c>
    </row>
    <row r="438" spans="1:11" x14ac:dyDescent="0.15">
      <c r="A438" s="7" t="s">
        <v>2619</v>
      </c>
      <c r="B438" s="66">
        <v>45306</v>
      </c>
      <c r="C438" s="113" t="s">
        <v>2020</v>
      </c>
      <c r="D438" s="126" t="s">
        <v>2775</v>
      </c>
      <c r="E438" s="91">
        <v>0</v>
      </c>
      <c r="F438" s="91">
        <v>3750</v>
      </c>
      <c r="G438" s="92">
        <f t="shared" si="40"/>
        <v>278814.93999999994</v>
      </c>
      <c r="H438" s="170"/>
      <c r="I438" s="94">
        <f t="shared" si="39"/>
        <v>3750</v>
      </c>
      <c r="J438" s="115">
        <f t="shared" si="41"/>
        <v>45322</v>
      </c>
      <c r="K438" s="116" t="s">
        <v>1866</v>
      </c>
    </row>
    <row r="439" spans="1:11" x14ac:dyDescent="0.15">
      <c r="A439" s="7" t="s">
        <v>2619</v>
      </c>
      <c r="B439" s="66">
        <v>45306</v>
      </c>
      <c r="C439" s="113" t="s">
        <v>1962</v>
      </c>
      <c r="D439" s="126" t="s">
        <v>2776</v>
      </c>
      <c r="E439" s="91">
        <v>0</v>
      </c>
      <c r="F439" s="91">
        <v>2400</v>
      </c>
      <c r="G439" s="92">
        <f t="shared" si="40"/>
        <v>281214.93999999994</v>
      </c>
      <c r="H439" s="170"/>
      <c r="I439" s="94">
        <f t="shared" si="39"/>
        <v>2400</v>
      </c>
      <c r="J439" s="115">
        <f t="shared" si="41"/>
        <v>45322</v>
      </c>
      <c r="K439" s="116" t="s">
        <v>1866</v>
      </c>
    </row>
    <row r="440" spans="1:11" x14ac:dyDescent="0.15">
      <c r="A440" s="7" t="s">
        <v>2619</v>
      </c>
      <c r="B440" s="66">
        <v>45306</v>
      </c>
      <c r="C440" s="113" t="s">
        <v>2117</v>
      </c>
      <c r="D440" s="126" t="s">
        <v>2777</v>
      </c>
      <c r="E440" s="91">
        <v>0</v>
      </c>
      <c r="F440" s="91">
        <v>1260</v>
      </c>
      <c r="G440" s="92">
        <f t="shared" si="40"/>
        <v>282474.93999999994</v>
      </c>
      <c r="H440" s="170"/>
      <c r="I440" s="94">
        <f t="shared" si="39"/>
        <v>1260</v>
      </c>
      <c r="J440" s="115">
        <f t="shared" si="41"/>
        <v>45322</v>
      </c>
      <c r="K440" s="116" t="s">
        <v>1866</v>
      </c>
    </row>
    <row r="441" spans="1:11" x14ac:dyDescent="0.15">
      <c r="A441" s="7" t="s">
        <v>2619</v>
      </c>
      <c r="B441" s="66">
        <v>45306</v>
      </c>
      <c r="C441" s="113" t="s">
        <v>2111</v>
      </c>
      <c r="D441" s="126" t="s">
        <v>2778</v>
      </c>
      <c r="E441" s="91">
        <v>0</v>
      </c>
      <c r="F441" s="91">
        <v>8500</v>
      </c>
      <c r="G441" s="92">
        <f t="shared" si="40"/>
        <v>290974.93999999994</v>
      </c>
      <c r="H441" s="170"/>
      <c r="I441" s="94">
        <f t="shared" si="39"/>
        <v>8500</v>
      </c>
      <c r="J441" s="115">
        <f t="shared" si="41"/>
        <v>45322</v>
      </c>
      <c r="K441" s="116" t="s">
        <v>1866</v>
      </c>
    </row>
    <row r="442" spans="1:11" x14ac:dyDescent="0.15">
      <c r="A442" s="7" t="s">
        <v>2619</v>
      </c>
      <c r="B442" s="66">
        <v>45306</v>
      </c>
      <c r="C442" s="113" t="s">
        <v>2098</v>
      </c>
      <c r="D442" s="126" t="s">
        <v>2779</v>
      </c>
      <c r="E442" s="91">
        <v>0</v>
      </c>
      <c r="F442" s="91">
        <v>3000</v>
      </c>
      <c r="G442" s="92">
        <f t="shared" si="40"/>
        <v>293974.93999999994</v>
      </c>
      <c r="H442" s="170"/>
      <c r="I442" s="94">
        <f t="shared" si="39"/>
        <v>3000</v>
      </c>
      <c r="J442" s="115">
        <f t="shared" si="41"/>
        <v>45322</v>
      </c>
      <c r="K442" s="116" t="s">
        <v>1866</v>
      </c>
    </row>
    <row r="443" spans="1:11" x14ac:dyDescent="0.15">
      <c r="A443" s="7" t="s">
        <v>2619</v>
      </c>
      <c r="B443" s="66">
        <v>45306</v>
      </c>
      <c r="C443" s="113" t="s">
        <v>2045</v>
      </c>
      <c r="D443" s="126" t="s">
        <v>2780</v>
      </c>
      <c r="E443" s="91">
        <v>0</v>
      </c>
      <c r="F443" s="91">
        <v>3800</v>
      </c>
      <c r="G443" s="92">
        <f t="shared" si="40"/>
        <v>297774.93999999994</v>
      </c>
      <c r="H443" s="170"/>
      <c r="I443" s="94">
        <f t="shared" si="39"/>
        <v>3800</v>
      </c>
      <c r="J443" s="115">
        <f t="shared" si="41"/>
        <v>45322</v>
      </c>
      <c r="K443" s="116" t="s">
        <v>1866</v>
      </c>
    </row>
    <row r="444" spans="1:11" x14ac:dyDescent="0.15">
      <c r="A444" s="7" t="s">
        <v>2620</v>
      </c>
      <c r="B444" s="66">
        <v>45306</v>
      </c>
      <c r="C444" s="113" t="s">
        <v>2111</v>
      </c>
      <c r="D444" s="126" t="s">
        <v>2781</v>
      </c>
      <c r="E444" s="91">
        <v>0</v>
      </c>
      <c r="F444" s="91">
        <v>2238.6999999999998</v>
      </c>
      <c r="G444" s="92">
        <f t="shared" si="40"/>
        <v>300013.63999999996</v>
      </c>
      <c r="H444" s="170"/>
      <c r="I444" s="94">
        <f t="shared" si="39"/>
        <v>2238.6999999999998</v>
      </c>
      <c r="J444" s="115">
        <f t="shared" si="41"/>
        <v>45322</v>
      </c>
      <c r="K444" s="116" t="s">
        <v>2175</v>
      </c>
    </row>
    <row r="445" spans="1:11" x14ac:dyDescent="0.15">
      <c r="A445" s="7" t="s">
        <v>2620</v>
      </c>
      <c r="B445" s="66">
        <v>45307</v>
      </c>
      <c r="C445" s="113" t="s">
        <v>1991</v>
      </c>
      <c r="D445" s="126" t="s">
        <v>2782</v>
      </c>
      <c r="E445" s="91">
        <v>15060.39</v>
      </c>
      <c r="F445" s="91">
        <v>0</v>
      </c>
      <c r="G445" s="92">
        <f t="shared" si="40"/>
        <v>284953.24999999994</v>
      </c>
      <c r="H445" s="170"/>
      <c r="I445" s="94">
        <f t="shared" si="39"/>
        <v>-15060.39</v>
      </c>
      <c r="J445" s="115">
        <f t="shared" si="41"/>
        <v>45322</v>
      </c>
      <c r="K445" s="116" t="s">
        <v>1874</v>
      </c>
    </row>
    <row r="446" spans="1:11" x14ac:dyDescent="0.15">
      <c r="A446" s="7" t="s">
        <v>2620</v>
      </c>
      <c r="B446" s="66">
        <v>45308</v>
      </c>
      <c r="C446" s="113" t="s">
        <v>2666</v>
      </c>
      <c r="D446" s="126" t="s">
        <v>2783</v>
      </c>
      <c r="E446" s="91">
        <v>600</v>
      </c>
      <c r="F446" s="91">
        <v>0</v>
      </c>
      <c r="G446" s="92">
        <f t="shared" si="40"/>
        <v>284353.24999999994</v>
      </c>
      <c r="H446" s="170"/>
      <c r="I446" s="94">
        <f t="shared" si="39"/>
        <v>-600</v>
      </c>
      <c r="J446" s="115">
        <f t="shared" si="41"/>
        <v>45322</v>
      </c>
      <c r="K446" s="116" t="s">
        <v>1879</v>
      </c>
    </row>
    <row r="447" spans="1:11" x14ac:dyDescent="0.15">
      <c r="A447" s="7" t="s">
        <v>2620</v>
      </c>
      <c r="B447" s="66">
        <v>45308</v>
      </c>
      <c r="C447" s="113" t="s">
        <v>2666</v>
      </c>
      <c r="D447" s="126" t="s">
        <v>2784</v>
      </c>
      <c r="E447" s="91">
        <v>1920</v>
      </c>
      <c r="F447" s="91">
        <v>0</v>
      </c>
      <c r="G447" s="92">
        <f t="shared" si="40"/>
        <v>282433.24999999994</v>
      </c>
      <c r="H447" s="170"/>
      <c r="I447" s="94">
        <f t="shared" si="39"/>
        <v>-1920</v>
      </c>
      <c r="J447" s="115">
        <f t="shared" si="41"/>
        <v>45322</v>
      </c>
      <c r="K447" s="116" t="s">
        <v>1879</v>
      </c>
    </row>
    <row r="448" spans="1:11" x14ac:dyDescent="0.15">
      <c r="A448" s="7" t="s">
        <v>2619</v>
      </c>
      <c r="B448" s="66">
        <v>45308</v>
      </c>
      <c r="C448" s="113" t="s">
        <v>2004</v>
      </c>
      <c r="D448" s="126" t="s">
        <v>2785</v>
      </c>
      <c r="E448" s="91">
        <v>0</v>
      </c>
      <c r="F448" s="91">
        <v>1500</v>
      </c>
      <c r="G448" s="92">
        <f t="shared" si="40"/>
        <v>283933.24999999994</v>
      </c>
      <c r="H448" s="170"/>
      <c r="I448" s="94">
        <f t="shared" si="39"/>
        <v>1500</v>
      </c>
      <c r="J448" s="115">
        <f t="shared" si="41"/>
        <v>45322</v>
      </c>
      <c r="K448" s="116" t="s">
        <v>1866</v>
      </c>
    </row>
    <row r="449" spans="1:11" x14ac:dyDescent="0.15">
      <c r="A449" s="7" t="s">
        <v>2619</v>
      </c>
      <c r="B449" s="66">
        <v>45308</v>
      </c>
      <c r="C449" s="113" t="s">
        <v>2730</v>
      </c>
      <c r="D449" s="126" t="s">
        <v>2786</v>
      </c>
      <c r="E449" s="91">
        <v>0</v>
      </c>
      <c r="F449" s="91">
        <v>1800</v>
      </c>
      <c r="G449" s="92">
        <f t="shared" si="40"/>
        <v>285733.24999999994</v>
      </c>
      <c r="H449" s="170"/>
      <c r="I449" s="94">
        <f t="shared" si="39"/>
        <v>1800</v>
      </c>
      <c r="J449" s="115">
        <f t="shared" si="41"/>
        <v>45322</v>
      </c>
      <c r="K449" s="116" t="s">
        <v>1866</v>
      </c>
    </row>
    <row r="450" spans="1:11" x14ac:dyDescent="0.15">
      <c r="A450" s="7" t="s">
        <v>2619</v>
      </c>
      <c r="B450" s="66">
        <v>45308</v>
      </c>
      <c r="C450" s="113" t="s">
        <v>2787</v>
      </c>
      <c r="D450" s="126" t="s">
        <v>2788</v>
      </c>
      <c r="E450" s="91">
        <v>0</v>
      </c>
      <c r="F450" s="91">
        <v>1440</v>
      </c>
      <c r="G450" s="92">
        <f t="shared" si="40"/>
        <v>287173.24999999994</v>
      </c>
      <c r="H450" s="170"/>
      <c r="I450" s="94">
        <f t="shared" si="39"/>
        <v>1440</v>
      </c>
      <c r="J450" s="115">
        <f t="shared" si="41"/>
        <v>45322</v>
      </c>
      <c r="K450" s="116" t="s">
        <v>1866</v>
      </c>
    </row>
    <row r="451" spans="1:11" x14ac:dyDescent="0.15">
      <c r="A451" s="7" t="s">
        <v>2619</v>
      </c>
      <c r="B451" s="66">
        <v>45308</v>
      </c>
      <c r="C451" s="113" t="s">
        <v>2789</v>
      </c>
      <c r="D451" s="126"/>
      <c r="E451" s="91">
        <v>0</v>
      </c>
      <c r="F451" s="91">
        <v>1440</v>
      </c>
      <c r="G451" s="92">
        <f t="shared" si="40"/>
        <v>288613.24999999994</v>
      </c>
      <c r="H451" s="170"/>
      <c r="I451" s="94">
        <f t="shared" si="39"/>
        <v>1440</v>
      </c>
      <c r="J451" s="115">
        <f t="shared" si="41"/>
        <v>45322</v>
      </c>
      <c r="K451" s="116" t="s">
        <v>1866</v>
      </c>
    </row>
    <row r="452" spans="1:11" x14ac:dyDescent="0.15">
      <c r="A452" s="7" t="s">
        <v>2619</v>
      </c>
      <c r="B452" s="66">
        <v>45308</v>
      </c>
      <c r="C452" s="113" t="s">
        <v>2789</v>
      </c>
      <c r="D452" s="126"/>
      <c r="E452" s="91">
        <v>1440</v>
      </c>
      <c r="F452" s="91">
        <v>0</v>
      </c>
      <c r="G452" s="92">
        <f t="shared" si="40"/>
        <v>287173.24999999994</v>
      </c>
      <c r="H452" s="170"/>
      <c r="I452" s="94">
        <f t="shared" si="39"/>
        <v>-1440</v>
      </c>
      <c r="J452" s="115">
        <f t="shared" si="41"/>
        <v>45322</v>
      </c>
      <c r="K452" s="116" t="s">
        <v>1866</v>
      </c>
    </row>
    <row r="453" spans="1:11" x14ac:dyDescent="0.15">
      <c r="A453" s="7" t="s">
        <v>2619</v>
      </c>
      <c r="B453" s="66">
        <v>45309</v>
      </c>
      <c r="C453" s="113" t="s">
        <v>2790</v>
      </c>
      <c r="D453" s="126" t="s">
        <v>2791</v>
      </c>
      <c r="E453" s="91">
        <v>5498.4</v>
      </c>
      <c r="F453" s="91">
        <v>0</v>
      </c>
      <c r="G453" s="92">
        <f t="shared" si="40"/>
        <v>281674.84999999992</v>
      </c>
      <c r="H453" s="170"/>
      <c r="I453" s="94">
        <f t="shared" si="39"/>
        <v>-5498.4</v>
      </c>
      <c r="J453" s="115">
        <f t="shared" si="41"/>
        <v>45322</v>
      </c>
      <c r="K453" s="116" t="s">
        <v>13</v>
      </c>
    </row>
    <row r="454" spans="1:11" x14ac:dyDescent="0.15">
      <c r="A454" s="7" t="s">
        <v>2619</v>
      </c>
      <c r="B454" s="66">
        <v>45309</v>
      </c>
      <c r="C454" s="113" t="s">
        <v>2792</v>
      </c>
      <c r="D454" s="126" t="s">
        <v>2793</v>
      </c>
      <c r="E454" s="91">
        <v>26400</v>
      </c>
      <c r="F454" s="91">
        <v>0</v>
      </c>
      <c r="G454" s="92">
        <f t="shared" si="40"/>
        <v>255274.84999999992</v>
      </c>
      <c r="H454" s="170"/>
      <c r="I454" s="94">
        <f t="shared" si="39"/>
        <v>-26400</v>
      </c>
      <c r="J454" s="115">
        <f t="shared" si="41"/>
        <v>45322</v>
      </c>
      <c r="K454" s="116" t="s">
        <v>13</v>
      </c>
    </row>
    <row r="455" spans="1:11" x14ac:dyDescent="0.15">
      <c r="A455" s="7" t="s">
        <v>2619</v>
      </c>
      <c r="B455" s="66">
        <v>45309</v>
      </c>
      <c r="C455" s="113" t="s">
        <v>2794</v>
      </c>
      <c r="D455" s="126" t="s">
        <v>2795</v>
      </c>
      <c r="E455" s="91">
        <v>5850</v>
      </c>
      <c r="F455" s="91">
        <v>0</v>
      </c>
      <c r="G455" s="92">
        <f t="shared" si="40"/>
        <v>249424.84999999992</v>
      </c>
      <c r="H455" s="170"/>
      <c r="I455" s="94">
        <f t="shared" ref="I455:I518" si="42">-E455+F455</f>
        <v>-5850</v>
      </c>
      <c r="J455" s="115">
        <f t="shared" si="41"/>
        <v>45322</v>
      </c>
      <c r="K455" s="116" t="s">
        <v>1865</v>
      </c>
    </row>
    <row r="456" spans="1:11" x14ac:dyDescent="0.15">
      <c r="A456" s="7" t="s">
        <v>2619</v>
      </c>
      <c r="B456" s="66">
        <v>45309</v>
      </c>
      <c r="C456" s="113" t="s">
        <v>2760</v>
      </c>
      <c r="D456" s="126" t="s">
        <v>2796</v>
      </c>
      <c r="E456" s="91">
        <v>1676.35</v>
      </c>
      <c r="F456" s="91">
        <v>0</v>
      </c>
      <c r="G456" s="92">
        <f t="shared" si="40"/>
        <v>247748.49999999991</v>
      </c>
      <c r="H456" s="170"/>
      <c r="I456" s="94">
        <f t="shared" si="42"/>
        <v>-1676.35</v>
      </c>
      <c r="J456" s="115">
        <f t="shared" si="41"/>
        <v>45322</v>
      </c>
      <c r="K456" s="116" t="s">
        <v>1877</v>
      </c>
    </row>
    <row r="457" spans="1:11" x14ac:dyDescent="0.15">
      <c r="A457" s="7" t="s">
        <v>2620</v>
      </c>
      <c r="B457" s="66">
        <v>45309</v>
      </c>
      <c r="C457" s="113" t="s">
        <v>2146</v>
      </c>
      <c r="D457" s="126" t="s">
        <v>2797</v>
      </c>
      <c r="E457" s="91">
        <v>1980</v>
      </c>
      <c r="F457" s="91">
        <v>0</v>
      </c>
      <c r="G457" s="92">
        <f t="shared" si="40"/>
        <v>245768.49999999991</v>
      </c>
      <c r="H457" s="170"/>
      <c r="I457" s="94">
        <f t="shared" si="42"/>
        <v>-1980</v>
      </c>
      <c r="J457" s="115">
        <f t="shared" si="41"/>
        <v>45322</v>
      </c>
      <c r="K457" s="116" t="s">
        <v>1881</v>
      </c>
    </row>
    <row r="458" spans="1:11" x14ac:dyDescent="0.15">
      <c r="A458" s="7" t="s">
        <v>2620</v>
      </c>
      <c r="B458" s="66">
        <v>45310</v>
      </c>
      <c r="C458" s="113" t="s">
        <v>2100</v>
      </c>
      <c r="D458" s="126" t="s">
        <v>2798</v>
      </c>
      <c r="E458" s="91">
        <v>0</v>
      </c>
      <c r="F458" s="91">
        <v>170.7</v>
      </c>
      <c r="G458" s="92">
        <f t="shared" si="40"/>
        <v>245939.19999999992</v>
      </c>
      <c r="H458" s="170"/>
      <c r="I458" s="94">
        <f t="shared" si="42"/>
        <v>170.7</v>
      </c>
      <c r="J458" s="115">
        <f t="shared" si="41"/>
        <v>45322</v>
      </c>
      <c r="K458" s="116" t="s">
        <v>2175</v>
      </c>
    </row>
    <row r="459" spans="1:11" x14ac:dyDescent="0.15">
      <c r="A459" s="7" t="s">
        <v>2620</v>
      </c>
      <c r="B459" s="66">
        <v>45310</v>
      </c>
      <c r="C459" s="113" t="s">
        <v>2100</v>
      </c>
      <c r="D459" s="126" t="s">
        <v>2798</v>
      </c>
      <c r="E459" s="91">
        <v>0</v>
      </c>
      <c r="F459" s="91">
        <v>170.7</v>
      </c>
      <c r="G459" s="92">
        <f t="shared" si="40"/>
        <v>246109.89999999994</v>
      </c>
      <c r="H459" s="170"/>
      <c r="I459" s="94">
        <f t="shared" si="42"/>
        <v>170.7</v>
      </c>
      <c r="J459" s="115">
        <f t="shared" si="41"/>
        <v>45322</v>
      </c>
      <c r="K459" s="116" t="s">
        <v>2175</v>
      </c>
    </row>
    <row r="460" spans="1:11" x14ac:dyDescent="0.15">
      <c r="A460" s="7" t="s">
        <v>2620</v>
      </c>
      <c r="B460" s="66">
        <v>45310</v>
      </c>
      <c r="C460" s="113" t="s">
        <v>2100</v>
      </c>
      <c r="D460" s="126" t="s">
        <v>2798</v>
      </c>
      <c r="E460" s="91">
        <v>0</v>
      </c>
      <c r="F460" s="91">
        <v>3187.5</v>
      </c>
      <c r="G460" s="92">
        <f t="shared" si="40"/>
        <v>249297.39999999994</v>
      </c>
      <c r="H460" s="170"/>
      <c r="I460" s="94">
        <f t="shared" si="42"/>
        <v>3187.5</v>
      </c>
      <c r="J460" s="115">
        <f t="shared" si="41"/>
        <v>45322</v>
      </c>
      <c r="K460" s="116" t="s">
        <v>2175</v>
      </c>
    </row>
    <row r="461" spans="1:11" x14ac:dyDescent="0.15">
      <c r="A461" s="7" t="s">
        <v>2620</v>
      </c>
      <c r="B461" s="66">
        <v>45310</v>
      </c>
      <c r="C461" s="113" t="s">
        <v>2799</v>
      </c>
      <c r="D461" s="126"/>
      <c r="E461" s="91">
        <v>0</v>
      </c>
      <c r="F461" s="91">
        <v>2399.48</v>
      </c>
      <c r="G461" s="92">
        <f t="shared" si="40"/>
        <v>251696.87999999995</v>
      </c>
      <c r="H461" s="170"/>
      <c r="I461" s="94">
        <f t="shared" si="42"/>
        <v>2399.48</v>
      </c>
      <c r="J461" s="115">
        <f t="shared" si="41"/>
        <v>45322</v>
      </c>
      <c r="K461" s="116" t="s">
        <v>1866</v>
      </c>
    </row>
    <row r="462" spans="1:11" x14ac:dyDescent="0.15">
      <c r="A462" s="7" t="s">
        <v>2620</v>
      </c>
      <c r="B462" s="66">
        <v>45310</v>
      </c>
      <c r="C462" s="113" t="s">
        <v>2799</v>
      </c>
      <c r="D462" s="126"/>
      <c r="E462" s="91">
        <v>2399.48</v>
      </c>
      <c r="F462" s="91">
        <v>0</v>
      </c>
      <c r="G462" s="92">
        <f t="shared" si="40"/>
        <v>249297.39999999994</v>
      </c>
      <c r="H462" s="170"/>
      <c r="I462" s="94">
        <f t="shared" si="42"/>
        <v>-2399.48</v>
      </c>
      <c r="J462" s="115">
        <f t="shared" si="41"/>
        <v>45322</v>
      </c>
      <c r="K462" s="116" t="s">
        <v>1866</v>
      </c>
    </row>
    <row r="463" spans="1:11" x14ac:dyDescent="0.15">
      <c r="A463" s="7" t="s">
        <v>2620</v>
      </c>
      <c r="B463" s="66">
        <v>45310</v>
      </c>
      <c r="C463" s="113" t="s">
        <v>2100</v>
      </c>
      <c r="D463" s="126" t="s">
        <v>2798</v>
      </c>
      <c r="E463" s="91">
        <v>0</v>
      </c>
      <c r="F463" s="91">
        <v>958.72</v>
      </c>
      <c r="G463" s="92">
        <f t="shared" si="40"/>
        <v>250256.11999999994</v>
      </c>
      <c r="H463" s="170"/>
      <c r="I463" s="94">
        <f t="shared" si="42"/>
        <v>958.72</v>
      </c>
      <c r="J463" s="115">
        <f t="shared" si="41"/>
        <v>45322</v>
      </c>
      <c r="K463" s="116" t="s">
        <v>2175</v>
      </c>
    </row>
    <row r="464" spans="1:11" x14ac:dyDescent="0.15">
      <c r="A464" s="7" t="s">
        <v>2620</v>
      </c>
      <c r="B464" s="66">
        <v>45310</v>
      </c>
      <c r="C464" s="113" t="s">
        <v>2100</v>
      </c>
      <c r="D464" s="126" t="s">
        <v>2798</v>
      </c>
      <c r="E464" s="91">
        <v>0</v>
      </c>
      <c r="F464" s="91">
        <v>3358.2</v>
      </c>
      <c r="G464" s="92">
        <f t="shared" si="40"/>
        <v>253614.31999999995</v>
      </c>
      <c r="H464" s="170"/>
      <c r="I464" s="94">
        <f t="shared" si="42"/>
        <v>3358.2</v>
      </c>
      <c r="J464" s="115">
        <f t="shared" si="41"/>
        <v>45322</v>
      </c>
      <c r="K464" s="116" t="s">
        <v>2175</v>
      </c>
    </row>
    <row r="465" spans="1:11" x14ac:dyDescent="0.15">
      <c r="A465" s="7" t="s">
        <v>2619</v>
      </c>
      <c r="B465" s="66">
        <v>45310</v>
      </c>
      <c r="C465" s="113" t="s">
        <v>2800</v>
      </c>
      <c r="D465" s="126" t="s">
        <v>2801</v>
      </c>
      <c r="E465" s="91">
        <v>0</v>
      </c>
      <c r="F465" s="91">
        <v>49500</v>
      </c>
      <c r="G465" s="92">
        <f t="shared" si="40"/>
        <v>303114.31999999995</v>
      </c>
      <c r="H465" s="170"/>
      <c r="I465" s="94">
        <f t="shared" si="42"/>
        <v>49500</v>
      </c>
      <c r="J465" s="115">
        <f t="shared" si="41"/>
        <v>45322</v>
      </c>
      <c r="K465" s="116" t="s">
        <v>1866</v>
      </c>
    </row>
    <row r="466" spans="1:11" x14ac:dyDescent="0.15">
      <c r="A466" s="7" t="s">
        <v>2619</v>
      </c>
      <c r="B466" s="66">
        <v>45310</v>
      </c>
      <c r="C466" s="113" t="s">
        <v>2802</v>
      </c>
      <c r="D466" s="126" t="s">
        <v>2803</v>
      </c>
      <c r="E466" s="91">
        <v>0</v>
      </c>
      <c r="F466" s="91">
        <v>41367.730000000003</v>
      </c>
      <c r="G466" s="92">
        <f t="shared" si="40"/>
        <v>344482.04999999993</v>
      </c>
      <c r="H466" s="170"/>
      <c r="I466" s="94">
        <f t="shared" si="42"/>
        <v>41367.730000000003</v>
      </c>
      <c r="J466" s="115">
        <f t="shared" si="41"/>
        <v>45322</v>
      </c>
      <c r="K466" s="116" t="s">
        <v>1866</v>
      </c>
    </row>
    <row r="467" spans="1:11" x14ac:dyDescent="0.15">
      <c r="A467" s="7" t="s">
        <v>2619</v>
      </c>
      <c r="B467" s="66">
        <v>45310</v>
      </c>
      <c r="C467" s="113" t="s">
        <v>2100</v>
      </c>
      <c r="D467" s="126" t="s">
        <v>2804</v>
      </c>
      <c r="E467" s="91">
        <v>7845.82</v>
      </c>
      <c r="F467" s="91">
        <v>0</v>
      </c>
      <c r="G467" s="92">
        <f t="shared" si="40"/>
        <v>336636.22999999992</v>
      </c>
      <c r="H467" s="170"/>
      <c r="I467" s="94">
        <f t="shared" si="42"/>
        <v>-7845.82</v>
      </c>
      <c r="J467" s="115">
        <f t="shared" si="41"/>
        <v>45322</v>
      </c>
      <c r="K467" s="116" t="s">
        <v>1866</v>
      </c>
    </row>
    <row r="468" spans="1:11" x14ac:dyDescent="0.15">
      <c r="A468" s="7" t="s">
        <v>2619</v>
      </c>
      <c r="B468" s="66">
        <v>45314</v>
      </c>
      <c r="C468" s="113" t="s">
        <v>2108</v>
      </c>
      <c r="D468" s="126" t="s">
        <v>2805</v>
      </c>
      <c r="E468" s="91">
        <v>0</v>
      </c>
      <c r="F468" s="91">
        <v>17500</v>
      </c>
      <c r="G468" s="92">
        <f t="shared" si="40"/>
        <v>354136.22999999992</v>
      </c>
      <c r="H468" s="170"/>
      <c r="I468" s="94">
        <f t="shared" si="42"/>
        <v>17500</v>
      </c>
      <c r="J468" s="115">
        <f t="shared" si="41"/>
        <v>45322</v>
      </c>
      <c r="K468" s="116" t="s">
        <v>1866</v>
      </c>
    </row>
    <row r="469" spans="1:11" x14ac:dyDescent="0.15">
      <c r="A469" s="7" t="s">
        <v>2619</v>
      </c>
      <c r="B469" s="66">
        <v>45314</v>
      </c>
      <c r="C469" s="113" t="s">
        <v>2016</v>
      </c>
      <c r="D469" s="126" t="s">
        <v>2806</v>
      </c>
      <c r="E469" s="91">
        <v>0</v>
      </c>
      <c r="F469" s="91">
        <v>1920</v>
      </c>
      <c r="G469" s="92">
        <f t="shared" si="40"/>
        <v>356056.22999999992</v>
      </c>
      <c r="H469" s="170"/>
      <c r="I469" s="94">
        <f t="shared" si="42"/>
        <v>1920</v>
      </c>
      <c r="J469" s="115">
        <f t="shared" si="41"/>
        <v>45322</v>
      </c>
      <c r="K469" s="116" t="s">
        <v>1866</v>
      </c>
    </row>
    <row r="470" spans="1:11" x14ac:dyDescent="0.15">
      <c r="A470" s="7" t="s">
        <v>2620</v>
      </c>
      <c r="B470" s="66">
        <v>45314</v>
      </c>
      <c r="C470" s="113" t="s">
        <v>2751</v>
      </c>
      <c r="D470" s="126" t="s">
        <v>2807</v>
      </c>
      <c r="E470" s="91">
        <v>1224.48</v>
      </c>
      <c r="F470" s="91">
        <v>0</v>
      </c>
      <c r="G470" s="92">
        <f t="shared" si="40"/>
        <v>354831.74999999994</v>
      </c>
      <c r="H470" s="170"/>
      <c r="I470" s="94">
        <f t="shared" si="42"/>
        <v>-1224.48</v>
      </c>
      <c r="J470" s="115">
        <f t="shared" si="41"/>
        <v>45322</v>
      </c>
      <c r="K470" s="116" t="s">
        <v>1879</v>
      </c>
    </row>
    <row r="471" spans="1:11" x14ac:dyDescent="0.15">
      <c r="A471" s="7" t="s">
        <v>2620</v>
      </c>
      <c r="B471" s="66">
        <v>45314</v>
      </c>
      <c r="C471" s="113" t="s">
        <v>2808</v>
      </c>
      <c r="D471" s="126" t="s">
        <v>2809</v>
      </c>
      <c r="E471" s="91">
        <v>200</v>
      </c>
      <c r="F471" s="91">
        <v>0</v>
      </c>
      <c r="G471" s="92">
        <f t="shared" si="40"/>
        <v>354631.74999999994</v>
      </c>
      <c r="H471" s="170"/>
      <c r="I471" s="94">
        <f t="shared" si="42"/>
        <v>-200</v>
      </c>
      <c r="J471" s="115">
        <f t="shared" si="41"/>
        <v>45322</v>
      </c>
      <c r="K471" s="116" t="s">
        <v>1879</v>
      </c>
    </row>
    <row r="472" spans="1:11" x14ac:dyDescent="0.15">
      <c r="A472" s="7" t="s">
        <v>2620</v>
      </c>
      <c r="B472" s="66">
        <v>45320</v>
      </c>
      <c r="C472" s="113" t="s">
        <v>2188</v>
      </c>
      <c r="D472" s="126" t="s">
        <v>2810</v>
      </c>
      <c r="E472" s="91">
        <v>0</v>
      </c>
      <c r="F472" s="91">
        <v>1192.3</v>
      </c>
      <c r="G472" s="92">
        <f t="shared" si="40"/>
        <v>355824.04999999993</v>
      </c>
      <c r="H472" s="170"/>
      <c r="I472" s="94">
        <f t="shared" si="42"/>
        <v>1192.3</v>
      </c>
      <c r="J472" s="115">
        <f t="shared" si="41"/>
        <v>45322</v>
      </c>
      <c r="K472" s="116" t="s">
        <v>2175</v>
      </c>
    </row>
    <row r="473" spans="1:11" x14ac:dyDescent="0.15">
      <c r="A473" s="7" t="s">
        <v>2619</v>
      </c>
      <c r="B473" s="66">
        <v>45320</v>
      </c>
      <c r="C473" s="113" t="s">
        <v>2058</v>
      </c>
      <c r="D473" s="126" t="s">
        <v>2811</v>
      </c>
      <c r="E473" s="91">
        <v>0</v>
      </c>
      <c r="F473" s="91">
        <v>2400</v>
      </c>
      <c r="G473" s="92">
        <f t="shared" si="40"/>
        <v>358224.04999999993</v>
      </c>
      <c r="H473" s="170"/>
      <c r="I473" s="94">
        <f t="shared" si="42"/>
        <v>2400</v>
      </c>
      <c r="J473" s="115">
        <f t="shared" si="41"/>
        <v>45322</v>
      </c>
      <c r="K473" s="116" t="s">
        <v>1866</v>
      </c>
    </row>
    <row r="474" spans="1:11" x14ac:dyDescent="0.15">
      <c r="A474" s="7" t="s">
        <v>2619</v>
      </c>
      <c r="B474" s="66">
        <v>45321</v>
      </c>
      <c r="C474" s="113" t="s">
        <v>2658</v>
      </c>
      <c r="D474" s="126" t="s">
        <v>2812</v>
      </c>
      <c r="E474" s="91">
        <v>0</v>
      </c>
      <c r="F474" s="91">
        <v>2405.5</v>
      </c>
      <c r="G474" s="92">
        <f t="shared" si="40"/>
        <v>360629.54999999993</v>
      </c>
      <c r="H474" s="170"/>
      <c r="I474" s="94">
        <f t="shared" si="42"/>
        <v>2405.5</v>
      </c>
      <c r="J474" s="115">
        <f t="shared" si="41"/>
        <v>45322</v>
      </c>
      <c r="K474" s="116" t="s">
        <v>1866</v>
      </c>
    </row>
    <row r="475" spans="1:11" x14ac:dyDescent="0.15">
      <c r="A475" s="7" t="s">
        <v>2619</v>
      </c>
      <c r="B475" s="66">
        <v>45321</v>
      </c>
      <c r="C475" s="113" t="s">
        <v>2658</v>
      </c>
      <c r="D475" s="126" t="s">
        <v>2813</v>
      </c>
      <c r="E475" s="91">
        <v>0</v>
      </c>
      <c r="F475" s="91">
        <v>2405.5</v>
      </c>
      <c r="G475" s="92">
        <f t="shared" si="40"/>
        <v>363035.04999999993</v>
      </c>
      <c r="H475" s="170"/>
      <c r="I475" s="94">
        <f t="shared" si="42"/>
        <v>2405.5</v>
      </c>
      <c r="J475" s="115">
        <f t="shared" si="41"/>
        <v>45322</v>
      </c>
      <c r="K475" s="116" t="s">
        <v>1866</v>
      </c>
    </row>
    <row r="476" spans="1:11" x14ac:dyDescent="0.15">
      <c r="A476" s="7" t="s">
        <v>2619</v>
      </c>
      <c r="B476" s="66">
        <v>45321</v>
      </c>
      <c r="C476" s="113" t="s">
        <v>2555</v>
      </c>
      <c r="D476" s="126" t="s">
        <v>2814</v>
      </c>
      <c r="E476" s="91">
        <v>10000</v>
      </c>
      <c r="F476" s="91">
        <v>0</v>
      </c>
      <c r="G476" s="92">
        <f t="shared" si="40"/>
        <v>353035.04999999993</v>
      </c>
      <c r="H476" s="170"/>
      <c r="I476" s="94">
        <f t="shared" si="42"/>
        <v>-10000</v>
      </c>
      <c r="J476" s="115">
        <f t="shared" si="41"/>
        <v>45322</v>
      </c>
      <c r="K476" s="116" t="s">
        <v>13</v>
      </c>
    </row>
    <row r="477" spans="1:11" x14ac:dyDescent="0.15">
      <c r="A477" s="7" t="s">
        <v>2620</v>
      </c>
      <c r="B477" s="66">
        <v>45321</v>
      </c>
      <c r="C477" s="113" t="s">
        <v>2666</v>
      </c>
      <c r="D477" s="126" t="s">
        <v>2815</v>
      </c>
      <c r="E477" s="91">
        <v>3540</v>
      </c>
      <c r="F477" s="91">
        <v>0</v>
      </c>
      <c r="G477" s="92">
        <f t="shared" si="40"/>
        <v>349495.04999999993</v>
      </c>
      <c r="H477" s="170"/>
      <c r="I477" s="94">
        <f t="shared" si="42"/>
        <v>-3540</v>
      </c>
      <c r="J477" s="115">
        <f t="shared" si="41"/>
        <v>45322</v>
      </c>
      <c r="K477" s="116" t="s">
        <v>1879</v>
      </c>
    </row>
    <row r="478" spans="1:11" x14ac:dyDescent="0.15">
      <c r="A478" s="7" t="s">
        <v>2620</v>
      </c>
      <c r="B478" s="66">
        <v>45321</v>
      </c>
      <c r="C478" s="113" t="s">
        <v>2160</v>
      </c>
      <c r="D478" s="126" t="s">
        <v>2816</v>
      </c>
      <c r="E478" s="91">
        <v>228</v>
      </c>
      <c r="F478" s="91">
        <v>0</v>
      </c>
      <c r="G478" s="92">
        <f t="shared" si="40"/>
        <v>349267.04999999993</v>
      </c>
      <c r="H478" s="170"/>
      <c r="I478" s="94">
        <f t="shared" si="42"/>
        <v>-228</v>
      </c>
      <c r="J478" s="115">
        <f t="shared" si="41"/>
        <v>45322</v>
      </c>
      <c r="K478" s="116" t="s">
        <v>1873</v>
      </c>
    </row>
    <row r="479" spans="1:11" x14ac:dyDescent="0.15">
      <c r="A479" s="7" t="s">
        <v>2619</v>
      </c>
      <c r="B479" s="66">
        <v>45322</v>
      </c>
      <c r="C479" s="113" t="s">
        <v>2062</v>
      </c>
      <c r="D479" s="126" t="s">
        <v>2817</v>
      </c>
      <c r="E479" s="91">
        <v>0</v>
      </c>
      <c r="F479" s="91">
        <v>4000</v>
      </c>
      <c r="G479" s="92">
        <f t="shared" si="40"/>
        <v>353267.04999999993</v>
      </c>
      <c r="H479" s="170"/>
      <c r="I479" s="94">
        <f t="shared" si="42"/>
        <v>4000</v>
      </c>
      <c r="J479" s="115">
        <f t="shared" si="41"/>
        <v>45322</v>
      </c>
      <c r="K479" s="116" t="s">
        <v>1866</v>
      </c>
    </row>
    <row r="480" spans="1:11" x14ac:dyDescent="0.15">
      <c r="A480" s="7" t="s">
        <v>2619</v>
      </c>
      <c r="B480" s="66">
        <v>45322</v>
      </c>
      <c r="C480" s="113" t="s">
        <v>2084</v>
      </c>
      <c r="D480" s="126" t="s">
        <v>2818</v>
      </c>
      <c r="E480" s="91">
        <v>0</v>
      </c>
      <c r="F480" s="91">
        <v>3000</v>
      </c>
      <c r="G480" s="92">
        <f t="shared" si="40"/>
        <v>356267.04999999993</v>
      </c>
      <c r="H480" s="170"/>
      <c r="I480" s="94">
        <f t="shared" si="42"/>
        <v>3000</v>
      </c>
      <c r="J480" s="115">
        <f t="shared" si="41"/>
        <v>45322</v>
      </c>
      <c r="K480" s="116" t="s">
        <v>1866</v>
      </c>
    </row>
    <row r="481" spans="1:11" x14ac:dyDescent="0.15">
      <c r="A481" s="7" t="s">
        <v>2619</v>
      </c>
      <c r="B481" s="66">
        <v>45322</v>
      </c>
      <c r="C481" s="113" t="s">
        <v>2819</v>
      </c>
      <c r="D481" s="126" t="s">
        <v>2820</v>
      </c>
      <c r="E481" s="91">
        <v>0</v>
      </c>
      <c r="F481" s="91">
        <v>3040</v>
      </c>
      <c r="G481" s="92">
        <f t="shared" si="40"/>
        <v>359307.04999999993</v>
      </c>
      <c r="H481" s="170"/>
      <c r="I481" s="94">
        <f t="shared" si="42"/>
        <v>3040</v>
      </c>
      <c r="J481" s="115">
        <f t="shared" si="41"/>
        <v>45322</v>
      </c>
      <c r="K481" s="116" t="s">
        <v>1866</v>
      </c>
    </row>
    <row r="482" spans="1:11" x14ac:dyDescent="0.15">
      <c r="A482" s="7" t="s">
        <v>2619</v>
      </c>
      <c r="B482" s="66">
        <v>45322</v>
      </c>
      <c r="C482" s="113" t="s">
        <v>2821</v>
      </c>
      <c r="D482" s="126" t="s">
        <v>2822</v>
      </c>
      <c r="E482" s="91">
        <v>0</v>
      </c>
      <c r="F482" s="91">
        <v>32719.919999999998</v>
      </c>
      <c r="G482" s="92">
        <f t="shared" si="40"/>
        <v>392026.96999999991</v>
      </c>
      <c r="H482" s="170"/>
      <c r="I482" s="94">
        <f t="shared" si="42"/>
        <v>32719.919999999998</v>
      </c>
      <c r="J482" s="115">
        <f t="shared" si="41"/>
        <v>45322</v>
      </c>
      <c r="K482" s="116" t="s">
        <v>1866</v>
      </c>
    </row>
    <row r="483" spans="1:11" x14ac:dyDescent="0.15">
      <c r="A483" s="7" t="s">
        <v>2619</v>
      </c>
      <c r="B483" s="66">
        <v>45322</v>
      </c>
      <c r="C483" s="113" t="s">
        <v>2100</v>
      </c>
      <c r="D483" s="126" t="s">
        <v>2823</v>
      </c>
      <c r="E483" s="91">
        <v>0</v>
      </c>
      <c r="F483" s="91">
        <v>5400</v>
      </c>
      <c r="G483" s="92">
        <f t="shared" si="40"/>
        <v>397426.96999999991</v>
      </c>
      <c r="H483" s="170" t="s">
        <v>277</v>
      </c>
      <c r="I483" s="94">
        <f t="shared" si="42"/>
        <v>5400</v>
      </c>
      <c r="J483" s="115">
        <f t="shared" si="41"/>
        <v>45322</v>
      </c>
      <c r="K483" s="116" t="s">
        <v>1866</v>
      </c>
    </row>
    <row r="484" spans="1:11" x14ac:dyDescent="0.15">
      <c r="A484" s="7" t="s">
        <v>2619</v>
      </c>
      <c r="B484" s="66">
        <v>45323</v>
      </c>
      <c r="C484" s="113" t="s">
        <v>2045</v>
      </c>
      <c r="D484" s="126" t="s">
        <v>2824</v>
      </c>
      <c r="E484" s="91">
        <v>0</v>
      </c>
      <c r="F484" s="91">
        <v>3800</v>
      </c>
      <c r="G484" s="92">
        <f t="shared" si="40"/>
        <v>401226.96999999991</v>
      </c>
      <c r="H484" s="170"/>
      <c r="I484" s="94">
        <f t="shared" si="42"/>
        <v>3800</v>
      </c>
      <c r="J484" s="115">
        <f t="shared" si="41"/>
        <v>45351</v>
      </c>
      <c r="K484" s="116" t="s">
        <v>1866</v>
      </c>
    </row>
    <row r="485" spans="1:11" x14ac:dyDescent="0.15">
      <c r="A485" s="7" t="s">
        <v>2619</v>
      </c>
      <c r="B485" s="66">
        <v>45323</v>
      </c>
      <c r="C485" s="113" t="s">
        <v>2106</v>
      </c>
      <c r="D485" s="126" t="s">
        <v>2825</v>
      </c>
      <c r="E485" s="91">
        <v>0</v>
      </c>
      <c r="F485" s="91">
        <v>25000</v>
      </c>
      <c r="G485" s="92">
        <f t="shared" si="40"/>
        <v>426226.96999999991</v>
      </c>
      <c r="H485" s="170"/>
      <c r="I485" s="94">
        <f t="shared" si="42"/>
        <v>25000</v>
      </c>
      <c r="J485" s="115">
        <f t="shared" si="41"/>
        <v>45351</v>
      </c>
      <c r="K485" s="116" t="s">
        <v>1866</v>
      </c>
    </row>
    <row r="486" spans="1:11" x14ac:dyDescent="0.15">
      <c r="A486" s="7" t="s">
        <v>2619</v>
      </c>
      <c r="B486" s="66">
        <v>45323</v>
      </c>
      <c r="C486" s="113" t="s">
        <v>2195</v>
      </c>
      <c r="D486" s="126" t="s">
        <v>2826</v>
      </c>
      <c r="E486" s="91">
        <v>0</v>
      </c>
      <c r="F486" s="91">
        <v>18047.73</v>
      </c>
      <c r="G486" s="92">
        <f t="shared" si="40"/>
        <v>444274.6999999999</v>
      </c>
      <c r="H486" s="170"/>
      <c r="I486" s="94">
        <f t="shared" si="42"/>
        <v>18047.73</v>
      </c>
      <c r="J486" s="115">
        <f t="shared" si="41"/>
        <v>45351</v>
      </c>
      <c r="K486" s="116" t="s">
        <v>1866</v>
      </c>
    </row>
    <row r="487" spans="1:11" x14ac:dyDescent="0.15">
      <c r="A487" s="7" t="s">
        <v>2619</v>
      </c>
      <c r="B487" s="66">
        <v>45323</v>
      </c>
      <c r="C487" s="113" t="s">
        <v>2827</v>
      </c>
      <c r="D487" s="126" t="s">
        <v>2828</v>
      </c>
      <c r="E487" s="91">
        <v>11676</v>
      </c>
      <c r="F487" s="91">
        <v>0</v>
      </c>
      <c r="G487" s="92">
        <f t="shared" si="40"/>
        <v>432598.6999999999</v>
      </c>
      <c r="H487" s="170"/>
      <c r="I487" s="94">
        <f t="shared" si="42"/>
        <v>-11676</v>
      </c>
      <c r="J487" s="115">
        <f t="shared" si="41"/>
        <v>45351</v>
      </c>
      <c r="K487" s="116" t="s">
        <v>13</v>
      </c>
    </row>
    <row r="488" spans="1:11" x14ac:dyDescent="0.15">
      <c r="A488" s="7" t="s">
        <v>2619</v>
      </c>
      <c r="B488" s="66">
        <v>45323</v>
      </c>
      <c r="C488" s="113" t="s">
        <v>2829</v>
      </c>
      <c r="D488" s="126" t="s">
        <v>2830</v>
      </c>
      <c r="E488" s="91">
        <v>810</v>
      </c>
      <c r="F488" s="91">
        <v>0</v>
      </c>
      <c r="G488" s="92">
        <f t="shared" ref="G488:G551" si="43">G487+F488-E488</f>
        <v>431788.6999999999</v>
      </c>
      <c r="H488" s="170"/>
      <c r="I488" s="94">
        <f t="shared" si="42"/>
        <v>-810</v>
      </c>
      <c r="J488" s="115">
        <f t="shared" ref="J488:J551" si="44">EOMONTH(B488,0)</f>
        <v>45351</v>
      </c>
      <c r="K488" s="116" t="s">
        <v>13</v>
      </c>
    </row>
    <row r="489" spans="1:11" x14ac:dyDescent="0.15">
      <c r="A489" s="7" t="s">
        <v>2619</v>
      </c>
      <c r="B489" s="66">
        <v>45323</v>
      </c>
      <c r="C489" s="113" t="s">
        <v>2802</v>
      </c>
      <c r="D489" s="126" t="s">
        <v>2831</v>
      </c>
      <c r="E489" s="91">
        <v>730.8</v>
      </c>
      <c r="F489" s="91">
        <v>0</v>
      </c>
      <c r="G489" s="92">
        <f t="shared" si="43"/>
        <v>431057.89999999991</v>
      </c>
      <c r="H489" s="170"/>
      <c r="I489" s="94">
        <f t="shared" si="42"/>
        <v>-730.8</v>
      </c>
      <c r="J489" s="115">
        <f t="shared" si="44"/>
        <v>45351</v>
      </c>
      <c r="K489" s="116" t="s">
        <v>1875</v>
      </c>
    </row>
    <row r="490" spans="1:11" x14ac:dyDescent="0.15">
      <c r="A490" s="7" t="s">
        <v>2619</v>
      </c>
      <c r="B490" s="66">
        <v>45323</v>
      </c>
      <c r="C490" s="113" t="s">
        <v>2832</v>
      </c>
      <c r="D490" s="126" t="s">
        <v>2833</v>
      </c>
      <c r="E490" s="91">
        <v>9000</v>
      </c>
      <c r="F490" s="91">
        <v>0</v>
      </c>
      <c r="G490" s="92">
        <f t="shared" si="43"/>
        <v>422057.89999999991</v>
      </c>
      <c r="H490" s="170"/>
      <c r="I490" s="94">
        <f t="shared" si="42"/>
        <v>-9000</v>
      </c>
      <c r="J490" s="115">
        <f t="shared" si="44"/>
        <v>45351</v>
      </c>
      <c r="K490" s="116" t="s">
        <v>1883</v>
      </c>
    </row>
    <row r="491" spans="1:11" x14ac:dyDescent="0.15">
      <c r="A491" s="7" t="s">
        <v>2619</v>
      </c>
      <c r="B491" s="66">
        <v>45323</v>
      </c>
      <c r="C491" s="113" t="s">
        <v>1912</v>
      </c>
      <c r="D491" s="126" t="s">
        <v>2834</v>
      </c>
      <c r="E491" s="91">
        <v>240</v>
      </c>
      <c r="F491" s="91">
        <v>0</v>
      </c>
      <c r="G491" s="92">
        <f t="shared" si="43"/>
        <v>421817.89999999991</v>
      </c>
      <c r="H491" s="170"/>
      <c r="I491" s="94">
        <f t="shared" si="42"/>
        <v>-240</v>
      </c>
      <c r="J491" s="115">
        <f t="shared" si="44"/>
        <v>45351</v>
      </c>
      <c r="K491" s="116" t="s">
        <v>13</v>
      </c>
    </row>
    <row r="492" spans="1:11" x14ac:dyDescent="0.15">
      <c r="A492" s="7" t="s">
        <v>2620</v>
      </c>
      <c r="B492" s="66">
        <v>45323</v>
      </c>
      <c r="C492" s="113" t="s">
        <v>1912</v>
      </c>
      <c r="D492" s="126" t="s">
        <v>2835</v>
      </c>
      <c r="E492" s="91">
        <v>1074</v>
      </c>
      <c r="F492" s="91">
        <v>0</v>
      </c>
      <c r="G492" s="92">
        <f t="shared" si="43"/>
        <v>420743.89999999991</v>
      </c>
      <c r="H492" s="170"/>
      <c r="I492" s="94">
        <f t="shared" si="42"/>
        <v>-1074</v>
      </c>
      <c r="J492" s="115">
        <f t="shared" si="44"/>
        <v>45351</v>
      </c>
      <c r="K492" s="116" t="s">
        <v>1874</v>
      </c>
    </row>
    <row r="493" spans="1:11" x14ac:dyDescent="0.15">
      <c r="A493" s="7" t="s">
        <v>2620</v>
      </c>
      <c r="B493" s="66">
        <v>45323</v>
      </c>
      <c r="C493" s="113" t="s">
        <v>1912</v>
      </c>
      <c r="D493" s="126" t="s">
        <v>2836</v>
      </c>
      <c r="E493" s="91">
        <v>1536.96</v>
      </c>
      <c r="F493" s="91">
        <v>0</v>
      </c>
      <c r="G493" s="92">
        <f t="shared" si="43"/>
        <v>419206.93999999989</v>
      </c>
      <c r="H493" s="170"/>
      <c r="I493" s="94">
        <f t="shared" si="42"/>
        <v>-1536.96</v>
      </c>
      <c r="J493" s="115">
        <f t="shared" si="44"/>
        <v>45351</v>
      </c>
      <c r="K493" s="116" t="s">
        <v>1874</v>
      </c>
    </row>
    <row r="494" spans="1:11" x14ac:dyDescent="0.15">
      <c r="A494" s="7" t="s">
        <v>2620</v>
      </c>
      <c r="B494" s="66">
        <v>45323</v>
      </c>
      <c r="C494" s="113" t="s">
        <v>2153</v>
      </c>
      <c r="D494" s="126" t="s">
        <v>2837</v>
      </c>
      <c r="E494" s="91">
        <v>3058.19</v>
      </c>
      <c r="F494" s="91">
        <v>0</v>
      </c>
      <c r="G494" s="92">
        <f t="shared" si="43"/>
        <v>416148.74999999988</v>
      </c>
      <c r="H494" s="170"/>
      <c r="I494" s="94">
        <f t="shared" si="42"/>
        <v>-3058.19</v>
      </c>
      <c r="J494" s="115">
        <f t="shared" si="44"/>
        <v>45351</v>
      </c>
      <c r="K494" s="116" t="s">
        <v>1873</v>
      </c>
    </row>
    <row r="495" spans="1:11" x14ac:dyDescent="0.15">
      <c r="A495" s="7" t="s">
        <v>2620</v>
      </c>
      <c r="B495" s="66">
        <v>45323</v>
      </c>
      <c r="C495" s="113" t="s">
        <v>2166</v>
      </c>
      <c r="D495" s="126" t="s">
        <v>2838</v>
      </c>
      <c r="E495" s="91">
        <v>1050</v>
      </c>
      <c r="F495" s="91">
        <v>0</v>
      </c>
      <c r="G495" s="92">
        <f t="shared" si="43"/>
        <v>415098.74999999988</v>
      </c>
      <c r="H495" s="170"/>
      <c r="I495" s="94">
        <f t="shared" si="42"/>
        <v>-1050</v>
      </c>
      <c r="J495" s="115">
        <f t="shared" si="44"/>
        <v>45351</v>
      </c>
      <c r="K495" s="116" t="s">
        <v>1879</v>
      </c>
    </row>
    <row r="496" spans="1:11" x14ac:dyDescent="0.15">
      <c r="A496" s="7" t="s">
        <v>2620</v>
      </c>
      <c r="B496" s="66">
        <v>45323</v>
      </c>
      <c r="C496" s="113" t="s">
        <v>2148</v>
      </c>
      <c r="D496" s="126" t="s">
        <v>2839</v>
      </c>
      <c r="E496" s="91">
        <v>422.4</v>
      </c>
      <c r="F496" s="91">
        <v>0</v>
      </c>
      <c r="G496" s="92">
        <f t="shared" si="43"/>
        <v>414676.34999999986</v>
      </c>
      <c r="H496" s="170"/>
      <c r="I496" s="94">
        <f t="shared" si="42"/>
        <v>-422.4</v>
      </c>
      <c r="J496" s="115">
        <f t="shared" si="44"/>
        <v>45351</v>
      </c>
      <c r="K496" s="116" t="s">
        <v>1877</v>
      </c>
    </row>
    <row r="497" spans="1:11" x14ac:dyDescent="0.15">
      <c r="A497" s="7" t="s">
        <v>2620</v>
      </c>
      <c r="B497" s="66">
        <v>45323</v>
      </c>
      <c r="C497" s="113" t="s">
        <v>1912</v>
      </c>
      <c r="D497" s="126" t="s">
        <v>2840</v>
      </c>
      <c r="E497" s="91">
        <v>834</v>
      </c>
      <c r="F497" s="91">
        <v>0</v>
      </c>
      <c r="G497" s="92">
        <f t="shared" si="43"/>
        <v>413842.34999999986</v>
      </c>
      <c r="H497" s="170"/>
      <c r="I497" s="94">
        <f t="shared" si="42"/>
        <v>-834</v>
      </c>
      <c r="J497" s="115">
        <f t="shared" si="44"/>
        <v>45351</v>
      </c>
      <c r="K497" s="116" t="s">
        <v>1877</v>
      </c>
    </row>
    <row r="498" spans="1:11" x14ac:dyDescent="0.15">
      <c r="A498" s="7" t="s">
        <v>2620</v>
      </c>
      <c r="B498" s="66">
        <v>45323</v>
      </c>
      <c r="C498" s="113" t="s">
        <v>1912</v>
      </c>
      <c r="D498" s="126" t="s">
        <v>2841</v>
      </c>
      <c r="E498" s="91">
        <v>668.7</v>
      </c>
      <c r="F498" s="91">
        <v>0</v>
      </c>
      <c r="G498" s="92">
        <f t="shared" si="43"/>
        <v>413173.64999999985</v>
      </c>
      <c r="H498" s="170"/>
      <c r="I498" s="94">
        <f t="shared" si="42"/>
        <v>-668.7</v>
      </c>
      <c r="J498" s="115">
        <f t="shared" si="44"/>
        <v>45351</v>
      </c>
      <c r="K498" s="116" t="s">
        <v>1874</v>
      </c>
    </row>
    <row r="499" spans="1:11" x14ac:dyDescent="0.15">
      <c r="A499" s="7" t="s">
        <v>2620</v>
      </c>
      <c r="B499" s="66">
        <v>45323</v>
      </c>
      <c r="C499" s="113" t="s">
        <v>1912</v>
      </c>
      <c r="D499" s="126" t="s">
        <v>2842</v>
      </c>
      <c r="E499" s="91">
        <v>1140</v>
      </c>
      <c r="F499" s="91">
        <v>0</v>
      </c>
      <c r="G499" s="92">
        <f t="shared" si="43"/>
        <v>412033.64999999985</v>
      </c>
      <c r="H499" s="170"/>
      <c r="I499" s="94">
        <f t="shared" si="42"/>
        <v>-1140</v>
      </c>
      <c r="J499" s="115">
        <f t="shared" si="44"/>
        <v>45351</v>
      </c>
      <c r="K499" s="116" t="s">
        <v>1877</v>
      </c>
    </row>
    <row r="500" spans="1:11" x14ac:dyDescent="0.15">
      <c r="A500" s="7" t="s">
        <v>2620</v>
      </c>
      <c r="B500" s="66">
        <v>45323</v>
      </c>
      <c r="C500" s="113" t="s">
        <v>2843</v>
      </c>
      <c r="D500" s="126" t="s">
        <v>2844</v>
      </c>
      <c r="E500" s="91">
        <v>84</v>
      </c>
      <c r="F500" s="91">
        <v>0</v>
      </c>
      <c r="G500" s="92">
        <f t="shared" si="43"/>
        <v>411949.64999999985</v>
      </c>
      <c r="H500" s="170"/>
      <c r="I500" s="94">
        <f t="shared" si="42"/>
        <v>-84</v>
      </c>
      <c r="J500" s="115">
        <f t="shared" si="44"/>
        <v>45351</v>
      </c>
      <c r="K500" s="116" t="s">
        <v>1877</v>
      </c>
    </row>
    <row r="501" spans="1:11" x14ac:dyDescent="0.15">
      <c r="A501" s="7" t="s">
        <v>2620</v>
      </c>
      <c r="B501" s="66">
        <v>45323</v>
      </c>
      <c r="C501" s="113" t="s">
        <v>2843</v>
      </c>
      <c r="D501" s="126" t="s">
        <v>2845</v>
      </c>
      <c r="E501" s="91">
        <v>234</v>
      </c>
      <c r="F501" s="91">
        <v>0</v>
      </c>
      <c r="G501" s="92">
        <f t="shared" si="43"/>
        <v>411715.64999999985</v>
      </c>
      <c r="H501" s="170"/>
      <c r="I501" s="94">
        <f t="shared" si="42"/>
        <v>-234</v>
      </c>
      <c r="J501" s="115">
        <f t="shared" si="44"/>
        <v>45351</v>
      </c>
      <c r="K501" s="116" t="s">
        <v>1877</v>
      </c>
    </row>
    <row r="502" spans="1:11" x14ac:dyDescent="0.15">
      <c r="A502" s="7" t="s">
        <v>2620</v>
      </c>
      <c r="B502" s="66">
        <v>45323</v>
      </c>
      <c r="C502" s="113" t="s">
        <v>2846</v>
      </c>
      <c r="D502" s="126" t="s">
        <v>2847</v>
      </c>
      <c r="E502" s="91">
        <v>1338.9</v>
      </c>
      <c r="F502" s="91">
        <v>0</v>
      </c>
      <c r="G502" s="92">
        <f t="shared" si="43"/>
        <v>410376.74999999983</v>
      </c>
      <c r="H502" s="170"/>
      <c r="I502" s="94">
        <f t="shared" si="42"/>
        <v>-1338.9</v>
      </c>
      <c r="J502" s="115">
        <f t="shared" si="44"/>
        <v>45351</v>
      </c>
      <c r="K502" s="116" t="s">
        <v>1879</v>
      </c>
    </row>
    <row r="503" spans="1:11" x14ac:dyDescent="0.15">
      <c r="A503" s="7" t="s">
        <v>2620</v>
      </c>
      <c r="B503" s="66">
        <v>45324</v>
      </c>
      <c r="C503" s="113" t="s">
        <v>2153</v>
      </c>
      <c r="D503" s="126" t="s">
        <v>2848</v>
      </c>
      <c r="E503" s="91">
        <v>3122.1</v>
      </c>
      <c r="F503" s="91">
        <v>0</v>
      </c>
      <c r="G503" s="92">
        <f t="shared" si="43"/>
        <v>407254.64999999985</v>
      </c>
      <c r="H503" s="170"/>
      <c r="I503" s="94">
        <f t="shared" si="42"/>
        <v>-3122.1</v>
      </c>
      <c r="J503" s="115">
        <f t="shared" si="44"/>
        <v>45351</v>
      </c>
      <c r="K503" s="116" t="s">
        <v>1873</v>
      </c>
    </row>
    <row r="504" spans="1:11" x14ac:dyDescent="0.15">
      <c r="A504" s="7" t="s">
        <v>2619</v>
      </c>
      <c r="B504" s="66">
        <v>45324</v>
      </c>
      <c r="C504" s="113" t="s">
        <v>2106</v>
      </c>
      <c r="D504" s="126" t="s">
        <v>2825</v>
      </c>
      <c r="E504" s="91">
        <v>0</v>
      </c>
      <c r="F504" s="91">
        <v>25000</v>
      </c>
      <c r="G504" s="92">
        <f t="shared" si="43"/>
        <v>432254.64999999985</v>
      </c>
      <c r="H504" s="170"/>
      <c r="I504" s="94">
        <f t="shared" si="42"/>
        <v>25000</v>
      </c>
      <c r="J504" s="115">
        <f t="shared" si="44"/>
        <v>45351</v>
      </c>
      <c r="K504" s="116" t="s">
        <v>1866</v>
      </c>
    </row>
    <row r="505" spans="1:11" x14ac:dyDescent="0.15">
      <c r="A505" s="7" t="s">
        <v>2619</v>
      </c>
      <c r="B505" s="66">
        <v>45324</v>
      </c>
      <c r="C505" s="113" t="s">
        <v>2108</v>
      </c>
      <c r="D505" s="126" t="s">
        <v>2849</v>
      </c>
      <c r="E505" s="91">
        <v>0</v>
      </c>
      <c r="F505" s="91">
        <v>17500</v>
      </c>
      <c r="G505" s="92">
        <f t="shared" si="43"/>
        <v>449754.64999999985</v>
      </c>
      <c r="H505" s="170"/>
      <c r="I505" s="94">
        <f t="shared" si="42"/>
        <v>17500</v>
      </c>
      <c r="J505" s="115">
        <f t="shared" si="44"/>
        <v>45351</v>
      </c>
      <c r="K505" s="116" t="s">
        <v>1866</v>
      </c>
    </row>
    <row r="506" spans="1:11" x14ac:dyDescent="0.15">
      <c r="A506" s="7" t="s">
        <v>2619</v>
      </c>
      <c r="B506" s="66">
        <v>45324</v>
      </c>
      <c r="C506" s="113" t="s">
        <v>2077</v>
      </c>
      <c r="D506" s="126" t="s">
        <v>2850</v>
      </c>
      <c r="E506" s="91">
        <v>0</v>
      </c>
      <c r="F506" s="91">
        <v>1.19</v>
      </c>
      <c r="G506" s="92">
        <f t="shared" si="43"/>
        <v>449755.83999999985</v>
      </c>
      <c r="H506" s="170"/>
      <c r="I506" s="94">
        <f t="shared" si="42"/>
        <v>1.19</v>
      </c>
      <c r="J506" s="115">
        <f t="shared" si="44"/>
        <v>45351</v>
      </c>
      <c r="K506" s="116" t="s">
        <v>1866</v>
      </c>
    </row>
    <row r="507" spans="1:11" x14ac:dyDescent="0.15">
      <c r="A507" s="7" t="s">
        <v>2619</v>
      </c>
      <c r="B507" s="66">
        <v>45324</v>
      </c>
      <c r="C507" s="113" t="s">
        <v>2077</v>
      </c>
      <c r="D507" s="126" t="s">
        <v>2850</v>
      </c>
      <c r="E507" s="91">
        <v>0</v>
      </c>
      <c r="F507" s="91">
        <v>78.8</v>
      </c>
      <c r="G507" s="92">
        <f t="shared" si="43"/>
        <v>449834.63999999984</v>
      </c>
      <c r="H507" s="170"/>
      <c r="I507" s="94">
        <f t="shared" si="42"/>
        <v>78.8</v>
      </c>
      <c r="J507" s="115">
        <f t="shared" si="44"/>
        <v>45351</v>
      </c>
      <c r="K507" s="116" t="s">
        <v>1866</v>
      </c>
    </row>
    <row r="508" spans="1:11" x14ac:dyDescent="0.15">
      <c r="A508" s="7" t="s">
        <v>2619</v>
      </c>
      <c r="B508" s="66">
        <v>45324</v>
      </c>
      <c r="C508" s="113" t="s">
        <v>2077</v>
      </c>
      <c r="D508" s="126" t="s">
        <v>2850</v>
      </c>
      <c r="E508" s="91">
        <v>0</v>
      </c>
      <c r="F508" s="91">
        <v>5221.2</v>
      </c>
      <c r="G508" s="92">
        <f t="shared" si="43"/>
        <v>455055.83999999985</v>
      </c>
      <c r="H508" s="170"/>
      <c r="I508" s="94">
        <f t="shared" si="42"/>
        <v>5221.2</v>
      </c>
      <c r="J508" s="115">
        <f t="shared" si="44"/>
        <v>45351</v>
      </c>
      <c r="K508" s="116" t="s">
        <v>1866</v>
      </c>
    </row>
    <row r="509" spans="1:11" x14ac:dyDescent="0.15">
      <c r="A509" s="7" t="s">
        <v>2619</v>
      </c>
      <c r="B509" s="66">
        <v>45324</v>
      </c>
      <c r="C509" s="113" t="s">
        <v>2020</v>
      </c>
      <c r="D509" s="126" t="s">
        <v>2851</v>
      </c>
      <c r="E509" s="91">
        <v>0</v>
      </c>
      <c r="F509" s="91">
        <v>3750</v>
      </c>
      <c r="G509" s="92">
        <f t="shared" si="43"/>
        <v>458805.83999999985</v>
      </c>
      <c r="H509" s="170"/>
      <c r="I509" s="94">
        <f t="shared" si="42"/>
        <v>3750</v>
      </c>
      <c r="J509" s="115">
        <f t="shared" si="44"/>
        <v>45351</v>
      </c>
      <c r="K509" s="116" t="s">
        <v>1866</v>
      </c>
    </row>
    <row r="510" spans="1:11" x14ac:dyDescent="0.15">
      <c r="A510" s="7" t="s">
        <v>2619</v>
      </c>
      <c r="B510" s="66">
        <v>45324</v>
      </c>
      <c r="C510" s="113" t="s">
        <v>2628</v>
      </c>
      <c r="D510" s="126" t="s">
        <v>2852</v>
      </c>
      <c r="E510" s="91">
        <v>0</v>
      </c>
      <c r="F510" s="91">
        <v>1600</v>
      </c>
      <c r="G510" s="92">
        <f t="shared" si="43"/>
        <v>460405.83999999985</v>
      </c>
      <c r="H510" s="170"/>
      <c r="I510" s="94">
        <f t="shared" si="42"/>
        <v>1600</v>
      </c>
      <c r="J510" s="115">
        <f t="shared" si="44"/>
        <v>45351</v>
      </c>
      <c r="K510" s="116" t="s">
        <v>1866</v>
      </c>
    </row>
    <row r="511" spans="1:11" x14ac:dyDescent="0.15">
      <c r="A511" s="7" t="s">
        <v>2619</v>
      </c>
      <c r="B511" s="66">
        <v>45324</v>
      </c>
      <c r="C511" s="113" t="s">
        <v>2723</v>
      </c>
      <c r="D511" s="126" t="s">
        <v>2853</v>
      </c>
      <c r="E511" s="91">
        <v>0</v>
      </c>
      <c r="F511" s="91">
        <v>1500</v>
      </c>
      <c r="G511" s="92">
        <f t="shared" si="43"/>
        <v>461905.83999999985</v>
      </c>
      <c r="H511" s="170"/>
      <c r="I511" s="94">
        <f t="shared" si="42"/>
        <v>1500</v>
      </c>
      <c r="J511" s="115">
        <f t="shared" si="44"/>
        <v>45351</v>
      </c>
      <c r="K511" s="116" t="s">
        <v>1866</v>
      </c>
    </row>
    <row r="512" spans="1:11" x14ac:dyDescent="0.15">
      <c r="A512" s="7" t="s">
        <v>2619</v>
      </c>
      <c r="B512" s="66">
        <v>45324</v>
      </c>
      <c r="C512" s="113" t="s">
        <v>1978</v>
      </c>
      <c r="D512" s="126" t="s">
        <v>2854</v>
      </c>
      <c r="E512" s="91">
        <v>0</v>
      </c>
      <c r="F512" s="91">
        <v>5000</v>
      </c>
      <c r="G512" s="92">
        <f t="shared" si="43"/>
        <v>466905.83999999985</v>
      </c>
      <c r="H512" s="170"/>
      <c r="I512" s="94">
        <f t="shared" si="42"/>
        <v>5000</v>
      </c>
      <c r="J512" s="115">
        <f t="shared" si="44"/>
        <v>45351</v>
      </c>
      <c r="K512" s="116" t="s">
        <v>1866</v>
      </c>
    </row>
    <row r="513" spans="1:11" x14ac:dyDescent="0.15">
      <c r="A513" s="7" t="s">
        <v>2619</v>
      </c>
      <c r="B513" s="66">
        <v>45324</v>
      </c>
      <c r="C513" s="113" t="s">
        <v>2625</v>
      </c>
      <c r="D513" s="126" t="s">
        <v>2855</v>
      </c>
      <c r="E513" s="91">
        <v>0</v>
      </c>
      <c r="F513" s="91">
        <v>600</v>
      </c>
      <c r="G513" s="92">
        <f t="shared" si="43"/>
        <v>467505.83999999985</v>
      </c>
      <c r="H513" s="170"/>
      <c r="I513" s="94">
        <f t="shared" si="42"/>
        <v>600</v>
      </c>
      <c r="J513" s="115">
        <f t="shared" si="44"/>
        <v>45351</v>
      </c>
      <c r="K513" s="116" t="s">
        <v>1866</v>
      </c>
    </row>
    <row r="514" spans="1:11" x14ac:dyDescent="0.15">
      <c r="A514" s="7" t="s">
        <v>2619</v>
      </c>
      <c r="B514" s="66">
        <v>45324</v>
      </c>
      <c r="C514" s="113" t="s">
        <v>2080</v>
      </c>
      <c r="D514" s="126" t="s">
        <v>2856</v>
      </c>
      <c r="E514" s="91">
        <v>0</v>
      </c>
      <c r="F514" s="91">
        <v>10450</v>
      </c>
      <c r="G514" s="92">
        <f t="shared" si="43"/>
        <v>477955.83999999985</v>
      </c>
      <c r="H514" s="170"/>
      <c r="I514" s="94">
        <f t="shared" si="42"/>
        <v>10450</v>
      </c>
      <c r="J514" s="115">
        <f t="shared" si="44"/>
        <v>45351</v>
      </c>
      <c r="K514" s="116" t="s">
        <v>1866</v>
      </c>
    </row>
    <row r="515" spans="1:11" x14ac:dyDescent="0.15">
      <c r="A515" s="7" t="s">
        <v>2619</v>
      </c>
      <c r="B515" s="66">
        <v>45324</v>
      </c>
      <c r="C515" s="113" t="s">
        <v>1962</v>
      </c>
      <c r="D515" s="126" t="s">
        <v>2857</v>
      </c>
      <c r="E515" s="91">
        <v>0</v>
      </c>
      <c r="F515" s="91">
        <v>2400</v>
      </c>
      <c r="G515" s="92">
        <f t="shared" si="43"/>
        <v>480355.83999999985</v>
      </c>
      <c r="H515" s="170"/>
      <c r="I515" s="94">
        <f t="shared" si="42"/>
        <v>2400</v>
      </c>
      <c r="J515" s="115">
        <f t="shared" si="44"/>
        <v>45351</v>
      </c>
      <c r="K515" s="116" t="s">
        <v>1866</v>
      </c>
    </row>
    <row r="516" spans="1:11" x14ac:dyDescent="0.15">
      <c r="A516" s="7" t="s">
        <v>2619</v>
      </c>
      <c r="B516" s="66">
        <v>45324</v>
      </c>
      <c r="C516" s="113" t="s">
        <v>2098</v>
      </c>
      <c r="D516" s="126" t="s">
        <v>2858</v>
      </c>
      <c r="E516" s="91">
        <v>0</v>
      </c>
      <c r="F516" s="91">
        <v>3000</v>
      </c>
      <c r="G516" s="92">
        <f t="shared" si="43"/>
        <v>483355.83999999985</v>
      </c>
      <c r="H516" s="170"/>
      <c r="I516" s="94">
        <f t="shared" si="42"/>
        <v>3000</v>
      </c>
      <c r="J516" s="115">
        <f t="shared" si="44"/>
        <v>45351</v>
      </c>
      <c r="K516" s="116" t="s">
        <v>1866</v>
      </c>
    </row>
    <row r="517" spans="1:11" x14ac:dyDescent="0.15">
      <c r="A517" s="7" t="s">
        <v>2619</v>
      </c>
      <c r="B517" s="66">
        <v>45324</v>
      </c>
      <c r="C517" s="113" t="s">
        <v>2098</v>
      </c>
      <c r="D517" s="126" t="s">
        <v>2859</v>
      </c>
      <c r="E517" s="91">
        <v>0</v>
      </c>
      <c r="F517" s="91">
        <v>3000</v>
      </c>
      <c r="G517" s="92">
        <f t="shared" si="43"/>
        <v>486355.83999999985</v>
      </c>
      <c r="H517" s="170"/>
      <c r="I517" s="94">
        <f t="shared" si="42"/>
        <v>3000</v>
      </c>
      <c r="J517" s="115">
        <f t="shared" si="44"/>
        <v>45351</v>
      </c>
      <c r="K517" s="116" t="s">
        <v>1866</v>
      </c>
    </row>
    <row r="518" spans="1:11" x14ac:dyDescent="0.15">
      <c r="A518" s="7" t="s">
        <v>2619</v>
      </c>
      <c r="B518" s="66">
        <v>45324</v>
      </c>
      <c r="C518" s="113" t="s">
        <v>2098</v>
      </c>
      <c r="D518" s="126" t="s">
        <v>2860</v>
      </c>
      <c r="E518" s="91">
        <v>0</v>
      </c>
      <c r="F518" s="91">
        <v>3000</v>
      </c>
      <c r="G518" s="92">
        <f t="shared" si="43"/>
        <v>489355.83999999985</v>
      </c>
      <c r="H518" s="170"/>
      <c r="I518" s="94">
        <f t="shared" si="42"/>
        <v>3000</v>
      </c>
      <c r="J518" s="115">
        <f t="shared" si="44"/>
        <v>45351</v>
      </c>
      <c r="K518" s="116" t="s">
        <v>1866</v>
      </c>
    </row>
    <row r="519" spans="1:11" x14ac:dyDescent="0.15">
      <c r="A519" s="7" t="s">
        <v>2619</v>
      </c>
      <c r="B519" s="66">
        <v>45324</v>
      </c>
      <c r="C519" s="113" t="s">
        <v>2104</v>
      </c>
      <c r="D519" s="126" t="s">
        <v>2861</v>
      </c>
      <c r="E519" s="91">
        <v>0</v>
      </c>
      <c r="F519" s="91">
        <v>9000</v>
      </c>
      <c r="G519" s="92">
        <f t="shared" si="43"/>
        <v>498355.83999999985</v>
      </c>
      <c r="H519" s="170"/>
      <c r="I519" s="94">
        <f t="shared" ref="I519:I582" si="45">-E519+F519</f>
        <v>9000</v>
      </c>
      <c r="J519" s="115">
        <f t="shared" si="44"/>
        <v>45351</v>
      </c>
      <c r="K519" s="116" t="s">
        <v>1866</v>
      </c>
    </row>
    <row r="520" spans="1:11" x14ac:dyDescent="0.15">
      <c r="A520" s="7" t="s">
        <v>2619</v>
      </c>
      <c r="B520" s="66">
        <v>45324</v>
      </c>
      <c r="C520" s="113" t="s">
        <v>2173</v>
      </c>
      <c r="D520" s="126" t="s">
        <v>2862</v>
      </c>
      <c r="E520" s="91">
        <v>0</v>
      </c>
      <c r="F520" s="91">
        <v>3775</v>
      </c>
      <c r="G520" s="92">
        <f t="shared" si="43"/>
        <v>502130.83999999985</v>
      </c>
      <c r="H520" s="170"/>
      <c r="I520" s="94">
        <f t="shared" si="45"/>
        <v>3775</v>
      </c>
      <c r="J520" s="115">
        <f t="shared" si="44"/>
        <v>45351</v>
      </c>
      <c r="K520" s="116" t="s">
        <v>1866</v>
      </c>
    </row>
    <row r="521" spans="1:11" x14ac:dyDescent="0.15">
      <c r="A521" s="7" t="s">
        <v>2619</v>
      </c>
      <c r="B521" s="66">
        <v>45324</v>
      </c>
      <c r="C521" s="113" t="s">
        <v>2863</v>
      </c>
      <c r="D521" s="126" t="s">
        <v>2864</v>
      </c>
      <c r="E521" s="91">
        <v>2229.6</v>
      </c>
      <c r="F521" s="91">
        <v>0</v>
      </c>
      <c r="G521" s="92">
        <f t="shared" si="43"/>
        <v>499901.23999999987</v>
      </c>
      <c r="H521" s="170"/>
      <c r="I521" s="94">
        <f t="shared" si="45"/>
        <v>-2229.6</v>
      </c>
      <c r="J521" s="115">
        <f t="shared" si="44"/>
        <v>45351</v>
      </c>
      <c r="K521" s="116" t="s">
        <v>1865</v>
      </c>
    </row>
    <row r="522" spans="1:11" x14ac:dyDescent="0.15">
      <c r="A522" s="7" t="s">
        <v>2619</v>
      </c>
      <c r="B522" s="66">
        <v>45324</v>
      </c>
      <c r="C522" s="113" t="s">
        <v>2863</v>
      </c>
      <c r="D522" s="126" t="s">
        <v>2865</v>
      </c>
      <c r="E522" s="91">
        <v>1170</v>
      </c>
      <c r="F522" s="91">
        <v>0</v>
      </c>
      <c r="G522" s="92">
        <f t="shared" si="43"/>
        <v>498731.23999999987</v>
      </c>
      <c r="H522" s="170"/>
      <c r="I522" s="94">
        <f t="shared" si="45"/>
        <v>-1170</v>
      </c>
      <c r="J522" s="115">
        <f t="shared" si="44"/>
        <v>45351</v>
      </c>
      <c r="K522" s="116" t="s">
        <v>1865</v>
      </c>
    </row>
    <row r="523" spans="1:11" x14ac:dyDescent="0.15">
      <c r="A523" s="7" t="s">
        <v>2619</v>
      </c>
      <c r="B523" s="66">
        <v>45324</v>
      </c>
      <c r="C523" s="113" t="s">
        <v>2721</v>
      </c>
      <c r="D523" s="126" t="s">
        <v>2866</v>
      </c>
      <c r="E523" s="91">
        <v>6000</v>
      </c>
      <c r="F523" s="91">
        <v>0</v>
      </c>
      <c r="G523" s="92">
        <f t="shared" si="43"/>
        <v>492731.23999999987</v>
      </c>
      <c r="H523" s="170"/>
      <c r="I523" s="94">
        <f t="shared" si="45"/>
        <v>-6000</v>
      </c>
      <c r="J523" s="115">
        <f t="shared" si="44"/>
        <v>45351</v>
      </c>
      <c r="K523" s="116" t="s">
        <v>13</v>
      </c>
    </row>
    <row r="524" spans="1:11" x14ac:dyDescent="0.15">
      <c r="A524" s="7" t="s">
        <v>2619</v>
      </c>
      <c r="B524" s="66">
        <v>45324</v>
      </c>
      <c r="C524" s="113" t="s">
        <v>2077</v>
      </c>
      <c r="D524" s="126" t="s">
        <v>2850</v>
      </c>
      <c r="E524" s="91">
        <v>0</v>
      </c>
      <c r="F524" s="91">
        <v>78.8</v>
      </c>
      <c r="G524" s="92">
        <f t="shared" si="43"/>
        <v>492810.03999999986</v>
      </c>
      <c r="H524" s="170"/>
      <c r="I524" s="94">
        <f t="shared" si="45"/>
        <v>78.8</v>
      </c>
      <c r="J524" s="115">
        <f t="shared" si="44"/>
        <v>45351</v>
      </c>
      <c r="K524" s="116" t="s">
        <v>1866</v>
      </c>
    </row>
    <row r="525" spans="1:11" x14ac:dyDescent="0.15">
      <c r="A525" s="7" t="s">
        <v>2619</v>
      </c>
      <c r="B525" s="66">
        <v>45324</v>
      </c>
      <c r="C525" s="113" t="s">
        <v>2117</v>
      </c>
      <c r="D525" s="126" t="s">
        <v>2867</v>
      </c>
      <c r="E525" s="91">
        <v>0</v>
      </c>
      <c r="F525" s="91">
        <v>1260</v>
      </c>
      <c r="G525" s="92">
        <f t="shared" si="43"/>
        <v>494070.03999999986</v>
      </c>
      <c r="H525" s="170"/>
      <c r="I525" s="94">
        <f t="shared" si="45"/>
        <v>1260</v>
      </c>
      <c r="J525" s="115">
        <f t="shared" si="44"/>
        <v>45351</v>
      </c>
      <c r="K525" s="116" t="s">
        <v>1866</v>
      </c>
    </row>
    <row r="526" spans="1:11" x14ac:dyDescent="0.15">
      <c r="A526" s="7" t="s">
        <v>2619</v>
      </c>
      <c r="B526" s="66">
        <v>45327</v>
      </c>
      <c r="C526" s="113" t="s">
        <v>2638</v>
      </c>
      <c r="D526" s="126" t="s">
        <v>2868</v>
      </c>
      <c r="E526" s="91">
        <v>0</v>
      </c>
      <c r="F526" s="91">
        <v>1320</v>
      </c>
      <c r="G526" s="92">
        <f t="shared" si="43"/>
        <v>495390.03999999986</v>
      </c>
      <c r="H526" s="170"/>
      <c r="I526" s="94">
        <f t="shared" si="45"/>
        <v>1320</v>
      </c>
      <c r="J526" s="115">
        <f t="shared" si="44"/>
        <v>45351</v>
      </c>
      <c r="K526" s="116" t="s">
        <v>1866</v>
      </c>
    </row>
    <row r="527" spans="1:11" x14ac:dyDescent="0.15">
      <c r="A527" s="7" t="s">
        <v>2619</v>
      </c>
      <c r="B527" s="66">
        <v>45327</v>
      </c>
      <c r="C527" s="113" t="s">
        <v>2636</v>
      </c>
      <c r="D527" s="126" t="s">
        <v>2869</v>
      </c>
      <c r="E527" s="91">
        <v>0</v>
      </c>
      <c r="F527" s="91">
        <v>1860</v>
      </c>
      <c r="G527" s="92">
        <f t="shared" si="43"/>
        <v>497250.03999999986</v>
      </c>
      <c r="H527" s="170"/>
      <c r="I527" s="94">
        <f t="shared" si="45"/>
        <v>1860</v>
      </c>
      <c r="J527" s="115">
        <f t="shared" si="44"/>
        <v>45351</v>
      </c>
      <c r="K527" s="116" t="s">
        <v>1866</v>
      </c>
    </row>
    <row r="528" spans="1:11" x14ac:dyDescent="0.15">
      <c r="A528" s="7" t="s">
        <v>2619</v>
      </c>
      <c r="B528" s="66">
        <v>45327</v>
      </c>
      <c r="C528" s="113" t="s">
        <v>2870</v>
      </c>
      <c r="D528" s="126"/>
      <c r="E528" s="91">
        <v>2405.5</v>
      </c>
      <c r="F528" s="91">
        <v>0</v>
      </c>
      <c r="G528" s="92">
        <f t="shared" si="43"/>
        <v>494844.53999999986</v>
      </c>
      <c r="H528" s="170"/>
      <c r="I528" s="94">
        <f t="shared" si="45"/>
        <v>-2405.5</v>
      </c>
      <c r="J528" s="115">
        <f t="shared" si="44"/>
        <v>45351</v>
      </c>
      <c r="K528" s="116" t="s">
        <v>1866</v>
      </c>
    </row>
    <row r="529" spans="1:11" x14ac:dyDescent="0.15">
      <c r="A529" s="7" t="s">
        <v>2619</v>
      </c>
      <c r="B529" s="66">
        <v>45327</v>
      </c>
      <c r="C529" s="113" t="s">
        <v>2870</v>
      </c>
      <c r="D529" s="126"/>
      <c r="E529" s="91">
        <v>2405.5</v>
      </c>
      <c r="F529" s="91">
        <v>0</v>
      </c>
      <c r="G529" s="92">
        <f t="shared" si="43"/>
        <v>492439.03999999986</v>
      </c>
      <c r="H529" s="170"/>
      <c r="I529" s="94">
        <f t="shared" si="45"/>
        <v>-2405.5</v>
      </c>
      <c r="J529" s="115">
        <f t="shared" si="44"/>
        <v>45351</v>
      </c>
      <c r="K529" s="116" t="s">
        <v>1866</v>
      </c>
    </row>
    <row r="530" spans="1:11" x14ac:dyDescent="0.15">
      <c r="A530" s="7" t="s">
        <v>2619</v>
      </c>
      <c r="B530" s="66">
        <v>45327</v>
      </c>
      <c r="C530" s="113" t="s">
        <v>2870</v>
      </c>
      <c r="D530" s="126"/>
      <c r="E530" s="91">
        <v>0</v>
      </c>
      <c r="F530" s="91">
        <v>2405.5</v>
      </c>
      <c r="G530" s="92">
        <f t="shared" si="43"/>
        <v>494844.53999999986</v>
      </c>
      <c r="H530" s="170"/>
      <c r="I530" s="94">
        <f t="shared" si="45"/>
        <v>2405.5</v>
      </c>
      <c r="J530" s="115">
        <f t="shared" si="44"/>
        <v>45351</v>
      </c>
      <c r="K530" s="116" t="s">
        <v>1866</v>
      </c>
    </row>
    <row r="531" spans="1:11" x14ac:dyDescent="0.15">
      <c r="A531" s="7" t="s">
        <v>2619</v>
      </c>
      <c r="B531" s="66">
        <v>45327</v>
      </c>
      <c r="C531" s="113" t="s">
        <v>2870</v>
      </c>
      <c r="D531" s="126"/>
      <c r="E531" s="91">
        <v>0</v>
      </c>
      <c r="F531" s="91">
        <v>2405.5</v>
      </c>
      <c r="G531" s="92">
        <f t="shared" si="43"/>
        <v>497250.03999999986</v>
      </c>
      <c r="H531" s="170"/>
      <c r="I531" s="94">
        <f t="shared" si="45"/>
        <v>2405.5</v>
      </c>
      <c r="J531" s="115">
        <f t="shared" si="44"/>
        <v>45351</v>
      </c>
      <c r="K531" s="116" t="s">
        <v>1866</v>
      </c>
    </row>
    <row r="532" spans="1:11" x14ac:dyDescent="0.15">
      <c r="A532" s="7" t="s">
        <v>2619</v>
      </c>
      <c r="B532" s="66">
        <v>45329</v>
      </c>
      <c r="C532" s="113" t="s">
        <v>2871</v>
      </c>
      <c r="D532" s="126" t="s">
        <v>2872</v>
      </c>
      <c r="E532" s="91">
        <v>1073.2</v>
      </c>
      <c r="F532" s="91">
        <v>0</v>
      </c>
      <c r="G532" s="92">
        <f t="shared" si="43"/>
        <v>496176.83999999985</v>
      </c>
      <c r="H532" s="170"/>
      <c r="I532" s="94">
        <f t="shared" si="45"/>
        <v>-1073.2</v>
      </c>
      <c r="J532" s="115">
        <f t="shared" si="44"/>
        <v>45351</v>
      </c>
      <c r="K532" s="116" t="s">
        <v>13</v>
      </c>
    </row>
    <row r="533" spans="1:11" x14ac:dyDescent="0.15">
      <c r="A533" s="7" t="s">
        <v>2619</v>
      </c>
      <c r="B533" s="66">
        <v>45329</v>
      </c>
      <c r="C533" s="113" t="s">
        <v>2871</v>
      </c>
      <c r="D533" s="126" t="s">
        <v>2873</v>
      </c>
      <c r="E533" s="91">
        <v>2627.63</v>
      </c>
      <c r="F533" s="91">
        <v>0</v>
      </c>
      <c r="G533" s="92">
        <f t="shared" si="43"/>
        <v>493549.20999999985</v>
      </c>
      <c r="H533" s="170"/>
      <c r="I533" s="94">
        <f t="shared" si="45"/>
        <v>-2627.63</v>
      </c>
      <c r="J533" s="115">
        <f t="shared" si="44"/>
        <v>45351</v>
      </c>
      <c r="K533" s="116" t="s">
        <v>13</v>
      </c>
    </row>
    <row r="534" spans="1:11" x14ac:dyDescent="0.15">
      <c r="A534" s="7" t="s">
        <v>2619</v>
      </c>
      <c r="B534" s="66">
        <v>45329</v>
      </c>
      <c r="C534" s="113" t="s">
        <v>2871</v>
      </c>
      <c r="D534" s="126" t="s">
        <v>2874</v>
      </c>
      <c r="E534" s="91">
        <v>2177.5</v>
      </c>
      <c r="F534" s="91">
        <v>0</v>
      </c>
      <c r="G534" s="92">
        <f t="shared" si="43"/>
        <v>491371.70999999985</v>
      </c>
      <c r="H534" s="170"/>
      <c r="I534" s="94">
        <f t="shared" si="45"/>
        <v>-2177.5</v>
      </c>
      <c r="J534" s="115">
        <f t="shared" si="44"/>
        <v>45351</v>
      </c>
      <c r="K534" s="116" t="s">
        <v>13</v>
      </c>
    </row>
    <row r="535" spans="1:11" x14ac:dyDescent="0.15">
      <c r="A535" s="7" t="s">
        <v>2619</v>
      </c>
      <c r="B535" s="66">
        <v>45329</v>
      </c>
      <c r="C535" s="113" t="s">
        <v>2871</v>
      </c>
      <c r="D535" s="126" t="s">
        <v>2875</v>
      </c>
      <c r="E535" s="91">
        <v>5331.41</v>
      </c>
      <c r="F535" s="91">
        <v>0</v>
      </c>
      <c r="G535" s="92">
        <f t="shared" si="43"/>
        <v>486040.29999999987</v>
      </c>
      <c r="H535" s="170"/>
      <c r="I535" s="94">
        <f t="shared" si="45"/>
        <v>-5331.41</v>
      </c>
      <c r="J535" s="115">
        <f t="shared" si="44"/>
        <v>45351</v>
      </c>
      <c r="K535" s="116" t="s">
        <v>13</v>
      </c>
    </row>
    <row r="536" spans="1:11" x14ac:dyDescent="0.15">
      <c r="A536" s="7" t="s">
        <v>2619</v>
      </c>
      <c r="B536" s="66">
        <v>45329</v>
      </c>
      <c r="C536" s="113" t="s">
        <v>2871</v>
      </c>
      <c r="D536" s="126" t="s">
        <v>2876</v>
      </c>
      <c r="E536" s="91">
        <v>3153.91</v>
      </c>
      <c r="F536" s="91">
        <v>0</v>
      </c>
      <c r="G536" s="92">
        <f t="shared" si="43"/>
        <v>482886.3899999999</v>
      </c>
      <c r="H536" s="170"/>
      <c r="I536" s="94">
        <f t="shared" si="45"/>
        <v>-3153.91</v>
      </c>
      <c r="J536" s="115">
        <f t="shared" si="44"/>
        <v>45351</v>
      </c>
      <c r="K536" s="116" t="s">
        <v>13</v>
      </c>
    </row>
    <row r="537" spans="1:11" x14ac:dyDescent="0.15">
      <c r="A537" s="7" t="s">
        <v>2619</v>
      </c>
      <c r="B537" s="66">
        <v>45329</v>
      </c>
      <c r="C537" s="113" t="s">
        <v>2871</v>
      </c>
      <c r="D537" s="126" t="s">
        <v>2877</v>
      </c>
      <c r="E537" s="91">
        <v>1554.43</v>
      </c>
      <c r="F537" s="91">
        <v>0</v>
      </c>
      <c r="G537" s="92">
        <f t="shared" si="43"/>
        <v>481331.9599999999</v>
      </c>
      <c r="H537" s="170"/>
      <c r="I537" s="94">
        <f t="shared" si="45"/>
        <v>-1554.43</v>
      </c>
      <c r="J537" s="115">
        <f t="shared" si="44"/>
        <v>45351</v>
      </c>
      <c r="K537" s="116" t="s">
        <v>13</v>
      </c>
    </row>
    <row r="538" spans="1:11" x14ac:dyDescent="0.15">
      <c r="A538" s="7" t="s">
        <v>2619</v>
      </c>
      <c r="B538" s="66">
        <v>45329</v>
      </c>
      <c r="C538" s="113" t="s">
        <v>2871</v>
      </c>
      <c r="D538" s="126" t="s">
        <v>2878</v>
      </c>
      <c r="E538" s="91">
        <v>3153.91</v>
      </c>
      <c r="F538" s="91">
        <v>0</v>
      </c>
      <c r="G538" s="92">
        <f t="shared" si="43"/>
        <v>478178.04999999993</v>
      </c>
      <c r="H538" s="170"/>
      <c r="I538" s="94">
        <f t="shared" si="45"/>
        <v>-3153.91</v>
      </c>
      <c r="J538" s="115">
        <f t="shared" si="44"/>
        <v>45351</v>
      </c>
      <c r="K538" s="116" t="s">
        <v>13</v>
      </c>
    </row>
    <row r="539" spans="1:11" x14ac:dyDescent="0.15">
      <c r="A539" s="7" t="s">
        <v>2619</v>
      </c>
      <c r="B539" s="66">
        <v>45329</v>
      </c>
      <c r="C539" s="113" t="s">
        <v>2871</v>
      </c>
      <c r="D539" s="126" t="s">
        <v>2879</v>
      </c>
      <c r="E539" s="91">
        <v>1554.43</v>
      </c>
      <c r="F539" s="91">
        <v>0</v>
      </c>
      <c r="G539" s="92">
        <f t="shared" si="43"/>
        <v>476623.61999999994</v>
      </c>
      <c r="H539" s="170"/>
      <c r="I539" s="94">
        <f t="shared" si="45"/>
        <v>-1554.43</v>
      </c>
      <c r="J539" s="115">
        <f t="shared" si="44"/>
        <v>45351</v>
      </c>
      <c r="K539" s="116" t="s">
        <v>13</v>
      </c>
    </row>
    <row r="540" spans="1:11" x14ac:dyDescent="0.15">
      <c r="A540" s="7" t="s">
        <v>2619</v>
      </c>
      <c r="B540" s="66">
        <v>45329</v>
      </c>
      <c r="C540" s="113" t="s">
        <v>2880</v>
      </c>
      <c r="D540" s="126"/>
      <c r="E540" s="91">
        <v>67.5</v>
      </c>
      <c r="F540" s="91">
        <v>0</v>
      </c>
      <c r="G540" s="92">
        <f t="shared" si="43"/>
        <v>476556.11999999994</v>
      </c>
      <c r="H540" s="170"/>
      <c r="I540" s="94">
        <f t="shared" si="45"/>
        <v>-67.5</v>
      </c>
      <c r="J540" s="115">
        <f t="shared" si="44"/>
        <v>45351</v>
      </c>
      <c r="K540" s="116" t="s">
        <v>1876</v>
      </c>
    </row>
    <row r="541" spans="1:11" x14ac:dyDescent="0.15">
      <c r="A541" s="7" t="s">
        <v>2619</v>
      </c>
      <c r="B541" s="66">
        <v>45329</v>
      </c>
      <c r="C541" s="113" t="s">
        <v>2880</v>
      </c>
      <c r="D541" s="126"/>
      <c r="E541" s="91">
        <v>160.65</v>
      </c>
      <c r="F541" s="91">
        <v>0</v>
      </c>
      <c r="G541" s="92">
        <f t="shared" si="43"/>
        <v>476395.46999999991</v>
      </c>
      <c r="H541" s="170"/>
      <c r="I541" s="94">
        <f t="shared" si="45"/>
        <v>-160.65</v>
      </c>
      <c r="J541" s="115">
        <f t="shared" si="44"/>
        <v>45351</v>
      </c>
      <c r="K541" s="116" t="s">
        <v>1876</v>
      </c>
    </row>
    <row r="542" spans="1:11" x14ac:dyDescent="0.15">
      <c r="A542" s="7" t="s">
        <v>2619</v>
      </c>
      <c r="B542" s="66">
        <v>45329</v>
      </c>
      <c r="C542" s="113" t="s">
        <v>2880</v>
      </c>
      <c r="D542" s="126"/>
      <c r="E542" s="91">
        <v>78.75</v>
      </c>
      <c r="F542" s="91">
        <v>0</v>
      </c>
      <c r="G542" s="92">
        <f t="shared" si="43"/>
        <v>476316.71999999991</v>
      </c>
      <c r="H542" s="170"/>
      <c r="I542" s="94">
        <f t="shared" si="45"/>
        <v>-78.75</v>
      </c>
      <c r="J542" s="115">
        <f t="shared" si="44"/>
        <v>45351</v>
      </c>
      <c r="K542" s="116" t="s">
        <v>1876</v>
      </c>
    </row>
    <row r="543" spans="1:11" x14ac:dyDescent="0.15">
      <c r="A543" s="7" t="s">
        <v>2619</v>
      </c>
      <c r="B543" s="66">
        <v>45329</v>
      </c>
      <c r="C543" s="113" t="s">
        <v>2880</v>
      </c>
      <c r="D543" s="126"/>
      <c r="E543" s="91">
        <v>39.159999999999997</v>
      </c>
      <c r="F543" s="91">
        <v>0</v>
      </c>
      <c r="G543" s="92">
        <f t="shared" si="43"/>
        <v>476277.55999999994</v>
      </c>
      <c r="H543" s="170"/>
      <c r="I543" s="94">
        <f t="shared" si="45"/>
        <v>-39.159999999999997</v>
      </c>
      <c r="J543" s="115">
        <f t="shared" si="44"/>
        <v>45351</v>
      </c>
      <c r="K543" s="116" t="s">
        <v>1876</v>
      </c>
    </row>
    <row r="544" spans="1:11" x14ac:dyDescent="0.15">
      <c r="A544" s="7" t="s">
        <v>2619</v>
      </c>
      <c r="B544" s="66">
        <v>45329</v>
      </c>
      <c r="C544" s="113" t="s">
        <v>2880</v>
      </c>
      <c r="D544" s="126"/>
      <c r="E544" s="91">
        <v>0.59</v>
      </c>
      <c r="F544" s="91">
        <v>0</v>
      </c>
      <c r="G544" s="92">
        <f t="shared" si="43"/>
        <v>476276.96999999991</v>
      </c>
      <c r="H544" s="170"/>
      <c r="I544" s="94">
        <f t="shared" si="45"/>
        <v>-0.59</v>
      </c>
      <c r="J544" s="115">
        <f t="shared" si="44"/>
        <v>45351</v>
      </c>
      <c r="K544" s="116" t="s">
        <v>1876</v>
      </c>
    </row>
    <row r="545" spans="1:11" x14ac:dyDescent="0.15">
      <c r="A545" s="7" t="s">
        <v>2619</v>
      </c>
      <c r="B545" s="66">
        <v>45329</v>
      </c>
      <c r="C545" s="113" t="s">
        <v>2880</v>
      </c>
      <c r="D545" s="126"/>
      <c r="E545" s="91">
        <v>0.59</v>
      </c>
      <c r="F545" s="91">
        <v>0</v>
      </c>
      <c r="G545" s="92">
        <f t="shared" si="43"/>
        <v>476276.37999999989</v>
      </c>
      <c r="H545" s="170"/>
      <c r="I545" s="94">
        <f t="shared" si="45"/>
        <v>-0.59</v>
      </c>
      <c r="J545" s="115">
        <f t="shared" si="44"/>
        <v>45351</v>
      </c>
      <c r="K545" s="116" t="s">
        <v>1876</v>
      </c>
    </row>
    <row r="546" spans="1:11" x14ac:dyDescent="0.15">
      <c r="A546" s="7" t="s">
        <v>2619</v>
      </c>
      <c r="B546" s="66">
        <v>45329</v>
      </c>
      <c r="C546" s="113" t="s">
        <v>2880</v>
      </c>
      <c r="D546" s="126"/>
      <c r="E546" s="91">
        <v>0.01</v>
      </c>
      <c r="F546" s="91">
        <v>0</v>
      </c>
      <c r="G546" s="92">
        <f t="shared" si="43"/>
        <v>476276.36999999988</v>
      </c>
      <c r="H546" s="170"/>
      <c r="I546" s="94">
        <f t="shared" si="45"/>
        <v>-0.01</v>
      </c>
      <c r="J546" s="115">
        <f t="shared" si="44"/>
        <v>45351</v>
      </c>
      <c r="K546" s="116" t="s">
        <v>1876</v>
      </c>
    </row>
    <row r="547" spans="1:11" x14ac:dyDescent="0.15">
      <c r="A547" s="7" t="s">
        <v>2619</v>
      </c>
      <c r="B547" s="66">
        <v>45329</v>
      </c>
      <c r="C547" s="113" t="s">
        <v>2880</v>
      </c>
      <c r="D547" s="126"/>
      <c r="E547" s="91">
        <v>138.37</v>
      </c>
      <c r="F547" s="91">
        <v>0</v>
      </c>
      <c r="G547" s="92">
        <f t="shared" si="43"/>
        <v>476137.99999999988</v>
      </c>
      <c r="H547" s="170"/>
      <c r="I547" s="94">
        <f t="shared" si="45"/>
        <v>-138.37</v>
      </c>
      <c r="J547" s="115">
        <f t="shared" si="44"/>
        <v>45351</v>
      </c>
      <c r="K547" s="116" t="s">
        <v>1876</v>
      </c>
    </row>
    <row r="548" spans="1:11" x14ac:dyDescent="0.15">
      <c r="A548" s="7" t="s">
        <v>2619</v>
      </c>
      <c r="B548" s="66">
        <v>45329</v>
      </c>
      <c r="C548" s="113" t="s">
        <v>2880</v>
      </c>
      <c r="D548" s="126"/>
      <c r="E548" s="91">
        <v>160.19999999999999</v>
      </c>
      <c r="F548" s="91">
        <v>0</v>
      </c>
      <c r="G548" s="92">
        <f t="shared" si="43"/>
        <v>475977.79999999987</v>
      </c>
      <c r="H548" s="170"/>
      <c r="I548" s="94">
        <f t="shared" si="45"/>
        <v>-160.19999999999999</v>
      </c>
      <c r="J548" s="115">
        <f t="shared" si="44"/>
        <v>45351</v>
      </c>
      <c r="K548" s="116" t="s">
        <v>1876</v>
      </c>
    </row>
    <row r="549" spans="1:11" x14ac:dyDescent="0.15">
      <c r="A549" s="7" t="s">
        <v>2619</v>
      </c>
      <c r="B549" s="66">
        <v>45329</v>
      </c>
      <c r="C549" s="113" t="s">
        <v>2880</v>
      </c>
      <c r="D549" s="126"/>
      <c r="E549" s="91">
        <v>95.62</v>
      </c>
      <c r="F549" s="91">
        <v>0</v>
      </c>
      <c r="G549" s="92">
        <f t="shared" si="43"/>
        <v>475882.17999999988</v>
      </c>
      <c r="H549" s="170"/>
      <c r="I549" s="94">
        <f t="shared" si="45"/>
        <v>-95.62</v>
      </c>
      <c r="J549" s="115">
        <f t="shared" si="44"/>
        <v>45351</v>
      </c>
      <c r="K549" s="116" t="s">
        <v>1876</v>
      </c>
    </row>
    <row r="550" spans="1:11" x14ac:dyDescent="0.15">
      <c r="A550" s="7" t="s">
        <v>2619</v>
      </c>
      <c r="B550" s="66">
        <v>45329</v>
      </c>
      <c r="C550" s="113" t="s">
        <v>2880</v>
      </c>
      <c r="D550" s="126"/>
      <c r="E550" s="91">
        <v>157.5</v>
      </c>
      <c r="F550" s="91">
        <v>0</v>
      </c>
      <c r="G550" s="92">
        <f t="shared" si="43"/>
        <v>475724.67999999988</v>
      </c>
      <c r="H550" s="170"/>
      <c r="I550" s="94">
        <f t="shared" si="45"/>
        <v>-157.5</v>
      </c>
      <c r="J550" s="115">
        <f t="shared" si="44"/>
        <v>45351</v>
      </c>
      <c r="K550" s="116" t="s">
        <v>1876</v>
      </c>
    </row>
    <row r="551" spans="1:11" x14ac:dyDescent="0.15">
      <c r="A551" s="7" t="s">
        <v>2619</v>
      </c>
      <c r="B551" s="66">
        <v>45329</v>
      </c>
      <c r="C551" s="113" t="s">
        <v>2880</v>
      </c>
      <c r="D551" s="126"/>
      <c r="E551" s="91">
        <v>129.37</v>
      </c>
      <c r="F551" s="91">
        <v>0</v>
      </c>
      <c r="G551" s="92">
        <f t="shared" si="43"/>
        <v>475595.30999999988</v>
      </c>
      <c r="H551" s="170"/>
      <c r="I551" s="94">
        <f t="shared" si="45"/>
        <v>-129.37</v>
      </c>
      <c r="J551" s="115">
        <f t="shared" si="44"/>
        <v>45351</v>
      </c>
      <c r="K551" s="116" t="s">
        <v>1876</v>
      </c>
    </row>
    <row r="552" spans="1:11" x14ac:dyDescent="0.15">
      <c r="A552" s="7" t="s">
        <v>2619</v>
      </c>
      <c r="B552" s="66">
        <v>45329</v>
      </c>
      <c r="C552" s="113" t="s">
        <v>2880</v>
      </c>
      <c r="D552" s="126"/>
      <c r="E552" s="91">
        <v>28.5</v>
      </c>
      <c r="F552" s="91">
        <v>0</v>
      </c>
      <c r="G552" s="92">
        <f t="shared" ref="G552:G615" si="46">G551+F552-E552</f>
        <v>475566.80999999988</v>
      </c>
      <c r="H552" s="170"/>
      <c r="I552" s="94">
        <f t="shared" si="45"/>
        <v>-28.5</v>
      </c>
      <c r="J552" s="115">
        <f t="shared" ref="J552:J615" si="47">EOMONTH(B552,0)</f>
        <v>45351</v>
      </c>
      <c r="K552" s="116" t="s">
        <v>1876</v>
      </c>
    </row>
    <row r="553" spans="1:11" x14ac:dyDescent="0.15">
      <c r="A553" s="7" t="s">
        <v>2619</v>
      </c>
      <c r="B553" s="66">
        <v>45329</v>
      </c>
      <c r="C553" s="113" t="s">
        <v>2880</v>
      </c>
      <c r="D553" s="126"/>
      <c r="E553" s="91">
        <v>131.25</v>
      </c>
      <c r="F553" s="91">
        <v>0</v>
      </c>
      <c r="G553" s="92">
        <f t="shared" si="46"/>
        <v>475435.55999999988</v>
      </c>
      <c r="H553" s="170"/>
      <c r="I553" s="94">
        <f t="shared" si="45"/>
        <v>-131.25</v>
      </c>
      <c r="J553" s="115">
        <f t="shared" si="47"/>
        <v>45351</v>
      </c>
      <c r="K553" s="116" t="s">
        <v>1876</v>
      </c>
    </row>
    <row r="554" spans="1:11" x14ac:dyDescent="0.15">
      <c r="A554" s="7" t="s">
        <v>2619</v>
      </c>
      <c r="B554" s="66">
        <v>45329</v>
      </c>
      <c r="C554" s="113" t="s">
        <v>2880</v>
      </c>
      <c r="D554" s="126"/>
      <c r="E554" s="91">
        <v>18</v>
      </c>
      <c r="F554" s="91">
        <v>0</v>
      </c>
      <c r="G554" s="92">
        <f t="shared" si="46"/>
        <v>475417.55999999988</v>
      </c>
      <c r="H554" s="170"/>
      <c r="I554" s="94">
        <f t="shared" si="45"/>
        <v>-18</v>
      </c>
      <c r="J554" s="115">
        <f t="shared" si="47"/>
        <v>45351</v>
      </c>
      <c r="K554" s="116" t="s">
        <v>1876</v>
      </c>
    </row>
    <row r="555" spans="1:11" x14ac:dyDescent="0.15">
      <c r="A555" s="7" t="s">
        <v>2619</v>
      </c>
      <c r="B555" s="66">
        <v>45329</v>
      </c>
      <c r="C555" s="113" t="s">
        <v>2880</v>
      </c>
      <c r="D555" s="126"/>
      <c r="E555" s="91">
        <v>78.37</v>
      </c>
      <c r="F555" s="91">
        <v>0</v>
      </c>
      <c r="G555" s="92">
        <f t="shared" si="46"/>
        <v>475339.18999999989</v>
      </c>
      <c r="H555" s="170"/>
      <c r="I555" s="94">
        <f t="shared" si="45"/>
        <v>-78.37</v>
      </c>
      <c r="J555" s="115">
        <f t="shared" si="47"/>
        <v>45351</v>
      </c>
      <c r="K555" s="116" t="s">
        <v>1876</v>
      </c>
    </row>
    <row r="556" spans="1:11" x14ac:dyDescent="0.15">
      <c r="A556" s="7" t="s">
        <v>2619</v>
      </c>
      <c r="B556" s="66">
        <v>45329</v>
      </c>
      <c r="C556" s="113" t="s">
        <v>2880</v>
      </c>
      <c r="D556" s="126"/>
      <c r="E556" s="91">
        <v>13.95</v>
      </c>
      <c r="F556" s="91">
        <v>0</v>
      </c>
      <c r="G556" s="92">
        <f t="shared" si="46"/>
        <v>475325.23999999987</v>
      </c>
      <c r="H556" s="170"/>
      <c r="I556" s="94">
        <f t="shared" si="45"/>
        <v>-13.95</v>
      </c>
      <c r="J556" s="115">
        <f t="shared" si="47"/>
        <v>45351</v>
      </c>
      <c r="K556" s="116" t="s">
        <v>1876</v>
      </c>
    </row>
    <row r="557" spans="1:11" x14ac:dyDescent="0.15">
      <c r="A557" s="7" t="s">
        <v>2619</v>
      </c>
      <c r="B557" s="66">
        <v>45329</v>
      </c>
      <c r="C557" s="113" t="s">
        <v>2880</v>
      </c>
      <c r="D557" s="126"/>
      <c r="E557" s="91">
        <v>9.6199999999999992</v>
      </c>
      <c r="F557" s="91">
        <v>0</v>
      </c>
      <c r="G557" s="92">
        <f t="shared" si="46"/>
        <v>475315.61999999988</v>
      </c>
      <c r="H557" s="170"/>
      <c r="I557" s="94">
        <f t="shared" si="45"/>
        <v>-9.6199999999999992</v>
      </c>
      <c r="J557" s="115">
        <f t="shared" si="47"/>
        <v>45351</v>
      </c>
      <c r="K557" s="116" t="s">
        <v>1876</v>
      </c>
    </row>
    <row r="558" spans="1:11" x14ac:dyDescent="0.15">
      <c r="A558" s="7" t="s">
        <v>2619</v>
      </c>
      <c r="B558" s="66">
        <v>45329</v>
      </c>
      <c r="C558" s="113" t="s">
        <v>2880</v>
      </c>
      <c r="D558" s="126"/>
      <c r="E558" s="91">
        <v>86.25</v>
      </c>
      <c r="F558" s="91">
        <v>0</v>
      </c>
      <c r="G558" s="92">
        <f t="shared" si="46"/>
        <v>475229.36999999988</v>
      </c>
      <c r="H558" s="170"/>
      <c r="I558" s="94">
        <f t="shared" si="45"/>
        <v>-86.25</v>
      </c>
      <c r="J558" s="115">
        <f t="shared" si="47"/>
        <v>45351</v>
      </c>
      <c r="K558" s="116" t="s">
        <v>1876</v>
      </c>
    </row>
    <row r="559" spans="1:11" x14ac:dyDescent="0.15">
      <c r="A559" s="7" t="s">
        <v>2619</v>
      </c>
      <c r="B559" s="66">
        <v>45329</v>
      </c>
      <c r="C559" s="113" t="s">
        <v>2880</v>
      </c>
      <c r="D559" s="126"/>
      <c r="E559" s="91">
        <v>101.25</v>
      </c>
      <c r="F559" s="91">
        <v>0</v>
      </c>
      <c r="G559" s="92">
        <f t="shared" si="46"/>
        <v>475128.11999999988</v>
      </c>
      <c r="H559" s="170"/>
      <c r="I559" s="94">
        <f t="shared" si="45"/>
        <v>-101.25</v>
      </c>
      <c r="J559" s="115">
        <f t="shared" si="47"/>
        <v>45351</v>
      </c>
      <c r="K559" s="116" t="s">
        <v>1876</v>
      </c>
    </row>
    <row r="560" spans="1:11" x14ac:dyDescent="0.15">
      <c r="A560" s="7" t="s">
        <v>2619</v>
      </c>
      <c r="B560" s="66">
        <v>45329</v>
      </c>
      <c r="C560" s="113" t="s">
        <v>2880</v>
      </c>
      <c r="D560" s="126"/>
      <c r="E560" s="91">
        <v>9.9</v>
      </c>
      <c r="F560" s="91">
        <v>0</v>
      </c>
      <c r="G560" s="92">
        <f t="shared" si="46"/>
        <v>475118.21999999986</v>
      </c>
      <c r="H560" s="170"/>
      <c r="I560" s="94">
        <f t="shared" si="45"/>
        <v>-9.9</v>
      </c>
      <c r="J560" s="115">
        <f t="shared" si="47"/>
        <v>45351</v>
      </c>
      <c r="K560" s="116" t="s">
        <v>1876</v>
      </c>
    </row>
    <row r="561" spans="1:11" x14ac:dyDescent="0.15">
      <c r="A561" s="7" t="s">
        <v>2619</v>
      </c>
      <c r="B561" s="66">
        <v>45329</v>
      </c>
      <c r="C561" s="113" t="s">
        <v>2880</v>
      </c>
      <c r="D561" s="126"/>
      <c r="E561" s="91">
        <v>12</v>
      </c>
      <c r="F561" s="91">
        <v>0</v>
      </c>
      <c r="G561" s="92">
        <f t="shared" si="46"/>
        <v>475106.21999999986</v>
      </c>
      <c r="H561" s="170"/>
      <c r="I561" s="94">
        <f t="shared" si="45"/>
        <v>-12</v>
      </c>
      <c r="J561" s="115">
        <f t="shared" si="47"/>
        <v>45351</v>
      </c>
      <c r="K561" s="116" t="s">
        <v>1876</v>
      </c>
    </row>
    <row r="562" spans="1:11" x14ac:dyDescent="0.15">
      <c r="A562" s="7" t="s">
        <v>2619</v>
      </c>
      <c r="B562" s="66">
        <v>45329</v>
      </c>
      <c r="C562" s="113" t="s">
        <v>2880</v>
      </c>
      <c r="D562" s="126"/>
      <c r="E562" s="91">
        <v>18</v>
      </c>
      <c r="F562" s="91">
        <v>0</v>
      </c>
      <c r="G562" s="92">
        <f t="shared" si="46"/>
        <v>475088.21999999986</v>
      </c>
      <c r="H562" s="170"/>
      <c r="I562" s="94">
        <f t="shared" si="45"/>
        <v>-18</v>
      </c>
      <c r="J562" s="115">
        <f t="shared" si="47"/>
        <v>45351</v>
      </c>
      <c r="K562" s="116" t="s">
        <v>1876</v>
      </c>
    </row>
    <row r="563" spans="1:11" x14ac:dyDescent="0.15">
      <c r="A563" s="7" t="s">
        <v>2619</v>
      </c>
      <c r="B563" s="66">
        <v>45329</v>
      </c>
      <c r="C563" s="113" t="s">
        <v>2880</v>
      </c>
      <c r="D563" s="126"/>
      <c r="E563" s="91">
        <v>13.5</v>
      </c>
      <c r="F563" s="91">
        <v>0</v>
      </c>
      <c r="G563" s="92">
        <f t="shared" si="46"/>
        <v>475074.71999999986</v>
      </c>
      <c r="H563" s="170"/>
      <c r="I563" s="94">
        <f t="shared" si="45"/>
        <v>-13.5</v>
      </c>
      <c r="J563" s="115">
        <f t="shared" si="47"/>
        <v>45351</v>
      </c>
      <c r="K563" s="116" t="s">
        <v>1876</v>
      </c>
    </row>
    <row r="564" spans="1:11" x14ac:dyDescent="0.15">
      <c r="A564" s="7" t="s">
        <v>2619</v>
      </c>
      <c r="B564" s="66">
        <v>45329</v>
      </c>
      <c r="C564" s="113" t="s">
        <v>2880</v>
      </c>
      <c r="D564" s="126"/>
      <c r="E564" s="91">
        <v>13.5</v>
      </c>
      <c r="F564" s="91">
        <v>0</v>
      </c>
      <c r="G564" s="92">
        <f t="shared" si="46"/>
        <v>475061.21999999986</v>
      </c>
      <c r="H564" s="170"/>
      <c r="I564" s="94">
        <f t="shared" si="45"/>
        <v>-13.5</v>
      </c>
      <c r="J564" s="115">
        <f t="shared" si="47"/>
        <v>45351</v>
      </c>
      <c r="K564" s="116" t="s">
        <v>1876</v>
      </c>
    </row>
    <row r="565" spans="1:11" x14ac:dyDescent="0.15">
      <c r="A565" s="7" t="s">
        <v>2619</v>
      </c>
      <c r="B565" s="66">
        <v>45329</v>
      </c>
      <c r="C565" s="113" t="s">
        <v>2880</v>
      </c>
      <c r="D565" s="126"/>
      <c r="E565" s="91">
        <v>9.4499999999999993</v>
      </c>
      <c r="F565" s="91">
        <v>0</v>
      </c>
      <c r="G565" s="92">
        <f t="shared" si="46"/>
        <v>475051.76999999984</v>
      </c>
      <c r="H565" s="170"/>
      <c r="I565" s="94">
        <f t="shared" si="45"/>
        <v>-9.4499999999999993</v>
      </c>
      <c r="J565" s="115">
        <f t="shared" si="47"/>
        <v>45351</v>
      </c>
      <c r="K565" s="116" t="s">
        <v>1876</v>
      </c>
    </row>
    <row r="566" spans="1:11" x14ac:dyDescent="0.15">
      <c r="A566" s="7" t="s">
        <v>2619</v>
      </c>
      <c r="B566" s="66">
        <v>45329</v>
      </c>
      <c r="C566" s="113" t="s">
        <v>2880</v>
      </c>
      <c r="D566" s="126"/>
      <c r="E566" s="91">
        <v>42.75</v>
      </c>
      <c r="F566" s="91">
        <v>0</v>
      </c>
      <c r="G566" s="92">
        <f t="shared" si="46"/>
        <v>475009.01999999984</v>
      </c>
      <c r="H566" s="170"/>
      <c r="I566" s="94">
        <f t="shared" si="45"/>
        <v>-42.75</v>
      </c>
      <c r="J566" s="115">
        <f t="shared" si="47"/>
        <v>45351</v>
      </c>
      <c r="K566" s="116" t="s">
        <v>1876</v>
      </c>
    </row>
    <row r="567" spans="1:11" x14ac:dyDescent="0.15">
      <c r="A567" s="7" t="s">
        <v>2619</v>
      </c>
      <c r="B567" s="66">
        <v>45329</v>
      </c>
      <c r="C567" s="113" t="s">
        <v>2880</v>
      </c>
      <c r="D567" s="126"/>
      <c r="E567" s="91">
        <v>28.31</v>
      </c>
      <c r="F567" s="91">
        <v>0</v>
      </c>
      <c r="G567" s="92">
        <f t="shared" si="46"/>
        <v>474980.70999999985</v>
      </c>
      <c r="H567" s="170"/>
      <c r="I567" s="94">
        <f t="shared" si="45"/>
        <v>-28.31</v>
      </c>
      <c r="J567" s="115">
        <f t="shared" si="47"/>
        <v>45351</v>
      </c>
      <c r="K567" s="116" t="s">
        <v>1876</v>
      </c>
    </row>
    <row r="568" spans="1:11" x14ac:dyDescent="0.15">
      <c r="A568" s="7" t="s">
        <v>2619</v>
      </c>
      <c r="B568" s="66">
        <v>45329</v>
      </c>
      <c r="C568" s="113" t="s">
        <v>2880</v>
      </c>
      <c r="D568" s="126"/>
      <c r="E568" s="91">
        <v>28.31</v>
      </c>
      <c r="F568" s="91">
        <v>0</v>
      </c>
      <c r="G568" s="92">
        <f t="shared" si="46"/>
        <v>474952.39999999985</v>
      </c>
      <c r="H568" s="170"/>
      <c r="I568" s="94">
        <f t="shared" si="45"/>
        <v>-28.31</v>
      </c>
      <c r="J568" s="115">
        <f t="shared" si="47"/>
        <v>45351</v>
      </c>
      <c r="K568" s="116" t="s">
        <v>1876</v>
      </c>
    </row>
    <row r="569" spans="1:11" x14ac:dyDescent="0.15">
      <c r="A569" s="7" t="s">
        <v>2619</v>
      </c>
      <c r="B569" s="66">
        <v>45329</v>
      </c>
      <c r="C569" s="113" t="s">
        <v>2880</v>
      </c>
      <c r="D569" s="126"/>
      <c r="E569" s="91">
        <v>28.12</v>
      </c>
      <c r="F569" s="91">
        <v>0</v>
      </c>
      <c r="G569" s="92">
        <f t="shared" si="46"/>
        <v>474924.27999999985</v>
      </c>
      <c r="H569" s="170"/>
      <c r="I569" s="94">
        <f t="shared" si="45"/>
        <v>-28.12</v>
      </c>
      <c r="J569" s="115">
        <f t="shared" si="47"/>
        <v>45351</v>
      </c>
      <c r="K569" s="116" t="s">
        <v>1876</v>
      </c>
    </row>
    <row r="570" spans="1:11" x14ac:dyDescent="0.15">
      <c r="A570" s="7" t="s">
        <v>2619</v>
      </c>
      <c r="B570" s="66">
        <v>45329</v>
      </c>
      <c r="C570" s="113" t="s">
        <v>2880</v>
      </c>
      <c r="D570" s="126"/>
      <c r="E570" s="91">
        <v>0.52</v>
      </c>
      <c r="F570" s="91">
        <v>0</v>
      </c>
      <c r="G570" s="92">
        <f t="shared" si="46"/>
        <v>474923.75999999983</v>
      </c>
      <c r="H570" s="170"/>
      <c r="I570" s="94">
        <f t="shared" si="45"/>
        <v>-0.52</v>
      </c>
      <c r="J570" s="115">
        <f t="shared" si="47"/>
        <v>45351</v>
      </c>
      <c r="K570" s="116" t="s">
        <v>1876</v>
      </c>
    </row>
    <row r="571" spans="1:11" x14ac:dyDescent="0.15">
      <c r="A571" s="7" t="s">
        <v>2619</v>
      </c>
      <c r="B571" s="66">
        <v>45329</v>
      </c>
      <c r="C571" s="113" t="s">
        <v>2880</v>
      </c>
      <c r="D571" s="126"/>
      <c r="E571" s="91">
        <v>0.01</v>
      </c>
      <c r="F571" s="91">
        <v>0</v>
      </c>
      <c r="G571" s="92">
        <f t="shared" si="46"/>
        <v>474923.74999999983</v>
      </c>
      <c r="H571" s="170"/>
      <c r="I571" s="94">
        <f t="shared" si="45"/>
        <v>-0.01</v>
      </c>
      <c r="J571" s="115">
        <f t="shared" si="47"/>
        <v>45351</v>
      </c>
      <c r="K571" s="116" t="s">
        <v>1876</v>
      </c>
    </row>
    <row r="572" spans="1:11" x14ac:dyDescent="0.15">
      <c r="A572" s="7" t="s">
        <v>2619</v>
      </c>
      <c r="B572" s="66">
        <v>45329</v>
      </c>
      <c r="C572" s="113" t="s">
        <v>2880</v>
      </c>
      <c r="D572" s="126"/>
      <c r="E572" s="91">
        <v>146.25</v>
      </c>
      <c r="F572" s="91">
        <v>0</v>
      </c>
      <c r="G572" s="92">
        <f t="shared" si="46"/>
        <v>474777.49999999983</v>
      </c>
      <c r="H572" s="170"/>
      <c r="I572" s="94">
        <f t="shared" si="45"/>
        <v>-146.25</v>
      </c>
      <c r="J572" s="115">
        <f t="shared" si="47"/>
        <v>45351</v>
      </c>
      <c r="K572" s="116" t="s">
        <v>1876</v>
      </c>
    </row>
    <row r="573" spans="1:11" x14ac:dyDescent="0.15">
      <c r="A573" s="7" t="s">
        <v>2619</v>
      </c>
      <c r="B573" s="66">
        <v>45329</v>
      </c>
      <c r="C573" s="113" t="s">
        <v>2880</v>
      </c>
      <c r="D573" s="126"/>
      <c r="E573" s="91">
        <v>157.5</v>
      </c>
      <c r="F573" s="91">
        <v>0</v>
      </c>
      <c r="G573" s="92">
        <f t="shared" si="46"/>
        <v>474619.99999999983</v>
      </c>
      <c r="H573" s="170"/>
      <c r="I573" s="94">
        <f t="shared" si="45"/>
        <v>-157.5</v>
      </c>
      <c r="J573" s="115">
        <f t="shared" si="47"/>
        <v>45351</v>
      </c>
      <c r="K573" s="116" t="s">
        <v>1876</v>
      </c>
    </row>
    <row r="574" spans="1:11" x14ac:dyDescent="0.15">
      <c r="A574" s="7" t="s">
        <v>2619</v>
      </c>
      <c r="B574" s="66">
        <v>45329</v>
      </c>
      <c r="C574" s="113" t="s">
        <v>2880</v>
      </c>
      <c r="D574" s="126"/>
      <c r="E574" s="91">
        <v>14.4</v>
      </c>
      <c r="F574" s="91">
        <v>0</v>
      </c>
      <c r="G574" s="92">
        <f t="shared" si="46"/>
        <v>474605.5999999998</v>
      </c>
      <c r="H574" s="170"/>
      <c r="I574" s="94">
        <f t="shared" si="45"/>
        <v>-14.4</v>
      </c>
      <c r="J574" s="115">
        <f t="shared" si="47"/>
        <v>45351</v>
      </c>
      <c r="K574" s="116" t="s">
        <v>1876</v>
      </c>
    </row>
    <row r="575" spans="1:11" x14ac:dyDescent="0.15">
      <c r="A575" s="7" t="s">
        <v>2619</v>
      </c>
      <c r="B575" s="66">
        <v>45329</v>
      </c>
      <c r="C575" s="113" t="s">
        <v>2880</v>
      </c>
      <c r="D575" s="126"/>
      <c r="E575" s="91">
        <v>37.5</v>
      </c>
      <c r="F575" s="91">
        <v>0</v>
      </c>
      <c r="G575" s="92">
        <f t="shared" si="46"/>
        <v>474568.0999999998</v>
      </c>
      <c r="H575" s="170"/>
      <c r="I575" s="94">
        <f t="shared" si="45"/>
        <v>-37.5</v>
      </c>
      <c r="J575" s="115">
        <f t="shared" si="47"/>
        <v>45351</v>
      </c>
      <c r="K575" s="116" t="s">
        <v>1876</v>
      </c>
    </row>
    <row r="576" spans="1:11" x14ac:dyDescent="0.15">
      <c r="A576" s="7" t="s">
        <v>2619</v>
      </c>
      <c r="B576" s="66">
        <v>45329</v>
      </c>
      <c r="C576" s="113" t="s">
        <v>2880</v>
      </c>
      <c r="D576" s="126"/>
      <c r="E576" s="91">
        <v>4.5</v>
      </c>
      <c r="F576" s="91">
        <v>0</v>
      </c>
      <c r="G576" s="92">
        <f t="shared" si="46"/>
        <v>474563.5999999998</v>
      </c>
      <c r="H576" s="170"/>
      <c r="I576" s="94">
        <f t="shared" si="45"/>
        <v>-4.5</v>
      </c>
      <c r="J576" s="115">
        <f t="shared" si="47"/>
        <v>45351</v>
      </c>
      <c r="K576" s="116" t="s">
        <v>1876</v>
      </c>
    </row>
    <row r="577" spans="1:11" x14ac:dyDescent="0.15">
      <c r="A577" s="7" t="s">
        <v>2619</v>
      </c>
      <c r="B577" s="66">
        <v>45329</v>
      </c>
      <c r="C577" s="113" t="s">
        <v>2880</v>
      </c>
      <c r="D577" s="126"/>
      <c r="E577" s="91">
        <v>11.25</v>
      </c>
      <c r="F577" s="91">
        <v>0</v>
      </c>
      <c r="G577" s="92">
        <f t="shared" si="46"/>
        <v>474552.3499999998</v>
      </c>
      <c r="H577" s="170"/>
      <c r="I577" s="94">
        <f t="shared" si="45"/>
        <v>-11.25</v>
      </c>
      <c r="J577" s="115">
        <f t="shared" si="47"/>
        <v>45351</v>
      </c>
      <c r="K577" s="116" t="s">
        <v>1876</v>
      </c>
    </row>
    <row r="578" spans="1:11" x14ac:dyDescent="0.15">
      <c r="A578" s="7" t="s">
        <v>2619</v>
      </c>
      <c r="B578" s="66">
        <v>45329</v>
      </c>
      <c r="C578" s="113" t="s">
        <v>2880</v>
      </c>
      <c r="D578" s="126"/>
      <c r="E578" s="91">
        <v>315</v>
      </c>
      <c r="F578" s="91">
        <v>0</v>
      </c>
      <c r="G578" s="92">
        <f t="shared" si="46"/>
        <v>474237.3499999998</v>
      </c>
      <c r="H578" s="170"/>
      <c r="I578" s="94">
        <f t="shared" si="45"/>
        <v>-315</v>
      </c>
      <c r="J578" s="115">
        <f t="shared" si="47"/>
        <v>45351</v>
      </c>
      <c r="K578" s="116" t="s">
        <v>1876</v>
      </c>
    </row>
    <row r="579" spans="1:11" x14ac:dyDescent="0.15">
      <c r="A579" s="7" t="s">
        <v>2619</v>
      </c>
      <c r="B579" s="66">
        <v>45329</v>
      </c>
      <c r="C579" s="113" t="s">
        <v>2880</v>
      </c>
      <c r="D579" s="126"/>
      <c r="E579" s="91">
        <v>37.5</v>
      </c>
      <c r="F579" s="91">
        <v>0</v>
      </c>
      <c r="G579" s="92">
        <f t="shared" si="46"/>
        <v>474199.8499999998</v>
      </c>
      <c r="H579" s="170"/>
      <c r="I579" s="94">
        <f t="shared" si="45"/>
        <v>-37.5</v>
      </c>
      <c r="J579" s="115">
        <f t="shared" si="47"/>
        <v>45351</v>
      </c>
      <c r="K579" s="116" t="s">
        <v>1876</v>
      </c>
    </row>
    <row r="580" spans="1:11" x14ac:dyDescent="0.15">
      <c r="A580" s="7" t="s">
        <v>2619</v>
      </c>
      <c r="B580" s="66">
        <v>45329</v>
      </c>
      <c r="C580" s="113" t="s">
        <v>2880</v>
      </c>
      <c r="D580" s="126"/>
      <c r="E580" s="91">
        <v>78.37</v>
      </c>
      <c r="F580" s="91">
        <v>0</v>
      </c>
      <c r="G580" s="92">
        <f t="shared" si="46"/>
        <v>474121.47999999981</v>
      </c>
      <c r="H580" s="170"/>
      <c r="I580" s="94">
        <f t="shared" si="45"/>
        <v>-78.37</v>
      </c>
      <c r="J580" s="115">
        <f t="shared" si="47"/>
        <v>45351</v>
      </c>
      <c r="K580" s="116" t="s">
        <v>1876</v>
      </c>
    </row>
    <row r="581" spans="1:11" x14ac:dyDescent="0.15">
      <c r="A581" s="7" t="s">
        <v>2619</v>
      </c>
      <c r="B581" s="66">
        <v>45329</v>
      </c>
      <c r="C581" s="113" t="s">
        <v>2880</v>
      </c>
      <c r="D581" s="126"/>
      <c r="E581" s="91">
        <v>48.75</v>
      </c>
      <c r="F581" s="91">
        <v>0</v>
      </c>
      <c r="G581" s="92">
        <f t="shared" si="46"/>
        <v>474072.72999999981</v>
      </c>
      <c r="H581" s="170"/>
      <c r="I581" s="94">
        <f t="shared" si="45"/>
        <v>-48.75</v>
      </c>
      <c r="J581" s="115">
        <f t="shared" si="47"/>
        <v>45351</v>
      </c>
      <c r="K581" s="116" t="s">
        <v>1876</v>
      </c>
    </row>
    <row r="582" spans="1:11" x14ac:dyDescent="0.15">
      <c r="A582" s="7" t="s">
        <v>2619</v>
      </c>
      <c r="B582" s="66">
        <v>45329</v>
      </c>
      <c r="C582" s="113" t="s">
        <v>2880</v>
      </c>
      <c r="D582" s="126"/>
      <c r="E582" s="91">
        <v>28.12</v>
      </c>
      <c r="F582" s="91">
        <v>0</v>
      </c>
      <c r="G582" s="92">
        <f t="shared" si="46"/>
        <v>474044.60999999981</v>
      </c>
      <c r="H582" s="170"/>
      <c r="I582" s="94">
        <f t="shared" si="45"/>
        <v>-28.12</v>
      </c>
      <c r="J582" s="115">
        <f t="shared" si="47"/>
        <v>45351</v>
      </c>
      <c r="K582" s="116" t="s">
        <v>1876</v>
      </c>
    </row>
    <row r="583" spans="1:11" x14ac:dyDescent="0.15">
      <c r="A583" s="7" t="s">
        <v>2619</v>
      </c>
      <c r="B583" s="66">
        <v>45329</v>
      </c>
      <c r="C583" s="113" t="s">
        <v>2880</v>
      </c>
      <c r="D583" s="126"/>
      <c r="E583" s="91">
        <v>18</v>
      </c>
      <c r="F583" s="91">
        <v>0</v>
      </c>
      <c r="G583" s="92">
        <f t="shared" si="46"/>
        <v>474026.60999999981</v>
      </c>
      <c r="H583" s="170"/>
      <c r="I583" s="94">
        <f t="shared" ref="I583:I646" si="48">-E583+F583</f>
        <v>-18</v>
      </c>
      <c r="J583" s="115">
        <f t="shared" si="47"/>
        <v>45351</v>
      </c>
      <c r="K583" s="116" t="s">
        <v>1876</v>
      </c>
    </row>
    <row r="584" spans="1:11" x14ac:dyDescent="0.15">
      <c r="A584" s="7" t="s">
        <v>2619</v>
      </c>
      <c r="B584" s="66">
        <v>45329</v>
      </c>
      <c r="C584" s="113" t="s">
        <v>2880</v>
      </c>
      <c r="D584" s="126"/>
      <c r="E584" s="91">
        <v>9.4499999999999993</v>
      </c>
      <c r="F584" s="91">
        <v>0</v>
      </c>
      <c r="G584" s="92">
        <f t="shared" si="46"/>
        <v>474017.1599999998</v>
      </c>
      <c r="H584" s="170"/>
      <c r="I584" s="94">
        <f t="shared" si="48"/>
        <v>-9.4499999999999993</v>
      </c>
      <c r="J584" s="115">
        <f t="shared" si="47"/>
        <v>45351</v>
      </c>
      <c r="K584" s="116" t="s">
        <v>1876</v>
      </c>
    </row>
    <row r="585" spans="1:11" x14ac:dyDescent="0.15">
      <c r="A585" s="7" t="s">
        <v>2619</v>
      </c>
      <c r="B585" s="66">
        <v>45329</v>
      </c>
      <c r="C585" s="113" t="s">
        <v>2880</v>
      </c>
      <c r="D585" s="126"/>
      <c r="E585" s="91">
        <v>63.75</v>
      </c>
      <c r="F585" s="91">
        <v>0</v>
      </c>
      <c r="G585" s="92">
        <f t="shared" si="46"/>
        <v>473953.4099999998</v>
      </c>
      <c r="H585" s="170"/>
      <c r="I585" s="94">
        <f t="shared" si="48"/>
        <v>-63.75</v>
      </c>
      <c r="J585" s="115">
        <f t="shared" si="47"/>
        <v>45351</v>
      </c>
      <c r="K585" s="116" t="s">
        <v>1876</v>
      </c>
    </row>
    <row r="586" spans="1:11" x14ac:dyDescent="0.15">
      <c r="A586" s="7" t="s">
        <v>2619</v>
      </c>
      <c r="B586" s="66">
        <v>45329</v>
      </c>
      <c r="C586" s="113" t="s">
        <v>2880</v>
      </c>
      <c r="D586" s="126"/>
      <c r="E586" s="91">
        <v>22.5</v>
      </c>
      <c r="F586" s="91">
        <v>0</v>
      </c>
      <c r="G586" s="92">
        <f t="shared" si="46"/>
        <v>473930.9099999998</v>
      </c>
      <c r="H586" s="170"/>
      <c r="I586" s="94">
        <f t="shared" si="48"/>
        <v>-22.5</v>
      </c>
      <c r="J586" s="115">
        <f t="shared" si="47"/>
        <v>45351</v>
      </c>
      <c r="K586" s="116" t="s">
        <v>1876</v>
      </c>
    </row>
    <row r="587" spans="1:11" x14ac:dyDescent="0.15">
      <c r="A587" s="7" t="s">
        <v>2619</v>
      </c>
      <c r="B587" s="66">
        <v>45329</v>
      </c>
      <c r="C587" s="113" t="s">
        <v>2880</v>
      </c>
      <c r="D587" s="126"/>
      <c r="E587" s="91">
        <v>28.5</v>
      </c>
      <c r="F587" s="91">
        <v>0</v>
      </c>
      <c r="G587" s="92">
        <f t="shared" si="46"/>
        <v>473902.4099999998</v>
      </c>
      <c r="H587" s="170"/>
      <c r="I587" s="94">
        <f t="shared" si="48"/>
        <v>-28.5</v>
      </c>
      <c r="J587" s="115">
        <f t="shared" si="47"/>
        <v>45351</v>
      </c>
      <c r="K587" s="116" t="s">
        <v>1876</v>
      </c>
    </row>
    <row r="588" spans="1:11" x14ac:dyDescent="0.15">
      <c r="A588" s="7" t="s">
        <v>2619</v>
      </c>
      <c r="B588" s="66">
        <v>45329</v>
      </c>
      <c r="C588" s="113" t="s">
        <v>2880</v>
      </c>
      <c r="D588" s="126"/>
      <c r="E588" s="91">
        <v>11.25</v>
      </c>
      <c r="F588" s="91">
        <v>0</v>
      </c>
      <c r="G588" s="92">
        <f t="shared" si="46"/>
        <v>473891.1599999998</v>
      </c>
      <c r="H588" s="170"/>
      <c r="I588" s="94">
        <f t="shared" si="48"/>
        <v>-11.25</v>
      </c>
      <c r="J588" s="115">
        <f t="shared" si="47"/>
        <v>45351</v>
      </c>
      <c r="K588" s="116" t="s">
        <v>1876</v>
      </c>
    </row>
    <row r="589" spans="1:11" x14ac:dyDescent="0.15">
      <c r="A589" s="7" t="s">
        <v>2619</v>
      </c>
      <c r="B589" s="66">
        <v>45329</v>
      </c>
      <c r="C589" s="113" t="s">
        <v>2880</v>
      </c>
      <c r="D589" s="126"/>
      <c r="E589" s="91">
        <v>13.5</v>
      </c>
      <c r="F589" s="91">
        <v>0</v>
      </c>
      <c r="G589" s="92">
        <f t="shared" si="46"/>
        <v>473877.6599999998</v>
      </c>
      <c r="H589" s="170"/>
      <c r="I589" s="94">
        <f t="shared" si="48"/>
        <v>-13.5</v>
      </c>
      <c r="J589" s="115">
        <f t="shared" si="47"/>
        <v>45351</v>
      </c>
      <c r="K589" s="116" t="s">
        <v>1876</v>
      </c>
    </row>
    <row r="590" spans="1:11" x14ac:dyDescent="0.15">
      <c r="A590" s="7" t="s">
        <v>2619</v>
      </c>
      <c r="B590" s="66">
        <v>45329</v>
      </c>
      <c r="C590" s="113" t="s">
        <v>2880</v>
      </c>
      <c r="D590" s="126"/>
      <c r="E590" s="91">
        <v>10.8</v>
      </c>
      <c r="F590" s="91">
        <v>0</v>
      </c>
      <c r="G590" s="92">
        <f t="shared" si="46"/>
        <v>473866.85999999981</v>
      </c>
      <c r="H590" s="170"/>
      <c r="I590" s="94">
        <f t="shared" si="48"/>
        <v>-10.8</v>
      </c>
      <c r="J590" s="115">
        <f t="shared" si="47"/>
        <v>45351</v>
      </c>
      <c r="K590" s="116" t="s">
        <v>1876</v>
      </c>
    </row>
    <row r="591" spans="1:11" x14ac:dyDescent="0.15">
      <c r="A591" s="7" t="s">
        <v>2619</v>
      </c>
      <c r="B591" s="66">
        <v>45329</v>
      </c>
      <c r="C591" s="113" t="s">
        <v>2880</v>
      </c>
      <c r="D591" s="126"/>
      <c r="E591" s="91">
        <v>371.25</v>
      </c>
      <c r="F591" s="91">
        <v>0</v>
      </c>
      <c r="G591" s="92">
        <f t="shared" si="46"/>
        <v>473495.60999999981</v>
      </c>
      <c r="H591" s="170"/>
      <c r="I591" s="94">
        <f t="shared" si="48"/>
        <v>-371.25</v>
      </c>
      <c r="J591" s="115">
        <f t="shared" si="47"/>
        <v>45351</v>
      </c>
      <c r="K591" s="116" t="s">
        <v>1876</v>
      </c>
    </row>
    <row r="592" spans="1:11" x14ac:dyDescent="0.15">
      <c r="A592" s="7" t="s">
        <v>2619</v>
      </c>
      <c r="B592" s="66">
        <v>45329</v>
      </c>
      <c r="C592" s="113" t="s">
        <v>2880</v>
      </c>
      <c r="D592" s="126"/>
      <c r="E592" s="91">
        <v>310.26</v>
      </c>
      <c r="F592" s="91">
        <v>0</v>
      </c>
      <c r="G592" s="92">
        <f t="shared" si="46"/>
        <v>473185.3499999998</v>
      </c>
      <c r="H592" s="170"/>
      <c r="I592" s="94">
        <f t="shared" si="48"/>
        <v>-310.26</v>
      </c>
      <c r="J592" s="115">
        <f t="shared" si="47"/>
        <v>45351</v>
      </c>
      <c r="K592" s="116" t="s">
        <v>1876</v>
      </c>
    </row>
    <row r="593" spans="1:11" x14ac:dyDescent="0.15">
      <c r="A593" s="7" t="s">
        <v>2619</v>
      </c>
      <c r="B593" s="66">
        <v>45329</v>
      </c>
      <c r="C593" s="113" t="s">
        <v>2880</v>
      </c>
      <c r="D593" s="126"/>
      <c r="E593" s="91">
        <v>131.25</v>
      </c>
      <c r="F593" s="91">
        <v>0</v>
      </c>
      <c r="G593" s="92">
        <f t="shared" si="46"/>
        <v>473054.0999999998</v>
      </c>
      <c r="H593" s="170"/>
      <c r="I593" s="94">
        <f t="shared" si="48"/>
        <v>-131.25</v>
      </c>
      <c r="J593" s="115">
        <f t="shared" si="47"/>
        <v>45351</v>
      </c>
      <c r="K593" s="116" t="s">
        <v>1876</v>
      </c>
    </row>
    <row r="594" spans="1:11" x14ac:dyDescent="0.15">
      <c r="A594" s="7" t="s">
        <v>2619</v>
      </c>
      <c r="B594" s="66">
        <v>45329</v>
      </c>
      <c r="C594" s="113" t="s">
        <v>2880</v>
      </c>
      <c r="D594" s="126"/>
      <c r="E594" s="91">
        <v>14.4</v>
      </c>
      <c r="F594" s="91">
        <v>0</v>
      </c>
      <c r="G594" s="92">
        <f t="shared" si="46"/>
        <v>473039.69999999978</v>
      </c>
      <c r="H594" s="170"/>
      <c r="I594" s="94">
        <f t="shared" si="48"/>
        <v>-14.4</v>
      </c>
      <c r="J594" s="115">
        <f t="shared" si="47"/>
        <v>45351</v>
      </c>
      <c r="K594" s="116" t="s">
        <v>1876</v>
      </c>
    </row>
    <row r="595" spans="1:11" x14ac:dyDescent="0.15">
      <c r="A595" s="7" t="s">
        <v>2619</v>
      </c>
      <c r="B595" s="66">
        <v>45329</v>
      </c>
      <c r="C595" s="113" t="s">
        <v>2880</v>
      </c>
      <c r="D595" s="126"/>
      <c r="E595" s="91">
        <v>18</v>
      </c>
      <c r="F595" s="91">
        <v>0</v>
      </c>
      <c r="G595" s="92">
        <f t="shared" si="46"/>
        <v>473021.69999999978</v>
      </c>
      <c r="H595" s="170"/>
      <c r="I595" s="94">
        <f t="shared" si="48"/>
        <v>-18</v>
      </c>
      <c r="J595" s="115">
        <f t="shared" si="47"/>
        <v>45351</v>
      </c>
      <c r="K595" s="116" t="s">
        <v>1876</v>
      </c>
    </row>
    <row r="596" spans="1:11" x14ac:dyDescent="0.15">
      <c r="A596" s="7" t="s">
        <v>2619</v>
      </c>
      <c r="B596" s="66">
        <v>45329</v>
      </c>
      <c r="C596" s="113" t="s">
        <v>2880</v>
      </c>
      <c r="D596" s="126"/>
      <c r="E596" s="91">
        <v>48.6</v>
      </c>
      <c r="F596" s="91">
        <v>0</v>
      </c>
      <c r="G596" s="92">
        <f t="shared" si="46"/>
        <v>472973.0999999998</v>
      </c>
      <c r="H596" s="170"/>
      <c r="I596" s="94">
        <f t="shared" si="48"/>
        <v>-48.6</v>
      </c>
      <c r="J596" s="115">
        <f t="shared" si="47"/>
        <v>45351</v>
      </c>
      <c r="K596" s="116" t="s">
        <v>1876</v>
      </c>
    </row>
    <row r="597" spans="1:11" x14ac:dyDescent="0.15">
      <c r="A597" s="7" t="s">
        <v>2619</v>
      </c>
      <c r="B597" s="66">
        <v>45329</v>
      </c>
      <c r="C597" s="113" t="s">
        <v>2880</v>
      </c>
      <c r="D597" s="126"/>
      <c r="E597" s="91">
        <v>30</v>
      </c>
      <c r="F597" s="91">
        <v>0</v>
      </c>
      <c r="G597" s="92">
        <f t="shared" si="46"/>
        <v>472943.0999999998</v>
      </c>
      <c r="H597" s="170"/>
      <c r="I597" s="94">
        <f t="shared" si="48"/>
        <v>-30</v>
      </c>
      <c r="J597" s="115">
        <f t="shared" si="47"/>
        <v>45351</v>
      </c>
      <c r="K597" s="116" t="s">
        <v>1876</v>
      </c>
    </row>
    <row r="598" spans="1:11" x14ac:dyDescent="0.15">
      <c r="A598" s="7" t="s">
        <v>2619</v>
      </c>
      <c r="B598" s="66">
        <v>45329</v>
      </c>
      <c r="C598" s="113" t="s">
        <v>2880</v>
      </c>
      <c r="D598" s="126"/>
      <c r="E598" s="91">
        <v>22.5</v>
      </c>
      <c r="F598" s="91">
        <v>0</v>
      </c>
      <c r="G598" s="92">
        <f t="shared" si="46"/>
        <v>472920.5999999998</v>
      </c>
      <c r="H598" s="170"/>
      <c r="I598" s="94">
        <f t="shared" si="48"/>
        <v>-22.5</v>
      </c>
      <c r="J598" s="115">
        <f t="shared" si="47"/>
        <v>45351</v>
      </c>
      <c r="K598" s="116" t="s">
        <v>1876</v>
      </c>
    </row>
    <row r="599" spans="1:11" x14ac:dyDescent="0.15">
      <c r="A599" s="7" t="s">
        <v>2619</v>
      </c>
      <c r="B599" s="66">
        <v>45329</v>
      </c>
      <c r="C599" s="113" t="s">
        <v>2880</v>
      </c>
      <c r="D599" s="126"/>
      <c r="E599" s="91">
        <v>22.8</v>
      </c>
      <c r="F599" s="91">
        <v>0</v>
      </c>
      <c r="G599" s="92">
        <f t="shared" si="46"/>
        <v>472897.79999999981</v>
      </c>
      <c r="H599" s="170"/>
      <c r="I599" s="94">
        <f t="shared" si="48"/>
        <v>-22.8</v>
      </c>
      <c r="J599" s="115">
        <f t="shared" si="47"/>
        <v>45351</v>
      </c>
      <c r="K599" s="116" t="s">
        <v>1876</v>
      </c>
    </row>
    <row r="600" spans="1:11" x14ac:dyDescent="0.15">
      <c r="A600" s="7" t="s">
        <v>2619</v>
      </c>
      <c r="B600" s="66">
        <v>45329</v>
      </c>
      <c r="C600" s="113" t="s">
        <v>2880</v>
      </c>
      <c r="D600" s="126"/>
      <c r="E600" s="91">
        <v>245.4</v>
      </c>
      <c r="F600" s="91">
        <v>0</v>
      </c>
      <c r="G600" s="92">
        <f t="shared" si="46"/>
        <v>472652.39999999979</v>
      </c>
      <c r="H600" s="170"/>
      <c r="I600" s="94">
        <f t="shared" si="48"/>
        <v>-245.4</v>
      </c>
      <c r="J600" s="115">
        <f t="shared" si="47"/>
        <v>45351</v>
      </c>
      <c r="K600" s="116" t="s">
        <v>1876</v>
      </c>
    </row>
    <row r="601" spans="1:11" x14ac:dyDescent="0.15">
      <c r="A601" s="7" t="s">
        <v>2619</v>
      </c>
      <c r="B601" s="66">
        <v>45329</v>
      </c>
      <c r="C601" s="113" t="s">
        <v>2880</v>
      </c>
      <c r="D601" s="126"/>
      <c r="E601" s="91">
        <v>28.5</v>
      </c>
      <c r="F601" s="91">
        <v>0</v>
      </c>
      <c r="G601" s="92">
        <f t="shared" si="46"/>
        <v>472623.89999999979</v>
      </c>
      <c r="H601" s="170"/>
      <c r="I601" s="94">
        <f t="shared" si="48"/>
        <v>-28.5</v>
      </c>
      <c r="J601" s="115">
        <f t="shared" si="47"/>
        <v>45351</v>
      </c>
      <c r="K601" s="116" t="s">
        <v>1876</v>
      </c>
    </row>
    <row r="602" spans="1:11" x14ac:dyDescent="0.15">
      <c r="A602" s="7" t="s">
        <v>2619</v>
      </c>
      <c r="B602" s="66">
        <v>45329</v>
      </c>
      <c r="C602" s="113" t="s">
        <v>2880</v>
      </c>
      <c r="D602" s="126"/>
      <c r="E602" s="91">
        <v>187.5</v>
      </c>
      <c r="F602" s="91">
        <v>0</v>
      </c>
      <c r="G602" s="92">
        <f t="shared" si="46"/>
        <v>472436.39999999979</v>
      </c>
      <c r="H602" s="170"/>
      <c r="I602" s="94">
        <f t="shared" si="48"/>
        <v>-187.5</v>
      </c>
      <c r="J602" s="115">
        <f t="shared" si="47"/>
        <v>45351</v>
      </c>
      <c r="K602" s="116" t="s">
        <v>1876</v>
      </c>
    </row>
    <row r="603" spans="1:11" x14ac:dyDescent="0.15">
      <c r="A603" s="7" t="s">
        <v>2619</v>
      </c>
      <c r="B603" s="66">
        <v>45329</v>
      </c>
      <c r="C603" s="113" t="s">
        <v>2880</v>
      </c>
      <c r="D603" s="126"/>
      <c r="E603" s="91">
        <v>135.36000000000001</v>
      </c>
      <c r="F603" s="91">
        <v>0</v>
      </c>
      <c r="G603" s="92">
        <f t="shared" si="46"/>
        <v>472301.0399999998</v>
      </c>
      <c r="H603" s="170"/>
      <c r="I603" s="94">
        <f t="shared" si="48"/>
        <v>-135.36000000000001</v>
      </c>
      <c r="J603" s="115">
        <f t="shared" si="47"/>
        <v>45351</v>
      </c>
      <c r="K603" s="116" t="s">
        <v>1876</v>
      </c>
    </row>
    <row r="604" spans="1:11" x14ac:dyDescent="0.15">
      <c r="A604" s="7" t="s">
        <v>2619</v>
      </c>
      <c r="B604" s="66">
        <v>45329</v>
      </c>
      <c r="C604" s="113" t="s">
        <v>2880</v>
      </c>
      <c r="D604" s="126"/>
      <c r="E604" s="91">
        <v>187.5</v>
      </c>
      <c r="F604" s="91">
        <v>0</v>
      </c>
      <c r="G604" s="92">
        <f t="shared" si="46"/>
        <v>472113.5399999998</v>
      </c>
      <c r="H604" s="170"/>
      <c r="I604" s="94">
        <f t="shared" si="48"/>
        <v>-187.5</v>
      </c>
      <c r="J604" s="115">
        <f t="shared" si="47"/>
        <v>45351</v>
      </c>
      <c r="K604" s="116" t="s">
        <v>1876</v>
      </c>
    </row>
    <row r="605" spans="1:11" x14ac:dyDescent="0.15">
      <c r="A605" s="7" t="s">
        <v>2619</v>
      </c>
      <c r="B605" s="66">
        <v>45329</v>
      </c>
      <c r="C605" s="113" t="s">
        <v>2880</v>
      </c>
      <c r="D605" s="126"/>
      <c r="E605" s="91">
        <v>131.25</v>
      </c>
      <c r="F605" s="91">
        <v>0</v>
      </c>
      <c r="G605" s="92">
        <f t="shared" si="46"/>
        <v>471982.2899999998</v>
      </c>
      <c r="H605" s="170"/>
      <c r="I605" s="94">
        <f t="shared" si="48"/>
        <v>-131.25</v>
      </c>
      <c r="J605" s="115">
        <f t="shared" si="47"/>
        <v>45351</v>
      </c>
      <c r="K605" s="116" t="s">
        <v>1876</v>
      </c>
    </row>
    <row r="606" spans="1:11" x14ac:dyDescent="0.15">
      <c r="A606" s="7" t="s">
        <v>2619</v>
      </c>
      <c r="B606" s="66">
        <v>45329</v>
      </c>
      <c r="C606" s="113" t="s">
        <v>2880</v>
      </c>
      <c r="D606" s="126"/>
      <c r="E606" s="91">
        <v>0.59</v>
      </c>
      <c r="F606" s="91">
        <v>0</v>
      </c>
      <c r="G606" s="92">
        <f t="shared" si="46"/>
        <v>471981.69999999978</v>
      </c>
      <c r="H606" s="170"/>
      <c r="I606" s="94">
        <f t="shared" si="48"/>
        <v>-0.59</v>
      </c>
      <c r="J606" s="115">
        <f t="shared" si="47"/>
        <v>45351</v>
      </c>
      <c r="K606" s="116" t="s">
        <v>1876</v>
      </c>
    </row>
    <row r="607" spans="1:11" x14ac:dyDescent="0.15">
      <c r="A607" s="7" t="s">
        <v>2619</v>
      </c>
      <c r="B607" s="66">
        <v>45329</v>
      </c>
      <c r="C607" s="113" t="s">
        <v>2880</v>
      </c>
      <c r="D607" s="126"/>
      <c r="E607" s="91">
        <v>0.01</v>
      </c>
      <c r="F607" s="91">
        <v>0</v>
      </c>
      <c r="G607" s="92">
        <f t="shared" si="46"/>
        <v>471981.68999999977</v>
      </c>
      <c r="H607" s="170"/>
      <c r="I607" s="94">
        <f t="shared" si="48"/>
        <v>-0.01</v>
      </c>
      <c r="J607" s="115">
        <f t="shared" si="47"/>
        <v>45351</v>
      </c>
      <c r="K607" s="116" t="s">
        <v>1876</v>
      </c>
    </row>
    <row r="608" spans="1:11" x14ac:dyDescent="0.15">
      <c r="A608" s="7" t="s">
        <v>2619</v>
      </c>
      <c r="B608" s="66">
        <v>45329</v>
      </c>
      <c r="C608" s="113" t="s">
        <v>2880</v>
      </c>
      <c r="D608" s="126"/>
      <c r="E608" s="91">
        <v>39.159999999999997</v>
      </c>
      <c r="F608" s="91">
        <v>0</v>
      </c>
      <c r="G608" s="92">
        <f t="shared" si="46"/>
        <v>471942.5299999998</v>
      </c>
      <c r="H608" s="170"/>
      <c r="I608" s="94">
        <f t="shared" si="48"/>
        <v>-39.159999999999997</v>
      </c>
      <c r="J608" s="115">
        <f t="shared" si="47"/>
        <v>45351</v>
      </c>
      <c r="K608" s="116" t="s">
        <v>1876</v>
      </c>
    </row>
    <row r="609" spans="1:11" x14ac:dyDescent="0.15">
      <c r="A609" s="7" t="s">
        <v>2619</v>
      </c>
      <c r="B609" s="66">
        <v>45329</v>
      </c>
      <c r="C609" s="113" t="s">
        <v>2880</v>
      </c>
      <c r="D609" s="126"/>
      <c r="E609" s="91">
        <v>0.59</v>
      </c>
      <c r="F609" s="91">
        <v>0</v>
      </c>
      <c r="G609" s="92">
        <f t="shared" si="46"/>
        <v>471941.93999999977</v>
      </c>
      <c r="H609" s="170"/>
      <c r="I609" s="94">
        <f t="shared" si="48"/>
        <v>-0.59</v>
      </c>
      <c r="J609" s="115">
        <f t="shared" si="47"/>
        <v>45351</v>
      </c>
      <c r="K609" s="116" t="s">
        <v>1876</v>
      </c>
    </row>
    <row r="610" spans="1:11" x14ac:dyDescent="0.15">
      <c r="A610" s="7" t="s">
        <v>2619</v>
      </c>
      <c r="B610" s="66">
        <v>45329</v>
      </c>
      <c r="C610" s="113" t="s">
        <v>2880</v>
      </c>
      <c r="D610" s="126"/>
      <c r="E610" s="91">
        <v>28.12</v>
      </c>
      <c r="F610" s="91">
        <v>0</v>
      </c>
      <c r="G610" s="92">
        <f t="shared" si="46"/>
        <v>471913.81999999977</v>
      </c>
      <c r="H610" s="170"/>
      <c r="I610" s="94">
        <f t="shared" si="48"/>
        <v>-28.12</v>
      </c>
      <c r="J610" s="115">
        <f t="shared" si="47"/>
        <v>45351</v>
      </c>
      <c r="K610" s="116" t="s">
        <v>1876</v>
      </c>
    </row>
    <row r="611" spans="1:11" x14ac:dyDescent="0.15">
      <c r="A611" s="7" t="s">
        <v>2619</v>
      </c>
      <c r="B611" s="66">
        <v>45329</v>
      </c>
      <c r="C611" s="113" t="s">
        <v>2880</v>
      </c>
      <c r="D611" s="126"/>
      <c r="E611" s="91">
        <v>9.4499999999999993</v>
      </c>
      <c r="F611" s="91">
        <v>0</v>
      </c>
      <c r="G611" s="92">
        <f t="shared" si="46"/>
        <v>471904.36999999976</v>
      </c>
      <c r="H611" s="170"/>
      <c r="I611" s="94">
        <f t="shared" si="48"/>
        <v>-9.4499999999999993</v>
      </c>
      <c r="J611" s="115">
        <f t="shared" si="47"/>
        <v>45351</v>
      </c>
      <c r="K611" s="116" t="s">
        <v>1876</v>
      </c>
    </row>
    <row r="612" spans="1:11" x14ac:dyDescent="0.15">
      <c r="A612" s="7" t="s">
        <v>2619</v>
      </c>
      <c r="B612" s="66">
        <v>45329</v>
      </c>
      <c r="C612" s="113" t="s">
        <v>2880</v>
      </c>
      <c r="D612" s="126"/>
      <c r="E612" s="91">
        <v>12</v>
      </c>
      <c r="F612" s="91">
        <v>0</v>
      </c>
      <c r="G612" s="92">
        <f t="shared" si="46"/>
        <v>471892.36999999976</v>
      </c>
      <c r="H612" s="170"/>
      <c r="I612" s="94">
        <f t="shared" si="48"/>
        <v>-12</v>
      </c>
      <c r="J612" s="115">
        <f t="shared" si="47"/>
        <v>45351</v>
      </c>
      <c r="K612" s="116" t="s">
        <v>1876</v>
      </c>
    </row>
    <row r="613" spans="1:11" x14ac:dyDescent="0.15">
      <c r="A613" s="7" t="s">
        <v>2619</v>
      </c>
      <c r="B613" s="66">
        <v>45329</v>
      </c>
      <c r="C613" s="113" t="s">
        <v>2880</v>
      </c>
      <c r="D613" s="126"/>
      <c r="E613" s="91">
        <v>11.25</v>
      </c>
      <c r="F613" s="91">
        <v>0</v>
      </c>
      <c r="G613" s="92">
        <f t="shared" si="46"/>
        <v>471881.11999999976</v>
      </c>
      <c r="H613" s="170"/>
      <c r="I613" s="94">
        <f t="shared" si="48"/>
        <v>-11.25</v>
      </c>
      <c r="J613" s="115">
        <f t="shared" si="47"/>
        <v>45351</v>
      </c>
      <c r="K613" s="116" t="s">
        <v>1876</v>
      </c>
    </row>
    <row r="614" spans="1:11" x14ac:dyDescent="0.15">
      <c r="A614" s="7" t="s">
        <v>2619</v>
      </c>
      <c r="B614" s="66">
        <v>45329</v>
      </c>
      <c r="C614" s="113" t="s">
        <v>2880</v>
      </c>
      <c r="D614" s="126"/>
      <c r="E614" s="91">
        <v>37.5</v>
      </c>
      <c r="F614" s="91">
        <v>0</v>
      </c>
      <c r="G614" s="92">
        <f t="shared" si="46"/>
        <v>471843.61999999976</v>
      </c>
      <c r="H614" s="170"/>
      <c r="I614" s="94">
        <f t="shared" si="48"/>
        <v>-37.5</v>
      </c>
      <c r="J614" s="115">
        <f t="shared" si="47"/>
        <v>45351</v>
      </c>
      <c r="K614" s="116" t="s">
        <v>1876</v>
      </c>
    </row>
    <row r="615" spans="1:11" x14ac:dyDescent="0.15">
      <c r="A615" s="7" t="s">
        <v>2619</v>
      </c>
      <c r="B615" s="66">
        <v>45329</v>
      </c>
      <c r="C615" s="113" t="s">
        <v>2880</v>
      </c>
      <c r="D615" s="126"/>
      <c r="E615" s="91">
        <v>4.5</v>
      </c>
      <c r="F615" s="91">
        <v>0</v>
      </c>
      <c r="G615" s="92">
        <f t="shared" si="46"/>
        <v>471839.11999999976</v>
      </c>
      <c r="H615" s="170"/>
      <c r="I615" s="94">
        <f t="shared" si="48"/>
        <v>-4.5</v>
      </c>
      <c r="J615" s="115">
        <f t="shared" si="47"/>
        <v>45351</v>
      </c>
      <c r="K615" s="116" t="s">
        <v>1876</v>
      </c>
    </row>
    <row r="616" spans="1:11" x14ac:dyDescent="0.15">
      <c r="A616" s="7" t="s">
        <v>2619</v>
      </c>
      <c r="B616" s="66">
        <v>45329</v>
      </c>
      <c r="C616" s="113" t="s">
        <v>2880</v>
      </c>
      <c r="D616" s="126"/>
      <c r="E616" s="91">
        <v>78.37</v>
      </c>
      <c r="F616" s="91">
        <v>0</v>
      </c>
      <c r="G616" s="92">
        <f t="shared" ref="G616:G679" si="49">G615+F616-E616</f>
        <v>471760.74999999977</v>
      </c>
      <c r="H616" s="170"/>
      <c r="I616" s="94">
        <f t="shared" si="48"/>
        <v>-78.37</v>
      </c>
      <c r="J616" s="115">
        <f t="shared" ref="J616:J679" si="50">EOMONTH(B616,0)</f>
        <v>45351</v>
      </c>
      <c r="K616" s="116" t="s">
        <v>1876</v>
      </c>
    </row>
    <row r="617" spans="1:11" x14ac:dyDescent="0.15">
      <c r="A617" s="7" t="s">
        <v>2619</v>
      </c>
      <c r="B617" s="66">
        <v>45329</v>
      </c>
      <c r="C617" s="113" t="s">
        <v>2880</v>
      </c>
      <c r="D617" s="126"/>
      <c r="E617" s="91">
        <v>18</v>
      </c>
      <c r="F617" s="91">
        <v>0</v>
      </c>
      <c r="G617" s="92">
        <f t="shared" si="49"/>
        <v>471742.74999999977</v>
      </c>
      <c r="H617" s="170"/>
      <c r="I617" s="94">
        <f t="shared" si="48"/>
        <v>-18</v>
      </c>
      <c r="J617" s="115">
        <f t="shared" si="50"/>
        <v>45351</v>
      </c>
      <c r="K617" s="116" t="s">
        <v>1876</v>
      </c>
    </row>
    <row r="618" spans="1:11" x14ac:dyDescent="0.15">
      <c r="A618" s="7" t="s">
        <v>2619</v>
      </c>
      <c r="B618" s="66">
        <v>45329</v>
      </c>
      <c r="C618" s="113" t="s">
        <v>2880</v>
      </c>
      <c r="D618" s="126"/>
      <c r="E618" s="91">
        <v>22.5</v>
      </c>
      <c r="F618" s="91">
        <v>0</v>
      </c>
      <c r="G618" s="92">
        <f t="shared" si="49"/>
        <v>471720.24999999977</v>
      </c>
      <c r="H618" s="170"/>
      <c r="I618" s="94">
        <f t="shared" si="48"/>
        <v>-22.5</v>
      </c>
      <c r="J618" s="115">
        <f t="shared" si="50"/>
        <v>45351</v>
      </c>
      <c r="K618" s="116" t="s">
        <v>1876</v>
      </c>
    </row>
    <row r="619" spans="1:11" x14ac:dyDescent="0.15">
      <c r="A619" s="7" t="s">
        <v>2619</v>
      </c>
      <c r="B619" s="66">
        <v>45329</v>
      </c>
      <c r="C619" s="113" t="s">
        <v>2880</v>
      </c>
      <c r="D619" s="126"/>
      <c r="E619" s="91">
        <v>22.5</v>
      </c>
      <c r="F619" s="91">
        <v>0</v>
      </c>
      <c r="G619" s="92">
        <f t="shared" si="49"/>
        <v>471697.74999999977</v>
      </c>
      <c r="H619" s="170"/>
      <c r="I619" s="94">
        <f t="shared" si="48"/>
        <v>-22.5</v>
      </c>
      <c r="J619" s="115">
        <f t="shared" si="50"/>
        <v>45351</v>
      </c>
      <c r="K619" s="116" t="s">
        <v>1876</v>
      </c>
    </row>
    <row r="620" spans="1:11" x14ac:dyDescent="0.15">
      <c r="A620" s="7" t="s">
        <v>2619</v>
      </c>
      <c r="B620" s="66">
        <v>45329</v>
      </c>
      <c r="C620" s="113" t="s">
        <v>2880</v>
      </c>
      <c r="D620" s="126"/>
      <c r="E620" s="91">
        <v>22.5</v>
      </c>
      <c r="F620" s="91">
        <v>0</v>
      </c>
      <c r="G620" s="92">
        <f t="shared" si="49"/>
        <v>471675.24999999977</v>
      </c>
      <c r="H620" s="170"/>
      <c r="I620" s="94">
        <f t="shared" si="48"/>
        <v>-22.5</v>
      </c>
      <c r="J620" s="115">
        <f t="shared" si="50"/>
        <v>45351</v>
      </c>
      <c r="K620" s="116" t="s">
        <v>1876</v>
      </c>
    </row>
    <row r="621" spans="1:11" x14ac:dyDescent="0.15">
      <c r="A621" s="7" t="s">
        <v>2619</v>
      </c>
      <c r="B621" s="66">
        <v>45329</v>
      </c>
      <c r="C621" s="113" t="s">
        <v>2880</v>
      </c>
      <c r="D621" s="126"/>
      <c r="E621" s="91">
        <v>67.5</v>
      </c>
      <c r="F621" s="91">
        <v>0</v>
      </c>
      <c r="G621" s="92">
        <f t="shared" si="49"/>
        <v>471607.74999999977</v>
      </c>
      <c r="H621" s="170"/>
      <c r="I621" s="94">
        <f t="shared" si="48"/>
        <v>-67.5</v>
      </c>
      <c r="J621" s="115">
        <f t="shared" si="50"/>
        <v>45351</v>
      </c>
      <c r="K621" s="116" t="s">
        <v>1876</v>
      </c>
    </row>
    <row r="622" spans="1:11" x14ac:dyDescent="0.15">
      <c r="A622" s="7" t="s">
        <v>2619</v>
      </c>
      <c r="B622" s="66">
        <v>45329</v>
      </c>
      <c r="C622" s="113" t="s">
        <v>2880</v>
      </c>
      <c r="D622" s="126"/>
      <c r="E622" s="91">
        <v>28.31</v>
      </c>
      <c r="F622" s="91">
        <v>0</v>
      </c>
      <c r="G622" s="92">
        <f t="shared" si="49"/>
        <v>471579.43999999977</v>
      </c>
      <c r="H622" s="170"/>
      <c r="I622" s="94">
        <f t="shared" si="48"/>
        <v>-28.31</v>
      </c>
      <c r="J622" s="115">
        <f t="shared" si="50"/>
        <v>45351</v>
      </c>
      <c r="K622" s="116" t="s">
        <v>1876</v>
      </c>
    </row>
    <row r="623" spans="1:11" x14ac:dyDescent="0.15">
      <c r="A623" s="7" t="s">
        <v>2619</v>
      </c>
      <c r="B623" s="66">
        <v>45329</v>
      </c>
      <c r="C623" s="113" t="s">
        <v>2880</v>
      </c>
      <c r="D623" s="126"/>
      <c r="E623" s="91">
        <v>9.9</v>
      </c>
      <c r="F623" s="91">
        <v>0</v>
      </c>
      <c r="G623" s="92">
        <f t="shared" si="49"/>
        <v>471569.53999999975</v>
      </c>
      <c r="H623" s="170"/>
      <c r="I623" s="94">
        <f t="shared" si="48"/>
        <v>-9.9</v>
      </c>
      <c r="J623" s="115">
        <f t="shared" si="50"/>
        <v>45351</v>
      </c>
      <c r="K623" s="116" t="s">
        <v>1876</v>
      </c>
    </row>
    <row r="624" spans="1:11" x14ac:dyDescent="0.15">
      <c r="A624" s="7" t="s">
        <v>2619</v>
      </c>
      <c r="B624" s="66">
        <v>45329</v>
      </c>
      <c r="C624" s="113" t="s">
        <v>2880</v>
      </c>
      <c r="D624" s="126"/>
      <c r="E624" s="91">
        <v>13.95</v>
      </c>
      <c r="F624" s="91">
        <v>0</v>
      </c>
      <c r="G624" s="92">
        <f t="shared" si="49"/>
        <v>471555.58999999973</v>
      </c>
      <c r="H624" s="170"/>
      <c r="I624" s="94">
        <f t="shared" si="48"/>
        <v>-13.95</v>
      </c>
      <c r="J624" s="115">
        <f t="shared" si="50"/>
        <v>45351</v>
      </c>
      <c r="K624" s="116" t="s">
        <v>1876</v>
      </c>
    </row>
    <row r="625" spans="1:11" x14ac:dyDescent="0.15">
      <c r="A625" s="7" t="s">
        <v>2619</v>
      </c>
      <c r="B625" s="66">
        <v>45329</v>
      </c>
      <c r="C625" s="113" t="s">
        <v>2880</v>
      </c>
      <c r="D625" s="126"/>
      <c r="E625" s="91">
        <v>18.04</v>
      </c>
      <c r="F625" s="91">
        <v>0</v>
      </c>
      <c r="G625" s="92">
        <f t="shared" si="49"/>
        <v>471537.54999999976</v>
      </c>
      <c r="H625" s="170"/>
      <c r="I625" s="94">
        <f t="shared" si="48"/>
        <v>-18.04</v>
      </c>
      <c r="J625" s="115">
        <f t="shared" si="50"/>
        <v>45351</v>
      </c>
      <c r="K625" s="116" t="s">
        <v>1876</v>
      </c>
    </row>
    <row r="626" spans="1:11" x14ac:dyDescent="0.15">
      <c r="A626" s="7" t="s">
        <v>2619</v>
      </c>
      <c r="B626" s="66">
        <v>45329</v>
      </c>
      <c r="C626" s="113" t="s">
        <v>2880</v>
      </c>
      <c r="D626" s="126"/>
      <c r="E626" s="91">
        <v>18.04</v>
      </c>
      <c r="F626" s="91">
        <v>0</v>
      </c>
      <c r="G626" s="92">
        <f t="shared" si="49"/>
        <v>471519.50999999978</v>
      </c>
      <c r="H626" s="170"/>
      <c r="I626" s="94">
        <f t="shared" si="48"/>
        <v>-18.04</v>
      </c>
      <c r="J626" s="115">
        <f t="shared" si="50"/>
        <v>45351</v>
      </c>
      <c r="K626" s="116" t="s">
        <v>1876</v>
      </c>
    </row>
    <row r="627" spans="1:11" x14ac:dyDescent="0.15">
      <c r="A627" s="7" t="s">
        <v>2619</v>
      </c>
      <c r="B627" s="66">
        <v>45329</v>
      </c>
      <c r="C627" s="113" t="s">
        <v>2880</v>
      </c>
      <c r="D627" s="126"/>
      <c r="E627" s="91">
        <v>180</v>
      </c>
      <c r="F627" s="91">
        <v>0</v>
      </c>
      <c r="G627" s="92">
        <f t="shared" si="49"/>
        <v>471339.50999999978</v>
      </c>
      <c r="H627" s="170"/>
      <c r="I627" s="94">
        <f t="shared" si="48"/>
        <v>-180</v>
      </c>
      <c r="J627" s="115">
        <f t="shared" si="50"/>
        <v>45351</v>
      </c>
      <c r="K627" s="116" t="s">
        <v>1876</v>
      </c>
    </row>
    <row r="628" spans="1:11" x14ac:dyDescent="0.15">
      <c r="A628" s="7" t="s">
        <v>2619</v>
      </c>
      <c r="B628" s="66">
        <v>45329</v>
      </c>
      <c r="C628" s="113" t="s">
        <v>2871</v>
      </c>
      <c r="D628" s="126" t="s">
        <v>2881</v>
      </c>
      <c r="E628" s="91">
        <v>0</v>
      </c>
      <c r="F628" s="91">
        <v>5331.41</v>
      </c>
      <c r="G628" s="92">
        <f t="shared" si="49"/>
        <v>476670.91999999975</v>
      </c>
      <c r="H628" s="170"/>
      <c r="I628" s="94">
        <f t="shared" si="48"/>
        <v>5331.41</v>
      </c>
      <c r="J628" s="115">
        <f t="shared" si="50"/>
        <v>45351</v>
      </c>
      <c r="K628" s="116" t="s">
        <v>13</v>
      </c>
    </row>
    <row r="629" spans="1:11" x14ac:dyDescent="0.15">
      <c r="A629" s="7" t="s">
        <v>2619</v>
      </c>
      <c r="B629" s="66">
        <v>45329</v>
      </c>
      <c r="C629" s="113" t="s">
        <v>2871</v>
      </c>
      <c r="D629" s="126" t="s">
        <v>2882</v>
      </c>
      <c r="E629" s="91">
        <v>0</v>
      </c>
      <c r="F629" s="91">
        <v>2627.63</v>
      </c>
      <c r="G629" s="92">
        <f t="shared" si="49"/>
        <v>479298.54999999976</v>
      </c>
      <c r="H629" s="170"/>
      <c r="I629" s="94">
        <f t="shared" si="48"/>
        <v>2627.63</v>
      </c>
      <c r="J629" s="115">
        <f t="shared" si="50"/>
        <v>45351</v>
      </c>
      <c r="K629" s="116" t="s">
        <v>13</v>
      </c>
    </row>
    <row r="630" spans="1:11" x14ac:dyDescent="0.15">
      <c r="A630" s="7" t="s">
        <v>2619</v>
      </c>
      <c r="B630" s="66">
        <v>45329</v>
      </c>
      <c r="C630" s="113" t="s">
        <v>2883</v>
      </c>
      <c r="D630" s="126"/>
      <c r="E630" s="91">
        <v>0</v>
      </c>
      <c r="F630" s="91">
        <v>1073.2</v>
      </c>
      <c r="G630" s="92">
        <f t="shared" si="49"/>
        <v>480371.74999999977</v>
      </c>
      <c r="H630" s="170"/>
      <c r="I630" s="94">
        <f t="shared" si="48"/>
        <v>1073.2</v>
      </c>
      <c r="J630" s="115">
        <f t="shared" si="50"/>
        <v>45351</v>
      </c>
      <c r="K630" s="116" t="s">
        <v>13</v>
      </c>
    </row>
    <row r="631" spans="1:11" x14ac:dyDescent="0.15">
      <c r="A631" s="7" t="s">
        <v>2619</v>
      </c>
      <c r="B631" s="66">
        <v>45329</v>
      </c>
      <c r="C631" s="113" t="s">
        <v>2883</v>
      </c>
      <c r="D631" s="126"/>
      <c r="E631" s="91">
        <v>0</v>
      </c>
      <c r="F631" s="91">
        <v>2177.5</v>
      </c>
      <c r="G631" s="92">
        <f t="shared" si="49"/>
        <v>482549.24999999977</v>
      </c>
      <c r="H631" s="170"/>
      <c r="I631" s="94">
        <f t="shared" si="48"/>
        <v>2177.5</v>
      </c>
      <c r="J631" s="115">
        <f t="shared" si="50"/>
        <v>45351</v>
      </c>
      <c r="K631" s="116" t="s">
        <v>13</v>
      </c>
    </row>
    <row r="632" spans="1:11" x14ac:dyDescent="0.15">
      <c r="A632" s="7" t="s">
        <v>2619</v>
      </c>
      <c r="B632" s="66">
        <v>45329</v>
      </c>
      <c r="C632" s="113" t="s">
        <v>2883</v>
      </c>
      <c r="D632" s="126"/>
      <c r="E632" s="91">
        <v>0</v>
      </c>
      <c r="F632" s="91">
        <v>3153.91</v>
      </c>
      <c r="G632" s="92">
        <f t="shared" si="49"/>
        <v>485703.15999999974</v>
      </c>
      <c r="H632" s="170"/>
      <c r="I632" s="94">
        <f t="shared" si="48"/>
        <v>3153.91</v>
      </c>
      <c r="J632" s="115">
        <f t="shared" si="50"/>
        <v>45351</v>
      </c>
      <c r="K632" s="116" t="s">
        <v>13</v>
      </c>
    </row>
    <row r="633" spans="1:11" x14ac:dyDescent="0.15">
      <c r="A633" s="7" t="s">
        <v>2619</v>
      </c>
      <c r="B633" s="66">
        <v>45329</v>
      </c>
      <c r="C633" s="113" t="s">
        <v>2883</v>
      </c>
      <c r="D633" s="126"/>
      <c r="E633" s="91">
        <v>0</v>
      </c>
      <c r="F633" s="91">
        <v>1554.43</v>
      </c>
      <c r="G633" s="92">
        <f t="shared" si="49"/>
        <v>487257.58999999973</v>
      </c>
      <c r="H633" s="170"/>
      <c r="I633" s="94">
        <f t="shared" si="48"/>
        <v>1554.43</v>
      </c>
      <c r="J633" s="115">
        <f t="shared" si="50"/>
        <v>45351</v>
      </c>
      <c r="K633" s="116" t="s">
        <v>13</v>
      </c>
    </row>
    <row r="634" spans="1:11" x14ac:dyDescent="0.15">
      <c r="A634" s="7" t="s">
        <v>2619</v>
      </c>
      <c r="B634" s="66">
        <v>45329</v>
      </c>
      <c r="C634" s="113" t="s">
        <v>2883</v>
      </c>
      <c r="D634" s="126"/>
      <c r="E634" s="91">
        <v>0</v>
      </c>
      <c r="F634" s="91">
        <v>3153.91</v>
      </c>
      <c r="G634" s="92">
        <f t="shared" si="49"/>
        <v>490411.49999999971</v>
      </c>
      <c r="H634" s="170"/>
      <c r="I634" s="94">
        <f t="shared" si="48"/>
        <v>3153.91</v>
      </c>
      <c r="J634" s="115">
        <f t="shared" si="50"/>
        <v>45351</v>
      </c>
      <c r="K634" s="116" t="s">
        <v>13</v>
      </c>
    </row>
    <row r="635" spans="1:11" x14ac:dyDescent="0.15">
      <c r="A635" s="7" t="s">
        <v>2619</v>
      </c>
      <c r="B635" s="66">
        <v>45329</v>
      </c>
      <c r="C635" s="113" t="s">
        <v>2883</v>
      </c>
      <c r="D635" s="126"/>
      <c r="E635" s="91">
        <v>0</v>
      </c>
      <c r="F635" s="91">
        <v>1554.43</v>
      </c>
      <c r="G635" s="92">
        <f t="shared" si="49"/>
        <v>491965.9299999997</v>
      </c>
      <c r="H635" s="170"/>
      <c r="I635" s="94">
        <f t="shared" si="48"/>
        <v>1554.43</v>
      </c>
      <c r="J635" s="115">
        <f t="shared" si="50"/>
        <v>45351</v>
      </c>
      <c r="K635" s="116" t="s">
        <v>13</v>
      </c>
    </row>
    <row r="636" spans="1:11" x14ac:dyDescent="0.15">
      <c r="A636" s="7" t="s">
        <v>2619</v>
      </c>
      <c r="B636" s="66">
        <v>45329</v>
      </c>
      <c r="C636" s="113" t="s">
        <v>2884</v>
      </c>
      <c r="D636" s="126"/>
      <c r="E636" s="91">
        <v>50000</v>
      </c>
      <c r="F636" s="91">
        <v>0</v>
      </c>
      <c r="G636" s="92">
        <f t="shared" si="49"/>
        <v>441965.9299999997</v>
      </c>
      <c r="H636" s="170"/>
      <c r="I636" s="94">
        <f t="shared" si="48"/>
        <v>-50000</v>
      </c>
      <c r="J636" s="115">
        <f t="shared" si="50"/>
        <v>45351</v>
      </c>
      <c r="K636" s="116" t="s">
        <v>737</v>
      </c>
    </row>
    <row r="637" spans="1:11" x14ac:dyDescent="0.15">
      <c r="A637" s="7" t="s">
        <v>2619</v>
      </c>
      <c r="B637" s="66">
        <v>45330</v>
      </c>
      <c r="C637" s="113" t="s">
        <v>2004</v>
      </c>
      <c r="D637" s="126" t="s">
        <v>2885</v>
      </c>
      <c r="E637" s="91">
        <v>0</v>
      </c>
      <c r="F637" s="91">
        <v>1500</v>
      </c>
      <c r="G637" s="92">
        <f t="shared" si="49"/>
        <v>443465.9299999997</v>
      </c>
      <c r="H637" s="170"/>
      <c r="I637" s="94">
        <f t="shared" si="48"/>
        <v>1500</v>
      </c>
      <c r="J637" s="115">
        <f t="shared" si="50"/>
        <v>45351</v>
      </c>
      <c r="K637" s="116" t="s">
        <v>1866</v>
      </c>
    </row>
    <row r="638" spans="1:11" x14ac:dyDescent="0.15">
      <c r="A638" s="7" t="s">
        <v>2619</v>
      </c>
      <c r="B638" s="66">
        <v>45330</v>
      </c>
      <c r="C638" s="113" t="s">
        <v>1991</v>
      </c>
      <c r="D638" s="126" t="s">
        <v>2886</v>
      </c>
      <c r="E638" s="91">
        <v>72000</v>
      </c>
      <c r="F638" s="91">
        <v>0</v>
      </c>
      <c r="G638" s="92">
        <f t="shared" si="49"/>
        <v>371465.9299999997</v>
      </c>
      <c r="H638" s="170"/>
      <c r="I638" s="94">
        <f t="shared" si="48"/>
        <v>-72000</v>
      </c>
      <c r="J638" s="115">
        <f t="shared" si="50"/>
        <v>45351</v>
      </c>
      <c r="K638" s="116" t="s">
        <v>13</v>
      </c>
    </row>
    <row r="639" spans="1:11" x14ac:dyDescent="0.15">
      <c r="A639" s="7" t="s">
        <v>2619</v>
      </c>
      <c r="B639" s="66">
        <v>45331</v>
      </c>
      <c r="C639" s="113" t="s">
        <v>2887</v>
      </c>
      <c r="D639" s="126" t="s">
        <v>2888</v>
      </c>
      <c r="E639" s="91">
        <v>0</v>
      </c>
      <c r="F639" s="91">
        <v>1532.71</v>
      </c>
      <c r="G639" s="92">
        <f t="shared" si="49"/>
        <v>372998.63999999972</v>
      </c>
      <c r="H639" s="170"/>
      <c r="I639" s="94">
        <f t="shared" si="48"/>
        <v>1532.71</v>
      </c>
      <c r="J639" s="115">
        <f t="shared" si="50"/>
        <v>45351</v>
      </c>
      <c r="K639" s="116" t="s">
        <v>1866</v>
      </c>
    </row>
    <row r="640" spans="1:11" x14ac:dyDescent="0.15">
      <c r="A640" s="7" t="s">
        <v>2619</v>
      </c>
      <c r="B640" s="66">
        <v>45331</v>
      </c>
      <c r="C640" s="113" t="s">
        <v>2883</v>
      </c>
      <c r="D640" s="126"/>
      <c r="E640" s="91">
        <v>1073.2</v>
      </c>
      <c r="F640" s="91">
        <v>0</v>
      </c>
      <c r="G640" s="92">
        <f t="shared" si="49"/>
        <v>371925.43999999971</v>
      </c>
      <c r="H640" s="170"/>
      <c r="I640" s="94">
        <f t="shared" si="48"/>
        <v>-1073.2</v>
      </c>
      <c r="J640" s="115">
        <f t="shared" si="50"/>
        <v>45351</v>
      </c>
      <c r="K640" s="116" t="s">
        <v>13</v>
      </c>
    </row>
    <row r="641" spans="1:11" x14ac:dyDescent="0.15">
      <c r="A641" s="7" t="s">
        <v>2619</v>
      </c>
      <c r="B641" s="66">
        <v>45331</v>
      </c>
      <c r="C641" s="113" t="s">
        <v>2883</v>
      </c>
      <c r="D641" s="126"/>
      <c r="E641" s="91">
        <v>2177.5</v>
      </c>
      <c r="F641" s="91">
        <v>0</v>
      </c>
      <c r="G641" s="92">
        <f t="shared" si="49"/>
        <v>369747.93999999971</v>
      </c>
      <c r="H641" s="170"/>
      <c r="I641" s="94">
        <f t="shared" si="48"/>
        <v>-2177.5</v>
      </c>
      <c r="J641" s="115">
        <f t="shared" si="50"/>
        <v>45351</v>
      </c>
      <c r="K641" s="116" t="s">
        <v>13</v>
      </c>
    </row>
    <row r="642" spans="1:11" x14ac:dyDescent="0.15">
      <c r="A642" s="7" t="s">
        <v>2619</v>
      </c>
      <c r="B642" s="66">
        <v>45331</v>
      </c>
      <c r="C642" s="113" t="s">
        <v>2883</v>
      </c>
      <c r="D642" s="126"/>
      <c r="E642" s="91">
        <v>3153.91</v>
      </c>
      <c r="F642" s="91">
        <v>0</v>
      </c>
      <c r="G642" s="92">
        <f t="shared" si="49"/>
        <v>366594.02999999974</v>
      </c>
      <c r="H642" s="170"/>
      <c r="I642" s="94">
        <f t="shared" si="48"/>
        <v>-3153.91</v>
      </c>
      <c r="J642" s="115">
        <f t="shared" si="50"/>
        <v>45351</v>
      </c>
      <c r="K642" s="116" t="s">
        <v>13</v>
      </c>
    </row>
    <row r="643" spans="1:11" x14ac:dyDescent="0.15">
      <c r="A643" s="7" t="s">
        <v>2619</v>
      </c>
      <c r="B643" s="66">
        <v>45331</v>
      </c>
      <c r="C643" s="113" t="s">
        <v>2883</v>
      </c>
      <c r="D643" s="126"/>
      <c r="E643" s="91">
        <v>1554.43</v>
      </c>
      <c r="F643" s="91">
        <v>0</v>
      </c>
      <c r="G643" s="92">
        <f t="shared" si="49"/>
        <v>365039.59999999974</v>
      </c>
      <c r="H643" s="170"/>
      <c r="I643" s="94">
        <f t="shared" si="48"/>
        <v>-1554.43</v>
      </c>
      <c r="J643" s="115">
        <f t="shared" si="50"/>
        <v>45351</v>
      </c>
      <c r="K643" s="116" t="s">
        <v>13</v>
      </c>
    </row>
    <row r="644" spans="1:11" x14ac:dyDescent="0.15">
      <c r="A644" s="7" t="s">
        <v>2619</v>
      </c>
      <c r="B644" s="66">
        <v>45331</v>
      </c>
      <c r="C644" s="113" t="s">
        <v>2883</v>
      </c>
      <c r="D644" s="126"/>
      <c r="E644" s="91">
        <v>3153.91</v>
      </c>
      <c r="F644" s="91">
        <v>0</v>
      </c>
      <c r="G644" s="92">
        <f t="shared" si="49"/>
        <v>361885.68999999977</v>
      </c>
      <c r="H644" s="170"/>
      <c r="I644" s="94">
        <f t="shared" si="48"/>
        <v>-3153.91</v>
      </c>
      <c r="J644" s="115">
        <f t="shared" si="50"/>
        <v>45351</v>
      </c>
      <c r="K644" s="116" t="s">
        <v>13</v>
      </c>
    </row>
    <row r="645" spans="1:11" x14ac:dyDescent="0.15">
      <c r="A645" s="7" t="s">
        <v>2619</v>
      </c>
      <c r="B645" s="66">
        <v>45331</v>
      </c>
      <c r="C645" s="113" t="s">
        <v>2883</v>
      </c>
      <c r="D645" s="126"/>
      <c r="E645" s="91">
        <v>1554.43</v>
      </c>
      <c r="F645" s="91">
        <v>0</v>
      </c>
      <c r="G645" s="92">
        <f t="shared" si="49"/>
        <v>360331.25999999978</v>
      </c>
      <c r="H645" s="170"/>
      <c r="I645" s="94">
        <f t="shared" si="48"/>
        <v>-1554.43</v>
      </c>
      <c r="J645" s="115">
        <f t="shared" si="50"/>
        <v>45351</v>
      </c>
      <c r="K645" s="116" t="s">
        <v>13</v>
      </c>
    </row>
    <row r="646" spans="1:11" x14ac:dyDescent="0.15">
      <c r="A646" s="7" t="s">
        <v>2619</v>
      </c>
      <c r="B646" s="66">
        <v>45331</v>
      </c>
      <c r="C646" s="113" t="s">
        <v>2889</v>
      </c>
      <c r="D646" s="126" t="s">
        <v>2890</v>
      </c>
      <c r="E646" s="91">
        <v>11400</v>
      </c>
      <c r="F646" s="91">
        <v>0</v>
      </c>
      <c r="G646" s="92">
        <f t="shared" si="49"/>
        <v>348931.25999999978</v>
      </c>
      <c r="H646" s="170"/>
      <c r="I646" s="94">
        <f t="shared" si="48"/>
        <v>-11400</v>
      </c>
      <c r="J646" s="115">
        <f t="shared" si="50"/>
        <v>45351</v>
      </c>
      <c r="K646" s="116" t="s">
        <v>13</v>
      </c>
    </row>
    <row r="647" spans="1:11" x14ac:dyDescent="0.15">
      <c r="A647" s="7" t="s">
        <v>2619</v>
      </c>
      <c r="B647" s="66">
        <v>45331</v>
      </c>
      <c r="C647" s="113" t="s">
        <v>2891</v>
      </c>
      <c r="D647" s="126" t="s">
        <v>2892</v>
      </c>
      <c r="E647" s="91">
        <v>1110</v>
      </c>
      <c r="F647" s="91">
        <v>0</v>
      </c>
      <c r="G647" s="92">
        <f t="shared" si="49"/>
        <v>347821.25999999978</v>
      </c>
      <c r="H647" s="170"/>
      <c r="I647" s="94">
        <f t="shared" ref="I647:I710" si="51">-E647+F647</f>
        <v>-1110</v>
      </c>
      <c r="J647" s="115">
        <f t="shared" si="50"/>
        <v>45351</v>
      </c>
      <c r="K647" s="116" t="s">
        <v>1865</v>
      </c>
    </row>
    <row r="648" spans="1:11" x14ac:dyDescent="0.15">
      <c r="A648" s="7" t="s">
        <v>2619</v>
      </c>
      <c r="B648" s="66">
        <v>45331</v>
      </c>
      <c r="C648" s="113" t="s">
        <v>2891</v>
      </c>
      <c r="D648" s="126" t="s">
        <v>2893</v>
      </c>
      <c r="E648" s="91">
        <v>1110</v>
      </c>
      <c r="F648" s="91">
        <v>0</v>
      </c>
      <c r="G648" s="92">
        <f t="shared" si="49"/>
        <v>346711.25999999978</v>
      </c>
      <c r="H648" s="170"/>
      <c r="I648" s="94">
        <f t="shared" si="51"/>
        <v>-1110</v>
      </c>
      <c r="J648" s="115">
        <f t="shared" si="50"/>
        <v>45351</v>
      </c>
      <c r="K648" s="116" t="s">
        <v>1865</v>
      </c>
    </row>
    <row r="649" spans="1:11" x14ac:dyDescent="0.15">
      <c r="A649" s="7" t="s">
        <v>2619</v>
      </c>
      <c r="B649" s="66">
        <v>45331</v>
      </c>
      <c r="C649" s="113" t="s">
        <v>2894</v>
      </c>
      <c r="D649" s="126" t="s">
        <v>2895</v>
      </c>
      <c r="E649" s="91">
        <v>690</v>
      </c>
      <c r="F649" s="91">
        <v>0</v>
      </c>
      <c r="G649" s="92">
        <f t="shared" si="49"/>
        <v>346021.25999999978</v>
      </c>
      <c r="H649" s="170"/>
      <c r="I649" s="94">
        <f t="shared" si="51"/>
        <v>-690</v>
      </c>
      <c r="J649" s="115">
        <f t="shared" si="50"/>
        <v>45351</v>
      </c>
      <c r="K649" s="116" t="s">
        <v>13</v>
      </c>
    </row>
    <row r="650" spans="1:11" x14ac:dyDescent="0.15">
      <c r="A650" s="7" t="s">
        <v>2619</v>
      </c>
      <c r="B650" s="66">
        <v>45331</v>
      </c>
      <c r="C650" s="113" t="s">
        <v>2894</v>
      </c>
      <c r="D650" s="126" t="s">
        <v>2896</v>
      </c>
      <c r="E650" s="91">
        <v>480</v>
      </c>
      <c r="F650" s="91">
        <v>0</v>
      </c>
      <c r="G650" s="92">
        <f t="shared" si="49"/>
        <v>345541.25999999978</v>
      </c>
      <c r="H650" s="170"/>
      <c r="I650" s="94">
        <f t="shared" si="51"/>
        <v>-480</v>
      </c>
      <c r="J650" s="115">
        <f t="shared" si="50"/>
        <v>45351</v>
      </c>
      <c r="K650" s="116" t="s">
        <v>13</v>
      </c>
    </row>
    <row r="651" spans="1:11" x14ac:dyDescent="0.15">
      <c r="A651" s="7" t="s">
        <v>2619</v>
      </c>
      <c r="B651" s="66">
        <v>45331</v>
      </c>
      <c r="C651" s="113" t="s">
        <v>2894</v>
      </c>
      <c r="D651" s="126" t="s">
        <v>2897</v>
      </c>
      <c r="E651" s="91">
        <v>667.2</v>
      </c>
      <c r="F651" s="91">
        <v>0</v>
      </c>
      <c r="G651" s="92">
        <f t="shared" si="49"/>
        <v>344874.05999999976</v>
      </c>
      <c r="H651" s="170"/>
      <c r="I651" s="94">
        <f t="shared" si="51"/>
        <v>-667.2</v>
      </c>
      <c r="J651" s="115">
        <f t="shared" si="50"/>
        <v>45351</v>
      </c>
      <c r="K651" s="116" t="s">
        <v>13</v>
      </c>
    </row>
    <row r="652" spans="1:11" x14ac:dyDescent="0.15">
      <c r="A652" s="7" t="s">
        <v>2619</v>
      </c>
      <c r="B652" s="66">
        <v>45331</v>
      </c>
      <c r="C652" s="113" t="s">
        <v>2894</v>
      </c>
      <c r="D652" s="126" t="s">
        <v>2898</v>
      </c>
      <c r="E652" s="91">
        <v>330</v>
      </c>
      <c r="F652" s="91">
        <v>0</v>
      </c>
      <c r="G652" s="92">
        <f t="shared" si="49"/>
        <v>344544.05999999976</v>
      </c>
      <c r="H652" s="170"/>
      <c r="I652" s="94">
        <f t="shared" si="51"/>
        <v>-330</v>
      </c>
      <c r="J652" s="115">
        <f t="shared" si="50"/>
        <v>45351</v>
      </c>
      <c r="K652" s="116" t="s">
        <v>13</v>
      </c>
    </row>
    <row r="653" spans="1:11" x14ac:dyDescent="0.15">
      <c r="A653" s="7" t="s">
        <v>2619</v>
      </c>
      <c r="B653" s="66">
        <v>45331</v>
      </c>
      <c r="C653" s="113" t="s">
        <v>2894</v>
      </c>
      <c r="D653" s="126" t="s">
        <v>2899</v>
      </c>
      <c r="E653" s="91">
        <v>480</v>
      </c>
      <c r="F653" s="91">
        <v>0</v>
      </c>
      <c r="G653" s="92">
        <f t="shared" si="49"/>
        <v>344064.05999999976</v>
      </c>
      <c r="H653" s="170"/>
      <c r="I653" s="94">
        <f t="shared" si="51"/>
        <v>-480</v>
      </c>
      <c r="J653" s="115">
        <f t="shared" si="50"/>
        <v>45351</v>
      </c>
      <c r="K653" s="116" t="s">
        <v>13</v>
      </c>
    </row>
    <row r="654" spans="1:11" x14ac:dyDescent="0.15">
      <c r="A654" s="7" t="s">
        <v>2619</v>
      </c>
      <c r="B654" s="66">
        <v>45331</v>
      </c>
      <c r="C654" s="113" t="s">
        <v>2894</v>
      </c>
      <c r="D654" s="126" t="s">
        <v>2900</v>
      </c>
      <c r="E654" s="91">
        <v>480</v>
      </c>
      <c r="F654" s="91">
        <v>0</v>
      </c>
      <c r="G654" s="92">
        <f t="shared" si="49"/>
        <v>343584.05999999976</v>
      </c>
      <c r="H654" s="170"/>
      <c r="I654" s="94">
        <f t="shared" si="51"/>
        <v>-480</v>
      </c>
      <c r="J654" s="115">
        <f t="shared" si="50"/>
        <v>45351</v>
      </c>
      <c r="K654" s="116" t="s">
        <v>13</v>
      </c>
    </row>
    <row r="655" spans="1:11" x14ac:dyDescent="0.15">
      <c r="A655" s="7" t="s">
        <v>2619</v>
      </c>
      <c r="B655" s="66">
        <v>45331</v>
      </c>
      <c r="C655" s="113" t="s">
        <v>2894</v>
      </c>
      <c r="D655" s="126" t="s">
        <v>2901</v>
      </c>
      <c r="E655" s="91">
        <v>330</v>
      </c>
      <c r="F655" s="91">
        <v>0</v>
      </c>
      <c r="G655" s="92">
        <f t="shared" si="49"/>
        <v>343254.05999999976</v>
      </c>
      <c r="H655" s="170"/>
      <c r="I655" s="94">
        <f t="shared" si="51"/>
        <v>-330</v>
      </c>
      <c r="J655" s="115">
        <f t="shared" si="50"/>
        <v>45351</v>
      </c>
      <c r="K655" s="116" t="s">
        <v>13</v>
      </c>
    </row>
    <row r="656" spans="1:11" x14ac:dyDescent="0.15">
      <c r="A656" s="7" t="s">
        <v>2619</v>
      </c>
      <c r="B656" s="66">
        <v>45331</v>
      </c>
      <c r="C656" s="113" t="s">
        <v>2802</v>
      </c>
      <c r="D656" s="126" t="s">
        <v>2902</v>
      </c>
      <c r="E656" s="91">
        <v>326.26</v>
      </c>
      <c r="F656" s="91">
        <v>0</v>
      </c>
      <c r="G656" s="92">
        <f t="shared" si="49"/>
        <v>342927.79999999976</v>
      </c>
      <c r="H656" s="170"/>
      <c r="I656" s="94">
        <f t="shared" si="51"/>
        <v>-326.26</v>
      </c>
      <c r="J656" s="115">
        <f t="shared" si="50"/>
        <v>45351</v>
      </c>
      <c r="K656" s="116" t="s">
        <v>1875</v>
      </c>
    </row>
    <row r="657" spans="1:11" x14ac:dyDescent="0.15">
      <c r="A657" s="7" t="s">
        <v>2619</v>
      </c>
      <c r="B657" s="66">
        <v>45331</v>
      </c>
      <c r="C657" s="113" t="s">
        <v>2666</v>
      </c>
      <c r="D657" s="126" t="s">
        <v>2903</v>
      </c>
      <c r="E657" s="91">
        <v>60</v>
      </c>
      <c r="F657" s="91">
        <v>0</v>
      </c>
      <c r="G657" s="92">
        <f t="shared" si="49"/>
        <v>342867.79999999976</v>
      </c>
      <c r="H657" s="170"/>
      <c r="I657" s="94">
        <f t="shared" si="51"/>
        <v>-60</v>
      </c>
      <c r="J657" s="115">
        <f t="shared" si="50"/>
        <v>45351</v>
      </c>
      <c r="K657" s="116" t="s">
        <v>1879</v>
      </c>
    </row>
    <row r="658" spans="1:11" x14ac:dyDescent="0.15">
      <c r="A658" s="7" t="s">
        <v>2619</v>
      </c>
      <c r="B658" s="66">
        <v>45331</v>
      </c>
      <c r="C658" s="113" t="s">
        <v>2698</v>
      </c>
      <c r="D658" s="126" t="s">
        <v>2904</v>
      </c>
      <c r="E658" s="91">
        <v>1110</v>
      </c>
      <c r="F658" s="91">
        <v>0</v>
      </c>
      <c r="G658" s="92">
        <f t="shared" si="49"/>
        <v>341757.79999999976</v>
      </c>
      <c r="H658" s="170"/>
      <c r="I658" s="94">
        <f t="shared" si="51"/>
        <v>-1110</v>
      </c>
      <c r="J658" s="115">
        <f t="shared" si="50"/>
        <v>45351</v>
      </c>
      <c r="K658" s="116" t="s">
        <v>13</v>
      </c>
    </row>
    <row r="659" spans="1:11" x14ac:dyDescent="0.15">
      <c r="A659" s="7" t="s">
        <v>2619</v>
      </c>
      <c r="B659" s="66">
        <v>45331</v>
      </c>
      <c r="C659" s="113" t="s">
        <v>2905</v>
      </c>
      <c r="D659" s="126" t="s">
        <v>2906</v>
      </c>
      <c r="E659" s="91">
        <v>6331.5</v>
      </c>
      <c r="F659" s="91">
        <v>0</v>
      </c>
      <c r="G659" s="92">
        <f t="shared" si="49"/>
        <v>335426.29999999976</v>
      </c>
      <c r="H659" s="170"/>
      <c r="I659" s="94">
        <f t="shared" si="51"/>
        <v>-6331.5</v>
      </c>
      <c r="J659" s="115">
        <f t="shared" si="50"/>
        <v>45351</v>
      </c>
      <c r="K659" s="116" t="s">
        <v>13</v>
      </c>
    </row>
    <row r="660" spans="1:11" x14ac:dyDescent="0.15">
      <c r="A660" s="7" t="s">
        <v>2619</v>
      </c>
      <c r="B660" s="66">
        <v>45331</v>
      </c>
      <c r="C660" s="113" t="s">
        <v>1960</v>
      </c>
      <c r="D660" s="126" t="s">
        <v>2907</v>
      </c>
      <c r="E660" s="91">
        <v>732</v>
      </c>
      <c r="F660" s="91">
        <v>0</v>
      </c>
      <c r="G660" s="92">
        <f t="shared" si="49"/>
        <v>334694.29999999976</v>
      </c>
      <c r="H660" s="170"/>
      <c r="I660" s="94">
        <f t="shared" si="51"/>
        <v>-732</v>
      </c>
      <c r="J660" s="115">
        <f t="shared" si="50"/>
        <v>45351</v>
      </c>
      <c r="K660" s="116" t="s">
        <v>13</v>
      </c>
    </row>
    <row r="661" spans="1:11" x14ac:dyDescent="0.15">
      <c r="A661" s="7" t="s">
        <v>2619</v>
      </c>
      <c r="B661" s="66">
        <v>45331</v>
      </c>
      <c r="C661" s="113" t="s">
        <v>2871</v>
      </c>
      <c r="D661" s="126" t="s">
        <v>2908</v>
      </c>
      <c r="E661" s="91">
        <v>16602.25</v>
      </c>
      <c r="F661" s="91">
        <v>0</v>
      </c>
      <c r="G661" s="92">
        <f t="shared" si="49"/>
        <v>318092.04999999976</v>
      </c>
      <c r="H661" s="170"/>
      <c r="I661" s="94">
        <f t="shared" si="51"/>
        <v>-16602.25</v>
      </c>
      <c r="J661" s="115">
        <f t="shared" si="50"/>
        <v>45351</v>
      </c>
      <c r="K661" s="116" t="s">
        <v>1876</v>
      </c>
    </row>
    <row r="662" spans="1:11" x14ac:dyDescent="0.15">
      <c r="A662" s="7" t="s">
        <v>2619</v>
      </c>
      <c r="B662" s="66">
        <v>45331</v>
      </c>
      <c r="C662" s="113" t="s">
        <v>2871</v>
      </c>
      <c r="D662" s="126" t="s">
        <v>2909</v>
      </c>
      <c r="E662" s="91">
        <v>8182.55</v>
      </c>
      <c r="F662" s="91">
        <v>0</v>
      </c>
      <c r="G662" s="92">
        <f t="shared" si="49"/>
        <v>309909.49999999977</v>
      </c>
      <c r="H662" s="170"/>
      <c r="I662" s="94">
        <f t="shared" si="51"/>
        <v>-8182.55</v>
      </c>
      <c r="J662" s="115">
        <f t="shared" si="50"/>
        <v>45351</v>
      </c>
      <c r="K662" s="116" t="s">
        <v>1876</v>
      </c>
    </row>
    <row r="663" spans="1:11" x14ac:dyDescent="0.15">
      <c r="A663" s="7" t="s">
        <v>2619</v>
      </c>
      <c r="B663" s="66">
        <v>45331</v>
      </c>
      <c r="C663" s="113" t="s">
        <v>2871</v>
      </c>
      <c r="D663" s="126" t="s">
        <v>2910</v>
      </c>
      <c r="E663" s="91">
        <v>6021.12</v>
      </c>
      <c r="F663" s="91">
        <v>0</v>
      </c>
      <c r="G663" s="92">
        <f t="shared" si="49"/>
        <v>303888.37999999977</v>
      </c>
      <c r="H663" s="170"/>
      <c r="I663" s="94">
        <f t="shared" si="51"/>
        <v>-6021.12</v>
      </c>
      <c r="J663" s="115">
        <f t="shared" si="50"/>
        <v>45351</v>
      </c>
      <c r="K663" s="116" t="s">
        <v>1876</v>
      </c>
    </row>
    <row r="664" spans="1:11" x14ac:dyDescent="0.15">
      <c r="A664" s="7" t="s">
        <v>2619</v>
      </c>
      <c r="B664" s="66">
        <v>45331</v>
      </c>
      <c r="C664" s="113" t="s">
        <v>2871</v>
      </c>
      <c r="D664" s="126" t="s">
        <v>2911</v>
      </c>
      <c r="E664" s="91">
        <v>2967.55</v>
      </c>
      <c r="F664" s="91">
        <v>0</v>
      </c>
      <c r="G664" s="92">
        <f t="shared" si="49"/>
        <v>300920.82999999978</v>
      </c>
      <c r="H664" s="170"/>
      <c r="I664" s="94">
        <f t="shared" si="51"/>
        <v>-2967.55</v>
      </c>
      <c r="J664" s="115">
        <f t="shared" si="50"/>
        <v>45351</v>
      </c>
      <c r="K664" s="116" t="s">
        <v>1876</v>
      </c>
    </row>
    <row r="665" spans="1:11" x14ac:dyDescent="0.15">
      <c r="A665" s="7" t="s">
        <v>2619</v>
      </c>
      <c r="B665" s="66">
        <v>45331</v>
      </c>
      <c r="C665" s="113" t="s">
        <v>2863</v>
      </c>
      <c r="D665" s="126" t="s">
        <v>2912</v>
      </c>
      <c r="E665" s="91">
        <v>3048</v>
      </c>
      <c r="F665" s="91">
        <v>0</v>
      </c>
      <c r="G665" s="92">
        <f t="shared" si="49"/>
        <v>297872.82999999978</v>
      </c>
      <c r="H665" s="170"/>
      <c r="I665" s="94">
        <f t="shared" si="51"/>
        <v>-3048</v>
      </c>
      <c r="J665" s="115">
        <f t="shared" si="50"/>
        <v>45351</v>
      </c>
      <c r="K665" s="116" t="s">
        <v>13</v>
      </c>
    </row>
    <row r="666" spans="1:11" x14ac:dyDescent="0.15">
      <c r="A666" s="7" t="s">
        <v>2620</v>
      </c>
      <c r="B666" s="66">
        <v>45331</v>
      </c>
      <c r="C666" s="113" t="s">
        <v>2913</v>
      </c>
      <c r="D666" s="126" t="s">
        <v>2914</v>
      </c>
      <c r="E666" s="91">
        <v>4494</v>
      </c>
      <c r="F666" s="91">
        <v>0</v>
      </c>
      <c r="G666" s="92">
        <f t="shared" si="49"/>
        <v>293378.82999999978</v>
      </c>
      <c r="H666" s="170"/>
      <c r="I666" s="94">
        <f t="shared" si="51"/>
        <v>-4494</v>
      </c>
      <c r="J666" s="115">
        <f t="shared" si="50"/>
        <v>45351</v>
      </c>
      <c r="K666" s="116" t="s">
        <v>1879</v>
      </c>
    </row>
    <row r="667" spans="1:11" x14ac:dyDescent="0.15">
      <c r="A667" s="7" t="s">
        <v>2620</v>
      </c>
      <c r="B667" s="66">
        <v>45331</v>
      </c>
      <c r="C667" s="113" t="s">
        <v>2153</v>
      </c>
      <c r="D667" s="126" t="s">
        <v>2915</v>
      </c>
      <c r="E667" s="91">
        <v>13.63</v>
      </c>
      <c r="F667" s="91">
        <v>0</v>
      </c>
      <c r="G667" s="92">
        <f t="shared" si="49"/>
        <v>293365.19999999978</v>
      </c>
      <c r="H667" s="170"/>
      <c r="I667" s="94">
        <f t="shared" si="51"/>
        <v>-13.63</v>
      </c>
      <c r="J667" s="115">
        <f t="shared" si="50"/>
        <v>45351</v>
      </c>
      <c r="K667" s="116" t="s">
        <v>1873</v>
      </c>
    </row>
    <row r="668" spans="1:11" x14ac:dyDescent="0.15">
      <c r="A668" s="7" t="s">
        <v>2620</v>
      </c>
      <c r="B668" s="66">
        <v>45331</v>
      </c>
      <c r="C668" s="113" t="s">
        <v>2666</v>
      </c>
      <c r="D668" s="126" t="s">
        <v>2916</v>
      </c>
      <c r="E668" s="91">
        <v>162</v>
      </c>
      <c r="F668" s="91">
        <v>0</v>
      </c>
      <c r="G668" s="92">
        <f t="shared" si="49"/>
        <v>293203.19999999978</v>
      </c>
      <c r="H668" s="170"/>
      <c r="I668" s="94">
        <f t="shared" si="51"/>
        <v>-162</v>
      </c>
      <c r="J668" s="115">
        <f t="shared" si="50"/>
        <v>45351</v>
      </c>
      <c r="K668" s="116" t="s">
        <v>1879</v>
      </c>
    </row>
    <row r="669" spans="1:11" x14ac:dyDescent="0.15">
      <c r="A669" s="7" t="s">
        <v>2619</v>
      </c>
      <c r="B669" s="66">
        <v>45334</v>
      </c>
      <c r="C669" s="113" t="s">
        <v>2084</v>
      </c>
      <c r="D669" s="126" t="s">
        <v>2917</v>
      </c>
      <c r="E669" s="91">
        <v>0</v>
      </c>
      <c r="F669" s="91">
        <v>3000</v>
      </c>
      <c r="G669" s="92">
        <f t="shared" si="49"/>
        <v>296203.19999999978</v>
      </c>
      <c r="H669" s="170"/>
      <c r="I669" s="94">
        <f t="shared" si="51"/>
        <v>3000</v>
      </c>
      <c r="J669" s="115">
        <f t="shared" si="50"/>
        <v>45351</v>
      </c>
      <c r="K669" s="116" t="s">
        <v>1866</v>
      </c>
    </row>
    <row r="670" spans="1:11" x14ac:dyDescent="0.15">
      <c r="A670" s="7" t="s">
        <v>2619</v>
      </c>
      <c r="B670" s="66">
        <v>45334</v>
      </c>
      <c r="C670" s="113" t="s">
        <v>2084</v>
      </c>
      <c r="D670" s="126" t="s">
        <v>2918</v>
      </c>
      <c r="E670" s="91">
        <v>0</v>
      </c>
      <c r="F670" s="91">
        <v>3000</v>
      </c>
      <c r="G670" s="92">
        <f t="shared" si="49"/>
        <v>299203.19999999978</v>
      </c>
      <c r="H670" s="170"/>
      <c r="I670" s="94">
        <f t="shared" si="51"/>
        <v>3000</v>
      </c>
      <c r="J670" s="115">
        <f t="shared" si="50"/>
        <v>45351</v>
      </c>
      <c r="K670" s="116" t="s">
        <v>1866</v>
      </c>
    </row>
    <row r="671" spans="1:11" x14ac:dyDescent="0.15">
      <c r="A671" s="7" t="s">
        <v>2619</v>
      </c>
      <c r="B671" s="66">
        <v>45334</v>
      </c>
      <c r="C671" s="113" t="s">
        <v>2919</v>
      </c>
      <c r="D671" s="126" t="s">
        <v>2920</v>
      </c>
      <c r="E671" s="91">
        <v>0</v>
      </c>
      <c r="F671" s="91">
        <v>24600</v>
      </c>
      <c r="G671" s="92">
        <f t="shared" si="49"/>
        <v>323803.19999999978</v>
      </c>
      <c r="H671" s="170"/>
      <c r="I671" s="94">
        <f t="shared" si="51"/>
        <v>24600</v>
      </c>
      <c r="J671" s="115">
        <f t="shared" si="50"/>
        <v>45351</v>
      </c>
      <c r="K671" s="116" t="s">
        <v>1866</v>
      </c>
    </row>
    <row r="672" spans="1:11" x14ac:dyDescent="0.15">
      <c r="A672" s="7" t="s">
        <v>2619</v>
      </c>
      <c r="B672" s="66">
        <v>45336</v>
      </c>
      <c r="C672" s="113" t="s">
        <v>2643</v>
      </c>
      <c r="D672" s="126" t="s">
        <v>2921</v>
      </c>
      <c r="E672" s="91">
        <v>0</v>
      </c>
      <c r="F672" s="91">
        <v>11500</v>
      </c>
      <c r="G672" s="92">
        <f t="shared" si="49"/>
        <v>335303.19999999978</v>
      </c>
      <c r="H672" s="170"/>
      <c r="I672" s="94">
        <f t="shared" si="51"/>
        <v>11500</v>
      </c>
      <c r="J672" s="115">
        <f t="shared" si="50"/>
        <v>45351</v>
      </c>
      <c r="K672" s="116" t="s">
        <v>1866</v>
      </c>
    </row>
    <row r="673" spans="1:11" x14ac:dyDescent="0.15">
      <c r="A673" s="7" t="s">
        <v>2619</v>
      </c>
      <c r="B673" s="66">
        <v>45336</v>
      </c>
      <c r="C673" s="113" t="s">
        <v>2922</v>
      </c>
      <c r="D673" s="126" t="s">
        <v>2923</v>
      </c>
      <c r="E673" s="91">
        <v>0</v>
      </c>
      <c r="F673" s="91">
        <v>1500</v>
      </c>
      <c r="G673" s="92">
        <f t="shared" si="49"/>
        <v>336803.19999999978</v>
      </c>
      <c r="H673" s="170"/>
      <c r="I673" s="94">
        <f t="shared" si="51"/>
        <v>1500</v>
      </c>
      <c r="J673" s="115">
        <f t="shared" si="50"/>
        <v>45351</v>
      </c>
      <c r="K673" s="116" t="s">
        <v>1866</v>
      </c>
    </row>
    <row r="674" spans="1:11" x14ac:dyDescent="0.15">
      <c r="A674" s="7" t="s">
        <v>2619</v>
      </c>
      <c r="B674" s="66">
        <v>45337</v>
      </c>
      <c r="C674" s="113" t="s">
        <v>2924</v>
      </c>
      <c r="D674" s="126" t="s">
        <v>2925</v>
      </c>
      <c r="E674" s="91">
        <v>0</v>
      </c>
      <c r="F674" s="91">
        <v>319.2</v>
      </c>
      <c r="G674" s="92">
        <f t="shared" si="49"/>
        <v>337122.39999999979</v>
      </c>
      <c r="H674" s="170"/>
      <c r="I674" s="94">
        <f t="shared" si="51"/>
        <v>319.2</v>
      </c>
      <c r="J674" s="115">
        <f t="shared" si="50"/>
        <v>45351</v>
      </c>
      <c r="K674" s="116" t="s">
        <v>1866</v>
      </c>
    </row>
    <row r="675" spans="1:11" x14ac:dyDescent="0.15">
      <c r="A675" s="7" t="s">
        <v>2619</v>
      </c>
      <c r="B675" s="66">
        <v>45341</v>
      </c>
      <c r="C675" s="113" t="s">
        <v>2926</v>
      </c>
      <c r="D675" s="126" t="s">
        <v>2927</v>
      </c>
      <c r="E675" s="91">
        <v>0</v>
      </c>
      <c r="F675" s="91">
        <v>163.80000000000001</v>
      </c>
      <c r="G675" s="92">
        <f t="shared" si="49"/>
        <v>337286.19999999978</v>
      </c>
      <c r="H675" s="170"/>
      <c r="I675" s="94">
        <f t="shared" si="51"/>
        <v>163.80000000000001</v>
      </c>
      <c r="J675" s="115">
        <f t="shared" si="50"/>
        <v>45351</v>
      </c>
      <c r="K675" s="116" t="s">
        <v>1866</v>
      </c>
    </row>
    <row r="676" spans="1:11" x14ac:dyDescent="0.15">
      <c r="A676" s="7" t="s">
        <v>2619</v>
      </c>
      <c r="B676" s="66">
        <v>45341</v>
      </c>
      <c r="C676" s="113" t="s">
        <v>2787</v>
      </c>
      <c r="D676" s="126" t="s">
        <v>2928</v>
      </c>
      <c r="E676" s="91">
        <v>0</v>
      </c>
      <c r="F676" s="91">
        <v>1440</v>
      </c>
      <c r="G676" s="92">
        <f t="shared" si="49"/>
        <v>338726.19999999978</v>
      </c>
      <c r="H676" s="170"/>
      <c r="I676" s="94">
        <f t="shared" si="51"/>
        <v>1440</v>
      </c>
      <c r="J676" s="115">
        <f t="shared" si="50"/>
        <v>45351</v>
      </c>
      <c r="K676" s="116" t="s">
        <v>1866</v>
      </c>
    </row>
    <row r="677" spans="1:11" x14ac:dyDescent="0.15">
      <c r="A677" s="7" t="s">
        <v>2619</v>
      </c>
      <c r="B677" s="66">
        <v>45341</v>
      </c>
      <c r="C677" s="113" t="s">
        <v>2929</v>
      </c>
      <c r="D677" s="126" t="s">
        <v>2930</v>
      </c>
      <c r="E677" s="91">
        <v>234.95</v>
      </c>
      <c r="F677" s="91">
        <v>0</v>
      </c>
      <c r="G677" s="92">
        <f t="shared" si="49"/>
        <v>338491.24999999977</v>
      </c>
      <c r="H677" s="170"/>
      <c r="I677" s="94">
        <f t="shared" si="51"/>
        <v>-234.95</v>
      </c>
      <c r="J677" s="115">
        <f t="shared" si="50"/>
        <v>45351</v>
      </c>
      <c r="K677" s="116" t="s">
        <v>1882</v>
      </c>
    </row>
    <row r="678" spans="1:11" x14ac:dyDescent="0.15">
      <c r="A678" s="7" t="s">
        <v>2619</v>
      </c>
      <c r="B678" s="66">
        <v>45341</v>
      </c>
      <c r="C678" s="113" t="s">
        <v>2931</v>
      </c>
      <c r="D678" s="126" t="s">
        <v>2932</v>
      </c>
      <c r="E678" s="91">
        <v>778.25</v>
      </c>
      <c r="F678" s="91">
        <v>0</v>
      </c>
      <c r="G678" s="92">
        <f t="shared" si="49"/>
        <v>337712.99999999977</v>
      </c>
      <c r="H678" s="170"/>
      <c r="I678" s="94">
        <f t="shared" si="51"/>
        <v>-778.25</v>
      </c>
      <c r="J678" s="115">
        <f t="shared" si="50"/>
        <v>45351</v>
      </c>
      <c r="K678" s="116" t="s">
        <v>1882</v>
      </c>
    </row>
    <row r="679" spans="1:11" x14ac:dyDescent="0.15">
      <c r="A679" s="7" t="s">
        <v>2619</v>
      </c>
      <c r="B679" s="66">
        <v>45341</v>
      </c>
      <c r="C679" s="113" t="s">
        <v>2131</v>
      </c>
      <c r="D679" s="126" t="s">
        <v>2933</v>
      </c>
      <c r="E679" s="91">
        <v>143.05000000000001</v>
      </c>
      <c r="F679" s="91">
        <v>0</v>
      </c>
      <c r="G679" s="92">
        <f t="shared" si="49"/>
        <v>337569.94999999978</v>
      </c>
      <c r="H679" s="170"/>
      <c r="I679" s="94">
        <f t="shared" si="51"/>
        <v>-143.05000000000001</v>
      </c>
      <c r="J679" s="115">
        <f t="shared" si="50"/>
        <v>45351</v>
      </c>
      <c r="K679" s="116" t="s">
        <v>1882</v>
      </c>
    </row>
    <row r="680" spans="1:11" x14ac:dyDescent="0.15">
      <c r="A680" s="7" t="s">
        <v>2619</v>
      </c>
      <c r="B680" s="66">
        <v>45341</v>
      </c>
      <c r="C680" s="113" t="s">
        <v>2929</v>
      </c>
      <c r="D680" s="126" t="s">
        <v>2934</v>
      </c>
      <c r="E680" s="91">
        <v>5.49</v>
      </c>
      <c r="F680" s="91">
        <v>0</v>
      </c>
      <c r="G680" s="92">
        <f t="shared" ref="G680:G743" si="52">G679+F680-E680</f>
        <v>337564.45999999979</v>
      </c>
      <c r="H680" s="170"/>
      <c r="I680" s="94">
        <f t="shared" si="51"/>
        <v>-5.49</v>
      </c>
      <c r="J680" s="115">
        <f t="shared" ref="J680:J743" si="53">EOMONTH(B680,0)</f>
        <v>45351</v>
      </c>
      <c r="K680" s="116" t="s">
        <v>1882</v>
      </c>
    </row>
    <row r="681" spans="1:11" x14ac:dyDescent="0.15">
      <c r="A681" s="7" t="s">
        <v>2619</v>
      </c>
      <c r="B681" s="66">
        <v>45341</v>
      </c>
      <c r="C681" s="113" t="s">
        <v>2929</v>
      </c>
      <c r="D681" s="126" t="s">
        <v>2934</v>
      </c>
      <c r="E681" s="91">
        <v>20.14</v>
      </c>
      <c r="F681" s="91">
        <v>0</v>
      </c>
      <c r="G681" s="92">
        <f t="shared" si="52"/>
        <v>337544.31999999977</v>
      </c>
      <c r="H681" s="170"/>
      <c r="I681" s="94">
        <f t="shared" si="51"/>
        <v>-20.14</v>
      </c>
      <c r="J681" s="115">
        <f t="shared" si="53"/>
        <v>45351</v>
      </c>
      <c r="K681" s="116" t="s">
        <v>1882</v>
      </c>
    </row>
    <row r="682" spans="1:11" x14ac:dyDescent="0.15">
      <c r="A682" s="7" t="s">
        <v>2619</v>
      </c>
      <c r="B682" s="66">
        <v>45341</v>
      </c>
      <c r="C682" s="113" t="s">
        <v>2929</v>
      </c>
      <c r="D682" s="126" t="s">
        <v>2934</v>
      </c>
      <c r="E682" s="91">
        <v>10.37</v>
      </c>
      <c r="F682" s="91">
        <v>0</v>
      </c>
      <c r="G682" s="92">
        <f t="shared" si="52"/>
        <v>337533.94999999978</v>
      </c>
      <c r="H682" s="170"/>
      <c r="I682" s="94">
        <f t="shared" si="51"/>
        <v>-10.37</v>
      </c>
      <c r="J682" s="115">
        <f t="shared" si="53"/>
        <v>45351</v>
      </c>
      <c r="K682" s="116" t="s">
        <v>1882</v>
      </c>
    </row>
    <row r="683" spans="1:11" x14ac:dyDescent="0.15">
      <c r="A683" s="7" t="s">
        <v>2619</v>
      </c>
      <c r="B683" s="66">
        <v>45341</v>
      </c>
      <c r="C683" s="113" t="s">
        <v>2929</v>
      </c>
      <c r="D683" s="126" t="s">
        <v>2934</v>
      </c>
      <c r="E683" s="91">
        <v>18.32</v>
      </c>
      <c r="F683" s="91">
        <v>0</v>
      </c>
      <c r="G683" s="92">
        <f t="shared" si="52"/>
        <v>337515.62999999977</v>
      </c>
      <c r="H683" s="170"/>
      <c r="I683" s="94">
        <f t="shared" si="51"/>
        <v>-18.32</v>
      </c>
      <c r="J683" s="115">
        <f t="shared" si="53"/>
        <v>45351</v>
      </c>
      <c r="K683" s="116" t="s">
        <v>1882</v>
      </c>
    </row>
    <row r="684" spans="1:11" x14ac:dyDescent="0.15">
      <c r="A684" s="7" t="s">
        <v>2619</v>
      </c>
      <c r="B684" s="66">
        <v>45341</v>
      </c>
      <c r="C684" s="113" t="s">
        <v>2148</v>
      </c>
      <c r="D684" s="126" t="s">
        <v>2935</v>
      </c>
      <c r="E684" s="91">
        <v>514.79999999999995</v>
      </c>
      <c r="F684" s="91">
        <v>0</v>
      </c>
      <c r="G684" s="92">
        <f t="shared" si="52"/>
        <v>337000.82999999978</v>
      </c>
      <c r="H684" s="170"/>
      <c r="I684" s="94">
        <f t="shared" si="51"/>
        <v>-514.79999999999995</v>
      </c>
      <c r="J684" s="115">
        <f t="shared" si="53"/>
        <v>45351</v>
      </c>
      <c r="K684" s="116" t="s">
        <v>1877</v>
      </c>
    </row>
    <row r="685" spans="1:11" x14ac:dyDescent="0.15">
      <c r="A685" s="7" t="s">
        <v>2619</v>
      </c>
      <c r="B685" s="66">
        <v>45341</v>
      </c>
      <c r="C685" s="113" t="s">
        <v>1995</v>
      </c>
      <c r="D685" s="126" t="s">
        <v>2936</v>
      </c>
      <c r="E685" s="91">
        <v>16500</v>
      </c>
      <c r="F685" s="91">
        <v>0</v>
      </c>
      <c r="G685" s="92">
        <f t="shared" si="52"/>
        <v>320500.82999999978</v>
      </c>
      <c r="H685" s="170"/>
      <c r="I685" s="94">
        <f t="shared" si="51"/>
        <v>-16500</v>
      </c>
      <c r="J685" s="115">
        <f t="shared" si="53"/>
        <v>45351</v>
      </c>
      <c r="K685" s="116" t="s">
        <v>1886</v>
      </c>
    </row>
    <row r="686" spans="1:11" x14ac:dyDescent="0.15">
      <c r="A686" s="7" t="s">
        <v>2620</v>
      </c>
      <c r="B686" s="66">
        <v>45341</v>
      </c>
      <c r="C686" s="113" t="s">
        <v>2131</v>
      </c>
      <c r="D686" s="126" t="s">
        <v>2937</v>
      </c>
      <c r="E686" s="91">
        <v>9012.31</v>
      </c>
      <c r="F686" s="91">
        <v>0</v>
      </c>
      <c r="G686" s="92">
        <f t="shared" si="52"/>
        <v>311488.51999999979</v>
      </c>
      <c r="H686" s="170"/>
      <c r="I686" s="94">
        <f t="shared" si="51"/>
        <v>-9012.31</v>
      </c>
      <c r="J686" s="115">
        <f t="shared" si="53"/>
        <v>45351</v>
      </c>
      <c r="K686" s="116" t="s">
        <v>1882</v>
      </c>
    </row>
    <row r="687" spans="1:11" x14ac:dyDescent="0.15">
      <c r="A687" s="7" t="s">
        <v>2620</v>
      </c>
      <c r="B687" s="66">
        <v>45341</v>
      </c>
      <c r="C687" s="113" t="s">
        <v>2146</v>
      </c>
      <c r="D687" s="126" t="s">
        <v>2938</v>
      </c>
      <c r="E687" s="91">
        <v>180</v>
      </c>
      <c r="F687" s="91">
        <v>0</v>
      </c>
      <c r="G687" s="92">
        <f t="shared" si="52"/>
        <v>311308.51999999979</v>
      </c>
      <c r="H687" s="170"/>
      <c r="I687" s="94">
        <f t="shared" si="51"/>
        <v>-180</v>
      </c>
      <c r="J687" s="115">
        <f t="shared" si="53"/>
        <v>45351</v>
      </c>
      <c r="K687" s="116" t="s">
        <v>1881</v>
      </c>
    </row>
    <row r="688" spans="1:11" x14ac:dyDescent="0.15">
      <c r="A688" s="7" t="s">
        <v>2620</v>
      </c>
      <c r="B688" s="66">
        <v>45341</v>
      </c>
      <c r="C688" s="113" t="s">
        <v>2146</v>
      </c>
      <c r="D688" s="126" t="s">
        <v>2939</v>
      </c>
      <c r="E688" s="91">
        <v>6120</v>
      </c>
      <c r="F688" s="91">
        <v>0</v>
      </c>
      <c r="G688" s="92">
        <f t="shared" si="52"/>
        <v>305188.51999999979</v>
      </c>
      <c r="H688" s="170"/>
      <c r="I688" s="94">
        <f t="shared" si="51"/>
        <v>-6120</v>
      </c>
      <c r="J688" s="115">
        <f t="shared" si="53"/>
        <v>45351</v>
      </c>
      <c r="K688" s="116" t="s">
        <v>1881</v>
      </c>
    </row>
    <row r="689" spans="1:11" x14ac:dyDescent="0.15">
      <c r="A689" s="7" t="s">
        <v>2620</v>
      </c>
      <c r="B689" s="66">
        <v>45341</v>
      </c>
      <c r="C689" s="113" t="s">
        <v>2146</v>
      </c>
      <c r="D689" s="126" t="s">
        <v>2940</v>
      </c>
      <c r="E689" s="91">
        <v>120</v>
      </c>
      <c r="F689" s="91">
        <v>0</v>
      </c>
      <c r="G689" s="92">
        <f t="shared" si="52"/>
        <v>305068.51999999979</v>
      </c>
      <c r="H689" s="170"/>
      <c r="I689" s="94">
        <f t="shared" si="51"/>
        <v>-120</v>
      </c>
      <c r="J689" s="115">
        <f t="shared" si="53"/>
        <v>45351</v>
      </c>
      <c r="K689" s="116" t="s">
        <v>1877</v>
      </c>
    </row>
    <row r="690" spans="1:11" x14ac:dyDescent="0.15">
      <c r="A690" s="7" t="s">
        <v>2620</v>
      </c>
      <c r="B690" s="66">
        <v>45341</v>
      </c>
      <c r="C690" s="113" t="s">
        <v>2941</v>
      </c>
      <c r="D690" s="126" t="s">
        <v>2942</v>
      </c>
      <c r="E690" s="91">
        <v>915.6</v>
      </c>
      <c r="F690" s="91">
        <v>0</v>
      </c>
      <c r="G690" s="92">
        <f t="shared" si="52"/>
        <v>304152.91999999981</v>
      </c>
      <c r="H690" s="170"/>
      <c r="I690" s="94">
        <f t="shared" si="51"/>
        <v>-915.6</v>
      </c>
      <c r="J690" s="115">
        <f t="shared" si="53"/>
        <v>45351</v>
      </c>
      <c r="K690" s="116" t="s">
        <v>1877</v>
      </c>
    </row>
    <row r="691" spans="1:11" x14ac:dyDescent="0.15">
      <c r="A691" s="7" t="s">
        <v>2620</v>
      </c>
      <c r="B691" s="66">
        <v>45341</v>
      </c>
      <c r="C691" s="113" t="s">
        <v>2943</v>
      </c>
      <c r="D691" s="126" t="s">
        <v>2944</v>
      </c>
      <c r="E691" s="91">
        <v>3600</v>
      </c>
      <c r="F691" s="91">
        <v>0</v>
      </c>
      <c r="G691" s="92">
        <f t="shared" si="52"/>
        <v>300552.91999999981</v>
      </c>
      <c r="H691" s="170"/>
      <c r="I691" s="94">
        <f t="shared" si="51"/>
        <v>-3600</v>
      </c>
      <c r="J691" s="115">
        <f t="shared" si="53"/>
        <v>45351</v>
      </c>
      <c r="K691" s="116" t="s">
        <v>1879</v>
      </c>
    </row>
    <row r="692" spans="1:11" x14ac:dyDescent="0.15">
      <c r="A692" s="7" t="s">
        <v>2620</v>
      </c>
      <c r="B692" s="66">
        <v>45341</v>
      </c>
      <c r="C692" s="113" t="s">
        <v>2148</v>
      </c>
      <c r="D692" s="126" t="s">
        <v>2935</v>
      </c>
      <c r="E692" s="91">
        <v>329.47</v>
      </c>
      <c r="F692" s="91">
        <v>0</v>
      </c>
      <c r="G692" s="92">
        <f t="shared" si="52"/>
        <v>300223.44999999984</v>
      </c>
      <c r="H692" s="170"/>
      <c r="I692" s="94">
        <f t="shared" si="51"/>
        <v>-329.47</v>
      </c>
      <c r="J692" s="115">
        <f t="shared" si="53"/>
        <v>45351</v>
      </c>
      <c r="K692" s="116" t="s">
        <v>1877</v>
      </c>
    </row>
    <row r="693" spans="1:11" x14ac:dyDescent="0.15">
      <c r="A693" s="7" t="s">
        <v>2620</v>
      </c>
      <c r="B693" s="66">
        <v>45342</v>
      </c>
      <c r="C693" s="113" t="s">
        <v>2802</v>
      </c>
      <c r="D693" s="126" t="s">
        <v>2945</v>
      </c>
      <c r="E693" s="91">
        <v>345.83</v>
      </c>
      <c r="F693" s="91">
        <v>0</v>
      </c>
      <c r="G693" s="92">
        <f t="shared" si="52"/>
        <v>299877.61999999982</v>
      </c>
      <c r="H693" s="170"/>
      <c r="I693" s="94">
        <f t="shared" si="51"/>
        <v>-345.83</v>
      </c>
      <c r="J693" s="115">
        <f t="shared" si="53"/>
        <v>45351</v>
      </c>
      <c r="K693" s="116" t="s">
        <v>1877</v>
      </c>
    </row>
    <row r="694" spans="1:11" x14ac:dyDescent="0.15">
      <c r="A694" s="7" t="s">
        <v>2620</v>
      </c>
      <c r="B694" s="66">
        <v>45342</v>
      </c>
      <c r="C694" s="113" t="s">
        <v>2802</v>
      </c>
      <c r="D694" s="126" t="s">
        <v>2946</v>
      </c>
      <c r="E694" s="91">
        <v>52.2</v>
      </c>
      <c r="F694" s="91">
        <v>0</v>
      </c>
      <c r="G694" s="92">
        <f t="shared" si="52"/>
        <v>299825.41999999981</v>
      </c>
      <c r="H694" s="170"/>
      <c r="I694" s="94">
        <f t="shared" si="51"/>
        <v>-52.2</v>
      </c>
      <c r="J694" s="115">
        <f t="shared" si="53"/>
        <v>45351</v>
      </c>
      <c r="K694" s="116" t="s">
        <v>1877</v>
      </c>
    </row>
    <row r="695" spans="1:11" x14ac:dyDescent="0.15">
      <c r="A695" s="7" t="s">
        <v>2619</v>
      </c>
      <c r="B695" s="66">
        <v>45342</v>
      </c>
      <c r="C695" s="113" t="s">
        <v>2131</v>
      </c>
      <c r="D695" s="126" t="s">
        <v>2947</v>
      </c>
      <c r="E695" s="91">
        <v>143.05000000000001</v>
      </c>
      <c r="F695" s="91">
        <v>0</v>
      </c>
      <c r="G695" s="92">
        <f t="shared" si="52"/>
        <v>299682.36999999982</v>
      </c>
      <c r="H695" s="170"/>
      <c r="I695" s="94">
        <f t="shared" si="51"/>
        <v>-143.05000000000001</v>
      </c>
      <c r="J695" s="115">
        <f t="shared" si="53"/>
        <v>45351</v>
      </c>
      <c r="K695" s="116" t="s">
        <v>1882</v>
      </c>
    </row>
    <row r="696" spans="1:11" x14ac:dyDescent="0.15">
      <c r="A696" s="7" t="s">
        <v>2619</v>
      </c>
      <c r="B696" s="66">
        <v>45342</v>
      </c>
      <c r="C696" s="113" t="s">
        <v>1892</v>
      </c>
      <c r="D696" s="126" t="s">
        <v>2948</v>
      </c>
      <c r="E696" s="91">
        <v>281.17</v>
      </c>
      <c r="F696" s="91">
        <v>0</v>
      </c>
      <c r="G696" s="92">
        <f t="shared" si="52"/>
        <v>299401.19999999984</v>
      </c>
      <c r="H696" s="170"/>
      <c r="I696" s="94">
        <f t="shared" si="51"/>
        <v>-281.17</v>
      </c>
      <c r="J696" s="115">
        <f t="shared" si="53"/>
        <v>45351</v>
      </c>
      <c r="K696" s="116" t="s">
        <v>1878</v>
      </c>
    </row>
    <row r="697" spans="1:11" x14ac:dyDescent="0.15">
      <c r="A697" s="7" t="s">
        <v>2619</v>
      </c>
      <c r="B697" s="66">
        <v>45342</v>
      </c>
      <c r="C697" s="113" t="s">
        <v>2131</v>
      </c>
      <c r="D697" s="126" t="s">
        <v>2949</v>
      </c>
      <c r="E697" s="91">
        <v>85.28</v>
      </c>
      <c r="F697" s="91">
        <v>0</v>
      </c>
      <c r="G697" s="92">
        <f t="shared" si="52"/>
        <v>299315.91999999981</v>
      </c>
      <c r="H697" s="170"/>
      <c r="I697" s="94">
        <f t="shared" si="51"/>
        <v>-85.28</v>
      </c>
      <c r="J697" s="115">
        <f t="shared" si="53"/>
        <v>45351</v>
      </c>
      <c r="K697" s="116" t="s">
        <v>1882</v>
      </c>
    </row>
    <row r="698" spans="1:11" x14ac:dyDescent="0.15">
      <c r="A698" s="7" t="s">
        <v>2619</v>
      </c>
      <c r="B698" s="66">
        <v>45342</v>
      </c>
      <c r="C698" s="113" t="s">
        <v>2131</v>
      </c>
      <c r="D698" s="126" t="s">
        <v>2950</v>
      </c>
      <c r="E698" s="91">
        <v>85.28</v>
      </c>
      <c r="F698" s="91">
        <v>0</v>
      </c>
      <c r="G698" s="92">
        <f t="shared" si="52"/>
        <v>299230.63999999978</v>
      </c>
      <c r="H698" s="170"/>
      <c r="I698" s="94">
        <f t="shared" si="51"/>
        <v>-85.28</v>
      </c>
      <c r="J698" s="115">
        <f t="shared" si="53"/>
        <v>45351</v>
      </c>
      <c r="K698" s="116" t="s">
        <v>1882</v>
      </c>
    </row>
    <row r="699" spans="1:11" x14ac:dyDescent="0.15">
      <c r="A699" s="7" t="s">
        <v>2619</v>
      </c>
      <c r="B699" s="66">
        <v>45342</v>
      </c>
      <c r="C699" s="113" t="s">
        <v>1892</v>
      </c>
      <c r="D699" s="126" t="s">
        <v>2951</v>
      </c>
      <c r="E699" s="91">
        <v>151.69999999999999</v>
      </c>
      <c r="F699" s="91">
        <v>0</v>
      </c>
      <c r="G699" s="92">
        <f t="shared" si="52"/>
        <v>299078.93999999977</v>
      </c>
      <c r="H699" s="170"/>
      <c r="I699" s="94">
        <f t="shared" si="51"/>
        <v>-151.69999999999999</v>
      </c>
      <c r="J699" s="115">
        <f t="shared" si="53"/>
        <v>45351</v>
      </c>
      <c r="K699" s="116" t="s">
        <v>1878</v>
      </c>
    </row>
    <row r="700" spans="1:11" x14ac:dyDescent="0.15">
      <c r="A700" s="7" t="s">
        <v>2619</v>
      </c>
      <c r="B700" s="66">
        <v>45342</v>
      </c>
      <c r="C700" s="113" t="s">
        <v>1892</v>
      </c>
      <c r="D700" s="126" t="s">
        <v>2952</v>
      </c>
      <c r="E700" s="91">
        <v>173.15</v>
      </c>
      <c r="F700" s="91">
        <v>0</v>
      </c>
      <c r="G700" s="92">
        <f t="shared" si="52"/>
        <v>298905.78999999975</v>
      </c>
      <c r="H700" s="170"/>
      <c r="I700" s="94">
        <f t="shared" si="51"/>
        <v>-173.15</v>
      </c>
      <c r="J700" s="115">
        <f t="shared" si="53"/>
        <v>45351</v>
      </c>
      <c r="K700" s="116" t="s">
        <v>1878</v>
      </c>
    </row>
    <row r="701" spans="1:11" x14ac:dyDescent="0.15">
      <c r="A701" s="7" t="s">
        <v>2619</v>
      </c>
      <c r="B701" s="66">
        <v>45342</v>
      </c>
      <c r="C701" s="113" t="s">
        <v>1892</v>
      </c>
      <c r="D701" s="126" t="s">
        <v>2953</v>
      </c>
      <c r="E701" s="91">
        <v>77.040000000000006</v>
      </c>
      <c r="F701" s="91">
        <v>0</v>
      </c>
      <c r="G701" s="92">
        <f t="shared" si="52"/>
        <v>298828.74999999977</v>
      </c>
      <c r="H701" s="170"/>
      <c r="I701" s="94">
        <f t="shared" si="51"/>
        <v>-77.040000000000006</v>
      </c>
      <c r="J701" s="115">
        <f t="shared" si="53"/>
        <v>45351</v>
      </c>
      <c r="K701" s="116" t="s">
        <v>1878</v>
      </c>
    </row>
    <row r="702" spans="1:11" x14ac:dyDescent="0.15">
      <c r="A702" s="7" t="s">
        <v>2619</v>
      </c>
      <c r="B702" s="66">
        <v>45342</v>
      </c>
      <c r="C702" s="113" t="s">
        <v>1892</v>
      </c>
      <c r="D702" s="126" t="s">
        <v>2954</v>
      </c>
      <c r="E702" s="91">
        <v>88.16</v>
      </c>
      <c r="F702" s="91">
        <v>0</v>
      </c>
      <c r="G702" s="92">
        <f t="shared" si="52"/>
        <v>298740.58999999979</v>
      </c>
      <c r="H702" s="170"/>
      <c r="I702" s="94">
        <f t="shared" si="51"/>
        <v>-88.16</v>
      </c>
      <c r="J702" s="115">
        <f t="shared" si="53"/>
        <v>45351</v>
      </c>
      <c r="K702" s="116" t="s">
        <v>1878</v>
      </c>
    </row>
    <row r="703" spans="1:11" x14ac:dyDescent="0.15">
      <c r="A703" s="7" t="s">
        <v>2619</v>
      </c>
      <c r="B703" s="66">
        <v>45342</v>
      </c>
      <c r="C703" s="113" t="s">
        <v>1892</v>
      </c>
      <c r="D703" s="126" t="s">
        <v>2955</v>
      </c>
      <c r="E703" s="91">
        <v>145.35</v>
      </c>
      <c r="F703" s="91">
        <v>0</v>
      </c>
      <c r="G703" s="92">
        <f t="shared" si="52"/>
        <v>298595.23999999982</v>
      </c>
      <c r="H703" s="170"/>
      <c r="I703" s="94">
        <f t="shared" si="51"/>
        <v>-145.35</v>
      </c>
      <c r="J703" s="115">
        <f t="shared" si="53"/>
        <v>45351</v>
      </c>
      <c r="K703" s="116" t="s">
        <v>1878</v>
      </c>
    </row>
    <row r="704" spans="1:11" x14ac:dyDescent="0.15">
      <c r="A704" s="7" t="s">
        <v>2619</v>
      </c>
      <c r="B704" s="66">
        <v>45342</v>
      </c>
      <c r="C704" s="113" t="s">
        <v>1892</v>
      </c>
      <c r="D704" s="126" t="s">
        <v>2956</v>
      </c>
      <c r="E704" s="91">
        <v>541.77</v>
      </c>
      <c r="F704" s="91">
        <v>0</v>
      </c>
      <c r="G704" s="92">
        <f t="shared" si="52"/>
        <v>298053.4699999998</v>
      </c>
      <c r="H704" s="170"/>
      <c r="I704" s="94">
        <f t="shared" si="51"/>
        <v>-541.77</v>
      </c>
      <c r="J704" s="115">
        <f t="shared" si="53"/>
        <v>45351</v>
      </c>
      <c r="K704" s="116" t="s">
        <v>1878</v>
      </c>
    </row>
    <row r="705" spans="1:11" x14ac:dyDescent="0.15">
      <c r="A705" s="7" t="s">
        <v>2619</v>
      </c>
      <c r="B705" s="66">
        <v>45342</v>
      </c>
      <c r="C705" s="113" t="s">
        <v>1892</v>
      </c>
      <c r="D705" s="126" t="s">
        <v>2957</v>
      </c>
      <c r="E705" s="91">
        <v>56.39</v>
      </c>
      <c r="F705" s="91">
        <v>0</v>
      </c>
      <c r="G705" s="92">
        <f t="shared" si="52"/>
        <v>297997.07999999978</v>
      </c>
      <c r="H705" s="170"/>
      <c r="I705" s="94">
        <f t="shared" si="51"/>
        <v>-56.39</v>
      </c>
      <c r="J705" s="115">
        <f t="shared" si="53"/>
        <v>45351</v>
      </c>
      <c r="K705" s="116" t="s">
        <v>1878</v>
      </c>
    </row>
    <row r="706" spans="1:11" x14ac:dyDescent="0.15">
      <c r="A706" s="7" t="s">
        <v>2619</v>
      </c>
      <c r="B706" s="66">
        <v>45342</v>
      </c>
      <c r="C706" s="113" t="s">
        <v>1892</v>
      </c>
      <c r="D706" s="126" t="s">
        <v>2958</v>
      </c>
      <c r="E706" s="91">
        <v>3108.52</v>
      </c>
      <c r="F706" s="91">
        <v>0</v>
      </c>
      <c r="G706" s="92">
        <f t="shared" si="52"/>
        <v>294888.55999999976</v>
      </c>
      <c r="H706" s="170"/>
      <c r="I706" s="94">
        <f t="shared" si="51"/>
        <v>-3108.52</v>
      </c>
      <c r="J706" s="115">
        <f t="shared" si="53"/>
        <v>45351</v>
      </c>
      <c r="K706" s="116" t="s">
        <v>1878</v>
      </c>
    </row>
    <row r="707" spans="1:11" x14ac:dyDescent="0.15">
      <c r="A707" s="7" t="s">
        <v>2619</v>
      </c>
      <c r="B707" s="66">
        <v>45342</v>
      </c>
      <c r="C707" s="113" t="s">
        <v>1892</v>
      </c>
      <c r="D707" s="126" t="s">
        <v>2959</v>
      </c>
      <c r="E707" s="91">
        <v>1554.26</v>
      </c>
      <c r="F707" s="91">
        <v>0</v>
      </c>
      <c r="G707" s="92">
        <f t="shared" si="52"/>
        <v>293334.29999999976</v>
      </c>
      <c r="H707" s="170"/>
      <c r="I707" s="94">
        <f t="shared" si="51"/>
        <v>-1554.26</v>
      </c>
      <c r="J707" s="115">
        <f t="shared" si="53"/>
        <v>45351</v>
      </c>
      <c r="K707" s="116" t="s">
        <v>1878</v>
      </c>
    </row>
    <row r="708" spans="1:11" x14ac:dyDescent="0.15">
      <c r="A708" s="7" t="s">
        <v>2619</v>
      </c>
      <c r="B708" s="66">
        <v>45342</v>
      </c>
      <c r="C708" s="113" t="s">
        <v>1892</v>
      </c>
      <c r="D708" s="126" t="s">
        <v>2960</v>
      </c>
      <c r="E708" s="91">
        <v>3626.61</v>
      </c>
      <c r="F708" s="91">
        <v>0</v>
      </c>
      <c r="G708" s="92">
        <f t="shared" si="52"/>
        <v>289707.68999999977</v>
      </c>
      <c r="H708" s="170"/>
      <c r="I708" s="94">
        <f t="shared" si="51"/>
        <v>-3626.61</v>
      </c>
      <c r="J708" s="115">
        <f t="shared" si="53"/>
        <v>45351</v>
      </c>
      <c r="K708" s="116" t="s">
        <v>1878</v>
      </c>
    </row>
    <row r="709" spans="1:11" x14ac:dyDescent="0.15">
      <c r="A709" s="7" t="s">
        <v>2619</v>
      </c>
      <c r="B709" s="66">
        <v>45342</v>
      </c>
      <c r="C709" s="113" t="s">
        <v>1892</v>
      </c>
      <c r="D709" s="126" t="s">
        <v>2961</v>
      </c>
      <c r="E709" s="91">
        <v>5184.3500000000004</v>
      </c>
      <c r="F709" s="91">
        <v>0</v>
      </c>
      <c r="G709" s="92">
        <f t="shared" si="52"/>
        <v>284523.33999999979</v>
      </c>
      <c r="H709" s="170"/>
      <c r="I709" s="94">
        <f t="shared" si="51"/>
        <v>-5184.3500000000004</v>
      </c>
      <c r="J709" s="115">
        <f t="shared" si="53"/>
        <v>45351</v>
      </c>
      <c r="K709" s="116" t="s">
        <v>1878</v>
      </c>
    </row>
    <row r="710" spans="1:11" x14ac:dyDescent="0.15">
      <c r="A710" s="7" t="s">
        <v>2619</v>
      </c>
      <c r="B710" s="66">
        <v>45342</v>
      </c>
      <c r="C710" s="113" t="s">
        <v>1892</v>
      </c>
      <c r="D710" s="126" t="s">
        <v>2962</v>
      </c>
      <c r="E710" s="91">
        <v>2124.16</v>
      </c>
      <c r="F710" s="91">
        <v>0</v>
      </c>
      <c r="G710" s="92">
        <f t="shared" si="52"/>
        <v>282399.17999999982</v>
      </c>
      <c r="H710" s="170"/>
      <c r="I710" s="94">
        <f t="shared" si="51"/>
        <v>-2124.16</v>
      </c>
      <c r="J710" s="115">
        <f t="shared" si="53"/>
        <v>45351</v>
      </c>
      <c r="K710" s="116" t="s">
        <v>1878</v>
      </c>
    </row>
    <row r="711" spans="1:11" x14ac:dyDescent="0.15">
      <c r="A711" s="7" t="s">
        <v>2619</v>
      </c>
      <c r="B711" s="66">
        <v>45342</v>
      </c>
      <c r="C711" s="113" t="s">
        <v>1892</v>
      </c>
      <c r="D711" s="126" t="s">
        <v>2963</v>
      </c>
      <c r="E711" s="91">
        <v>2435.0100000000002</v>
      </c>
      <c r="F711" s="91">
        <v>0</v>
      </c>
      <c r="G711" s="92">
        <f t="shared" si="52"/>
        <v>279964.16999999981</v>
      </c>
      <c r="H711" s="170"/>
      <c r="I711" s="94">
        <f t="shared" ref="I711:I774" si="54">-E711+F711</f>
        <v>-2435.0100000000002</v>
      </c>
      <c r="J711" s="115">
        <f t="shared" si="53"/>
        <v>45351</v>
      </c>
      <c r="K711" s="116" t="s">
        <v>1878</v>
      </c>
    </row>
    <row r="712" spans="1:11" x14ac:dyDescent="0.15">
      <c r="A712" s="7" t="s">
        <v>2619</v>
      </c>
      <c r="B712" s="66">
        <v>45342</v>
      </c>
      <c r="C712" s="113" t="s">
        <v>2802</v>
      </c>
      <c r="D712" s="126" t="s">
        <v>2964</v>
      </c>
      <c r="E712" s="91">
        <v>7842.83</v>
      </c>
      <c r="F712" s="91">
        <v>0</v>
      </c>
      <c r="G712" s="92">
        <f t="shared" si="52"/>
        <v>272121.33999999979</v>
      </c>
      <c r="H712" s="170"/>
      <c r="I712" s="94">
        <f t="shared" si="54"/>
        <v>-7842.83</v>
      </c>
      <c r="J712" s="115">
        <f t="shared" si="53"/>
        <v>45351</v>
      </c>
      <c r="K712" s="116" t="s">
        <v>1881</v>
      </c>
    </row>
    <row r="713" spans="1:11" x14ac:dyDescent="0.15">
      <c r="A713" s="7" t="s">
        <v>2619</v>
      </c>
      <c r="B713" s="66">
        <v>45342</v>
      </c>
      <c r="C713" s="113" t="s">
        <v>2802</v>
      </c>
      <c r="D713" s="126" t="s">
        <v>2965</v>
      </c>
      <c r="E713" s="91">
        <v>5489.98</v>
      </c>
      <c r="F713" s="91">
        <v>0</v>
      </c>
      <c r="G713" s="92">
        <f t="shared" si="52"/>
        <v>266631.35999999981</v>
      </c>
      <c r="H713" s="170"/>
      <c r="I713" s="94">
        <f t="shared" si="54"/>
        <v>-5489.98</v>
      </c>
      <c r="J713" s="115">
        <f t="shared" si="53"/>
        <v>45351</v>
      </c>
      <c r="K713" s="116" t="s">
        <v>1881</v>
      </c>
    </row>
    <row r="714" spans="1:11" x14ac:dyDescent="0.15">
      <c r="A714" s="7" t="s">
        <v>2619</v>
      </c>
      <c r="B714" s="66">
        <v>45342</v>
      </c>
      <c r="C714" s="113" t="s">
        <v>1995</v>
      </c>
      <c r="D714" s="126" t="s">
        <v>2966</v>
      </c>
      <c r="E714" s="91">
        <v>2100</v>
      </c>
      <c r="F714" s="91">
        <v>0</v>
      </c>
      <c r="G714" s="92">
        <f t="shared" si="52"/>
        <v>264531.35999999981</v>
      </c>
      <c r="H714" s="170"/>
      <c r="I714" s="94">
        <f t="shared" si="54"/>
        <v>-2100</v>
      </c>
      <c r="J714" s="115">
        <f t="shared" si="53"/>
        <v>45351</v>
      </c>
      <c r="K714" s="116" t="s">
        <v>1883</v>
      </c>
    </row>
    <row r="715" spans="1:11" x14ac:dyDescent="0.15">
      <c r="A715" s="7" t="s">
        <v>2619</v>
      </c>
      <c r="B715" s="66">
        <v>45342</v>
      </c>
      <c r="C715" s="113" t="s">
        <v>1995</v>
      </c>
      <c r="D715" s="126" t="s">
        <v>2967</v>
      </c>
      <c r="E715" s="91">
        <v>3300</v>
      </c>
      <c r="F715" s="91">
        <v>0</v>
      </c>
      <c r="G715" s="92">
        <f t="shared" si="52"/>
        <v>261231.35999999981</v>
      </c>
      <c r="H715" s="170"/>
      <c r="I715" s="94">
        <f t="shared" si="54"/>
        <v>-3300</v>
      </c>
      <c r="J715" s="115">
        <f t="shared" si="53"/>
        <v>45351</v>
      </c>
      <c r="K715" s="116" t="s">
        <v>1883</v>
      </c>
    </row>
    <row r="716" spans="1:11" x14ac:dyDescent="0.15">
      <c r="A716" s="7" t="s">
        <v>2619</v>
      </c>
      <c r="B716" s="66">
        <v>45342</v>
      </c>
      <c r="C716" s="113" t="s">
        <v>1995</v>
      </c>
      <c r="D716" s="126" t="s">
        <v>2968</v>
      </c>
      <c r="E716" s="91">
        <v>2700</v>
      </c>
      <c r="F716" s="91">
        <v>0</v>
      </c>
      <c r="G716" s="92">
        <f t="shared" si="52"/>
        <v>258531.35999999981</v>
      </c>
      <c r="H716" s="170"/>
      <c r="I716" s="94">
        <f t="shared" si="54"/>
        <v>-2700</v>
      </c>
      <c r="J716" s="115">
        <f t="shared" si="53"/>
        <v>45351</v>
      </c>
      <c r="K716" s="116" t="s">
        <v>1883</v>
      </c>
    </row>
    <row r="717" spans="1:11" x14ac:dyDescent="0.15">
      <c r="A717" s="7" t="s">
        <v>2619</v>
      </c>
      <c r="B717" s="66">
        <v>45343</v>
      </c>
      <c r="C717" s="113" t="s">
        <v>2016</v>
      </c>
      <c r="D717" s="126" t="s">
        <v>2969</v>
      </c>
      <c r="E717" s="91">
        <v>0</v>
      </c>
      <c r="F717" s="91">
        <v>1920</v>
      </c>
      <c r="G717" s="92">
        <f t="shared" si="52"/>
        <v>260451.35999999981</v>
      </c>
      <c r="H717" s="170"/>
      <c r="I717" s="94">
        <f t="shared" si="54"/>
        <v>1920</v>
      </c>
      <c r="J717" s="115">
        <f t="shared" si="53"/>
        <v>45351</v>
      </c>
      <c r="K717" s="116" t="s">
        <v>1866</v>
      </c>
    </row>
    <row r="718" spans="1:11" x14ac:dyDescent="0.15">
      <c r="A718" s="7" t="s">
        <v>2619</v>
      </c>
      <c r="B718" s="66">
        <v>45343</v>
      </c>
      <c r="C718" s="113" t="s">
        <v>2922</v>
      </c>
      <c r="D718" s="126" t="s">
        <v>2970</v>
      </c>
      <c r="E718" s="91">
        <v>0</v>
      </c>
      <c r="F718" s="91">
        <v>1500</v>
      </c>
      <c r="G718" s="92">
        <f t="shared" si="52"/>
        <v>261951.35999999981</v>
      </c>
      <c r="H718" s="170"/>
      <c r="I718" s="94">
        <f t="shared" si="54"/>
        <v>1500</v>
      </c>
      <c r="J718" s="115">
        <f t="shared" si="53"/>
        <v>45351</v>
      </c>
      <c r="K718" s="116" t="s">
        <v>1866</v>
      </c>
    </row>
    <row r="719" spans="1:11" x14ac:dyDescent="0.15">
      <c r="A719" s="7" t="s">
        <v>2619</v>
      </c>
      <c r="B719" s="66">
        <v>45343</v>
      </c>
      <c r="C719" s="113" t="s">
        <v>2062</v>
      </c>
      <c r="D719" s="126" t="s">
        <v>2971</v>
      </c>
      <c r="E719" s="91">
        <v>0</v>
      </c>
      <c r="F719" s="91">
        <v>4000</v>
      </c>
      <c r="G719" s="92">
        <f t="shared" si="52"/>
        <v>265951.35999999981</v>
      </c>
      <c r="H719" s="170"/>
      <c r="I719" s="94">
        <f t="shared" si="54"/>
        <v>4000</v>
      </c>
      <c r="J719" s="115">
        <f t="shared" si="53"/>
        <v>45351</v>
      </c>
      <c r="K719" s="116" t="s">
        <v>1866</v>
      </c>
    </row>
    <row r="720" spans="1:11" x14ac:dyDescent="0.15">
      <c r="A720" s="7" t="s">
        <v>2619</v>
      </c>
      <c r="B720" s="66">
        <v>45343</v>
      </c>
      <c r="C720" s="113" t="s">
        <v>2821</v>
      </c>
      <c r="D720" s="126" t="s">
        <v>2972</v>
      </c>
      <c r="E720" s="91">
        <v>0</v>
      </c>
      <c r="F720" s="91">
        <v>3105.2</v>
      </c>
      <c r="G720" s="92">
        <f t="shared" si="52"/>
        <v>269056.55999999982</v>
      </c>
      <c r="H720" s="170"/>
      <c r="I720" s="94">
        <f t="shared" si="54"/>
        <v>3105.2</v>
      </c>
      <c r="J720" s="115">
        <f t="shared" si="53"/>
        <v>45351</v>
      </c>
      <c r="K720" s="116" t="s">
        <v>1866</v>
      </c>
    </row>
    <row r="721" spans="1:11" x14ac:dyDescent="0.15">
      <c r="A721" s="7" t="s">
        <v>2619</v>
      </c>
      <c r="B721" s="66">
        <v>45343</v>
      </c>
      <c r="C721" s="113" t="s">
        <v>1978</v>
      </c>
      <c r="D721" s="126" t="s">
        <v>2973</v>
      </c>
      <c r="E721" s="91">
        <v>0</v>
      </c>
      <c r="F721" s="91">
        <v>5000</v>
      </c>
      <c r="G721" s="92">
        <f t="shared" si="52"/>
        <v>274056.55999999982</v>
      </c>
      <c r="H721" s="170"/>
      <c r="I721" s="94">
        <f t="shared" si="54"/>
        <v>5000</v>
      </c>
      <c r="J721" s="115">
        <f t="shared" si="53"/>
        <v>45351</v>
      </c>
      <c r="K721" s="116" t="s">
        <v>1866</v>
      </c>
    </row>
    <row r="722" spans="1:11" x14ac:dyDescent="0.15">
      <c r="A722" s="7" t="s">
        <v>2619</v>
      </c>
      <c r="B722" s="66">
        <v>45343</v>
      </c>
      <c r="C722" s="113" t="s">
        <v>2060</v>
      </c>
      <c r="D722" s="126" t="s">
        <v>2974</v>
      </c>
      <c r="E722" s="91">
        <v>0</v>
      </c>
      <c r="F722" s="91">
        <v>1500</v>
      </c>
      <c r="G722" s="92">
        <f t="shared" si="52"/>
        <v>275556.55999999982</v>
      </c>
      <c r="H722" s="170"/>
      <c r="I722" s="94">
        <f t="shared" si="54"/>
        <v>1500</v>
      </c>
      <c r="J722" s="115">
        <f t="shared" si="53"/>
        <v>45351</v>
      </c>
      <c r="K722" s="116" t="s">
        <v>1866</v>
      </c>
    </row>
    <row r="723" spans="1:11" x14ac:dyDescent="0.15">
      <c r="A723" s="7" t="s">
        <v>2619</v>
      </c>
      <c r="B723" s="66">
        <v>45343</v>
      </c>
      <c r="C723" s="113" t="s">
        <v>2056</v>
      </c>
      <c r="D723" s="126" t="s">
        <v>2975</v>
      </c>
      <c r="E723" s="91">
        <v>0</v>
      </c>
      <c r="F723" s="91">
        <v>530</v>
      </c>
      <c r="G723" s="92">
        <f t="shared" si="52"/>
        <v>276086.55999999982</v>
      </c>
      <c r="H723" s="170"/>
      <c r="I723" s="94">
        <f t="shared" si="54"/>
        <v>530</v>
      </c>
      <c r="J723" s="115">
        <f t="shared" si="53"/>
        <v>45351</v>
      </c>
      <c r="K723" s="116" t="s">
        <v>1866</v>
      </c>
    </row>
    <row r="724" spans="1:11" x14ac:dyDescent="0.15">
      <c r="A724" s="7" t="s">
        <v>2619</v>
      </c>
      <c r="B724" s="66">
        <v>45343</v>
      </c>
      <c r="C724" s="113" t="s">
        <v>2922</v>
      </c>
      <c r="D724" s="126" t="s">
        <v>2976</v>
      </c>
      <c r="E724" s="91">
        <v>0</v>
      </c>
      <c r="F724" s="91">
        <v>900</v>
      </c>
      <c r="G724" s="92">
        <f t="shared" si="52"/>
        <v>276986.55999999982</v>
      </c>
      <c r="H724" s="170"/>
      <c r="I724" s="94">
        <f t="shared" si="54"/>
        <v>900</v>
      </c>
      <c r="J724" s="115">
        <f t="shared" si="53"/>
        <v>45351</v>
      </c>
      <c r="K724" s="116" t="s">
        <v>1866</v>
      </c>
    </row>
    <row r="725" spans="1:11" x14ac:dyDescent="0.15">
      <c r="A725" s="7" t="s">
        <v>2619</v>
      </c>
      <c r="B725" s="66">
        <v>45343</v>
      </c>
      <c r="C725" s="113" t="s">
        <v>2062</v>
      </c>
      <c r="D725" s="126" t="s">
        <v>2977</v>
      </c>
      <c r="E725" s="91">
        <v>0</v>
      </c>
      <c r="F725" s="91">
        <v>4000</v>
      </c>
      <c r="G725" s="92">
        <f t="shared" si="52"/>
        <v>280986.55999999982</v>
      </c>
      <c r="H725" s="170"/>
      <c r="I725" s="94">
        <f t="shared" si="54"/>
        <v>4000</v>
      </c>
      <c r="J725" s="115">
        <f t="shared" si="53"/>
        <v>45351</v>
      </c>
      <c r="K725" s="116" t="s">
        <v>1866</v>
      </c>
    </row>
    <row r="726" spans="1:11" x14ac:dyDescent="0.15">
      <c r="A726" s="7" t="s">
        <v>2619</v>
      </c>
      <c r="B726" s="66">
        <v>45343</v>
      </c>
      <c r="C726" s="113" t="s">
        <v>2060</v>
      </c>
      <c r="D726" s="126" t="s">
        <v>2978</v>
      </c>
      <c r="E726" s="91">
        <v>0</v>
      </c>
      <c r="F726" s="91">
        <v>1500</v>
      </c>
      <c r="G726" s="92">
        <f t="shared" si="52"/>
        <v>282486.55999999982</v>
      </c>
      <c r="H726" s="170"/>
      <c r="I726" s="94">
        <f t="shared" si="54"/>
        <v>1500</v>
      </c>
      <c r="J726" s="115">
        <f t="shared" si="53"/>
        <v>45351</v>
      </c>
      <c r="K726" s="116" t="s">
        <v>1866</v>
      </c>
    </row>
    <row r="727" spans="1:11" x14ac:dyDescent="0.15">
      <c r="A727" s="7" t="s">
        <v>2619</v>
      </c>
      <c r="B727" s="66">
        <v>45343</v>
      </c>
      <c r="C727" s="113" t="s">
        <v>2821</v>
      </c>
      <c r="D727" s="126" t="s">
        <v>2979</v>
      </c>
      <c r="E727" s="91">
        <v>0</v>
      </c>
      <c r="F727" s="91">
        <v>11642.1</v>
      </c>
      <c r="G727" s="92">
        <f t="shared" si="52"/>
        <v>294128.6599999998</v>
      </c>
      <c r="H727" s="170"/>
      <c r="I727" s="94">
        <f t="shared" si="54"/>
        <v>11642.1</v>
      </c>
      <c r="J727" s="115">
        <f t="shared" si="53"/>
        <v>45351</v>
      </c>
      <c r="K727" s="116" t="s">
        <v>1866</v>
      </c>
    </row>
    <row r="728" spans="1:11" x14ac:dyDescent="0.15">
      <c r="A728" s="7" t="s">
        <v>2619</v>
      </c>
      <c r="B728" s="66">
        <v>45343</v>
      </c>
      <c r="C728" s="113" t="s">
        <v>2554</v>
      </c>
      <c r="D728" s="126"/>
      <c r="E728" s="91">
        <v>0</v>
      </c>
      <c r="F728" s="91">
        <v>16500</v>
      </c>
      <c r="G728" s="92">
        <f t="shared" si="52"/>
        <v>310628.6599999998</v>
      </c>
      <c r="H728" s="170"/>
      <c r="I728" s="94">
        <f t="shared" si="54"/>
        <v>16500</v>
      </c>
      <c r="J728" s="115">
        <f t="shared" si="53"/>
        <v>45351</v>
      </c>
      <c r="K728" s="116" t="s">
        <v>1883</v>
      </c>
    </row>
    <row r="729" spans="1:11" x14ac:dyDescent="0.15">
      <c r="A729" s="7" t="s">
        <v>2619</v>
      </c>
      <c r="B729" s="66">
        <v>45343</v>
      </c>
      <c r="C729" s="113" t="s">
        <v>2554</v>
      </c>
      <c r="D729" s="126"/>
      <c r="E729" s="91">
        <v>16500</v>
      </c>
      <c r="F729" s="91">
        <v>0</v>
      </c>
      <c r="G729" s="92">
        <f t="shared" si="52"/>
        <v>294128.6599999998</v>
      </c>
      <c r="H729" s="170"/>
      <c r="I729" s="94">
        <f t="shared" si="54"/>
        <v>-16500</v>
      </c>
      <c r="J729" s="115">
        <f t="shared" si="53"/>
        <v>45351</v>
      </c>
      <c r="K729" s="116" t="s">
        <v>1883</v>
      </c>
    </row>
    <row r="730" spans="1:11" x14ac:dyDescent="0.15">
      <c r="A730" s="7" t="s">
        <v>2619</v>
      </c>
      <c r="B730" s="66">
        <v>45343</v>
      </c>
      <c r="C730" s="113" t="s">
        <v>2100</v>
      </c>
      <c r="D730" s="126" t="s">
        <v>2804</v>
      </c>
      <c r="E730" s="91">
        <v>3615.07</v>
      </c>
      <c r="F730" s="91">
        <v>0</v>
      </c>
      <c r="G730" s="92">
        <f t="shared" si="52"/>
        <v>290513.58999999979</v>
      </c>
      <c r="H730" s="170"/>
      <c r="I730" s="94">
        <f t="shared" si="54"/>
        <v>-3615.07</v>
      </c>
      <c r="J730" s="115">
        <f t="shared" si="53"/>
        <v>45351</v>
      </c>
      <c r="K730" s="116" t="s">
        <v>1866</v>
      </c>
    </row>
    <row r="731" spans="1:11" x14ac:dyDescent="0.15">
      <c r="A731" s="7" t="s">
        <v>2619</v>
      </c>
      <c r="B731" s="66">
        <v>45343</v>
      </c>
      <c r="C731" s="113" t="s">
        <v>2100</v>
      </c>
      <c r="D731" s="126" t="s">
        <v>2823</v>
      </c>
      <c r="E731" s="91">
        <v>0</v>
      </c>
      <c r="F731" s="91">
        <v>5400</v>
      </c>
      <c r="G731" s="92">
        <f t="shared" si="52"/>
        <v>295913.58999999979</v>
      </c>
      <c r="H731" s="170"/>
      <c r="I731" s="94">
        <f t="shared" si="54"/>
        <v>5400</v>
      </c>
      <c r="J731" s="115">
        <f t="shared" si="53"/>
        <v>45351</v>
      </c>
      <c r="K731" s="116" t="s">
        <v>1866</v>
      </c>
    </row>
    <row r="732" spans="1:11" x14ac:dyDescent="0.15">
      <c r="A732" s="7" t="s">
        <v>2619</v>
      </c>
      <c r="B732" s="66">
        <v>45343</v>
      </c>
      <c r="C732" s="113" t="s">
        <v>1995</v>
      </c>
      <c r="D732" s="126" t="s">
        <v>2936</v>
      </c>
      <c r="E732" s="91">
        <v>3300</v>
      </c>
      <c r="F732" s="91">
        <v>0</v>
      </c>
      <c r="G732" s="92">
        <f t="shared" si="52"/>
        <v>292613.58999999979</v>
      </c>
      <c r="H732" s="170"/>
      <c r="I732" s="94">
        <f t="shared" si="54"/>
        <v>-3300</v>
      </c>
      <c r="J732" s="115">
        <f t="shared" si="53"/>
        <v>45351</v>
      </c>
      <c r="K732" s="116" t="s">
        <v>1886</v>
      </c>
    </row>
    <row r="733" spans="1:11" x14ac:dyDescent="0.15">
      <c r="A733" s="7" t="s">
        <v>2620</v>
      </c>
      <c r="B733" s="66">
        <v>45343</v>
      </c>
      <c r="C733" s="113" t="s">
        <v>2098</v>
      </c>
      <c r="D733" s="126" t="s">
        <v>2980</v>
      </c>
      <c r="E733" s="91">
        <v>0</v>
      </c>
      <c r="F733" s="91">
        <v>789.08</v>
      </c>
      <c r="G733" s="92">
        <f t="shared" si="52"/>
        <v>293402.66999999981</v>
      </c>
      <c r="H733" s="170"/>
      <c r="I733" s="94">
        <f t="shared" si="54"/>
        <v>789.08</v>
      </c>
      <c r="J733" s="115">
        <f t="shared" si="53"/>
        <v>45351</v>
      </c>
      <c r="K733" s="116" t="s">
        <v>2175</v>
      </c>
    </row>
    <row r="734" spans="1:11" x14ac:dyDescent="0.15">
      <c r="A734" s="7" t="s">
        <v>2620</v>
      </c>
      <c r="B734" s="66">
        <v>45343</v>
      </c>
      <c r="C734" s="113" t="s">
        <v>2100</v>
      </c>
      <c r="D734" s="126" t="s">
        <v>2981</v>
      </c>
      <c r="E734" s="91">
        <v>0</v>
      </c>
      <c r="F734" s="91">
        <v>3615.07</v>
      </c>
      <c r="G734" s="92">
        <f t="shared" si="52"/>
        <v>297017.73999999982</v>
      </c>
      <c r="H734" s="170"/>
      <c r="I734" s="94">
        <f t="shared" si="54"/>
        <v>3615.07</v>
      </c>
      <c r="J734" s="115">
        <f t="shared" si="53"/>
        <v>45351</v>
      </c>
      <c r="K734" s="116" t="s">
        <v>2175</v>
      </c>
    </row>
    <row r="735" spans="1:11" x14ac:dyDescent="0.15">
      <c r="A735" s="7" t="s">
        <v>2621</v>
      </c>
      <c r="B735" s="66">
        <v>45343</v>
      </c>
      <c r="C735" s="113" t="s">
        <v>1870</v>
      </c>
      <c r="D735" s="126"/>
      <c r="E735" s="91">
        <v>0</v>
      </c>
      <c r="F735" s="91">
        <v>127.25</v>
      </c>
      <c r="G735" s="92">
        <f t="shared" si="52"/>
        <v>297144.98999999982</v>
      </c>
      <c r="H735" s="170"/>
      <c r="I735" s="94">
        <f t="shared" si="54"/>
        <v>127.25</v>
      </c>
      <c r="J735" s="115">
        <f t="shared" si="53"/>
        <v>45351</v>
      </c>
      <c r="K735" s="116" t="s">
        <v>4</v>
      </c>
    </row>
    <row r="736" spans="1:11" x14ac:dyDescent="0.15">
      <c r="A736" s="7" t="s">
        <v>2619</v>
      </c>
      <c r="B736" s="66">
        <v>45344</v>
      </c>
      <c r="C736" s="113" t="s">
        <v>2066</v>
      </c>
      <c r="D736" s="126" t="s">
        <v>2982</v>
      </c>
      <c r="E736" s="91">
        <v>0</v>
      </c>
      <c r="F736" s="91">
        <v>1709.83</v>
      </c>
      <c r="G736" s="92">
        <f t="shared" si="52"/>
        <v>298854.81999999983</v>
      </c>
      <c r="H736" s="170"/>
      <c r="I736" s="94">
        <f t="shared" si="54"/>
        <v>1709.83</v>
      </c>
      <c r="J736" s="115">
        <f t="shared" si="53"/>
        <v>45351</v>
      </c>
      <c r="K736" s="116" t="s">
        <v>2175</v>
      </c>
    </row>
    <row r="737" spans="1:11" x14ac:dyDescent="0.15">
      <c r="A737" s="7" t="s">
        <v>2619</v>
      </c>
      <c r="B737" s="66">
        <v>45344</v>
      </c>
      <c r="C737" s="113" t="s">
        <v>1619</v>
      </c>
      <c r="D737" s="126" t="s">
        <v>2983</v>
      </c>
      <c r="E737" s="91">
        <v>3510</v>
      </c>
      <c r="F737" s="91">
        <v>0</v>
      </c>
      <c r="G737" s="92">
        <f t="shared" si="52"/>
        <v>295344.81999999983</v>
      </c>
      <c r="H737" s="170"/>
      <c r="I737" s="94">
        <f t="shared" si="54"/>
        <v>-3510</v>
      </c>
      <c r="J737" s="115">
        <f t="shared" si="53"/>
        <v>45351</v>
      </c>
      <c r="K737" s="116" t="s">
        <v>13</v>
      </c>
    </row>
    <row r="738" spans="1:11" x14ac:dyDescent="0.15">
      <c r="A738" s="7" t="s">
        <v>2619</v>
      </c>
      <c r="B738" s="66">
        <v>45345</v>
      </c>
      <c r="C738" s="113" t="s">
        <v>2734</v>
      </c>
      <c r="D738" s="126" t="s">
        <v>2984</v>
      </c>
      <c r="E738" s="91">
        <v>0</v>
      </c>
      <c r="F738" s="91">
        <v>1954.09</v>
      </c>
      <c r="G738" s="92">
        <f t="shared" si="52"/>
        <v>297298.90999999986</v>
      </c>
      <c r="H738" s="170"/>
      <c r="I738" s="94">
        <f t="shared" si="54"/>
        <v>1954.09</v>
      </c>
      <c r="J738" s="115">
        <f t="shared" si="53"/>
        <v>45351</v>
      </c>
      <c r="K738" s="116" t="s">
        <v>2175</v>
      </c>
    </row>
    <row r="739" spans="1:11" x14ac:dyDescent="0.15">
      <c r="A739" s="7" t="s">
        <v>2619</v>
      </c>
      <c r="B739" s="66">
        <v>45345</v>
      </c>
      <c r="C739" s="113" t="s">
        <v>2985</v>
      </c>
      <c r="D739" s="126"/>
      <c r="E739" s="91">
        <v>41367.730000000003</v>
      </c>
      <c r="F739" s="91">
        <v>0</v>
      </c>
      <c r="G739" s="92">
        <f t="shared" si="52"/>
        <v>255931.17999999985</v>
      </c>
      <c r="H739" s="170"/>
      <c r="I739" s="94">
        <f t="shared" si="54"/>
        <v>-41367.730000000003</v>
      </c>
      <c r="J739" s="115">
        <f t="shared" si="53"/>
        <v>45351</v>
      </c>
      <c r="K739" s="116" t="s">
        <v>737</v>
      </c>
    </row>
    <row r="740" spans="1:11" x14ac:dyDescent="0.15">
      <c r="A740" s="7" t="s">
        <v>2619</v>
      </c>
      <c r="B740" s="66">
        <v>45345</v>
      </c>
      <c r="C740" s="113" t="s">
        <v>2985</v>
      </c>
      <c r="D740" s="126"/>
      <c r="E740" s="91">
        <v>47467.22</v>
      </c>
      <c r="F740" s="91">
        <v>0</v>
      </c>
      <c r="G740" s="92">
        <f t="shared" si="52"/>
        <v>208463.95999999985</v>
      </c>
      <c r="H740" s="170"/>
      <c r="I740" s="94">
        <f t="shared" si="54"/>
        <v>-47467.22</v>
      </c>
      <c r="J740" s="115">
        <f t="shared" si="53"/>
        <v>45351</v>
      </c>
      <c r="K740" s="116" t="s">
        <v>737</v>
      </c>
    </row>
    <row r="741" spans="1:11" x14ac:dyDescent="0.15">
      <c r="A741" s="7" t="s">
        <v>2619</v>
      </c>
      <c r="B741" s="66">
        <v>45345</v>
      </c>
      <c r="C741" s="113" t="s">
        <v>2100</v>
      </c>
      <c r="D741" s="126" t="s">
        <v>2804</v>
      </c>
      <c r="E741" s="91">
        <v>82368.789999999994</v>
      </c>
      <c r="F741" s="91">
        <v>0</v>
      </c>
      <c r="G741" s="92">
        <f t="shared" si="52"/>
        <v>126095.16999999985</v>
      </c>
      <c r="H741" s="170"/>
      <c r="I741" s="94">
        <f t="shared" si="54"/>
        <v>-82368.789999999994</v>
      </c>
      <c r="J741" s="115">
        <f t="shared" si="53"/>
        <v>45351</v>
      </c>
      <c r="K741" s="116" t="s">
        <v>1866</v>
      </c>
    </row>
    <row r="742" spans="1:11" x14ac:dyDescent="0.15">
      <c r="A742" s="7" t="s">
        <v>2622</v>
      </c>
      <c r="B742" s="66">
        <v>45345</v>
      </c>
      <c r="C742" s="113" t="s">
        <v>2985</v>
      </c>
      <c r="D742" s="126"/>
      <c r="E742" s="91">
        <v>0</v>
      </c>
      <c r="F742" s="91">
        <v>41367.730000000003</v>
      </c>
      <c r="G742" s="92">
        <f t="shared" si="52"/>
        <v>167462.89999999985</v>
      </c>
      <c r="H742" s="170"/>
      <c r="I742" s="94">
        <f t="shared" si="54"/>
        <v>41367.730000000003</v>
      </c>
      <c r="J742" s="115">
        <f t="shared" si="53"/>
        <v>45351</v>
      </c>
      <c r="K742" s="116" t="s">
        <v>737</v>
      </c>
    </row>
    <row r="743" spans="1:11" x14ac:dyDescent="0.15">
      <c r="A743" s="7" t="s">
        <v>2622</v>
      </c>
      <c r="B743" s="66">
        <v>45345</v>
      </c>
      <c r="C743" s="113" t="s">
        <v>2985</v>
      </c>
      <c r="D743" s="126"/>
      <c r="E743" s="91">
        <v>0</v>
      </c>
      <c r="F743" s="91">
        <v>47467.22</v>
      </c>
      <c r="G743" s="92">
        <f t="shared" si="52"/>
        <v>214930.11999999985</v>
      </c>
      <c r="H743" s="170"/>
      <c r="I743" s="94">
        <f t="shared" si="54"/>
        <v>47467.22</v>
      </c>
      <c r="J743" s="115">
        <f t="shared" si="53"/>
        <v>45351</v>
      </c>
      <c r="K743" s="116" t="s">
        <v>737</v>
      </c>
    </row>
    <row r="744" spans="1:11" x14ac:dyDescent="0.15">
      <c r="A744" s="7" t="s">
        <v>2621</v>
      </c>
      <c r="B744" s="66">
        <v>45348</v>
      </c>
      <c r="C744" s="113" t="s">
        <v>1870</v>
      </c>
      <c r="D744" s="126"/>
      <c r="E744" s="91">
        <v>0</v>
      </c>
      <c r="F744" s="91">
        <v>3000</v>
      </c>
      <c r="G744" s="92">
        <f t="shared" ref="G744:G807" si="55">G743+F744-E744</f>
        <v>217930.11999999985</v>
      </c>
      <c r="H744" s="170"/>
      <c r="I744" s="94">
        <f t="shared" si="54"/>
        <v>3000</v>
      </c>
      <c r="J744" s="115">
        <f t="shared" ref="J744:J807" si="56">EOMONTH(B744,0)</f>
        <v>45351</v>
      </c>
      <c r="K744" s="116" t="s">
        <v>4</v>
      </c>
    </row>
    <row r="745" spans="1:11" x14ac:dyDescent="0.15">
      <c r="A745" s="7" t="s">
        <v>2619</v>
      </c>
      <c r="B745" s="66">
        <v>45348</v>
      </c>
      <c r="C745" s="113" t="s">
        <v>2084</v>
      </c>
      <c r="D745" s="126" t="s">
        <v>2986</v>
      </c>
      <c r="E745" s="91">
        <v>0</v>
      </c>
      <c r="F745" s="91">
        <v>3000</v>
      </c>
      <c r="G745" s="92">
        <f t="shared" si="55"/>
        <v>220930.11999999985</v>
      </c>
      <c r="H745" s="170"/>
      <c r="I745" s="94">
        <f t="shared" si="54"/>
        <v>3000</v>
      </c>
      <c r="J745" s="115">
        <f t="shared" si="56"/>
        <v>45351</v>
      </c>
      <c r="K745" s="116" t="s">
        <v>1866</v>
      </c>
    </row>
    <row r="746" spans="1:11" x14ac:dyDescent="0.15">
      <c r="A746" s="7" t="s">
        <v>2619</v>
      </c>
      <c r="B746" s="66">
        <v>45348</v>
      </c>
      <c r="C746" s="113" t="s">
        <v>2191</v>
      </c>
      <c r="D746" s="126" t="s">
        <v>2987</v>
      </c>
      <c r="E746" s="91">
        <v>0</v>
      </c>
      <c r="F746" s="91">
        <v>2882.29</v>
      </c>
      <c r="G746" s="92">
        <f t="shared" si="55"/>
        <v>223812.40999999986</v>
      </c>
      <c r="H746" s="170"/>
      <c r="I746" s="94">
        <f t="shared" si="54"/>
        <v>2882.29</v>
      </c>
      <c r="J746" s="115">
        <f t="shared" si="56"/>
        <v>45351</v>
      </c>
      <c r="K746" s="116" t="s">
        <v>2175</v>
      </c>
    </row>
    <row r="747" spans="1:11" x14ac:dyDescent="0.15">
      <c r="A747" s="7" t="s">
        <v>2619</v>
      </c>
      <c r="B747" s="66">
        <v>45348</v>
      </c>
      <c r="C747" s="113" t="s">
        <v>2712</v>
      </c>
      <c r="D747" s="126" t="s">
        <v>2988</v>
      </c>
      <c r="E747" s="91">
        <v>0</v>
      </c>
      <c r="F747" s="91">
        <v>4738.68</v>
      </c>
      <c r="G747" s="92">
        <f t="shared" si="55"/>
        <v>228551.08999999985</v>
      </c>
      <c r="H747" s="170"/>
      <c r="I747" s="94">
        <f t="shared" si="54"/>
        <v>4738.68</v>
      </c>
      <c r="J747" s="115">
        <f t="shared" si="56"/>
        <v>45351</v>
      </c>
      <c r="K747" s="116" t="s">
        <v>2175</v>
      </c>
    </row>
    <row r="748" spans="1:11" x14ac:dyDescent="0.15">
      <c r="A748" s="7" t="s">
        <v>2619</v>
      </c>
      <c r="B748" s="66">
        <v>45348</v>
      </c>
      <c r="C748" s="113" t="s">
        <v>2819</v>
      </c>
      <c r="D748" s="126" t="s">
        <v>2989</v>
      </c>
      <c r="E748" s="91">
        <v>0</v>
      </c>
      <c r="F748" s="91">
        <v>27828.85</v>
      </c>
      <c r="G748" s="92">
        <f t="shared" si="55"/>
        <v>256379.93999999986</v>
      </c>
      <c r="H748" s="170"/>
      <c r="I748" s="94">
        <f t="shared" si="54"/>
        <v>27828.85</v>
      </c>
      <c r="J748" s="115">
        <f t="shared" si="56"/>
        <v>45351</v>
      </c>
      <c r="K748" s="116" t="s">
        <v>2175</v>
      </c>
    </row>
    <row r="749" spans="1:11" x14ac:dyDescent="0.15">
      <c r="A749" s="7" t="s">
        <v>2619</v>
      </c>
      <c r="B749" s="66">
        <v>45348</v>
      </c>
      <c r="C749" s="113" t="s">
        <v>2131</v>
      </c>
      <c r="D749" s="126" t="s">
        <v>2990</v>
      </c>
      <c r="E749" s="91">
        <v>346.48</v>
      </c>
      <c r="F749" s="91">
        <v>0</v>
      </c>
      <c r="G749" s="92">
        <f t="shared" si="55"/>
        <v>256033.45999999985</v>
      </c>
      <c r="H749" s="170"/>
      <c r="I749" s="94">
        <f t="shared" si="54"/>
        <v>-346.48</v>
      </c>
      <c r="J749" s="115">
        <f t="shared" si="56"/>
        <v>45351</v>
      </c>
      <c r="K749" s="116" t="s">
        <v>1882</v>
      </c>
    </row>
    <row r="750" spans="1:11" x14ac:dyDescent="0.15">
      <c r="A750" s="7" t="s">
        <v>2619</v>
      </c>
      <c r="B750" s="66">
        <v>45348</v>
      </c>
      <c r="C750" s="113" t="s">
        <v>2991</v>
      </c>
      <c r="D750" s="126"/>
      <c r="E750" s="91">
        <v>13200</v>
      </c>
      <c r="F750" s="91">
        <v>0</v>
      </c>
      <c r="G750" s="92">
        <f t="shared" si="55"/>
        <v>242833.45999999985</v>
      </c>
      <c r="H750" s="170"/>
      <c r="I750" s="94">
        <f t="shared" si="54"/>
        <v>-13200</v>
      </c>
      <c r="J750" s="115">
        <f t="shared" si="56"/>
        <v>45351</v>
      </c>
      <c r="K750" s="116" t="s">
        <v>1883</v>
      </c>
    </row>
    <row r="751" spans="1:11" x14ac:dyDescent="0.15">
      <c r="A751" s="7" t="s">
        <v>2619</v>
      </c>
      <c r="B751" s="66">
        <v>45348</v>
      </c>
      <c r="C751" s="113" t="s">
        <v>2991</v>
      </c>
      <c r="D751" s="126"/>
      <c r="E751" s="91">
        <v>13200</v>
      </c>
      <c r="F751" s="91">
        <v>0</v>
      </c>
      <c r="G751" s="92">
        <f t="shared" si="55"/>
        <v>229633.45999999985</v>
      </c>
      <c r="H751" s="170"/>
      <c r="I751" s="94">
        <f t="shared" si="54"/>
        <v>-13200</v>
      </c>
      <c r="J751" s="115">
        <f t="shared" si="56"/>
        <v>45351</v>
      </c>
      <c r="K751" s="116" t="s">
        <v>1883</v>
      </c>
    </row>
    <row r="752" spans="1:11" x14ac:dyDescent="0.15">
      <c r="A752" s="7" t="s">
        <v>2619</v>
      </c>
      <c r="B752" s="66">
        <v>45348</v>
      </c>
      <c r="C752" s="113" t="s">
        <v>2992</v>
      </c>
      <c r="D752" s="126"/>
      <c r="E752" s="91">
        <v>15432.66</v>
      </c>
      <c r="F752" s="91">
        <v>0</v>
      </c>
      <c r="G752" s="92">
        <f t="shared" si="55"/>
        <v>214200.79999999984</v>
      </c>
      <c r="H752" s="170"/>
      <c r="I752" s="94">
        <f t="shared" si="54"/>
        <v>-15432.66</v>
      </c>
      <c r="J752" s="115">
        <f t="shared" si="56"/>
        <v>45351</v>
      </c>
      <c r="K752" s="116" t="s">
        <v>1881</v>
      </c>
    </row>
    <row r="753" spans="1:11" x14ac:dyDescent="0.15">
      <c r="A753" s="7" t="s">
        <v>2619</v>
      </c>
      <c r="B753" s="66">
        <v>45348</v>
      </c>
      <c r="C753" s="113" t="s">
        <v>2992</v>
      </c>
      <c r="D753" s="126"/>
      <c r="E753" s="91">
        <v>2486.0300000000002</v>
      </c>
      <c r="F753" s="91">
        <v>0</v>
      </c>
      <c r="G753" s="92">
        <f t="shared" si="55"/>
        <v>211714.76999999984</v>
      </c>
      <c r="H753" s="170"/>
      <c r="I753" s="94">
        <f t="shared" si="54"/>
        <v>-2486.0300000000002</v>
      </c>
      <c r="J753" s="115">
        <f t="shared" si="56"/>
        <v>45351</v>
      </c>
      <c r="K753" s="116" t="s">
        <v>1881</v>
      </c>
    </row>
    <row r="754" spans="1:11" x14ac:dyDescent="0.15">
      <c r="A754" s="7" t="s">
        <v>2619</v>
      </c>
      <c r="B754" s="66">
        <v>45348</v>
      </c>
      <c r="C754" s="113" t="s">
        <v>2993</v>
      </c>
      <c r="D754" s="126"/>
      <c r="E754" s="91">
        <v>19836.78</v>
      </c>
      <c r="F754" s="91">
        <v>0</v>
      </c>
      <c r="G754" s="92">
        <f t="shared" si="55"/>
        <v>191877.98999999985</v>
      </c>
      <c r="H754" s="170"/>
      <c r="I754" s="94">
        <f t="shared" si="54"/>
        <v>-19836.78</v>
      </c>
      <c r="J754" s="115">
        <f t="shared" si="56"/>
        <v>45351</v>
      </c>
      <c r="K754" s="116" t="s">
        <v>1481</v>
      </c>
    </row>
    <row r="755" spans="1:11" x14ac:dyDescent="0.15">
      <c r="A755" s="7" t="s">
        <v>2619</v>
      </c>
      <c r="B755" s="66">
        <v>45349</v>
      </c>
      <c r="C755" s="113" t="s">
        <v>2800</v>
      </c>
      <c r="D755" s="126" t="s">
        <v>2994</v>
      </c>
      <c r="E755" s="91">
        <v>0</v>
      </c>
      <c r="F755" s="91">
        <v>9672.77</v>
      </c>
      <c r="G755" s="92">
        <f t="shared" si="55"/>
        <v>201550.75999999983</v>
      </c>
      <c r="H755" s="170"/>
      <c r="I755" s="94">
        <f t="shared" si="54"/>
        <v>9672.77</v>
      </c>
      <c r="J755" s="115">
        <f t="shared" si="56"/>
        <v>45351</v>
      </c>
      <c r="K755" s="116" t="s">
        <v>2175</v>
      </c>
    </row>
    <row r="756" spans="1:11" x14ac:dyDescent="0.15">
      <c r="A756" s="7" t="s">
        <v>2619</v>
      </c>
      <c r="B756" s="66">
        <v>45349</v>
      </c>
      <c r="C756" s="113" t="s">
        <v>2995</v>
      </c>
      <c r="D756" s="126"/>
      <c r="E756" s="91">
        <v>0</v>
      </c>
      <c r="F756" s="91">
        <v>346.48</v>
      </c>
      <c r="G756" s="92">
        <f t="shared" si="55"/>
        <v>201897.23999999985</v>
      </c>
      <c r="H756" s="170"/>
      <c r="I756" s="94">
        <f t="shared" si="54"/>
        <v>346.48</v>
      </c>
      <c r="J756" s="115">
        <f t="shared" si="56"/>
        <v>45351</v>
      </c>
      <c r="K756" s="116" t="s">
        <v>1882</v>
      </c>
    </row>
    <row r="757" spans="1:11" x14ac:dyDescent="0.15">
      <c r="A757" s="7" t="s">
        <v>2619</v>
      </c>
      <c r="B757" s="66">
        <v>45349</v>
      </c>
      <c r="C757" s="113" t="s">
        <v>2995</v>
      </c>
      <c r="D757" s="126"/>
      <c r="E757" s="91">
        <v>346.48</v>
      </c>
      <c r="F757" s="91">
        <v>0</v>
      </c>
      <c r="G757" s="92">
        <f t="shared" si="55"/>
        <v>201550.75999999983</v>
      </c>
      <c r="H757" s="170"/>
      <c r="I757" s="94">
        <f t="shared" si="54"/>
        <v>-346.48</v>
      </c>
      <c r="J757" s="115">
        <f t="shared" si="56"/>
        <v>45351</v>
      </c>
      <c r="K757" s="116" t="s">
        <v>1882</v>
      </c>
    </row>
    <row r="758" spans="1:11" x14ac:dyDescent="0.15">
      <c r="A758" s="7" t="s">
        <v>2619</v>
      </c>
      <c r="B758" s="66">
        <v>45349</v>
      </c>
      <c r="C758" s="113" t="s">
        <v>2991</v>
      </c>
      <c r="D758" s="126"/>
      <c r="E758" s="91">
        <v>0</v>
      </c>
      <c r="F758" s="91">
        <v>13200</v>
      </c>
      <c r="G758" s="92">
        <f t="shared" si="55"/>
        <v>214750.75999999983</v>
      </c>
      <c r="H758" s="170"/>
      <c r="I758" s="94">
        <f t="shared" si="54"/>
        <v>13200</v>
      </c>
      <c r="J758" s="115">
        <f t="shared" si="56"/>
        <v>45351</v>
      </c>
      <c r="K758" s="116" t="s">
        <v>1883</v>
      </c>
    </row>
    <row r="759" spans="1:11" x14ac:dyDescent="0.15">
      <c r="A759" s="7" t="s">
        <v>2619</v>
      </c>
      <c r="B759" s="66">
        <v>45349</v>
      </c>
      <c r="C759" s="113" t="s">
        <v>2991</v>
      </c>
      <c r="D759" s="126"/>
      <c r="E759" s="91">
        <v>0</v>
      </c>
      <c r="F759" s="91">
        <v>13200</v>
      </c>
      <c r="G759" s="92">
        <f t="shared" si="55"/>
        <v>227950.75999999983</v>
      </c>
      <c r="H759" s="170"/>
      <c r="I759" s="94">
        <f t="shared" si="54"/>
        <v>13200</v>
      </c>
      <c r="J759" s="115">
        <f t="shared" si="56"/>
        <v>45351</v>
      </c>
      <c r="K759" s="116" t="s">
        <v>1883</v>
      </c>
    </row>
    <row r="760" spans="1:11" x14ac:dyDescent="0.15">
      <c r="A760" s="7" t="s">
        <v>2619</v>
      </c>
      <c r="B760" s="66">
        <v>45349</v>
      </c>
      <c r="C760" s="113" t="s">
        <v>2991</v>
      </c>
      <c r="D760" s="126"/>
      <c r="E760" s="91">
        <v>13200</v>
      </c>
      <c r="F760" s="91">
        <v>0</v>
      </c>
      <c r="G760" s="92">
        <f t="shared" si="55"/>
        <v>214750.75999999983</v>
      </c>
      <c r="H760" s="170"/>
      <c r="I760" s="94">
        <f t="shared" si="54"/>
        <v>-13200</v>
      </c>
      <c r="J760" s="115">
        <f t="shared" si="56"/>
        <v>45351</v>
      </c>
      <c r="K760" s="116" t="s">
        <v>1883</v>
      </c>
    </row>
    <row r="761" spans="1:11" x14ac:dyDescent="0.15">
      <c r="A761" s="7" t="s">
        <v>2619</v>
      </c>
      <c r="B761" s="66">
        <v>45349</v>
      </c>
      <c r="C761" s="113" t="s">
        <v>2991</v>
      </c>
      <c r="D761" s="126"/>
      <c r="E761" s="91">
        <v>13200</v>
      </c>
      <c r="F761" s="91">
        <v>0</v>
      </c>
      <c r="G761" s="92">
        <f t="shared" si="55"/>
        <v>201550.75999999983</v>
      </c>
      <c r="H761" s="170"/>
      <c r="I761" s="94">
        <f t="shared" si="54"/>
        <v>-13200</v>
      </c>
      <c r="J761" s="115">
        <f t="shared" si="56"/>
        <v>45351</v>
      </c>
      <c r="K761" s="116" t="s">
        <v>1883</v>
      </c>
    </row>
    <row r="762" spans="1:11" x14ac:dyDescent="0.15">
      <c r="A762" s="7" t="s">
        <v>2619</v>
      </c>
      <c r="B762" s="66">
        <v>45349</v>
      </c>
      <c r="C762" s="113" t="s">
        <v>2995</v>
      </c>
      <c r="D762" s="126"/>
      <c r="E762" s="91">
        <v>0</v>
      </c>
      <c r="F762" s="91">
        <v>346.48</v>
      </c>
      <c r="G762" s="92">
        <f t="shared" si="55"/>
        <v>201897.23999999985</v>
      </c>
      <c r="H762" s="170"/>
      <c r="I762" s="94">
        <f t="shared" si="54"/>
        <v>346.48</v>
      </c>
      <c r="J762" s="115">
        <f t="shared" si="56"/>
        <v>45351</v>
      </c>
      <c r="K762" s="116" t="s">
        <v>1882</v>
      </c>
    </row>
    <row r="763" spans="1:11" x14ac:dyDescent="0.15">
      <c r="A763" s="7" t="s">
        <v>2619</v>
      </c>
      <c r="B763" s="66">
        <v>45349</v>
      </c>
      <c r="C763" s="113" t="s">
        <v>2995</v>
      </c>
      <c r="D763" s="126"/>
      <c r="E763" s="91">
        <v>346.48</v>
      </c>
      <c r="F763" s="91">
        <v>0</v>
      </c>
      <c r="G763" s="92">
        <f t="shared" si="55"/>
        <v>201550.75999999983</v>
      </c>
      <c r="H763" s="170"/>
      <c r="I763" s="94">
        <f t="shared" si="54"/>
        <v>-346.48</v>
      </c>
      <c r="J763" s="115">
        <f t="shared" si="56"/>
        <v>45351</v>
      </c>
      <c r="K763" s="116" t="s">
        <v>1882</v>
      </c>
    </row>
    <row r="764" spans="1:11" x14ac:dyDescent="0.15">
      <c r="A764" s="7" t="s">
        <v>2619</v>
      </c>
      <c r="B764" s="66">
        <v>45349</v>
      </c>
      <c r="C764" s="113" t="s">
        <v>2991</v>
      </c>
      <c r="D764" s="126"/>
      <c r="E764" s="91">
        <v>0</v>
      </c>
      <c r="F764" s="91">
        <v>13200</v>
      </c>
      <c r="G764" s="92">
        <f t="shared" si="55"/>
        <v>214750.75999999983</v>
      </c>
      <c r="H764" s="170"/>
      <c r="I764" s="94">
        <f t="shared" si="54"/>
        <v>13200</v>
      </c>
      <c r="J764" s="115">
        <f t="shared" si="56"/>
        <v>45351</v>
      </c>
      <c r="K764" s="116" t="s">
        <v>1883</v>
      </c>
    </row>
    <row r="765" spans="1:11" x14ac:dyDescent="0.15">
      <c r="A765" s="7" t="s">
        <v>2619</v>
      </c>
      <c r="B765" s="66">
        <v>45349</v>
      </c>
      <c r="C765" s="113" t="s">
        <v>2991</v>
      </c>
      <c r="D765" s="126"/>
      <c r="E765" s="91">
        <v>0</v>
      </c>
      <c r="F765" s="91">
        <v>13200</v>
      </c>
      <c r="G765" s="92">
        <f t="shared" si="55"/>
        <v>227950.75999999983</v>
      </c>
      <c r="H765" s="170"/>
      <c r="I765" s="94">
        <f t="shared" si="54"/>
        <v>13200</v>
      </c>
      <c r="J765" s="115">
        <f t="shared" si="56"/>
        <v>45351</v>
      </c>
      <c r="K765" s="116" t="s">
        <v>1883</v>
      </c>
    </row>
    <row r="766" spans="1:11" x14ac:dyDescent="0.15">
      <c r="A766" s="7" t="s">
        <v>2619</v>
      </c>
      <c r="B766" s="66">
        <v>45349</v>
      </c>
      <c r="C766" s="113" t="s">
        <v>2992</v>
      </c>
      <c r="D766" s="126"/>
      <c r="E766" s="91">
        <v>0</v>
      </c>
      <c r="F766" s="91">
        <v>15432.66</v>
      </c>
      <c r="G766" s="92">
        <f t="shared" si="55"/>
        <v>243383.41999999984</v>
      </c>
      <c r="H766" s="170"/>
      <c r="I766" s="94">
        <f t="shared" si="54"/>
        <v>15432.66</v>
      </c>
      <c r="J766" s="115">
        <f t="shared" si="56"/>
        <v>45351</v>
      </c>
      <c r="K766" s="116" t="s">
        <v>1881</v>
      </c>
    </row>
    <row r="767" spans="1:11" x14ac:dyDescent="0.15">
      <c r="A767" s="7" t="s">
        <v>2619</v>
      </c>
      <c r="B767" s="66">
        <v>45349</v>
      </c>
      <c r="C767" s="113" t="s">
        <v>2992</v>
      </c>
      <c r="D767" s="126"/>
      <c r="E767" s="91">
        <v>0</v>
      </c>
      <c r="F767" s="91">
        <v>2486.0300000000002</v>
      </c>
      <c r="G767" s="92">
        <f t="shared" si="55"/>
        <v>245869.44999999984</v>
      </c>
      <c r="H767" s="170"/>
      <c r="I767" s="94">
        <f t="shared" si="54"/>
        <v>2486.0300000000002</v>
      </c>
      <c r="J767" s="115">
        <f t="shared" si="56"/>
        <v>45351</v>
      </c>
      <c r="K767" s="116" t="s">
        <v>1881</v>
      </c>
    </row>
    <row r="768" spans="1:11" x14ac:dyDescent="0.15">
      <c r="A768" s="7" t="s">
        <v>2619</v>
      </c>
      <c r="B768" s="66">
        <v>45349</v>
      </c>
      <c r="C768" s="113" t="s">
        <v>2700</v>
      </c>
      <c r="D768" s="126" t="s">
        <v>2996</v>
      </c>
      <c r="E768" s="91">
        <v>13200</v>
      </c>
      <c r="F768" s="91">
        <v>0</v>
      </c>
      <c r="G768" s="92">
        <f t="shared" si="55"/>
        <v>232669.44999999984</v>
      </c>
      <c r="H768" s="170"/>
      <c r="I768" s="94">
        <f t="shared" si="54"/>
        <v>-13200</v>
      </c>
      <c r="J768" s="115">
        <f t="shared" si="56"/>
        <v>45351</v>
      </c>
      <c r="K768" s="116" t="s">
        <v>1883</v>
      </c>
    </row>
    <row r="769" spans="1:11" x14ac:dyDescent="0.15">
      <c r="A769" s="7" t="s">
        <v>2619</v>
      </c>
      <c r="B769" s="66">
        <v>45349</v>
      </c>
      <c r="C769" s="113" t="s">
        <v>1995</v>
      </c>
      <c r="D769" s="126" t="s">
        <v>2997</v>
      </c>
      <c r="E769" s="91">
        <v>2709.6</v>
      </c>
      <c r="F769" s="91">
        <v>0</v>
      </c>
      <c r="G769" s="92">
        <f t="shared" si="55"/>
        <v>229959.84999999983</v>
      </c>
      <c r="H769" s="170"/>
      <c r="I769" s="94">
        <f t="shared" si="54"/>
        <v>-2709.6</v>
      </c>
      <c r="J769" s="115">
        <f t="shared" si="56"/>
        <v>45351</v>
      </c>
      <c r="K769" s="116" t="s">
        <v>1883</v>
      </c>
    </row>
    <row r="770" spans="1:11" x14ac:dyDescent="0.15">
      <c r="A770" s="7" t="s">
        <v>2619</v>
      </c>
      <c r="B770" s="66">
        <v>45349</v>
      </c>
      <c r="C770" s="113" t="s">
        <v>2700</v>
      </c>
      <c r="D770" s="126" t="s">
        <v>2998</v>
      </c>
      <c r="E770" s="91">
        <v>13200</v>
      </c>
      <c r="F770" s="91">
        <v>0</v>
      </c>
      <c r="G770" s="92">
        <f t="shared" si="55"/>
        <v>216759.84999999983</v>
      </c>
      <c r="H770" s="170"/>
      <c r="I770" s="94">
        <f t="shared" si="54"/>
        <v>-13200</v>
      </c>
      <c r="J770" s="115">
        <f t="shared" si="56"/>
        <v>45351</v>
      </c>
      <c r="K770" s="116" t="s">
        <v>1883</v>
      </c>
    </row>
    <row r="771" spans="1:11" x14ac:dyDescent="0.15">
      <c r="A771" s="7" t="s">
        <v>2620</v>
      </c>
      <c r="B771" s="66">
        <v>45349</v>
      </c>
      <c r="C771" s="113" t="s">
        <v>1991</v>
      </c>
      <c r="D771" s="126" t="s">
        <v>2999</v>
      </c>
      <c r="E771" s="91">
        <v>10991.36</v>
      </c>
      <c r="F771" s="91">
        <v>0</v>
      </c>
      <c r="G771" s="92">
        <f t="shared" si="55"/>
        <v>205768.48999999982</v>
      </c>
      <c r="H771" s="170"/>
      <c r="I771" s="94">
        <f t="shared" si="54"/>
        <v>-10991.36</v>
      </c>
      <c r="J771" s="115">
        <f t="shared" si="56"/>
        <v>45351</v>
      </c>
      <c r="K771" s="116" t="s">
        <v>1880</v>
      </c>
    </row>
    <row r="772" spans="1:11" x14ac:dyDescent="0.15">
      <c r="A772" s="7" t="s">
        <v>2622</v>
      </c>
      <c r="B772" s="66">
        <v>45349</v>
      </c>
      <c r="C772" s="113" t="s">
        <v>3000</v>
      </c>
      <c r="D772" s="126" t="s">
        <v>3001</v>
      </c>
      <c r="E772" s="91">
        <v>0</v>
      </c>
      <c r="F772" s="91">
        <v>12899.04</v>
      </c>
      <c r="G772" s="92">
        <f t="shared" si="55"/>
        <v>218667.52999999982</v>
      </c>
      <c r="H772" s="170"/>
      <c r="I772" s="94">
        <f t="shared" si="54"/>
        <v>12899.04</v>
      </c>
      <c r="J772" s="115">
        <f t="shared" si="56"/>
        <v>45351</v>
      </c>
      <c r="K772" s="116" t="s">
        <v>1868</v>
      </c>
    </row>
    <row r="773" spans="1:11" x14ac:dyDescent="0.15">
      <c r="A773" s="7" t="s">
        <v>2620</v>
      </c>
      <c r="B773" s="66">
        <v>45351</v>
      </c>
      <c r="C773" s="113" t="s">
        <v>2045</v>
      </c>
      <c r="D773" s="126" t="s">
        <v>3002</v>
      </c>
      <c r="E773" s="91">
        <v>0</v>
      </c>
      <c r="F773" s="91">
        <v>3810.48</v>
      </c>
      <c r="G773" s="92">
        <f t="shared" si="55"/>
        <v>222478.00999999983</v>
      </c>
      <c r="H773" s="170"/>
      <c r="I773" s="94">
        <f t="shared" si="54"/>
        <v>3810.48</v>
      </c>
      <c r="J773" s="115">
        <f t="shared" si="56"/>
        <v>45351</v>
      </c>
      <c r="K773" s="116" t="s">
        <v>2175</v>
      </c>
    </row>
    <row r="774" spans="1:11" x14ac:dyDescent="0.15">
      <c r="A774" s="7" t="s">
        <v>2620</v>
      </c>
      <c r="B774" s="66">
        <v>45351</v>
      </c>
      <c r="C774" s="113" t="s">
        <v>2195</v>
      </c>
      <c r="D774" s="126" t="s">
        <v>3003</v>
      </c>
      <c r="E774" s="91">
        <v>0</v>
      </c>
      <c r="F774" s="91">
        <v>3859.33</v>
      </c>
      <c r="G774" s="92">
        <f t="shared" si="55"/>
        <v>226337.33999999982</v>
      </c>
      <c r="H774" s="170"/>
      <c r="I774" s="94">
        <f t="shared" si="54"/>
        <v>3859.33</v>
      </c>
      <c r="J774" s="115">
        <f t="shared" si="56"/>
        <v>45351</v>
      </c>
      <c r="K774" s="116" t="s">
        <v>2175</v>
      </c>
    </row>
    <row r="775" spans="1:11" x14ac:dyDescent="0.15">
      <c r="A775" s="7" t="s">
        <v>2620</v>
      </c>
      <c r="B775" s="66">
        <v>45351</v>
      </c>
      <c r="C775" s="113" t="s">
        <v>2702</v>
      </c>
      <c r="D775" s="126" t="s">
        <v>3004</v>
      </c>
      <c r="E775" s="91">
        <v>0</v>
      </c>
      <c r="F775" s="91">
        <v>5080.6400000000003</v>
      </c>
      <c r="G775" s="92">
        <f t="shared" si="55"/>
        <v>231417.97999999984</v>
      </c>
      <c r="H775" s="170"/>
      <c r="I775" s="94">
        <f t="shared" ref="I775:I838" si="57">-E775+F775</f>
        <v>5080.6400000000003</v>
      </c>
      <c r="J775" s="115">
        <f t="shared" si="56"/>
        <v>45351</v>
      </c>
      <c r="K775" s="116" t="s">
        <v>2175</v>
      </c>
    </row>
    <row r="776" spans="1:11" x14ac:dyDescent="0.15">
      <c r="A776" s="7" t="s">
        <v>2620</v>
      </c>
      <c r="B776" s="66">
        <v>45351</v>
      </c>
      <c r="C776" s="113" t="s">
        <v>3005</v>
      </c>
      <c r="D776" s="126" t="s">
        <v>3006</v>
      </c>
      <c r="E776" s="91">
        <v>0</v>
      </c>
      <c r="F776" s="91">
        <v>50000</v>
      </c>
      <c r="G776" s="92">
        <f t="shared" si="55"/>
        <v>281417.97999999986</v>
      </c>
      <c r="H776" s="170"/>
      <c r="I776" s="94">
        <f t="shared" si="57"/>
        <v>50000</v>
      </c>
      <c r="J776" s="115">
        <f t="shared" si="56"/>
        <v>45351</v>
      </c>
      <c r="K776" s="116" t="s">
        <v>2175</v>
      </c>
    </row>
    <row r="777" spans="1:11" x14ac:dyDescent="0.15">
      <c r="A777" s="7" t="s">
        <v>2619</v>
      </c>
      <c r="B777" s="66">
        <v>45351</v>
      </c>
      <c r="C777" s="113" t="s">
        <v>2075</v>
      </c>
      <c r="D777" s="126" t="s">
        <v>3007</v>
      </c>
      <c r="E777" s="91">
        <v>0</v>
      </c>
      <c r="F777" s="91">
        <v>7816.38</v>
      </c>
      <c r="G777" s="92">
        <f t="shared" si="55"/>
        <v>289234.35999999987</v>
      </c>
      <c r="H777" s="170"/>
      <c r="I777" s="94">
        <f t="shared" si="57"/>
        <v>7816.38</v>
      </c>
      <c r="J777" s="115">
        <f t="shared" si="56"/>
        <v>45351</v>
      </c>
      <c r="K777" s="116" t="s">
        <v>2175</v>
      </c>
    </row>
    <row r="778" spans="1:11" x14ac:dyDescent="0.15">
      <c r="A778" s="7" t="s">
        <v>2619</v>
      </c>
      <c r="B778" s="66">
        <v>45351</v>
      </c>
      <c r="C778" s="113" t="s">
        <v>2045</v>
      </c>
      <c r="D778" s="126" t="s">
        <v>3008</v>
      </c>
      <c r="E778" s="91">
        <v>0</v>
      </c>
      <c r="F778" s="91">
        <v>3800</v>
      </c>
      <c r="G778" s="92">
        <f t="shared" si="55"/>
        <v>293034.35999999987</v>
      </c>
      <c r="H778" s="170"/>
      <c r="I778" s="94">
        <f t="shared" si="57"/>
        <v>3800</v>
      </c>
      <c r="J778" s="115">
        <f t="shared" si="56"/>
        <v>45351</v>
      </c>
      <c r="K778" s="116" t="s">
        <v>1866</v>
      </c>
    </row>
    <row r="779" spans="1:11" x14ac:dyDescent="0.15">
      <c r="A779" s="7" t="s">
        <v>2619</v>
      </c>
      <c r="B779" s="66">
        <v>45351</v>
      </c>
      <c r="C779" s="113" t="s">
        <v>2195</v>
      </c>
      <c r="D779" s="126" t="s">
        <v>2826</v>
      </c>
      <c r="E779" s="91">
        <v>0</v>
      </c>
      <c r="F779" s="91">
        <v>0.01</v>
      </c>
      <c r="G779" s="92">
        <f t="shared" si="55"/>
        <v>293034.36999999988</v>
      </c>
      <c r="H779" s="170"/>
      <c r="I779" s="94">
        <f t="shared" si="57"/>
        <v>0.01</v>
      </c>
      <c r="J779" s="115">
        <f t="shared" si="56"/>
        <v>45351</v>
      </c>
      <c r="K779" s="116" t="s">
        <v>1866</v>
      </c>
    </row>
    <row r="780" spans="1:11" x14ac:dyDescent="0.15">
      <c r="A780" s="7" t="s">
        <v>2619</v>
      </c>
      <c r="B780" s="66">
        <v>45351</v>
      </c>
      <c r="C780" s="113" t="s">
        <v>3005</v>
      </c>
      <c r="D780" s="126" t="s">
        <v>3009</v>
      </c>
      <c r="E780" s="91">
        <v>50000</v>
      </c>
      <c r="F780" s="91">
        <v>0</v>
      </c>
      <c r="G780" s="92">
        <f t="shared" si="55"/>
        <v>243034.36999999988</v>
      </c>
      <c r="H780" s="170" t="s">
        <v>277</v>
      </c>
      <c r="I780" s="94">
        <f t="shared" si="57"/>
        <v>-50000</v>
      </c>
      <c r="J780" s="115">
        <f t="shared" si="56"/>
        <v>45351</v>
      </c>
      <c r="K780" s="116" t="s">
        <v>5554</v>
      </c>
    </row>
    <row r="781" spans="1:11" x14ac:dyDescent="0.15">
      <c r="A781" s="7" t="s">
        <v>2619</v>
      </c>
      <c r="B781" s="66">
        <v>45352</v>
      </c>
      <c r="C781" s="113" t="s">
        <v>3010</v>
      </c>
      <c r="D781" s="126" t="s">
        <v>3011</v>
      </c>
      <c r="E781" s="91">
        <v>0</v>
      </c>
      <c r="F781" s="91">
        <v>32308.560000000001</v>
      </c>
      <c r="G781" s="92">
        <f t="shared" si="55"/>
        <v>275342.92999999988</v>
      </c>
      <c r="H781" s="170"/>
      <c r="I781" s="94">
        <f t="shared" si="57"/>
        <v>32308.560000000001</v>
      </c>
      <c r="J781" s="115">
        <f t="shared" si="56"/>
        <v>45382</v>
      </c>
      <c r="K781" s="116" t="s">
        <v>737</v>
      </c>
    </row>
    <row r="782" spans="1:11" x14ac:dyDescent="0.15">
      <c r="A782" s="7" t="s">
        <v>2619</v>
      </c>
      <c r="B782" s="66">
        <v>45352</v>
      </c>
      <c r="C782" s="113" t="s">
        <v>2077</v>
      </c>
      <c r="D782" s="126" t="s">
        <v>3012</v>
      </c>
      <c r="E782" s="91">
        <v>0</v>
      </c>
      <c r="F782" s="91">
        <v>1.19</v>
      </c>
      <c r="G782" s="92">
        <f t="shared" si="55"/>
        <v>275344.11999999988</v>
      </c>
      <c r="H782" s="170"/>
      <c r="I782" s="94">
        <f t="shared" si="57"/>
        <v>1.19</v>
      </c>
      <c r="J782" s="115">
        <f t="shared" si="56"/>
        <v>45382</v>
      </c>
      <c r="K782" s="116" t="s">
        <v>1866</v>
      </c>
    </row>
    <row r="783" spans="1:11" x14ac:dyDescent="0.15">
      <c r="A783" s="7" t="s">
        <v>2619</v>
      </c>
      <c r="B783" s="66">
        <v>45352</v>
      </c>
      <c r="C783" s="113" t="s">
        <v>2077</v>
      </c>
      <c r="D783" s="126" t="s">
        <v>3012</v>
      </c>
      <c r="E783" s="91">
        <v>0</v>
      </c>
      <c r="F783" s="91">
        <v>78.8</v>
      </c>
      <c r="G783" s="92">
        <f t="shared" si="55"/>
        <v>275422.91999999987</v>
      </c>
      <c r="H783" s="170"/>
      <c r="I783" s="94">
        <f t="shared" si="57"/>
        <v>78.8</v>
      </c>
      <c r="J783" s="115">
        <f t="shared" si="56"/>
        <v>45382</v>
      </c>
      <c r="K783" s="116" t="s">
        <v>1866</v>
      </c>
    </row>
    <row r="784" spans="1:11" x14ac:dyDescent="0.15">
      <c r="A784" s="7" t="s">
        <v>2619</v>
      </c>
      <c r="B784" s="66">
        <v>45352</v>
      </c>
      <c r="C784" s="113" t="s">
        <v>2077</v>
      </c>
      <c r="D784" s="126" t="s">
        <v>3012</v>
      </c>
      <c r="E784" s="91">
        <v>0</v>
      </c>
      <c r="F784" s="91">
        <v>78.8</v>
      </c>
      <c r="G784" s="92">
        <f t="shared" si="55"/>
        <v>275501.71999999986</v>
      </c>
      <c r="H784" s="170"/>
      <c r="I784" s="94">
        <f t="shared" si="57"/>
        <v>78.8</v>
      </c>
      <c r="J784" s="115">
        <f t="shared" si="56"/>
        <v>45382</v>
      </c>
      <c r="K784" s="116" t="s">
        <v>1866</v>
      </c>
    </row>
    <row r="785" spans="1:11" x14ac:dyDescent="0.15">
      <c r="A785" s="7" t="s">
        <v>2619</v>
      </c>
      <c r="B785" s="66">
        <v>45352</v>
      </c>
      <c r="C785" s="113" t="s">
        <v>2077</v>
      </c>
      <c r="D785" s="126" t="s">
        <v>3012</v>
      </c>
      <c r="E785" s="91">
        <v>0</v>
      </c>
      <c r="F785" s="91">
        <v>5221.2</v>
      </c>
      <c r="G785" s="92">
        <f t="shared" si="55"/>
        <v>280722.91999999987</v>
      </c>
      <c r="H785" s="170"/>
      <c r="I785" s="94">
        <f t="shared" si="57"/>
        <v>5221.2</v>
      </c>
      <c r="J785" s="115">
        <f t="shared" si="56"/>
        <v>45382</v>
      </c>
      <c r="K785" s="116" t="s">
        <v>1866</v>
      </c>
    </row>
    <row r="786" spans="1:11" x14ac:dyDescent="0.15">
      <c r="A786" s="7" t="s">
        <v>2619</v>
      </c>
      <c r="B786" s="66">
        <v>45352</v>
      </c>
      <c r="C786" s="113" t="s">
        <v>2721</v>
      </c>
      <c r="D786" s="126" t="s">
        <v>3013</v>
      </c>
      <c r="E786" s="91">
        <v>6000</v>
      </c>
      <c r="F786" s="91">
        <v>0</v>
      </c>
      <c r="G786" s="92">
        <f t="shared" si="55"/>
        <v>274722.91999999987</v>
      </c>
      <c r="H786" s="170"/>
      <c r="I786" s="94">
        <f t="shared" si="57"/>
        <v>-6000</v>
      </c>
      <c r="J786" s="115">
        <f t="shared" si="56"/>
        <v>45382</v>
      </c>
      <c r="K786" s="116" t="s">
        <v>13</v>
      </c>
    </row>
    <row r="787" spans="1:11" x14ac:dyDescent="0.15">
      <c r="A787" s="7" t="s">
        <v>2622</v>
      </c>
      <c r="B787" s="66">
        <v>45352</v>
      </c>
      <c r="C787" s="113" t="s">
        <v>3010</v>
      </c>
      <c r="D787" s="126" t="s">
        <v>3011</v>
      </c>
      <c r="E787" s="91">
        <v>32308.560000000001</v>
      </c>
      <c r="F787" s="91">
        <v>0</v>
      </c>
      <c r="G787" s="92">
        <f t="shared" si="55"/>
        <v>242414.35999999987</v>
      </c>
      <c r="H787" s="170"/>
      <c r="I787" s="94">
        <f t="shared" si="57"/>
        <v>-32308.560000000001</v>
      </c>
      <c r="J787" s="115">
        <f t="shared" si="56"/>
        <v>45382</v>
      </c>
      <c r="K787" s="116" t="s">
        <v>737</v>
      </c>
    </row>
    <row r="788" spans="1:11" x14ac:dyDescent="0.15">
      <c r="A788" s="7" t="s">
        <v>2622</v>
      </c>
      <c r="B788" s="66">
        <v>45352</v>
      </c>
      <c r="C788" s="113" t="s">
        <v>3014</v>
      </c>
      <c r="D788" s="126" t="s">
        <v>3015</v>
      </c>
      <c r="E788" s="91">
        <v>5480.1</v>
      </c>
      <c r="F788" s="91">
        <v>0</v>
      </c>
      <c r="G788" s="92">
        <f t="shared" si="55"/>
        <v>236934.25999999986</v>
      </c>
      <c r="H788" s="170"/>
      <c r="I788" s="94">
        <f t="shared" si="57"/>
        <v>-5480.1</v>
      </c>
      <c r="J788" s="115">
        <f t="shared" si="56"/>
        <v>45382</v>
      </c>
      <c r="K788" s="116" t="s">
        <v>737</v>
      </c>
    </row>
    <row r="789" spans="1:11" x14ac:dyDescent="0.15">
      <c r="A789" s="7" t="s">
        <v>2620</v>
      </c>
      <c r="B789" s="66">
        <v>45352</v>
      </c>
      <c r="C789" s="113" t="s">
        <v>3014</v>
      </c>
      <c r="D789" s="126" t="s">
        <v>3015</v>
      </c>
      <c r="E789" s="91">
        <v>0</v>
      </c>
      <c r="F789" s="91">
        <v>5480.1</v>
      </c>
      <c r="G789" s="92">
        <f t="shared" si="55"/>
        <v>242414.35999999987</v>
      </c>
      <c r="H789" s="170"/>
      <c r="I789" s="94">
        <f t="shared" si="57"/>
        <v>5480.1</v>
      </c>
      <c r="J789" s="115">
        <f t="shared" si="56"/>
        <v>45382</v>
      </c>
      <c r="K789" s="116" t="s">
        <v>737</v>
      </c>
    </row>
    <row r="790" spans="1:11" x14ac:dyDescent="0.15">
      <c r="A790" s="7" t="s">
        <v>2620</v>
      </c>
      <c r="B790" s="66">
        <v>45352</v>
      </c>
      <c r="C790" s="113" t="s">
        <v>3016</v>
      </c>
      <c r="D790" s="126" t="s">
        <v>3017</v>
      </c>
      <c r="E790" s="91">
        <v>1216.8</v>
      </c>
      <c r="F790" s="91">
        <v>0</v>
      </c>
      <c r="G790" s="92">
        <f t="shared" si="55"/>
        <v>241197.55999999988</v>
      </c>
      <c r="H790" s="170"/>
      <c r="I790" s="94">
        <f t="shared" si="57"/>
        <v>-1216.8</v>
      </c>
      <c r="J790" s="115">
        <f t="shared" si="56"/>
        <v>45382</v>
      </c>
      <c r="K790" s="116" t="s">
        <v>1881</v>
      </c>
    </row>
    <row r="791" spans="1:11" x14ac:dyDescent="0.15">
      <c r="A791" s="7" t="s">
        <v>2620</v>
      </c>
      <c r="B791" s="66">
        <v>45355</v>
      </c>
      <c r="C791" s="113" t="s">
        <v>2108</v>
      </c>
      <c r="D791" s="126" t="s">
        <v>3018</v>
      </c>
      <c r="E791" s="91">
        <v>0</v>
      </c>
      <c r="F791" s="91">
        <v>4802.82</v>
      </c>
      <c r="G791" s="92">
        <f t="shared" si="55"/>
        <v>246000.37999999989</v>
      </c>
      <c r="H791" s="170"/>
      <c r="I791" s="94">
        <f t="shared" si="57"/>
        <v>4802.82</v>
      </c>
      <c r="J791" s="115">
        <f t="shared" si="56"/>
        <v>45382</v>
      </c>
      <c r="K791" s="116" t="s">
        <v>2175</v>
      </c>
    </row>
    <row r="792" spans="1:11" x14ac:dyDescent="0.15">
      <c r="A792" s="7" t="s">
        <v>2620</v>
      </c>
      <c r="B792" s="66">
        <v>45355</v>
      </c>
      <c r="C792" s="113" t="s">
        <v>2119</v>
      </c>
      <c r="D792" s="126" t="s">
        <v>3019</v>
      </c>
      <c r="E792" s="91">
        <v>0</v>
      </c>
      <c r="F792" s="91">
        <v>4506.91</v>
      </c>
      <c r="G792" s="92">
        <f t="shared" si="55"/>
        <v>250507.28999999989</v>
      </c>
      <c r="H792" s="170"/>
      <c r="I792" s="94">
        <f t="shared" si="57"/>
        <v>4506.91</v>
      </c>
      <c r="J792" s="115">
        <f t="shared" si="56"/>
        <v>45382</v>
      </c>
      <c r="K792" s="116" t="s">
        <v>2175</v>
      </c>
    </row>
    <row r="793" spans="1:11" x14ac:dyDescent="0.15">
      <c r="A793" s="7" t="s">
        <v>2620</v>
      </c>
      <c r="B793" s="66">
        <v>45355</v>
      </c>
      <c r="C793" s="113" t="s">
        <v>2020</v>
      </c>
      <c r="D793" s="126" t="s">
        <v>3020</v>
      </c>
      <c r="E793" s="91">
        <v>0</v>
      </c>
      <c r="F793" s="91">
        <v>4347.8599999999997</v>
      </c>
      <c r="G793" s="92">
        <f t="shared" si="55"/>
        <v>254855.14999999988</v>
      </c>
      <c r="H793" s="170"/>
      <c r="I793" s="94">
        <f t="shared" si="57"/>
        <v>4347.8599999999997</v>
      </c>
      <c r="J793" s="115">
        <f t="shared" si="56"/>
        <v>45382</v>
      </c>
      <c r="K793" s="116" t="s">
        <v>2175</v>
      </c>
    </row>
    <row r="794" spans="1:11" x14ac:dyDescent="0.15">
      <c r="A794" s="7" t="s">
        <v>2620</v>
      </c>
      <c r="B794" s="66">
        <v>45355</v>
      </c>
      <c r="C794" s="113" t="s">
        <v>2658</v>
      </c>
      <c r="D794" s="126" t="s">
        <v>3021</v>
      </c>
      <c r="E794" s="91">
        <v>0</v>
      </c>
      <c r="F794" s="91">
        <v>1105.8</v>
      </c>
      <c r="G794" s="92">
        <f t="shared" si="55"/>
        <v>255960.94999999987</v>
      </c>
      <c r="H794" s="170"/>
      <c r="I794" s="94">
        <f t="shared" si="57"/>
        <v>1105.8</v>
      </c>
      <c r="J794" s="115">
        <f t="shared" si="56"/>
        <v>45382</v>
      </c>
      <c r="K794" s="116" t="s">
        <v>2175</v>
      </c>
    </row>
    <row r="795" spans="1:11" x14ac:dyDescent="0.15">
      <c r="A795" s="7" t="s">
        <v>2620</v>
      </c>
      <c r="B795" s="66">
        <v>45355</v>
      </c>
      <c r="C795" s="113" t="s">
        <v>2658</v>
      </c>
      <c r="D795" s="126" t="s">
        <v>3021</v>
      </c>
      <c r="E795" s="91">
        <v>0</v>
      </c>
      <c r="F795" s="91">
        <v>2211.6</v>
      </c>
      <c r="G795" s="92">
        <f t="shared" si="55"/>
        <v>258172.54999999987</v>
      </c>
      <c r="H795" s="170"/>
      <c r="I795" s="94">
        <f t="shared" si="57"/>
        <v>2211.6</v>
      </c>
      <c r="J795" s="115">
        <f t="shared" si="56"/>
        <v>45382</v>
      </c>
      <c r="K795" s="116" t="s">
        <v>2175</v>
      </c>
    </row>
    <row r="796" spans="1:11" x14ac:dyDescent="0.15">
      <c r="A796" s="7" t="s">
        <v>2620</v>
      </c>
      <c r="B796" s="66">
        <v>45355</v>
      </c>
      <c r="C796" s="113" t="s">
        <v>2173</v>
      </c>
      <c r="D796" s="126" t="s">
        <v>3022</v>
      </c>
      <c r="E796" s="91">
        <v>0</v>
      </c>
      <c r="F796" s="91">
        <v>1119.9100000000001</v>
      </c>
      <c r="G796" s="92">
        <f t="shared" si="55"/>
        <v>259292.45999999988</v>
      </c>
      <c r="H796" s="170"/>
      <c r="I796" s="94">
        <f t="shared" si="57"/>
        <v>1119.9100000000001</v>
      </c>
      <c r="J796" s="115">
        <f t="shared" si="56"/>
        <v>45382</v>
      </c>
      <c r="K796" s="116" t="s">
        <v>2175</v>
      </c>
    </row>
    <row r="797" spans="1:11" x14ac:dyDescent="0.15">
      <c r="A797" s="7" t="s">
        <v>2620</v>
      </c>
      <c r="B797" s="66">
        <v>45355</v>
      </c>
      <c r="C797" s="113" t="s">
        <v>2173</v>
      </c>
      <c r="D797" s="126" t="s">
        <v>3022</v>
      </c>
      <c r="E797" s="91">
        <v>0</v>
      </c>
      <c r="F797" s="91">
        <v>1908.94</v>
      </c>
      <c r="G797" s="92">
        <f t="shared" si="55"/>
        <v>261201.39999999988</v>
      </c>
      <c r="H797" s="170"/>
      <c r="I797" s="94">
        <f t="shared" si="57"/>
        <v>1908.94</v>
      </c>
      <c r="J797" s="115">
        <f t="shared" si="56"/>
        <v>45382</v>
      </c>
      <c r="K797" s="116" t="s">
        <v>2175</v>
      </c>
    </row>
    <row r="798" spans="1:11" x14ac:dyDescent="0.15">
      <c r="A798" s="7" t="s">
        <v>2619</v>
      </c>
      <c r="B798" s="66">
        <v>45355</v>
      </c>
      <c r="C798" s="113" t="s">
        <v>2106</v>
      </c>
      <c r="D798" s="126" t="s">
        <v>2825</v>
      </c>
      <c r="E798" s="91">
        <v>0</v>
      </c>
      <c r="F798" s="91">
        <v>25000</v>
      </c>
      <c r="G798" s="92">
        <f t="shared" si="55"/>
        <v>286201.39999999991</v>
      </c>
      <c r="H798" s="170"/>
      <c r="I798" s="94">
        <f t="shared" si="57"/>
        <v>25000</v>
      </c>
      <c r="J798" s="115">
        <f t="shared" si="56"/>
        <v>45382</v>
      </c>
      <c r="K798" s="116" t="s">
        <v>1866</v>
      </c>
    </row>
    <row r="799" spans="1:11" x14ac:dyDescent="0.15">
      <c r="A799" s="7" t="s">
        <v>2619</v>
      </c>
      <c r="B799" s="66">
        <v>45355</v>
      </c>
      <c r="C799" s="113" t="s">
        <v>2108</v>
      </c>
      <c r="D799" s="126" t="s">
        <v>3023</v>
      </c>
      <c r="E799" s="91">
        <v>0</v>
      </c>
      <c r="F799" s="91">
        <v>17500</v>
      </c>
      <c r="G799" s="92">
        <f t="shared" si="55"/>
        <v>303701.39999999991</v>
      </c>
      <c r="H799" s="170"/>
      <c r="I799" s="94">
        <f t="shared" si="57"/>
        <v>17500</v>
      </c>
      <c r="J799" s="115">
        <f t="shared" si="56"/>
        <v>45382</v>
      </c>
      <c r="K799" s="116" t="s">
        <v>1866</v>
      </c>
    </row>
    <row r="800" spans="1:11" x14ac:dyDescent="0.15">
      <c r="A800" s="7" t="s">
        <v>2619</v>
      </c>
      <c r="B800" s="66">
        <v>45355</v>
      </c>
      <c r="C800" s="113" t="s">
        <v>2080</v>
      </c>
      <c r="D800" s="126" t="s">
        <v>3024</v>
      </c>
      <c r="E800" s="91">
        <v>0</v>
      </c>
      <c r="F800" s="91">
        <v>10450</v>
      </c>
      <c r="G800" s="92">
        <f t="shared" si="55"/>
        <v>314151.39999999991</v>
      </c>
      <c r="H800" s="170"/>
      <c r="I800" s="94">
        <f t="shared" si="57"/>
        <v>10450</v>
      </c>
      <c r="J800" s="115">
        <f t="shared" si="56"/>
        <v>45382</v>
      </c>
      <c r="K800" s="116" t="s">
        <v>1866</v>
      </c>
    </row>
    <row r="801" spans="1:11" x14ac:dyDescent="0.15">
      <c r="A801" s="7" t="s">
        <v>2619</v>
      </c>
      <c r="B801" s="66">
        <v>45355</v>
      </c>
      <c r="C801" s="113" t="s">
        <v>1964</v>
      </c>
      <c r="D801" s="126" t="s">
        <v>3025</v>
      </c>
      <c r="E801" s="91">
        <v>0</v>
      </c>
      <c r="F801" s="91">
        <v>2833.44</v>
      </c>
      <c r="G801" s="92">
        <f t="shared" si="55"/>
        <v>316984.83999999991</v>
      </c>
      <c r="H801" s="170"/>
      <c r="I801" s="94">
        <f t="shared" si="57"/>
        <v>2833.44</v>
      </c>
      <c r="J801" s="115">
        <f t="shared" si="56"/>
        <v>45382</v>
      </c>
      <c r="K801" s="116" t="s">
        <v>2175</v>
      </c>
    </row>
    <row r="802" spans="1:11" x14ac:dyDescent="0.15">
      <c r="A802" s="7" t="s">
        <v>2619</v>
      </c>
      <c r="B802" s="66">
        <v>45355</v>
      </c>
      <c r="C802" s="113" t="s">
        <v>2058</v>
      </c>
      <c r="D802" s="126" t="s">
        <v>3026</v>
      </c>
      <c r="E802" s="91">
        <v>0</v>
      </c>
      <c r="F802" s="91">
        <v>2400</v>
      </c>
      <c r="G802" s="92">
        <f t="shared" si="55"/>
        <v>319384.83999999991</v>
      </c>
      <c r="H802" s="170"/>
      <c r="I802" s="94">
        <f t="shared" si="57"/>
        <v>2400</v>
      </c>
      <c r="J802" s="115">
        <f t="shared" si="56"/>
        <v>45382</v>
      </c>
      <c r="K802" s="116" t="s">
        <v>1866</v>
      </c>
    </row>
    <row r="803" spans="1:11" x14ac:dyDescent="0.15">
      <c r="A803" s="7" t="s">
        <v>2619</v>
      </c>
      <c r="B803" s="66">
        <v>45355</v>
      </c>
      <c r="C803" s="113" t="s">
        <v>2628</v>
      </c>
      <c r="D803" s="126" t="s">
        <v>3027</v>
      </c>
      <c r="E803" s="91">
        <v>0</v>
      </c>
      <c r="F803" s="91">
        <v>1600</v>
      </c>
      <c r="G803" s="92">
        <f t="shared" si="55"/>
        <v>320984.83999999991</v>
      </c>
      <c r="H803" s="170"/>
      <c r="I803" s="94">
        <f t="shared" si="57"/>
        <v>1600</v>
      </c>
      <c r="J803" s="115">
        <f t="shared" si="56"/>
        <v>45382</v>
      </c>
      <c r="K803" s="116" t="s">
        <v>1866</v>
      </c>
    </row>
    <row r="804" spans="1:11" x14ac:dyDescent="0.15">
      <c r="A804" s="7" t="s">
        <v>2619</v>
      </c>
      <c r="B804" s="66">
        <v>45355</v>
      </c>
      <c r="C804" s="113" t="s">
        <v>2058</v>
      </c>
      <c r="D804" s="126" t="s">
        <v>3028</v>
      </c>
      <c r="E804" s="91">
        <v>0</v>
      </c>
      <c r="F804" s="91">
        <v>2400</v>
      </c>
      <c r="G804" s="92">
        <f t="shared" si="55"/>
        <v>323384.83999999991</v>
      </c>
      <c r="H804" s="170"/>
      <c r="I804" s="94">
        <f t="shared" si="57"/>
        <v>2400</v>
      </c>
      <c r="J804" s="115">
        <f t="shared" si="56"/>
        <v>45382</v>
      </c>
      <c r="K804" s="116" t="s">
        <v>1866</v>
      </c>
    </row>
    <row r="805" spans="1:11" x14ac:dyDescent="0.15">
      <c r="A805" s="7" t="s">
        <v>2619</v>
      </c>
      <c r="B805" s="66">
        <v>45355</v>
      </c>
      <c r="C805" s="113" t="s">
        <v>2638</v>
      </c>
      <c r="D805" s="126" t="s">
        <v>3029</v>
      </c>
      <c r="E805" s="91">
        <v>0</v>
      </c>
      <c r="F805" s="91">
        <v>1320</v>
      </c>
      <c r="G805" s="92">
        <f t="shared" si="55"/>
        <v>324704.83999999991</v>
      </c>
      <c r="H805" s="170"/>
      <c r="I805" s="94">
        <f t="shared" si="57"/>
        <v>1320</v>
      </c>
      <c r="J805" s="115">
        <f t="shared" si="56"/>
        <v>45382</v>
      </c>
      <c r="K805" s="116" t="s">
        <v>1866</v>
      </c>
    </row>
    <row r="806" spans="1:11" x14ac:dyDescent="0.15">
      <c r="A806" s="7" t="s">
        <v>2619</v>
      </c>
      <c r="B806" s="66">
        <v>45355</v>
      </c>
      <c r="C806" s="113" t="s">
        <v>2625</v>
      </c>
      <c r="D806" s="126" t="s">
        <v>3030</v>
      </c>
      <c r="E806" s="91">
        <v>0</v>
      </c>
      <c r="F806" s="91">
        <v>600</v>
      </c>
      <c r="G806" s="92">
        <f t="shared" si="55"/>
        <v>325304.83999999991</v>
      </c>
      <c r="H806" s="170"/>
      <c r="I806" s="94">
        <f t="shared" si="57"/>
        <v>600</v>
      </c>
      <c r="J806" s="115">
        <f t="shared" si="56"/>
        <v>45382</v>
      </c>
      <c r="K806" s="116" t="s">
        <v>1866</v>
      </c>
    </row>
    <row r="807" spans="1:11" x14ac:dyDescent="0.15">
      <c r="A807" s="7" t="s">
        <v>2619</v>
      </c>
      <c r="B807" s="66">
        <v>45355</v>
      </c>
      <c r="C807" s="113" t="s">
        <v>2098</v>
      </c>
      <c r="D807" s="126" t="s">
        <v>3031</v>
      </c>
      <c r="E807" s="91">
        <v>0</v>
      </c>
      <c r="F807" s="91">
        <v>3000</v>
      </c>
      <c r="G807" s="92">
        <f t="shared" si="55"/>
        <v>328304.83999999991</v>
      </c>
      <c r="H807" s="170"/>
      <c r="I807" s="94">
        <f t="shared" si="57"/>
        <v>3000</v>
      </c>
      <c r="J807" s="115">
        <f t="shared" si="56"/>
        <v>45382</v>
      </c>
      <c r="K807" s="116" t="s">
        <v>1866</v>
      </c>
    </row>
    <row r="808" spans="1:11" x14ac:dyDescent="0.15">
      <c r="A808" s="7" t="s">
        <v>2619</v>
      </c>
      <c r="B808" s="66">
        <v>45355</v>
      </c>
      <c r="C808" s="113" t="s">
        <v>2020</v>
      </c>
      <c r="D808" s="126" t="s">
        <v>3032</v>
      </c>
      <c r="E808" s="91">
        <v>0</v>
      </c>
      <c r="F808" s="91">
        <v>3750</v>
      </c>
      <c r="G808" s="92">
        <f t="shared" ref="G808:G871" si="58">G807+F808-E808</f>
        <v>332054.83999999991</v>
      </c>
      <c r="H808" s="170"/>
      <c r="I808" s="94">
        <f t="shared" si="57"/>
        <v>3750</v>
      </c>
      <c r="J808" s="115">
        <f t="shared" ref="J808:J871" si="59">EOMONTH(B808,0)</f>
        <v>45382</v>
      </c>
      <c r="K808" s="116" t="s">
        <v>1866</v>
      </c>
    </row>
    <row r="809" spans="1:11" x14ac:dyDescent="0.15">
      <c r="A809" s="7" t="s">
        <v>2619</v>
      </c>
      <c r="B809" s="66">
        <v>45355</v>
      </c>
      <c r="C809" s="113" t="s">
        <v>2104</v>
      </c>
      <c r="D809" s="126" t="s">
        <v>3033</v>
      </c>
      <c r="E809" s="91">
        <v>0</v>
      </c>
      <c r="F809" s="91">
        <v>6253.1</v>
      </c>
      <c r="G809" s="92">
        <f t="shared" si="58"/>
        <v>338307.93999999989</v>
      </c>
      <c r="H809" s="170"/>
      <c r="I809" s="94">
        <f t="shared" si="57"/>
        <v>6253.1</v>
      </c>
      <c r="J809" s="115">
        <f t="shared" si="59"/>
        <v>45382</v>
      </c>
      <c r="K809" s="116" t="s">
        <v>2175</v>
      </c>
    </row>
    <row r="810" spans="1:11" x14ac:dyDescent="0.15">
      <c r="A810" s="7" t="s">
        <v>2619</v>
      </c>
      <c r="B810" s="66">
        <v>45355</v>
      </c>
      <c r="C810" s="113" t="s">
        <v>2104</v>
      </c>
      <c r="D810" s="126" t="s">
        <v>3034</v>
      </c>
      <c r="E810" s="91">
        <v>0</v>
      </c>
      <c r="F810" s="91">
        <v>9000</v>
      </c>
      <c r="G810" s="92">
        <f t="shared" si="58"/>
        <v>347307.93999999989</v>
      </c>
      <c r="H810" s="170"/>
      <c r="I810" s="94">
        <f t="shared" si="57"/>
        <v>9000</v>
      </c>
      <c r="J810" s="115">
        <f t="shared" si="59"/>
        <v>45382</v>
      </c>
      <c r="K810" s="116" t="s">
        <v>1866</v>
      </c>
    </row>
    <row r="811" spans="1:11" x14ac:dyDescent="0.15">
      <c r="A811" s="7" t="s">
        <v>2619</v>
      </c>
      <c r="B811" s="66">
        <v>45355</v>
      </c>
      <c r="C811" s="113" t="s">
        <v>2636</v>
      </c>
      <c r="D811" s="126" t="s">
        <v>3035</v>
      </c>
      <c r="E811" s="91">
        <v>0</v>
      </c>
      <c r="F811" s="91">
        <v>1860</v>
      </c>
      <c r="G811" s="92">
        <f t="shared" si="58"/>
        <v>349167.93999999989</v>
      </c>
      <c r="H811" s="170"/>
      <c r="I811" s="94">
        <f t="shared" si="57"/>
        <v>1860</v>
      </c>
      <c r="J811" s="115">
        <f t="shared" si="59"/>
        <v>45382</v>
      </c>
      <c r="K811" s="116" t="s">
        <v>1866</v>
      </c>
    </row>
    <row r="812" spans="1:11" x14ac:dyDescent="0.15">
      <c r="A812" s="7" t="s">
        <v>2619</v>
      </c>
      <c r="B812" s="66">
        <v>45355</v>
      </c>
      <c r="C812" s="113" t="s">
        <v>2117</v>
      </c>
      <c r="D812" s="126" t="s">
        <v>3036</v>
      </c>
      <c r="E812" s="91">
        <v>0</v>
      </c>
      <c r="F812" s="91">
        <v>1260</v>
      </c>
      <c r="G812" s="92">
        <f t="shared" si="58"/>
        <v>350427.93999999989</v>
      </c>
      <c r="H812" s="170"/>
      <c r="I812" s="94">
        <f t="shared" si="57"/>
        <v>1260</v>
      </c>
      <c r="J812" s="115">
        <f t="shared" si="59"/>
        <v>45382</v>
      </c>
      <c r="K812" s="116" t="s">
        <v>1866</v>
      </c>
    </row>
    <row r="813" spans="1:11" x14ac:dyDescent="0.15">
      <c r="A813" s="7" t="s">
        <v>2619</v>
      </c>
      <c r="B813" s="66">
        <v>45355</v>
      </c>
      <c r="C813" s="113" t="s">
        <v>2658</v>
      </c>
      <c r="D813" s="126" t="s">
        <v>2812</v>
      </c>
      <c r="E813" s="91">
        <v>0</v>
      </c>
      <c r="F813" s="91">
        <v>125.62</v>
      </c>
      <c r="G813" s="92">
        <f t="shared" si="58"/>
        <v>350553.55999999988</v>
      </c>
      <c r="H813" s="170"/>
      <c r="I813" s="94">
        <f t="shared" si="57"/>
        <v>125.62</v>
      </c>
      <c r="J813" s="115">
        <f t="shared" si="59"/>
        <v>45382</v>
      </c>
      <c r="K813" s="116" t="s">
        <v>1866</v>
      </c>
    </row>
    <row r="814" spans="1:11" x14ac:dyDescent="0.15">
      <c r="A814" s="7" t="s">
        <v>2619</v>
      </c>
      <c r="B814" s="66">
        <v>45355</v>
      </c>
      <c r="C814" s="113" t="s">
        <v>2658</v>
      </c>
      <c r="D814" s="126" t="s">
        <v>3037</v>
      </c>
      <c r="E814" s="91">
        <v>0</v>
      </c>
      <c r="F814" s="91">
        <v>125.62</v>
      </c>
      <c r="G814" s="92">
        <f t="shared" si="58"/>
        <v>350679.17999999988</v>
      </c>
      <c r="H814" s="170"/>
      <c r="I814" s="94">
        <f t="shared" si="57"/>
        <v>125.62</v>
      </c>
      <c r="J814" s="115">
        <f t="shared" si="59"/>
        <v>45382</v>
      </c>
      <c r="K814" s="116" t="s">
        <v>1866</v>
      </c>
    </row>
    <row r="815" spans="1:11" x14ac:dyDescent="0.15">
      <c r="A815" s="7" t="s">
        <v>2619</v>
      </c>
      <c r="B815" s="66">
        <v>45355</v>
      </c>
      <c r="C815" s="113" t="s">
        <v>2658</v>
      </c>
      <c r="D815" s="126" t="s">
        <v>3038</v>
      </c>
      <c r="E815" s="91">
        <v>0</v>
      </c>
      <c r="F815" s="91">
        <v>125.62</v>
      </c>
      <c r="G815" s="92">
        <f t="shared" si="58"/>
        <v>350804.79999999987</v>
      </c>
      <c r="H815" s="170"/>
      <c r="I815" s="94">
        <f t="shared" si="57"/>
        <v>125.62</v>
      </c>
      <c r="J815" s="115">
        <f t="shared" si="59"/>
        <v>45382</v>
      </c>
      <c r="K815" s="116" t="s">
        <v>1866</v>
      </c>
    </row>
    <row r="816" spans="1:11" x14ac:dyDescent="0.15">
      <c r="A816" s="7" t="s">
        <v>2619</v>
      </c>
      <c r="B816" s="66">
        <v>45355</v>
      </c>
      <c r="C816" s="113" t="s">
        <v>2658</v>
      </c>
      <c r="D816" s="126" t="s">
        <v>2813</v>
      </c>
      <c r="E816" s="91">
        <v>0</v>
      </c>
      <c r="F816" s="91">
        <v>125.62</v>
      </c>
      <c r="G816" s="92">
        <f t="shared" si="58"/>
        <v>350930.41999999987</v>
      </c>
      <c r="H816" s="170"/>
      <c r="I816" s="94">
        <f t="shared" si="57"/>
        <v>125.62</v>
      </c>
      <c r="J816" s="115">
        <f t="shared" si="59"/>
        <v>45382</v>
      </c>
      <c r="K816" s="116" t="s">
        <v>1866</v>
      </c>
    </row>
    <row r="817" spans="1:11" x14ac:dyDescent="0.15">
      <c r="A817" s="7" t="s">
        <v>2619</v>
      </c>
      <c r="B817" s="66">
        <v>45355</v>
      </c>
      <c r="C817" s="113" t="s">
        <v>2658</v>
      </c>
      <c r="D817" s="126" t="s">
        <v>3039</v>
      </c>
      <c r="E817" s="91">
        <v>0</v>
      </c>
      <c r="F817" s="91">
        <v>2531.11</v>
      </c>
      <c r="G817" s="92">
        <f t="shared" si="58"/>
        <v>353461.52999999985</v>
      </c>
      <c r="H817" s="170"/>
      <c r="I817" s="94">
        <f t="shared" si="57"/>
        <v>2531.11</v>
      </c>
      <c r="J817" s="115">
        <f t="shared" si="59"/>
        <v>45382</v>
      </c>
      <c r="K817" s="116" t="s">
        <v>1866</v>
      </c>
    </row>
    <row r="818" spans="1:11" x14ac:dyDescent="0.15">
      <c r="A818" s="7" t="s">
        <v>2619</v>
      </c>
      <c r="B818" s="66">
        <v>45355</v>
      </c>
      <c r="C818" s="113" t="s">
        <v>2111</v>
      </c>
      <c r="D818" s="126" t="s">
        <v>3040</v>
      </c>
      <c r="E818" s="91">
        <v>0</v>
      </c>
      <c r="F818" s="91">
        <v>8500</v>
      </c>
      <c r="G818" s="92">
        <f t="shared" si="58"/>
        <v>361961.52999999985</v>
      </c>
      <c r="H818" s="170"/>
      <c r="I818" s="94">
        <f t="shared" si="57"/>
        <v>8500</v>
      </c>
      <c r="J818" s="115">
        <f t="shared" si="59"/>
        <v>45382</v>
      </c>
      <c r="K818" s="116" t="s">
        <v>1866</v>
      </c>
    </row>
    <row r="819" spans="1:11" x14ac:dyDescent="0.15">
      <c r="A819" s="7" t="s">
        <v>2619</v>
      </c>
      <c r="B819" s="66">
        <v>45355</v>
      </c>
      <c r="C819" s="113" t="s">
        <v>2173</v>
      </c>
      <c r="D819" s="126" t="s">
        <v>3041</v>
      </c>
      <c r="E819" s="91">
        <v>0</v>
      </c>
      <c r="F819" s="91">
        <v>3775</v>
      </c>
      <c r="G819" s="92">
        <f t="shared" si="58"/>
        <v>365736.52999999985</v>
      </c>
      <c r="H819" s="170"/>
      <c r="I819" s="94">
        <f t="shared" si="57"/>
        <v>3775</v>
      </c>
      <c r="J819" s="115">
        <f t="shared" si="59"/>
        <v>45382</v>
      </c>
      <c r="K819" s="116" t="s">
        <v>1866</v>
      </c>
    </row>
    <row r="820" spans="1:11" x14ac:dyDescent="0.15">
      <c r="A820" s="7" t="s">
        <v>2619</v>
      </c>
      <c r="B820" s="66">
        <v>45355</v>
      </c>
      <c r="C820" s="113" t="s">
        <v>2870</v>
      </c>
      <c r="D820" s="126"/>
      <c r="E820" s="91">
        <v>2405.5</v>
      </c>
      <c r="F820" s="91">
        <v>0</v>
      </c>
      <c r="G820" s="92">
        <f t="shared" si="58"/>
        <v>363331.02999999985</v>
      </c>
      <c r="H820" s="170"/>
      <c r="I820" s="94">
        <f t="shared" si="57"/>
        <v>-2405.5</v>
      </c>
      <c r="J820" s="115">
        <f t="shared" si="59"/>
        <v>45382</v>
      </c>
      <c r="K820" s="116" t="s">
        <v>1866</v>
      </c>
    </row>
    <row r="821" spans="1:11" x14ac:dyDescent="0.15">
      <c r="A821" s="7" t="s">
        <v>2619</v>
      </c>
      <c r="B821" s="66">
        <v>45355</v>
      </c>
      <c r="C821" s="113" t="s">
        <v>2870</v>
      </c>
      <c r="D821" s="126"/>
      <c r="E821" s="91">
        <v>2405.5</v>
      </c>
      <c r="F821" s="91">
        <v>0</v>
      </c>
      <c r="G821" s="92">
        <f t="shared" si="58"/>
        <v>360925.52999999985</v>
      </c>
      <c r="H821" s="170"/>
      <c r="I821" s="94">
        <f t="shared" si="57"/>
        <v>-2405.5</v>
      </c>
      <c r="J821" s="115">
        <f t="shared" si="59"/>
        <v>45382</v>
      </c>
      <c r="K821" s="116" t="s">
        <v>1866</v>
      </c>
    </row>
    <row r="822" spans="1:11" x14ac:dyDescent="0.15">
      <c r="A822" s="7" t="s">
        <v>2619</v>
      </c>
      <c r="B822" s="66">
        <v>45355</v>
      </c>
      <c r="C822" s="113" t="s">
        <v>2870</v>
      </c>
      <c r="D822" s="126"/>
      <c r="E822" s="91">
        <v>0</v>
      </c>
      <c r="F822" s="91">
        <v>2405.5</v>
      </c>
      <c r="G822" s="92">
        <f t="shared" si="58"/>
        <v>363331.02999999985</v>
      </c>
      <c r="H822" s="170"/>
      <c r="I822" s="94">
        <f t="shared" si="57"/>
        <v>2405.5</v>
      </c>
      <c r="J822" s="115">
        <f t="shared" si="59"/>
        <v>45382</v>
      </c>
      <c r="K822" s="116" t="s">
        <v>1866</v>
      </c>
    </row>
    <row r="823" spans="1:11" x14ac:dyDescent="0.15">
      <c r="A823" s="7" t="s">
        <v>2619</v>
      </c>
      <c r="B823" s="66">
        <v>45355</v>
      </c>
      <c r="C823" s="113" t="s">
        <v>2870</v>
      </c>
      <c r="D823" s="126"/>
      <c r="E823" s="91">
        <v>0</v>
      </c>
      <c r="F823" s="91">
        <v>2405.5</v>
      </c>
      <c r="G823" s="92">
        <f t="shared" si="58"/>
        <v>365736.52999999985</v>
      </c>
      <c r="H823" s="170"/>
      <c r="I823" s="94">
        <f t="shared" si="57"/>
        <v>2405.5</v>
      </c>
      <c r="J823" s="115">
        <f t="shared" si="59"/>
        <v>45382</v>
      </c>
      <c r="K823" s="116" t="s">
        <v>1866</v>
      </c>
    </row>
    <row r="824" spans="1:11" x14ac:dyDescent="0.15">
      <c r="A824" s="7" t="s">
        <v>2619</v>
      </c>
      <c r="B824" s="66">
        <v>45356</v>
      </c>
      <c r="C824" s="113" t="s">
        <v>2723</v>
      </c>
      <c r="D824" s="126" t="s">
        <v>3042</v>
      </c>
      <c r="E824" s="91">
        <v>0</v>
      </c>
      <c r="F824" s="91">
        <v>1500</v>
      </c>
      <c r="G824" s="92">
        <f t="shared" si="58"/>
        <v>367236.52999999985</v>
      </c>
      <c r="H824" s="170"/>
      <c r="I824" s="94">
        <f t="shared" si="57"/>
        <v>1500</v>
      </c>
      <c r="J824" s="115">
        <f t="shared" si="59"/>
        <v>45382</v>
      </c>
      <c r="K824" s="116" t="s">
        <v>1866</v>
      </c>
    </row>
    <row r="825" spans="1:11" x14ac:dyDescent="0.15">
      <c r="A825" s="7" t="s">
        <v>2619</v>
      </c>
      <c r="B825" s="66">
        <v>45356</v>
      </c>
      <c r="C825" s="113" t="s">
        <v>1962</v>
      </c>
      <c r="D825" s="126" t="s">
        <v>3043</v>
      </c>
      <c r="E825" s="91">
        <v>0</v>
      </c>
      <c r="F825" s="91">
        <v>2400</v>
      </c>
      <c r="G825" s="92">
        <f t="shared" si="58"/>
        <v>369636.52999999985</v>
      </c>
      <c r="H825" s="170"/>
      <c r="I825" s="94">
        <f t="shared" si="57"/>
        <v>2400</v>
      </c>
      <c r="J825" s="115">
        <f t="shared" si="59"/>
        <v>45382</v>
      </c>
      <c r="K825" s="116" t="s">
        <v>1866</v>
      </c>
    </row>
    <row r="826" spans="1:11" x14ac:dyDescent="0.15">
      <c r="A826" s="7" t="s">
        <v>2619</v>
      </c>
      <c r="B826" s="66">
        <v>45356</v>
      </c>
      <c r="C826" s="113" t="s">
        <v>2135</v>
      </c>
      <c r="D826" s="126" t="s">
        <v>3044</v>
      </c>
      <c r="E826" s="91">
        <v>48.75</v>
      </c>
      <c r="F826" s="91">
        <v>0</v>
      </c>
      <c r="G826" s="92">
        <f t="shared" si="58"/>
        <v>369587.77999999985</v>
      </c>
      <c r="H826" s="170"/>
      <c r="I826" s="94">
        <f t="shared" si="57"/>
        <v>-48.75</v>
      </c>
      <c r="J826" s="115">
        <f t="shared" si="59"/>
        <v>45382</v>
      </c>
      <c r="K826" s="116" t="s">
        <v>8</v>
      </c>
    </row>
    <row r="827" spans="1:11" x14ac:dyDescent="0.15">
      <c r="A827" s="7" t="s">
        <v>2619</v>
      </c>
      <c r="B827" s="66">
        <v>45356</v>
      </c>
      <c r="C827" s="113" t="s">
        <v>2131</v>
      </c>
      <c r="D827" s="126" t="s">
        <v>3045</v>
      </c>
      <c r="E827" s="91">
        <v>1.32</v>
      </c>
      <c r="F827" s="91">
        <v>0</v>
      </c>
      <c r="G827" s="92">
        <f t="shared" si="58"/>
        <v>369586.45999999985</v>
      </c>
      <c r="H827" s="170"/>
      <c r="I827" s="94">
        <f t="shared" si="57"/>
        <v>-1.32</v>
      </c>
      <c r="J827" s="115">
        <f t="shared" si="59"/>
        <v>45382</v>
      </c>
      <c r="K827" s="116" t="s">
        <v>1882</v>
      </c>
    </row>
    <row r="828" spans="1:11" x14ac:dyDescent="0.15">
      <c r="A828" s="7" t="s">
        <v>2619</v>
      </c>
      <c r="B828" s="66">
        <v>45356</v>
      </c>
      <c r="C828" s="113" t="s">
        <v>1617</v>
      </c>
      <c r="D828" s="126" t="s">
        <v>3046</v>
      </c>
      <c r="E828" s="91">
        <v>2340</v>
      </c>
      <c r="F828" s="91">
        <v>0</v>
      </c>
      <c r="G828" s="92">
        <f t="shared" si="58"/>
        <v>367246.45999999985</v>
      </c>
      <c r="H828" s="170"/>
      <c r="I828" s="94">
        <f t="shared" si="57"/>
        <v>-2340</v>
      </c>
      <c r="J828" s="115">
        <f t="shared" si="59"/>
        <v>45382</v>
      </c>
      <c r="K828" s="116" t="s">
        <v>1871</v>
      </c>
    </row>
    <row r="829" spans="1:11" x14ac:dyDescent="0.15">
      <c r="A829" s="7" t="s">
        <v>2619</v>
      </c>
      <c r="B829" s="66">
        <v>45356</v>
      </c>
      <c r="C829" s="113" t="s">
        <v>1617</v>
      </c>
      <c r="D829" s="126" t="s">
        <v>3047</v>
      </c>
      <c r="E829" s="91">
        <v>930</v>
      </c>
      <c r="F829" s="91">
        <v>0</v>
      </c>
      <c r="G829" s="92">
        <f t="shared" si="58"/>
        <v>366316.45999999985</v>
      </c>
      <c r="H829" s="170"/>
      <c r="I829" s="94">
        <f t="shared" si="57"/>
        <v>-930</v>
      </c>
      <c r="J829" s="115">
        <f t="shared" si="59"/>
        <v>45382</v>
      </c>
      <c r="K829" s="116" t="s">
        <v>1871</v>
      </c>
    </row>
    <row r="830" spans="1:11" x14ac:dyDescent="0.15">
      <c r="A830" s="7" t="s">
        <v>2619</v>
      </c>
      <c r="B830" s="66">
        <v>45356</v>
      </c>
      <c r="C830" s="113" t="s">
        <v>1617</v>
      </c>
      <c r="D830" s="126" t="s">
        <v>3048</v>
      </c>
      <c r="E830" s="91">
        <v>2184</v>
      </c>
      <c r="F830" s="91">
        <v>0</v>
      </c>
      <c r="G830" s="92">
        <f t="shared" si="58"/>
        <v>364132.45999999985</v>
      </c>
      <c r="H830" s="170"/>
      <c r="I830" s="94">
        <f t="shared" si="57"/>
        <v>-2184</v>
      </c>
      <c r="J830" s="115">
        <f t="shared" si="59"/>
        <v>45382</v>
      </c>
      <c r="K830" s="116" t="s">
        <v>1871</v>
      </c>
    </row>
    <row r="831" spans="1:11" x14ac:dyDescent="0.15">
      <c r="A831" s="7" t="s">
        <v>2619</v>
      </c>
      <c r="B831" s="66">
        <v>45356</v>
      </c>
      <c r="C831" s="113" t="s">
        <v>2871</v>
      </c>
      <c r="D831" s="126" t="s">
        <v>3049</v>
      </c>
      <c r="E831" s="91">
        <v>199.6</v>
      </c>
      <c r="F831" s="91">
        <v>0</v>
      </c>
      <c r="G831" s="92">
        <f t="shared" si="58"/>
        <v>363932.85999999987</v>
      </c>
      <c r="H831" s="170"/>
      <c r="I831" s="94">
        <f t="shared" si="57"/>
        <v>-199.6</v>
      </c>
      <c r="J831" s="115">
        <f t="shared" si="59"/>
        <v>45382</v>
      </c>
      <c r="K831" s="116" t="s">
        <v>1873</v>
      </c>
    </row>
    <row r="832" spans="1:11" x14ac:dyDescent="0.15">
      <c r="A832" s="7" t="s">
        <v>2619</v>
      </c>
      <c r="B832" s="66">
        <v>45356</v>
      </c>
      <c r="C832" s="113" t="s">
        <v>1617</v>
      </c>
      <c r="D832" s="126" t="s">
        <v>3050</v>
      </c>
      <c r="E832" s="91">
        <v>1980</v>
      </c>
      <c r="F832" s="91">
        <v>0</v>
      </c>
      <c r="G832" s="92">
        <f t="shared" si="58"/>
        <v>361952.85999999987</v>
      </c>
      <c r="H832" s="170"/>
      <c r="I832" s="94">
        <f t="shared" si="57"/>
        <v>-1980</v>
      </c>
      <c r="J832" s="115">
        <f t="shared" si="59"/>
        <v>45382</v>
      </c>
      <c r="K832" s="116" t="s">
        <v>1871</v>
      </c>
    </row>
    <row r="833" spans="1:11" x14ac:dyDescent="0.15">
      <c r="A833" s="7" t="s">
        <v>2619</v>
      </c>
      <c r="B833" s="66">
        <v>45356</v>
      </c>
      <c r="C833" s="113" t="s">
        <v>2131</v>
      </c>
      <c r="D833" s="126" t="s">
        <v>3051</v>
      </c>
      <c r="E833" s="91">
        <v>2.75</v>
      </c>
      <c r="F833" s="91">
        <v>0</v>
      </c>
      <c r="G833" s="92">
        <f t="shared" si="58"/>
        <v>361950.10999999987</v>
      </c>
      <c r="H833" s="170"/>
      <c r="I833" s="94">
        <f t="shared" si="57"/>
        <v>-2.75</v>
      </c>
      <c r="J833" s="115">
        <f t="shared" si="59"/>
        <v>45382</v>
      </c>
      <c r="K833" s="116" t="s">
        <v>1882</v>
      </c>
    </row>
    <row r="834" spans="1:11" x14ac:dyDescent="0.15">
      <c r="A834" s="7" t="s">
        <v>2619</v>
      </c>
      <c r="B834" s="66">
        <v>45356</v>
      </c>
      <c r="C834" s="113" t="s">
        <v>3052</v>
      </c>
      <c r="D834" s="126" t="s">
        <v>3053</v>
      </c>
      <c r="E834" s="91">
        <v>18000</v>
      </c>
      <c r="F834" s="91">
        <v>0</v>
      </c>
      <c r="G834" s="92">
        <f t="shared" si="58"/>
        <v>343950.10999999987</v>
      </c>
      <c r="H834" s="170"/>
      <c r="I834" s="94">
        <f t="shared" si="57"/>
        <v>-18000</v>
      </c>
      <c r="J834" s="115">
        <f t="shared" si="59"/>
        <v>45382</v>
      </c>
      <c r="K834" s="116" t="s">
        <v>1876</v>
      </c>
    </row>
    <row r="835" spans="1:11" x14ac:dyDescent="0.15">
      <c r="A835" s="7" t="s">
        <v>2619</v>
      </c>
      <c r="B835" s="66">
        <v>45356</v>
      </c>
      <c r="C835" s="113" t="s">
        <v>3054</v>
      </c>
      <c r="D835" s="126" t="s">
        <v>3055</v>
      </c>
      <c r="E835" s="91">
        <v>2340</v>
      </c>
      <c r="F835" s="91">
        <v>0</v>
      </c>
      <c r="G835" s="92">
        <f t="shared" si="58"/>
        <v>341610.10999999987</v>
      </c>
      <c r="H835" s="170"/>
      <c r="I835" s="94">
        <f t="shared" si="57"/>
        <v>-2340</v>
      </c>
      <c r="J835" s="115">
        <f t="shared" si="59"/>
        <v>45382</v>
      </c>
      <c r="K835" s="116" t="s">
        <v>13</v>
      </c>
    </row>
    <row r="836" spans="1:11" x14ac:dyDescent="0.15">
      <c r="A836" s="7" t="s">
        <v>2622</v>
      </c>
      <c r="B836" s="66">
        <v>45356</v>
      </c>
      <c r="C836" s="113" t="s">
        <v>2144</v>
      </c>
      <c r="D836" s="126" t="s">
        <v>3056</v>
      </c>
      <c r="E836" s="91">
        <v>3585.6</v>
      </c>
      <c r="F836" s="91">
        <v>0</v>
      </c>
      <c r="G836" s="92">
        <f t="shared" si="58"/>
        <v>338024.50999999989</v>
      </c>
      <c r="H836" s="170"/>
      <c r="I836" s="94">
        <f t="shared" si="57"/>
        <v>-3585.6</v>
      </c>
      <c r="J836" s="115">
        <f t="shared" si="59"/>
        <v>45382</v>
      </c>
      <c r="K836" s="116" t="s">
        <v>1877</v>
      </c>
    </row>
    <row r="837" spans="1:11" x14ac:dyDescent="0.15">
      <c r="A837" s="7" t="s">
        <v>2622</v>
      </c>
      <c r="B837" s="66">
        <v>45356</v>
      </c>
      <c r="C837" s="113" t="s">
        <v>2802</v>
      </c>
      <c r="D837" s="126" t="s">
        <v>3057</v>
      </c>
      <c r="E837" s="91">
        <v>2486.0300000000002</v>
      </c>
      <c r="F837" s="91">
        <v>0</v>
      </c>
      <c r="G837" s="92">
        <f t="shared" si="58"/>
        <v>335538.47999999986</v>
      </c>
      <c r="H837" s="170"/>
      <c r="I837" s="94">
        <f t="shared" si="57"/>
        <v>-2486.0300000000002</v>
      </c>
      <c r="J837" s="115">
        <f t="shared" si="59"/>
        <v>45382</v>
      </c>
      <c r="K837" s="116" t="s">
        <v>1875</v>
      </c>
    </row>
    <row r="838" spans="1:11" x14ac:dyDescent="0.15">
      <c r="A838" s="7" t="s">
        <v>2620</v>
      </c>
      <c r="B838" s="66">
        <v>45356</v>
      </c>
      <c r="C838" s="113" t="s">
        <v>2131</v>
      </c>
      <c r="D838" s="126" t="s">
        <v>3058</v>
      </c>
      <c r="E838" s="91">
        <v>15.13</v>
      </c>
      <c r="F838" s="91">
        <v>0</v>
      </c>
      <c r="G838" s="92">
        <f t="shared" si="58"/>
        <v>335523.34999999986</v>
      </c>
      <c r="H838" s="170"/>
      <c r="I838" s="94">
        <f t="shared" si="57"/>
        <v>-15.13</v>
      </c>
      <c r="J838" s="115">
        <f t="shared" si="59"/>
        <v>45382</v>
      </c>
      <c r="K838" s="116" t="s">
        <v>1882</v>
      </c>
    </row>
    <row r="839" spans="1:11" x14ac:dyDescent="0.15">
      <c r="A839" s="7" t="s">
        <v>2620</v>
      </c>
      <c r="B839" s="66">
        <v>45356</v>
      </c>
      <c r="C839" s="113" t="s">
        <v>2538</v>
      </c>
      <c r="D839" s="126" t="s">
        <v>3059</v>
      </c>
      <c r="E839" s="91">
        <v>10944</v>
      </c>
      <c r="F839" s="91">
        <v>0</v>
      </c>
      <c r="G839" s="92">
        <f t="shared" si="58"/>
        <v>324579.34999999986</v>
      </c>
      <c r="H839" s="170"/>
      <c r="I839" s="94">
        <f t="shared" ref="I839:I902" si="60">-E839+F839</f>
        <v>-10944</v>
      </c>
      <c r="J839" s="115">
        <f t="shared" si="59"/>
        <v>45382</v>
      </c>
      <c r="K839" s="116" t="s">
        <v>1873</v>
      </c>
    </row>
    <row r="840" spans="1:11" x14ac:dyDescent="0.15">
      <c r="A840" s="7" t="s">
        <v>2620</v>
      </c>
      <c r="B840" s="66">
        <v>45356</v>
      </c>
      <c r="C840" s="113" t="s">
        <v>2941</v>
      </c>
      <c r="D840" s="126" t="s">
        <v>3060</v>
      </c>
      <c r="E840" s="91">
        <v>1252.8</v>
      </c>
      <c r="F840" s="91">
        <v>0</v>
      </c>
      <c r="G840" s="92">
        <f t="shared" si="58"/>
        <v>323326.54999999987</v>
      </c>
      <c r="H840" s="170"/>
      <c r="I840" s="94">
        <f t="shared" si="60"/>
        <v>-1252.8</v>
      </c>
      <c r="J840" s="115">
        <f t="shared" si="59"/>
        <v>45382</v>
      </c>
      <c r="K840" s="116" t="s">
        <v>1877</v>
      </c>
    </row>
    <row r="841" spans="1:11" x14ac:dyDescent="0.15">
      <c r="A841" s="7" t="s">
        <v>2620</v>
      </c>
      <c r="B841" s="66">
        <v>45356</v>
      </c>
      <c r="C841" s="113" t="s">
        <v>2153</v>
      </c>
      <c r="D841" s="126" t="s">
        <v>3061</v>
      </c>
      <c r="E841" s="91">
        <v>45.6</v>
      </c>
      <c r="F841" s="91">
        <v>0</v>
      </c>
      <c r="G841" s="92">
        <f t="shared" si="58"/>
        <v>323280.9499999999</v>
      </c>
      <c r="H841" s="170"/>
      <c r="I841" s="94">
        <f t="shared" si="60"/>
        <v>-45.6</v>
      </c>
      <c r="J841" s="115">
        <f t="shared" si="59"/>
        <v>45382</v>
      </c>
      <c r="K841" s="116" t="s">
        <v>1873</v>
      </c>
    </row>
    <row r="842" spans="1:11" x14ac:dyDescent="0.15">
      <c r="A842" s="7" t="s">
        <v>2620</v>
      </c>
      <c r="B842" s="66">
        <v>45356</v>
      </c>
      <c r="C842" s="113" t="s">
        <v>2142</v>
      </c>
      <c r="D842" s="126" t="s">
        <v>3062</v>
      </c>
      <c r="E842" s="91">
        <v>739.2</v>
      </c>
      <c r="F842" s="91">
        <v>0</v>
      </c>
      <c r="G842" s="92">
        <f t="shared" si="58"/>
        <v>322541.74999999988</v>
      </c>
      <c r="H842" s="170"/>
      <c r="I842" s="94">
        <f t="shared" si="60"/>
        <v>-739.2</v>
      </c>
      <c r="J842" s="115">
        <f t="shared" si="59"/>
        <v>45382</v>
      </c>
      <c r="K842" s="116" t="s">
        <v>1877</v>
      </c>
    </row>
    <row r="843" spans="1:11" x14ac:dyDescent="0.15">
      <c r="A843" s="7" t="s">
        <v>2620</v>
      </c>
      <c r="B843" s="66">
        <v>45356</v>
      </c>
      <c r="C843" s="113" t="s">
        <v>2142</v>
      </c>
      <c r="D843" s="126" t="s">
        <v>3063</v>
      </c>
      <c r="E843" s="91">
        <v>732</v>
      </c>
      <c r="F843" s="91">
        <v>0</v>
      </c>
      <c r="G843" s="92">
        <f t="shared" si="58"/>
        <v>321809.74999999988</v>
      </c>
      <c r="H843" s="170"/>
      <c r="I843" s="94">
        <f t="shared" si="60"/>
        <v>-732</v>
      </c>
      <c r="J843" s="115">
        <f t="shared" si="59"/>
        <v>45382</v>
      </c>
      <c r="K843" s="116" t="s">
        <v>1877</v>
      </c>
    </row>
    <row r="844" spans="1:11" x14ac:dyDescent="0.15">
      <c r="A844" s="7" t="s">
        <v>2620</v>
      </c>
      <c r="B844" s="66">
        <v>45356</v>
      </c>
      <c r="C844" s="113" t="s">
        <v>2166</v>
      </c>
      <c r="D844" s="126" t="s">
        <v>3064</v>
      </c>
      <c r="E844" s="91">
        <v>6120</v>
      </c>
      <c r="F844" s="91">
        <v>0</v>
      </c>
      <c r="G844" s="92">
        <f t="shared" si="58"/>
        <v>315689.74999999988</v>
      </c>
      <c r="H844" s="170"/>
      <c r="I844" s="94">
        <f t="shared" si="60"/>
        <v>-6120</v>
      </c>
      <c r="J844" s="115">
        <f t="shared" si="59"/>
        <v>45382</v>
      </c>
      <c r="K844" s="116" t="s">
        <v>1879</v>
      </c>
    </row>
    <row r="845" spans="1:11" x14ac:dyDescent="0.15">
      <c r="A845" s="7" t="s">
        <v>2620</v>
      </c>
      <c r="B845" s="66">
        <v>45356</v>
      </c>
      <c r="C845" s="113" t="s">
        <v>2166</v>
      </c>
      <c r="D845" s="126" t="s">
        <v>3065</v>
      </c>
      <c r="E845" s="91">
        <v>6000</v>
      </c>
      <c r="F845" s="91">
        <v>0</v>
      </c>
      <c r="G845" s="92">
        <f t="shared" si="58"/>
        <v>309689.74999999988</v>
      </c>
      <c r="H845" s="170"/>
      <c r="I845" s="94">
        <f t="shared" si="60"/>
        <v>-6000</v>
      </c>
      <c r="J845" s="115">
        <f t="shared" si="59"/>
        <v>45382</v>
      </c>
      <c r="K845" s="116" t="s">
        <v>1879</v>
      </c>
    </row>
    <row r="846" spans="1:11" x14ac:dyDescent="0.15">
      <c r="A846" s="7" t="s">
        <v>2620</v>
      </c>
      <c r="B846" s="66">
        <v>45356</v>
      </c>
      <c r="C846" s="113" t="s">
        <v>3066</v>
      </c>
      <c r="D846" s="126" t="s">
        <v>3067</v>
      </c>
      <c r="E846" s="91">
        <v>802.5</v>
      </c>
      <c r="F846" s="91">
        <v>0</v>
      </c>
      <c r="G846" s="92">
        <f t="shared" si="58"/>
        <v>308887.24999999988</v>
      </c>
      <c r="H846" s="170"/>
      <c r="I846" s="94">
        <f t="shared" si="60"/>
        <v>-802.5</v>
      </c>
      <c r="J846" s="115">
        <f t="shared" si="59"/>
        <v>45382</v>
      </c>
      <c r="K846" s="116" t="s">
        <v>1873</v>
      </c>
    </row>
    <row r="847" spans="1:11" x14ac:dyDescent="0.15">
      <c r="A847" s="7" t="s">
        <v>2620</v>
      </c>
      <c r="B847" s="66">
        <v>45356</v>
      </c>
      <c r="C847" s="113" t="s">
        <v>2142</v>
      </c>
      <c r="D847" s="126" t="s">
        <v>3068</v>
      </c>
      <c r="E847" s="91">
        <v>468</v>
      </c>
      <c r="F847" s="91">
        <v>0</v>
      </c>
      <c r="G847" s="92">
        <f t="shared" si="58"/>
        <v>308419.24999999988</v>
      </c>
      <c r="H847" s="170"/>
      <c r="I847" s="94">
        <f t="shared" si="60"/>
        <v>-468</v>
      </c>
      <c r="J847" s="115">
        <f t="shared" si="59"/>
        <v>45382</v>
      </c>
      <c r="K847" s="116" t="s">
        <v>1877</v>
      </c>
    </row>
    <row r="848" spans="1:11" x14ac:dyDescent="0.15">
      <c r="A848" s="7" t="s">
        <v>2620</v>
      </c>
      <c r="B848" s="66">
        <v>45356</v>
      </c>
      <c r="C848" s="113" t="s">
        <v>3069</v>
      </c>
      <c r="D848" s="126" t="s">
        <v>3070</v>
      </c>
      <c r="E848" s="91">
        <v>1214.78</v>
      </c>
      <c r="F848" s="91">
        <v>0</v>
      </c>
      <c r="G848" s="92">
        <f t="shared" si="58"/>
        <v>307204.46999999986</v>
      </c>
      <c r="H848" s="170"/>
      <c r="I848" s="94">
        <f t="shared" si="60"/>
        <v>-1214.78</v>
      </c>
      <c r="J848" s="115">
        <f t="shared" si="59"/>
        <v>45382</v>
      </c>
      <c r="K848" s="116" t="s">
        <v>1877</v>
      </c>
    </row>
    <row r="849" spans="1:11" x14ac:dyDescent="0.15">
      <c r="A849" s="7" t="s">
        <v>2620</v>
      </c>
      <c r="B849" s="66">
        <v>45356</v>
      </c>
      <c r="C849" s="113" t="s">
        <v>1912</v>
      </c>
      <c r="D849" s="126" t="s">
        <v>3071</v>
      </c>
      <c r="E849" s="91">
        <v>600</v>
      </c>
      <c r="F849" s="91">
        <v>0</v>
      </c>
      <c r="G849" s="92">
        <f t="shared" si="58"/>
        <v>306604.46999999986</v>
      </c>
      <c r="H849" s="170"/>
      <c r="I849" s="94">
        <f t="shared" si="60"/>
        <v>-600</v>
      </c>
      <c r="J849" s="115">
        <f t="shared" si="59"/>
        <v>45382</v>
      </c>
      <c r="K849" s="116" t="s">
        <v>1874</v>
      </c>
    </row>
    <row r="850" spans="1:11" x14ac:dyDescent="0.15">
      <c r="A850" s="7" t="s">
        <v>2620</v>
      </c>
      <c r="B850" s="66">
        <v>45356</v>
      </c>
      <c r="C850" s="113" t="s">
        <v>1912</v>
      </c>
      <c r="D850" s="126" t="s">
        <v>3072</v>
      </c>
      <c r="E850" s="91">
        <v>9906</v>
      </c>
      <c r="F850" s="91">
        <v>0</v>
      </c>
      <c r="G850" s="92">
        <f t="shared" si="58"/>
        <v>296698.46999999986</v>
      </c>
      <c r="H850" s="170"/>
      <c r="I850" s="94">
        <f t="shared" si="60"/>
        <v>-9906</v>
      </c>
      <c r="J850" s="115">
        <f t="shared" si="59"/>
        <v>45382</v>
      </c>
      <c r="K850" s="116" t="s">
        <v>1877</v>
      </c>
    </row>
    <row r="851" spans="1:11" x14ac:dyDescent="0.15">
      <c r="A851" s="7" t="s">
        <v>2620</v>
      </c>
      <c r="B851" s="66">
        <v>45356</v>
      </c>
      <c r="C851" s="113" t="s">
        <v>2160</v>
      </c>
      <c r="D851" s="126" t="s">
        <v>3073</v>
      </c>
      <c r="E851" s="91">
        <v>228</v>
      </c>
      <c r="F851" s="91">
        <v>0</v>
      </c>
      <c r="G851" s="92">
        <f t="shared" si="58"/>
        <v>296470.46999999986</v>
      </c>
      <c r="H851" s="170"/>
      <c r="I851" s="94">
        <f t="shared" si="60"/>
        <v>-228</v>
      </c>
      <c r="J851" s="115">
        <f t="shared" si="59"/>
        <v>45382</v>
      </c>
      <c r="K851" s="116" t="s">
        <v>1873</v>
      </c>
    </row>
    <row r="852" spans="1:11" x14ac:dyDescent="0.15">
      <c r="A852" s="7" t="s">
        <v>2620</v>
      </c>
      <c r="B852" s="66">
        <v>45356</v>
      </c>
      <c r="C852" s="113" t="s">
        <v>2197</v>
      </c>
      <c r="D852" s="126" t="s">
        <v>3074</v>
      </c>
      <c r="E852" s="91">
        <v>8545.93</v>
      </c>
      <c r="F852" s="91">
        <v>0</v>
      </c>
      <c r="G852" s="92">
        <f t="shared" si="58"/>
        <v>287924.53999999986</v>
      </c>
      <c r="H852" s="170"/>
      <c r="I852" s="94">
        <f t="shared" si="60"/>
        <v>-8545.93</v>
      </c>
      <c r="J852" s="115">
        <f t="shared" si="59"/>
        <v>45382</v>
      </c>
      <c r="K852" s="116" t="s">
        <v>1872</v>
      </c>
    </row>
    <row r="853" spans="1:11" x14ac:dyDescent="0.15">
      <c r="A853" s="7" t="s">
        <v>2620</v>
      </c>
      <c r="B853" s="66">
        <v>45356</v>
      </c>
      <c r="C853" s="113" t="s">
        <v>2146</v>
      </c>
      <c r="D853" s="126" t="s">
        <v>3075</v>
      </c>
      <c r="E853" s="91">
        <v>180</v>
      </c>
      <c r="F853" s="91">
        <v>0</v>
      </c>
      <c r="G853" s="92">
        <f t="shared" si="58"/>
        <v>287744.53999999986</v>
      </c>
      <c r="H853" s="170"/>
      <c r="I853" s="94">
        <f t="shared" si="60"/>
        <v>-180</v>
      </c>
      <c r="J853" s="115">
        <f t="shared" si="59"/>
        <v>45382</v>
      </c>
      <c r="K853" s="116" t="s">
        <v>1873</v>
      </c>
    </row>
    <row r="854" spans="1:11" x14ac:dyDescent="0.15">
      <c r="A854" s="7" t="s">
        <v>2620</v>
      </c>
      <c r="B854" s="66">
        <v>45356</v>
      </c>
      <c r="C854" s="113" t="s">
        <v>2146</v>
      </c>
      <c r="D854" s="126" t="s">
        <v>3076</v>
      </c>
      <c r="E854" s="91">
        <v>360</v>
      </c>
      <c r="F854" s="91">
        <v>0</v>
      </c>
      <c r="G854" s="92">
        <f t="shared" si="58"/>
        <v>287384.53999999986</v>
      </c>
      <c r="H854" s="170"/>
      <c r="I854" s="94">
        <f t="shared" si="60"/>
        <v>-360</v>
      </c>
      <c r="J854" s="115">
        <f t="shared" si="59"/>
        <v>45382</v>
      </c>
      <c r="K854" s="116" t="s">
        <v>1881</v>
      </c>
    </row>
    <row r="855" spans="1:11" x14ac:dyDescent="0.15">
      <c r="A855" s="7" t="s">
        <v>2620</v>
      </c>
      <c r="B855" s="66">
        <v>45356</v>
      </c>
      <c r="C855" s="113" t="s">
        <v>2146</v>
      </c>
      <c r="D855" s="126" t="s">
        <v>3077</v>
      </c>
      <c r="E855" s="91">
        <v>756</v>
      </c>
      <c r="F855" s="91">
        <v>0</v>
      </c>
      <c r="G855" s="92">
        <f t="shared" si="58"/>
        <v>286628.53999999986</v>
      </c>
      <c r="H855" s="170"/>
      <c r="I855" s="94">
        <f t="shared" si="60"/>
        <v>-756</v>
      </c>
      <c r="J855" s="115">
        <f t="shared" si="59"/>
        <v>45382</v>
      </c>
      <c r="K855" s="116" t="s">
        <v>1877</v>
      </c>
    </row>
    <row r="856" spans="1:11" x14ac:dyDescent="0.15">
      <c r="A856" s="7" t="s">
        <v>2620</v>
      </c>
      <c r="B856" s="66">
        <v>45356</v>
      </c>
      <c r="C856" s="113" t="s">
        <v>2153</v>
      </c>
      <c r="D856" s="126" t="s">
        <v>3078</v>
      </c>
      <c r="E856" s="91">
        <v>342.88</v>
      </c>
      <c r="F856" s="91">
        <v>0</v>
      </c>
      <c r="G856" s="92">
        <f t="shared" si="58"/>
        <v>286285.65999999986</v>
      </c>
      <c r="H856" s="170"/>
      <c r="I856" s="94">
        <f t="shared" si="60"/>
        <v>-342.88</v>
      </c>
      <c r="J856" s="115">
        <f t="shared" si="59"/>
        <v>45382</v>
      </c>
      <c r="K856" s="116" t="s">
        <v>1873</v>
      </c>
    </row>
    <row r="857" spans="1:11" x14ac:dyDescent="0.15">
      <c r="A857" s="7" t="s">
        <v>2620</v>
      </c>
      <c r="B857" s="66">
        <v>45356</v>
      </c>
      <c r="C857" s="113" t="s">
        <v>1912</v>
      </c>
      <c r="D857" s="126" t="s">
        <v>3079</v>
      </c>
      <c r="E857" s="91">
        <v>972.58</v>
      </c>
      <c r="F857" s="91">
        <v>0</v>
      </c>
      <c r="G857" s="92">
        <f t="shared" si="58"/>
        <v>285313.07999999984</v>
      </c>
      <c r="H857" s="170"/>
      <c r="I857" s="94">
        <f t="shared" si="60"/>
        <v>-972.58</v>
      </c>
      <c r="J857" s="115">
        <f t="shared" si="59"/>
        <v>45382</v>
      </c>
      <c r="K857" s="116" t="s">
        <v>1874</v>
      </c>
    </row>
    <row r="858" spans="1:11" x14ac:dyDescent="0.15">
      <c r="A858" s="7" t="s">
        <v>2620</v>
      </c>
      <c r="B858" s="66">
        <v>45356</v>
      </c>
      <c r="C858" s="113" t="s">
        <v>1912</v>
      </c>
      <c r="D858" s="126" t="s">
        <v>3080</v>
      </c>
      <c r="E858" s="91">
        <v>480</v>
      </c>
      <c r="F858" s="91">
        <v>0</v>
      </c>
      <c r="G858" s="92">
        <f t="shared" si="58"/>
        <v>284833.07999999984</v>
      </c>
      <c r="H858" s="170"/>
      <c r="I858" s="94">
        <f t="shared" si="60"/>
        <v>-480</v>
      </c>
      <c r="J858" s="115">
        <f t="shared" si="59"/>
        <v>45382</v>
      </c>
      <c r="K858" s="116" t="s">
        <v>1874</v>
      </c>
    </row>
    <row r="859" spans="1:11" x14ac:dyDescent="0.15">
      <c r="A859" s="7" t="s">
        <v>2620</v>
      </c>
      <c r="B859" s="66">
        <v>45356</v>
      </c>
      <c r="C859" s="113" t="s">
        <v>2666</v>
      </c>
      <c r="D859" s="126" t="s">
        <v>3081</v>
      </c>
      <c r="E859" s="91">
        <v>3540</v>
      </c>
      <c r="F859" s="91">
        <v>0</v>
      </c>
      <c r="G859" s="92">
        <f t="shared" si="58"/>
        <v>281293.07999999984</v>
      </c>
      <c r="H859" s="170"/>
      <c r="I859" s="94">
        <f t="shared" si="60"/>
        <v>-3540</v>
      </c>
      <c r="J859" s="115">
        <f t="shared" si="59"/>
        <v>45382</v>
      </c>
      <c r="K859" s="116" t="s">
        <v>1879</v>
      </c>
    </row>
    <row r="860" spans="1:11" x14ac:dyDescent="0.15">
      <c r="A860" s="7" t="s">
        <v>2620</v>
      </c>
      <c r="B860" s="66">
        <v>45356</v>
      </c>
      <c r="C860" s="113" t="s">
        <v>2666</v>
      </c>
      <c r="D860" s="126" t="s">
        <v>3082</v>
      </c>
      <c r="E860" s="91">
        <v>528</v>
      </c>
      <c r="F860" s="91">
        <v>0</v>
      </c>
      <c r="G860" s="92">
        <f t="shared" si="58"/>
        <v>280765.07999999984</v>
      </c>
      <c r="H860" s="170"/>
      <c r="I860" s="94">
        <f t="shared" si="60"/>
        <v>-528</v>
      </c>
      <c r="J860" s="115">
        <f t="shared" si="59"/>
        <v>45382</v>
      </c>
      <c r="K860" s="116" t="s">
        <v>1879</v>
      </c>
    </row>
    <row r="861" spans="1:11" x14ac:dyDescent="0.15">
      <c r="A861" s="7" t="s">
        <v>2620</v>
      </c>
      <c r="B861" s="66">
        <v>45356</v>
      </c>
      <c r="C861" s="113" t="s">
        <v>2666</v>
      </c>
      <c r="D861" s="126" t="s">
        <v>3083</v>
      </c>
      <c r="E861" s="91">
        <v>174</v>
      </c>
      <c r="F861" s="91">
        <v>0</v>
      </c>
      <c r="G861" s="92">
        <f t="shared" si="58"/>
        <v>280591.07999999984</v>
      </c>
      <c r="H861" s="170"/>
      <c r="I861" s="94">
        <f t="shared" si="60"/>
        <v>-174</v>
      </c>
      <c r="J861" s="115">
        <f t="shared" si="59"/>
        <v>45382</v>
      </c>
      <c r="K861" s="116" t="s">
        <v>1879</v>
      </c>
    </row>
    <row r="862" spans="1:11" x14ac:dyDescent="0.15">
      <c r="A862" s="7" t="s">
        <v>2620</v>
      </c>
      <c r="B862" s="66">
        <v>45356</v>
      </c>
      <c r="C862" s="113" t="s">
        <v>2131</v>
      </c>
      <c r="D862" s="126" t="s">
        <v>3084</v>
      </c>
      <c r="E862" s="91">
        <v>6.16</v>
      </c>
      <c r="F862" s="91">
        <v>0</v>
      </c>
      <c r="G862" s="92">
        <f t="shared" si="58"/>
        <v>280584.91999999987</v>
      </c>
      <c r="H862" s="170"/>
      <c r="I862" s="94">
        <f t="shared" si="60"/>
        <v>-6.16</v>
      </c>
      <c r="J862" s="115">
        <f t="shared" si="59"/>
        <v>45382</v>
      </c>
      <c r="K862" s="116" t="s">
        <v>1882</v>
      </c>
    </row>
    <row r="863" spans="1:11" x14ac:dyDescent="0.15">
      <c r="A863" s="7" t="s">
        <v>2620</v>
      </c>
      <c r="B863" s="66">
        <v>45356</v>
      </c>
      <c r="C863" s="113" t="s">
        <v>2084</v>
      </c>
      <c r="D863" s="126" t="s">
        <v>3085</v>
      </c>
      <c r="E863" s="91">
        <v>0</v>
      </c>
      <c r="F863" s="91">
        <v>2882.29</v>
      </c>
      <c r="G863" s="92">
        <f t="shared" si="58"/>
        <v>283467.20999999985</v>
      </c>
      <c r="H863" s="170"/>
      <c r="I863" s="94">
        <f t="shared" si="60"/>
        <v>2882.29</v>
      </c>
      <c r="J863" s="115">
        <f t="shared" si="59"/>
        <v>45382</v>
      </c>
      <c r="K863" s="116" t="s">
        <v>2175</v>
      </c>
    </row>
    <row r="864" spans="1:11" x14ac:dyDescent="0.15">
      <c r="A864" s="7" t="s">
        <v>2620</v>
      </c>
      <c r="B864" s="66">
        <v>45357</v>
      </c>
      <c r="C864" s="113" t="s">
        <v>2651</v>
      </c>
      <c r="D864" s="126" t="s">
        <v>3086</v>
      </c>
      <c r="E864" s="91">
        <v>500</v>
      </c>
      <c r="F864" s="91">
        <v>0</v>
      </c>
      <c r="G864" s="92">
        <f t="shared" si="58"/>
        <v>282967.20999999985</v>
      </c>
      <c r="H864" s="170"/>
      <c r="I864" s="94">
        <f t="shared" si="60"/>
        <v>-500</v>
      </c>
      <c r="J864" s="115">
        <f t="shared" si="59"/>
        <v>45382</v>
      </c>
      <c r="K864" s="116" t="s">
        <v>1873</v>
      </c>
    </row>
    <row r="865" spans="1:11" x14ac:dyDescent="0.15">
      <c r="A865" s="7" t="s">
        <v>2620</v>
      </c>
      <c r="B865" s="66">
        <v>45357</v>
      </c>
      <c r="C865" s="113" t="s">
        <v>2643</v>
      </c>
      <c r="D865" s="126" t="s">
        <v>3087</v>
      </c>
      <c r="E865" s="91">
        <v>0</v>
      </c>
      <c r="F865" s="91">
        <v>5276.05</v>
      </c>
      <c r="G865" s="92">
        <f t="shared" si="58"/>
        <v>288243.25999999983</v>
      </c>
      <c r="H865" s="170"/>
      <c r="I865" s="94">
        <f t="shared" si="60"/>
        <v>5276.05</v>
      </c>
      <c r="J865" s="115">
        <f t="shared" si="59"/>
        <v>45382</v>
      </c>
      <c r="K865" s="116" t="s">
        <v>2175</v>
      </c>
    </row>
    <row r="866" spans="1:11" x14ac:dyDescent="0.15">
      <c r="A866" s="7" t="s">
        <v>2619</v>
      </c>
      <c r="B866" s="66">
        <v>45357</v>
      </c>
      <c r="C866" s="113" t="s">
        <v>2089</v>
      </c>
      <c r="D866" s="126" t="s">
        <v>3088</v>
      </c>
      <c r="E866" s="91">
        <v>0</v>
      </c>
      <c r="F866" s="91">
        <v>3615.07</v>
      </c>
      <c r="G866" s="92">
        <f t="shared" si="58"/>
        <v>291858.32999999984</v>
      </c>
      <c r="H866" s="170"/>
      <c r="I866" s="94">
        <f t="shared" si="60"/>
        <v>3615.07</v>
      </c>
      <c r="J866" s="115">
        <f t="shared" si="59"/>
        <v>45382</v>
      </c>
      <c r="K866" s="116" t="s">
        <v>2175</v>
      </c>
    </row>
    <row r="867" spans="1:11" x14ac:dyDescent="0.15">
      <c r="A867" s="7" t="s">
        <v>2619</v>
      </c>
      <c r="B867" s="66">
        <v>45357</v>
      </c>
      <c r="C867" s="113" t="s">
        <v>2643</v>
      </c>
      <c r="D867" s="126" t="s">
        <v>3089</v>
      </c>
      <c r="E867" s="91">
        <v>0</v>
      </c>
      <c r="F867" s="91">
        <v>11500</v>
      </c>
      <c r="G867" s="92">
        <f t="shared" si="58"/>
        <v>303358.32999999984</v>
      </c>
      <c r="H867" s="170"/>
      <c r="I867" s="94">
        <f t="shared" si="60"/>
        <v>11500</v>
      </c>
      <c r="J867" s="115">
        <f t="shared" si="59"/>
        <v>45382</v>
      </c>
      <c r="K867" s="116" t="s">
        <v>1866</v>
      </c>
    </row>
    <row r="868" spans="1:11" x14ac:dyDescent="0.15">
      <c r="A868" s="7" t="s">
        <v>2619</v>
      </c>
      <c r="B868" s="66">
        <v>45357</v>
      </c>
      <c r="C868" s="113" t="s">
        <v>2884</v>
      </c>
      <c r="D868" s="126"/>
      <c r="E868" s="91">
        <v>75000</v>
      </c>
      <c r="F868" s="91">
        <v>0</v>
      </c>
      <c r="G868" s="92">
        <f t="shared" si="58"/>
        <v>228358.32999999984</v>
      </c>
      <c r="H868" s="170"/>
      <c r="I868" s="94">
        <f t="shared" si="60"/>
        <v>-75000</v>
      </c>
      <c r="J868" s="115">
        <f t="shared" si="59"/>
        <v>45382</v>
      </c>
      <c r="K868" s="116" t="s">
        <v>737</v>
      </c>
    </row>
    <row r="869" spans="1:11" x14ac:dyDescent="0.15">
      <c r="A869" s="7" t="s">
        <v>2619</v>
      </c>
      <c r="B869" s="66">
        <v>45357</v>
      </c>
      <c r="C869" s="113" t="s">
        <v>2880</v>
      </c>
      <c r="D869" s="126"/>
      <c r="E869" s="91">
        <v>11.25</v>
      </c>
      <c r="F869" s="91">
        <v>0</v>
      </c>
      <c r="G869" s="92">
        <f t="shared" si="58"/>
        <v>228347.07999999984</v>
      </c>
      <c r="H869" s="170"/>
      <c r="I869" s="94">
        <f t="shared" si="60"/>
        <v>-11.25</v>
      </c>
      <c r="J869" s="115">
        <f t="shared" si="59"/>
        <v>45382</v>
      </c>
      <c r="K869" s="116" t="s">
        <v>1876</v>
      </c>
    </row>
    <row r="870" spans="1:11" x14ac:dyDescent="0.15">
      <c r="A870" s="7" t="s">
        <v>2619</v>
      </c>
      <c r="B870" s="66">
        <v>45357</v>
      </c>
      <c r="C870" s="113" t="s">
        <v>2880</v>
      </c>
      <c r="D870" s="126"/>
      <c r="E870" s="91">
        <v>11.5</v>
      </c>
      <c r="F870" s="91">
        <v>0</v>
      </c>
      <c r="G870" s="92">
        <f t="shared" si="58"/>
        <v>228335.57999999984</v>
      </c>
      <c r="H870" s="170"/>
      <c r="I870" s="94">
        <f t="shared" si="60"/>
        <v>-11.5</v>
      </c>
      <c r="J870" s="115">
        <f t="shared" si="59"/>
        <v>45382</v>
      </c>
      <c r="K870" s="116" t="s">
        <v>1876</v>
      </c>
    </row>
    <row r="871" spans="1:11" x14ac:dyDescent="0.15">
      <c r="A871" s="7" t="s">
        <v>2619</v>
      </c>
      <c r="B871" s="66">
        <v>45357</v>
      </c>
      <c r="C871" s="113" t="s">
        <v>2880</v>
      </c>
      <c r="D871" s="126"/>
      <c r="E871" s="91">
        <v>22.5</v>
      </c>
      <c r="F871" s="91">
        <v>0</v>
      </c>
      <c r="G871" s="92">
        <f t="shared" si="58"/>
        <v>228313.07999999984</v>
      </c>
      <c r="H871" s="170"/>
      <c r="I871" s="94">
        <f t="shared" si="60"/>
        <v>-22.5</v>
      </c>
      <c r="J871" s="115">
        <f t="shared" si="59"/>
        <v>45382</v>
      </c>
      <c r="K871" s="116" t="s">
        <v>1876</v>
      </c>
    </row>
    <row r="872" spans="1:11" x14ac:dyDescent="0.15">
      <c r="A872" s="7" t="s">
        <v>2619</v>
      </c>
      <c r="B872" s="66">
        <v>45357</v>
      </c>
      <c r="C872" s="113" t="s">
        <v>2880</v>
      </c>
      <c r="D872" s="126"/>
      <c r="E872" s="91">
        <v>22.5</v>
      </c>
      <c r="F872" s="91">
        <v>0</v>
      </c>
      <c r="G872" s="92">
        <f t="shared" ref="G872:G935" si="61">G871+F872-E872</f>
        <v>228290.57999999984</v>
      </c>
      <c r="H872" s="170"/>
      <c r="I872" s="94">
        <f t="shared" si="60"/>
        <v>-22.5</v>
      </c>
      <c r="J872" s="115">
        <f t="shared" ref="J872:J935" si="62">EOMONTH(B872,0)</f>
        <v>45382</v>
      </c>
      <c r="K872" s="116" t="s">
        <v>1876</v>
      </c>
    </row>
    <row r="873" spans="1:11" x14ac:dyDescent="0.15">
      <c r="A873" s="7" t="s">
        <v>2619</v>
      </c>
      <c r="B873" s="66">
        <v>45357</v>
      </c>
      <c r="C873" s="113" t="s">
        <v>2880</v>
      </c>
      <c r="D873" s="126"/>
      <c r="E873" s="91">
        <v>184.5</v>
      </c>
      <c r="F873" s="91">
        <v>0</v>
      </c>
      <c r="G873" s="92">
        <f t="shared" si="61"/>
        <v>228106.07999999984</v>
      </c>
      <c r="H873" s="170"/>
      <c r="I873" s="94">
        <f t="shared" si="60"/>
        <v>-184.5</v>
      </c>
      <c r="J873" s="115">
        <f t="shared" si="62"/>
        <v>45382</v>
      </c>
      <c r="K873" s="116" t="s">
        <v>1876</v>
      </c>
    </row>
    <row r="874" spans="1:11" x14ac:dyDescent="0.15">
      <c r="A874" s="7" t="s">
        <v>2619</v>
      </c>
      <c r="B874" s="66">
        <v>45357</v>
      </c>
      <c r="C874" s="113" t="s">
        <v>2880</v>
      </c>
      <c r="D874" s="126"/>
      <c r="E874" s="91">
        <v>86.25</v>
      </c>
      <c r="F874" s="91">
        <v>0</v>
      </c>
      <c r="G874" s="92">
        <f t="shared" si="61"/>
        <v>228019.82999999984</v>
      </c>
      <c r="H874" s="170"/>
      <c r="I874" s="94">
        <f t="shared" si="60"/>
        <v>-86.25</v>
      </c>
      <c r="J874" s="115">
        <f t="shared" si="62"/>
        <v>45382</v>
      </c>
      <c r="K874" s="116" t="s">
        <v>1876</v>
      </c>
    </row>
    <row r="875" spans="1:11" x14ac:dyDescent="0.15">
      <c r="A875" s="7" t="s">
        <v>2619</v>
      </c>
      <c r="B875" s="66">
        <v>45357</v>
      </c>
      <c r="C875" s="113" t="s">
        <v>2880</v>
      </c>
      <c r="D875" s="126"/>
      <c r="E875" s="91">
        <v>11.25</v>
      </c>
      <c r="F875" s="91">
        <v>0</v>
      </c>
      <c r="G875" s="92">
        <f t="shared" si="61"/>
        <v>228008.57999999984</v>
      </c>
      <c r="H875" s="170"/>
      <c r="I875" s="94">
        <f t="shared" si="60"/>
        <v>-11.25</v>
      </c>
      <c r="J875" s="115">
        <f t="shared" si="62"/>
        <v>45382</v>
      </c>
      <c r="K875" s="116" t="s">
        <v>1876</v>
      </c>
    </row>
    <row r="876" spans="1:11" x14ac:dyDescent="0.15">
      <c r="A876" s="7" t="s">
        <v>2619</v>
      </c>
      <c r="B876" s="66">
        <v>45357</v>
      </c>
      <c r="C876" s="113" t="s">
        <v>2880</v>
      </c>
      <c r="D876" s="126"/>
      <c r="E876" s="91">
        <v>2.39</v>
      </c>
      <c r="F876" s="91">
        <v>0</v>
      </c>
      <c r="G876" s="92">
        <f t="shared" si="61"/>
        <v>228006.18999999983</v>
      </c>
      <c r="H876" s="170"/>
      <c r="I876" s="94">
        <f t="shared" si="60"/>
        <v>-2.39</v>
      </c>
      <c r="J876" s="115">
        <f t="shared" si="62"/>
        <v>45382</v>
      </c>
      <c r="K876" s="116" t="s">
        <v>1876</v>
      </c>
    </row>
    <row r="877" spans="1:11" x14ac:dyDescent="0.15">
      <c r="A877" s="7" t="s">
        <v>2619</v>
      </c>
      <c r="B877" s="66">
        <v>45357</v>
      </c>
      <c r="C877" s="113" t="s">
        <v>2880</v>
      </c>
      <c r="D877" s="126"/>
      <c r="E877" s="91">
        <v>1.23</v>
      </c>
      <c r="F877" s="91">
        <v>0</v>
      </c>
      <c r="G877" s="92">
        <f t="shared" si="61"/>
        <v>228004.95999999982</v>
      </c>
      <c r="H877" s="170"/>
      <c r="I877" s="94">
        <f t="shared" si="60"/>
        <v>-1.23</v>
      </c>
      <c r="J877" s="115">
        <f t="shared" si="62"/>
        <v>45382</v>
      </c>
      <c r="K877" s="116" t="s">
        <v>1876</v>
      </c>
    </row>
    <row r="878" spans="1:11" x14ac:dyDescent="0.15">
      <c r="A878" s="7" t="s">
        <v>2619</v>
      </c>
      <c r="B878" s="66">
        <v>45357</v>
      </c>
      <c r="C878" s="113" t="s">
        <v>2880</v>
      </c>
      <c r="D878" s="126"/>
      <c r="E878" s="91">
        <v>10.8</v>
      </c>
      <c r="F878" s="91">
        <v>0</v>
      </c>
      <c r="G878" s="92">
        <f t="shared" si="61"/>
        <v>227994.15999999983</v>
      </c>
      <c r="H878" s="170"/>
      <c r="I878" s="94">
        <f t="shared" si="60"/>
        <v>-10.8</v>
      </c>
      <c r="J878" s="115">
        <f t="shared" si="62"/>
        <v>45382</v>
      </c>
      <c r="K878" s="116" t="s">
        <v>1876</v>
      </c>
    </row>
    <row r="879" spans="1:11" x14ac:dyDescent="0.15">
      <c r="A879" s="7" t="s">
        <v>2619</v>
      </c>
      <c r="B879" s="66">
        <v>45357</v>
      </c>
      <c r="C879" s="113" t="s">
        <v>2880</v>
      </c>
      <c r="D879" s="126"/>
      <c r="E879" s="91">
        <v>14.4</v>
      </c>
      <c r="F879" s="91">
        <v>0</v>
      </c>
      <c r="G879" s="92">
        <f t="shared" si="61"/>
        <v>227979.75999999983</v>
      </c>
      <c r="H879" s="170"/>
      <c r="I879" s="94">
        <f t="shared" si="60"/>
        <v>-14.4</v>
      </c>
      <c r="J879" s="115">
        <f t="shared" si="62"/>
        <v>45382</v>
      </c>
      <c r="K879" s="116" t="s">
        <v>1876</v>
      </c>
    </row>
    <row r="880" spans="1:11" x14ac:dyDescent="0.15">
      <c r="A880" s="7" t="s">
        <v>2619</v>
      </c>
      <c r="B880" s="66">
        <v>45357</v>
      </c>
      <c r="C880" s="113" t="s">
        <v>2880</v>
      </c>
      <c r="D880" s="126"/>
      <c r="E880" s="91">
        <v>48.6</v>
      </c>
      <c r="F880" s="91">
        <v>0</v>
      </c>
      <c r="G880" s="92">
        <f t="shared" si="61"/>
        <v>227931.15999999983</v>
      </c>
      <c r="H880" s="170"/>
      <c r="I880" s="94">
        <f t="shared" si="60"/>
        <v>-48.6</v>
      </c>
      <c r="J880" s="115">
        <f t="shared" si="62"/>
        <v>45382</v>
      </c>
      <c r="K880" s="116" t="s">
        <v>1876</v>
      </c>
    </row>
    <row r="881" spans="1:11" x14ac:dyDescent="0.15">
      <c r="A881" s="7" t="s">
        <v>2619</v>
      </c>
      <c r="B881" s="66">
        <v>45357</v>
      </c>
      <c r="C881" s="113" t="s">
        <v>2880</v>
      </c>
      <c r="D881" s="126"/>
      <c r="E881" s="91">
        <v>11.25</v>
      </c>
      <c r="F881" s="91">
        <v>0</v>
      </c>
      <c r="G881" s="92">
        <f t="shared" si="61"/>
        <v>227919.90999999983</v>
      </c>
      <c r="H881" s="170"/>
      <c r="I881" s="94">
        <f t="shared" si="60"/>
        <v>-11.25</v>
      </c>
      <c r="J881" s="115">
        <f t="shared" si="62"/>
        <v>45382</v>
      </c>
      <c r="K881" s="116" t="s">
        <v>1876</v>
      </c>
    </row>
    <row r="882" spans="1:11" x14ac:dyDescent="0.15">
      <c r="A882" s="7" t="s">
        <v>2619</v>
      </c>
      <c r="B882" s="66">
        <v>45357</v>
      </c>
      <c r="C882" s="113" t="s">
        <v>2880</v>
      </c>
      <c r="D882" s="126"/>
      <c r="E882" s="91">
        <v>30</v>
      </c>
      <c r="F882" s="91">
        <v>0</v>
      </c>
      <c r="G882" s="92">
        <f t="shared" si="61"/>
        <v>227889.90999999983</v>
      </c>
      <c r="H882" s="170"/>
      <c r="I882" s="94">
        <f t="shared" si="60"/>
        <v>-30</v>
      </c>
      <c r="J882" s="115">
        <f t="shared" si="62"/>
        <v>45382</v>
      </c>
      <c r="K882" s="116" t="s">
        <v>1876</v>
      </c>
    </row>
    <row r="883" spans="1:11" x14ac:dyDescent="0.15">
      <c r="A883" s="7" t="s">
        <v>2619</v>
      </c>
      <c r="B883" s="66">
        <v>45357</v>
      </c>
      <c r="C883" s="113" t="s">
        <v>2880</v>
      </c>
      <c r="D883" s="126"/>
      <c r="E883" s="91">
        <v>23.29</v>
      </c>
      <c r="F883" s="91">
        <v>0</v>
      </c>
      <c r="G883" s="92">
        <f t="shared" si="61"/>
        <v>227866.61999999982</v>
      </c>
      <c r="H883" s="170"/>
      <c r="I883" s="94">
        <f t="shared" si="60"/>
        <v>-23.29</v>
      </c>
      <c r="J883" s="115">
        <f t="shared" si="62"/>
        <v>45382</v>
      </c>
      <c r="K883" s="116" t="s">
        <v>1876</v>
      </c>
    </row>
    <row r="884" spans="1:11" x14ac:dyDescent="0.15">
      <c r="A884" s="7" t="s">
        <v>2619</v>
      </c>
      <c r="B884" s="66">
        <v>45357</v>
      </c>
      <c r="C884" s="113" t="s">
        <v>2880</v>
      </c>
      <c r="D884" s="126"/>
      <c r="E884" s="91">
        <v>37.5</v>
      </c>
      <c r="F884" s="91">
        <v>0</v>
      </c>
      <c r="G884" s="92">
        <f t="shared" si="61"/>
        <v>227829.11999999982</v>
      </c>
      <c r="H884" s="170"/>
      <c r="I884" s="94">
        <f t="shared" si="60"/>
        <v>-37.5</v>
      </c>
      <c r="J884" s="115">
        <f t="shared" si="62"/>
        <v>45382</v>
      </c>
      <c r="K884" s="116" t="s">
        <v>1876</v>
      </c>
    </row>
    <row r="885" spans="1:11" x14ac:dyDescent="0.15">
      <c r="A885" s="7" t="s">
        <v>2619</v>
      </c>
      <c r="B885" s="66">
        <v>45357</v>
      </c>
      <c r="C885" s="113" t="s">
        <v>2880</v>
      </c>
      <c r="D885" s="126"/>
      <c r="E885" s="91">
        <v>11.25</v>
      </c>
      <c r="F885" s="91">
        <v>0</v>
      </c>
      <c r="G885" s="92">
        <f t="shared" si="61"/>
        <v>227817.86999999982</v>
      </c>
      <c r="H885" s="170"/>
      <c r="I885" s="94">
        <f t="shared" si="60"/>
        <v>-11.25</v>
      </c>
      <c r="J885" s="115">
        <f t="shared" si="62"/>
        <v>45382</v>
      </c>
      <c r="K885" s="116" t="s">
        <v>1876</v>
      </c>
    </row>
    <row r="886" spans="1:11" x14ac:dyDescent="0.15">
      <c r="A886" s="7" t="s">
        <v>2619</v>
      </c>
      <c r="B886" s="66">
        <v>45357</v>
      </c>
      <c r="C886" s="113" t="s">
        <v>2880</v>
      </c>
      <c r="D886" s="126"/>
      <c r="E886" s="91">
        <v>3.98</v>
      </c>
      <c r="F886" s="91">
        <v>0</v>
      </c>
      <c r="G886" s="92">
        <f t="shared" si="61"/>
        <v>227813.88999999981</v>
      </c>
      <c r="H886" s="170"/>
      <c r="I886" s="94">
        <f t="shared" si="60"/>
        <v>-3.98</v>
      </c>
      <c r="J886" s="115">
        <f t="shared" si="62"/>
        <v>45382</v>
      </c>
      <c r="K886" s="116" t="s">
        <v>1876</v>
      </c>
    </row>
    <row r="887" spans="1:11" x14ac:dyDescent="0.15">
      <c r="A887" s="7" t="s">
        <v>2619</v>
      </c>
      <c r="B887" s="66">
        <v>45357</v>
      </c>
      <c r="C887" s="113" t="s">
        <v>2880</v>
      </c>
      <c r="D887" s="126"/>
      <c r="E887" s="91">
        <v>6.75</v>
      </c>
      <c r="F887" s="91">
        <v>0</v>
      </c>
      <c r="G887" s="92">
        <f t="shared" si="61"/>
        <v>227807.13999999981</v>
      </c>
      <c r="H887" s="170"/>
      <c r="I887" s="94">
        <f t="shared" si="60"/>
        <v>-6.75</v>
      </c>
      <c r="J887" s="115">
        <f t="shared" si="62"/>
        <v>45382</v>
      </c>
      <c r="K887" s="116" t="s">
        <v>1876</v>
      </c>
    </row>
    <row r="888" spans="1:11" x14ac:dyDescent="0.15">
      <c r="A888" s="7" t="s">
        <v>2619</v>
      </c>
      <c r="B888" s="66">
        <v>45357</v>
      </c>
      <c r="C888" s="113" t="s">
        <v>2880</v>
      </c>
      <c r="D888" s="126"/>
      <c r="E888" s="91">
        <v>30</v>
      </c>
      <c r="F888" s="91">
        <v>0</v>
      </c>
      <c r="G888" s="92">
        <f t="shared" si="61"/>
        <v>227777.13999999981</v>
      </c>
      <c r="H888" s="170"/>
      <c r="I888" s="94">
        <f t="shared" si="60"/>
        <v>-30</v>
      </c>
      <c r="J888" s="115">
        <f t="shared" si="62"/>
        <v>45382</v>
      </c>
      <c r="K888" s="116" t="s">
        <v>1876</v>
      </c>
    </row>
    <row r="889" spans="1:11" x14ac:dyDescent="0.15">
      <c r="A889" s="7" t="s">
        <v>2619</v>
      </c>
      <c r="B889" s="66">
        <v>45357</v>
      </c>
      <c r="C889" s="113" t="s">
        <v>2880</v>
      </c>
      <c r="D889" s="126"/>
      <c r="E889" s="91">
        <v>11.25</v>
      </c>
      <c r="F889" s="91">
        <v>0</v>
      </c>
      <c r="G889" s="92">
        <f t="shared" si="61"/>
        <v>227765.88999999981</v>
      </c>
      <c r="H889" s="170"/>
      <c r="I889" s="94">
        <f t="shared" si="60"/>
        <v>-11.25</v>
      </c>
      <c r="J889" s="115">
        <f t="shared" si="62"/>
        <v>45382</v>
      </c>
      <c r="K889" s="116" t="s">
        <v>1876</v>
      </c>
    </row>
    <row r="890" spans="1:11" x14ac:dyDescent="0.15">
      <c r="A890" s="7" t="s">
        <v>2619</v>
      </c>
      <c r="B890" s="66">
        <v>45357</v>
      </c>
      <c r="C890" s="113" t="s">
        <v>2880</v>
      </c>
      <c r="D890" s="126"/>
      <c r="E890" s="91">
        <v>87.32</v>
      </c>
      <c r="F890" s="91">
        <v>0</v>
      </c>
      <c r="G890" s="92">
        <f t="shared" si="61"/>
        <v>227678.5699999998</v>
      </c>
      <c r="H890" s="170"/>
      <c r="I890" s="94">
        <f t="shared" si="60"/>
        <v>-87.32</v>
      </c>
      <c r="J890" s="115">
        <f t="shared" si="62"/>
        <v>45382</v>
      </c>
      <c r="K890" s="116" t="s">
        <v>1876</v>
      </c>
    </row>
    <row r="891" spans="1:11" x14ac:dyDescent="0.15">
      <c r="A891" s="7" t="s">
        <v>2619</v>
      </c>
      <c r="B891" s="66">
        <v>45357</v>
      </c>
      <c r="C891" s="113" t="s">
        <v>2880</v>
      </c>
      <c r="D891" s="126"/>
      <c r="E891" s="91">
        <v>22.5</v>
      </c>
      <c r="F891" s="91">
        <v>0</v>
      </c>
      <c r="G891" s="92">
        <f t="shared" si="61"/>
        <v>227656.0699999998</v>
      </c>
      <c r="H891" s="170"/>
      <c r="I891" s="94">
        <f t="shared" si="60"/>
        <v>-22.5</v>
      </c>
      <c r="J891" s="115">
        <f t="shared" si="62"/>
        <v>45382</v>
      </c>
      <c r="K891" s="116" t="s">
        <v>1876</v>
      </c>
    </row>
    <row r="892" spans="1:11" x14ac:dyDescent="0.15">
      <c r="A892" s="7" t="s">
        <v>2619</v>
      </c>
      <c r="B892" s="66">
        <v>45357</v>
      </c>
      <c r="C892" s="113" t="s">
        <v>2880</v>
      </c>
      <c r="D892" s="126"/>
      <c r="E892" s="91">
        <v>28.5</v>
      </c>
      <c r="F892" s="91">
        <v>0</v>
      </c>
      <c r="G892" s="92">
        <f t="shared" si="61"/>
        <v>227627.5699999998</v>
      </c>
      <c r="H892" s="170"/>
      <c r="I892" s="94">
        <f t="shared" si="60"/>
        <v>-28.5</v>
      </c>
      <c r="J892" s="115">
        <f t="shared" si="62"/>
        <v>45382</v>
      </c>
      <c r="K892" s="116" t="s">
        <v>1876</v>
      </c>
    </row>
    <row r="893" spans="1:11" x14ac:dyDescent="0.15">
      <c r="A893" s="7" t="s">
        <v>2619</v>
      </c>
      <c r="B893" s="66">
        <v>45357</v>
      </c>
      <c r="C893" s="113" t="s">
        <v>2880</v>
      </c>
      <c r="D893" s="126"/>
      <c r="E893" s="91">
        <v>0.59</v>
      </c>
      <c r="F893" s="91">
        <v>0</v>
      </c>
      <c r="G893" s="92">
        <f t="shared" si="61"/>
        <v>227626.97999999981</v>
      </c>
      <c r="H893" s="170"/>
      <c r="I893" s="94">
        <f t="shared" si="60"/>
        <v>-0.59</v>
      </c>
      <c r="J893" s="115">
        <f t="shared" si="62"/>
        <v>45382</v>
      </c>
      <c r="K893" s="116" t="s">
        <v>1876</v>
      </c>
    </row>
    <row r="894" spans="1:11" x14ac:dyDescent="0.15">
      <c r="A894" s="7" t="s">
        <v>2619</v>
      </c>
      <c r="B894" s="66">
        <v>45357</v>
      </c>
      <c r="C894" s="113" t="s">
        <v>2880</v>
      </c>
      <c r="D894" s="126"/>
      <c r="E894" s="91">
        <v>0.01</v>
      </c>
      <c r="F894" s="91">
        <v>0</v>
      </c>
      <c r="G894" s="92">
        <f t="shared" si="61"/>
        <v>227626.9699999998</v>
      </c>
      <c r="H894" s="170"/>
      <c r="I894" s="94">
        <f t="shared" si="60"/>
        <v>-0.01</v>
      </c>
      <c r="J894" s="115">
        <f t="shared" si="62"/>
        <v>45382</v>
      </c>
      <c r="K894" s="116" t="s">
        <v>1876</v>
      </c>
    </row>
    <row r="895" spans="1:11" x14ac:dyDescent="0.15">
      <c r="A895" s="7" t="s">
        <v>2619</v>
      </c>
      <c r="B895" s="66">
        <v>45357</v>
      </c>
      <c r="C895" s="113" t="s">
        <v>2880</v>
      </c>
      <c r="D895" s="126"/>
      <c r="E895" s="91">
        <v>39.159999999999997</v>
      </c>
      <c r="F895" s="91">
        <v>0</v>
      </c>
      <c r="G895" s="92">
        <f t="shared" si="61"/>
        <v>227587.80999999979</v>
      </c>
      <c r="H895" s="170"/>
      <c r="I895" s="94">
        <f t="shared" si="60"/>
        <v>-39.159999999999997</v>
      </c>
      <c r="J895" s="115">
        <f t="shared" si="62"/>
        <v>45382</v>
      </c>
      <c r="K895" s="116" t="s">
        <v>1876</v>
      </c>
    </row>
    <row r="896" spans="1:11" x14ac:dyDescent="0.15">
      <c r="A896" s="7" t="s">
        <v>2619</v>
      </c>
      <c r="B896" s="66">
        <v>45357</v>
      </c>
      <c r="C896" s="113" t="s">
        <v>2880</v>
      </c>
      <c r="D896" s="126"/>
      <c r="E896" s="91">
        <v>0.59</v>
      </c>
      <c r="F896" s="91">
        <v>0</v>
      </c>
      <c r="G896" s="92">
        <f t="shared" si="61"/>
        <v>227587.2199999998</v>
      </c>
      <c r="H896" s="170"/>
      <c r="I896" s="94">
        <f t="shared" si="60"/>
        <v>-0.59</v>
      </c>
      <c r="J896" s="115">
        <f t="shared" si="62"/>
        <v>45382</v>
      </c>
      <c r="K896" s="116" t="s">
        <v>1876</v>
      </c>
    </row>
    <row r="897" spans="1:11" x14ac:dyDescent="0.15">
      <c r="A897" s="7" t="s">
        <v>2619</v>
      </c>
      <c r="B897" s="66">
        <v>45357</v>
      </c>
      <c r="C897" s="113" t="s">
        <v>2880</v>
      </c>
      <c r="D897" s="126"/>
      <c r="E897" s="91">
        <v>187.5</v>
      </c>
      <c r="F897" s="91">
        <v>0</v>
      </c>
      <c r="G897" s="92">
        <f t="shared" si="61"/>
        <v>227399.7199999998</v>
      </c>
      <c r="H897" s="170"/>
      <c r="I897" s="94">
        <f t="shared" si="60"/>
        <v>-187.5</v>
      </c>
      <c r="J897" s="115">
        <f t="shared" si="62"/>
        <v>45382</v>
      </c>
      <c r="K897" s="116" t="s">
        <v>1876</v>
      </c>
    </row>
    <row r="898" spans="1:11" x14ac:dyDescent="0.15">
      <c r="A898" s="7" t="s">
        <v>2619</v>
      </c>
      <c r="B898" s="66">
        <v>45357</v>
      </c>
      <c r="C898" s="113" t="s">
        <v>2880</v>
      </c>
      <c r="D898" s="126"/>
      <c r="E898" s="91">
        <v>131.25</v>
      </c>
      <c r="F898" s="91">
        <v>0</v>
      </c>
      <c r="G898" s="92">
        <f t="shared" si="61"/>
        <v>227268.4699999998</v>
      </c>
      <c r="H898" s="170"/>
      <c r="I898" s="94">
        <f t="shared" si="60"/>
        <v>-131.25</v>
      </c>
      <c r="J898" s="115">
        <f t="shared" si="62"/>
        <v>45382</v>
      </c>
      <c r="K898" s="116" t="s">
        <v>1876</v>
      </c>
    </row>
    <row r="899" spans="1:11" x14ac:dyDescent="0.15">
      <c r="A899" s="7" t="s">
        <v>2619</v>
      </c>
      <c r="B899" s="66">
        <v>45357</v>
      </c>
      <c r="C899" s="113" t="s">
        <v>2880</v>
      </c>
      <c r="D899" s="126"/>
      <c r="E899" s="91">
        <v>78.37</v>
      </c>
      <c r="F899" s="91">
        <v>0</v>
      </c>
      <c r="G899" s="92">
        <f t="shared" si="61"/>
        <v>227190.0999999998</v>
      </c>
      <c r="H899" s="170"/>
      <c r="I899" s="94">
        <f t="shared" si="60"/>
        <v>-78.37</v>
      </c>
      <c r="J899" s="115">
        <f t="shared" si="62"/>
        <v>45382</v>
      </c>
      <c r="K899" s="116" t="s">
        <v>1876</v>
      </c>
    </row>
    <row r="900" spans="1:11" x14ac:dyDescent="0.15">
      <c r="A900" s="7" t="s">
        <v>2619</v>
      </c>
      <c r="B900" s="66">
        <v>45357</v>
      </c>
      <c r="C900" s="113" t="s">
        <v>2880</v>
      </c>
      <c r="D900" s="126"/>
      <c r="E900" s="91">
        <v>18</v>
      </c>
      <c r="F900" s="91">
        <v>0</v>
      </c>
      <c r="G900" s="92">
        <f t="shared" si="61"/>
        <v>227172.0999999998</v>
      </c>
      <c r="H900" s="170"/>
      <c r="I900" s="94">
        <f t="shared" si="60"/>
        <v>-18</v>
      </c>
      <c r="J900" s="115">
        <f t="shared" si="62"/>
        <v>45382</v>
      </c>
      <c r="K900" s="116" t="s">
        <v>1876</v>
      </c>
    </row>
    <row r="901" spans="1:11" x14ac:dyDescent="0.15">
      <c r="A901" s="7" t="s">
        <v>2619</v>
      </c>
      <c r="B901" s="66">
        <v>45357</v>
      </c>
      <c r="C901" s="113" t="s">
        <v>2880</v>
      </c>
      <c r="D901" s="126"/>
      <c r="E901" s="91">
        <v>12</v>
      </c>
      <c r="F901" s="91">
        <v>0</v>
      </c>
      <c r="G901" s="92">
        <f t="shared" si="61"/>
        <v>227160.0999999998</v>
      </c>
      <c r="H901" s="170"/>
      <c r="I901" s="94">
        <f t="shared" si="60"/>
        <v>-12</v>
      </c>
      <c r="J901" s="115">
        <f t="shared" si="62"/>
        <v>45382</v>
      </c>
      <c r="K901" s="116" t="s">
        <v>1876</v>
      </c>
    </row>
    <row r="902" spans="1:11" x14ac:dyDescent="0.15">
      <c r="A902" s="7" t="s">
        <v>2619</v>
      </c>
      <c r="B902" s="66">
        <v>45357</v>
      </c>
      <c r="C902" s="113" t="s">
        <v>2880</v>
      </c>
      <c r="D902" s="126"/>
      <c r="E902" s="91">
        <v>18</v>
      </c>
      <c r="F902" s="91">
        <v>0</v>
      </c>
      <c r="G902" s="92">
        <f t="shared" si="61"/>
        <v>227142.0999999998</v>
      </c>
      <c r="H902" s="170"/>
      <c r="I902" s="94">
        <f t="shared" si="60"/>
        <v>-18</v>
      </c>
      <c r="J902" s="115">
        <f t="shared" si="62"/>
        <v>45382</v>
      </c>
      <c r="K902" s="116" t="s">
        <v>1876</v>
      </c>
    </row>
    <row r="903" spans="1:11" x14ac:dyDescent="0.15">
      <c r="A903" s="7" t="s">
        <v>2619</v>
      </c>
      <c r="B903" s="66">
        <v>45357</v>
      </c>
      <c r="C903" s="113" t="s">
        <v>2880</v>
      </c>
      <c r="D903" s="126"/>
      <c r="E903" s="91">
        <v>9.9</v>
      </c>
      <c r="F903" s="91">
        <v>0</v>
      </c>
      <c r="G903" s="92">
        <f t="shared" si="61"/>
        <v>227132.19999999981</v>
      </c>
      <c r="H903" s="170"/>
      <c r="I903" s="94">
        <f t="shared" ref="I903:I966" si="63">-E903+F903</f>
        <v>-9.9</v>
      </c>
      <c r="J903" s="115">
        <f t="shared" si="62"/>
        <v>45382</v>
      </c>
      <c r="K903" s="116" t="s">
        <v>1876</v>
      </c>
    </row>
    <row r="904" spans="1:11" x14ac:dyDescent="0.15">
      <c r="A904" s="7" t="s">
        <v>2619</v>
      </c>
      <c r="B904" s="66">
        <v>45357</v>
      </c>
      <c r="C904" s="113" t="s">
        <v>2880</v>
      </c>
      <c r="D904" s="126"/>
      <c r="E904" s="91">
        <v>4.5</v>
      </c>
      <c r="F904" s="91">
        <v>0</v>
      </c>
      <c r="G904" s="92">
        <f t="shared" si="61"/>
        <v>227127.69999999981</v>
      </c>
      <c r="H904" s="170"/>
      <c r="I904" s="94">
        <f t="shared" si="63"/>
        <v>-4.5</v>
      </c>
      <c r="J904" s="115">
        <f t="shared" si="62"/>
        <v>45382</v>
      </c>
      <c r="K904" s="116" t="s">
        <v>1876</v>
      </c>
    </row>
    <row r="905" spans="1:11" x14ac:dyDescent="0.15">
      <c r="A905" s="7" t="s">
        <v>2619</v>
      </c>
      <c r="B905" s="66">
        <v>45357</v>
      </c>
      <c r="C905" s="113" t="s">
        <v>2880</v>
      </c>
      <c r="D905" s="126"/>
      <c r="E905" s="91">
        <v>22.5</v>
      </c>
      <c r="F905" s="91">
        <v>0</v>
      </c>
      <c r="G905" s="92">
        <f t="shared" si="61"/>
        <v>227105.19999999981</v>
      </c>
      <c r="H905" s="170"/>
      <c r="I905" s="94">
        <f t="shared" si="63"/>
        <v>-22.5</v>
      </c>
      <c r="J905" s="115">
        <f t="shared" si="62"/>
        <v>45382</v>
      </c>
      <c r="K905" s="116" t="s">
        <v>1876</v>
      </c>
    </row>
    <row r="906" spans="1:11" x14ac:dyDescent="0.15">
      <c r="A906" s="7" t="s">
        <v>2619</v>
      </c>
      <c r="B906" s="66">
        <v>45357</v>
      </c>
      <c r="C906" s="113" t="s">
        <v>2880</v>
      </c>
      <c r="D906" s="126"/>
      <c r="E906" s="91">
        <v>28.12</v>
      </c>
      <c r="F906" s="91">
        <v>0</v>
      </c>
      <c r="G906" s="92">
        <f t="shared" si="61"/>
        <v>227077.07999999981</v>
      </c>
      <c r="H906" s="170"/>
      <c r="I906" s="94">
        <f t="shared" si="63"/>
        <v>-28.12</v>
      </c>
      <c r="J906" s="115">
        <f t="shared" si="62"/>
        <v>45382</v>
      </c>
      <c r="K906" s="116" t="s">
        <v>1876</v>
      </c>
    </row>
    <row r="907" spans="1:11" x14ac:dyDescent="0.15">
      <c r="A907" s="7" t="s">
        <v>2619</v>
      </c>
      <c r="B907" s="66">
        <v>45357</v>
      </c>
      <c r="C907" s="113" t="s">
        <v>2880</v>
      </c>
      <c r="D907" s="126"/>
      <c r="E907" s="91">
        <v>67.5</v>
      </c>
      <c r="F907" s="91">
        <v>0</v>
      </c>
      <c r="G907" s="92">
        <f t="shared" si="61"/>
        <v>227009.57999999981</v>
      </c>
      <c r="H907" s="170"/>
      <c r="I907" s="94">
        <f t="shared" si="63"/>
        <v>-67.5</v>
      </c>
      <c r="J907" s="115">
        <f t="shared" si="62"/>
        <v>45382</v>
      </c>
      <c r="K907" s="116" t="s">
        <v>1876</v>
      </c>
    </row>
    <row r="908" spans="1:11" x14ac:dyDescent="0.15">
      <c r="A908" s="7" t="s">
        <v>2619</v>
      </c>
      <c r="B908" s="66">
        <v>45357</v>
      </c>
      <c r="C908" s="113" t="s">
        <v>2880</v>
      </c>
      <c r="D908" s="126"/>
      <c r="E908" s="91">
        <v>13.95</v>
      </c>
      <c r="F908" s="91">
        <v>0</v>
      </c>
      <c r="G908" s="92">
        <f t="shared" si="61"/>
        <v>226995.6299999998</v>
      </c>
      <c r="H908" s="170"/>
      <c r="I908" s="94">
        <f t="shared" si="63"/>
        <v>-13.95</v>
      </c>
      <c r="J908" s="115">
        <f t="shared" si="62"/>
        <v>45382</v>
      </c>
      <c r="K908" s="116" t="s">
        <v>1876</v>
      </c>
    </row>
    <row r="909" spans="1:11" x14ac:dyDescent="0.15">
      <c r="A909" s="7" t="s">
        <v>2619</v>
      </c>
      <c r="B909" s="66">
        <v>45357</v>
      </c>
      <c r="C909" s="113" t="s">
        <v>2880</v>
      </c>
      <c r="D909" s="126"/>
      <c r="E909" s="91">
        <v>9.4499999999999993</v>
      </c>
      <c r="F909" s="91">
        <v>0</v>
      </c>
      <c r="G909" s="92">
        <f t="shared" si="61"/>
        <v>226986.17999999979</v>
      </c>
      <c r="H909" s="170"/>
      <c r="I909" s="94">
        <f t="shared" si="63"/>
        <v>-9.4499999999999993</v>
      </c>
      <c r="J909" s="115">
        <f t="shared" si="62"/>
        <v>45382</v>
      </c>
      <c r="K909" s="116" t="s">
        <v>1876</v>
      </c>
    </row>
    <row r="910" spans="1:11" x14ac:dyDescent="0.15">
      <c r="A910" s="7" t="s">
        <v>2619</v>
      </c>
      <c r="B910" s="66">
        <v>45357</v>
      </c>
      <c r="C910" s="113" t="s">
        <v>2880</v>
      </c>
      <c r="D910" s="126"/>
      <c r="E910" s="91">
        <v>0.94</v>
      </c>
      <c r="F910" s="91">
        <v>0</v>
      </c>
      <c r="G910" s="92">
        <f t="shared" si="61"/>
        <v>226985.23999999979</v>
      </c>
      <c r="H910" s="170"/>
      <c r="I910" s="94">
        <f t="shared" si="63"/>
        <v>-0.94</v>
      </c>
      <c r="J910" s="115">
        <f t="shared" si="62"/>
        <v>45382</v>
      </c>
      <c r="K910" s="116" t="s">
        <v>1876</v>
      </c>
    </row>
    <row r="911" spans="1:11" x14ac:dyDescent="0.15">
      <c r="A911" s="7" t="s">
        <v>2619</v>
      </c>
      <c r="B911" s="66">
        <v>45357</v>
      </c>
      <c r="C911" s="113" t="s">
        <v>2880</v>
      </c>
      <c r="D911" s="126"/>
      <c r="E911" s="91">
        <v>0.94</v>
      </c>
      <c r="F911" s="91">
        <v>0</v>
      </c>
      <c r="G911" s="92">
        <f t="shared" si="61"/>
        <v>226984.29999999978</v>
      </c>
      <c r="H911" s="170"/>
      <c r="I911" s="94">
        <f t="shared" si="63"/>
        <v>-0.94</v>
      </c>
      <c r="J911" s="115">
        <f t="shared" si="62"/>
        <v>45382</v>
      </c>
      <c r="K911" s="116" t="s">
        <v>1876</v>
      </c>
    </row>
    <row r="912" spans="1:11" x14ac:dyDescent="0.15">
      <c r="A912" s="7" t="s">
        <v>2619</v>
      </c>
      <c r="B912" s="66">
        <v>45357</v>
      </c>
      <c r="C912" s="113" t="s">
        <v>2880</v>
      </c>
      <c r="D912" s="126"/>
      <c r="E912" s="91">
        <v>0.94</v>
      </c>
      <c r="F912" s="91">
        <v>0</v>
      </c>
      <c r="G912" s="92">
        <f t="shared" si="61"/>
        <v>226983.35999999978</v>
      </c>
      <c r="H912" s="170"/>
      <c r="I912" s="94">
        <f t="shared" si="63"/>
        <v>-0.94</v>
      </c>
      <c r="J912" s="115">
        <f t="shared" si="62"/>
        <v>45382</v>
      </c>
      <c r="K912" s="116" t="s">
        <v>1876</v>
      </c>
    </row>
    <row r="913" spans="1:11" x14ac:dyDescent="0.15">
      <c r="A913" s="7" t="s">
        <v>2619</v>
      </c>
      <c r="B913" s="66">
        <v>45357</v>
      </c>
      <c r="C913" s="113" t="s">
        <v>2880</v>
      </c>
      <c r="D913" s="126"/>
      <c r="E913" s="91">
        <v>0.94</v>
      </c>
      <c r="F913" s="91">
        <v>0</v>
      </c>
      <c r="G913" s="92">
        <f t="shared" si="61"/>
        <v>226982.41999999978</v>
      </c>
      <c r="H913" s="170"/>
      <c r="I913" s="94">
        <f t="shared" si="63"/>
        <v>-0.94</v>
      </c>
      <c r="J913" s="115">
        <f t="shared" si="62"/>
        <v>45382</v>
      </c>
      <c r="K913" s="116" t="s">
        <v>1876</v>
      </c>
    </row>
    <row r="914" spans="1:11" x14ac:dyDescent="0.15">
      <c r="A914" s="7" t="s">
        <v>2619</v>
      </c>
      <c r="B914" s="66">
        <v>45357</v>
      </c>
      <c r="C914" s="113" t="s">
        <v>2880</v>
      </c>
      <c r="D914" s="126"/>
      <c r="E914" s="91">
        <v>18.98</v>
      </c>
      <c r="F914" s="91">
        <v>0</v>
      </c>
      <c r="G914" s="92">
        <f t="shared" si="61"/>
        <v>226963.43999999977</v>
      </c>
      <c r="H914" s="170"/>
      <c r="I914" s="94">
        <f t="shared" si="63"/>
        <v>-18.98</v>
      </c>
      <c r="J914" s="115">
        <f t="shared" si="62"/>
        <v>45382</v>
      </c>
      <c r="K914" s="116" t="s">
        <v>1876</v>
      </c>
    </row>
    <row r="915" spans="1:11" x14ac:dyDescent="0.15">
      <c r="A915" s="7" t="s">
        <v>2619</v>
      </c>
      <c r="B915" s="66">
        <v>45357</v>
      </c>
      <c r="C915" s="113" t="s">
        <v>2880</v>
      </c>
      <c r="D915" s="126"/>
      <c r="E915" s="91">
        <v>18.04</v>
      </c>
      <c r="F915" s="91">
        <v>0</v>
      </c>
      <c r="G915" s="92">
        <f t="shared" si="61"/>
        <v>226945.39999999976</v>
      </c>
      <c r="H915" s="170"/>
      <c r="I915" s="94">
        <f t="shared" si="63"/>
        <v>-18.04</v>
      </c>
      <c r="J915" s="115">
        <f t="shared" si="62"/>
        <v>45382</v>
      </c>
      <c r="K915" s="116" t="s">
        <v>1876</v>
      </c>
    </row>
    <row r="916" spans="1:11" x14ac:dyDescent="0.15">
      <c r="A916" s="7" t="s">
        <v>2619</v>
      </c>
      <c r="B916" s="66">
        <v>45357</v>
      </c>
      <c r="C916" s="113" t="s">
        <v>2880</v>
      </c>
      <c r="D916" s="126"/>
      <c r="E916" s="91">
        <v>18.04</v>
      </c>
      <c r="F916" s="91">
        <v>0</v>
      </c>
      <c r="G916" s="92">
        <f t="shared" si="61"/>
        <v>226927.35999999975</v>
      </c>
      <c r="H916" s="170"/>
      <c r="I916" s="94">
        <f t="shared" si="63"/>
        <v>-18.04</v>
      </c>
      <c r="J916" s="115">
        <f t="shared" si="62"/>
        <v>45382</v>
      </c>
      <c r="K916" s="116" t="s">
        <v>1876</v>
      </c>
    </row>
    <row r="917" spans="1:11" x14ac:dyDescent="0.15">
      <c r="A917" s="7" t="s">
        <v>2619</v>
      </c>
      <c r="B917" s="66">
        <v>45357</v>
      </c>
      <c r="C917" s="113" t="s">
        <v>2880</v>
      </c>
      <c r="D917" s="126"/>
      <c r="E917" s="91">
        <v>63.75</v>
      </c>
      <c r="F917" s="91">
        <v>0</v>
      </c>
      <c r="G917" s="92">
        <f t="shared" si="61"/>
        <v>226863.60999999975</v>
      </c>
      <c r="H917" s="170"/>
      <c r="I917" s="94">
        <f t="shared" si="63"/>
        <v>-63.75</v>
      </c>
      <c r="J917" s="115">
        <f t="shared" si="62"/>
        <v>45382</v>
      </c>
      <c r="K917" s="116" t="s">
        <v>1876</v>
      </c>
    </row>
    <row r="918" spans="1:11" x14ac:dyDescent="0.15">
      <c r="A918" s="7" t="s">
        <v>2619</v>
      </c>
      <c r="B918" s="66">
        <v>45357</v>
      </c>
      <c r="C918" s="113" t="s">
        <v>2880</v>
      </c>
      <c r="D918" s="126"/>
      <c r="E918" s="91">
        <v>28.31</v>
      </c>
      <c r="F918" s="91">
        <v>0</v>
      </c>
      <c r="G918" s="92">
        <f t="shared" si="61"/>
        <v>226835.29999999976</v>
      </c>
      <c r="H918" s="170"/>
      <c r="I918" s="94">
        <f t="shared" si="63"/>
        <v>-28.31</v>
      </c>
      <c r="J918" s="115">
        <f t="shared" si="62"/>
        <v>45382</v>
      </c>
      <c r="K918" s="116" t="s">
        <v>1876</v>
      </c>
    </row>
    <row r="919" spans="1:11" x14ac:dyDescent="0.15">
      <c r="A919" s="7" t="s">
        <v>2619</v>
      </c>
      <c r="B919" s="66">
        <v>45357</v>
      </c>
      <c r="C919" s="113" t="s">
        <v>2880</v>
      </c>
      <c r="D919" s="126"/>
      <c r="E919" s="91">
        <v>11.25</v>
      </c>
      <c r="F919" s="91">
        <v>0</v>
      </c>
      <c r="G919" s="92">
        <f t="shared" si="61"/>
        <v>226824.04999999976</v>
      </c>
      <c r="H919" s="170"/>
      <c r="I919" s="94">
        <f t="shared" si="63"/>
        <v>-11.25</v>
      </c>
      <c r="J919" s="115">
        <f t="shared" si="62"/>
        <v>45382</v>
      </c>
      <c r="K919" s="116" t="s">
        <v>1876</v>
      </c>
    </row>
    <row r="920" spans="1:11" x14ac:dyDescent="0.15">
      <c r="A920" s="7" t="s">
        <v>2619</v>
      </c>
      <c r="B920" s="66">
        <v>45357</v>
      </c>
      <c r="C920" s="113" t="s">
        <v>2880</v>
      </c>
      <c r="D920" s="126"/>
      <c r="E920" s="91">
        <v>18</v>
      </c>
      <c r="F920" s="91">
        <v>0</v>
      </c>
      <c r="G920" s="92">
        <f t="shared" si="61"/>
        <v>226806.04999999976</v>
      </c>
      <c r="H920" s="170"/>
      <c r="I920" s="94">
        <f t="shared" si="63"/>
        <v>-18</v>
      </c>
      <c r="J920" s="115">
        <f t="shared" si="62"/>
        <v>45382</v>
      </c>
      <c r="K920" s="116" t="s">
        <v>1876</v>
      </c>
    </row>
    <row r="921" spans="1:11" x14ac:dyDescent="0.15">
      <c r="A921" s="7" t="s">
        <v>2619</v>
      </c>
      <c r="B921" s="66">
        <v>45357</v>
      </c>
      <c r="C921" s="113" t="s">
        <v>2880</v>
      </c>
      <c r="D921" s="126"/>
      <c r="E921" s="91">
        <v>86.25</v>
      </c>
      <c r="F921" s="91">
        <v>0</v>
      </c>
      <c r="G921" s="92">
        <f t="shared" si="61"/>
        <v>226719.79999999976</v>
      </c>
      <c r="H921" s="170"/>
      <c r="I921" s="94">
        <f t="shared" si="63"/>
        <v>-86.25</v>
      </c>
      <c r="J921" s="115">
        <f t="shared" si="62"/>
        <v>45382</v>
      </c>
      <c r="K921" s="116" t="s">
        <v>1876</v>
      </c>
    </row>
    <row r="922" spans="1:11" x14ac:dyDescent="0.15">
      <c r="A922" s="7" t="s">
        <v>2619</v>
      </c>
      <c r="B922" s="66">
        <v>45357</v>
      </c>
      <c r="C922" s="113" t="s">
        <v>1995</v>
      </c>
      <c r="D922" s="126" t="s">
        <v>3090</v>
      </c>
      <c r="E922" s="91">
        <v>9486.23</v>
      </c>
      <c r="F922" s="91">
        <v>0</v>
      </c>
      <c r="G922" s="92">
        <f t="shared" si="61"/>
        <v>217233.56999999975</v>
      </c>
      <c r="H922" s="170"/>
      <c r="I922" s="94">
        <f t="shared" si="63"/>
        <v>-9486.23</v>
      </c>
      <c r="J922" s="115">
        <f t="shared" si="62"/>
        <v>45382</v>
      </c>
      <c r="K922" s="116" t="s">
        <v>1883</v>
      </c>
    </row>
    <row r="923" spans="1:11" x14ac:dyDescent="0.15">
      <c r="A923" s="7" t="s">
        <v>2619</v>
      </c>
      <c r="B923" s="66">
        <v>45357</v>
      </c>
      <c r="C923" s="113" t="s">
        <v>2552</v>
      </c>
      <c r="D923" s="126" t="s">
        <v>3091</v>
      </c>
      <c r="E923" s="91">
        <v>30573.42</v>
      </c>
      <c r="F923" s="91">
        <v>0</v>
      </c>
      <c r="G923" s="92">
        <f t="shared" si="61"/>
        <v>186660.14999999973</v>
      </c>
      <c r="H923" s="170"/>
      <c r="I923" s="94">
        <f t="shared" si="63"/>
        <v>-30573.42</v>
      </c>
      <c r="J923" s="115">
        <f t="shared" si="62"/>
        <v>45382</v>
      </c>
      <c r="K923" s="116" t="s">
        <v>13</v>
      </c>
    </row>
    <row r="924" spans="1:11" x14ac:dyDescent="0.15">
      <c r="A924" s="7" t="s">
        <v>2619</v>
      </c>
      <c r="B924" s="66">
        <v>45357</v>
      </c>
      <c r="C924" s="113" t="s">
        <v>2829</v>
      </c>
      <c r="D924" s="126" t="s">
        <v>3092</v>
      </c>
      <c r="E924" s="91">
        <v>10160.870000000001</v>
      </c>
      <c r="F924" s="91">
        <v>0</v>
      </c>
      <c r="G924" s="92">
        <f t="shared" si="61"/>
        <v>176499.27999999974</v>
      </c>
      <c r="H924" s="170"/>
      <c r="I924" s="94">
        <f t="shared" si="63"/>
        <v>-10160.870000000001</v>
      </c>
      <c r="J924" s="115">
        <f t="shared" si="62"/>
        <v>45382</v>
      </c>
      <c r="K924" s="116" t="s">
        <v>13</v>
      </c>
    </row>
    <row r="925" spans="1:11" x14ac:dyDescent="0.15">
      <c r="A925" s="7" t="s">
        <v>2619</v>
      </c>
      <c r="B925" s="66">
        <v>45358</v>
      </c>
      <c r="C925" s="113" t="s">
        <v>2922</v>
      </c>
      <c r="D925" s="126" t="s">
        <v>3093</v>
      </c>
      <c r="E925" s="91">
        <v>0</v>
      </c>
      <c r="F925" s="91">
        <v>1500</v>
      </c>
      <c r="G925" s="92">
        <f t="shared" si="61"/>
        <v>177999.27999999974</v>
      </c>
      <c r="H925" s="170"/>
      <c r="I925" s="94">
        <f t="shared" si="63"/>
        <v>1500</v>
      </c>
      <c r="J925" s="115">
        <f t="shared" si="62"/>
        <v>45382</v>
      </c>
      <c r="K925" s="116" t="s">
        <v>1866</v>
      </c>
    </row>
    <row r="926" spans="1:11" x14ac:dyDescent="0.15">
      <c r="A926" s="7" t="s">
        <v>2619</v>
      </c>
      <c r="B926" s="66">
        <v>45358</v>
      </c>
      <c r="C926" s="113" t="s">
        <v>2922</v>
      </c>
      <c r="D926" s="126" t="s">
        <v>2976</v>
      </c>
      <c r="E926" s="91">
        <v>0</v>
      </c>
      <c r="F926" s="91">
        <v>200</v>
      </c>
      <c r="G926" s="92">
        <f t="shared" si="61"/>
        <v>178199.27999999974</v>
      </c>
      <c r="H926" s="170"/>
      <c r="I926" s="94">
        <f t="shared" si="63"/>
        <v>200</v>
      </c>
      <c r="J926" s="115">
        <f t="shared" si="62"/>
        <v>45382</v>
      </c>
      <c r="K926" s="116" t="s">
        <v>1866</v>
      </c>
    </row>
    <row r="927" spans="1:11" x14ac:dyDescent="0.15">
      <c r="A927" s="7" t="s">
        <v>2619</v>
      </c>
      <c r="B927" s="66">
        <v>45358</v>
      </c>
      <c r="C927" s="113" t="s">
        <v>1978</v>
      </c>
      <c r="D927" s="126" t="s">
        <v>3094</v>
      </c>
      <c r="E927" s="91">
        <v>0</v>
      </c>
      <c r="F927" s="91">
        <v>5000</v>
      </c>
      <c r="G927" s="92">
        <f t="shared" si="61"/>
        <v>183199.27999999974</v>
      </c>
      <c r="H927" s="170"/>
      <c r="I927" s="94">
        <f t="shared" si="63"/>
        <v>5000</v>
      </c>
      <c r="J927" s="115">
        <f t="shared" si="62"/>
        <v>45382</v>
      </c>
      <c r="K927" s="116" t="s">
        <v>1866</v>
      </c>
    </row>
    <row r="928" spans="1:11" x14ac:dyDescent="0.15">
      <c r="A928" s="7" t="s">
        <v>2619</v>
      </c>
      <c r="B928" s="66">
        <v>45358</v>
      </c>
      <c r="C928" s="113" t="s">
        <v>2213</v>
      </c>
      <c r="D928" s="126" t="s">
        <v>3095</v>
      </c>
      <c r="E928" s="91">
        <v>0</v>
      </c>
      <c r="F928" s="91">
        <v>2882.29</v>
      </c>
      <c r="G928" s="92">
        <f t="shared" si="61"/>
        <v>186081.56999999975</v>
      </c>
      <c r="H928" s="170"/>
      <c r="I928" s="94">
        <f t="shared" si="63"/>
        <v>2882.29</v>
      </c>
      <c r="J928" s="115">
        <f t="shared" si="62"/>
        <v>45382</v>
      </c>
      <c r="K928" s="116" t="s">
        <v>2175</v>
      </c>
    </row>
    <row r="929" spans="1:11" x14ac:dyDescent="0.15">
      <c r="A929" s="7" t="s">
        <v>2619</v>
      </c>
      <c r="B929" s="66">
        <v>45359</v>
      </c>
      <c r="C929" s="113" t="s">
        <v>1995</v>
      </c>
      <c r="D929" s="126" t="s">
        <v>3090</v>
      </c>
      <c r="E929" s="91">
        <v>325.13</v>
      </c>
      <c r="F929" s="91">
        <v>0</v>
      </c>
      <c r="G929" s="92">
        <f t="shared" si="61"/>
        <v>185756.43999999974</v>
      </c>
      <c r="H929" s="170"/>
      <c r="I929" s="94">
        <f t="shared" si="63"/>
        <v>-325.13</v>
      </c>
      <c r="J929" s="115">
        <f t="shared" si="62"/>
        <v>45382</v>
      </c>
      <c r="K929" s="116" t="s">
        <v>1883</v>
      </c>
    </row>
    <row r="930" spans="1:11" x14ac:dyDescent="0.15">
      <c r="A930" s="7" t="s">
        <v>2620</v>
      </c>
      <c r="B930" s="66">
        <v>45359</v>
      </c>
      <c r="C930" s="113" t="s">
        <v>2188</v>
      </c>
      <c r="D930" s="126" t="s">
        <v>3096</v>
      </c>
      <c r="E930" s="91">
        <v>0</v>
      </c>
      <c r="F930" s="91">
        <v>2980</v>
      </c>
      <c r="G930" s="92">
        <f t="shared" si="61"/>
        <v>188736.43999999974</v>
      </c>
      <c r="H930" s="170"/>
      <c r="I930" s="94">
        <f t="shared" si="63"/>
        <v>2980</v>
      </c>
      <c r="J930" s="115">
        <f t="shared" si="62"/>
        <v>45382</v>
      </c>
      <c r="K930" s="116" t="s">
        <v>2175</v>
      </c>
    </row>
    <row r="931" spans="1:11" x14ac:dyDescent="0.15">
      <c r="A931" s="7" t="s">
        <v>2620</v>
      </c>
      <c r="B931" s="66">
        <v>45362</v>
      </c>
      <c r="C931" s="113" t="s">
        <v>1991</v>
      </c>
      <c r="D931" s="126" t="s">
        <v>3097</v>
      </c>
      <c r="E931" s="91">
        <v>8400</v>
      </c>
      <c r="F931" s="91">
        <v>0</v>
      </c>
      <c r="G931" s="92">
        <f t="shared" si="61"/>
        <v>180336.43999999974</v>
      </c>
      <c r="H931" s="170"/>
      <c r="I931" s="94">
        <f t="shared" si="63"/>
        <v>-8400</v>
      </c>
      <c r="J931" s="115">
        <f t="shared" si="62"/>
        <v>45382</v>
      </c>
      <c r="K931" s="116" t="s">
        <v>1885</v>
      </c>
    </row>
    <row r="932" spans="1:11" x14ac:dyDescent="0.15">
      <c r="A932" s="7" t="s">
        <v>2620</v>
      </c>
      <c r="B932" s="66">
        <v>45362</v>
      </c>
      <c r="C932" s="113" t="s">
        <v>1991</v>
      </c>
      <c r="D932" s="126" t="s">
        <v>3098</v>
      </c>
      <c r="E932" s="91">
        <v>8400</v>
      </c>
      <c r="F932" s="91">
        <v>0</v>
      </c>
      <c r="G932" s="92">
        <f t="shared" si="61"/>
        <v>171936.43999999974</v>
      </c>
      <c r="H932" s="170"/>
      <c r="I932" s="94">
        <f t="shared" si="63"/>
        <v>-8400</v>
      </c>
      <c r="J932" s="115">
        <f t="shared" si="62"/>
        <v>45382</v>
      </c>
      <c r="K932" s="116" t="s">
        <v>1885</v>
      </c>
    </row>
    <row r="933" spans="1:11" x14ac:dyDescent="0.15">
      <c r="A933" s="7" t="s">
        <v>2620</v>
      </c>
      <c r="B933" s="66">
        <v>45362</v>
      </c>
      <c r="C933" s="113" t="s">
        <v>3099</v>
      </c>
      <c r="D933" s="126" t="s">
        <v>3100</v>
      </c>
      <c r="E933" s="91">
        <v>0</v>
      </c>
      <c r="F933" s="91">
        <v>6253.1</v>
      </c>
      <c r="G933" s="92">
        <f t="shared" si="61"/>
        <v>178189.53999999975</v>
      </c>
      <c r="H933" s="170"/>
      <c r="I933" s="94">
        <f t="shared" si="63"/>
        <v>6253.1</v>
      </c>
      <c r="J933" s="115">
        <f t="shared" si="62"/>
        <v>45382</v>
      </c>
      <c r="K933" s="116" t="s">
        <v>2175</v>
      </c>
    </row>
    <row r="934" spans="1:11" x14ac:dyDescent="0.15">
      <c r="A934" s="7" t="s">
        <v>2620</v>
      </c>
      <c r="B934" s="66">
        <v>45362</v>
      </c>
      <c r="C934" s="113" t="s">
        <v>2108</v>
      </c>
      <c r="D934" s="126" t="s">
        <v>3018</v>
      </c>
      <c r="E934" s="91">
        <v>0</v>
      </c>
      <c r="F934" s="91">
        <v>9605.64</v>
      </c>
      <c r="G934" s="92">
        <f t="shared" si="61"/>
        <v>187795.17999999976</v>
      </c>
      <c r="H934" s="170"/>
      <c r="I934" s="94">
        <f t="shared" si="63"/>
        <v>9605.64</v>
      </c>
      <c r="J934" s="115">
        <f t="shared" si="62"/>
        <v>45382</v>
      </c>
      <c r="K934" s="116" t="s">
        <v>2175</v>
      </c>
    </row>
    <row r="935" spans="1:11" x14ac:dyDescent="0.15">
      <c r="A935" s="7" t="s">
        <v>2620</v>
      </c>
      <c r="B935" s="66">
        <v>45362</v>
      </c>
      <c r="C935" s="113" t="s">
        <v>2111</v>
      </c>
      <c r="D935" s="126" t="s">
        <v>2781</v>
      </c>
      <c r="E935" s="91">
        <v>0</v>
      </c>
      <c r="F935" s="91">
        <v>0.98</v>
      </c>
      <c r="G935" s="92">
        <f t="shared" si="61"/>
        <v>187796.15999999977</v>
      </c>
      <c r="H935" s="170"/>
      <c r="I935" s="94">
        <f t="shared" si="63"/>
        <v>0.98</v>
      </c>
      <c r="J935" s="115">
        <f t="shared" si="62"/>
        <v>45382</v>
      </c>
      <c r="K935" s="116" t="s">
        <v>2175</v>
      </c>
    </row>
    <row r="936" spans="1:11" x14ac:dyDescent="0.15">
      <c r="A936" s="7" t="s">
        <v>2619</v>
      </c>
      <c r="B936" s="66">
        <v>45362</v>
      </c>
      <c r="C936" s="113" t="s">
        <v>3101</v>
      </c>
      <c r="D936" s="126" t="s">
        <v>3102</v>
      </c>
      <c r="E936" s="91">
        <v>0</v>
      </c>
      <c r="F936" s="91">
        <v>17207.77</v>
      </c>
      <c r="G936" s="92">
        <f t="shared" ref="G936:G999" si="64">G935+F936-E936</f>
        <v>205003.92999999976</v>
      </c>
      <c r="H936" s="170"/>
      <c r="I936" s="94">
        <f t="shared" si="63"/>
        <v>17207.77</v>
      </c>
      <c r="J936" s="115">
        <f t="shared" ref="J936:J999" si="65">EOMONTH(B936,0)</f>
        <v>45382</v>
      </c>
      <c r="K936" s="116" t="s">
        <v>1866</v>
      </c>
    </row>
    <row r="937" spans="1:11" x14ac:dyDescent="0.15">
      <c r="A937" s="7" t="s">
        <v>2619</v>
      </c>
      <c r="B937" s="66">
        <v>45362</v>
      </c>
      <c r="C937" s="113" t="s">
        <v>2111</v>
      </c>
      <c r="D937" s="126" t="s">
        <v>3103</v>
      </c>
      <c r="E937" s="91">
        <v>0</v>
      </c>
      <c r="F937" s="91">
        <v>8500</v>
      </c>
      <c r="G937" s="92">
        <f t="shared" si="64"/>
        <v>213503.92999999976</v>
      </c>
      <c r="H937" s="170"/>
      <c r="I937" s="94">
        <f t="shared" si="63"/>
        <v>8500</v>
      </c>
      <c r="J937" s="115">
        <f t="shared" si="65"/>
        <v>45382</v>
      </c>
      <c r="K937" s="116" t="s">
        <v>1866</v>
      </c>
    </row>
    <row r="938" spans="1:11" x14ac:dyDescent="0.15">
      <c r="A938" s="7" t="s">
        <v>2619</v>
      </c>
      <c r="B938" s="66">
        <v>45362</v>
      </c>
      <c r="C938" s="113" t="s">
        <v>2111</v>
      </c>
      <c r="D938" s="126" t="s">
        <v>3104</v>
      </c>
      <c r="E938" s="91">
        <v>0</v>
      </c>
      <c r="F938" s="91">
        <v>8500</v>
      </c>
      <c r="G938" s="92">
        <f t="shared" si="64"/>
        <v>222003.92999999976</v>
      </c>
      <c r="H938" s="170"/>
      <c r="I938" s="94">
        <f t="shared" si="63"/>
        <v>8500</v>
      </c>
      <c r="J938" s="115">
        <f t="shared" si="65"/>
        <v>45382</v>
      </c>
      <c r="K938" s="116" t="s">
        <v>1866</v>
      </c>
    </row>
    <row r="939" spans="1:11" x14ac:dyDescent="0.15">
      <c r="A939" s="7" t="s">
        <v>2619</v>
      </c>
      <c r="B939" s="66">
        <v>45362</v>
      </c>
      <c r="C939" s="113" t="s">
        <v>2887</v>
      </c>
      <c r="D939" s="126" t="s">
        <v>3105</v>
      </c>
      <c r="E939" s="91">
        <v>0</v>
      </c>
      <c r="F939" s="91">
        <v>2200</v>
      </c>
      <c r="G939" s="92">
        <f t="shared" si="64"/>
        <v>224203.92999999976</v>
      </c>
      <c r="H939" s="170"/>
      <c r="I939" s="94">
        <f t="shared" si="63"/>
        <v>2200</v>
      </c>
      <c r="J939" s="115">
        <f t="shared" si="65"/>
        <v>45382</v>
      </c>
      <c r="K939" s="116" t="s">
        <v>1866</v>
      </c>
    </row>
    <row r="940" spans="1:11" x14ac:dyDescent="0.15">
      <c r="A940" s="7" t="s">
        <v>2619</v>
      </c>
      <c r="B940" s="66">
        <v>45362</v>
      </c>
      <c r="C940" s="113" t="s">
        <v>3106</v>
      </c>
      <c r="D940" s="126"/>
      <c r="E940" s="91">
        <v>0</v>
      </c>
      <c r="F940" s="91">
        <v>6253.1</v>
      </c>
      <c r="G940" s="92">
        <f t="shared" si="64"/>
        <v>230457.02999999977</v>
      </c>
      <c r="H940" s="170"/>
      <c r="I940" s="94">
        <f t="shared" si="63"/>
        <v>6253.1</v>
      </c>
      <c r="J940" s="115">
        <f t="shared" si="65"/>
        <v>45382</v>
      </c>
      <c r="K940" s="116" t="s">
        <v>1866</v>
      </c>
    </row>
    <row r="941" spans="1:11" x14ac:dyDescent="0.15">
      <c r="A941" s="7" t="s">
        <v>2619</v>
      </c>
      <c r="B941" s="66">
        <v>45362</v>
      </c>
      <c r="C941" s="113" t="s">
        <v>3106</v>
      </c>
      <c r="D941" s="126"/>
      <c r="E941" s="91">
        <v>6253.1</v>
      </c>
      <c r="F941" s="91">
        <v>0</v>
      </c>
      <c r="G941" s="92">
        <f t="shared" si="64"/>
        <v>224203.92999999976</v>
      </c>
      <c r="H941" s="170"/>
      <c r="I941" s="94">
        <f t="shared" si="63"/>
        <v>-6253.1</v>
      </c>
      <c r="J941" s="115">
        <f t="shared" si="65"/>
        <v>45382</v>
      </c>
      <c r="K941" s="116" t="s">
        <v>1866</v>
      </c>
    </row>
    <row r="942" spans="1:11" x14ac:dyDescent="0.15">
      <c r="A942" s="7" t="s">
        <v>2619</v>
      </c>
      <c r="B942" s="66">
        <v>45362</v>
      </c>
      <c r="C942" s="113" t="s">
        <v>2880</v>
      </c>
      <c r="D942" s="126"/>
      <c r="E942" s="91">
        <v>1056.82</v>
      </c>
      <c r="F942" s="91">
        <v>0</v>
      </c>
      <c r="G942" s="92">
        <f t="shared" si="64"/>
        <v>223147.10999999975</v>
      </c>
      <c r="H942" s="170"/>
      <c r="I942" s="94">
        <f t="shared" si="63"/>
        <v>-1056.82</v>
      </c>
      <c r="J942" s="115">
        <f t="shared" si="65"/>
        <v>45382</v>
      </c>
      <c r="K942" s="116" t="s">
        <v>1876</v>
      </c>
    </row>
    <row r="943" spans="1:11" x14ac:dyDescent="0.15">
      <c r="A943" s="7" t="s">
        <v>2619</v>
      </c>
      <c r="B943" s="66">
        <v>45363</v>
      </c>
      <c r="C943" s="113" t="s">
        <v>1982</v>
      </c>
      <c r="D943" s="126" t="s">
        <v>3107</v>
      </c>
      <c r="E943" s="91">
        <v>72186.789999999994</v>
      </c>
      <c r="F943" s="91">
        <v>0</v>
      </c>
      <c r="G943" s="92">
        <f t="shared" si="64"/>
        <v>150960.31999999977</v>
      </c>
      <c r="H943" s="170"/>
      <c r="I943" s="94">
        <f t="shared" si="63"/>
        <v>-72186.789999999994</v>
      </c>
      <c r="J943" s="115">
        <f t="shared" si="65"/>
        <v>45382</v>
      </c>
      <c r="K943" s="116" t="s">
        <v>737</v>
      </c>
    </row>
    <row r="944" spans="1:11" x14ac:dyDescent="0.15">
      <c r="A944" s="7" t="s">
        <v>2622</v>
      </c>
      <c r="B944" s="66">
        <v>45363</v>
      </c>
      <c r="C944" s="113" t="s">
        <v>3000</v>
      </c>
      <c r="D944" s="126" t="s">
        <v>3108</v>
      </c>
      <c r="E944" s="91">
        <v>0</v>
      </c>
      <c r="F944" s="91">
        <v>7366.85</v>
      </c>
      <c r="G944" s="92">
        <f t="shared" si="64"/>
        <v>158327.16999999978</v>
      </c>
      <c r="H944" s="170"/>
      <c r="I944" s="94">
        <f t="shared" si="63"/>
        <v>7366.85</v>
      </c>
      <c r="J944" s="115">
        <f t="shared" si="65"/>
        <v>45382</v>
      </c>
      <c r="K944" s="116" t="s">
        <v>1868</v>
      </c>
    </row>
    <row r="945" spans="1:11" x14ac:dyDescent="0.15">
      <c r="A945" s="7" t="s">
        <v>2620</v>
      </c>
      <c r="B945" s="66">
        <v>45363</v>
      </c>
      <c r="C945" s="113" t="s">
        <v>1982</v>
      </c>
      <c r="D945" s="126" t="s">
        <v>3107</v>
      </c>
      <c r="E945" s="91">
        <v>0</v>
      </c>
      <c r="F945" s="91">
        <v>72186.789999999994</v>
      </c>
      <c r="G945" s="92">
        <f t="shared" si="64"/>
        <v>230513.95999999979</v>
      </c>
      <c r="H945" s="170"/>
      <c r="I945" s="94">
        <f t="shared" si="63"/>
        <v>72186.789999999994</v>
      </c>
      <c r="J945" s="115">
        <f t="shared" si="65"/>
        <v>45382</v>
      </c>
      <c r="K945" s="116" t="s">
        <v>737</v>
      </c>
    </row>
    <row r="946" spans="1:11" x14ac:dyDescent="0.15">
      <c r="A946" s="7" t="s">
        <v>2620</v>
      </c>
      <c r="B946" s="66">
        <v>45364</v>
      </c>
      <c r="C946" s="113" t="s">
        <v>2802</v>
      </c>
      <c r="D946" s="126" t="s">
        <v>3109</v>
      </c>
      <c r="E946" s="91">
        <v>67007.7</v>
      </c>
      <c r="F946" s="91">
        <v>0</v>
      </c>
      <c r="G946" s="92">
        <f t="shared" si="64"/>
        <v>163506.25999999978</v>
      </c>
      <c r="H946" s="170"/>
      <c r="I946" s="94">
        <f t="shared" si="63"/>
        <v>-67007.7</v>
      </c>
      <c r="J946" s="115">
        <f t="shared" si="65"/>
        <v>45382</v>
      </c>
      <c r="K946" s="116" t="s">
        <v>1873</v>
      </c>
    </row>
    <row r="947" spans="1:11" x14ac:dyDescent="0.15">
      <c r="A947" s="7" t="s">
        <v>2620</v>
      </c>
      <c r="B947" s="66">
        <v>45364</v>
      </c>
      <c r="C947" s="113" t="s">
        <v>2802</v>
      </c>
      <c r="D947" s="126" t="s">
        <v>3110</v>
      </c>
      <c r="E947" s="91">
        <v>46905.4</v>
      </c>
      <c r="F947" s="91">
        <v>0</v>
      </c>
      <c r="G947" s="92">
        <f t="shared" si="64"/>
        <v>116600.85999999978</v>
      </c>
      <c r="H947" s="170"/>
      <c r="I947" s="94">
        <f t="shared" si="63"/>
        <v>-46905.4</v>
      </c>
      <c r="J947" s="115">
        <f t="shared" si="65"/>
        <v>45382</v>
      </c>
      <c r="K947" s="116" t="s">
        <v>1880</v>
      </c>
    </row>
    <row r="948" spans="1:11" x14ac:dyDescent="0.15">
      <c r="A948" s="7" t="s">
        <v>2620</v>
      </c>
      <c r="B948" s="66">
        <v>45364</v>
      </c>
      <c r="C948" s="113" t="s">
        <v>3111</v>
      </c>
      <c r="D948" s="126" t="s">
        <v>3112</v>
      </c>
      <c r="E948" s="91">
        <v>3564</v>
      </c>
      <c r="F948" s="91">
        <v>0</v>
      </c>
      <c r="G948" s="92">
        <f t="shared" si="64"/>
        <v>113036.85999999978</v>
      </c>
      <c r="H948" s="170"/>
      <c r="I948" s="94">
        <f t="shared" si="63"/>
        <v>-3564</v>
      </c>
      <c r="J948" s="115">
        <f t="shared" si="65"/>
        <v>45382</v>
      </c>
      <c r="K948" s="116" t="s">
        <v>1873</v>
      </c>
    </row>
    <row r="949" spans="1:11" x14ac:dyDescent="0.15">
      <c r="A949" s="7" t="s">
        <v>2620</v>
      </c>
      <c r="B949" s="66">
        <v>45364</v>
      </c>
      <c r="C949" s="113" t="s">
        <v>2106</v>
      </c>
      <c r="D949" s="126" t="s">
        <v>3113</v>
      </c>
      <c r="E949" s="91">
        <v>0</v>
      </c>
      <c r="F949" s="91">
        <v>19715.62</v>
      </c>
      <c r="G949" s="92">
        <f t="shared" si="64"/>
        <v>132752.47999999978</v>
      </c>
      <c r="H949" s="170"/>
      <c r="I949" s="94">
        <f t="shared" si="63"/>
        <v>19715.62</v>
      </c>
      <c r="J949" s="115">
        <f t="shared" si="65"/>
        <v>45382</v>
      </c>
      <c r="K949" s="116" t="s">
        <v>2175</v>
      </c>
    </row>
    <row r="950" spans="1:11" x14ac:dyDescent="0.15">
      <c r="A950" s="7" t="s">
        <v>2620</v>
      </c>
      <c r="B950" s="66">
        <v>45364</v>
      </c>
      <c r="C950" s="113" t="s">
        <v>2091</v>
      </c>
      <c r="D950" s="126" t="s">
        <v>3114</v>
      </c>
      <c r="E950" s="91">
        <v>0</v>
      </c>
      <c r="F950" s="91">
        <v>2849.4</v>
      </c>
      <c r="G950" s="92">
        <f t="shared" si="64"/>
        <v>135601.87999999977</v>
      </c>
      <c r="H950" s="170"/>
      <c r="I950" s="94">
        <f t="shared" si="63"/>
        <v>2849.4</v>
      </c>
      <c r="J950" s="115">
        <f t="shared" si="65"/>
        <v>45382</v>
      </c>
      <c r="K950" s="116" t="s">
        <v>2175</v>
      </c>
    </row>
    <row r="951" spans="1:11" x14ac:dyDescent="0.15">
      <c r="A951" s="7" t="s">
        <v>2620</v>
      </c>
      <c r="B951" s="66">
        <v>45364</v>
      </c>
      <c r="C951" s="113" t="s">
        <v>2819</v>
      </c>
      <c r="D951" s="126" t="s">
        <v>3115</v>
      </c>
      <c r="E951" s="91">
        <v>0</v>
      </c>
      <c r="F951" s="91">
        <v>13278.95</v>
      </c>
      <c r="G951" s="92">
        <f t="shared" si="64"/>
        <v>148880.82999999978</v>
      </c>
      <c r="H951" s="170"/>
      <c r="I951" s="94">
        <f t="shared" si="63"/>
        <v>13278.95</v>
      </c>
      <c r="J951" s="115">
        <f t="shared" si="65"/>
        <v>45382</v>
      </c>
      <c r="K951" s="116" t="s">
        <v>2175</v>
      </c>
    </row>
    <row r="952" spans="1:11" x14ac:dyDescent="0.15">
      <c r="A952" s="7" t="s">
        <v>2620</v>
      </c>
      <c r="B952" s="66">
        <v>45364</v>
      </c>
      <c r="C952" s="113" t="s">
        <v>2919</v>
      </c>
      <c r="D952" s="126" t="s">
        <v>3116</v>
      </c>
      <c r="E952" s="91">
        <v>0</v>
      </c>
      <c r="F952" s="91">
        <v>5270.7</v>
      </c>
      <c r="G952" s="92">
        <f t="shared" si="64"/>
        <v>154151.5299999998</v>
      </c>
      <c r="H952" s="170"/>
      <c r="I952" s="94">
        <f t="shared" si="63"/>
        <v>5270.7</v>
      </c>
      <c r="J952" s="115">
        <f t="shared" si="65"/>
        <v>45382</v>
      </c>
      <c r="K952" s="116" t="s">
        <v>2175</v>
      </c>
    </row>
    <row r="953" spans="1:11" x14ac:dyDescent="0.15">
      <c r="A953" s="7" t="s">
        <v>2620</v>
      </c>
      <c r="B953" s="66">
        <v>45364</v>
      </c>
      <c r="C953" s="113" t="s">
        <v>2062</v>
      </c>
      <c r="D953" s="126" t="s">
        <v>3117</v>
      </c>
      <c r="E953" s="91">
        <v>0</v>
      </c>
      <c r="F953" s="91">
        <v>1172.46</v>
      </c>
      <c r="G953" s="92">
        <f t="shared" si="64"/>
        <v>155323.98999999979</v>
      </c>
      <c r="H953" s="170"/>
      <c r="I953" s="94">
        <f t="shared" si="63"/>
        <v>1172.46</v>
      </c>
      <c r="J953" s="115">
        <f t="shared" si="65"/>
        <v>45382</v>
      </c>
      <c r="K953" s="116" t="s">
        <v>2175</v>
      </c>
    </row>
    <row r="954" spans="1:11" x14ac:dyDescent="0.15">
      <c r="A954" s="7" t="s">
        <v>2620</v>
      </c>
      <c r="B954" s="66">
        <v>45364</v>
      </c>
      <c r="C954" s="113" t="s">
        <v>2062</v>
      </c>
      <c r="D954" s="126" t="s">
        <v>3118</v>
      </c>
      <c r="E954" s="91">
        <v>0</v>
      </c>
      <c r="F954" s="91">
        <v>1172.46</v>
      </c>
      <c r="G954" s="92">
        <f t="shared" si="64"/>
        <v>156496.44999999978</v>
      </c>
      <c r="H954" s="170"/>
      <c r="I954" s="94">
        <f t="shared" si="63"/>
        <v>1172.46</v>
      </c>
      <c r="J954" s="115">
        <f t="shared" si="65"/>
        <v>45382</v>
      </c>
      <c r="K954" s="116" t="s">
        <v>2175</v>
      </c>
    </row>
    <row r="955" spans="1:11" x14ac:dyDescent="0.15">
      <c r="A955" s="7" t="s">
        <v>2620</v>
      </c>
      <c r="B955" s="66">
        <v>45364</v>
      </c>
      <c r="C955" s="113" t="s">
        <v>2062</v>
      </c>
      <c r="D955" s="126" t="s">
        <v>3119</v>
      </c>
      <c r="E955" s="91">
        <v>0</v>
      </c>
      <c r="F955" s="91">
        <v>1172.46</v>
      </c>
      <c r="G955" s="92">
        <f t="shared" si="64"/>
        <v>157668.90999999977</v>
      </c>
      <c r="H955" s="170"/>
      <c r="I955" s="94">
        <f t="shared" si="63"/>
        <v>1172.46</v>
      </c>
      <c r="J955" s="115">
        <f t="shared" si="65"/>
        <v>45382</v>
      </c>
      <c r="K955" s="116" t="s">
        <v>2175</v>
      </c>
    </row>
    <row r="956" spans="1:11" x14ac:dyDescent="0.15">
      <c r="A956" s="7" t="s">
        <v>2619</v>
      </c>
      <c r="B956" s="66">
        <v>45364</v>
      </c>
      <c r="C956" s="113" t="s">
        <v>2704</v>
      </c>
      <c r="D956" s="126" t="s">
        <v>3120</v>
      </c>
      <c r="E956" s="91">
        <v>0</v>
      </c>
      <c r="F956" s="91">
        <v>5618.02</v>
      </c>
      <c r="G956" s="92">
        <f t="shared" si="64"/>
        <v>163286.92999999976</v>
      </c>
      <c r="H956" s="170"/>
      <c r="I956" s="94">
        <f t="shared" si="63"/>
        <v>5618.02</v>
      </c>
      <c r="J956" s="115">
        <f t="shared" si="65"/>
        <v>45382</v>
      </c>
      <c r="K956" s="116" t="s">
        <v>2175</v>
      </c>
    </row>
    <row r="957" spans="1:11" x14ac:dyDescent="0.15">
      <c r="A957" s="7" t="s">
        <v>2619</v>
      </c>
      <c r="B957" s="66">
        <v>45364</v>
      </c>
      <c r="C957" s="113" t="s">
        <v>2704</v>
      </c>
      <c r="D957" s="126" t="s">
        <v>3121</v>
      </c>
      <c r="E957" s="91">
        <v>0</v>
      </c>
      <c r="F957" s="91">
        <v>10500</v>
      </c>
      <c r="G957" s="92">
        <f t="shared" si="64"/>
        <v>173786.92999999976</v>
      </c>
      <c r="H957" s="170"/>
      <c r="I957" s="94">
        <f t="shared" si="63"/>
        <v>10500</v>
      </c>
      <c r="J957" s="115">
        <f t="shared" si="65"/>
        <v>45382</v>
      </c>
      <c r="K957" s="116" t="s">
        <v>1866</v>
      </c>
    </row>
    <row r="958" spans="1:11" x14ac:dyDescent="0.15">
      <c r="A958" s="7" t="s">
        <v>2619</v>
      </c>
      <c r="B958" s="66">
        <v>45365</v>
      </c>
      <c r="C958" s="113" t="s">
        <v>2730</v>
      </c>
      <c r="D958" s="126" t="s">
        <v>3122</v>
      </c>
      <c r="E958" s="91">
        <v>0</v>
      </c>
      <c r="F958" s="91">
        <v>360</v>
      </c>
      <c r="G958" s="92">
        <f t="shared" si="64"/>
        <v>174146.92999999976</v>
      </c>
      <c r="H958" s="170"/>
      <c r="I958" s="94">
        <f t="shared" si="63"/>
        <v>360</v>
      </c>
      <c r="J958" s="115">
        <f t="shared" si="65"/>
        <v>45382</v>
      </c>
      <c r="K958" s="116" t="s">
        <v>1866</v>
      </c>
    </row>
    <row r="959" spans="1:11" x14ac:dyDescent="0.15">
      <c r="A959" s="7" t="s">
        <v>2619</v>
      </c>
      <c r="B959" s="66">
        <v>45365</v>
      </c>
      <c r="C959" s="113" t="s">
        <v>3123</v>
      </c>
      <c r="D959" s="126" t="s">
        <v>3124</v>
      </c>
      <c r="E959" s="91">
        <v>0</v>
      </c>
      <c r="F959" s="91">
        <v>4836.28</v>
      </c>
      <c r="G959" s="92">
        <f t="shared" si="64"/>
        <v>178983.20999999976</v>
      </c>
      <c r="H959" s="170"/>
      <c r="I959" s="94">
        <f t="shared" si="63"/>
        <v>4836.28</v>
      </c>
      <c r="J959" s="115">
        <f t="shared" si="65"/>
        <v>45382</v>
      </c>
      <c r="K959" s="116" t="s">
        <v>1866</v>
      </c>
    </row>
    <row r="960" spans="1:11" x14ac:dyDescent="0.15">
      <c r="A960" s="7" t="s">
        <v>2619</v>
      </c>
      <c r="B960" s="66">
        <v>45365</v>
      </c>
      <c r="C960" s="113" t="s">
        <v>2004</v>
      </c>
      <c r="D960" s="126" t="s">
        <v>3125</v>
      </c>
      <c r="E960" s="91">
        <v>0</v>
      </c>
      <c r="F960" s="91">
        <v>1500</v>
      </c>
      <c r="G960" s="92">
        <f t="shared" si="64"/>
        <v>180483.20999999976</v>
      </c>
      <c r="H960" s="170"/>
      <c r="I960" s="94">
        <f t="shared" si="63"/>
        <v>1500</v>
      </c>
      <c r="J960" s="115">
        <f t="shared" si="65"/>
        <v>45382</v>
      </c>
      <c r="K960" s="116" t="s">
        <v>1866</v>
      </c>
    </row>
    <row r="961" spans="1:11" x14ac:dyDescent="0.15">
      <c r="A961" s="7" t="s">
        <v>2619</v>
      </c>
      <c r="B961" s="66">
        <v>45365</v>
      </c>
      <c r="C961" s="113" t="s">
        <v>2905</v>
      </c>
      <c r="D961" s="126" t="s">
        <v>3126</v>
      </c>
      <c r="E961" s="91">
        <v>4099.8</v>
      </c>
      <c r="F961" s="91">
        <v>0</v>
      </c>
      <c r="G961" s="92">
        <f t="shared" si="64"/>
        <v>176383.40999999977</v>
      </c>
      <c r="H961" s="170"/>
      <c r="I961" s="94">
        <f t="shared" si="63"/>
        <v>-4099.8</v>
      </c>
      <c r="J961" s="115">
        <f t="shared" si="65"/>
        <v>45382</v>
      </c>
      <c r="K961" s="116" t="s">
        <v>13</v>
      </c>
    </row>
    <row r="962" spans="1:11" x14ac:dyDescent="0.15">
      <c r="A962" s="7" t="s">
        <v>2620</v>
      </c>
      <c r="B962" s="66">
        <v>45365</v>
      </c>
      <c r="C962" s="113" t="s">
        <v>2091</v>
      </c>
      <c r="D962" s="126" t="s">
        <v>3114</v>
      </c>
      <c r="E962" s="91">
        <v>0</v>
      </c>
      <c r="F962" s="91">
        <v>179.45</v>
      </c>
      <c r="G962" s="92">
        <f t="shared" si="64"/>
        <v>176562.85999999978</v>
      </c>
      <c r="H962" s="170"/>
      <c r="I962" s="94">
        <f t="shared" si="63"/>
        <v>179.45</v>
      </c>
      <c r="J962" s="115">
        <f t="shared" si="65"/>
        <v>45382</v>
      </c>
      <c r="K962" s="116" t="s">
        <v>2175</v>
      </c>
    </row>
    <row r="963" spans="1:11" x14ac:dyDescent="0.15">
      <c r="A963" s="7" t="s">
        <v>2620</v>
      </c>
      <c r="B963" s="66">
        <v>45369</v>
      </c>
      <c r="C963" s="113" t="s">
        <v>2153</v>
      </c>
      <c r="D963" s="126" t="s">
        <v>3127</v>
      </c>
      <c r="E963" s="91">
        <v>303.16000000000003</v>
      </c>
      <c r="F963" s="91">
        <v>0</v>
      </c>
      <c r="G963" s="92">
        <f t="shared" si="64"/>
        <v>176259.69999999978</v>
      </c>
      <c r="H963" s="170"/>
      <c r="I963" s="94">
        <f t="shared" si="63"/>
        <v>-303.16000000000003</v>
      </c>
      <c r="J963" s="115">
        <f t="shared" si="65"/>
        <v>45382</v>
      </c>
      <c r="K963" s="116" t="s">
        <v>1873</v>
      </c>
    </row>
    <row r="964" spans="1:11" x14ac:dyDescent="0.15">
      <c r="A964" s="7" t="s">
        <v>2620</v>
      </c>
      <c r="B964" s="66">
        <v>45369</v>
      </c>
      <c r="C964" s="113" t="s">
        <v>2153</v>
      </c>
      <c r="D964" s="126" t="s">
        <v>3128</v>
      </c>
      <c r="E964" s="91">
        <v>1177.6199999999999</v>
      </c>
      <c r="F964" s="91">
        <v>0</v>
      </c>
      <c r="G964" s="92">
        <f t="shared" si="64"/>
        <v>175082.07999999978</v>
      </c>
      <c r="H964" s="170"/>
      <c r="I964" s="94">
        <f t="shared" si="63"/>
        <v>-1177.6199999999999</v>
      </c>
      <c r="J964" s="115">
        <f t="shared" si="65"/>
        <v>45382</v>
      </c>
      <c r="K964" s="116" t="s">
        <v>1873</v>
      </c>
    </row>
    <row r="965" spans="1:11" x14ac:dyDescent="0.15">
      <c r="A965" s="7" t="s">
        <v>2620</v>
      </c>
      <c r="B965" s="66">
        <v>45369</v>
      </c>
      <c r="C965" s="113" t="s">
        <v>2098</v>
      </c>
      <c r="D965" s="126" t="s">
        <v>3129</v>
      </c>
      <c r="E965" s="91">
        <v>0</v>
      </c>
      <c r="F965" s="91">
        <v>2198.35</v>
      </c>
      <c r="G965" s="92">
        <f t="shared" si="64"/>
        <v>177280.42999999979</v>
      </c>
      <c r="H965" s="170"/>
      <c r="I965" s="94">
        <f t="shared" si="63"/>
        <v>2198.35</v>
      </c>
      <c r="J965" s="115">
        <f t="shared" si="65"/>
        <v>45382</v>
      </c>
      <c r="K965" s="116" t="s">
        <v>2175</v>
      </c>
    </row>
    <row r="966" spans="1:11" x14ac:dyDescent="0.15">
      <c r="A966" s="7" t="s">
        <v>2620</v>
      </c>
      <c r="B966" s="66">
        <v>45369</v>
      </c>
      <c r="C966" s="113" t="s">
        <v>2919</v>
      </c>
      <c r="D966" s="126" t="s">
        <v>3130</v>
      </c>
      <c r="E966" s="91">
        <v>0</v>
      </c>
      <c r="F966" s="91">
        <v>5270.7</v>
      </c>
      <c r="G966" s="92">
        <f t="shared" si="64"/>
        <v>182551.1299999998</v>
      </c>
      <c r="H966" s="170"/>
      <c r="I966" s="94">
        <f t="shared" si="63"/>
        <v>5270.7</v>
      </c>
      <c r="J966" s="115">
        <f t="shared" si="65"/>
        <v>45382</v>
      </c>
      <c r="K966" s="116" t="s">
        <v>2175</v>
      </c>
    </row>
    <row r="967" spans="1:11" x14ac:dyDescent="0.15">
      <c r="A967" s="7" t="s">
        <v>2619</v>
      </c>
      <c r="B967" s="66">
        <v>45369</v>
      </c>
      <c r="C967" s="113" t="s">
        <v>2919</v>
      </c>
      <c r="D967" s="126" t="s">
        <v>3131</v>
      </c>
      <c r="E967" s="91">
        <v>0</v>
      </c>
      <c r="F967" s="91">
        <v>24600</v>
      </c>
      <c r="G967" s="92">
        <f t="shared" si="64"/>
        <v>207151.1299999998</v>
      </c>
      <c r="H967" s="170"/>
      <c r="I967" s="94">
        <f t="shared" ref="I967:I1030" si="66">-E967+F967</f>
        <v>24600</v>
      </c>
      <c r="J967" s="115">
        <f t="shared" si="65"/>
        <v>45382</v>
      </c>
      <c r="K967" s="116" t="s">
        <v>1866</v>
      </c>
    </row>
    <row r="968" spans="1:11" x14ac:dyDescent="0.15">
      <c r="A968" s="7" t="s">
        <v>2619</v>
      </c>
      <c r="B968" s="66">
        <v>45370</v>
      </c>
      <c r="C968" s="113" t="s">
        <v>2131</v>
      </c>
      <c r="D968" s="126" t="s">
        <v>3132</v>
      </c>
      <c r="E968" s="91">
        <v>282.70999999999998</v>
      </c>
      <c r="F968" s="91">
        <v>0</v>
      </c>
      <c r="G968" s="92">
        <f t="shared" si="64"/>
        <v>206868.41999999981</v>
      </c>
      <c r="H968" s="170"/>
      <c r="I968" s="94">
        <f t="shared" si="66"/>
        <v>-282.70999999999998</v>
      </c>
      <c r="J968" s="115">
        <f t="shared" si="65"/>
        <v>45382</v>
      </c>
      <c r="K968" s="116" t="s">
        <v>1882</v>
      </c>
    </row>
    <row r="969" spans="1:11" x14ac:dyDescent="0.15">
      <c r="A969" s="7" t="s">
        <v>2619</v>
      </c>
      <c r="B969" s="66">
        <v>45370</v>
      </c>
      <c r="C969" s="113" t="s">
        <v>2131</v>
      </c>
      <c r="D969" s="126" t="s">
        <v>3133</v>
      </c>
      <c r="E969" s="91">
        <v>25.06</v>
      </c>
      <c r="F969" s="91">
        <v>0</v>
      </c>
      <c r="G969" s="92">
        <f t="shared" si="64"/>
        <v>206843.35999999981</v>
      </c>
      <c r="H969" s="170"/>
      <c r="I969" s="94">
        <f t="shared" si="66"/>
        <v>-25.06</v>
      </c>
      <c r="J969" s="115">
        <f t="shared" si="65"/>
        <v>45382</v>
      </c>
      <c r="K969" s="116" t="s">
        <v>1882</v>
      </c>
    </row>
    <row r="970" spans="1:11" x14ac:dyDescent="0.15">
      <c r="A970" s="7" t="s">
        <v>2619</v>
      </c>
      <c r="B970" s="66">
        <v>45370</v>
      </c>
      <c r="C970" s="113" t="s">
        <v>2131</v>
      </c>
      <c r="D970" s="126" t="s">
        <v>3134</v>
      </c>
      <c r="E970" s="91">
        <v>25.06</v>
      </c>
      <c r="F970" s="91">
        <v>0</v>
      </c>
      <c r="G970" s="92">
        <f t="shared" si="64"/>
        <v>206818.29999999981</v>
      </c>
      <c r="H970" s="170"/>
      <c r="I970" s="94">
        <f t="shared" si="66"/>
        <v>-25.06</v>
      </c>
      <c r="J970" s="115">
        <f t="shared" si="65"/>
        <v>45382</v>
      </c>
      <c r="K970" s="116" t="s">
        <v>1882</v>
      </c>
    </row>
    <row r="971" spans="1:11" x14ac:dyDescent="0.15">
      <c r="A971" s="7" t="s">
        <v>2619</v>
      </c>
      <c r="B971" s="66">
        <v>45370</v>
      </c>
      <c r="C971" s="113" t="s">
        <v>2131</v>
      </c>
      <c r="D971" s="126" t="s">
        <v>3135</v>
      </c>
      <c r="E971" s="91">
        <v>76.13</v>
      </c>
      <c r="F971" s="91">
        <v>0</v>
      </c>
      <c r="G971" s="92">
        <f t="shared" si="64"/>
        <v>206742.16999999981</v>
      </c>
      <c r="H971" s="170"/>
      <c r="I971" s="94">
        <f t="shared" si="66"/>
        <v>-76.13</v>
      </c>
      <c r="J971" s="115">
        <f t="shared" si="65"/>
        <v>45382</v>
      </c>
      <c r="K971" s="116" t="s">
        <v>1882</v>
      </c>
    </row>
    <row r="972" spans="1:11" x14ac:dyDescent="0.15">
      <c r="A972" s="7" t="s">
        <v>2619</v>
      </c>
      <c r="B972" s="66">
        <v>45370</v>
      </c>
      <c r="C972" s="113" t="s">
        <v>2131</v>
      </c>
      <c r="D972" s="126" t="s">
        <v>3136</v>
      </c>
      <c r="E972" s="91">
        <v>76.13</v>
      </c>
      <c r="F972" s="91">
        <v>0</v>
      </c>
      <c r="G972" s="92">
        <f t="shared" si="64"/>
        <v>206666.0399999998</v>
      </c>
      <c r="H972" s="170"/>
      <c r="I972" s="94">
        <f t="shared" si="66"/>
        <v>-76.13</v>
      </c>
      <c r="J972" s="115">
        <f t="shared" si="65"/>
        <v>45382</v>
      </c>
      <c r="K972" s="116" t="s">
        <v>1882</v>
      </c>
    </row>
    <row r="973" spans="1:11" x14ac:dyDescent="0.15">
      <c r="A973" s="7" t="s">
        <v>2619</v>
      </c>
      <c r="B973" s="66">
        <v>45370</v>
      </c>
      <c r="C973" s="113" t="s">
        <v>2131</v>
      </c>
      <c r="D973" s="126" t="s">
        <v>3137</v>
      </c>
      <c r="E973" s="91">
        <v>157.96</v>
      </c>
      <c r="F973" s="91">
        <v>0</v>
      </c>
      <c r="G973" s="92">
        <f t="shared" si="64"/>
        <v>206508.07999999981</v>
      </c>
      <c r="H973" s="170"/>
      <c r="I973" s="94">
        <f t="shared" si="66"/>
        <v>-157.96</v>
      </c>
      <c r="J973" s="115">
        <f t="shared" si="65"/>
        <v>45382</v>
      </c>
      <c r="K973" s="116" t="s">
        <v>1882</v>
      </c>
    </row>
    <row r="974" spans="1:11" x14ac:dyDescent="0.15">
      <c r="A974" s="7" t="s">
        <v>2619</v>
      </c>
      <c r="B974" s="66">
        <v>45370</v>
      </c>
      <c r="C974" s="113" t="s">
        <v>2131</v>
      </c>
      <c r="D974" s="126" t="s">
        <v>3138</v>
      </c>
      <c r="E974" s="91">
        <v>244.57</v>
      </c>
      <c r="F974" s="91">
        <v>0</v>
      </c>
      <c r="G974" s="92">
        <f t="shared" si="64"/>
        <v>206263.50999999981</v>
      </c>
      <c r="H974" s="170"/>
      <c r="I974" s="94">
        <f t="shared" si="66"/>
        <v>-244.57</v>
      </c>
      <c r="J974" s="115">
        <f t="shared" si="65"/>
        <v>45382</v>
      </c>
      <c r="K974" s="116" t="s">
        <v>1882</v>
      </c>
    </row>
    <row r="975" spans="1:11" x14ac:dyDescent="0.15">
      <c r="A975" s="7" t="s">
        <v>2619</v>
      </c>
      <c r="B975" s="66">
        <v>45370</v>
      </c>
      <c r="C975" s="113" t="s">
        <v>2131</v>
      </c>
      <c r="D975" s="126" t="s">
        <v>3139</v>
      </c>
      <c r="E975" s="91">
        <v>115.71</v>
      </c>
      <c r="F975" s="91">
        <v>0</v>
      </c>
      <c r="G975" s="92">
        <f t="shared" si="64"/>
        <v>206147.79999999981</v>
      </c>
      <c r="H975" s="170"/>
      <c r="I975" s="94">
        <f t="shared" si="66"/>
        <v>-115.71</v>
      </c>
      <c r="J975" s="115">
        <f t="shared" si="65"/>
        <v>45382</v>
      </c>
      <c r="K975" s="116" t="s">
        <v>1882</v>
      </c>
    </row>
    <row r="976" spans="1:11" x14ac:dyDescent="0.15">
      <c r="A976" s="7" t="s">
        <v>2619</v>
      </c>
      <c r="B976" s="66">
        <v>45370</v>
      </c>
      <c r="C976" s="113" t="s">
        <v>2131</v>
      </c>
      <c r="D976" s="126" t="s">
        <v>3140</v>
      </c>
      <c r="E976" s="91">
        <v>66.989999999999995</v>
      </c>
      <c r="F976" s="91">
        <v>0</v>
      </c>
      <c r="G976" s="92">
        <f t="shared" si="64"/>
        <v>206080.80999999982</v>
      </c>
      <c r="H976" s="170"/>
      <c r="I976" s="94">
        <f t="shared" si="66"/>
        <v>-66.989999999999995</v>
      </c>
      <c r="J976" s="115">
        <f t="shared" si="65"/>
        <v>45382</v>
      </c>
      <c r="K976" s="116" t="s">
        <v>1882</v>
      </c>
    </row>
    <row r="977" spans="1:11" x14ac:dyDescent="0.15">
      <c r="A977" s="7" t="s">
        <v>2619</v>
      </c>
      <c r="B977" s="66">
        <v>45370</v>
      </c>
      <c r="C977" s="113" t="s">
        <v>2131</v>
      </c>
      <c r="D977" s="126" t="s">
        <v>3141</v>
      </c>
      <c r="E977" s="91">
        <v>124.79</v>
      </c>
      <c r="F977" s="91">
        <v>0</v>
      </c>
      <c r="G977" s="92">
        <f t="shared" si="64"/>
        <v>205956.01999999981</v>
      </c>
      <c r="H977" s="170"/>
      <c r="I977" s="94">
        <f t="shared" si="66"/>
        <v>-124.79</v>
      </c>
      <c r="J977" s="115">
        <f t="shared" si="65"/>
        <v>45382</v>
      </c>
      <c r="K977" s="116" t="s">
        <v>1882</v>
      </c>
    </row>
    <row r="978" spans="1:11" x14ac:dyDescent="0.15">
      <c r="A978" s="7" t="s">
        <v>2619</v>
      </c>
      <c r="B978" s="66">
        <v>45370</v>
      </c>
      <c r="C978" s="113" t="s">
        <v>2131</v>
      </c>
      <c r="D978" s="126" t="s">
        <v>3142</v>
      </c>
      <c r="E978" s="91">
        <v>21.91</v>
      </c>
      <c r="F978" s="91">
        <v>0</v>
      </c>
      <c r="G978" s="92">
        <f t="shared" si="64"/>
        <v>205934.10999999981</v>
      </c>
      <c r="H978" s="170"/>
      <c r="I978" s="94">
        <f t="shared" si="66"/>
        <v>-21.91</v>
      </c>
      <c r="J978" s="115">
        <f t="shared" si="65"/>
        <v>45382</v>
      </c>
      <c r="K978" s="116" t="s">
        <v>1882</v>
      </c>
    </row>
    <row r="979" spans="1:11" x14ac:dyDescent="0.15">
      <c r="A979" s="7" t="s">
        <v>2619</v>
      </c>
      <c r="B979" s="66">
        <v>45370</v>
      </c>
      <c r="C979" s="113" t="s">
        <v>2131</v>
      </c>
      <c r="D979" s="126" t="s">
        <v>3143</v>
      </c>
      <c r="E979" s="91">
        <v>115</v>
      </c>
      <c r="F979" s="91">
        <v>0</v>
      </c>
      <c r="G979" s="92">
        <f t="shared" si="64"/>
        <v>205819.10999999981</v>
      </c>
      <c r="H979" s="170"/>
      <c r="I979" s="94">
        <f t="shared" si="66"/>
        <v>-115</v>
      </c>
      <c r="J979" s="115">
        <f t="shared" si="65"/>
        <v>45382</v>
      </c>
      <c r="K979" s="116" t="s">
        <v>1882</v>
      </c>
    </row>
    <row r="980" spans="1:11" x14ac:dyDescent="0.15">
      <c r="A980" s="7" t="s">
        <v>2619</v>
      </c>
      <c r="B980" s="66">
        <v>45370</v>
      </c>
      <c r="C980" s="113" t="s">
        <v>2131</v>
      </c>
      <c r="D980" s="126" t="s">
        <v>3144</v>
      </c>
      <c r="E980" s="91">
        <v>366.42</v>
      </c>
      <c r="F980" s="91">
        <v>0</v>
      </c>
      <c r="G980" s="92">
        <f t="shared" si="64"/>
        <v>205452.6899999998</v>
      </c>
      <c r="H980" s="170"/>
      <c r="I980" s="94">
        <f t="shared" si="66"/>
        <v>-366.42</v>
      </c>
      <c r="J980" s="115">
        <f t="shared" si="65"/>
        <v>45382</v>
      </c>
      <c r="K980" s="116" t="s">
        <v>1882</v>
      </c>
    </row>
    <row r="981" spans="1:11" x14ac:dyDescent="0.15">
      <c r="A981" s="7" t="s">
        <v>2619</v>
      </c>
      <c r="B981" s="66">
        <v>45370</v>
      </c>
      <c r="C981" s="113" t="s">
        <v>2131</v>
      </c>
      <c r="D981" s="126" t="s">
        <v>3145</v>
      </c>
      <c r="E981" s="91">
        <v>2.63</v>
      </c>
      <c r="F981" s="91">
        <v>0</v>
      </c>
      <c r="G981" s="92">
        <f t="shared" si="64"/>
        <v>205450.05999999979</v>
      </c>
      <c r="H981" s="170"/>
      <c r="I981" s="94">
        <f t="shared" si="66"/>
        <v>-2.63</v>
      </c>
      <c r="J981" s="115">
        <f t="shared" si="65"/>
        <v>45382</v>
      </c>
      <c r="K981" s="116" t="s">
        <v>1882</v>
      </c>
    </row>
    <row r="982" spans="1:11" x14ac:dyDescent="0.15">
      <c r="A982" s="7" t="s">
        <v>2619</v>
      </c>
      <c r="B982" s="66">
        <v>45370</v>
      </c>
      <c r="C982" s="113" t="s">
        <v>2131</v>
      </c>
      <c r="D982" s="126" t="s">
        <v>3146</v>
      </c>
      <c r="E982" s="91">
        <v>2.63</v>
      </c>
      <c r="F982" s="91">
        <v>0</v>
      </c>
      <c r="G982" s="92">
        <f t="shared" si="64"/>
        <v>205447.42999999979</v>
      </c>
      <c r="H982" s="170"/>
      <c r="I982" s="94">
        <f t="shared" si="66"/>
        <v>-2.63</v>
      </c>
      <c r="J982" s="115">
        <f t="shared" si="65"/>
        <v>45382</v>
      </c>
      <c r="K982" s="116" t="s">
        <v>1882</v>
      </c>
    </row>
    <row r="983" spans="1:11" x14ac:dyDescent="0.15">
      <c r="A983" s="7" t="s">
        <v>2619</v>
      </c>
      <c r="B983" s="66">
        <v>45370</v>
      </c>
      <c r="C983" s="113" t="s">
        <v>2131</v>
      </c>
      <c r="D983" s="126" t="s">
        <v>3147</v>
      </c>
      <c r="E983" s="91">
        <v>16.13</v>
      </c>
      <c r="F983" s="91">
        <v>0</v>
      </c>
      <c r="G983" s="92">
        <f t="shared" si="64"/>
        <v>205431.29999999978</v>
      </c>
      <c r="H983" s="170"/>
      <c r="I983" s="94">
        <f t="shared" si="66"/>
        <v>-16.13</v>
      </c>
      <c r="J983" s="115">
        <f t="shared" si="65"/>
        <v>45382</v>
      </c>
      <c r="K983" s="116" t="s">
        <v>1882</v>
      </c>
    </row>
    <row r="984" spans="1:11" x14ac:dyDescent="0.15">
      <c r="A984" s="7" t="s">
        <v>2619</v>
      </c>
      <c r="B984" s="66">
        <v>45370</v>
      </c>
      <c r="C984" s="113" t="s">
        <v>2131</v>
      </c>
      <c r="D984" s="126" t="s">
        <v>3148</v>
      </c>
      <c r="E984" s="91">
        <v>77.540000000000006</v>
      </c>
      <c r="F984" s="91">
        <v>0</v>
      </c>
      <c r="G984" s="92">
        <f t="shared" si="64"/>
        <v>205353.75999999978</v>
      </c>
      <c r="H984" s="170"/>
      <c r="I984" s="94">
        <f t="shared" si="66"/>
        <v>-77.540000000000006</v>
      </c>
      <c r="J984" s="115">
        <f t="shared" si="65"/>
        <v>45382</v>
      </c>
      <c r="K984" s="116" t="s">
        <v>1882</v>
      </c>
    </row>
    <row r="985" spans="1:11" x14ac:dyDescent="0.15">
      <c r="A985" s="7" t="s">
        <v>2619</v>
      </c>
      <c r="B985" s="66">
        <v>45370</v>
      </c>
      <c r="C985" s="113" t="s">
        <v>2131</v>
      </c>
      <c r="D985" s="126" t="s">
        <v>3149</v>
      </c>
      <c r="E985" s="91">
        <v>171.27</v>
      </c>
      <c r="F985" s="91">
        <v>0</v>
      </c>
      <c r="G985" s="92">
        <f t="shared" si="64"/>
        <v>205182.48999999979</v>
      </c>
      <c r="H985" s="170"/>
      <c r="I985" s="94">
        <f t="shared" si="66"/>
        <v>-171.27</v>
      </c>
      <c r="J985" s="115">
        <f t="shared" si="65"/>
        <v>45382</v>
      </c>
      <c r="K985" s="116" t="s">
        <v>1882</v>
      </c>
    </row>
    <row r="986" spans="1:11" x14ac:dyDescent="0.15">
      <c r="A986" s="7" t="s">
        <v>2619</v>
      </c>
      <c r="B986" s="66">
        <v>45370</v>
      </c>
      <c r="C986" s="113" t="s">
        <v>2131</v>
      </c>
      <c r="D986" s="126" t="s">
        <v>3150</v>
      </c>
      <c r="E986" s="91">
        <v>25.97</v>
      </c>
      <c r="F986" s="91">
        <v>0</v>
      </c>
      <c r="G986" s="92">
        <f t="shared" si="64"/>
        <v>205156.51999999979</v>
      </c>
      <c r="H986" s="170"/>
      <c r="I986" s="94">
        <f t="shared" si="66"/>
        <v>-25.97</v>
      </c>
      <c r="J986" s="115">
        <f t="shared" si="65"/>
        <v>45382</v>
      </c>
      <c r="K986" s="116" t="s">
        <v>1882</v>
      </c>
    </row>
    <row r="987" spans="1:11" x14ac:dyDescent="0.15">
      <c r="A987" s="7" t="s">
        <v>2619</v>
      </c>
      <c r="B987" s="66">
        <v>45370</v>
      </c>
      <c r="C987" s="113" t="s">
        <v>2131</v>
      </c>
      <c r="D987" s="126" t="s">
        <v>3151</v>
      </c>
      <c r="E987" s="91">
        <v>171.45</v>
      </c>
      <c r="F987" s="91">
        <v>0</v>
      </c>
      <c r="G987" s="92">
        <f t="shared" si="64"/>
        <v>204985.06999999977</v>
      </c>
      <c r="H987" s="170"/>
      <c r="I987" s="94">
        <f t="shared" si="66"/>
        <v>-171.45</v>
      </c>
      <c r="J987" s="115">
        <f t="shared" si="65"/>
        <v>45382</v>
      </c>
      <c r="K987" s="116" t="s">
        <v>1882</v>
      </c>
    </row>
    <row r="988" spans="1:11" x14ac:dyDescent="0.15">
      <c r="A988" s="7" t="s">
        <v>2619</v>
      </c>
      <c r="B988" s="66">
        <v>45370</v>
      </c>
      <c r="C988" s="113" t="s">
        <v>2131</v>
      </c>
      <c r="D988" s="126" t="s">
        <v>3152</v>
      </c>
      <c r="E988" s="91">
        <v>407.33</v>
      </c>
      <c r="F988" s="91">
        <v>0</v>
      </c>
      <c r="G988" s="92">
        <f t="shared" si="64"/>
        <v>204577.73999999979</v>
      </c>
      <c r="H988" s="170"/>
      <c r="I988" s="94">
        <f t="shared" si="66"/>
        <v>-407.33</v>
      </c>
      <c r="J988" s="115">
        <f t="shared" si="65"/>
        <v>45382</v>
      </c>
      <c r="K988" s="116" t="s">
        <v>1882</v>
      </c>
    </row>
    <row r="989" spans="1:11" x14ac:dyDescent="0.15">
      <c r="A989" s="7" t="s">
        <v>2619</v>
      </c>
      <c r="B989" s="66">
        <v>45370</v>
      </c>
      <c r="C989" s="113" t="s">
        <v>2131</v>
      </c>
      <c r="D989" s="126" t="s">
        <v>3153</v>
      </c>
      <c r="E989" s="91">
        <v>400.51</v>
      </c>
      <c r="F989" s="91">
        <v>0</v>
      </c>
      <c r="G989" s="92">
        <f t="shared" si="64"/>
        <v>204177.22999999978</v>
      </c>
      <c r="H989" s="170"/>
      <c r="I989" s="94">
        <f t="shared" si="66"/>
        <v>-400.51</v>
      </c>
      <c r="J989" s="115">
        <f t="shared" si="65"/>
        <v>45382</v>
      </c>
      <c r="K989" s="116" t="s">
        <v>1882</v>
      </c>
    </row>
    <row r="990" spans="1:11" x14ac:dyDescent="0.15">
      <c r="A990" s="7" t="s">
        <v>2619</v>
      </c>
      <c r="B990" s="66">
        <v>45370</v>
      </c>
      <c r="C990" s="113" t="s">
        <v>2131</v>
      </c>
      <c r="D990" s="126" t="s">
        <v>3154</v>
      </c>
      <c r="E990" s="91">
        <v>96.15</v>
      </c>
      <c r="F990" s="91">
        <v>0</v>
      </c>
      <c r="G990" s="92">
        <f t="shared" si="64"/>
        <v>204081.07999999978</v>
      </c>
      <c r="H990" s="170"/>
      <c r="I990" s="94">
        <f t="shared" si="66"/>
        <v>-96.15</v>
      </c>
      <c r="J990" s="115">
        <f t="shared" si="65"/>
        <v>45382</v>
      </c>
      <c r="K990" s="116" t="s">
        <v>1882</v>
      </c>
    </row>
    <row r="991" spans="1:11" x14ac:dyDescent="0.15">
      <c r="A991" s="7" t="s">
        <v>2619</v>
      </c>
      <c r="B991" s="66">
        <v>45370</v>
      </c>
      <c r="C991" s="113" t="s">
        <v>2131</v>
      </c>
      <c r="D991" s="126" t="s">
        <v>3155</v>
      </c>
      <c r="E991" s="91">
        <v>22.72</v>
      </c>
      <c r="F991" s="91">
        <v>0</v>
      </c>
      <c r="G991" s="92">
        <f t="shared" si="64"/>
        <v>204058.35999999978</v>
      </c>
      <c r="H991" s="170"/>
      <c r="I991" s="94">
        <f t="shared" si="66"/>
        <v>-22.72</v>
      </c>
      <c r="J991" s="115">
        <f t="shared" si="65"/>
        <v>45382</v>
      </c>
      <c r="K991" s="116" t="s">
        <v>1882</v>
      </c>
    </row>
    <row r="992" spans="1:11" x14ac:dyDescent="0.15">
      <c r="A992" s="7" t="s">
        <v>2619</v>
      </c>
      <c r="B992" s="66">
        <v>45370</v>
      </c>
      <c r="C992" s="113" t="s">
        <v>2131</v>
      </c>
      <c r="D992" s="126" t="s">
        <v>3156</v>
      </c>
      <c r="E992" s="91">
        <v>211.83</v>
      </c>
      <c r="F992" s="91">
        <v>0</v>
      </c>
      <c r="G992" s="92">
        <f t="shared" si="64"/>
        <v>203846.5299999998</v>
      </c>
      <c r="H992" s="170"/>
      <c r="I992" s="94">
        <f t="shared" si="66"/>
        <v>-211.83</v>
      </c>
      <c r="J992" s="115">
        <f t="shared" si="65"/>
        <v>45382</v>
      </c>
      <c r="K992" s="116" t="s">
        <v>1882</v>
      </c>
    </row>
    <row r="993" spans="1:11" x14ac:dyDescent="0.15">
      <c r="A993" s="7" t="s">
        <v>2619</v>
      </c>
      <c r="B993" s="66">
        <v>45370</v>
      </c>
      <c r="C993" s="113" t="s">
        <v>2131</v>
      </c>
      <c r="D993" s="126" t="s">
        <v>3157</v>
      </c>
      <c r="E993" s="91">
        <v>295.37</v>
      </c>
      <c r="F993" s="91">
        <v>0</v>
      </c>
      <c r="G993" s="92">
        <f t="shared" si="64"/>
        <v>203551.1599999998</v>
      </c>
      <c r="H993" s="170"/>
      <c r="I993" s="94">
        <f t="shared" si="66"/>
        <v>-295.37</v>
      </c>
      <c r="J993" s="115">
        <f t="shared" si="65"/>
        <v>45382</v>
      </c>
      <c r="K993" s="116" t="s">
        <v>1882</v>
      </c>
    </row>
    <row r="994" spans="1:11" x14ac:dyDescent="0.15">
      <c r="A994" s="7" t="s">
        <v>2619</v>
      </c>
      <c r="B994" s="66">
        <v>45370</v>
      </c>
      <c r="C994" s="113" t="s">
        <v>2131</v>
      </c>
      <c r="D994" s="126" t="s">
        <v>3158</v>
      </c>
      <c r="E994" s="91">
        <v>311.55</v>
      </c>
      <c r="F994" s="91">
        <v>0</v>
      </c>
      <c r="G994" s="92">
        <f t="shared" si="64"/>
        <v>203239.60999999981</v>
      </c>
      <c r="H994" s="170"/>
      <c r="I994" s="94">
        <f t="shared" si="66"/>
        <v>-311.55</v>
      </c>
      <c r="J994" s="115">
        <f t="shared" si="65"/>
        <v>45382</v>
      </c>
      <c r="K994" s="116" t="s">
        <v>1882</v>
      </c>
    </row>
    <row r="995" spans="1:11" x14ac:dyDescent="0.15">
      <c r="A995" s="7" t="s">
        <v>2620</v>
      </c>
      <c r="B995" s="66">
        <v>45370</v>
      </c>
      <c r="C995" s="113" t="s">
        <v>3159</v>
      </c>
      <c r="D995" s="126" t="s">
        <v>3160</v>
      </c>
      <c r="E995" s="91">
        <v>1314</v>
      </c>
      <c r="F995" s="91">
        <v>0</v>
      </c>
      <c r="G995" s="92">
        <f t="shared" si="64"/>
        <v>201925.60999999981</v>
      </c>
      <c r="H995" s="170"/>
      <c r="I995" s="94">
        <f t="shared" si="66"/>
        <v>-1314</v>
      </c>
      <c r="J995" s="115">
        <f t="shared" si="65"/>
        <v>45382</v>
      </c>
      <c r="K995" s="116" t="s">
        <v>1879</v>
      </c>
    </row>
    <row r="996" spans="1:11" x14ac:dyDescent="0.15">
      <c r="A996" s="7" t="s">
        <v>2622</v>
      </c>
      <c r="B996" s="66">
        <v>45371</v>
      </c>
      <c r="C996" s="113" t="s">
        <v>1905</v>
      </c>
      <c r="D996" s="126" t="s">
        <v>3161</v>
      </c>
      <c r="E996" s="91">
        <v>184.34</v>
      </c>
      <c r="F996" s="91">
        <v>0</v>
      </c>
      <c r="G996" s="92">
        <f t="shared" si="64"/>
        <v>201741.26999999981</v>
      </c>
      <c r="H996" s="170"/>
      <c r="I996" s="94">
        <f t="shared" si="66"/>
        <v>-184.34</v>
      </c>
      <c r="J996" s="115">
        <f t="shared" si="65"/>
        <v>45382</v>
      </c>
      <c r="K996" s="116" t="s">
        <v>1882</v>
      </c>
    </row>
    <row r="997" spans="1:11" x14ac:dyDescent="0.15">
      <c r="A997" s="7" t="s">
        <v>2622</v>
      </c>
      <c r="B997" s="66">
        <v>45371</v>
      </c>
      <c r="C997" s="113" t="s">
        <v>2802</v>
      </c>
      <c r="D997" s="126" t="s">
        <v>3162</v>
      </c>
      <c r="E997" s="91">
        <v>7842.83</v>
      </c>
      <c r="F997" s="91">
        <v>0</v>
      </c>
      <c r="G997" s="92">
        <f t="shared" si="64"/>
        <v>193898.43999999983</v>
      </c>
      <c r="H997" s="170"/>
      <c r="I997" s="94">
        <f t="shared" si="66"/>
        <v>-7842.83</v>
      </c>
      <c r="J997" s="115">
        <f t="shared" si="65"/>
        <v>45382</v>
      </c>
      <c r="K997" s="116" t="s">
        <v>1875</v>
      </c>
    </row>
    <row r="998" spans="1:11" x14ac:dyDescent="0.15">
      <c r="A998" s="7" t="s">
        <v>2620</v>
      </c>
      <c r="B998" s="66">
        <v>45371</v>
      </c>
      <c r="C998" s="113" t="s">
        <v>3163</v>
      </c>
      <c r="D998" s="126" t="s">
        <v>3164</v>
      </c>
      <c r="E998" s="91">
        <v>1155</v>
      </c>
      <c r="F998" s="91">
        <v>0</v>
      </c>
      <c r="G998" s="92">
        <f t="shared" si="64"/>
        <v>192743.43999999983</v>
      </c>
      <c r="H998" s="170"/>
      <c r="I998" s="94">
        <f t="shared" si="66"/>
        <v>-1155</v>
      </c>
      <c r="J998" s="115">
        <f t="shared" si="65"/>
        <v>45382</v>
      </c>
      <c r="K998" s="116" t="s">
        <v>1877</v>
      </c>
    </row>
    <row r="999" spans="1:11" x14ac:dyDescent="0.15">
      <c r="A999" s="7" t="s">
        <v>2620</v>
      </c>
      <c r="B999" s="66">
        <v>45371</v>
      </c>
      <c r="C999" s="113" t="s">
        <v>2153</v>
      </c>
      <c r="D999" s="126" t="s">
        <v>3165</v>
      </c>
      <c r="E999" s="91">
        <v>111.6</v>
      </c>
      <c r="F999" s="91">
        <v>0</v>
      </c>
      <c r="G999" s="92">
        <f t="shared" si="64"/>
        <v>192631.83999999982</v>
      </c>
      <c r="H999" s="170"/>
      <c r="I999" s="94">
        <f t="shared" si="66"/>
        <v>-111.6</v>
      </c>
      <c r="J999" s="115">
        <f t="shared" si="65"/>
        <v>45382</v>
      </c>
      <c r="K999" s="116" t="s">
        <v>1873</v>
      </c>
    </row>
    <row r="1000" spans="1:11" x14ac:dyDescent="0.15">
      <c r="A1000" s="7" t="s">
        <v>2620</v>
      </c>
      <c r="B1000" s="66">
        <v>45371</v>
      </c>
      <c r="C1000" s="113" t="s">
        <v>2146</v>
      </c>
      <c r="D1000" s="126" t="s">
        <v>3166</v>
      </c>
      <c r="E1000" s="91">
        <v>288</v>
      </c>
      <c r="F1000" s="91">
        <v>0</v>
      </c>
      <c r="G1000" s="92">
        <f t="shared" ref="G1000:G1063" si="67">G999+F1000-E1000</f>
        <v>192343.83999999982</v>
      </c>
      <c r="H1000" s="170"/>
      <c r="I1000" s="94">
        <f t="shared" si="66"/>
        <v>-288</v>
      </c>
      <c r="J1000" s="115">
        <f t="shared" ref="J1000:J1063" si="68">EOMONTH(B1000,0)</f>
        <v>45382</v>
      </c>
      <c r="K1000" s="116" t="s">
        <v>1877</v>
      </c>
    </row>
    <row r="1001" spans="1:11" x14ac:dyDescent="0.15">
      <c r="A1001" s="7" t="s">
        <v>2620</v>
      </c>
      <c r="B1001" s="66">
        <v>45371</v>
      </c>
      <c r="C1001" s="113" t="s">
        <v>2131</v>
      </c>
      <c r="D1001" s="126" t="s">
        <v>3167</v>
      </c>
      <c r="E1001" s="91">
        <v>3453.67</v>
      </c>
      <c r="F1001" s="91">
        <v>0</v>
      </c>
      <c r="G1001" s="92">
        <f t="shared" si="67"/>
        <v>188890.16999999981</v>
      </c>
      <c r="H1001" s="170"/>
      <c r="I1001" s="94">
        <f t="shared" si="66"/>
        <v>-3453.67</v>
      </c>
      <c r="J1001" s="115">
        <f t="shared" si="68"/>
        <v>45382</v>
      </c>
      <c r="K1001" s="116" t="s">
        <v>1882</v>
      </c>
    </row>
    <row r="1002" spans="1:11" x14ac:dyDescent="0.15">
      <c r="A1002" s="7" t="s">
        <v>2620</v>
      </c>
      <c r="B1002" s="66">
        <v>45371</v>
      </c>
      <c r="C1002" s="113" t="s">
        <v>2131</v>
      </c>
      <c r="D1002" s="126" t="s">
        <v>3168</v>
      </c>
      <c r="E1002" s="91">
        <v>4557.8599999999997</v>
      </c>
      <c r="F1002" s="91">
        <v>0</v>
      </c>
      <c r="G1002" s="92">
        <f t="shared" si="67"/>
        <v>184332.30999999982</v>
      </c>
      <c r="H1002" s="170"/>
      <c r="I1002" s="94">
        <f t="shared" si="66"/>
        <v>-4557.8599999999997</v>
      </c>
      <c r="J1002" s="115">
        <f t="shared" si="68"/>
        <v>45382</v>
      </c>
      <c r="K1002" s="116" t="s">
        <v>1882</v>
      </c>
    </row>
    <row r="1003" spans="1:11" x14ac:dyDescent="0.15">
      <c r="A1003" s="7" t="s">
        <v>2620</v>
      </c>
      <c r="B1003" s="66">
        <v>45371</v>
      </c>
      <c r="C1003" s="113" t="s">
        <v>2131</v>
      </c>
      <c r="D1003" s="126" t="s">
        <v>3169</v>
      </c>
      <c r="E1003" s="91">
        <v>4603.4799999999996</v>
      </c>
      <c r="F1003" s="91">
        <v>0</v>
      </c>
      <c r="G1003" s="92">
        <f t="shared" si="67"/>
        <v>179728.82999999981</v>
      </c>
      <c r="H1003" s="170"/>
      <c r="I1003" s="94">
        <f t="shared" si="66"/>
        <v>-4603.4799999999996</v>
      </c>
      <c r="J1003" s="115">
        <f t="shared" si="68"/>
        <v>45382</v>
      </c>
      <c r="K1003" s="116" t="s">
        <v>1882</v>
      </c>
    </row>
    <row r="1004" spans="1:11" x14ac:dyDescent="0.15">
      <c r="A1004" s="7" t="s">
        <v>2620</v>
      </c>
      <c r="B1004" s="66">
        <v>45371</v>
      </c>
      <c r="C1004" s="113" t="s">
        <v>2131</v>
      </c>
      <c r="D1004" s="126" t="s">
        <v>3170</v>
      </c>
      <c r="E1004" s="91">
        <v>4548.7700000000004</v>
      </c>
      <c r="F1004" s="91">
        <v>0</v>
      </c>
      <c r="G1004" s="92">
        <f t="shared" si="67"/>
        <v>175180.05999999982</v>
      </c>
      <c r="H1004" s="170"/>
      <c r="I1004" s="94">
        <f t="shared" si="66"/>
        <v>-4548.7700000000004</v>
      </c>
      <c r="J1004" s="115">
        <f t="shared" si="68"/>
        <v>45382</v>
      </c>
      <c r="K1004" s="116" t="s">
        <v>1882</v>
      </c>
    </row>
    <row r="1005" spans="1:11" x14ac:dyDescent="0.15">
      <c r="A1005" s="7" t="s">
        <v>2620</v>
      </c>
      <c r="B1005" s="66">
        <v>45371</v>
      </c>
      <c r="C1005" s="113" t="s">
        <v>2131</v>
      </c>
      <c r="D1005" s="126" t="s">
        <v>3171</v>
      </c>
      <c r="E1005" s="91">
        <v>3828.19</v>
      </c>
      <c r="F1005" s="91">
        <v>0</v>
      </c>
      <c r="G1005" s="92">
        <f t="shared" si="67"/>
        <v>171351.86999999982</v>
      </c>
      <c r="H1005" s="170"/>
      <c r="I1005" s="94">
        <f t="shared" si="66"/>
        <v>-3828.19</v>
      </c>
      <c r="J1005" s="115">
        <f t="shared" si="68"/>
        <v>45382</v>
      </c>
      <c r="K1005" s="116" t="s">
        <v>1882</v>
      </c>
    </row>
    <row r="1006" spans="1:11" x14ac:dyDescent="0.15">
      <c r="A1006" s="7" t="s">
        <v>2620</v>
      </c>
      <c r="B1006" s="66">
        <v>45371</v>
      </c>
      <c r="C1006" s="113" t="s">
        <v>2131</v>
      </c>
      <c r="D1006" s="126" t="s">
        <v>3172</v>
      </c>
      <c r="E1006" s="91">
        <v>5309.98</v>
      </c>
      <c r="F1006" s="91">
        <v>0</v>
      </c>
      <c r="G1006" s="92">
        <f t="shared" si="67"/>
        <v>166041.88999999981</v>
      </c>
      <c r="H1006" s="170"/>
      <c r="I1006" s="94">
        <f t="shared" si="66"/>
        <v>-5309.98</v>
      </c>
      <c r="J1006" s="115">
        <f t="shared" si="68"/>
        <v>45382</v>
      </c>
      <c r="K1006" s="116" t="s">
        <v>1882</v>
      </c>
    </row>
    <row r="1007" spans="1:11" x14ac:dyDescent="0.15">
      <c r="A1007" s="7" t="s">
        <v>2620</v>
      </c>
      <c r="B1007" s="66">
        <v>45371</v>
      </c>
      <c r="C1007" s="113" t="s">
        <v>2131</v>
      </c>
      <c r="D1007" s="126" t="s">
        <v>3173</v>
      </c>
      <c r="E1007" s="91">
        <v>6527.95</v>
      </c>
      <c r="F1007" s="91">
        <v>0</v>
      </c>
      <c r="G1007" s="92">
        <f t="shared" si="67"/>
        <v>159513.9399999998</v>
      </c>
      <c r="H1007" s="170"/>
      <c r="I1007" s="94">
        <f t="shared" si="66"/>
        <v>-6527.95</v>
      </c>
      <c r="J1007" s="115">
        <f t="shared" si="68"/>
        <v>45382</v>
      </c>
      <c r="K1007" s="116" t="s">
        <v>1882</v>
      </c>
    </row>
    <row r="1008" spans="1:11" x14ac:dyDescent="0.15">
      <c r="A1008" s="7" t="s">
        <v>2620</v>
      </c>
      <c r="B1008" s="66">
        <v>45371</v>
      </c>
      <c r="C1008" s="113" t="s">
        <v>1905</v>
      </c>
      <c r="D1008" s="126" t="s">
        <v>3174</v>
      </c>
      <c r="E1008" s="91">
        <v>123.11</v>
      </c>
      <c r="F1008" s="91">
        <v>0</v>
      </c>
      <c r="G1008" s="92">
        <f t="shared" si="67"/>
        <v>159390.82999999981</v>
      </c>
      <c r="H1008" s="170"/>
      <c r="I1008" s="94">
        <f t="shared" si="66"/>
        <v>-123.11</v>
      </c>
      <c r="J1008" s="115">
        <f t="shared" si="68"/>
        <v>45382</v>
      </c>
      <c r="K1008" s="116" t="s">
        <v>1882</v>
      </c>
    </row>
    <row r="1009" spans="1:11" x14ac:dyDescent="0.15">
      <c r="A1009" s="7" t="s">
        <v>2620</v>
      </c>
      <c r="B1009" s="66">
        <v>45371</v>
      </c>
      <c r="C1009" s="113" t="s">
        <v>1905</v>
      </c>
      <c r="D1009" s="126" t="s">
        <v>3175</v>
      </c>
      <c r="E1009" s="91">
        <v>134.69</v>
      </c>
      <c r="F1009" s="91">
        <v>0</v>
      </c>
      <c r="G1009" s="92">
        <f t="shared" si="67"/>
        <v>159256.13999999981</v>
      </c>
      <c r="H1009" s="170"/>
      <c r="I1009" s="94">
        <f t="shared" si="66"/>
        <v>-134.69</v>
      </c>
      <c r="J1009" s="115">
        <f t="shared" si="68"/>
        <v>45382</v>
      </c>
      <c r="K1009" s="116" t="s">
        <v>1882</v>
      </c>
    </row>
    <row r="1010" spans="1:11" x14ac:dyDescent="0.15">
      <c r="A1010" s="7" t="s">
        <v>2619</v>
      </c>
      <c r="B1010" s="66">
        <v>45371</v>
      </c>
      <c r="C1010" s="113" t="s">
        <v>2131</v>
      </c>
      <c r="D1010" s="126" t="s">
        <v>3176</v>
      </c>
      <c r="E1010" s="91">
        <v>584.80999999999995</v>
      </c>
      <c r="F1010" s="91">
        <v>0</v>
      </c>
      <c r="G1010" s="92">
        <f t="shared" si="67"/>
        <v>158671.32999999981</v>
      </c>
      <c r="H1010" s="170"/>
      <c r="I1010" s="94">
        <f t="shared" si="66"/>
        <v>-584.80999999999995</v>
      </c>
      <c r="J1010" s="115">
        <f t="shared" si="68"/>
        <v>45382</v>
      </c>
      <c r="K1010" s="116" t="s">
        <v>1882</v>
      </c>
    </row>
    <row r="1011" spans="1:11" x14ac:dyDescent="0.15">
      <c r="A1011" s="7" t="s">
        <v>2619</v>
      </c>
      <c r="B1011" s="66">
        <v>45371</v>
      </c>
      <c r="C1011" s="113" t="s">
        <v>2131</v>
      </c>
      <c r="D1011" s="126" t="s">
        <v>3177</v>
      </c>
      <c r="E1011" s="91">
        <v>111.18</v>
      </c>
      <c r="F1011" s="91">
        <v>0</v>
      </c>
      <c r="G1011" s="92">
        <f t="shared" si="67"/>
        <v>158560.14999999982</v>
      </c>
      <c r="H1011" s="170"/>
      <c r="I1011" s="94">
        <f t="shared" si="66"/>
        <v>-111.18</v>
      </c>
      <c r="J1011" s="115">
        <f t="shared" si="68"/>
        <v>45382</v>
      </c>
      <c r="K1011" s="116" t="s">
        <v>1882</v>
      </c>
    </row>
    <row r="1012" spans="1:11" x14ac:dyDescent="0.15">
      <c r="A1012" s="7" t="s">
        <v>2619</v>
      </c>
      <c r="B1012" s="66">
        <v>45371</v>
      </c>
      <c r="C1012" s="113" t="s">
        <v>1905</v>
      </c>
      <c r="D1012" s="126" t="s">
        <v>3178</v>
      </c>
      <c r="E1012" s="91">
        <v>142.58000000000001</v>
      </c>
      <c r="F1012" s="91">
        <v>0</v>
      </c>
      <c r="G1012" s="92">
        <f t="shared" si="67"/>
        <v>158417.56999999983</v>
      </c>
      <c r="H1012" s="170"/>
      <c r="I1012" s="94">
        <f t="shared" si="66"/>
        <v>-142.58000000000001</v>
      </c>
      <c r="J1012" s="115">
        <f t="shared" si="68"/>
        <v>45382</v>
      </c>
      <c r="K1012" s="116" t="s">
        <v>1882</v>
      </c>
    </row>
    <row r="1013" spans="1:11" x14ac:dyDescent="0.15">
      <c r="A1013" s="7" t="s">
        <v>2619</v>
      </c>
      <c r="B1013" s="66">
        <v>45371</v>
      </c>
      <c r="C1013" s="113" t="s">
        <v>1905</v>
      </c>
      <c r="D1013" s="126" t="s">
        <v>3179</v>
      </c>
      <c r="E1013" s="91">
        <v>240.96</v>
      </c>
      <c r="F1013" s="91">
        <v>0</v>
      </c>
      <c r="G1013" s="92">
        <f t="shared" si="67"/>
        <v>158176.60999999984</v>
      </c>
      <c r="H1013" s="170"/>
      <c r="I1013" s="94">
        <f t="shared" si="66"/>
        <v>-240.96</v>
      </c>
      <c r="J1013" s="115">
        <f t="shared" si="68"/>
        <v>45382</v>
      </c>
      <c r="K1013" s="116" t="s">
        <v>1882</v>
      </c>
    </row>
    <row r="1014" spans="1:11" x14ac:dyDescent="0.15">
      <c r="A1014" s="7" t="s">
        <v>2619</v>
      </c>
      <c r="B1014" s="66">
        <v>45371</v>
      </c>
      <c r="C1014" s="113" t="s">
        <v>1905</v>
      </c>
      <c r="D1014" s="126" t="s">
        <v>3180</v>
      </c>
      <c r="E1014" s="91">
        <v>0.37</v>
      </c>
      <c r="F1014" s="91">
        <v>0</v>
      </c>
      <c r="G1014" s="92">
        <f t="shared" si="67"/>
        <v>158176.23999999985</v>
      </c>
      <c r="H1014" s="170"/>
      <c r="I1014" s="94">
        <f t="shared" si="66"/>
        <v>-0.37</v>
      </c>
      <c r="J1014" s="115">
        <f t="shared" si="68"/>
        <v>45382</v>
      </c>
      <c r="K1014" s="116" t="s">
        <v>1882</v>
      </c>
    </row>
    <row r="1015" spans="1:11" x14ac:dyDescent="0.15">
      <c r="A1015" s="7" t="s">
        <v>2619</v>
      </c>
      <c r="B1015" s="66">
        <v>45371</v>
      </c>
      <c r="C1015" s="113" t="s">
        <v>1905</v>
      </c>
      <c r="D1015" s="126" t="s">
        <v>3181</v>
      </c>
      <c r="E1015" s="91">
        <v>50</v>
      </c>
      <c r="F1015" s="91">
        <v>0</v>
      </c>
      <c r="G1015" s="92">
        <f t="shared" si="67"/>
        <v>158126.23999999985</v>
      </c>
      <c r="H1015" s="170"/>
      <c r="I1015" s="94">
        <f t="shared" si="66"/>
        <v>-50</v>
      </c>
      <c r="J1015" s="115">
        <f t="shared" si="68"/>
        <v>45382</v>
      </c>
      <c r="K1015" s="116" t="s">
        <v>1882</v>
      </c>
    </row>
    <row r="1016" spans="1:11" x14ac:dyDescent="0.15">
      <c r="A1016" s="7" t="s">
        <v>2619</v>
      </c>
      <c r="B1016" s="66">
        <v>45371</v>
      </c>
      <c r="C1016" s="113" t="s">
        <v>2131</v>
      </c>
      <c r="D1016" s="126" t="s">
        <v>3182</v>
      </c>
      <c r="E1016" s="91">
        <v>1280.23</v>
      </c>
      <c r="F1016" s="91">
        <v>0</v>
      </c>
      <c r="G1016" s="92">
        <f t="shared" si="67"/>
        <v>156846.00999999983</v>
      </c>
      <c r="H1016" s="170"/>
      <c r="I1016" s="94">
        <f t="shared" si="66"/>
        <v>-1280.23</v>
      </c>
      <c r="J1016" s="115">
        <f t="shared" si="68"/>
        <v>45382</v>
      </c>
      <c r="K1016" s="116" t="s">
        <v>1882</v>
      </c>
    </row>
    <row r="1017" spans="1:11" x14ac:dyDescent="0.15">
      <c r="A1017" s="7" t="s">
        <v>2619</v>
      </c>
      <c r="B1017" s="66">
        <v>45371</v>
      </c>
      <c r="C1017" s="113" t="s">
        <v>2131</v>
      </c>
      <c r="D1017" s="126" t="s">
        <v>3183</v>
      </c>
      <c r="E1017" s="91">
        <v>491.28</v>
      </c>
      <c r="F1017" s="91">
        <v>0</v>
      </c>
      <c r="G1017" s="92">
        <f t="shared" si="67"/>
        <v>156354.72999999984</v>
      </c>
      <c r="H1017" s="170"/>
      <c r="I1017" s="94">
        <f t="shared" si="66"/>
        <v>-491.28</v>
      </c>
      <c r="J1017" s="115">
        <f t="shared" si="68"/>
        <v>45382</v>
      </c>
      <c r="K1017" s="116" t="s">
        <v>1882</v>
      </c>
    </row>
    <row r="1018" spans="1:11" x14ac:dyDescent="0.15">
      <c r="A1018" s="7" t="s">
        <v>2619</v>
      </c>
      <c r="B1018" s="66">
        <v>45371</v>
      </c>
      <c r="C1018" s="113" t="s">
        <v>2131</v>
      </c>
      <c r="D1018" s="126" t="s">
        <v>3184</v>
      </c>
      <c r="E1018" s="91">
        <v>169.1</v>
      </c>
      <c r="F1018" s="91">
        <v>0</v>
      </c>
      <c r="G1018" s="92">
        <f t="shared" si="67"/>
        <v>156185.62999999983</v>
      </c>
      <c r="H1018" s="170"/>
      <c r="I1018" s="94">
        <f t="shared" si="66"/>
        <v>-169.1</v>
      </c>
      <c r="J1018" s="115">
        <f t="shared" si="68"/>
        <v>45382</v>
      </c>
      <c r="K1018" s="116" t="s">
        <v>1882</v>
      </c>
    </row>
    <row r="1019" spans="1:11" x14ac:dyDescent="0.15">
      <c r="A1019" s="7" t="s">
        <v>2619</v>
      </c>
      <c r="B1019" s="66">
        <v>45371</v>
      </c>
      <c r="C1019" s="113" t="s">
        <v>2131</v>
      </c>
      <c r="D1019" s="126" t="s">
        <v>3185</v>
      </c>
      <c r="E1019" s="91">
        <v>38.21</v>
      </c>
      <c r="F1019" s="91">
        <v>0</v>
      </c>
      <c r="G1019" s="92">
        <f t="shared" si="67"/>
        <v>156147.41999999984</v>
      </c>
      <c r="H1019" s="170"/>
      <c r="I1019" s="94">
        <f t="shared" si="66"/>
        <v>-38.21</v>
      </c>
      <c r="J1019" s="115">
        <f t="shared" si="68"/>
        <v>45382</v>
      </c>
      <c r="K1019" s="116" t="s">
        <v>1882</v>
      </c>
    </row>
    <row r="1020" spans="1:11" x14ac:dyDescent="0.15">
      <c r="A1020" s="7" t="s">
        <v>2619</v>
      </c>
      <c r="B1020" s="66">
        <v>45371</v>
      </c>
      <c r="C1020" s="113" t="s">
        <v>2131</v>
      </c>
      <c r="D1020" s="126" t="s">
        <v>3186</v>
      </c>
      <c r="E1020" s="91">
        <v>38.51</v>
      </c>
      <c r="F1020" s="91">
        <v>0</v>
      </c>
      <c r="G1020" s="92">
        <f t="shared" si="67"/>
        <v>156108.90999999983</v>
      </c>
      <c r="H1020" s="170"/>
      <c r="I1020" s="94">
        <f t="shared" si="66"/>
        <v>-38.51</v>
      </c>
      <c r="J1020" s="115">
        <f t="shared" si="68"/>
        <v>45382</v>
      </c>
      <c r="K1020" s="116" t="s">
        <v>1882</v>
      </c>
    </row>
    <row r="1021" spans="1:11" x14ac:dyDescent="0.15">
      <c r="A1021" s="7" t="s">
        <v>2619</v>
      </c>
      <c r="B1021" s="66">
        <v>45371</v>
      </c>
      <c r="C1021" s="113" t="s">
        <v>2131</v>
      </c>
      <c r="D1021" s="126" t="s">
        <v>3187</v>
      </c>
      <c r="E1021" s="91">
        <v>37.29</v>
      </c>
      <c r="F1021" s="91">
        <v>0</v>
      </c>
      <c r="G1021" s="92">
        <f t="shared" si="67"/>
        <v>156071.61999999982</v>
      </c>
      <c r="H1021" s="170"/>
      <c r="I1021" s="94">
        <f t="shared" si="66"/>
        <v>-37.29</v>
      </c>
      <c r="J1021" s="115">
        <f t="shared" si="68"/>
        <v>45382</v>
      </c>
      <c r="K1021" s="116" t="s">
        <v>1882</v>
      </c>
    </row>
    <row r="1022" spans="1:11" x14ac:dyDescent="0.15">
      <c r="A1022" s="7" t="s">
        <v>2619</v>
      </c>
      <c r="B1022" s="66">
        <v>45371</v>
      </c>
      <c r="C1022" s="113" t="s">
        <v>2131</v>
      </c>
      <c r="D1022" s="126" t="s">
        <v>3188</v>
      </c>
      <c r="E1022" s="91">
        <v>39.909999999999997</v>
      </c>
      <c r="F1022" s="91">
        <v>0</v>
      </c>
      <c r="G1022" s="92">
        <f t="shared" si="67"/>
        <v>156031.70999999982</v>
      </c>
      <c r="H1022" s="170"/>
      <c r="I1022" s="94">
        <f t="shared" si="66"/>
        <v>-39.909999999999997</v>
      </c>
      <c r="J1022" s="115">
        <f t="shared" si="68"/>
        <v>45382</v>
      </c>
      <c r="K1022" s="116" t="s">
        <v>1882</v>
      </c>
    </row>
    <row r="1023" spans="1:11" x14ac:dyDescent="0.15">
      <c r="A1023" s="7" t="s">
        <v>2619</v>
      </c>
      <c r="B1023" s="66">
        <v>45371</v>
      </c>
      <c r="C1023" s="113" t="s">
        <v>1905</v>
      </c>
      <c r="D1023" s="126" t="s">
        <v>3189</v>
      </c>
      <c r="E1023" s="91">
        <v>50</v>
      </c>
      <c r="F1023" s="91">
        <v>0</v>
      </c>
      <c r="G1023" s="92">
        <f t="shared" si="67"/>
        <v>155981.70999999982</v>
      </c>
      <c r="H1023" s="170"/>
      <c r="I1023" s="94">
        <f t="shared" si="66"/>
        <v>-50</v>
      </c>
      <c r="J1023" s="115">
        <f t="shared" si="68"/>
        <v>45382</v>
      </c>
      <c r="K1023" s="116" t="s">
        <v>1882</v>
      </c>
    </row>
    <row r="1024" spans="1:11" x14ac:dyDescent="0.15">
      <c r="A1024" s="7" t="s">
        <v>2619</v>
      </c>
      <c r="B1024" s="66">
        <v>45371</v>
      </c>
      <c r="C1024" s="113" t="s">
        <v>1905</v>
      </c>
      <c r="D1024" s="126" t="s">
        <v>3190</v>
      </c>
      <c r="E1024" s="91">
        <v>30.6</v>
      </c>
      <c r="F1024" s="91">
        <v>0</v>
      </c>
      <c r="G1024" s="92">
        <f t="shared" si="67"/>
        <v>155951.10999999981</v>
      </c>
      <c r="H1024" s="170"/>
      <c r="I1024" s="94">
        <f t="shared" si="66"/>
        <v>-30.6</v>
      </c>
      <c r="J1024" s="115">
        <f t="shared" si="68"/>
        <v>45382</v>
      </c>
      <c r="K1024" s="116" t="s">
        <v>1882</v>
      </c>
    </row>
    <row r="1025" spans="1:11" x14ac:dyDescent="0.15">
      <c r="A1025" s="7" t="s">
        <v>2619</v>
      </c>
      <c r="B1025" s="66">
        <v>45371</v>
      </c>
      <c r="C1025" s="113" t="s">
        <v>2131</v>
      </c>
      <c r="D1025" s="126" t="s">
        <v>3191</v>
      </c>
      <c r="E1025" s="91">
        <v>40.81</v>
      </c>
      <c r="F1025" s="91">
        <v>0</v>
      </c>
      <c r="G1025" s="92">
        <f t="shared" si="67"/>
        <v>155910.29999999981</v>
      </c>
      <c r="H1025" s="170"/>
      <c r="I1025" s="94">
        <f t="shared" si="66"/>
        <v>-40.81</v>
      </c>
      <c r="J1025" s="115">
        <f t="shared" si="68"/>
        <v>45382</v>
      </c>
      <c r="K1025" s="116" t="s">
        <v>1882</v>
      </c>
    </row>
    <row r="1026" spans="1:11" x14ac:dyDescent="0.15">
      <c r="A1026" s="7" t="s">
        <v>2619</v>
      </c>
      <c r="B1026" s="66">
        <v>45371</v>
      </c>
      <c r="C1026" s="113" t="s">
        <v>1905</v>
      </c>
      <c r="D1026" s="126" t="s">
        <v>3192</v>
      </c>
      <c r="E1026" s="91">
        <v>18.059999999999999</v>
      </c>
      <c r="F1026" s="91">
        <v>0</v>
      </c>
      <c r="G1026" s="92">
        <f t="shared" si="67"/>
        <v>155892.23999999982</v>
      </c>
      <c r="H1026" s="170"/>
      <c r="I1026" s="94">
        <f t="shared" si="66"/>
        <v>-18.059999999999999</v>
      </c>
      <c r="J1026" s="115">
        <f t="shared" si="68"/>
        <v>45382</v>
      </c>
      <c r="K1026" s="116" t="s">
        <v>1882</v>
      </c>
    </row>
    <row r="1027" spans="1:11" x14ac:dyDescent="0.15">
      <c r="A1027" s="7" t="s">
        <v>2619</v>
      </c>
      <c r="B1027" s="66">
        <v>45371</v>
      </c>
      <c r="C1027" s="113" t="s">
        <v>1905</v>
      </c>
      <c r="D1027" s="126" t="s">
        <v>3193</v>
      </c>
      <c r="E1027" s="91">
        <v>222.56</v>
      </c>
      <c r="F1027" s="91">
        <v>0</v>
      </c>
      <c r="G1027" s="92">
        <f t="shared" si="67"/>
        <v>155669.67999999982</v>
      </c>
      <c r="H1027" s="170"/>
      <c r="I1027" s="94">
        <f t="shared" si="66"/>
        <v>-222.56</v>
      </c>
      <c r="J1027" s="115">
        <f t="shared" si="68"/>
        <v>45382</v>
      </c>
      <c r="K1027" s="116" t="s">
        <v>1882</v>
      </c>
    </row>
    <row r="1028" spans="1:11" x14ac:dyDescent="0.15">
      <c r="A1028" s="7" t="s">
        <v>2619</v>
      </c>
      <c r="B1028" s="66">
        <v>45371</v>
      </c>
      <c r="C1028" s="113" t="s">
        <v>1905</v>
      </c>
      <c r="D1028" s="126" t="s">
        <v>3194</v>
      </c>
      <c r="E1028" s="91">
        <v>1.08</v>
      </c>
      <c r="F1028" s="91">
        <v>0</v>
      </c>
      <c r="G1028" s="92">
        <f t="shared" si="67"/>
        <v>155668.59999999983</v>
      </c>
      <c r="H1028" s="170"/>
      <c r="I1028" s="94">
        <f t="shared" si="66"/>
        <v>-1.08</v>
      </c>
      <c r="J1028" s="115">
        <f t="shared" si="68"/>
        <v>45382</v>
      </c>
      <c r="K1028" s="116" t="s">
        <v>1882</v>
      </c>
    </row>
    <row r="1029" spans="1:11" x14ac:dyDescent="0.15">
      <c r="A1029" s="7" t="s">
        <v>2619</v>
      </c>
      <c r="B1029" s="66">
        <v>45371</v>
      </c>
      <c r="C1029" s="113" t="s">
        <v>1905</v>
      </c>
      <c r="D1029" s="126" t="s">
        <v>3195</v>
      </c>
      <c r="E1029" s="91">
        <v>52.79</v>
      </c>
      <c r="F1029" s="91">
        <v>0</v>
      </c>
      <c r="G1029" s="92">
        <f t="shared" si="67"/>
        <v>155615.80999999982</v>
      </c>
      <c r="H1029" s="170"/>
      <c r="I1029" s="94">
        <f t="shared" si="66"/>
        <v>-52.79</v>
      </c>
      <c r="J1029" s="115">
        <f t="shared" si="68"/>
        <v>45382</v>
      </c>
      <c r="K1029" s="116" t="s">
        <v>1882</v>
      </c>
    </row>
    <row r="1030" spans="1:11" x14ac:dyDescent="0.15">
      <c r="A1030" s="7" t="s">
        <v>2619</v>
      </c>
      <c r="B1030" s="66">
        <v>45371</v>
      </c>
      <c r="C1030" s="113" t="s">
        <v>2131</v>
      </c>
      <c r="D1030" s="126" t="s">
        <v>3196</v>
      </c>
      <c r="E1030" s="91">
        <v>1.28</v>
      </c>
      <c r="F1030" s="91">
        <v>0</v>
      </c>
      <c r="G1030" s="92">
        <f t="shared" si="67"/>
        <v>155614.52999999982</v>
      </c>
      <c r="H1030" s="170"/>
      <c r="I1030" s="94">
        <f t="shared" si="66"/>
        <v>-1.28</v>
      </c>
      <c r="J1030" s="115">
        <f t="shared" si="68"/>
        <v>45382</v>
      </c>
      <c r="K1030" s="116" t="s">
        <v>1882</v>
      </c>
    </row>
    <row r="1031" spans="1:11" x14ac:dyDescent="0.15">
      <c r="A1031" s="7" t="s">
        <v>2619</v>
      </c>
      <c r="B1031" s="66">
        <v>45371</v>
      </c>
      <c r="C1031" s="113" t="s">
        <v>2700</v>
      </c>
      <c r="D1031" s="126" t="s">
        <v>3197</v>
      </c>
      <c r="E1031" s="91">
        <v>13200</v>
      </c>
      <c r="F1031" s="91">
        <v>0</v>
      </c>
      <c r="G1031" s="92">
        <f t="shared" si="67"/>
        <v>142414.52999999982</v>
      </c>
      <c r="H1031" s="170"/>
      <c r="I1031" s="94">
        <f t="shared" ref="I1031:I1094" si="69">-E1031+F1031</f>
        <v>-13200</v>
      </c>
      <c r="J1031" s="115">
        <f t="shared" si="68"/>
        <v>45382</v>
      </c>
      <c r="K1031" s="116" t="s">
        <v>1883</v>
      </c>
    </row>
    <row r="1032" spans="1:11" x14ac:dyDescent="0.15">
      <c r="A1032" s="7" t="s">
        <v>2619</v>
      </c>
      <c r="B1032" s="66">
        <v>45371</v>
      </c>
      <c r="C1032" s="113" t="s">
        <v>2131</v>
      </c>
      <c r="D1032" s="126" t="s">
        <v>3198</v>
      </c>
      <c r="E1032" s="91">
        <v>443.3</v>
      </c>
      <c r="F1032" s="91">
        <v>0</v>
      </c>
      <c r="G1032" s="92">
        <f t="shared" si="67"/>
        <v>141971.22999999984</v>
      </c>
      <c r="H1032" s="170"/>
      <c r="I1032" s="94">
        <f t="shared" si="69"/>
        <v>-443.3</v>
      </c>
      <c r="J1032" s="115">
        <f t="shared" si="68"/>
        <v>45382</v>
      </c>
      <c r="K1032" s="116" t="s">
        <v>1882</v>
      </c>
    </row>
    <row r="1033" spans="1:11" x14ac:dyDescent="0.15">
      <c r="A1033" s="7" t="s">
        <v>2619</v>
      </c>
      <c r="B1033" s="66">
        <v>45371</v>
      </c>
      <c r="C1033" s="113" t="s">
        <v>2131</v>
      </c>
      <c r="D1033" s="126" t="s">
        <v>3199</v>
      </c>
      <c r="E1033" s="91">
        <v>40.270000000000003</v>
      </c>
      <c r="F1033" s="91">
        <v>0</v>
      </c>
      <c r="G1033" s="92">
        <f t="shared" si="67"/>
        <v>141930.95999999985</v>
      </c>
      <c r="H1033" s="170"/>
      <c r="I1033" s="94">
        <f t="shared" si="69"/>
        <v>-40.270000000000003</v>
      </c>
      <c r="J1033" s="115">
        <f t="shared" si="68"/>
        <v>45382</v>
      </c>
      <c r="K1033" s="116" t="s">
        <v>1882</v>
      </c>
    </row>
    <row r="1034" spans="1:11" x14ac:dyDescent="0.15">
      <c r="A1034" s="7" t="s">
        <v>2619</v>
      </c>
      <c r="B1034" s="66">
        <v>45371</v>
      </c>
      <c r="C1034" s="113" t="s">
        <v>2131</v>
      </c>
      <c r="D1034" s="126" t="s">
        <v>3200</v>
      </c>
      <c r="E1034" s="91">
        <v>178.4</v>
      </c>
      <c r="F1034" s="91">
        <v>0</v>
      </c>
      <c r="G1034" s="92">
        <f t="shared" si="67"/>
        <v>141752.55999999985</v>
      </c>
      <c r="H1034" s="170"/>
      <c r="I1034" s="94">
        <f t="shared" si="69"/>
        <v>-178.4</v>
      </c>
      <c r="J1034" s="115">
        <f t="shared" si="68"/>
        <v>45382</v>
      </c>
      <c r="K1034" s="116" t="s">
        <v>1882</v>
      </c>
    </row>
    <row r="1035" spans="1:11" x14ac:dyDescent="0.15">
      <c r="A1035" s="7" t="s">
        <v>2619</v>
      </c>
      <c r="B1035" s="66">
        <v>45371</v>
      </c>
      <c r="C1035" s="113" t="s">
        <v>1905</v>
      </c>
      <c r="D1035" s="126" t="s">
        <v>3201</v>
      </c>
      <c r="E1035" s="91">
        <v>10.89</v>
      </c>
      <c r="F1035" s="91">
        <v>0</v>
      </c>
      <c r="G1035" s="92">
        <f t="shared" si="67"/>
        <v>141741.66999999984</v>
      </c>
      <c r="H1035" s="170"/>
      <c r="I1035" s="94">
        <f t="shared" si="69"/>
        <v>-10.89</v>
      </c>
      <c r="J1035" s="115">
        <f t="shared" si="68"/>
        <v>45382</v>
      </c>
      <c r="K1035" s="116" t="s">
        <v>1882</v>
      </c>
    </row>
    <row r="1036" spans="1:11" x14ac:dyDescent="0.15">
      <c r="A1036" s="7" t="s">
        <v>2619</v>
      </c>
      <c r="B1036" s="66">
        <v>45371</v>
      </c>
      <c r="C1036" s="113" t="s">
        <v>1905</v>
      </c>
      <c r="D1036" s="126" t="s">
        <v>3202</v>
      </c>
      <c r="E1036" s="91">
        <v>4.99</v>
      </c>
      <c r="F1036" s="91">
        <v>0</v>
      </c>
      <c r="G1036" s="92">
        <f t="shared" si="67"/>
        <v>141736.67999999985</v>
      </c>
      <c r="H1036" s="170"/>
      <c r="I1036" s="94">
        <f t="shared" si="69"/>
        <v>-4.99</v>
      </c>
      <c r="J1036" s="115">
        <f t="shared" si="68"/>
        <v>45382</v>
      </c>
      <c r="K1036" s="116" t="s">
        <v>1882</v>
      </c>
    </row>
    <row r="1037" spans="1:11" x14ac:dyDescent="0.15">
      <c r="A1037" s="7" t="s">
        <v>2619</v>
      </c>
      <c r="B1037" s="66">
        <v>45371</v>
      </c>
      <c r="C1037" s="113" t="s">
        <v>1905</v>
      </c>
      <c r="D1037" s="126" t="s">
        <v>3203</v>
      </c>
      <c r="E1037" s="91">
        <v>127.47</v>
      </c>
      <c r="F1037" s="91">
        <v>0</v>
      </c>
      <c r="G1037" s="92">
        <f t="shared" si="67"/>
        <v>141609.20999999985</v>
      </c>
      <c r="H1037" s="170"/>
      <c r="I1037" s="94">
        <f t="shared" si="69"/>
        <v>-127.47</v>
      </c>
      <c r="J1037" s="115">
        <f t="shared" si="68"/>
        <v>45382</v>
      </c>
      <c r="K1037" s="116" t="s">
        <v>1882</v>
      </c>
    </row>
    <row r="1038" spans="1:11" x14ac:dyDescent="0.15">
      <c r="A1038" s="7" t="s">
        <v>2619</v>
      </c>
      <c r="B1038" s="66">
        <v>45371</v>
      </c>
      <c r="C1038" s="113" t="s">
        <v>1905</v>
      </c>
      <c r="D1038" s="126" t="s">
        <v>3204</v>
      </c>
      <c r="E1038" s="91">
        <v>30.4</v>
      </c>
      <c r="F1038" s="91">
        <v>0</v>
      </c>
      <c r="G1038" s="92">
        <f t="shared" si="67"/>
        <v>141578.80999999985</v>
      </c>
      <c r="H1038" s="170"/>
      <c r="I1038" s="94">
        <f t="shared" si="69"/>
        <v>-30.4</v>
      </c>
      <c r="J1038" s="115">
        <f t="shared" si="68"/>
        <v>45382</v>
      </c>
      <c r="K1038" s="116" t="s">
        <v>1882</v>
      </c>
    </row>
    <row r="1039" spans="1:11" x14ac:dyDescent="0.15">
      <c r="A1039" s="7" t="s">
        <v>2619</v>
      </c>
      <c r="B1039" s="66">
        <v>45371</v>
      </c>
      <c r="C1039" s="113" t="s">
        <v>1619</v>
      </c>
      <c r="D1039" s="126" t="s">
        <v>3205</v>
      </c>
      <c r="E1039" s="91">
        <v>17040</v>
      </c>
      <c r="F1039" s="91">
        <v>0</v>
      </c>
      <c r="G1039" s="92">
        <f t="shared" si="67"/>
        <v>124538.80999999985</v>
      </c>
      <c r="H1039" s="170"/>
      <c r="I1039" s="94">
        <f t="shared" si="69"/>
        <v>-17040</v>
      </c>
      <c r="J1039" s="115">
        <f t="shared" si="68"/>
        <v>45382</v>
      </c>
      <c r="K1039" s="116" t="s">
        <v>13</v>
      </c>
    </row>
    <row r="1040" spans="1:11" x14ac:dyDescent="0.15">
      <c r="A1040" s="7" t="s">
        <v>2619</v>
      </c>
      <c r="B1040" s="66">
        <v>45372</v>
      </c>
      <c r="C1040" s="113" t="s">
        <v>2131</v>
      </c>
      <c r="D1040" s="126" t="s">
        <v>3206</v>
      </c>
      <c r="E1040" s="91">
        <v>79.73</v>
      </c>
      <c r="F1040" s="91">
        <v>0</v>
      </c>
      <c r="G1040" s="92">
        <f t="shared" si="67"/>
        <v>124459.07999999986</v>
      </c>
      <c r="H1040" s="170"/>
      <c r="I1040" s="94">
        <f t="shared" si="69"/>
        <v>-79.73</v>
      </c>
      <c r="J1040" s="115">
        <f t="shared" si="68"/>
        <v>45382</v>
      </c>
      <c r="K1040" s="116" t="s">
        <v>1882</v>
      </c>
    </row>
    <row r="1041" spans="1:11" x14ac:dyDescent="0.15">
      <c r="A1041" s="7" t="s">
        <v>2619</v>
      </c>
      <c r="B1041" s="66">
        <v>45372</v>
      </c>
      <c r="C1041" s="113" t="s">
        <v>2638</v>
      </c>
      <c r="D1041" s="126" t="s">
        <v>3207</v>
      </c>
      <c r="E1041" s="91">
        <v>0</v>
      </c>
      <c r="F1041" s="91">
        <v>1320</v>
      </c>
      <c r="G1041" s="92">
        <f t="shared" si="67"/>
        <v>125779.07999999986</v>
      </c>
      <c r="H1041" s="170"/>
      <c r="I1041" s="94">
        <f t="shared" si="69"/>
        <v>1320</v>
      </c>
      <c r="J1041" s="115">
        <f t="shared" si="68"/>
        <v>45382</v>
      </c>
      <c r="K1041" s="116" t="s">
        <v>1866</v>
      </c>
    </row>
    <row r="1042" spans="1:11" x14ac:dyDescent="0.15">
      <c r="A1042" s="7" t="s">
        <v>2619</v>
      </c>
      <c r="B1042" s="66">
        <v>45372</v>
      </c>
      <c r="C1042" s="113" t="s">
        <v>3208</v>
      </c>
      <c r="D1042" s="126" t="s">
        <v>3209</v>
      </c>
      <c r="E1042" s="91">
        <v>8103.6</v>
      </c>
      <c r="F1042" s="91">
        <v>0</v>
      </c>
      <c r="G1042" s="92">
        <f t="shared" si="67"/>
        <v>117675.47999999985</v>
      </c>
      <c r="H1042" s="170"/>
      <c r="I1042" s="94">
        <f t="shared" si="69"/>
        <v>-8103.6</v>
      </c>
      <c r="J1042" s="115">
        <f t="shared" si="68"/>
        <v>45382</v>
      </c>
      <c r="K1042" s="116" t="s">
        <v>1883</v>
      </c>
    </row>
    <row r="1043" spans="1:11" x14ac:dyDescent="0.15">
      <c r="A1043" s="7" t="s">
        <v>2619</v>
      </c>
      <c r="B1043" s="66">
        <v>45372</v>
      </c>
      <c r="C1043" s="113" t="s">
        <v>2131</v>
      </c>
      <c r="D1043" s="126" t="s">
        <v>3210</v>
      </c>
      <c r="E1043" s="91">
        <v>94.44</v>
      </c>
      <c r="F1043" s="91">
        <v>0</v>
      </c>
      <c r="G1043" s="92">
        <f t="shared" si="67"/>
        <v>117581.03999999985</v>
      </c>
      <c r="H1043" s="170"/>
      <c r="I1043" s="94">
        <f t="shared" si="69"/>
        <v>-94.44</v>
      </c>
      <c r="J1043" s="115">
        <f t="shared" si="68"/>
        <v>45382</v>
      </c>
      <c r="K1043" s="116" t="s">
        <v>1882</v>
      </c>
    </row>
    <row r="1044" spans="1:11" x14ac:dyDescent="0.15">
      <c r="A1044" s="7" t="s">
        <v>2619</v>
      </c>
      <c r="B1044" s="66">
        <v>45372</v>
      </c>
      <c r="C1044" s="113" t="s">
        <v>3211</v>
      </c>
      <c r="D1044" s="126" t="s">
        <v>3212</v>
      </c>
      <c r="E1044" s="91">
        <v>600</v>
      </c>
      <c r="F1044" s="91">
        <v>0</v>
      </c>
      <c r="G1044" s="92">
        <f t="shared" si="67"/>
        <v>116981.03999999985</v>
      </c>
      <c r="H1044" s="170"/>
      <c r="I1044" s="94">
        <f t="shared" si="69"/>
        <v>-600</v>
      </c>
      <c r="J1044" s="115">
        <f t="shared" si="68"/>
        <v>45382</v>
      </c>
      <c r="K1044" s="116" t="s">
        <v>1883</v>
      </c>
    </row>
    <row r="1045" spans="1:11" x14ac:dyDescent="0.15">
      <c r="A1045" s="7" t="s">
        <v>2619</v>
      </c>
      <c r="B1045" s="66">
        <v>45373</v>
      </c>
      <c r="C1045" s="113" t="s">
        <v>2645</v>
      </c>
      <c r="D1045" s="126" t="s">
        <v>3213</v>
      </c>
      <c r="E1045" s="91">
        <v>0</v>
      </c>
      <c r="F1045" s="91">
        <v>6000</v>
      </c>
      <c r="G1045" s="92">
        <f t="shared" si="67"/>
        <v>122981.03999999985</v>
      </c>
      <c r="H1045" s="170"/>
      <c r="I1045" s="94">
        <f t="shared" si="69"/>
        <v>6000</v>
      </c>
      <c r="J1045" s="115">
        <f t="shared" si="68"/>
        <v>45382</v>
      </c>
      <c r="K1045" s="116" t="s">
        <v>1866</v>
      </c>
    </row>
    <row r="1046" spans="1:11" x14ac:dyDescent="0.15">
      <c r="A1046" s="7" t="s">
        <v>2619</v>
      </c>
      <c r="B1046" s="66">
        <v>45373</v>
      </c>
      <c r="C1046" s="113" t="s">
        <v>2800</v>
      </c>
      <c r="D1046" s="126" t="s">
        <v>3214</v>
      </c>
      <c r="E1046" s="91">
        <v>0</v>
      </c>
      <c r="F1046" s="91">
        <v>49500</v>
      </c>
      <c r="G1046" s="92">
        <f t="shared" si="67"/>
        <v>172481.03999999986</v>
      </c>
      <c r="H1046" s="170"/>
      <c r="I1046" s="94">
        <f t="shared" si="69"/>
        <v>49500</v>
      </c>
      <c r="J1046" s="115">
        <f t="shared" si="68"/>
        <v>45382</v>
      </c>
      <c r="K1046" s="116" t="s">
        <v>1866</v>
      </c>
    </row>
    <row r="1047" spans="1:11" x14ac:dyDescent="0.15">
      <c r="A1047" s="7" t="s">
        <v>2619</v>
      </c>
      <c r="B1047" s="66">
        <v>45373</v>
      </c>
      <c r="C1047" s="113" t="s">
        <v>2749</v>
      </c>
      <c r="D1047" s="126" t="s">
        <v>3215</v>
      </c>
      <c r="E1047" s="91">
        <v>0</v>
      </c>
      <c r="F1047" s="91">
        <v>24000</v>
      </c>
      <c r="G1047" s="92">
        <f t="shared" si="67"/>
        <v>196481.03999999986</v>
      </c>
      <c r="H1047" s="170"/>
      <c r="I1047" s="94">
        <f t="shared" si="69"/>
        <v>24000</v>
      </c>
      <c r="J1047" s="115">
        <f t="shared" si="68"/>
        <v>45382</v>
      </c>
      <c r="K1047" s="116" t="s">
        <v>1866</v>
      </c>
    </row>
    <row r="1048" spans="1:11" x14ac:dyDescent="0.15">
      <c r="A1048" s="7" t="s">
        <v>2620</v>
      </c>
      <c r="B1048" s="66">
        <v>45373</v>
      </c>
      <c r="C1048" s="113" t="s">
        <v>2087</v>
      </c>
      <c r="D1048" s="126" t="s">
        <v>3216</v>
      </c>
      <c r="E1048" s="91">
        <v>0</v>
      </c>
      <c r="F1048" s="91">
        <v>584.15</v>
      </c>
      <c r="G1048" s="92">
        <f t="shared" si="67"/>
        <v>197065.18999999986</v>
      </c>
      <c r="H1048" s="170"/>
      <c r="I1048" s="94">
        <f t="shared" si="69"/>
        <v>584.15</v>
      </c>
      <c r="J1048" s="115">
        <f t="shared" si="68"/>
        <v>45382</v>
      </c>
      <c r="K1048" s="116" t="s">
        <v>2175</v>
      </c>
    </row>
    <row r="1049" spans="1:11" x14ac:dyDescent="0.15">
      <c r="A1049" s="7" t="s">
        <v>2620</v>
      </c>
      <c r="B1049" s="66">
        <v>45373</v>
      </c>
      <c r="C1049" s="113" t="s">
        <v>2087</v>
      </c>
      <c r="D1049" s="126" t="s">
        <v>3216</v>
      </c>
      <c r="E1049" s="91">
        <v>0</v>
      </c>
      <c r="F1049" s="91">
        <v>9088.6200000000008</v>
      </c>
      <c r="G1049" s="92">
        <f t="shared" si="67"/>
        <v>206153.80999999985</v>
      </c>
      <c r="H1049" s="170"/>
      <c r="I1049" s="94">
        <f t="shared" si="69"/>
        <v>9088.6200000000008</v>
      </c>
      <c r="J1049" s="115">
        <f t="shared" si="68"/>
        <v>45382</v>
      </c>
      <c r="K1049" s="116" t="s">
        <v>2175</v>
      </c>
    </row>
    <row r="1050" spans="1:11" x14ac:dyDescent="0.15">
      <c r="A1050" s="7" t="s">
        <v>2620</v>
      </c>
      <c r="B1050" s="66">
        <v>45373</v>
      </c>
      <c r="C1050" s="113" t="s">
        <v>2749</v>
      </c>
      <c r="D1050" s="126" t="s">
        <v>3217</v>
      </c>
      <c r="E1050" s="91">
        <v>0</v>
      </c>
      <c r="F1050" s="91">
        <v>5633.98</v>
      </c>
      <c r="G1050" s="92">
        <f t="shared" si="67"/>
        <v>211787.78999999986</v>
      </c>
      <c r="H1050" s="170"/>
      <c r="I1050" s="94">
        <f t="shared" si="69"/>
        <v>5633.98</v>
      </c>
      <c r="J1050" s="115">
        <f t="shared" si="68"/>
        <v>45382</v>
      </c>
      <c r="K1050" s="116" t="s">
        <v>2175</v>
      </c>
    </row>
    <row r="1051" spans="1:11" x14ac:dyDescent="0.15">
      <c r="A1051" s="7" t="s">
        <v>2620</v>
      </c>
      <c r="B1051" s="66">
        <v>45373</v>
      </c>
      <c r="C1051" s="113" t="s">
        <v>2749</v>
      </c>
      <c r="D1051" s="126" t="s">
        <v>3218</v>
      </c>
      <c r="E1051" s="91">
        <v>0</v>
      </c>
      <c r="F1051" s="91">
        <v>5633.98</v>
      </c>
      <c r="G1051" s="92">
        <f t="shared" si="67"/>
        <v>217421.76999999987</v>
      </c>
      <c r="H1051" s="170"/>
      <c r="I1051" s="94">
        <f t="shared" si="69"/>
        <v>5633.98</v>
      </c>
      <c r="J1051" s="115">
        <f t="shared" si="68"/>
        <v>45382</v>
      </c>
      <c r="K1051" s="116" t="s">
        <v>2175</v>
      </c>
    </row>
    <row r="1052" spans="1:11" x14ac:dyDescent="0.15">
      <c r="A1052" s="7" t="s">
        <v>2619</v>
      </c>
      <c r="B1052" s="66">
        <v>45376</v>
      </c>
      <c r="C1052" s="113" t="s">
        <v>1995</v>
      </c>
      <c r="D1052" s="126" t="s">
        <v>3090</v>
      </c>
      <c r="E1052" s="91">
        <v>5202.7</v>
      </c>
      <c r="F1052" s="91">
        <v>0</v>
      </c>
      <c r="G1052" s="92">
        <f t="shared" si="67"/>
        <v>212219.06999999986</v>
      </c>
      <c r="H1052" s="170"/>
      <c r="I1052" s="94">
        <f t="shared" si="69"/>
        <v>-5202.7</v>
      </c>
      <c r="J1052" s="115">
        <f t="shared" si="68"/>
        <v>45382</v>
      </c>
      <c r="K1052" s="116" t="s">
        <v>1883</v>
      </c>
    </row>
    <row r="1053" spans="1:11" x14ac:dyDescent="0.15">
      <c r="A1053" s="7" t="s">
        <v>2619</v>
      </c>
      <c r="B1053" s="66">
        <v>45377</v>
      </c>
      <c r="C1053" s="113" t="s">
        <v>2122</v>
      </c>
      <c r="D1053" s="126" t="s">
        <v>3219</v>
      </c>
      <c r="E1053" s="91">
        <v>0</v>
      </c>
      <c r="F1053" s="91">
        <v>21360</v>
      </c>
      <c r="G1053" s="92">
        <f t="shared" si="67"/>
        <v>233579.06999999986</v>
      </c>
      <c r="H1053" s="170"/>
      <c r="I1053" s="94">
        <f t="shared" si="69"/>
        <v>21360</v>
      </c>
      <c r="J1053" s="115">
        <f t="shared" si="68"/>
        <v>45382</v>
      </c>
      <c r="K1053" s="116" t="s">
        <v>1866</v>
      </c>
    </row>
    <row r="1054" spans="1:11" x14ac:dyDescent="0.15">
      <c r="A1054" s="7" t="s">
        <v>2619</v>
      </c>
      <c r="B1054" s="66">
        <v>45377</v>
      </c>
      <c r="C1054" s="113" t="s">
        <v>2084</v>
      </c>
      <c r="D1054" s="126" t="s">
        <v>3220</v>
      </c>
      <c r="E1054" s="91">
        <v>0</v>
      </c>
      <c r="F1054" s="91">
        <v>3000</v>
      </c>
      <c r="G1054" s="92">
        <f t="shared" si="67"/>
        <v>236579.06999999986</v>
      </c>
      <c r="H1054" s="170"/>
      <c r="I1054" s="94">
        <f t="shared" si="69"/>
        <v>3000</v>
      </c>
      <c r="J1054" s="115">
        <f t="shared" si="68"/>
        <v>45382</v>
      </c>
      <c r="K1054" s="116" t="s">
        <v>1866</v>
      </c>
    </row>
    <row r="1055" spans="1:11" x14ac:dyDescent="0.15">
      <c r="A1055" s="7" t="s">
        <v>2619</v>
      </c>
      <c r="B1055" s="66">
        <v>45377</v>
      </c>
      <c r="C1055" s="113" t="s">
        <v>2173</v>
      </c>
      <c r="D1055" s="126" t="s">
        <v>3221</v>
      </c>
      <c r="E1055" s="91">
        <v>0</v>
      </c>
      <c r="F1055" s="91">
        <v>3775</v>
      </c>
      <c r="G1055" s="92">
        <f t="shared" si="67"/>
        <v>240354.06999999986</v>
      </c>
      <c r="H1055" s="170"/>
      <c r="I1055" s="94">
        <f t="shared" si="69"/>
        <v>3775</v>
      </c>
      <c r="J1055" s="115">
        <f t="shared" si="68"/>
        <v>45382</v>
      </c>
      <c r="K1055" s="116" t="s">
        <v>1866</v>
      </c>
    </row>
    <row r="1056" spans="1:11" x14ac:dyDescent="0.15">
      <c r="A1056" s="7" t="s">
        <v>2620</v>
      </c>
      <c r="B1056" s="66">
        <v>45377</v>
      </c>
      <c r="C1056" s="113" t="s">
        <v>2091</v>
      </c>
      <c r="D1056" s="126" t="s">
        <v>3222</v>
      </c>
      <c r="E1056" s="91">
        <v>0</v>
      </c>
      <c r="F1056" s="91">
        <v>3028.85</v>
      </c>
      <c r="G1056" s="92">
        <f t="shared" si="67"/>
        <v>243382.91999999987</v>
      </c>
      <c r="H1056" s="170"/>
      <c r="I1056" s="94">
        <f t="shared" si="69"/>
        <v>3028.85</v>
      </c>
      <c r="J1056" s="115">
        <f t="shared" si="68"/>
        <v>45382</v>
      </c>
      <c r="K1056" s="116" t="s">
        <v>2175</v>
      </c>
    </row>
    <row r="1057" spans="1:11" x14ac:dyDescent="0.15">
      <c r="A1057" s="7" t="s">
        <v>2620</v>
      </c>
      <c r="B1057" s="66">
        <v>45377</v>
      </c>
      <c r="C1057" s="113" t="s">
        <v>2084</v>
      </c>
      <c r="D1057" s="126" t="s">
        <v>3223</v>
      </c>
      <c r="E1057" s="91">
        <v>0</v>
      </c>
      <c r="F1057" s="91">
        <v>2882.29</v>
      </c>
      <c r="G1057" s="92">
        <f t="shared" si="67"/>
        <v>246265.20999999988</v>
      </c>
      <c r="H1057" s="170"/>
      <c r="I1057" s="94">
        <f t="shared" si="69"/>
        <v>2882.29</v>
      </c>
      <c r="J1057" s="115">
        <f t="shared" si="68"/>
        <v>45382</v>
      </c>
      <c r="K1057" s="116" t="s">
        <v>2175</v>
      </c>
    </row>
    <row r="1058" spans="1:11" x14ac:dyDescent="0.15">
      <c r="A1058" s="7" t="s">
        <v>2620</v>
      </c>
      <c r="B1058" s="66">
        <v>45377</v>
      </c>
      <c r="C1058" s="113" t="s">
        <v>2173</v>
      </c>
      <c r="D1058" s="126" t="s">
        <v>3224</v>
      </c>
      <c r="E1058" s="91">
        <v>0</v>
      </c>
      <c r="F1058" s="91">
        <v>3028.85</v>
      </c>
      <c r="G1058" s="92">
        <f t="shared" si="67"/>
        <v>249294.05999999988</v>
      </c>
      <c r="H1058" s="170"/>
      <c r="I1058" s="94">
        <f t="shared" si="69"/>
        <v>3028.85</v>
      </c>
      <c r="J1058" s="115">
        <f t="shared" si="68"/>
        <v>45382</v>
      </c>
      <c r="K1058" s="116" t="s">
        <v>2175</v>
      </c>
    </row>
    <row r="1059" spans="1:11" x14ac:dyDescent="0.15">
      <c r="A1059" s="7" t="s">
        <v>2622</v>
      </c>
      <c r="B1059" s="66">
        <v>45379</v>
      </c>
      <c r="C1059" s="113" t="s">
        <v>2802</v>
      </c>
      <c r="D1059" s="126" t="s">
        <v>3225</v>
      </c>
      <c r="E1059" s="91">
        <v>464.4</v>
      </c>
      <c r="F1059" s="91">
        <v>0</v>
      </c>
      <c r="G1059" s="92">
        <f t="shared" si="67"/>
        <v>248829.65999999989</v>
      </c>
      <c r="H1059" s="170"/>
      <c r="I1059" s="94">
        <f t="shared" si="69"/>
        <v>-464.4</v>
      </c>
      <c r="J1059" s="115">
        <f t="shared" si="68"/>
        <v>45382</v>
      </c>
      <c r="K1059" s="116" t="s">
        <v>1875</v>
      </c>
    </row>
    <row r="1060" spans="1:11" x14ac:dyDescent="0.15">
      <c r="A1060" s="7" t="s">
        <v>2622</v>
      </c>
      <c r="B1060" s="66">
        <v>45379</v>
      </c>
      <c r="C1060" s="113" t="s">
        <v>2802</v>
      </c>
      <c r="D1060" s="126" t="s">
        <v>3226</v>
      </c>
      <c r="E1060" s="91">
        <v>7842.83</v>
      </c>
      <c r="F1060" s="91">
        <v>0</v>
      </c>
      <c r="G1060" s="92">
        <f t="shared" si="67"/>
        <v>240986.8299999999</v>
      </c>
      <c r="H1060" s="170"/>
      <c r="I1060" s="94">
        <f t="shared" si="69"/>
        <v>-7842.83</v>
      </c>
      <c r="J1060" s="115">
        <f t="shared" si="68"/>
        <v>45382</v>
      </c>
      <c r="K1060" s="116" t="s">
        <v>1880</v>
      </c>
    </row>
    <row r="1061" spans="1:11" x14ac:dyDescent="0.15">
      <c r="A1061" s="7" t="s">
        <v>2620</v>
      </c>
      <c r="B1061" s="66">
        <v>45379</v>
      </c>
      <c r="C1061" s="113" t="s">
        <v>1982</v>
      </c>
      <c r="D1061" s="126" t="s">
        <v>3227</v>
      </c>
      <c r="E1061" s="91">
        <v>0</v>
      </c>
      <c r="F1061" s="91">
        <v>35000</v>
      </c>
      <c r="G1061" s="92">
        <f t="shared" si="67"/>
        <v>275986.8299999999</v>
      </c>
      <c r="H1061" s="170"/>
      <c r="I1061" s="94">
        <f t="shared" si="69"/>
        <v>35000</v>
      </c>
      <c r="J1061" s="115">
        <f t="shared" si="68"/>
        <v>45382</v>
      </c>
      <c r="K1061" s="116" t="s">
        <v>737</v>
      </c>
    </row>
    <row r="1062" spans="1:11" x14ac:dyDescent="0.15">
      <c r="A1062" s="7" t="s">
        <v>2620</v>
      </c>
      <c r="B1062" s="66">
        <v>45379</v>
      </c>
      <c r="C1062" s="113" t="s">
        <v>2802</v>
      </c>
      <c r="D1062" s="126" t="s">
        <v>3228</v>
      </c>
      <c r="E1062" s="91">
        <v>67007.7</v>
      </c>
      <c r="F1062" s="91">
        <v>0</v>
      </c>
      <c r="G1062" s="92">
        <f t="shared" si="67"/>
        <v>208979.12999999989</v>
      </c>
      <c r="H1062" s="170"/>
      <c r="I1062" s="94">
        <f t="shared" si="69"/>
        <v>-67007.7</v>
      </c>
      <c r="J1062" s="115">
        <f t="shared" si="68"/>
        <v>45382</v>
      </c>
      <c r="K1062" s="116" t="s">
        <v>1873</v>
      </c>
    </row>
    <row r="1063" spans="1:11" x14ac:dyDescent="0.15">
      <c r="A1063" s="7" t="s">
        <v>2620</v>
      </c>
      <c r="B1063" s="66">
        <v>45379</v>
      </c>
      <c r="C1063" s="113" t="s">
        <v>3229</v>
      </c>
      <c r="D1063" s="126" t="s">
        <v>3230</v>
      </c>
      <c r="E1063" s="91">
        <v>0</v>
      </c>
      <c r="F1063" s="91">
        <v>3859.33</v>
      </c>
      <c r="G1063" s="92">
        <f t="shared" si="67"/>
        <v>212838.45999999988</v>
      </c>
      <c r="H1063" s="170"/>
      <c r="I1063" s="94">
        <f t="shared" si="69"/>
        <v>3859.33</v>
      </c>
      <c r="J1063" s="115">
        <f t="shared" si="68"/>
        <v>45382</v>
      </c>
      <c r="K1063" s="116" t="s">
        <v>2175</v>
      </c>
    </row>
    <row r="1064" spans="1:11" x14ac:dyDescent="0.15">
      <c r="A1064" s="7" t="s">
        <v>2620</v>
      </c>
      <c r="B1064" s="66">
        <v>45379</v>
      </c>
      <c r="C1064" s="113" t="s">
        <v>2658</v>
      </c>
      <c r="D1064" s="126" t="s">
        <v>3021</v>
      </c>
      <c r="E1064" s="91">
        <v>0</v>
      </c>
      <c r="F1064" s="91">
        <v>541.92999999999995</v>
      </c>
      <c r="G1064" s="92">
        <f t="shared" ref="G1064:G1127" si="70">G1063+F1064-E1064</f>
        <v>213380.38999999987</v>
      </c>
      <c r="H1064" s="170"/>
      <c r="I1064" s="94">
        <f t="shared" si="69"/>
        <v>541.92999999999995</v>
      </c>
      <c r="J1064" s="115">
        <f t="shared" ref="J1064:J1127" si="71">EOMONTH(B1064,0)</f>
        <v>45382</v>
      </c>
      <c r="K1064" s="116" t="s">
        <v>2175</v>
      </c>
    </row>
    <row r="1065" spans="1:11" x14ac:dyDescent="0.15">
      <c r="A1065" s="7" t="s">
        <v>2620</v>
      </c>
      <c r="B1065" s="66">
        <v>45379</v>
      </c>
      <c r="C1065" s="113" t="s">
        <v>2191</v>
      </c>
      <c r="D1065" s="126" t="s">
        <v>3231</v>
      </c>
      <c r="E1065" s="91">
        <v>0</v>
      </c>
      <c r="F1065" s="91">
        <v>2882.29</v>
      </c>
      <c r="G1065" s="92">
        <f t="shared" si="70"/>
        <v>216262.67999999988</v>
      </c>
      <c r="H1065" s="170"/>
      <c r="I1065" s="94">
        <f t="shared" si="69"/>
        <v>2882.29</v>
      </c>
      <c r="J1065" s="115">
        <f t="shared" si="71"/>
        <v>45382</v>
      </c>
      <c r="K1065" s="116" t="s">
        <v>2175</v>
      </c>
    </row>
    <row r="1066" spans="1:11" x14ac:dyDescent="0.15">
      <c r="A1066" s="7" t="s">
        <v>2620</v>
      </c>
      <c r="B1066" s="66">
        <v>45379</v>
      </c>
      <c r="C1066" s="113" t="s">
        <v>2066</v>
      </c>
      <c r="D1066" s="126" t="s">
        <v>3232</v>
      </c>
      <c r="E1066" s="91">
        <v>0</v>
      </c>
      <c r="F1066" s="91">
        <v>518.41</v>
      </c>
      <c r="G1066" s="92">
        <f t="shared" si="70"/>
        <v>216781.08999999988</v>
      </c>
      <c r="H1066" s="170"/>
      <c r="I1066" s="94">
        <f t="shared" si="69"/>
        <v>518.41</v>
      </c>
      <c r="J1066" s="115">
        <f t="shared" si="71"/>
        <v>45382</v>
      </c>
      <c r="K1066" s="116" t="s">
        <v>2175</v>
      </c>
    </row>
    <row r="1067" spans="1:11" x14ac:dyDescent="0.15">
      <c r="A1067" s="7" t="s">
        <v>2619</v>
      </c>
      <c r="B1067" s="66">
        <v>45379</v>
      </c>
      <c r="C1067" s="113" t="s">
        <v>1982</v>
      </c>
      <c r="D1067" s="126" t="s">
        <v>3227</v>
      </c>
      <c r="E1067" s="91">
        <v>35000</v>
      </c>
      <c r="F1067" s="91">
        <v>0</v>
      </c>
      <c r="G1067" s="92">
        <f t="shared" si="70"/>
        <v>181781.08999999988</v>
      </c>
      <c r="H1067" s="170"/>
      <c r="I1067" s="94">
        <f t="shared" si="69"/>
        <v>-35000</v>
      </c>
      <c r="J1067" s="115">
        <f t="shared" si="71"/>
        <v>45382</v>
      </c>
      <c r="K1067" s="116" t="s">
        <v>737</v>
      </c>
    </row>
    <row r="1068" spans="1:11" x14ac:dyDescent="0.15">
      <c r="A1068" s="7" t="s">
        <v>2619</v>
      </c>
      <c r="B1068" s="66">
        <v>45379</v>
      </c>
      <c r="C1068" s="113" t="s">
        <v>2658</v>
      </c>
      <c r="D1068" s="126" t="s">
        <v>3233</v>
      </c>
      <c r="E1068" s="91">
        <v>0</v>
      </c>
      <c r="F1068" s="91">
        <v>2531.11</v>
      </c>
      <c r="G1068" s="92">
        <f t="shared" si="70"/>
        <v>184312.19999999987</v>
      </c>
      <c r="H1068" s="170"/>
      <c r="I1068" s="94">
        <f t="shared" si="69"/>
        <v>2531.11</v>
      </c>
      <c r="J1068" s="115">
        <f t="shared" si="71"/>
        <v>45382</v>
      </c>
      <c r="K1068" s="116" t="s">
        <v>1866</v>
      </c>
    </row>
    <row r="1069" spans="1:11" x14ac:dyDescent="0.15">
      <c r="A1069" s="7" t="s">
        <v>2619</v>
      </c>
      <c r="B1069" s="66">
        <v>45379</v>
      </c>
      <c r="C1069" s="113" t="s">
        <v>1964</v>
      </c>
      <c r="D1069" s="126" t="s">
        <v>3234</v>
      </c>
      <c r="E1069" s="91">
        <v>0</v>
      </c>
      <c r="F1069" s="91">
        <v>12750</v>
      </c>
      <c r="G1069" s="92">
        <f t="shared" si="70"/>
        <v>197062.19999999987</v>
      </c>
      <c r="H1069" s="170"/>
      <c r="I1069" s="94">
        <f t="shared" si="69"/>
        <v>12750</v>
      </c>
      <c r="J1069" s="115">
        <f t="shared" si="71"/>
        <v>45382</v>
      </c>
      <c r="K1069" s="116" t="s">
        <v>1866</v>
      </c>
    </row>
    <row r="1070" spans="1:11" x14ac:dyDescent="0.15">
      <c r="A1070" s="7" t="s">
        <v>2619</v>
      </c>
      <c r="B1070" s="66">
        <v>45379</v>
      </c>
      <c r="C1070" s="113" t="s">
        <v>2052</v>
      </c>
      <c r="D1070" s="126" t="s">
        <v>3235</v>
      </c>
      <c r="E1070" s="91">
        <v>0</v>
      </c>
      <c r="F1070" s="91">
        <v>18450</v>
      </c>
      <c r="G1070" s="92">
        <f t="shared" si="70"/>
        <v>215512.19999999987</v>
      </c>
      <c r="H1070" s="170"/>
      <c r="I1070" s="94">
        <f t="shared" si="69"/>
        <v>18450</v>
      </c>
      <c r="J1070" s="115">
        <f t="shared" si="71"/>
        <v>45382</v>
      </c>
      <c r="K1070" s="116" t="s">
        <v>1866</v>
      </c>
    </row>
    <row r="1071" spans="1:11" x14ac:dyDescent="0.15">
      <c r="A1071" s="7" t="s">
        <v>2619</v>
      </c>
      <c r="B1071" s="66">
        <v>45379</v>
      </c>
      <c r="C1071" s="113" t="s">
        <v>2066</v>
      </c>
      <c r="D1071" s="126" t="s">
        <v>3236</v>
      </c>
      <c r="E1071" s="91">
        <v>0</v>
      </c>
      <c r="F1071" s="91">
        <v>2592.3200000000002</v>
      </c>
      <c r="G1071" s="92">
        <f t="shared" si="70"/>
        <v>218104.51999999987</v>
      </c>
      <c r="H1071" s="170"/>
      <c r="I1071" s="94">
        <f t="shared" si="69"/>
        <v>2592.3200000000002</v>
      </c>
      <c r="J1071" s="115">
        <f t="shared" si="71"/>
        <v>45382</v>
      </c>
      <c r="K1071" s="116" t="s">
        <v>1866</v>
      </c>
    </row>
    <row r="1072" spans="1:11" x14ac:dyDescent="0.15">
      <c r="A1072" s="7" t="s">
        <v>2619</v>
      </c>
      <c r="B1072" s="66">
        <v>45379</v>
      </c>
      <c r="C1072" s="113" t="s">
        <v>3237</v>
      </c>
      <c r="D1072" s="126" t="s">
        <v>3238</v>
      </c>
      <c r="E1072" s="91">
        <v>1200</v>
      </c>
      <c r="F1072" s="91">
        <v>0</v>
      </c>
      <c r="G1072" s="92">
        <f t="shared" si="70"/>
        <v>216904.51999999987</v>
      </c>
      <c r="H1072" s="170"/>
      <c r="I1072" s="94">
        <f t="shared" si="69"/>
        <v>-1200</v>
      </c>
      <c r="J1072" s="115">
        <f t="shared" si="71"/>
        <v>45382</v>
      </c>
      <c r="K1072" s="116" t="s">
        <v>1883</v>
      </c>
    </row>
    <row r="1073" spans="1:11" x14ac:dyDescent="0.15">
      <c r="A1073" s="7" t="s">
        <v>2619</v>
      </c>
      <c r="B1073" s="66">
        <v>45379</v>
      </c>
      <c r="C1073" s="113" t="s">
        <v>1995</v>
      </c>
      <c r="D1073" s="126" t="s">
        <v>3239</v>
      </c>
      <c r="E1073" s="91">
        <v>24465.360000000001</v>
      </c>
      <c r="F1073" s="91">
        <v>0</v>
      </c>
      <c r="G1073" s="92">
        <f t="shared" si="70"/>
        <v>192439.15999999986</v>
      </c>
      <c r="H1073" s="170"/>
      <c r="I1073" s="94">
        <f t="shared" si="69"/>
        <v>-24465.360000000001</v>
      </c>
      <c r="J1073" s="115">
        <f t="shared" si="71"/>
        <v>45382</v>
      </c>
      <c r="K1073" s="116" t="s">
        <v>1866</v>
      </c>
    </row>
    <row r="1074" spans="1:11" x14ac:dyDescent="0.15">
      <c r="A1074" s="7" t="s">
        <v>2619</v>
      </c>
      <c r="B1074" s="66">
        <v>45382</v>
      </c>
      <c r="C1074" s="113" t="s">
        <v>1696</v>
      </c>
      <c r="D1074" s="126"/>
      <c r="E1074" s="91">
        <v>0</v>
      </c>
      <c r="F1074" s="91">
        <v>1343.95</v>
      </c>
      <c r="G1074" s="92">
        <f t="shared" si="70"/>
        <v>193783.10999999987</v>
      </c>
      <c r="H1074" s="170"/>
      <c r="I1074" s="94">
        <f t="shared" si="69"/>
        <v>1343.95</v>
      </c>
      <c r="J1074" s="115">
        <f t="shared" si="71"/>
        <v>45382</v>
      </c>
      <c r="K1074" s="116" t="s">
        <v>4</v>
      </c>
    </row>
    <row r="1075" spans="1:11" x14ac:dyDescent="0.15">
      <c r="A1075" s="7" t="s">
        <v>2619</v>
      </c>
      <c r="B1075" s="66">
        <v>45382</v>
      </c>
      <c r="C1075" s="113" t="s">
        <v>2108</v>
      </c>
      <c r="D1075" s="126" t="s">
        <v>3240</v>
      </c>
      <c r="E1075" s="91">
        <v>0</v>
      </c>
      <c r="F1075" s="91">
        <v>17500</v>
      </c>
      <c r="G1075" s="92">
        <f t="shared" si="70"/>
        <v>211283.10999999987</v>
      </c>
      <c r="H1075" s="170"/>
      <c r="I1075" s="94">
        <f t="shared" si="69"/>
        <v>17500</v>
      </c>
      <c r="J1075" s="115">
        <f t="shared" si="71"/>
        <v>45382</v>
      </c>
      <c r="K1075" s="116" t="s">
        <v>1866</v>
      </c>
    </row>
    <row r="1076" spans="1:11" x14ac:dyDescent="0.15">
      <c r="A1076" s="7" t="s">
        <v>2619</v>
      </c>
      <c r="B1076" s="66">
        <v>45382</v>
      </c>
      <c r="C1076" s="113" t="s">
        <v>2077</v>
      </c>
      <c r="D1076" s="126" t="s">
        <v>3241</v>
      </c>
      <c r="E1076" s="91">
        <v>0</v>
      </c>
      <c r="F1076" s="91">
        <v>5221.2</v>
      </c>
      <c r="G1076" s="92">
        <f t="shared" si="70"/>
        <v>216504.30999999988</v>
      </c>
      <c r="H1076" s="170"/>
      <c r="I1076" s="94">
        <f t="shared" si="69"/>
        <v>5221.2</v>
      </c>
      <c r="J1076" s="115">
        <f t="shared" si="71"/>
        <v>45382</v>
      </c>
      <c r="K1076" s="116" t="s">
        <v>1866</v>
      </c>
    </row>
    <row r="1077" spans="1:11" x14ac:dyDescent="0.15">
      <c r="A1077" s="7" t="s">
        <v>2619</v>
      </c>
      <c r="B1077" s="66">
        <v>45382</v>
      </c>
      <c r="C1077" s="113" t="s">
        <v>2702</v>
      </c>
      <c r="D1077" s="126" t="s">
        <v>3242</v>
      </c>
      <c r="E1077" s="91">
        <v>0</v>
      </c>
      <c r="F1077" s="91">
        <v>21420</v>
      </c>
      <c r="G1077" s="92">
        <f t="shared" si="70"/>
        <v>237924.30999999988</v>
      </c>
      <c r="H1077" s="170"/>
      <c r="I1077" s="94">
        <f t="shared" si="69"/>
        <v>21420</v>
      </c>
      <c r="J1077" s="115">
        <f t="shared" si="71"/>
        <v>45382</v>
      </c>
      <c r="K1077" s="116" t="s">
        <v>1866</v>
      </c>
    </row>
    <row r="1078" spans="1:11" x14ac:dyDescent="0.15">
      <c r="A1078" s="7" t="s">
        <v>2619</v>
      </c>
      <c r="B1078" s="66">
        <v>45382</v>
      </c>
      <c r="C1078" s="113" t="s">
        <v>2045</v>
      </c>
      <c r="D1078" s="126" t="s">
        <v>3243</v>
      </c>
      <c r="E1078" s="91">
        <v>0</v>
      </c>
      <c r="F1078" s="91">
        <v>3800</v>
      </c>
      <c r="G1078" s="92">
        <f t="shared" si="70"/>
        <v>241724.30999999988</v>
      </c>
      <c r="H1078" s="170"/>
      <c r="I1078" s="94">
        <f t="shared" si="69"/>
        <v>3800</v>
      </c>
      <c r="J1078" s="115">
        <f t="shared" si="71"/>
        <v>45382</v>
      </c>
      <c r="K1078" s="116" t="s">
        <v>1866</v>
      </c>
    </row>
    <row r="1079" spans="1:11" x14ac:dyDescent="0.15">
      <c r="A1079" s="7" t="s">
        <v>2619</v>
      </c>
      <c r="B1079" s="66">
        <v>45382</v>
      </c>
      <c r="C1079" s="113" t="s">
        <v>2080</v>
      </c>
      <c r="D1079" s="126" t="s">
        <v>3244</v>
      </c>
      <c r="E1079" s="91">
        <v>0</v>
      </c>
      <c r="F1079" s="91">
        <v>10450</v>
      </c>
      <c r="G1079" s="92">
        <f t="shared" si="70"/>
        <v>252174.30999999988</v>
      </c>
      <c r="H1079" s="170"/>
      <c r="I1079" s="94">
        <f t="shared" si="69"/>
        <v>10450</v>
      </c>
      <c r="J1079" s="115">
        <f t="shared" si="71"/>
        <v>45382</v>
      </c>
      <c r="K1079" s="116" t="s">
        <v>1866</v>
      </c>
    </row>
    <row r="1080" spans="1:11" x14ac:dyDescent="0.15">
      <c r="A1080" s="7" t="s">
        <v>2619</v>
      </c>
      <c r="B1080" s="66">
        <v>45382</v>
      </c>
      <c r="C1080" s="113" t="s">
        <v>2077</v>
      </c>
      <c r="D1080" s="126" t="s">
        <v>3241</v>
      </c>
      <c r="E1080" s="91">
        <v>0</v>
      </c>
      <c r="F1080" s="91">
        <v>78.8</v>
      </c>
      <c r="G1080" s="92">
        <f t="shared" si="70"/>
        <v>252253.10999999987</v>
      </c>
      <c r="H1080" s="170"/>
      <c r="I1080" s="94">
        <f t="shared" si="69"/>
        <v>78.8</v>
      </c>
      <c r="J1080" s="115">
        <f t="shared" si="71"/>
        <v>45382</v>
      </c>
      <c r="K1080" s="116" t="s">
        <v>1866</v>
      </c>
    </row>
    <row r="1081" spans="1:11" x14ac:dyDescent="0.15">
      <c r="A1081" s="7" t="s">
        <v>2619</v>
      </c>
      <c r="B1081" s="66">
        <v>45382</v>
      </c>
      <c r="C1081" s="113" t="s">
        <v>2104</v>
      </c>
      <c r="D1081" s="126" t="s">
        <v>3245</v>
      </c>
      <c r="E1081" s="91">
        <v>0</v>
      </c>
      <c r="F1081" s="91">
        <v>9000</v>
      </c>
      <c r="G1081" s="92">
        <f t="shared" si="70"/>
        <v>261253.10999999987</v>
      </c>
      <c r="H1081" s="170"/>
      <c r="I1081" s="94">
        <f t="shared" si="69"/>
        <v>9000</v>
      </c>
      <c r="J1081" s="115">
        <f t="shared" si="71"/>
        <v>45382</v>
      </c>
      <c r="K1081" s="116" t="s">
        <v>1866</v>
      </c>
    </row>
    <row r="1082" spans="1:11" x14ac:dyDescent="0.15">
      <c r="A1082" s="7" t="s">
        <v>2619</v>
      </c>
      <c r="B1082" s="66">
        <v>45382</v>
      </c>
      <c r="C1082" s="113" t="s">
        <v>2106</v>
      </c>
      <c r="D1082" s="126" t="s">
        <v>3246</v>
      </c>
      <c r="E1082" s="91">
        <v>0</v>
      </c>
      <c r="F1082" s="91">
        <v>25000</v>
      </c>
      <c r="G1082" s="92">
        <f t="shared" si="70"/>
        <v>286253.10999999987</v>
      </c>
      <c r="H1082" s="170"/>
      <c r="I1082" s="94">
        <f t="shared" si="69"/>
        <v>25000</v>
      </c>
      <c r="J1082" s="115">
        <f t="shared" si="71"/>
        <v>45382</v>
      </c>
      <c r="K1082" s="116" t="s">
        <v>1866</v>
      </c>
    </row>
    <row r="1083" spans="1:11" x14ac:dyDescent="0.15">
      <c r="A1083" s="7" t="s">
        <v>2619</v>
      </c>
      <c r="B1083" s="66">
        <v>45382</v>
      </c>
      <c r="C1083" s="113" t="s">
        <v>3247</v>
      </c>
      <c r="D1083" s="126" t="s">
        <v>3248</v>
      </c>
      <c r="E1083" s="91">
        <v>0</v>
      </c>
      <c r="F1083" s="91">
        <v>4500</v>
      </c>
      <c r="G1083" s="92">
        <f t="shared" si="70"/>
        <v>290753.10999999987</v>
      </c>
      <c r="H1083" s="170"/>
      <c r="I1083" s="94">
        <f t="shared" si="69"/>
        <v>4500</v>
      </c>
      <c r="J1083" s="115">
        <f t="shared" si="71"/>
        <v>45382</v>
      </c>
      <c r="K1083" s="116" t="s">
        <v>1866</v>
      </c>
    </row>
    <row r="1084" spans="1:11" x14ac:dyDescent="0.15">
      <c r="A1084" s="7" t="s">
        <v>2619</v>
      </c>
      <c r="B1084" s="66">
        <v>45382</v>
      </c>
      <c r="C1084" s="113" t="s">
        <v>3249</v>
      </c>
      <c r="D1084" s="126" t="s">
        <v>3250</v>
      </c>
      <c r="E1084" s="91">
        <v>0</v>
      </c>
      <c r="F1084" s="91">
        <v>21000</v>
      </c>
      <c r="G1084" s="92">
        <f t="shared" si="70"/>
        <v>311753.10999999987</v>
      </c>
      <c r="H1084" s="170"/>
      <c r="I1084" s="94">
        <f t="shared" si="69"/>
        <v>21000</v>
      </c>
      <c r="J1084" s="115">
        <f t="shared" si="71"/>
        <v>45382</v>
      </c>
      <c r="K1084" s="116" t="s">
        <v>1866</v>
      </c>
    </row>
    <row r="1085" spans="1:11" x14ac:dyDescent="0.15">
      <c r="A1085" s="7" t="s">
        <v>2620</v>
      </c>
      <c r="B1085" s="66">
        <v>45382</v>
      </c>
      <c r="C1085" s="113" t="s">
        <v>2045</v>
      </c>
      <c r="D1085" s="126" t="s">
        <v>3251</v>
      </c>
      <c r="E1085" s="91">
        <v>0</v>
      </c>
      <c r="F1085" s="91">
        <v>3810.48</v>
      </c>
      <c r="G1085" s="92">
        <f t="shared" si="70"/>
        <v>315563.58999999985</v>
      </c>
      <c r="H1085" s="170"/>
      <c r="I1085" s="94">
        <f t="shared" si="69"/>
        <v>3810.48</v>
      </c>
      <c r="J1085" s="115">
        <f t="shared" si="71"/>
        <v>45382</v>
      </c>
      <c r="K1085" s="116" t="s">
        <v>2175</v>
      </c>
    </row>
    <row r="1086" spans="1:11" x14ac:dyDescent="0.15">
      <c r="A1086" s="7" t="s">
        <v>2620</v>
      </c>
      <c r="B1086" s="66">
        <v>45382</v>
      </c>
      <c r="C1086" s="113" t="s">
        <v>2122</v>
      </c>
      <c r="D1086" s="126" t="s">
        <v>3252</v>
      </c>
      <c r="E1086" s="91">
        <v>0</v>
      </c>
      <c r="F1086" s="91">
        <v>3495.68</v>
      </c>
      <c r="G1086" s="92">
        <f t="shared" si="70"/>
        <v>319059.26999999984</v>
      </c>
      <c r="H1086" s="170"/>
      <c r="I1086" s="94">
        <f t="shared" si="69"/>
        <v>3495.68</v>
      </c>
      <c r="J1086" s="115">
        <f t="shared" si="71"/>
        <v>45382</v>
      </c>
      <c r="K1086" s="116" t="s">
        <v>2175</v>
      </c>
    </row>
    <row r="1087" spans="1:11" x14ac:dyDescent="0.15">
      <c r="A1087" s="7" t="s">
        <v>2620</v>
      </c>
      <c r="B1087" s="66">
        <v>45382</v>
      </c>
      <c r="C1087" s="113" t="s">
        <v>2104</v>
      </c>
      <c r="D1087" s="126" t="s">
        <v>3253</v>
      </c>
      <c r="E1087" s="91">
        <v>0</v>
      </c>
      <c r="F1087" s="91">
        <v>6253.1</v>
      </c>
      <c r="G1087" s="92">
        <f t="shared" si="70"/>
        <v>325312.36999999982</v>
      </c>
      <c r="H1087" s="170"/>
      <c r="I1087" s="94">
        <f t="shared" si="69"/>
        <v>6253.1</v>
      </c>
      <c r="J1087" s="115">
        <f t="shared" si="71"/>
        <v>45382</v>
      </c>
      <c r="K1087" s="116" t="s">
        <v>2175</v>
      </c>
    </row>
    <row r="1088" spans="1:11" x14ac:dyDescent="0.15">
      <c r="A1088" s="7" t="s">
        <v>2620</v>
      </c>
      <c r="B1088" s="66">
        <v>45382</v>
      </c>
      <c r="C1088" s="113" t="s">
        <v>2106</v>
      </c>
      <c r="D1088" s="126" t="s">
        <v>3254</v>
      </c>
      <c r="E1088" s="91">
        <v>0</v>
      </c>
      <c r="F1088" s="91">
        <v>19715.62</v>
      </c>
      <c r="G1088" s="92">
        <f t="shared" si="70"/>
        <v>345027.98999999982</v>
      </c>
      <c r="H1088" s="170"/>
      <c r="I1088" s="94">
        <f t="shared" si="69"/>
        <v>19715.62</v>
      </c>
      <c r="J1088" s="115">
        <f t="shared" si="71"/>
        <v>45382</v>
      </c>
      <c r="K1088" s="116" t="s">
        <v>2175</v>
      </c>
    </row>
    <row r="1089" spans="1:11" x14ac:dyDescent="0.15">
      <c r="A1089" s="7" t="s">
        <v>2620</v>
      </c>
      <c r="B1089" s="66">
        <v>45382</v>
      </c>
      <c r="C1089" s="113" t="s">
        <v>3255</v>
      </c>
      <c r="D1089" s="126" t="s">
        <v>3256</v>
      </c>
      <c r="E1089" s="91">
        <v>0</v>
      </c>
      <c r="F1089" s="91">
        <v>5080.6400000000003</v>
      </c>
      <c r="G1089" s="92">
        <f t="shared" si="70"/>
        <v>350108.62999999983</v>
      </c>
      <c r="H1089" s="170"/>
      <c r="I1089" s="94">
        <f t="shared" si="69"/>
        <v>5080.6400000000003</v>
      </c>
      <c r="J1089" s="115">
        <f t="shared" si="71"/>
        <v>45382</v>
      </c>
      <c r="K1089" s="116" t="s">
        <v>2175</v>
      </c>
    </row>
    <row r="1090" spans="1:11" x14ac:dyDescent="0.15">
      <c r="A1090" s="7" t="s">
        <v>2620</v>
      </c>
      <c r="B1090" s="66">
        <v>45382</v>
      </c>
      <c r="C1090" s="113" t="s">
        <v>3249</v>
      </c>
      <c r="D1090" s="126" t="s">
        <v>3257</v>
      </c>
      <c r="E1090" s="91">
        <v>0</v>
      </c>
      <c r="F1090" s="91">
        <v>7816.38</v>
      </c>
      <c r="G1090" s="92">
        <f t="shared" si="70"/>
        <v>357925.00999999983</v>
      </c>
      <c r="H1090" s="170"/>
      <c r="I1090" s="94">
        <f t="shared" si="69"/>
        <v>7816.38</v>
      </c>
      <c r="J1090" s="115">
        <f t="shared" si="71"/>
        <v>45382</v>
      </c>
      <c r="K1090" s="116" t="s">
        <v>2175</v>
      </c>
    </row>
    <row r="1091" spans="1:11" x14ac:dyDescent="0.15">
      <c r="A1091" s="7" t="s">
        <v>2620</v>
      </c>
      <c r="B1091" s="66">
        <v>45382</v>
      </c>
      <c r="C1091" s="113" t="s">
        <v>2068</v>
      </c>
      <c r="D1091" s="126" t="s">
        <v>3258</v>
      </c>
      <c r="E1091" s="91">
        <v>0</v>
      </c>
      <c r="F1091" s="91">
        <v>13238.99</v>
      </c>
      <c r="G1091" s="92">
        <f t="shared" si="70"/>
        <v>371163.99999999983</v>
      </c>
      <c r="H1091" s="170"/>
      <c r="I1091" s="94">
        <f t="shared" si="69"/>
        <v>13238.99</v>
      </c>
      <c r="J1091" s="115">
        <f t="shared" si="71"/>
        <v>45382</v>
      </c>
      <c r="K1091" s="116" t="s">
        <v>2175</v>
      </c>
    </row>
    <row r="1092" spans="1:11" x14ac:dyDescent="0.15">
      <c r="A1092" s="7" t="s">
        <v>2620</v>
      </c>
      <c r="B1092" s="66">
        <v>45382</v>
      </c>
      <c r="C1092" s="113" t="s">
        <v>2098</v>
      </c>
      <c r="D1092" s="126" t="s">
        <v>3259</v>
      </c>
      <c r="E1092" s="91">
        <v>0</v>
      </c>
      <c r="F1092" s="91">
        <v>2198.35</v>
      </c>
      <c r="G1092" s="92">
        <f t="shared" si="70"/>
        <v>373362.3499999998</v>
      </c>
      <c r="H1092" s="170"/>
      <c r="I1092" s="94">
        <f t="shared" si="69"/>
        <v>2198.35</v>
      </c>
      <c r="J1092" s="115">
        <f t="shared" si="71"/>
        <v>45382</v>
      </c>
      <c r="K1092" s="116" t="s">
        <v>2175</v>
      </c>
    </row>
    <row r="1093" spans="1:11" x14ac:dyDescent="0.15">
      <c r="A1093" s="7" t="s">
        <v>2623</v>
      </c>
      <c r="B1093" s="66">
        <v>45382</v>
      </c>
      <c r="C1093" s="113" t="s">
        <v>3260</v>
      </c>
      <c r="D1093" s="126"/>
      <c r="E1093" s="91">
        <v>0</v>
      </c>
      <c r="F1093" s="91">
        <v>381.86</v>
      </c>
      <c r="G1093" s="92">
        <f t="shared" si="70"/>
        <v>373744.20999999979</v>
      </c>
      <c r="H1093" s="170"/>
      <c r="I1093" s="94">
        <f t="shared" si="69"/>
        <v>381.86</v>
      </c>
      <c r="J1093" s="115">
        <f t="shared" si="71"/>
        <v>45382</v>
      </c>
      <c r="K1093" s="116" t="s">
        <v>1866</v>
      </c>
    </row>
    <row r="1094" spans="1:11" x14ac:dyDescent="0.15">
      <c r="A1094" s="7" t="s">
        <v>2623</v>
      </c>
      <c r="B1094" s="66">
        <v>45382</v>
      </c>
      <c r="C1094" s="113" t="s">
        <v>3261</v>
      </c>
      <c r="D1094" s="126"/>
      <c r="E1094" s="91">
        <v>0</v>
      </c>
      <c r="F1094" s="91">
        <v>6000</v>
      </c>
      <c r="G1094" s="92">
        <f t="shared" si="70"/>
        <v>379744.20999999979</v>
      </c>
      <c r="H1094" s="170"/>
      <c r="I1094" s="94">
        <f t="shared" si="69"/>
        <v>6000</v>
      </c>
      <c r="J1094" s="115">
        <f t="shared" si="71"/>
        <v>45382</v>
      </c>
      <c r="K1094" s="116" t="s">
        <v>1866</v>
      </c>
    </row>
    <row r="1095" spans="1:11" x14ac:dyDescent="0.15">
      <c r="A1095" s="7" t="s">
        <v>2623</v>
      </c>
      <c r="B1095" s="66">
        <v>45382</v>
      </c>
      <c r="C1095" s="113" t="s">
        <v>3262</v>
      </c>
      <c r="D1095" s="126"/>
      <c r="E1095" s="91">
        <v>0</v>
      </c>
      <c r="F1095" s="91">
        <v>10738.7</v>
      </c>
      <c r="G1095" s="92">
        <f t="shared" si="70"/>
        <v>390482.9099999998</v>
      </c>
      <c r="H1095" s="170"/>
      <c r="I1095" s="94">
        <f t="shared" ref="I1095:I1158" si="72">-E1095+F1095</f>
        <v>10738.7</v>
      </c>
      <c r="J1095" s="115">
        <f t="shared" si="71"/>
        <v>45382</v>
      </c>
      <c r="K1095" s="116" t="s">
        <v>1866</v>
      </c>
    </row>
    <row r="1096" spans="1:11" x14ac:dyDescent="0.15">
      <c r="A1096" s="7" t="s">
        <v>2623</v>
      </c>
      <c r="B1096" s="66">
        <v>45382</v>
      </c>
      <c r="C1096" s="113" t="s">
        <v>3263</v>
      </c>
      <c r="D1096" s="126"/>
      <c r="E1096" s="91">
        <v>0</v>
      </c>
      <c r="F1096" s="91">
        <v>50549.83</v>
      </c>
      <c r="G1096" s="92">
        <f t="shared" si="70"/>
        <v>441032.73999999982</v>
      </c>
      <c r="H1096" s="170"/>
      <c r="I1096" s="94">
        <f t="shared" si="72"/>
        <v>50549.83</v>
      </c>
      <c r="J1096" s="115">
        <f t="shared" si="71"/>
        <v>45382</v>
      </c>
      <c r="K1096" s="116" t="s">
        <v>1866</v>
      </c>
    </row>
    <row r="1097" spans="1:11" x14ac:dyDescent="0.15">
      <c r="A1097" s="7" t="s">
        <v>2621</v>
      </c>
      <c r="B1097" s="66">
        <v>45382</v>
      </c>
      <c r="C1097" s="113" t="s">
        <v>1870</v>
      </c>
      <c r="D1097" s="126"/>
      <c r="E1097" s="91">
        <v>22016</v>
      </c>
      <c r="F1097" s="91">
        <v>0</v>
      </c>
      <c r="G1097" s="92">
        <f t="shared" si="70"/>
        <v>419016.73999999982</v>
      </c>
      <c r="H1097" s="170"/>
      <c r="I1097" s="94">
        <f t="shared" si="72"/>
        <v>-22016</v>
      </c>
      <c r="J1097" s="115">
        <f t="shared" si="71"/>
        <v>45382</v>
      </c>
      <c r="K1097" s="116" t="s">
        <v>1878</v>
      </c>
    </row>
    <row r="1098" spans="1:11" x14ac:dyDescent="0.15">
      <c r="A1098" s="7" t="s">
        <v>2620</v>
      </c>
      <c r="B1098" s="66">
        <v>45382</v>
      </c>
      <c r="C1098" s="113" t="s">
        <v>3264</v>
      </c>
      <c r="D1098" s="126"/>
      <c r="E1098" s="91">
        <v>8400</v>
      </c>
      <c r="F1098" s="91">
        <v>0</v>
      </c>
      <c r="G1098" s="92">
        <f t="shared" si="70"/>
        <v>410616.73999999982</v>
      </c>
      <c r="H1098" s="170" t="s">
        <v>277</v>
      </c>
      <c r="I1098" s="94">
        <f t="shared" si="72"/>
        <v>-8400</v>
      </c>
      <c r="J1098" s="115">
        <f t="shared" si="71"/>
        <v>45382</v>
      </c>
      <c r="K1098" s="116" t="s">
        <v>1481</v>
      </c>
    </row>
    <row r="1099" spans="1:11" x14ac:dyDescent="0.15">
      <c r="A1099" s="7" t="s">
        <v>2620</v>
      </c>
      <c r="B1099" s="66">
        <v>45385</v>
      </c>
      <c r="C1099" s="113" t="s">
        <v>2734</v>
      </c>
      <c r="D1099" s="126" t="s">
        <v>3265</v>
      </c>
      <c r="E1099" s="91">
        <v>0</v>
      </c>
      <c r="F1099" s="91">
        <v>1954.09</v>
      </c>
      <c r="G1099" s="92">
        <f t="shared" si="70"/>
        <v>412570.82999999984</v>
      </c>
      <c r="H1099" s="170"/>
      <c r="I1099" s="94">
        <f t="shared" si="72"/>
        <v>1954.09</v>
      </c>
      <c r="J1099" s="115">
        <f t="shared" si="71"/>
        <v>45412</v>
      </c>
      <c r="K1099" s="116" t="s">
        <v>2175</v>
      </c>
    </row>
    <row r="1100" spans="1:11" x14ac:dyDescent="0.15">
      <c r="A1100" s="7" t="s">
        <v>2620</v>
      </c>
      <c r="B1100" s="66">
        <v>45385</v>
      </c>
      <c r="C1100" s="113" t="s">
        <v>2089</v>
      </c>
      <c r="D1100" s="126" t="s">
        <v>3266</v>
      </c>
      <c r="E1100" s="91">
        <v>0</v>
      </c>
      <c r="F1100" s="91">
        <v>3615.07</v>
      </c>
      <c r="G1100" s="92">
        <f t="shared" si="70"/>
        <v>416185.89999999985</v>
      </c>
      <c r="H1100" s="170"/>
      <c r="I1100" s="94">
        <f t="shared" si="72"/>
        <v>3615.07</v>
      </c>
      <c r="J1100" s="115">
        <f t="shared" si="71"/>
        <v>45412</v>
      </c>
      <c r="K1100" s="116" t="s">
        <v>2175</v>
      </c>
    </row>
    <row r="1101" spans="1:11" x14ac:dyDescent="0.15">
      <c r="A1101" s="7" t="s">
        <v>2620</v>
      </c>
      <c r="B1101" s="66">
        <v>45385</v>
      </c>
      <c r="C1101" s="113" t="s">
        <v>1964</v>
      </c>
      <c r="D1101" s="126" t="s">
        <v>3267</v>
      </c>
      <c r="E1101" s="91">
        <v>0</v>
      </c>
      <c r="F1101" s="91">
        <v>2833.44</v>
      </c>
      <c r="G1101" s="92">
        <f t="shared" si="70"/>
        <v>419019.33999999985</v>
      </c>
      <c r="H1101" s="170"/>
      <c r="I1101" s="94">
        <f t="shared" si="72"/>
        <v>2833.44</v>
      </c>
      <c r="J1101" s="115">
        <f t="shared" si="71"/>
        <v>45412</v>
      </c>
      <c r="K1101" s="116" t="s">
        <v>2175</v>
      </c>
    </row>
    <row r="1102" spans="1:11" x14ac:dyDescent="0.15">
      <c r="A1102" s="7" t="s">
        <v>2620</v>
      </c>
      <c r="B1102" s="66">
        <v>45385</v>
      </c>
      <c r="C1102" s="113" t="s">
        <v>2119</v>
      </c>
      <c r="D1102" s="126" t="s">
        <v>3268</v>
      </c>
      <c r="E1102" s="91">
        <v>0</v>
      </c>
      <c r="F1102" s="91">
        <v>4506.91</v>
      </c>
      <c r="G1102" s="92">
        <f t="shared" si="70"/>
        <v>423526.24999999983</v>
      </c>
      <c r="H1102" s="170"/>
      <c r="I1102" s="94">
        <f t="shared" si="72"/>
        <v>4506.91</v>
      </c>
      <c r="J1102" s="115">
        <f t="shared" si="71"/>
        <v>45412</v>
      </c>
      <c r="K1102" s="116" t="s">
        <v>2175</v>
      </c>
    </row>
    <row r="1103" spans="1:11" x14ac:dyDescent="0.15">
      <c r="A1103" s="7" t="s">
        <v>2620</v>
      </c>
      <c r="B1103" s="66">
        <v>45385</v>
      </c>
      <c r="C1103" s="113" t="s">
        <v>2704</v>
      </c>
      <c r="D1103" s="126" t="s">
        <v>3269</v>
      </c>
      <c r="E1103" s="91">
        <v>0</v>
      </c>
      <c r="F1103" s="91">
        <v>5618.02</v>
      </c>
      <c r="G1103" s="92">
        <f t="shared" si="70"/>
        <v>429144.26999999984</v>
      </c>
      <c r="H1103" s="170"/>
      <c r="I1103" s="94">
        <f t="shared" si="72"/>
        <v>5618.02</v>
      </c>
      <c r="J1103" s="115">
        <f t="shared" si="71"/>
        <v>45412</v>
      </c>
      <c r="K1103" s="116" t="s">
        <v>2175</v>
      </c>
    </row>
    <row r="1104" spans="1:11" x14ac:dyDescent="0.15">
      <c r="A1104" s="7" t="s">
        <v>2620</v>
      </c>
      <c r="B1104" s="66">
        <v>45385</v>
      </c>
      <c r="C1104" s="113" t="s">
        <v>2188</v>
      </c>
      <c r="D1104" s="126" t="s">
        <v>3270</v>
      </c>
      <c r="E1104" s="91">
        <v>0</v>
      </c>
      <c r="F1104" s="91">
        <v>2980</v>
      </c>
      <c r="G1104" s="92">
        <f t="shared" si="70"/>
        <v>432124.26999999984</v>
      </c>
      <c r="H1104" s="170"/>
      <c r="I1104" s="94">
        <f t="shared" si="72"/>
        <v>2980</v>
      </c>
      <c r="J1104" s="115">
        <f t="shared" si="71"/>
        <v>45412</v>
      </c>
      <c r="K1104" s="116" t="s">
        <v>2175</v>
      </c>
    </row>
    <row r="1105" spans="1:11" x14ac:dyDescent="0.15">
      <c r="A1105" s="7" t="s">
        <v>2620</v>
      </c>
      <c r="B1105" s="66">
        <v>45385</v>
      </c>
      <c r="C1105" s="113" t="s">
        <v>2020</v>
      </c>
      <c r="D1105" s="126" t="s">
        <v>3271</v>
      </c>
      <c r="E1105" s="91">
        <v>0</v>
      </c>
      <c r="F1105" s="91">
        <v>4347.8599999999997</v>
      </c>
      <c r="G1105" s="92">
        <f t="shared" si="70"/>
        <v>436472.12999999983</v>
      </c>
      <c r="H1105" s="170"/>
      <c r="I1105" s="94">
        <f t="shared" si="72"/>
        <v>4347.8599999999997</v>
      </c>
      <c r="J1105" s="115">
        <f t="shared" si="71"/>
        <v>45412</v>
      </c>
      <c r="K1105" s="116" t="s">
        <v>2175</v>
      </c>
    </row>
    <row r="1106" spans="1:11" x14ac:dyDescent="0.15">
      <c r="A1106" s="7" t="s">
        <v>2619</v>
      </c>
      <c r="B1106" s="66">
        <v>45385</v>
      </c>
      <c r="C1106" s="113" t="s">
        <v>2058</v>
      </c>
      <c r="D1106" s="126" t="s">
        <v>3272</v>
      </c>
      <c r="E1106" s="91">
        <v>0</v>
      </c>
      <c r="F1106" s="91">
        <v>2400</v>
      </c>
      <c r="G1106" s="92">
        <f t="shared" si="70"/>
        <v>438872.12999999983</v>
      </c>
      <c r="H1106" s="170"/>
      <c r="I1106" s="94">
        <f t="shared" si="72"/>
        <v>2400</v>
      </c>
      <c r="J1106" s="115">
        <f t="shared" si="71"/>
        <v>45412</v>
      </c>
      <c r="K1106" s="116" t="s">
        <v>1866</v>
      </c>
    </row>
    <row r="1107" spans="1:11" x14ac:dyDescent="0.15">
      <c r="A1107" s="7" t="s">
        <v>2619</v>
      </c>
      <c r="B1107" s="66">
        <v>45385</v>
      </c>
      <c r="C1107" s="113" t="s">
        <v>2734</v>
      </c>
      <c r="D1107" s="126" t="s">
        <v>3273</v>
      </c>
      <c r="E1107" s="91">
        <v>0</v>
      </c>
      <c r="F1107" s="91">
        <v>5700</v>
      </c>
      <c r="G1107" s="92">
        <f t="shared" si="70"/>
        <v>444572.12999999983</v>
      </c>
      <c r="H1107" s="170"/>
      <c r="I1107" s="94">
        <f t="shared" si="72"/>
        <v>5700</v>
      </c>
      <c r="J1107" s="115">
        <f t="shared" si="71"/>
        <v>45412</v>
      </c>
      <c r="K1107" s="116" t="s">
        <v>1866</v>
      </c>
    </row>
    <row r="1108" spans="1:11" x14ac:dyDescent="0.15">
      <c r="A1108" s="7" t="s">
        <v>2619</v>
      </c>
      <c r="B1108" s="66">
        <v>45385</v>
      </c>
      <c r="C1108" s="113" t="s">
        <v>2636</v>
      </c>
      <c r="D1108" s="126" t="s">
        <v>3274</v>
      </c>
      <c r="E1108" s="91">
        <v>0</v>
      </c>
      <c r="F1108" s="91">
        <v>1860</v>
      </c>
      <c r="G1108" s="92">
        <f t="shared" si="70"/>
        <v>446432.12999999983</v>
      </c>
      <c r="H1108" s="170"/>
      <c r="I1108" s="94">
        <f t="shared" si="72"/>
        <v>1860</v>
      </c>
      <c r="J1108" s="115">
        <f t="shared" si="71"/>
        <v>45412</v>
      </c>
      <c r="K1108" s="116" t="s">
        <v>1866</v>
      </c>
    </row>
    <row r="1109" spans="1:11" x14ac:dyDescent="0.15">
      <c r="A1109" s="7" t="s">
        <v>2619</v>
      </c>
      <c r="B1109" s="66">
        <v>45385</v>
      </c>
      <c r="C1109" s="113" t="s">
        <v>2730</v>
      </c>
      <c r="D1109" s="126" t="s">
        <v>3275</v>
      </c>
      <c r="E1109" s="91">
        <v>0</v>
      </c>
      <c r="F1109" s="91">
        <v>1065.2</v>
      </c>
      <c r="G1109" s="92">
        <f t="shared" si="70"/>
        <v>447497.32999999984</v>
      </c>
      <c r="H1109" s="170"/>
      <c r="I1109" s="94">
        <f t="shared" si="72"/>
        <v>1065.2</v>
      </c>
      <c r="J1109" s="115">
        <f t="shared" si="71"/>
        <v>45412</v>
      </c>
      <c r="K1109" s="116" t="s">
        <v>1866</v>
      </c>
    </row>
    <row r="1110" spans="1:11" x14ac:dyDescent="0.15">
      <c r="A1110" s="7" t="s">
        <v>2619</v>
      </c>
      <c r="B1110" s="66">
        <v>45385</v>
      </c>
      <c r="C1110" s="113" t="s">
        <v>2089</v>
      </c>
      <c r="D1110" s="126" t="s">
        <v>3276</v>
      </c>
      <c r="E1110" s="91">
        <v>0</v>
      </c>
      <c r="F1110" s="91">
        <v>13500</v>
      </c>
      <c r="G1110" s="92">
        <f t="shared" si="70"/>
        <v>460997.32999999984</v>
      </c>
      <c r="H1110" s="170"/>
      <c r="I1110" s="94">
        <f t="shared" si="72"/>
        <v>13500</v>
      </c>
      <c r="J1110" s="115">
        <f t="shared" si="71"/>
        <v>45412</v>
      </c>
      <c r="K1110" s="116" t="s">
        <v>1866</v>
      </c>
    </row>
    <row r="1111" spans="1:11" x14ac:dyDescent="0.15">
      <c r="A1111" s="7" t="s">
        <v>2619</v>
      </c>
      <c r="B1111" s="66">
        <v>45385</v>
      </c>
      <c r="C1111" s="113" t="s">
        <v>2119</v>
      </c>
      <c r="D1111" s="126" t="s">
        <v>3277</v>
      </c>
      <c r="E1111" s="91">
        <v>0</v>
      </c>
      <c r="F1111" s="91">
        <v>42000</v>
      </c>
      <c r="G1111" s="92">
        <f t="shared" si="70"/>
        <v>502997.32999999984</v>
      </c>
      <c r="H1111" s="170"/>
      <c r="I1111" s="94">
        <f t="shared" si="72"/>
        <v>42000</v>
      </c>
      <c r="J1111" s="115">
        <f t="shared" si="71"/>
        <v>45412</v>
      </c>
      <c r="K1111" s="116" t="s">
        <v>1866</v>
      </c>
    </row>
    <row r="1112" spans="1:11" x14ac:dyDescent="0.15">
      <c r="A1112" s="7" t="s">
        <v>2619</v>
      </c>
      <c r="B1112" s="66">
        <v>45385</v>
      </c>
      <c r="C1112" s="113" t="s">
        <v>2704</v>
      </c>
      <c r="D1112" s="126" t="s">
        <v>3121</v>
      </c>
      <c r="E1112" s="91">
        <v>0</v>
      </c>
      <c r="F1112" s="91">
        <v>21000</v>
      </c>
      <c r="G1112" s="92">
        <f t="shared" si="70"/>
        <v>523997.32999999984</v>
      </c>
      <c r="H1112" s="170"/>
      <c r="I1112" s="94">
        <f t="shared" si="72"/>
        <v>21000</v>
      </c>
      <c r="J1112" s="115">
        <f t="shared" si="71"/>
        <v>45412</v>
      </c>
      <c r="K1112" s="116" t="s">
        <v>1866</v>
      </c>
    </row>
    <row r="1113" spans="1:11" x14ac:dyDescent="0.15">
      <c r="A1113" s="7" t="s">
        <v>2619</v>
      </c>
      <c r="B1113" s="66">
        <v>45385</v>
      </c>
      <c r="C1113" s="113" t="s">
        <v>2625</v>
      </c>
      <c r="D1113" s="126" t="s">
        <v>3278</v>
      </c>
      <c r="E1113" s="91">
        <v>0</v>
      </c>
      <c r="F1113" s="91">
        <v>600</v>
      </c>
      <c r="G1113" s="92">
        <f t="shared" si="70"/>
        <v>524597.32999999984</v>
      </c>
      <c r="H1113" s="170"/>
      <c r="I1113" s="94">
        <f t="shared" si="72"/>
        <v>600</v>
      </c>
      <c r="J1113" s="115">
        <f t="shared" si="71"/>
        <v>45412</v>
      </c>
      <c r="K1113" s="116" t="s">
        <v>1866</v>
      </c>
    </row>
    <row r="1114" spans="1:11" x14ac:dyDescent="0.15">
      <c r="A1114" s="7" t="s">
        <v>2619</v>
      </c>
      <c r="B1114" s="66">
        <v>45385</v>
      </c>
      <c r="C1114" s="113" t="s">
        <v>2100</v>
      </c>
      <c r="D1114" s="126" t="s">
        <v>3279</v>
      </c>
      <c r="E1114" s="91">
        <v>0</v>
      </c>
      <c r="F1114" s="91">
        <v>5400</v>
      </c>
      <c r="G1114" s="92">
        <f t="shared" si="70"/>
        <v>529997.32999999984</v>
      </c>
      <c r="H1114" s="170"/>
      <c r="I1114" s="94">
        <f t="shared" si="72"/>
        <v>5400</v>
      </c>
      <c r="J1114" s="115">
        <f t="shared" si="71"/>
        <v>45412</v>
      </c>
      <c r="K1114" s="116" t="s">
        <v>1866</v>
      </c>
    </row>
    <row r="1115" spans="1:11" x14ac:dyDescent="0.15">
      <c r="A1115" s="7" t="s">
        <v>2619</v>
      </c>
      <c r="B1115" s="66">
        <v>45385</v>
      </c>
      <c r="C1115" s="113" t="s">
        <v>2020</v>
      </c>
      <c r="D1115" s="126" t="s">
        <v>3280</v>
      </c>
      <c r="E1115" s="91">
        <v>0</v>
      </c>
      <c r="F1115" s="91">
        <v>3750</v>
      </c>
      <c r="G1115" s="92">
        <f t="shared" si="70"/>
        <v>533747.32999999984</v>
      </c>
      <c r="H1115" s="170"/>
      <c r="I1115" s="94">
        <f t="shared" si="72"/>
        <v>3750</v>
      </c>
      <c r="J1115" s="115">
        <f t="shared" si="71"/>
        <v>45412</v>
      </c>
      <c r="K1115" s="116" t="s">
        <v>1866</v>
      </c>
    </row>
    <row r="1116" spans="1:11" x14ac:dyDescent="0.15">
      <c r="A1116" s="7" t="s">
        <v>2619</v>
      </c>
      <c r="B1116" s="66">
        <v>45385</v>
      </c>
      <c r="C1116" s="113" t="s">
        <v>2922</v>
      </c>
      <c r="D1116" s="126" t="s">
        <v>3281</v>
      </c>
      <c r="E1116" s="91">
        <v>0</v>
      </c>
      <c r="F1116" s="91">
        <v>1500</v>
      </c>
      <c r="G1116" s="92">
        <f t="shared" si="70"/>
        <v>535247.32999999984</v>
      </c>
      <c r="H1116" s="170"/>
      <c r="I1116" s="94">
        <f t="shared" si="72"/>
        <v>1500</v>
      </c>
      <c r="J1116" s="115">
        <f t="shared" si="71"/>
        <v>45412</v>
      </c>
      <c r="K1116" s="116" t="s">
        <v>1866</v>
      </c>
    </row>
    <row r="1117" spans="1:11" x14ac:dyDescent="0.15">
      <c r="A1117" s="7" t="s">
        <v>2619</v>
      </c>
      <c r="B1117" s="66">
        <v>45385</v>
      </c>
      <c r="C1117" s="113" t="s">
        <v>3237</v>
      </c>
      <c r="D1117" s="126" t="s">
        <v>3238</v>
      </c>
      <c r="E1117" s="91">
        <v>3000</v>
      </c>
      <c r="F1117" s="91">
        <v>0</v>
      </c>
      <c r="G1117" s="92">
        <f t="shared" si="70"/>
        <v>532247.32999999984</v>
      </c>
      <c r="H1117" s="170"/>
      <c r="I1117" s="94">
        <f t="shared" si="72"/>
        <v>-3000</v>
      </c>
      <c r="J1117" s="115">
        <f t="shared" si="71"/>
        <v>45412</v>
      </c>
      <c r="K1117" s="116" t="s">
        <v>1883</v>
      </c>
    </row>
    <row r="1118" spans="1:11" x14ac:dyDescent="0.15">
      <c r="A1118" s="7" t="s">
        <v>2619</v>
      </c>
      <c r="B1118" s="66">
        <v>45385</v>
      </c>
      <c r="C1118" s="113" t="s">
        <v>2723</v>
      </c>
      <c r="D1118" s="126" t="s">
        <v>3282</v>
      </c>
      <c r="E1118" s="91">
        <v>0</v>
      </c>
      <c r="F1118" s="91">
        <v>1500</v>
      </c>
      <c r="G1118" s="92">
        <f t="shared" si="70"/>
        <v>533747.32999999984</v>
      </c>
      <c r="H1118" s="170"/>
      <c r="I1118" s="94">
        <f t="shared" si="72"/>
        <v>1500</v>
      </c>
      <c r="J1118" s="115">
        <f t="shared" si="71"/>
        <v>45412</v>
      </c>
      <c r="K1118" s="116" t="s">
        <v>1866</v>
      </c>
    </row>
    <row r="1119" spans="1:11" x14ac:dyDescent="0.15">
      <c r="A1119" s="7" t="s">
        <v>2619</v>
      </c>
      <c r="B1119" s="66">
        <v>45386</v>
      </c>
      <c r="C1119" s="113" t="s">
        <v>1962</v>
      </c>
      <c r="D1119" s="126" t="s">
        <v>3283</v>
      </c>
      <c r="E1119" s="91">
        <v>0</v>
      </c>
      <c r="F1119" s="91">
        <v>2400</v>
      </c>
      <c r="G1119" s="92">
        <f t="shared" si="70"/>
        <v>536147.32999999984</v>
      </c>
      <c r="H1119" s="170"/>
      <c r="I1119" s="94">
        <f t="shared" si="72"/>
        <v>2400</v>
      </c>
      <c r="J1119" s="115">
        <f t="shared" si="71"/>
        <v>45412</v>
      </c>
      <c r="K1119" s="116" t="s">
        <v>1866</v>
      </c>
    </row>
    <row r="1120" spans="1:11" x14ac:dyDescent="0.15">
      <c r="A1120" s="7" t="s">
        <v>2619</v>
      </c>
      <c r="B1120" s="66">
        <v>45386</v>
      </c>
      <c r="C1120" s="113" t="s">
        <v>2880</v>
      </c>
      <c r="D1120" s="126"/>
      <c r="E1120" s="91">
        <v>11.25</v>
      </c>
      <c r="F1120" s="91">
        <v>0</v>
      </c>
      <c r="G1120" s="92">
        <f t="shared" si="70"/>
        <v>536136.07999999984</v>
      </c>
      <c r="H1120" s="170"/>
      <c r="I1120" s="94">
        <f t="shared" si="72"/>
        <v>-11.25</v>
      </c>
      <c r="J1120" s="115">
        <f t="shared" si="71"/>
        <v>45412</v>
      </c>
      <c r="K1120" s="116" t="s">
        <v>1876</v>
      </c>
    </row>
    <row r="1121" spans="1:11" x14ac:dyDescent="0.15">
      <c r="A1121" s="7" t="s">
        <v>2619</v>
      </c>
      <c r="B1121" s="66">
        <v>45386</v>
      </c>
      <c r="C1121" s="113" t="s">
        <v>2880</v>
      </c>
      <c r="D1121" s="126"/>
      <c r="E1121" s="91">
        <v>78.75</v>
      </c>
      <c r="F1121" s="91">
        <v>0</v>
      </c>
      <c r="G1121" s="92">
        <f t="shared" si="70"/>
        <v>536057.32999999984</v>
      </c>
      <c r="H1121" s="170"/>
      <c r="I1121" s="94">
        <f t="shared" si="72"/>
        <v>-78.75</v>
      </c>
      <c r="J1121" s="115">
        <f t="shared" si="71"/>
        <v>45412</v>
      </c>
      <c r="K1121" s="116" t="s">
        <v>1876</v>
      </c>
    </row>
    <row r="1122" spans="1:11" x14ac:dyDescent="0.15">
      <c r="A1122" s="7" t="s">
        <v>2619</v>
      </c>
      <c r="B1122" s="66">
        <v>45386</v>
      </c>
      <c r="C1122" s="113" t="s">
        <v>2880</v>
      </c>
      <c r="D1122" s="126"/>
      <c r="E1122" s="91">
        <v>16.5</v>
      </c>
      <c r="F1122" s="91">
        <v>0</v>
      </c>
      <c r="G1122" s="92">
        <f t="shared" si="70"/>
        <v>536040.82999999984</v>
      </c>
      <c r="H1122" s="170"/>
      <c r="I1122" s="94">
        <f t="shared" si="72"/>
        <v>-16.5</v>
      </c>
      <c r="J1122" s="115">
        <f t="shared" si="71"/>
        <v>45412</v>
      </c>
      <c r="K1122" s="116" t="s">
        <v>1876</v>
      </c>
    </row>
    <row r="1123" spans="1:11" x14ac:dyDescent="0.15">
      <c r="A1123" s="7" t="s">
        <v>2619</v>
      </c>
      <c r="B1123" s="66">
        <v>45386</v>
      </c>
      <c r="C1123" s="113" t="s">
        <v>2880</v>
      </c>
      <c r="D1123" s="126"/>
      <c r="E1123" s="91">
        <v>11.25</v>
      </c>
      <c r="F1123" s="91">
        <v>0</v>
      </c>
      <c r="G1123" s="92">
        <f t="shared" si="70"/>
        <v>536029.57999999984</v>
      </c>
      <c r="H1123" s="170"/>
      <c r="I1123" s="94">
        <f t="shared" si="72"/>
        <v>-11.25</v>
      </c>
      <c r="J1123" s="115">
        <f t="shared" si="71"/>
        <v>45412</v>
      </c>
      <c r="K1123" s="116" t="s">
        <v>1876</v>
      </c>
    </row>
    <row r="1124" spans="1:11" x14ac:dyDescent="0.15">
      <c r="A1124" s="7" t="s">
        <v>2619</v>
      </c>
      <c r="B1124" s="66">
        <v>45386</v>
      </c>
      <c r="C1124" s="113" t="s">
        <v>2880</v>
      </c>
      <c r="D1124" s="126"/>
      <c r="E1124" s="91">
        <v>45</v>
      </c>
      <c r="F1124" s="91">
        <v>0</v>
      </c>
      <c r="G1124" s="92">
        <f t="shared" si="70"/>
        <v>535984.57999999984</v>
      </c>
      <c r="H1124" s="170"/>
      <c r="I1124" s="94">
        <f t="shared" si="72"/>
        <v>-45</v>
      </c>
      <c r="J1124" s="115">
        <f t="shared" si="71"/>
        <v>45412</v>
      </c>
      <c r="K1124" s="116" t="s">
        <v>1876</v>
      </c>
    </row>
    <row r="1125" spans="1:11" x14ac:dyDescent="0.15">
      <c r="A1125" s="7" t="s">
        <v>2619</v>
      </c>
      <c r="B1125" s="66">
        <v>45386</v>
      </c>
      <c r="C1125" s="113" t="s">
        <v>2880</v>
      </c>
      <c r="D1125" s="126"/>
      <c r="E1125" s="91">
        <v>22.5</v>
      </c>
      <c r="F1125" s="91">
        <v>0</v>
      </c>
      <c r="G1125" s="92">
        <f t="shared" si="70"/>
        <v>535962.07999999984</v>
      </c>
      <c r="H1125" s="170"/>
      <c r="I1125" s="94">
        <f t="shared" si="72"/>
        <v>-22.5</v>
      </c>
      <c r="J1125" s="115">
        <f t="shared" si="71"/>
        <v>45412</v>
      </c>
      <c r="K1125" s="116" t="s">
        <v>1876</v>
      </c>
    </row>
    <row r="1126" spans="1:11" x14ac:dyDescent="0.15">
      <c r="A1126" s="7" t="s">
        <v>2619</v>
      </c>
      <c r="B1126" s="66">
        <v>45386</v>
      </c>
      <c r="C1126" s="113" t="s">
        <v>2880</v>
      </c>
      <c r="D1126" s="126"/>
      <c r="E1126" s="91">
        <v>28.31</v>
      </c>
      <c r="F1126" s="91">
        <v>0</v>
      </c>
      <c r="G1126" s="92">
        <f t="shared" si="70"/>
        <v>535933.76999999979</v>
      </c>
      <c r="H1126" s="170"/>
      <c r="I1126" s="94">
        <f t="shared" si="72"/>
        <v>-28.31</v>
      </c>
      <c r="J1126" s="115">
        <f t="shared" si="71"/>
        <v>45412</v>
      </c>
      <c r="K1126" s="116" t="s">
        <v>1876</v>
      </c>
    </row>
    <row r="1127" spans="1:11" x14ac:dyDescent="0.15">
      <c r="A1127" s="7" t="s">
        <v>2619</v>
      </c>
      <c r="B1127" s="66">
        <v>45386</v>
      </c>
      <c r="C1127" s="113" t="s">
        <v>2880</v>
      </c>
      <c r="D1127" s="126"/>
      <c r="E1127" s="91">
        <v>138.37</v>
      </c>
      <c r="F1127" s="91">
        <v>0</v>
      </c>
      <c r="G1127" s="92">
        <f t="shared" si="70"/>
        <v>535795.39999999979</v>
      </c>
      <c r="H1127" s="170"/>
      <c r="I1127" s="94">
        <f t="shared" si="72"/>
        <v>-138.37</v>
      </c>
      <c r="J1127" s="115">
        <f t="shared" si="71"/>
        <v>45412</v>
      </c>
      <c r="K1127" s="116" t="s">
        <v>1876</v>
      </c>
    </row>
    <row r="1128" spans="1:11" x14ac:dyDescent="0.15">
      <c r="A1128" s="7" t="s">
        <v>2619</v>
      </c>
      <c r="B1128" s="66">
        <v>45386</v>
      </c>
      <c r="C1128" s="113" t="s">
        <v>2880</v>
      </c>
      <c r="D1128" s="126"/>
      <c r="E1128" s="91">
        <v>78.37</v>
      </c>
      <c r="F1128" s="91">
        <v>0</v>
      </c>
      <c r="G1128" s="92">
        <f t="shared" ref="G1128:G1191" si="73">G1127+F1128-E1128</f>
        <v>535717.0299999998</v>
      </c>
      <c r="H1128" s="170"/>
      <c r="I1128" s="94">
        <f t="shared" si="72"/>
        <v>-78.37</v>
      </c>
      <c r="J1128" s="115">
        <f t="shared" ref="J1128:J1191" si="74">EOMONTH(B1128,0)</f>
        <v>45412</v>
      </c>
      <c r="K1128" s="116" t="s">
        <v>1876</v>
      </c>
    </row>
    <row r="1129" spans="1:11" x14ac:dyDescent="0.15">
      <c r="A1129" s="7" t="s">
        <v>2619</v>
      </c>
      <c r="B1129" s="66">
        <v>45386</v>
      </c>
      <c r="C1129" s="113" t="s">
        <v>2880</v>
      </c>
      <c r="D1129" s="126"/>
      <c r="E1129" s="91">
        <v>187.5</v>
      </c>
      <c r="F1129" s="91">
        <v>0</v>
      </c>
      <c r="G1129" s="92">
        <f t="shared" si="73"/>
        <v>535529.5299999998</v>
      </c>
      <c r="H1129" s="170"/>
      <c r="I1129" s="94">
        <f t="shared" si="72"/>
        <v>-187.5</v>
      </c>
      <c r="J1129" s="115">
        <f t="shared" si="74"/>
        <v>45412</v>
      </c>
      <c r="K1129" s="116" t="s">
        <v>1876</v>
      </c>
    </row>
    <row r="1130" spans="1:11" x14ac:dyDescent="0.15">
      <c r="A1130" s="7" t="s">
        <v>2619</v>
      </c>
      <c r="B1130" s="66">
        <v>45386</v>
      </c>
      <c r="C1130" s="113" t="s">
        <v>2880</v>
      </c>
      <c r="D1130" s="126"/>
      <c r="E1130" s="91">
        <v>157.5</v>
      </c>
      <c r="F1130" s="91">
        <v>0</v>
      </c>
      <c r="G1130" s="92">
        <f t="shared" si="73"/>
        <v>535372.0299999998</v>
      </c>
      <c r="H1130" s="170"/>
      <c r="I1130" s="94">
        <f t="shared" si="72"/>
        <v>-157.5</v>
      </c>
      <c r="J1130" s="115">
        <f t="shared" si="74"/>
        <v>45412</v>
      </c>
      <c r="K1130" s="116" t="s">
        <v>1876</v>
      </c>
    </row>
    <row r="1131" spans="1:11" x14ac:dyDescent="0.15">
      <c r="A1131" s="7" t="s">
        <v>2619</v>
      </c>
      <c r="B1131" s="66">
        <v>45386</v>
      </c>
      <c r="C1131" s="113" t="s">
        <v>2880</v>
      </c>
      <c r="D1131" s="126"/>
      <c r="E1131" s="91">
        <v>28.12</v>
      </c>
      <c r="F1131" s="91">
        <v>0</v>
      </c>
      <c r="G1131" s="92">
        <f t="shared" si="73"/>
        <v>535343.9099999998</v>
      </c>
      <c r="H1131" s="170"/>
      <c r="I1131" s="94">
        <f t="shared" si="72"/>
        <v>-28.12</v>
      </c>
      <c r="J1131" s="115">
        <f t="shared" si="74"/>
        <v>45412</v>
      </c>
      <c r="K1131" s="116" t="s">
        <v>1876</v>
      </c>
    </row>
    <row r="1132" spans="1:11" x14ac:dyDescent="0.15">
      <c r="A1132" s="7" t="s">
        <v>2619</v>
      </c>
      <c r="B1132" s="66">
        <v>45386</v>
      </c>
      <c r="C1132" s="113" t="s">
        <v>2880</v>
      </c>
      <c r="D1132" s="126"/>
      <c r="E1132" s="91">
        <v>101.25</v>
      </c>
      <c r="F1132" s="91">
        <v>0</v>
      </c>
      <c r="G1132" s="92">
        <f t="shared" si="73"/>
        <v>535242.6599999998</v>
      </c>
      <c r="H1132" s="170"/>
      <c r="I1132" s="94">
        <f t="shared" si="72"/>
        <v>-101.25</v>
      </c>
      <c r="J1132" s="115">
        <f t="shared" si="74"/>
        <v>45412</v>
      </c>
      <c r="K1132" s="116" t="s">
        <v>1876</v>
      </c>
    </row>
    <row r="1133" spans="1:11" x14ac:dyDescent="0.15">
      <c r="A1133" s="7" t="s">
        <v>2619</v>
      </c>
      <c r="B1133" s="66">
        <v>45386</v>
      </c>
      <c r="C1133" s="113" t="s">
        <v>2880</v>
      </c>
      <c r="D1133" s="126"/>
      <c r="E1133" s="91">
        <v>11.25</v>
      </c>
      <c r="F1133" s="91">
        <v>0</v>
      </c>
      <c r="G1133" s="92">
        <f t="shared" si="73"/>
        <v>535231.4099999998</v>
      </c>
      <c r="H1133" s="170"/>
      <c r="I1133" s="94">
        <f t="shared" si="72"/>
        <v>-11.25</v>
      </c>
      <c r="J1133" s="115">
        <f t="shared" si="74"/>
        <v>45412</v>
      </c>
      <c r="K1133" s="116" t="s">
        <v>1876</v>
      </c>
    </row>
    <row r="1134" spans="1:11" x14ac:dyDescent="0.15">
      <c r="A1134" s="7" t="s">
        <v>2619</v>
      </c>
      <c r="B1134" s="66">
        <v>45386</v>
      </c>
      <c r="C1134" s="113" t="s">
        <v>2880</v>
      </c>
      <c r="D1134" s="126"/>
      <c r="E1134" s="91">
        <v>9.4499999999999993</v>
      </c>
      <c r="F1134" s="91">
        <v>0</v>
      </c>
      <c r="G1134" s="92">
        <f t="shared" si="73"/>
        <v>535221.95999999985</v>
      </c>
      <c r="H1134" s="170"/>
      <c r="I1134" s="94">
        <f t="shared" si="72"/>
        <v>-9.4499999999999993</v>
      </c>
      <c r="J1134" s="115">
        <f t="shared" si="74"/>
        <v>45412</v>
      </c>
      <c r="K1134" s="116" t="s">
        <v>1876</v>
      </c>
    </row>
    <row r="1135" spans="1:11" x14ac:dyDescent="0.15">
      <c r="A1135" s="7" t="s">
        <v>2619</v>
      </c>
      <c r="B1135" s="66">
        <v>45386</v>
      </c>
      <c r="C1135" s="113" t="s">
        <v>2880</v>
      </c>
      <c r="D1135" s="126"/>
      <c r="E1135" s="91">
        <v>18</v>
      </c>
      <c r="F1135" s="91">
        <v>0</v>
      </c>
      <c r="G1135" s="92">
        <f t="shared" si="73"/>
        <v>535203.95999999985</v>
      </c>
      <c r="H1135" s="170"/>
      <c r="I1135" s="94">
        <f t="shared" si="72"/>
        <v>-18</v>
      </c>
      <c r="J1135" s="115">
        <f t="shared" si="74"/>
        <v>45412</v>
      </c>
      <c r="K1135" s="116" t="s">
        <v>1876</v>
      </c>
    </row>
    <row r="1136" spans="1:11" x14ac:dyDescent="0.15">
      <c r="A1136" s="7" t="s">
        <v>2619</v>
      </c>
      <c r="B1136" s="66">
        <v>45386</v>
      </c>
      <c r="C1136" s="113" t="s">
        <v>1892</v>
      </c>
      <c r="D1136" s="126" t="s">
        <v>3284</v>
      </c>
      <c r="E1136" s="91">
        <v>2844.96</v>
      </c>
      <c r="F1136" s="91">
        <v>0</v>
      </c>
      <c r="G1136" s="92">
        <f t="shared" si="73"/>
        <v>532358.99999999988</v>
      </c>
      <c r="H1136" s="170"/>
      <c r="I1136" s="94">
        <f t="shared" si="72"/>
        <v>-2844.96</v>
      </c>
      <c r="J1136" s="115">
        <f t="shared" si="74"/>
        <v>45412</v>
      </c>
      <c r="K1136" s="116" t="s">
        <v>1878</v>
      </c>
    </row>
    <row r="1137" spans="1:11" x14ac:dyDescent="0.15">
      <c r="A1137" s="7" t="s">
        <v>2619</v>
      </c>
      <c r="B1137" s="66">
        <v>45386</v>
      </c>
      <c r="C1137" s="113" t="s">
        <v>1892</v>
      </c>
      <c r="D1137" s="126" t="s">
        <v>3285</v>
      </c>
      <c r="E1137" s="91">
        <v>282.23</v>
      </c>
      <c r="F1137" s="91">
        <v>0</v>
      </c>
      <c r="G1137" s="92">
        <f t="shared" si="73"/>
        <v>532076.7699999999</v>
      </c>
      <c r="H1137" s="170"/>
      <c r="I1137" s="94">
        <f t="shared" si="72"/>
        <v>-282.23</v>
      </c>
      <c r="J1137" s="115">
        <f t="shared" si="74"/>
        <v>45412</v>
      </c>
      <c r="K1137" s="116" t="s">
        <v>1878</v>
      </c>
    </row>
    <row r="1138" spans="1:11" x14ac:dyDescent="0.15">
      <c r="A1138" s="7" t="s">
        <v>2619</v>
      </c>
      <c r="B1138" s="66">
        <v>45386</v>
      </c>
      <c r="C1138" s="113" t="s">
        <v>1892</v>
      </c>
      <c r="D1138" s="126" t="s">
        <v>3286</v>
      </c>
      <c r="E1138" s="91">
        <v>866.55</v>
      </c>
      <c r="F1138" s="91">
        <v>0</v>
      </c>
      <c r="G1138" s="92">
        <f t="shared" si="73"/>
        <v>531210.21999999986</v>
      </c>
      <c r="H1138" s="170"/>
      <c r="I1138" s="94">
        <f t="shared" si="72"/>
        <v>-866.55</v>
      </c>
      <c r="J1138" s="115">
        <f t="shared" si="74"/>
        <v>45412</v>
      </c>
      <c r="K1138" s="116" t="s">
        <v>1878</v>
      </c>
    </row>
    <row r="1139" spans="1:11" x14ac:dyDescent="0.15">
      <c r="A1139" s="7" t="s">
        <v>2619</v>
      </c>
      <c r="B1139" s="66">
        <v>45386</v>
      </c>
      <c r="C1139" s="113" t="s">
        <v>1892</v>
      </c>
      <c r="D1139" s="126" t="s">
        <v>3287</v>
      </c>
      <c r="E1139" s="91">
        <v>727.43</v>
      </c>
      <c r="F1139" s="91">
        <v>0</v>
      </c>
      <c r="G1139" s="92">
        <f t="shared" si="73"/>
        <v>530482.7899999998</v>
      </c>
      <c r="H1139" s="170"/>
      <c r="I1139" s="94">
        <f t="shared" si="72"/>
        <v>-727.43</v>
      </c>
      <c r="J1139" s="115">
        <f t="shared" si="74"/>
        <v>45412</v>
      </c>
      <c r="K1139" s="116" t="s">
        <v>1878</v>
      </c>
    </row>
    <row r="1140" spans="1:11" x14ac:dyDescent="0.15">
      <c r="A1140" s="7" t="s">
        <v>2619</v>
      </c>
      <c r="B1140" s="66">
        <v>45386</v>
      </c>
      <c r="C1140" s="113" t="s">
        <v>1995</v>
      </c>
      <c r="D1140" s="126" t="s">
        <v>3288</v>
      </c>
      <c r="E1140" s="91">
        <v>2709.6</v>
      </c>
      <c r="F1140" s="91">
        <v>0</v>
      </c>
      <c r="G1140" s="92">
        <f t="shared" si="73"/>
        <v>527773.18999999983</v>
      </c>
      <c r="H1140" s="170"/>
      <c r="I1140" s="94">
        <f t="shared" si="72"/>
        <v>-2709.6</v>
      </c>
      <c r="J1140" s="115">
        <f t="shared" si="74"/>
        <v>45412</v>
      </c>
      <c r="K1140" s="116" t="s">
        <v>1883</v>
      </c>
    </row>
    <row r="1141" spans="1:11" x14ac:dyDescent="0.15">
      <c r="A1141" s="7" t="s">
        <v>2619</v>
      </c>
      <c r="B1141" s="66">
        <v>45386</v>
      </c>
      <c r="C1141" s="113" t="s">
        <v>1619</v>
      </c>
      <c r="D1141" s="126" t="s">
        <v>3289</v>
      </c>
      <c r="E1141" s="91">
        <v>6840</v>
      </c>
      <c r="F1141" s="91">
        <v>0</v>
      </c>
      <c r="G1141" s="92">
        <f t="shared" si="73"/>
        <v>520933.18999999983</v>
      </c>
      <c r="H1141" s="170"/>
      <c r="I1141" s="94">
        <f t="shared" si="72"/>
        <v>-6840</v>
      </c>
      <c r="J1141" s="115">
        <f t="shared" si="74"/>
        <v>45412</v>
      </c>
      <c r="K1141" s="116" t="s">
        <v>13</v>
      </c>
    </row>
    <row r="1142" spans="1:11" x14ac:dyDescent="0.15">
      <c r="A1142" s="7" t="s">
        <v>2619</v>
      </c>
      <c r="B1142" s="66">
        <v>45386</v>
      </c>
      <c r="C1142" s="113" t="s">
        <v>2871</v>
      </c>
      <c r="D1142" s="126" t="s">
        <v>3290</v>
      </c>
      <c r="E1142" s="91">
        <v>6420.96</v>
      </c>
      <c r="F1142" s="91">
        <v>0</v>
      </c>
      <c r="G1142" s="92">
        <f t="shared" si="73"/>
        <v>514512.22999999981</v>
      </c>
      <c r="H1142" s="170"/>
      <c r="I1142" s="94">
        <f t="shared" si="72"/>
        <v>-6420.96</v>
      </c>
      <c r="J1142" s="115">
        <f t="shared" si="74"/>
        <v>45412</v>
      </c>
      <c r="K1142" s="116" t="s">
        <v>1876</v>
      </c>
    </row>
    <row r="1143" spans="1:11" x14ac:dyDescent="0.15">
      <c r="A1143" s="7" t="s">
        <v>2619</v>
      </c>
      <c r="B1143" s="66">
        <v>45386</v>
      </c>
      <c r="C1143" s="113" t="s">
        <v>1905</v>
      </c>
      <c r="D1143" s="126" t="s">
        <v>3291</v>
      </c>
      <c r="E1143" s="91">
        <v>20.49</v>
      </c>
      <c r="F1143" s="91">
        <v>0</v>
      </c>
      <c r="G1143" s="92">
        <f t="shared" si="73"/>
        <v>514491.73999999982</v>
      </c>
      <c r="H1143" s="170"/>
      <c r="I1143" s="94">
        <f t="shared" si="72"/>
        <v>-20.49</v>
      </c>
      <c r="J1143" s="115">
        <f t="shared" si="74"/>
        <v>45412</v>
      </c>
      <c r="K1143" s="116" t="s">
        <v>1882</v>
      </c>
    </row>
    <row r="1144" spans="1:11" x14ac:dyDescent="0.15">
      <c r="A1144" s="7" t="s">
        <v>2619</v>
      </c>
      <c r="B1144" s="66">
        <v>45386</v>
      </c>
      <c r="C1144" s="113" t="s">
        <v>3292</v>
      </c>
      <c r="D1144" s="126" t="s">
        <v>3293</v>
      </c>
      <c r="E1144" s="91">
        <v>39840</v>
      </c>
      <c r="F1144" s="91">
        <v>0</v>
      </c>
      <c r="G1144" s="92">
        <f t="shared" si="73"/>
        <v>474651.73999999982</v>
      </c>
      <c r="H1144" s="170"/>
      <c r="I1144" s="94">
        <f t="shared" si="72"/>
        <v>-39840</v>
      </c>
      <c r="J1144" s="115">
        <f t="shared" si="74"/>
        <v>45412</v>
      </c>
      <c r="K1144" s="116" t="s">
        <v>1876</v>
      </c>
    </row>
    <row r="1145" spans="1:11" x14ac:dyDescent="0.15">
      <c r="A1145" s="7" t="s">
        <v>2619</v>
      </c>
      <c r="B1145" s="66">
        <v>45386</v>
      </c>
      <c r="C1145" s="113" t="s">
        <v>2628</v>
      </c>
      <c r="D1145" s="126" t="s">
        <v>3294</v>
      </c>
      <c r="E1145" s="91">
        <v>0</v>
      </c>
      <c r="F1145" s="91">
        <v>1600</v>
      </c>
      <c r="G1145" s="92">
        <f t="shared" si="73"/>
        <v>476251.73999999982</v>
      </c>
      <c r="H1145" s="170"/>
      <c r="I1145" s="94">
        <f t="shared" si="72"/>
        <v>1600</v>
      </c>
      <c r="J1145" s="115">
        <f t="shared" si="74"/>
        <v>45412</v>
      </c>
      <c r="K1145" s="116" t="s">
        <v>1866</v>
      </c>
    </row>
    <row r="1146" spans="1:11" x14ac:dyDescent="0.15">
      <c r="A1146" s="7" t="s">
        <v>2619</v>
      </c>
      <c r="B1146" s="66">
        <v>45386</v>
      </c>
      <c r="C1146" s="113" t="s">
        <v>2073</v>
      </c>
      <c r="D1146" s="126" t="s">
        <v>3295</v>
      </c>
      <c r="E1146" s="91">
        <v>0</v>
      </c>
      <c r="F1146" s="91">
        <v>1500</v>
      </c>
      <c r="G1146" s="92">
        <f t="shared" si="73"/>
        <v>477751.73999999982</v>
      </c>
      <c r="H1146" s="170"/>
      <c r="I1146" s="94">
        <f t="shared" si="72"/>
        <v>1500</v>
      </c>
      <c r="J1146" s="115">
        <f t="shared" si="74"/>
        <v>45412</v>
      </c>
      <c r="K1146" s="116" t="s">
        <v>1866</v>
      </c>
    </row>
    <row r="1147" spans="1:11" x14ac:dyDescent="0.15">
      <c r="A1147" s="7" t="s">
        <v>2619</v>
      </c>
      <c r="B1147" s="66">
        <v>45386</v>
      </c>
      <c r="C1147" s="113" t="s">
        <v>2117</v>
      </c>
      <c r="D1147" s="126" t="s">
        <v>3296</v>
      </c>
      <c r="E1147" s="91">
        <v>0</v>
      </c>
      <c r="F1147" s="91">
        <v>1260</v>
      </c>
      <c r="G1147" s="92">
        <f t="shared" si="73"/>
        <v>479011.73999999982</v>
      </c>
      <c r="H1147" s="170"/>
      <c r="I1147" s="94">
        <f t="shared" si="72"/>
        <v>1260</v>
      </c>
      <c r="J1147" s="115">
        <f t="shared" si="74"/>
        <v>45412</v>
      </c>
      <c r="K1147" s="116" t="s">
        <v>1866</v>
      </c>
    </row>
    <row r="1148" spans="1:11" x14ac:dyDescent="0.15">
      <c r="A1148" s="7" t="s">
        <v>2619</v>
      </c>
      <c r="B1148" s="66">
        <v>45386</v>
      </c>
      <c r="C1148" s="113" t="s">
        <v>2884</v>
      </c>
      <c r="D1148" s="126"/>
      <c r="E1148" s="91">
        <v>75000</v>
      </c>
      <c r="F1148" s="91">
        <v>0</v>
      </c>
      <c r="G1148" s="92">
        <f t="shared" si="73"/>
        <v>404011.73999999982</v>
      </c>
      <c r="H1148" s="170"/>
      <c r="I1148" s="94">
        <f t="shared" si="72"/>
        <v>-75000</v>
      </c>
      <c r="J1148" s="115">
        <f t="shared" si="74"/>
        <v>45412</v>
      </c>
      <c r="K1148" s="116" t="s">
        <v>737</v>
      </c>
    </row>
    <row r="1149" spans="1:11" x14ac:dyDescent="0.15">
      <c r="A1149" s="7" t="s">
        <v>2619</v>
      </c>
      <c r="B1149" s="66">
        <v>45386</v>
      </c>
      <c r="C1149" s="113" t="s">
        <v>2880</v>
      </c>
      <c r="D1149" s="126"/>
      <c r="E1149" s="91">
        <v>1.5</v>
      </c>
      <c r="F1149" s="91">
        <v>0</v>
      </c>
      <c r="G1149" s="92">
        <f t="shared" si="73"/>
        <v>404010.23999999982</v>
      </c>
      <c r="H1149" s="170"/>
      <c r="I1149" s="94">
        <f t="shared" si="72"/>
        <v>-1.5</v>
      </c>
      <c r="J1149" s="115">
        <f t="shared" si="74"/>
        <v>45412</v>
      </c>
      <c r="K1149" s="116" t="s">
        <v>1876</v>
      </c>
    </row>
    <row r="1150" spans="1:11" x14ac:dyDescent="0.15">
      <c r="A1150" s="7" t="s">
        <v>2619</v>
      </c>
      <c r="B1150" s="66">
        <v>45386</v>
      </c>
      <c r="C1150" s="113" t="s">
        <v>2880</v>
      </c>
      <c r="D1150" s="126"/>
      <c r="E1150" s="91">
        <v>37.5</v>
      </c>
      <c r="F1150" s="91">
        <v>0</v>
      </c>
      <c r="G1150" s="92">
        <f t="shared" si="73"/>
        <v>403972.73999999982</v>
      </c>
      <c r="H1150" s="170"/>
      <c r="I1150" s="94">
        <f t="shared" si="72"/>
        <v>-37.5</v>
      </c>
      <c r="J1150" s="115">
        <f t="shared" si="74"/>
        <v>45412</v>
      </c>
      <c r="K1150" s="116" t="s">
        <v>1876</v>
      </c>
    </row>
    <row r="1151" spans="1:11" x14ac:dyDescent="0.15">
      <c r="A1151" s="7" t="s">
        <v>2619</v>
      </c>
      <c r="B1151" s="66">
        <v>45386</v>
      </c>
      <c r="C1151" s="113" t="s">
        <v>2880</v>
      </c>
      <c r="D1151" s="126"/>
      <c r="E1151" s="91">
        <v>129.06</v>
      </c>
      <c r="F1151" s="91">
        <v>0</v>
      </c>
      <c r="G1151" s="92">
        <f t="shared" si="73"/>
        <v>403843.67999999982</v>
      </c>
      <c r="H1151" s="170"/>
      <c r="I1151" s="94">
        <f t="shared" si="72"/>
        <v>-129.06</v>
      </c>
      <c r="J1151" s="115">
        <f t="shared" si="74"/>
        <v>45412</v>
      </c>
      <c r="K1151" s="116" t="s">
        <v>1876</v>
      </c>
    </row>
    <row r="1152" spans="1:11" x14ac:dyDescent="0.15">
      <c r="A1152" s="7" t="s">
        <v>2619</v>
      </c>
      <c r="B1152" s="66">
        <v>45386</v>
      </c>
      <c r="C1152" s="113" t="s">
        <v>2880</v>
      </c>
      <c r="D1152" s="126"/>
      <c r="E1152" s="91">
        <v>63.75</v>
      </c>
      <c r="F1152" s="91">
        <v>0</v>
      </c>
      <c r="G1152" s="92">
        <f t="shared" si="73"/>
        <v>403779.92999999982</v>
      </c>
      <c r="H1152" s="170"/>
      <c r="I1152" s="94">
        <f t="shared" si="72"/>
        <v>-63.75</v>
      </c>
      <c r="J1152" s="115">
        <f t="shared" si="74"/>
        <v>45412</v>
      </c>
      <c r="K1152" s="116" t="s">
        <v>1876</v>
      </c>
    </row>
    <row r="1153" spans="1:11" x14ac:dyDescent="0.15">
      <c r="A1153" s="7" t="s">
        <v>2619</v>
      </c>
      <c r="B1153" s="66">
        <v>45386</v>
      </c>
      <c r="C1153" s="113" t="s">
        <v>2880</v>
      </c>
      <c r="D1153" s="126"/>
      <c r="E1153" s="91">
        <v>63.75</v>
      </c>
      <c r="F1153" s="91">
        <v>0</v>
      </c>
      <c r="G1153" s="92">
        <f t="shared" si="73"/>
        <v>403716.17999999982</v>
      </c>
      <c r="H1153" s="170"/>
      <c r="I1153" s="94">
        <f t="shared" si="72"/>
        <v>-63.75</v>
      </c>
      <c r="J1153" s="115">
        <f t="shared" si="74"/>
        <v>45412</v>
      </c>
      <c r="K1153" s="116" t="s">
        <v>1876</v>
      </c>
    </row>
    <row r="1154" spans="1:11" x14ac:dyDescent="0.15">
      <c r="A1154" s="7" t="s">
        <v>2619</v>
      </c>
      <c r="B1154" s="66">
        <v>45386</v>
      </c>
      <c r="C1154" s="113" t="s">
        <v>2880</v>
      </c>
      <c r="D1154" s="126"/>
      <c r="E1154" s="91">
        <v>2.7</v>
      </c>
      <c r="F1154" s="91">
        <v>0</v>
      </c>
      <c r="G1154" s="92">
        <f t="shared" si="73"/>
        <v>403713.47999999981</v>
      </c>
      <c r="H1154" s="170"/>
      <c r="I1154" s="94">
        <f t="shared" si="72"/>
        <v>-2.7</v>
      </c>
      <c r="J1154" s="115">
        <f t="shared" si="74"/>
        <v>45412</v>
      </c>
      <c r="K1154" s="116" t="s">
        <v>1876</v>
      </c>
    </row>
    <row r="1155" spans="1:11" x14ac:dyDescent="0.15">
      <c r="A1155" s="7" t="s">
        <v>2619</v>
      </c>
      <c r="B1155" s="66">
        <v>45386</v>
      </c>
      <c r="C1155" s="113" t="s">
        <v>2880</v>
      </c>
      <c r="D1155" s="126"/>
      <c r="E1155" s="91">
        <v>36.270000000000003</v>
      </c>
      <c r="F1155" s="91">
        <v>0</v>
      </c>
      <c r="G1155" s="92">
        <f t="shared" si="73"/>
        <v>403677.20999999979</v>
      </c>
      <c r="H1155" s="170"/>
      <c r="I1155" s="94">
        <f t="shared" si="72"/>
        <v>-36.270000000000003</v>
      </c>
      <c r="J1155" s="115">
        <f t="shared" si="74"/>
        <v>45412</v>
      </c>
      <c r="K1155" s="116" t="s">
        <v>1876</v>
      </c>
    </row>
    <row r="1156" spans="1:11" x14ac:dyDescent="0.15">
      <c r="A1156" s="7" t="s">
        <v>2619</v>
      </c>
      <c r="B1156" s="66">
        <v>45386</v>
      </c>
      <c r="C1156" s="113" t="s">
        <v>2880</v>
      </c>
      <c r="D1156" s="126"/>
      <c r="E1156" s="91">
        <v>184.5</v>
      </c>
      <c r="F1156" s="91">
        <v>0</v>
      </c>
      <c r="G1156" s="92">
        <f t="shared" si="73"/>
        <v>403492.70999999979</v>
      </c>
      <c r="H1156" s="170"/>
      <c r="I1156" s="94">
        <f t="shared" si="72"/>
        <v>-184.5</v>
      </c>
      <c r="J1156" s="115">
        <f t="shared" si="74"/>
        <v>45412</v>
      </c>
      <c r="K1156" s="116" t="s">
        <v>1876</v>
      </c>
    </row>
    <row r="1157" spans="1:11" x14ac:dyDescent="0.15">
      <c r="A1157" s="7" t="s">
        <v>2619</v>
      </c>
      <c r="B1157" s="66">
        <v>45386</v>
      </c>
      <c r="C1157" s="113" t="s">
        <v>2880</v>
      </c>
      <c r="D1157" s="126"/>
      <c r="E1157" s="91">
        <v>9.9</v>
      </c>
      <c r="F1157" s="91">
        <v>0</v>
      </c>
      <c r="G1157" s="92">
        <f t="shared" si="73"/>
        <v>403482.80999999976</v>
      </c>
      <c r="H1157" s="170"/>
      <c r="I1157" s="94">
        <f t="shared" si="72"/>
        <v>-9.9</v>
      </c>
      <c r="J1157" s="115">
        <f t="shared" si="74"/>
        <v>45412</v>
      </c>
      <c r="K1157" s="116" t="s">
        <v>1876</v>
      </c>
    </row>
    <row r="1158" spans="1:11" x14ac:dyDescent="0.15">
      <c r="A1158" s="7" t="s">
        <v>2619</v>
      </c>
      <c r="B1158" s="66">
        <v>45386</v>
      </c>
      <c r="C1158" s="113" t="s">
        <v>2880</v>
      </c>
      <c r="D1158" s="126"/>
      <c r="E1158" s="91">
        <v>371.25</v>
      </c>
      <c r="F1158" s="91">
        <v>0</v>
      </c>
      <c r="G1158" s="92">
        <f t="shared" si="73"/>
        <v>403111.55999999976</v>
      </c>
      <c r="H1158" s="170"/>
      <c r="I1158" s="94">
        <f t="shared" si="72"/>
        <v>-371.25</v>
      </c>
      <c r="J1158" s="115">
        <f t="shared" si="74"/>
        <v>45412</v>
      </c>
      <c r="K1158" s="116" t="s">
        <v>1876</v>
      </c>
    </row>
    <row r="1159" spans="1:11" x14ac:dyDescent="0.15">
      <c r="A1159" s="7" t="s">
        <v>2619</v>
      </c>
      <c r="B1159" s="66">
        <v>45386</v>
      </c>
      <c r="C1159" s="113" t="s">
        <v>2880</v>
      </c>
      <c r="D1159" s="126"/>
      <c r="E1159" s="91">
        <v>180</v>
      </c>
      <c r="F1159" s="91">
        <v>0</v>
      </c>
      <c r="G1159" s="92">
        <f t="shared" si="73"/>
        <v>402931.55999999976</v>
      </c>
      <c r="H1159" s="170"/>
      <c r="I1159" s="94">
        <f t="shared" ref="I1159:I1222" si="75">-E1159+F1159</f>
        <v>-180</v>
      </c>
      <c r="J1159" s="115">
        <f t="shared" si="74"/>
        <v>45412</v>
      </c>
      <c r="K1159" s="116" t="s">
        <v>1876</v>
      </c>
    </row>
    <row r="1160" spans="1:11" x14ac:dyDescent="0.15">
      <c r="A1160" s="7" t="s">
        <v>2619</v>
      </c>
      <c r="B1160" s="66">
        <v>45386</v>
      </c>
      <c r="C1160" s="113" t="s">
        <v>2880</v>
      </c>
      <c r="D1160" s="126"/>
      <c r="E1160" s="91">
        <v>160.19999999999999</v>
      </c>
      <c r="F1160" s="91">
        <v>0</v>
      </c>
      <c r="G1160" s="92">
        <f t="shared" si="73"/>
        <v>402771.35999999975</v>
      </c>
      <c r="H1160" s="170"/>
      <c r="I1160" s="94">
        <f t="shared" si="75"/>
        <v>-160.19999999999999</v>
      </c>
      <c r="J1160" s="115">
        <f t="shared" si="74"/>
        <v>45412</v>
      </c>
      <c r="K1160" s="116" t="s">
        <v>1876</v>
      </c>
    </row>
    <row r="1161" spans="1:11" x14ac:dyDescent="0.15">
      <c r="A1161" s="7" t="s">
        <v>2619</v>
      </c>
      <c r="B1161" s="66">
        <v>45386</v>
      </c>
      <c r="C1161" s="113" t="s">
        <v>2880</v>
      </c>
      <c r="D1161" s="126"/>
      <c r="E1161" s="91">
        <v>18.98</v>
      </c>
      <c r="F1161" s="91">
        <v>0</v>
      </c>
      <c r="G1161" s="92">
        <f t="shared" si="73"/>
        <v>402752.37999999977</v>
      </c>
      <c r="H1161" s="170"/>
      <c r="I1161" s="94">
        <f t="shared" si="75"/>
        <v>-18.98</v>
      </c>
      <c r="J1161" s="115">
        <f t="shared" si="74"/>
        <v>45412</v>
      </c>
      <c r="K1161" s="116" t="s">
        <v>1876</v>
      </c>
    </row>
    <row r="1162" spans="1:11" x14ac:dyDescent="0.15">
      <c r="A1162" s="7" t="s">
        <v>2619</v>
      </c>
      <c r="B1162" s="66">
        <v>45386</v>
      </c>
      <c r="C1162" s="113" t="s">
        <v>2880</v>
      </c>
      <c r="D1162" s="126"/>
      <c r="E1162" s="91">
        <v>95.62</v>
      </c>
      <c r="F1162" s="91">
        <v>0</v>
      </c>
      <c r="G1162" s="92">
        <f t="shared" si="73"/>
        <v>402656.75999999978</v>
      </c>
      <c r="H1162" s="170"/>
      <c r="I1162" s="94">
        <f t="shared" si="75"/>
        <v>-95.62</v>
      </c>
      <c r="J1162" s="115">
        <f t="shared" si="74"/>
        <v>45412</v>
      </c>
      <c r="K1162" s="116" t="s">
        <v>1876</v>
      </c>
    </row>
    <row r="1163" spans="1:11" x14ac:dyDescent="0.15">
      <c r="A1163" s="7" t="s">
        <v>2619</v>
      </c>
      <c r="B1163" s="66">
        <v>45386</v>
      </c>
      <c r="C1163" s="113" t="s">
        <v>2880</v>
      </c>
      <c r="D1163" s="126"/>
      <c r="E1163" s="91">
        <v>19.440000000000001</v>
      </c>
      <c r="F1163" s="91">
        <v>0</v>
      </c>
      <c r="G1163" s="92">
        <f t="shared" si="73"/>
        <v>402637.31999999977</v>
      </c>
      <c r="H1163" s="170"/>
      <c r="I1163" s="94">
        <f t="shared" si="75"/>
        <v>-19.440000000000001</v>
      </c>
      <c r="J1163" s="115">
        <f t="shared" si="74"/>
        <v>45412</v>
      </c>
      <c r="K1163" s="116" t="s">
        <v>1876</v>
      </c>
    </row>
    <row r="1164" spans="1:11" x14ac:dyDescent="0.15">
      <c r="A1164" s="7" t="s">
        <v>2619</v>
      </c>
      <c r="B1164" s="66">
        <v>45386</v>
      </c>
      <c r="C1164" s="113" t="s">
        <v>2880</v>
      </c>
      <c r="D1164" s="126"/>
      <c r="E1164" s="91">
        <v>28.5</v>
      </c>
      <c r="F1164" s="91">
        <v>0</v>
      </c>
      <c r="G1164" s="92">
        <f t="shared" si="73"/>
        <v>402608.81999999977</v>
      </c>
      <c r="H1164" s="170"/>
      <c r="I1164" s="94">
        <f t="shared" si="75"/>
        <v>-28.5</v>
      </c>
      <c r="J1164" s="115">
        <f t="shared" si="74"/>
        <v>45412</v>
      </c>
      <c r="K1164" s="116" t="s">
        <v>1876</v>
      </c>
    </row>
    <row r="1165" spans="1:11" x14ac:dyDescent="0.15">
      <c r="A1165" s="7" t="s">
        <v>2619</v>
      </c>
      <c r="B1165" s="66">
        <v>45386</v>
      </c>
      <c r="C1165" s="113" t="s">
        <v>2880</v>
      </c>
      <c r="D1165" s="126"/>
      <c r="E1165" s="91">
        <v>131.25</v>
      </c>
      <c r="F1165" s="91">
        <v>0</v>
      </c>
      <c r="G1165" s="92">
        <f t="shared" si="73"/>
        <v>402477.56999999977</v>
      </c>
      <c r="H1165" s="170"/>
      <c r="I1165" s="94">
        <f t="shared" si="75"/>
        <v>-131.25</v>
      </c>
      <c r="J1165" s="115">
        <f t="shared" si="74"/>
        <v>45412</v>
      </c>
      <c r="K1165" s="116" t="s">
        <v>1876</v>
      </c>
    </row>
    <row r="1166" spans="1:11" x14ac:dyDescent="0.15">
      <c r="A1166" s="7" t="s">
        <v>2619</v>
      </c>
      <c r="B1166" s="66">
        <v>45386</v>
      </c>
      <c r="C1166" s="113" t="s">
        <v>2880</v>
      </c>
      <c r="D1166" s="126"/>
      <c r="E1166" s="91">
        <v>0.59</v>
      </c>
      <c r="F1166" s="91">
        <v>0</v>
      </c>
      <c r="G1166" s="92">
        <f t="shared" si="73"/>
        <v>402476.97999999975</v>
      </c>
      <c r="H1166" s="170"/>
      <c r="I1166" s="94">
        <f t="shared" si="75"/>
        <v>-0.59</v>
      </c>
      <c r="J1166" s="115">
        <f t="shared" si="74"/>
        <v>45412</v>
      </c>
      <c r="K1166" s="116" t="s">
        <v>1876</v>
      </c>
    </row>
    <row r="1167" spans="1:11" x14ac:dyDescent="0.15">
      <c r="A1167" s="7" t="s">
        <v>2619</v>
      </c>
      <c r="B1167" s="66">
        <v>45386</v>
      </c>
      <c r="C1167" s="113" t="s">
        <v>2880</v>
      </c>
      <c r="D1167" s="126"/>
      <c r="E1167" s="91">
        <v>33.75</v>
      </c>
      <c r="F1167" s="91">
        <v>0</v>
      </c>
      <c r="G1167" s="92">
        <f t="shared" si="73"/>
        <v>402443.22999999975</v>
      </c>
      <c r="H1167" s="170"/>
      <c r="I1167" s="94">
        <f t="shared" si="75"/>
        <v>-33.75</v>
      </c>
      <c r="J1167" s="115">
        <f t="shared" si="74"/>
        <v>45412</v>
      </c>
      <c r="K1167" s="116" t="s">
        <v>1876</v>
      </c>
    </row>
    <row r="1168" spans="1:11" x14ac:dyDescent="0.15">
      <c r="A1168" s="7" t="s">
        <v>2619</v>
      </c>
      <c r="B1168" s="66">
        <v>45386</v>
      </c>
      <c r="C1168" s="113" t="s">
        <v>2880</v>
      </c>
      <c r="D1168" s="126"/>
      <c r="E1168" s="91">
        <v>160.65</v>
      </c>
      <c r="F1168" s="91">
        <v>0</v>
      </c>
      <c r="G1168" s="92">
        <f t="shared" si="73"/>
        <v>402282.57999999973</v>
      </c>
      <c r="H1168" s="170"/>
      <c r="I1168" s="94">
        <f t="shared" si="75"/>
        <v>-160.65</v>
      </c>
      <c r="J1168" s="115">
        <f t="shared" si="74"/>
        <v>45412</v>
      </c>
      <c r="K1168" s="116" t="s">
        <v>1876</v>
      </c>
    </row>
    <row r="1169" spans="1:11" x14ac:dyDescent="0.15">
      <c r="A1169" s="7" t="s">
        <v>2619</v>
      </c>
      <c r="B1169" s="66">
        <v>45386</v>
      </c>
      <c r="C1169" s="113" t="s">
        <v>2880</v>
      </c>
      <c r="D1169" s="126"/>
      <c r="E1169" s="91">
        <v>18</v>
      </c>
      <c r="F1169" s="91">
        <v>0</v>
      </c>
      <c r="G1169" s="92">
        <f t="shared" si="73"/>
        <v>402264.57999999973</v>
      </c>
      <c r="H1169" s="170"/>
      <c r="I1169" s="94">
        <f t="shared" si="75"/>
        <v>-18</v>
      </c>
      <c r="J1169" s="115">
        <f t="shared" si="74"/>
        <v>45412</v>
      </c>
      <c r="K1169" s="116" t="s">
        <v>1876</v>
      </c>
    </row>
    <row r="1170" spans="1:11" x14ac:dyDescent="0.15">
      <c r="A1170" s="7" t="s">
        <v>2619</v>
      </c>
      <c r="B1170" s="66">
        <v>45386</v>
      </c>
      <c r="C1170" s="113" t="s">
        <v>2880</v>
      </c>
      <c r="D1170" s="126"/>
      <c r="E1170" s="91">
        <v>42.75</v>
      </c>
      <c r="F1170" s="91">
        <v>0</v>
      </c>
      <c r="G1170" s="92">
        <f t="shared" si="73"/>
        <v>402221.82999999973</v>
      </c>
      <c r="H1170" s="170"/>
      <c r="I1170" s="94">
        <f t="shared" si="75"/>
        <v>-42.75</v>
      </c>
      <c r="J1170" s="115">
        <f t="shared" si="74"/>
        <v>45412</v>
      </c>
      <c r="K1170" s="116" t="s">
        <v>1876</v>
      </c>
    </row>
    <row r="1171" spans="1:11" x14ac:dyDescent="0.15">
      <c r="A1171" s="7" t="s">
        <v>2619</v>
      </c>
      <c r="B1171" s="66">
        <v>45386</v>
      </c>
      <c r="C1171" s="113" t="s">
        <v>2880</v>
      </c>
      <c r="D1171" s="126"/>
      <c r="E1171" s="91">
        <v>13.95</v>
      </c>
      <c r="F1171" s="91">
        <v>0</v>
      </c>
      <c r="G1171" s="92">
        <f t="shared" si="73"/>
        <v>402207.87999999971</v>
      </c>
      <c r="H1171" s="170"/>
      <c r="I1171" s="94">
        <f t="shared" si="75"/>
        <v>-13.95</v>
      </c>
      <c r="J1171" s="115">
        <f t="shared" si="74"/>
        <v>45412</v>
      </c>
      <c r="K1171" s="116" t="s">
        <v>1876</v>
      </c>
    </row>
    <row r="1172" spans="1:11" x14ac:dyDescent="0.15">
      <c r="A1172" s="7" t="s">
        <v>2619</v>
      </c>
      <c r="B1172" s="66">
        <v>45386</v>
      </c>
      <c r="C1172" s="113" t="s">
        <v>2880</v>
      </c>
      <c r="D1172" s="126"/>
      <c r="E1172" s="91">
        <v>67.5</v>
      </c>
      <c r="F1172" s="91">
        <v>0</v>
      </c>
      <c r="G1172" s="92">
        <f t="shared" si="73"/>
        <v>402140.37999999971</v>
      </c>
      <c r="H1172" s="170"/>
      <c r="I1172" s="94">
        <f t="shared" si="75"/>
        <v>-67.5</v>
      </c>
      <c r="J1172" s="115">
        <f t="shared" si="74"/>
        <v>45412</v>
      </c>
      <c r="K1172" s="116" t="s">
        <v>1876</v>
      </c>
    </row>
    <row r="1173" spans="1:11" x14ac:dyDescent="0.15">
      <c r="A1173" s="7" t="s">
        <v>2619</v>
      </c>
      <c r="B1173" s="66">
        <v>45386</v>
      </c>
      <c r="C1173" s="113" t="s">
        <v>2880</v>
      </c>
      <c r="D1173" s="126"/>
      <c r="E1173" s="91">
        <v>7.99</v>
      </c>
      <c r="F1173" s="91">
        <v>0</v>
      </c>
      <c r="G1173" s="92">
        <f t="shared" si="73"/>
        <v>402132.38999999972</v>
      </c>
      <c r="H1173" s="170"/>
      <c r="I1173" s="94">
        <f t="shared" si="75"/>
        <v>-7.99</v>
      </c>
      <c r="J1173" s="115">
        <f t="shared" si="74"/>
        <v>45412</v>
      </c>
      <c r="K1173" s="116" t="s">
        <v>1876</v>
      </c>
    </row>
    <row r="1174" spans="1:11" x14ac:dyDescent="0.15">
      <c r="A1174" s="7" t="s">
        <v>2619</v>
      </c>
      <c r="B1174" s="66">
        <v>45386</v>
      </c>
      <c r="C1174" s="113" t="s">
        <v>2880</v>
      </c>
      <c r="D1174" s="126"/>
      <c r="E1174" s="91">
        <v>315</v>
      </c>
      <c r="F1174" s="91">
        <v>0</v>
      </c>
      <c r="G1174" s="92">
        <f t="shared" si="73"/>
        <v>401817.38999999972</v>
      </c>
      <c r="H1174" s="170"/>
      <c r="I1174" s="94">
        <f t="shared" si="75"/>
        <v>-315</v>
      </c>
      <c r="J1174" s="115">
        <f t="shared" si="74"/>
        <v>45412</v>
      </c>
      <c r="K1174" s="116" t="s">
        <v>1876</v>
      </c>
    </row>
    <row r="1175" spans="1:11" x14ac:dyDescent="0.15">
      <c r="A1175" s="7" t="s">
        <v>2619</v>
      </c>
      <c r="B1175" s="66">
        <v>45386</v>
      </c>
      <c r="C1175" s="113" t="s">
        <v>2880</v>
      </c>
      <c r="D1175" s="126"/>
      <c r="E1175" s="91">
        <v>4.5</v>
      </c>
      <c r="F1175" s="91">
        <v>0</v>
      </c>
      <c r="G1175" s="92">
        <f t="shared" si="73"/>
        <v>401812.88999999972</v>
      </c>
      <c r="H1175" s="170"/>
      <c r="I1175" s="94">
        <f t="shared" si="75"/>
        <v>-4.5</v>
      </c>
      <c r="J1175" s="115">
        <f t="shared" si="74"/>
        <v>45412</v>
      </c>
      <c r="K1175" s="116" t="s">
        <v>1876</v>
      </c>
    </row>
    <row r="1176" spans="1:11" x14ac:dyDescent="0.15">
      <c r="A1176" s="7" t="s">
        <v>2619</v>
      </c>
      <c r="B1176" s="66">
        <v>45386</v>
      </c>
      <c r="C1176" s="113" t="s">
        <v>2880</v>
      </c>
      <c r="D1176" s="126"/>
      <c r="E1176" s="91">
        <v>48.6</v>
      </c>
      <c r="F1176" s="91">
        <v>0</v>
      </c>
      <c r="G1176" s="92">
        <f t="shared" si="73"/>
        <v>401764.28999999975</v>
      </c>
      <c r="H1176" s="170"/>
      <c r="I1176" s="94">
        <f t="shared" si="75"/>
        <v>-48.6</v>
      </c>
      <c r="J1176" s="115">
        <f t="shared" si="74"/>
        <v>45412</v>
      </c>
      <c r="K1176" s="116" t="s">
        <v>1876</v>
      </c>
    </row>
    <row r="1177" spans="1:11" x14ac:dyDescent="0.15">
      <c r="A1177" s="7" t="s">
        <v>2619</v>
      </c>
      <c r="B1177" s="66">
        <v>45386</v>
      </c>
      <c r="C1177" s="113" t="s">
        <v>2880</v>
      </c>
      <c r="D1177" s="126"/>
      <c r="E1177" s="91">
        <v>11.25</v>
      </c>
      <c r="F1177" s="91">
        <v>0</v>
      </c>
      <c r="G1177" s="92">
        <f t="shared" si="73"/>
        <v>401753.03999999975</v>
      </c>
      <c r="H1177" s="170"/>
      <c r="I1177" s="94">
        <f t="shared" si="75"/>
        <v>-11.25</v>
      </c>
      <c r="J1177" s="115">
        <f t="shared" si="74"/>
        <v>45412</v>
      </c>
      <c r="K1177" s="116" t="s">
        <v>1876</v>
      </c>
    </row>
    <row r="1178" spans="1:11" x14ac:dyDescent="0.15">
      <c r="A1178" s="7" t="s">
        <v>2619</v>
      </c>
      <c r="B1178" s="66">
        <v>45386</v>
      </c>
      <c r="C1178" s="113" t="s">
        <v>2880</v>
      </c>
      <c r="D1178" s="126"/>
      <c r="E1178" s="91">
        <v>12</v>
      </c>
      <c r="F1178" s="91">
        <v>0</v>
      </c>
      <c r="G1178" s="92">
        <f t="shared" si="73"/>
        <v>401741.03999999975</v>
      </c>
      <c r="H1178" s="170"/>
      <c r="I1178" s="94">
        <f t="shared" si="75"/>
        <v>-12</v>
      </c>
      <c r="J1178" s="115">
        <f t="shared" si="74"/>
        <v>45412</v>
      </c>
      <c r="K1178" s="116" t="s">
        <v>1876</v>
      </c>
    </row>
    <row r="1179" spans="1:11" x14ac:dyDescent="0.15">
      <c r="A1179" s="7" t="s">
        <v>2619</v>
      </c>
      <c r="B1179" s="66">
        <v>45386</v>
      </c>
      <c r="C1179" s="113" t="s">
        <v>3052</v>
      </c>
      <c r="D1179" s="126" t="s">
        <v>3297</v>
      </c>
      <c r="E1179" s="91">
        <v>15000</v>
      </c>
      <c r="F1179" s="91">
        <v>0</v>
      </c>
      <c r="G1179" s="92">
        <f t="shared" si="73"/>
        <v>386741.03999999975</v>
      </c>
      <c r="H1179" s="170"/>
      <c r="I1179" s="94">
        <f t="shared" si="75"/>
        <v>-15000</v>
      </c>
      <c r="J1179" s="115">
        <f t="shared" si="74"/>
        <v>45412</v>
      </c>
      <c r="K1179" s="116" t="s">
        <v>13</v>
      </c>
    </row>
    <row r="1180" spans="1:11" x14ac:dyDescent="0.15">
      <c r="A1180" s="7" t="s">
        <v>2619</v>
      </c>
      <c r="B1180" s="66">
        <v>45386</v>
      </c>
      <c r="C1180" s="113" t="s">
        <v>1892</v>
      </c>
      <c r="D1180" s="126" t="s">
        <v>3298</v>
      </c>
      <c r="E1180" s="91">
        <v>370.63</v>
      </c>
      <c r="F1180" s="91">
        <v>0</v>
      </c>
      <c r="G1180" s="92">
        <f t="shared" si="73"/>
        <v>386370.40999999974</v>
      </c>
      <c r="H1180" s="170"/>
      <c r="I1180" s="94">
        <f t="shared" si="75"/>
        <v>-370.63</v>
      </c>
      <c r="J1180" s="115">
        <f t="shared" si="74"/>
        <v>45412</v>
      </c>
      <c r="K1180" s="116" t="s">
        <v>1878</v>
      </c>
    </row>
    <row r="1181" spans="1:11" x14ac:dyDescent="0.15">
      <c r="A1181" s="7" t="s">
        <v>2619</v>
      </c>
      <c r="B1181" s="66">
        <v>45386</v>
      </c>
      <c r="C1181" s="113" t="s">
        <v>2131</v>
      </c>
      <c r="D1181" s="126" t="s">
        <v>3299</v>
      </c>
      <c r="E1181" s="91">
        <v>100.82</v>
      </c>
      <c r="F1181" s="91">
        <v>0</v>
      </c>
      <c r="G1181" s="92">
        <f t="shared" si="73"/>
        <v>386269.58999999973</v>
      </c>
      <c r="H1181" s="170"/>
      <c r="I1181" s="94">
        <f t="shared" si="75"/>
        <v>-100.82</v>
      </c>
      <c r="J1181" s="115">
        <f t="shared" si="74"/>
        <v>45412</v>
      </c>
      <c r="K1181" s="116" t="s">
        <v>1882</v>
      </c>
    </row>
    <row r="1182" spans="1:11" x14ac:dyDescent="0.15">
      <c r="A1182" s="7" t="s">
        <v>2619</v>
      </c>
      <c r="B1182" s="66">
        <v>45386</v>
      </c>
      <c r="C1182" s="113" t="s">
        <v>1892</v>
      </c>
      <c r="D1182" s="126" t="s">
        <v>3300</v>
      </c>
      <c r="E1182" s="91">
        <v>275.39999999999998</v>
      </c>
      <c r="F1182" s="91">
        <v>0</v>
      </c>
      <c r="G1182" s="92">
        <f t="shared" si="73"/>
        <v>385994.18999999971</v>
      </c>
      <c r="H1182" s="170"/>
      <c r="I1182" s="94">
        <f t="shared" si="75"/>
        <v>-275.39999999999998</v>
      </c>
      <c r="J1182" s="115">
        <f t="shared" si="74"/>
        <v>45412</v>
      </c>
      <c r="K1182" s="116" t="s">
        <v>1878</v>
      </c>
    </row>
    <row r="1183" spans="1:11" x14ac:dyDescent="0.15">
      <c r="A1183" s="7" t="s">
        <v>2619</v>
      </c>
      <c r="B1183" s="66">
        <v>45386</v>
      </c>
      <c r="C1183" s="113" t="s">
        <v>1892</v>
      </c>
      <c r="D1183" s="126" t="s">
        <v>3301</v>
      </c>
      <c r="E1183" s="91">
        <v>4766.3999999999996</v>
      </c>
      <c r="F1183" s="91">
        <v>0</v>
      </c>
      <c r="G1183" s="92">
        <f t="shared" si="73"/>
        <v>381227.78999999969</v>
      </c>
      <c r="H1183" s="170"/>
      <c r="I1183" s="94">
        <f t="shared" si="75"/>
        <v>-4766.3999999999996</v>
      </c>
      <c r="J1183" s="115">
        <f t="shared" si="74"/>
        <v>45412</v>
      </c>
      <c r="K1183" s="116" t="s">
        <v>1878</v>
      </c>
    </row>
    <row r="1184" spans="1:11" x14ac:dyDescent="0.15">
      <c r="A1184" s="7" t="s">
        <v>2619</v>
      </c>
      <c r="B1184" s="66">
        <v>45386</v>
      </c>
      <c r="C1184" s="113" t="s">
        <v>1892</v>
      </c>
      <c r="D1184" s="126" t="s">
        <v>3302</v>
      </c>
      <c r="E1184" s="91">
        <v>1431</v>
      </c>
      <c r="F1184" s="91">
        <v>0</v>
      </c>
      <c r="G1184" s="92">
        <f t="shared" si="73"/>
        <v>379796.78999999969</v>
      </c>
      <c r="H1184" s="170"/>
      <c r="I1184" s="94">
        <f t="shared" si="75"/>
        <v>-1431</v>
      </c>
      <c r="J1184" s="115">
        <f t="shared" si="74"/>
        <v>45412</v>
      </c>
      <c r="K1184" s="116" t="s">
        <v>1878</v>
      </c>
    </row>
    <row r="1185" spans="1:11" x14ac:dyDescent="0.15">
      <c r="A1185" s="7" t="s">
        <v>2619</v>
      </c>
      <c r="B1185" s="66">
        <v>45386</v>
      </c>
      <c r="C1185" s="113" t="s">
        <v>1892</v>
      </c>
      <c r="D1185" s="126" t="s">
        <v>3303</v>
      </c>
      <c r="E1185" s="91">
        <v>441.23</v>
      </c>
      <c r="F1185" s="91">
        <v>0</v>
      </c>
      <c r="G1185" s="92">
        <f t="shared" si="73"/>
        <v>379355.55999999971</v>
      </c>
      <c r="H1185" s="170"/>
      <c r="I1185" s="94">
        <f t="shared" si="75"/>
        <v>-441.23</v>
      </c>
      <c r="J1185" s="115">
        <f t="shared" si="74"/>
        <v>45412</v>
      </c>
      <c r="K1185" s="116" t="s">
        <v>1878</v>
      </c>
    </row>
    <row r="1186" spans="1:11" x14ac:dyDescent="0.15">
      <c r="A1186" s="7" t="s">
        <v>2619</v>
      </c>
      <c r="B1186" s="66">
        <v>45386</v>
      </c>
      <c r="C1186" s="113" t="s">
        <v>1892</v>
      </c>
      <c r="D1186" s="126" t="s">
        <v>3304</v>
      </c>
      <c r="E1186" s="91">
        <v>759.23</v>
      </c>
      <c r="F1186" s="91">
        <v>0</v>
      </c>
      <c r="G1186" s="92">
        <f t="shared" si="73"/>
        <v>378596.32999999973</v>
      </c>
      <c r="H1186" s="170"/>
      <c r="I1186" s="94">
        <f t="shared" si="75"/>
        <v>-759.23</v>
      </c>
      <c r="J1186" s="115">
        <f t="shared" si="74"/>
        <v>45412</v>
      </c>
      <c r="K1186" s="116" t="s">
        <v>1878</v>
      </c>
    </row>
    <row r="1187" spans="1:11" x14ac:dyDescent="0.15">
      <c r="A1187" s="7" t="s">
        <v>2619</v>
      </c>
      <c r="B1187" s="66">
        <v>45386</v>
      </c>
      <c r="C1187" s="113" t="s">
        <v>1892</v>
      </c>
      <c r="D1187" s="126" t="s">
        <v>3305</v>
      </c>
      <c r="E1187" s="91">
        <v>1407.15</v>
      </c>
      <c r="F1187" s="91">
        <v>0</v>
      </c>
      <c r="G1187" s="92">
        <f t="shared" si="73"/>
        <v>377189.1799999997</v>
      </c>
      <c r="H1187" s="170"/>
      <c r="I1187" s="94">
        <f t="shared" si="75"/>
        <v>-1407.15</v>
      </c>
      <c r="J1187" s="115">
        <f t="shared" si="74"/>
        <v>45412</v>
      </c>
      <c r="K1187" s="116" t="s">
        <v>1878</v>
      </c>
    </row>
    <row r="1188" spans="1:11" x14ac:dyDescent="0.15">
      <c r="A1188" s="7" t="s">
        <v>2619</v>
      </c>
      <c r="B1188" s="66">
        <v>45386</v>
      </c>
      <c r="C1188" s="113" t="s">
        <v>1892</v>
      </c>
      <c r="D1188" s="126" t="s">
        <v>3306</v>
      </c>
      <c r="E1188" s="91">
        <v>727.43</v>
      </c>
      <c r="F1188" s="91">
        <v>0</v>
      </c>
      <c r="G1188" s="92">
        <f t="shared" si="73"/>
        <v>376461.74999999971</v>
      </c>
      <c r="H1188" s="170"/>
      <c r="I1188" s="94">
        <f t="shared" si="75"/>
        <v>-727.43</v>
      </c>
      <c r="J1188" s="115">
        <f t="shared" si="74"/>
        <v>45412</v>
      </c>
      <c r="K1188" s="116" t="s">
        <v>1878</v>
      </c>
    </row>
    <row r="1189" spans="1:11" x14ac:dyDescent="0.15">
      <c r="A1189" s="7" t="s">
        <v>2619</v>
      </c>
      <c r="B1189" s="66">
        <v>45386</v>
      </c>
      <c r="C1189" s="113" t="s">
        <v>1892</v>
      </c>
      <c r="D1189" s="126" t="s">
        <v>3307</v>
      </c>
      <c r="E1189" s="91">
        <v>385.58</v>
      </c>
      <c r="F1189" s="91">
        <v>0</v>
      </c>
      <c r="G1189" s="92">
        <f t="shared" si="73"/>
        <v>376076.16999999969</v>
      </c>
      <c r="H1189" s="170"/>
      <c r="I1189" s="94">
        <f t="shared" si="75"/>
        <v>-385.58</v>
      </c>
      <c r="J1189" s="115">
        <f t="shared" si="74"/>
        <v>45412</v>
      </c>
      <c r="K1189" s="116" t="s">
        <v>1878</v>
      </c>
    </row>
    <row r="1190" spans="1:11" x14ac:dyDescent="0.15">
      <c r="A1190" s="7" t="s">
        <v>2619</v>
      </c>
      <c r="B1190" s="66">
        <v>45386</v>
      </c>
      <c r="C1190" s="113" t="s">
        <v>3211</v>
      </c>
      <c r="D1190" s="126" t="s">
        <v>3308</v>
      </c>
      <c r="E1190" s="91">
        <v>1776</v>
      </c>
      <c r="F1190" s="91">
        <v>0</v>
      </c>
      <c r="G1190" s="92">
        <f t="shared" si="73"/>
        <v>374300.16999999969</v>
      </c>
      <c r="H1190" s="170"/>
      <c r="I1190" s="94">
        <f t="shared" si="75"/>
        <v>-1776</v>
      </c>
      <c r="J1190" s="115">
        <f t="shared" si="74"/>
        <v>45412</v>
      </c>
      <c r="K1190" s="116" t="s">
        <v>13</v>
      </c>
    </row>
    <row r="1191" spans="1:11" x14ac:dyDescent="0.15">
      <c r="A1191" s="7" t="s">
        <v>2619</v>
      </c>
      <c r="B1191" s="66">
        <v>45386</v>
      </c>
      <c r="C1191" s="113" t="s">
        <v>2871</v>
      </c>
      <c r="D1191" s="126" t="s">
        <v>3309</v>
      </c>
      <c r="E1191" s="91">
        <v>3164.62</v>
      </c>
      <c r="F1191" s="91">
        <v>0</v>
      </c>
      <c r="G1191" s="92">
        <f t="shared" si="73"/>
        <v>371135.5499999997</v>
      </c>
      <c r="H1191" s="170"/>
      <c r="I1191" s="94">
        <f t="shared" si="75"/>
        <v>-3164.62</v>
      </c>
      <c r="J1191" s="115">
        <f t="shared" si="74"/>
        <v>45412</v>
      </c>
      <c r="K1191" s="116" t="s">
        <v>1876</v>
      </c>
    </row>
    <row r="1192" spans="1:11" x14ac:dyDescent="0.15">
      <c r="A1192" s="7" t="s">
        <v>2619</v>
      </c>
      <c r="B1192" s="66">
        <v>45386</v>
      </c>
      <c r="C1192" s="113" t="s">
        <v>1905</v>
      </c>
      <c r="D1192" s="126" t="s">
        <v>3310</v>
      </c>
      <c r="E1192" s="91">
        <v>20.34</v>
      </c>
      <c r="F1192" s="91">
        <v>0</v>
      </c>
      <c r="G1192" s="92">
        <f t="shared" ref="G1192:G1255" si="76">G1191+F1192-E1192</f>
        <v>371115.20999999967</v>
      </c>
      <c r="H1192" s="170"/>
      <c r="I1192" s="94">
        <f t="shared" si="75"/>
        <v>-20.34</v>
      </c>
      <c r="J1192" s="115">
        <f t="shared" ref="J1192:J1255" si="77">EOMONTH(B1192,0)</f>
        <v>45412</v>
      </c>
      <c r="K1192" s="116" t="s">
        <v>1882</v>
      </c>
    </row>
    <row r="1193" spans="1:11" x14ac:dyDescent="0.15">
      <c r="A1193" s="7" t="s">
        <v>2619</v>
      </c>
      <c r="B1193" s="66">
        <v>45386</v>
      </c>
      <c r="C1193" s="113" t="s">
        <v>2131</v>
      </c>
      <c r="D1193" s="126" t="s">
        <v>3311</v>
      </c>
      <c r="E1193" s="91">
        <v>76.13</v>
      </c>
      <c r="F1193" s="91">
        <v>0</v>
      </c>
      <c r="G1193" s="92">
        <f t="shared" si="76"/>
        <v>371039.07999999967</v>
      </c>
      <c r="H1193" s="170"/>
      <c r="I1193" s="94">
        <f t="shared" si="75"/>
        <v>-76.13</v>
      </c>
      <c r="J1193" s="115">
        <f t="shared" si="77"/>
        <v>45412</v>
      </c>
      <c r="K1193" s="116" t="s">
        <v>1882</v>
      </c>
    </row>
    <row r="1194" spans="1:11" x14ac:dyDescent="0.15">
      <c r="A1194" s="7" t="s">
        <v>2619</v>
      </c>
      <c r="B1194" s="66">
        <v>45386</v>
      </c>
      <c r="C1194" s="113" t="s">
        <v>1995</v>
      </c>
      <c r="D1194" s="126" t="s">
        <v>3312</v>
      </c>
      <c r="E1194" s="91">
        <v>330</v>
      </c>
      <c r="F1194" s="91">
        <v>0</v>
      </c>
      <c r="G1194" s="92">
        <f t="shared" si="76"/>
        <v>370709.07999999967</v>
      </c>
      <c r="H1194" s="170"/>
      <c r="I1194" s="94">
        <f t="shared" si="75"/>
        <v>-330</v>
      </c>
      <c r="J1194" s="115">
        <f t="shared" si="77"/>
        <v>45412</v>
      </c>
      <c r="K1194" s="116" t="s">
        <v>1883</v>
      </c>
    </row>
    <row r="1195" spans="1:11" x14ac:dyDescent="0.15">
      <c r="A1195" s="7" t="s">
        <v>2619</v>
      </c>
      <c r="B1195" s="66">
        <v>45386</v>
      </c>
      <c r="C1195" s="113" t="s">
        <v>1995</v>
      </c>
      <c r="D1195" s="126" t="s">
        <v>3313</v>
      </c>
      <c r="E1195" s="91">
        <v>2709.6</v>
      </c>
      <c r="F1195" s="91">
        <v>0</v>
      </c>
      <c r="G1195" s="92">
        <f t="shared" si="76"/>
        <v>367999.47999999969</v>
      </c>
      <c r="H1195" s="170"/>
      <c r="I1195" s="94">
        <f t="shared" si="75"/>
        <v>-2709.6</v>
      </c>
      <c r="J1195" s="115">
        <f t="shared" si="77"/>
        <v>45412</v>
      </c>
      <c r="K1195" s="116" t="s">
        <v>13</v>
      </c>
    </row>
    <row r="1196" spans="1:11" x14ac:dyDescent="0.15">
      <c r="A1196" s="7" t="s">
        <v>2619</v>
      </c>
      <c r="B1196" s="66">
        <v>45386</v>
      </c>
      <c r="C1196" s="113" t="s">
        <v>2721</v>
      </c>
      <c r="D1196" s="126" t="s">
        <v>3314</v>
      </c>
      <c r="E1196" s="91">
        <v>6000</v>
      </c>
      <c r="F1196" s="91">
        <v>0</v>
      </c>
      <c r="G1196" s="92">
        <f t="shared" si="76"/>
        <v>361999.47999999969</v>
      </c>
      <c r="H1196" s="170"/>
      <c r="I1196" s="94">
        <f t="shared" si="75"/>
        <v>-6000</v>
      </c>
      <c r="J1196" s="115">
        <f t="shared" si="77"/>
        <v>45412</v>
      </c>
      <c r="K1196" s="116" t="s">
        <v>1883</v>
      </c>
    </row>
    <row r="1197" spans="1:11" x14ac:dyDescent="0.15">
      <c r="A1197" s="7" t="s">
        <v>2619</v>
      </c>
      <c r="B1197" s="66">
        <v>45386</v>
      </c>
      <c r="C1197" s="113" t="s">
        <v>3315</v>
      </c>
      <c r="D1197" s="126" t="s">
        <v>3316</v>
      </c>
      <c r="E1197" s="91">
        <v>4200</v>
      </c>
      <c r="F1197" s="91">
        <v>0</v>
      </c>
      <c r="G1197" s="92">
        <f t="shared" si="76"/>
        <v>357799.47999999969</v>
      </c>
      <c r="H1197" s="170"/>
      <c r="I1197" s="94">
        <f t="shared" si="75"/>
        <v>-4200</v>
      </c>
      <c r="J1197" s="115">
        <f t="shared" si="77"/>
        <v>45412</v>
      </c>
      <c r="K1197" s="116" t="s">
        <v>13</v>
      </c>
    </row>
    <row r="1198" spans="1:11" x14ac:dyDescent="0.15">
      <c r="A1198" s="7" t="s">
        <v>2619</v>
      </c>
      <c r="B1198" s="66">
        <v>45386</v>
      </c>
      <c r="C1198" s="113" t="s">
        <v>3317</v>
      </c>
      <c r="D1198" s="126" t="s">
        <v>3318</v>
      </c>
      <c r="E1198" s="91">
        <v>1675</v>
      </c>
      <c r="F1198" s="91">
        <v>0</v>
      </c>
      <c r="G1198" s="92">
        <f t="shared" si="76"/>
        <v>356124.47999999969</v>
      </c>
      <c r="H1198" s="170"/>
      <c r="I1198" s="94">
        <f t="shared" si="75"/>
        <v>-1675</v>
      </c>
      <c r="J1198" s="115">
        <f t="shared" si="77"/>
        <v>45412</v>
      </c>
      <c r="K1198" s="116" t="s">
        <v>13</v>
      </c>
    </row>
    <row r="1199" spans="1:11" x14ac:dyDescent="0.15">
      <c r="A1199" s="7" t="s">
        <v>2619</v>
      </c>
      <c r="B1199" s="66">
        <v>45386</v>
      </c>
      <c r="C1199" s="113" t="s">
        <v>2832</v>
      </c>
      <c r="D1199" s="126" t="s">
        <v>3319</v>
      </c>
      <c r="E1199" s="91">
        <v>6000</v>
      </c>
      <c r="F1199" s="91">
        <v>0</v>
      </c>
      <c r="G1199" s="92">
        <f t="shared" si="76"/>
        <v>350124.47999999969</v>
      </c>
      <c r="H1199" s="170"/>
      <c r="I1199" s="94">
        <f t="shared" si="75"/>
        <v>-6000</v>
      </c>
      <c r="J1199" s="115">
        <f t="shared" si="77"/>
        <v>45412</v>
      </c>
      <c r="K1199" s="116" t="s">
        <v>13</v>
      </c>
    </row>
    <row r="1200" spans="1:11" x14ac:dyDescent="0.15">
      <c r="A1200" s="7" t="s">
        <v>2619</v>
      </c>
      <c r="B1200" s="66">
        <v>45386</v>
      </c>
      <c r="C1200" s="113" t="s">
        <v>2880</v>
      </c>
      <c r="D1200" s="126"/>
      <c r="E1200" s="91">
        <v>39.159999999999997</v>
      </c>
      <c r="F1200" s="91">
        <v>0</v>
      </c>
      <c r="G1200" s="92">
        <f t="shared" si="76"/>
        <v>350085.31999999972</v>
      </c>
      <c r="H1200" s="170"/>
      <c r="I1200" s="94">
        <f t="shared" si="75"/>
        <v>-39.159999999999997</v>
      </c>
      <c r="J1200" s="115">
        <f t="shared" si="77"/>
        <v>45412</v>
      </c>
      <c r="K1200" s="116" t="s">
        <v>1876</v>
      </c>
    </row>
    <row r="1201" spans="1:11" x14ac:dyDescent="0.15">
      <c r="A1201" s="7" t="s">
        <v>2619</v>
      </c>
      <c r="B1201" s="66">
        <v>45386</v>
      </c>
      <c r="C1201" s="113" t="s">
        <v>2880</v>
      </c>
      <c r="D1201" s="126"/>
      <c r="E1201" s="91">
        <v>157.5</v>
      </c>
      <c r="F1201" s="91">
        <v>0</v>
      </c>
      <c r="G1201" s="92">
        <f t="shared" si="76"/>
        <v>349927.81999999972</v>
      </c>
      <c r="H1201" s="170"/>
      <c r="I1201" s="94">
        <f t="shared" si="75"/>
        <v>-157.5</v>
      </c>
      <c r="J1201" s="115">
        <f t="shared" si="77"/>
        <v>45412</v>
      </c>
      <c r="K1201" s="116" t="s">
        <v>1876</v>
      </c>
    </row>
    <row r="1202" spans="1:11" x14ac:dyDescent="0.15">
      <c r="A1202" s="7" t="s">
        <v>2619</v>
      </c>
      <c r="B1202" s="66">
        <v>45386</v>
      </c>
      <c r="C1202" s="113" t="s">
        <v>2880</v>
      </c>
      <c r="D1202" s="126"/>
      <c r="E1202" s="91">
        <v>11.25</v>
      </c>
      <c r="F1202" s="91">
        <v>0</v>
      </c>
      <c r="G1202" s="92">
        <f t="shared" si="76"/>
        <v>349916.56999999972</v>
      </c>
      <c r="H1202" s="170"/>
      <c r="I1202" s="94">
        <f t="shared" si="75"/>
        <v>-11.25</v>
      </c>
      <c r="J1202" s="115">
        <f t="shared" si="77"/>
        <v>45412</v>
      </c>
      <c r="K1202" s="116" t="s">
        <v>1876</v>
      </c>
    </row>
    <row r="1203" spans="1:11" x14ac:dyDescent="0.15">
      <c r="A1203" s="7" t="s">
        <v>2619</v>
      </c>
      <c r="B1203" s="66">
        <v>45386</v>
      </c>
      <c r="C1203" s="113" t="s">
        <v>3292</v>
      </c>
      <c r="D1203" s="126" t="s">
        <v>3320</v>
      </c>
      <c r="E1203" s="91">
        <v>9960</v>
      </c>
      <c r="F1203" s="91">
        <v>0</v>
      </c>
      <c r="G1203" s="92">
        <f t="shared" si="76"/>
        <v>339956.56999999972</v>
      </c>
      <c r="H1203" s="170"/>
      <c r="I1203" s="94">
        <f t="shared" si="75"/>
        <v>-9960</v>
      </c>
      <c r="J1203" s="115">
        <f t="shared" si="77"/>
        <v>45412</v>
      </c>
      <c r="K1203" s="116" t="s">
        <v>13</v>
      </c>
    </row>
    <row r="1204" spans="1:11" x14ac:dyDescent="0.15">
      <c r="A1204" s="7" t="s">
        <v>2619</v>
      </c>
      <c r="B1204" s="66">
        <v>45386</v>
      </c>
      <c r="C1204" s="113" t="s">
        <v>1892</v>
      </c>
      <c r="D1204" s="126" t="s">
        <v>3321</v>
      </c>
      <c r="E1204" s="91">
        <v>985.8</v>
      </c>
      <c r="F1204" s="91">
        <v>0</v>
      </c>
      <c r="G1204" s="92">
        <f t="shared" si="76"/>
        <v>338970.76999999973</v>
      </c>
      <c r="H1204" s="170"/>
      <c r="I1204" s="94">
        <f t="shared" si="75"/>
        <v>-985.8</v>
      </c>
      <c r="J1204" s="115">
        <f t="shared" si="77"/>
        <v>45412</v>
      </c>
      <c r="K1204" s="116" t="s">
        <v>1878</v>
      </c>
    </row>
    <row r="1205" spans="1:11" x14ac:dyDescent="0.15">
      <c r="A1205" s="7" t="s">
        <v>2622</v>
      </c>
      <c r="B1205" s="66">
        <v>45386</v>
      </c>
      <c r="C1205" s="113" t="s">
        <v>3322</v>
      </c>
      <c r="D1205" s="126" t="s">
        <v>3323</v>
      </c>
      <c r="E1205" s="91">
        <v>552</v>
      </c>
      <c r="F1205" s="91">
        <v>0</v>
      </c>
      <c r="G1205" s="92">
        <f t="shared" si="76"/>
        <v>338418.76999999973</v>
      </c>
      <c r="H1205" s="170"/>
      <c r="I1205" s="94">
        <f t="shared" si="75"/>
        <v>-552</v>
      </c>
      <c r="J1205" s="115">
        <f t="shared" si="77"/>
        <v>45412</v>
      </c>
      <c r="K1205" s="116" t="s">
        <v>1873</v>
      </c>
    </row>
    <row r="1206" spans="1:11" x14ac:dyDescent="0.15">
      <c r="A1206" s="7" t="s">
        <v>2622</v>
      </c>
      <c r="B1206" s="66">
        <v>45386</v>
      </c>
      <c r="C1206" s="113" t="s">
        <v>2802</v>
      </c>
      <c r="D1206" s="126" t="s">
        <v>3324</v>
      </c>
      <c r="E1206" s="91">
        <v>208.8</v>
      </c>
      <c r="F1206" s="91">
        <v>0</v>
      </c>
      <c r="G1206" s="92">
        <f t="shared" si="76"/>
        <v>338209.96999999974</v>
      </c>
      <c r="H1206" s="170"/>
      <c r="I1206" s="94">
        <f t="shared" si="75"/>
        <v>-208.8</v>
      </c>
      <c r="J1206" s="115">
        <f t="shared" si="77"/>
        <v>45412</v>
      </c>
      <c r="K1206" s="116" t="s">
        <v>1875</v>
      </c>
    </row>
    <row r="1207" spans="1:11" x14ac:dyDescent="0.15">
      <c r="A1207" s="7" t="s">
        <v>2620</v>
      </c>
      <c r="B1207" s="66">
        <v>45386</v>
      </c>
      <c r="C1207" s="113" t="s">
        <v>2195</v>
      </c>
      <c r="D1207" s="126" t="s">
        <v>3325</v>
      </c>
      <c r="E1207" s="91">
        <v>0</v>
      </c>
      <c r="F1207" s="91">
        <v>3859.33</v>
      </c>
      <c r="G1207" s="92">
        <f t="shared" si="76"/>
        <v>342069.29999999976</v>
      </c>
      <c r="H1207" s="170"/>
      <c r="I1207" s="94">
        <f t="shared" si="75"/>
        <v>3859.33</v>
      </c>
      <c r="J1207" s="115">
        <f t="shared" si="77"/>
        <v>45412</v>
      </c>
      <c r="K1207" s="116" t="s">
        <v>2175</v>
      </c>
    </row>
    <row r="1208" spans="1:11" x14ac:dyDescent="0.15">
      <c r="A1208" s="7" t="s">
        <v>2620</v>
      </c>
      <c r="B1208" s="66">
        <v>45386</v>
      </c>
      <c r="C1208" s="113" t="s">
        <v>1905</v>
      </c>
      <c r="D1208" s="126" t="s">
        <v>3326</v>
      </c>
      <c r="E1208" s="91">
        <v>124.85</v>
      </c>
      <c r="F1208" s="91">
        <v>0</v>
      </c>
      <c r="G1208" s="92">
        <f t="shared" si="76"/>
        <v>341944.44999999978</v>
      </c>
      <c r="H1208" s="170"/>
      <c r="I1208" s="94">
        <f t="shared" si="75"/>
        <v>-124.85</v>
      </c>
      <c r="J1208" s="115">
        <f t="shared" si="77"/>
        <v>45412</v>
      </c>
      <c r="K1208" s="116" t="s">
        <v>1882</v>
      </c>
    </row>
    <row r="1209" spans="1:11" x14ac:dyDescent="0.15">
      <c r="A1209" s="7" t="s">
        <v>2620</v>
      </c>
      <c r="B1209" s="66">
        <v>45386</v>
      </c>
      <c r="C1209" s="113" t="s">
        <v>3327</v>
      </c>
      <c r="D1209" s="126" t="s">
        <v>3328</v>
      </c>
      <c r="E1209" s="91">
        <v>15990</v>
      </c>
      <c r="F1209" s="91">
        <v>0</v>
      </c>
      <c r="G1209" s="92">
        <f t="shared" si="76"/>
        <v>325954.44999999978</v>
      </c>
      <c r="H1209" s="170"/>
      <c r="I1209" s="94">
        <f t="shared" si="75"/>
        <v>-15990</v>
      </c>
      <c r="J1209" s="115">
        <f t="shared" si="77"/>
        <v>45412</v>
      </c>
      <c r="K1209" s="116" t="s">
        <v>1877</v>
      </c>
    </row>
    <row r="1210" spans="1:11" x14ac:dyDescent="0.15">
      <c r="A1210" s="7" t="s">
        <v>2620</v>
      </c>
      <c r="B1210" s="66">
        <v>45386</v>
      </c>
      <c r="C1210" s="113" t="s">
        <v>1912</v>
      </c>
      <c r="D1210" s="126" t="s">
        <v>3329</v>
      </c>
      <c r="E1210" s="91">
        <v>360</v>
      </c>
      <c r="F1210" s="91">
        <v>0</v>
      </c>
      <c r="G1210" s="92">
        <f t="shared" si="76"/>
        <v>325594.44999999978</v>
      </c>
      <c r="H1210" s="170"/>
      <c r="I1210" s="94">
        <f t="shared" si="75"/>
        <v>-360</v>
      </c>
      <c r="J1210" s="115">
        <f t="shared" si="77"/>
        <v>45412</v>
      </c>
      <c r="K1210" s="116" t="s">
        <v>1877</v>
      </c>
    </row>
    <row r="1211" spans="1:11" x14ac:dyDescent="0.15">
      <c r="A1211" s="7" t="s">
        <v>2620</v>
      </c>
      <c r="B1211" s="66">
        <v>45386</v>
      </c>
      <c r="C1211" s="113" t="s">
        <v>1912</v>
      </c>
      <c r="D1211" s="126" t="s">
        <v>3330</v>
      </c>
      <c r="E1211" s="91">
        <v>360</v>
      </c>
      <c r="F1211" s="91">
        <v>0</v>
      </c>
      <c r="G1211" s="92">
        <f t="shared" si="76"/>
        <v>325234.44999999978</v>
      </c>
      <c r="H1211" s="170"/>
      <c r="I1211" s="94">
        <f t="shared" si="75"/>
        <v>-360</v>
      </c>
      <c r="J1211" s="115">
        <f t="shared" si="77"/>
        <v>45412</v>
      </c>
      <c r="K1211" s="116" t="s">
        <v>1874</v>
      </c>
    </row>
    <row r="1212" spans="1:11" x14ac:dyDescent="0.15">
      <c r="A1212" s="7" t="s">
        <v>2620</v>
      </c>
      <c r="B1212" s="66">
        <v>45386</v>
      </c>
      <c r="C1212" s="113" t="s">
        <v>1912</v>
      </c>
      <c r="D1212" s="126" t="s">
        <v>3331</v>
      </c>
      <c r="E1212" s="91">
        <v>15141.6</v>
      </c>
      <c r="F1212" s="91">
        <v>0</v>
      </c>
      <c r="G1212" s="92">
        <f t="shared" si="76"/>
        <v>310092.8499999998</v>
      </c>
      <c r="H1212" s="170"/>
      <c r="I1212" s="94">
        <f t="shared" si="75"/>
        <v>-15141.6</v>
      </c>
      <c r="J1212" s="115">
        <f t="shared" si="77"/>
        <v>45412</v>
      </c>
      <c r="K1212" s="116" t="s">
        <v>1872</v>
      </c>
    </row>
    <row r="1213" spans="1:11" x14ac:dyDescent="0.15">
      <c r="A1213" s="7" t="s">
        <v>2620</v>
      </c>
      <c r="B1213" s="66">
        <v>45386</v>
      </c>
      <c r="C1213" s="113" t="s">
        <v>2146</v>
      </c>
      <c r="D1213" s="126" t="s">
        <v>3332</v>
      </c>
      <c r="E1213" s="91">
        <v>264</v>
      </c>
      <c r="F1213" s="91">
        <v>0</v>
      </c>
      <c r="G1213" s="92">
        <f t="shared" si="76"/>
        <v>309828.8499999998</v>
      </c>
      <c r="H1213" s="170"/>
      <c r="I1213" s="94">
        <f t="shared" si="75"/>
        <v>-264</v>
      </c>
      <c r="J1213" s="115">
        <f t="shared" si="77"/>
        <v>45412</v>
      </c>
      <c r="K1213" s="116" t="s">
        <v>1877</v>
      </c>
    </row>
    <row r="1214" spans="1:11" x14ac:dyDescent="0.15">
      <c r="A1214" s="7" t="s">
        <v>2620</v>
      </c>
      <c r="B1214" s="66">
        <v>45386</v>
      </c>
      <c r="C1214" s="113" t="s">
        <v>2146</v>
      </c>
      <c r="D1214" s="126" t="s">
        <v>3333</v>
      </c>
      <c r="E1214" s="91">
        <v>156</v>
      </c>
      <c r="F1214" s="91">
        <v>0</v>
      </c>
      <c r="G1214" s="92">
        <f t="shared" si="76"/>
        <v>309672.8499999998</v>
      </c>
      <c r="H1214" s="170"/>
      <c r="I1214" s="94">
        <f t="shared" si="75"/>
        <v>-156</v>
      </c>
      <c r="J1214" s="115">
        <f t="shared" si="77"/>
        <v>45412</v>
      </c>
      <c r="K1214" s="116" t="s">
        <v>1877</v>
      </c>
    </row>
    <row r="1215" spans="1:11" x14ac:dyDescent="0.15">
      <c r="A1215" s="7" t="s">
        <v>2620</v>
      </c>
      <c r="B1215" s="66">
        <v>45386</v>
      </c>
      <c r="C1215" s="113" t="s">
        <v>2146</v>
      </c>
      <c r="D1215" s="126" t="s">
        <v>3334</v>
      </c>
      <c r="E1215" s="91">
        <v>216</v>
      </c>
      <c r="F1215" s="91">
        <v>0</v>
      </c>
      <c r="G1215" s="92">
        <f t="shared" si="76"/>
        <v>309456.8499999998</v>
      </c>
      <c r="H1215" s="170"/>
      <c r="I1215" s="94">
        <f t="shared" si="75"/>
        <v>-216</v>
      </c>
      <c r="J1215" s="115">
        <f t="shared" si="77"/>
        <v>45412</v>
      </c>
      <c r="K1215" s="116" t="s">
        <v>1881</v>
      </c>
    </row>
    <row r="1216" spans="1:11" x14ac:dyDescent="0.15">
      <c r="A1216" s="7" t="s">
        <v>2620</v>
      </c>
      <c r="B1216" s="66">
        <v>45386</v>
      </c>
      <c r="C1216" s="113" t="s">
        <v>2146</v>
      </c>
      <c r="D1216" s="126" t="s">
        <v>3335</v>
      </c>
      <c r="E1216" s="91">
        <v>384</v>
      </c>
      <c r="F1216" s="91">
        <v>0</v>
      </c>
      <c r="G1216" s="92">
        <f t="shared" si="76"/>
        <v>309072.8499999998</v>
      </c>
      <c r="H1216" s="170"/>
      <c r="I1216" s="94">
        <f t="shared" si="75"/>
        <v>-384</v>
      </c>
      <c r="J1216" s="115">
        <f t="shared" si="77"/>
        <v>45412</v>
      </c>
      <c r="K1216" s="116" t="s">
        <v>1877</v>
      </c>
    </row>
    <row r="1217" spans="1:11" x14ac:dyDescent="0.15">
      <c r="A1217" s="7" t="s">
        <v>2620</v>
      </c>
      <c r="B1217" s="66">
        <v>45386</v>
      </c>
      <c r="C1217" s="113" t="s">
        <v>2148</v>
      </c>
      <c r="D1217" s="126" t="s">
        <v>3336</v>
      </c>
      <c r="E1217" s="91">
        <v>178.2</v>
      </c>
      <c r="F1217" s="91">
        <v>0</v>
      </c>
      <c r="G1217" s="92">
        <f t="shared" si="76"/>
        <v>308894.64999999979</v>
      </c>
      <c r="H1217" s="170"/>
      <c r="I1217" s="94">
        <f t="shared" si="75"/>
        <v>-178.2</v>
      </c>
      <c r="J1217" s="115">
        <f t="shared" si="77"/>
        <v>45412</v>
      </c>
      <c r="K1217" s="116" t="s">
        <v>1877</v>
      </c>
    </row>
    <row r="1218" spans="1:11" x14ac:dyDescent="0.15">
      <c r="A1218" s="7" t="s">
        <v>2620</v>
      </c>
      <c r="B1218" s="66">
        <v>45386</v>
      </c>
      <c r="C1218" s="113" t="s">
        <v>2666</v>
      </c>
      <c r="D1218" s="126" t="s">
        <v>3337</v>
      </c>
      <c r="E1218" s="91">
        <v>324</v>
      </c>
      <c r="F1218" s="91">
        <v>0</v>
      </c>
      <c r="G1218" s="92">
        <f t="shared" si="76"/>
        <v>308570.64999999979</v>
      </c>
      <c r="H1218" s="170"/>
      <c r="I1218" s="94">
        <f t="shared" si="75"/>
        <v>-324</v>
      </c>
      <c r="J1218" s="115">
        <f t="shared" si="77"/>
        <v>45412</v>
      </c>
      <c r="K1218" s="116" t="s">
        <v>1879</v>
      </c>
    </row>
    <row r="1219" spans="1:11" x14ac:dyDescent="0.15">
      <c r="A1219" s="7" t="s">
        <v>2620</v>
      </c>
      <c r="B1219" s="66">
        <v>45386</v>
      </c>
      <c r="C1219" s="113" t="s">
        <v>2160</v>
      </c>
      <c r="D1219" s="126" t="s">
        <v>3338</v>
      </c>
      <c r="E1219" s="91">
        <v>228</v>
      </c>
      <c r="F1219" s="91">
        <v>0</v>
      </c>
      <c r="G1219" s="92">
        <f t="shared" si="76"/>
        <v>308342.64999999979</v>
      </c>
      <c r="H1219" s="170"/>
      <c r="I1219" s="94">
        <f t="shared" si="75"/>
        <v>-228</v>
      </c>
      <c r="J1219" s="115">
        <f t="shared" si="77"/>
        <v>45412</v>
      </c>
      <c r="K1219" s="116" t="s">
        <v>1873</v>
      </c>
    </row>
    <row r="1220" spans="1:11" x14ac:dyDescent="0.15">
      <c r="A1220" s="7" t="s">
        <v>2620</v>
      </c>
      <c r="B1220" s="66">
        <v>45386</v>
      </c>
      <c r="C1220" s="113" t="s">
        <v>2666</v>
      </c>
      <c r="D1220" s="126" t="s">
        <v>3339</v>
      </c>
      <c r="E1220" s="91">
        <v>1932</v>
      </c>
      <c r="F1220" s="91">
        <v>0</v>
      </c>
      <c r="G1220" s="92">
        <f t="shared" si="76"/>
        <v>306410.64999999979</v>
      </c>
      <c r="H1220" s="170"/>
      <c r="I1220" s="94">
        <f t="shared" si="75"/>
        <v>-1932</v>
      </c>
      <c r="J1220" s="115">
        <f t="shared" si="77"/>
        <v>45412</v>
      </c>
      <c r="K1220" s="116" t="s">
        <v>1879</v>
      </c>
    </row>
    <row r="1221" spans="1:11" x14ac:dyDescent="0.15">
      <c r="A1221" s="7" t="s">
        <v>2620</v>
      </c>
      <c r="B1221" s="66">
        <v>45386</v>
      </c>
      <c r="C1221" s="113" t="s">
        <v>2146</v>
      </c>
      <c r="D1221" s="126" t="s">
        <v>3340</v>
      </c>
      <c r="E1221" s="91">
        <v>588</v>
      </c>
      <c r="F1221" s="91">
        <v>0</v>
      </c>
      <c r="G1221" s="92">
        <f t="shared" si="76"/>
        <v>305822.64999999979</v>
      </c>
      <c r="H1221" s="170"/>
      <c r="I1221" s="94">
        <f t="shared" si="75"/>
        <v>-588</v>
      </c>
      <c r="J1221" s="115">
        <f t="shared" si="77"/>
        <v>45412</v>
      </c>
      <c r="K1221" s="116" t="s">
        <v>1877</v>
      </c>
    </row>
    <row r="1222" spans="1:11" x14ac:dyDescent="0.15">
      <c r="A1222" s="7" t="s">
        <v>2620</v>
      </c>
      <c r="B1222" s="66">
        <v>45386</v>
      </c>
      <c r="C1222" s="113" t="s">
        <v>1905</v>
      </c>
      <c r="D1222" s="126" t="s">
        <v>3341</v>
      </c>
      <c r="E1222" s="91">
        <v>100.2</v>
      </c>
      <c r="F1222" s="91">
        <v>0</v>
      </c>
      <c r="G1222" s="92">
        <f t="shared" si="76"/>
        <v>305722.44999999978</v>
      </c>
      <c r="H1222" s="170"/>
      <c r="I1222" s="94">
        <f t="shared" si="75"/>
        <v>-100.2</v>
      </c>
      <c r="J1222" s="115">
        <f t="shared" si="77"/>
        <v>45412</v>
      </c>
      <c r="K1222" s="116" t="s">
        <v>1882</v>
      </c>
    </row>
    <row r="1223" spans="1:11" x14ac:dyDescent="0.15">
      <c r="A1223" s="7" t="s">
        <v>2620</v>
      </c>
      <c r="B1223" s="66">
        <v>45386</v>
      </c>
      <c r="C1223" s="113" t="s">
        <v>2666</v>
      </c>
      <c r="D1223" s="126" t="s">
        <v>3342</v>
      </c>
      <c r="E1223" s="91">
        <v>3540</v>
      </c>
      <c r="F1223" s="91">
        <v>0</v>
      </c>
      <c r="G1223" s="92">
        <f t="shared" si="76"/>
        <v>302182.44999999978</v>
      </c>
      <c r="H1223" s="170"/>
      <c r="I1223" s="94">
        <f t="shared" ref="I1223:I1286" si="78">-E1223+F1223</f>
        <v>-3540</v>
      </c>
      <c r="J1223" s="115">
        <f t="shared" si="77"/>
        <v>45412</v>
      </c>
      <c r="K1223" s="116" t="s">
        <v>1879</v>
      </c>
    </row>
    <row r="1224" spans="1:11" x14ac:dyDescent="0.15">
      <c r="A1224" s="7" t="s">
        <v>2619</v>
      </c>
      <c r="B1224" s="66">
        <v>45387</v>
      </c>
      <c r="C1224" s="113" t="s">
        <v>1978</v>
      </c>
      <c r="D1224" s="126" t="s">
        <v>3343</v>
      </c>
      <c r="E1224" s="91">
        <v>0</v>
      </c>
      <c r="F1224" s="91">
        <v>5000</v>
      </c>
      <c r="G1224" s="92">
        <f t="shared" si="76"/>
        <v>307182.44999999978</v>
      </c>
      <c r="H1224" s="170"/>
      <c r="I1224" s="94">
        <f t="shared" si="78"/>
        <v>5000</v>
      </c>
      <c r="J1224" s="115">
        <f t="shared" si="77"/>
        <v>45412</v>
      </c>
      <c r="K1224" s="116" t="s">
        <v>1866</v>
      </c>
    </row>
    <row r="1225" spans="1:11" x14ac:dyDescent="0.15">
      <c r="A1225" s="7" t="s">
        <v>2619</v>
      </c>
      <c r="B1225" s="66">
        <v>45387</v>
      </c>
      <c r="C1225" s="113" t="s">
        <v>2787</v>
      </c>
      <c r="D1225" s="126" t="s">
        <v>3344</v>
      </c>
      <c r="E1225" s="91">
        <v>0</v>
      </c>
      <c r="F1225" s="91">
        <v>1440</v>
      </c>
      <c r="G1225" s="92">
        <f t="shared" si="76"/>
        <v>308622.44999999978</v>
      </c>
      <c r="H1225" s="170"/>
      <c r="I1225" s="94">
        <f t="shared" si="78"/>
        <v>1440</v>
      </c>
      <c r="J1225" s="115">
        <f t="shared" si="77"/>
        <v>45412</v>
      </c>
      <c r="K1225" s="116" t="s">
        <v>1866</v>
      </c>
    </row>
    <row r="1226" spans="1:11" x14ac:dyDescent="0.15">
      <c r="A1226" s="7" t="s">
        <v>2619</v>
      </c>
      <c r="B1226" s="66">
        <v>45387</v>
      </c>
      <c r="C1226" s="113" t="s">
        <v>1905</v>
      </c>
      <c r="D1226" s="126" t="s">
        <v>3345</v>
      </c>
      <c r="E1226" s="91">
        <v>1.08</v>
      </c>
      <c r="F1226" s="91">
        <v>0</v>
      </c>
      <c r="G1226" s="92">
        <f t="shared" si="76"/>
        <v>308621.36999999976</v>
      </c>
      <c r="H1226" s="170"/>
      <c r="I1226" s="94">
        <f t="shared" si="78"/>
        <v>-1.08</v>
      </c>
      <c r="J1226" s="115">
        <f t="shared" si="77"/>
        <v>45412</v>
      </c>
      <c r="K1226" s="116" t="s">
        <v>1882</v>
      </c>
    </row>
    <row r="1227" spans="1:11" x14ac:dyDescent="0.15">
      <c r="A1227" s="7" t="s">
        <v>2619</v>
      </c>
      <c r="B1227" s="66">
        <v>45387</v>
      </c>
      <c r="C1227" s="113" t="s">
        <v>1905</v>
      </c>
      <c r="D1227" s="126" t="s">
        <v>3346</v>
      </c>
      <c r="E1227" s="91">
        <v>3.77</v>
      </c>
      <c r="F1227" s="91">
        <v>0</v>
      </c>
      <c r="G1227" s="92">
        <f t="shared" si="76"/>
        <v>308617.59999999974</v>
      </c>
      <c r="H1227" s="170"/>
      <c r="I1227" s="94">
        <f t="shared" si="78"/>
        <v>-3.77</v>
      </c>
      <c r="J1227" s="115">
        <f t="shared" si="77"/>
        <v>45412</v>
      </c>
      <c r="K1227" s="116" t="s">
        <v>1882</v>
      </c>
    </row>
    <row r="1228" spans="1:11" x14ac:dyDescent="0.15">
      <c r="A1228" s="7" t="s">
        <v>2619</v>
      </c>
      <c r="B1228" s="66">
        <v>45387</v>
      </c>
      <c r="C1228" s="113" t="s">
        <v>1905</v>
      </c>
      <c r="D1228" s="126" t="s">
        <v>3347</v>
      </c>
      <c r="E1228" s="91">
        <v>8.07</v>
      </c>
      <c r="F1228" s="91">
        <v>0</v>
      </c>
      <c r="G1228" s="92">
        <f t="shared" si="76"/>
        <v>308609.52999999974</v>
      </c>
      <c r="H1228" s="170"/>
      <c r="I1228" s="94">
        <f t="shared" si="78"/>
        <v>-8.07</v>
      </c>
      <c r="J1228" s="115">
        <f t="shared" si="77"/>
        <v>45412</v>
      </c>
      <c r="K1228" s="116" t="s">
        <v>1882</v>
      </c>
    </row>
    <row r="1229" spans="1:11" x14ac:dyDescent="0.15">
      <c r="A1229" s="7" t="s">
        <v>2619</v>
      </c>
      <c r="B1229" s="66">
        <v>45387</v>
      </c>
      <c r="C1229" s="113" t="s">
        <v>1905</v>
      </c>
      <c r="D1229" s="126" t="s">
        <v>3348</v>
      </c>
      <c r="E1229" s="91">
        <v>81.73</v>
      </c>
      <c r="F1229" s="91">
        <v>0</v>
      </c>
      <c r="G1229" s="92">
        <f t="shared" si="76"/>
        <v>308527.79999999976</v>
      </c>
      <c r="H1229" s="170"/>
      <c r="I1229" s="94">
        <f t="shared" si="78"/>
        <v>-81.73</v>
      </c>
      <c r="J1229" s="115">
        <f t="shared" si="77"/>
        <v>45412</v>
      </c>
      <c r="K1229" s="116" t="s">
        <v>1882</v>
      </c>
    </row>
    <row r="1230" spans="1:11" x14ac:dyDescent="0.15">
      <c r="A1230" s="7" t="s">
        <v>2619</v>
      </c>
      <c r="B1230" s="66">
        <v>45387</v>
      </c>
      <c r="C1230" s="113" t="s">
        <v>1905</v>
      </c>
      <c r="D1230" s="126" t="s">
        <v>3349</v>
      </c>
      <c r="E1230" s="91">
        <v>768.47</v>
      </c>
      <c r="F1230" s="91">
        <v>0</v>
      </c>
      <c r="G1230" s="92">
        <f t="shared" si="76"/>
        <v>307759.32999999978</v>
      </c>
      <c r="H1230" s="170"/>
      <c r="I1230" s="94">
        <f t="shared" si="78"/>
        <v>-768.47</v>
      </c>
      <c r="J1230" s="115">
        <f t="shared" si="77"/>
        <v>45412</v>
      </c>
      <c r="K1230" s="116" t="s">
        <v>1882</v>
      </c>
    </row>
    <row r="1231" spans="1:11" x14ac:dyDescent="0.15">
      <c r="A1231" s="7" t="s">
        <v>2619</v>
      </c>
      <c r="B1231" s="66">
        <v>45387</v>
      </c>
      <c r="C1231" s="113" t="s">
        <v>1905</v>
      </c>
      <c r="D1231" s="126" t="s">
        <v>3350</v>
      </c>
      <c r="E1231" s="91">
        <v>1.38</v>
      </c>
      <c r="F1231" s="91">
        <v>0</v>
      </c>
      <c r="G1231" s="92">
        <f t="shared" si="76"/>
        <v>307757.94999999978</v>
      </c>
      <c r="H1231" s="170"/>
      <c r="I1231" s="94">
        <f t="shared" si="78"/>
        <v>-1.38</v>
      </c>
      <c r="J1231" s="115">
        <f t="shared" si="77"/>
        <v>45412</v>
      </c>
      <c r="K1231" s="116" t="s">
        <v>1882</v>
      </c>
    </row>
    <row r="1232" spans="1:11" x14ac:dyDescent="0.15">
      <c r="A1232" s="7" t="s">
        <v>2619</v>
      </c>
      <c r="B1232" s="66">
        <v>45387</v>
      </c>
      <c r="C1232" s="113" t="s">
        <v>1905</v>
      </c>
      <c r="D1232" s="126" t="s">
        <v>3202</v>
      </c>
      <c r="E1232" s="91">
        <v>0.89</v>
      </c>
      <c r="F1232" s="91">
        <v>0</v>
      </c>
      <c r="G1232" s="92">
        <f t="shared" si="76"/>
        <v>307757.05999999976</v>
      </c>
      <c r="H1232" s="170"/>
      <c r="I1232" s="94">
        <f t="shared" si="78"/>
        <v>-0.89</v>
      </c>
      <c r="J1232" s="115">
        <f t="shared" si="77"/>
        <v>45412</v>
      </c>
      <c r="K1232" s="116" t="s">
        <v>1882</v>
      </c>
    </row>
    <row r="1233" spans="1:11" x14ac:dyDescent="0.15">
      <c r="A1233" s="7" t="s">
        <v>2619</v>
      </c>
      <c r="B1233" s="66">
        <v>45391</v>
      </c>
      <c r="C1233" s="113" t="s">
        <v>3123</v>
      </c>
      <c r="D1233" s="126" t="s">
        <v>3351</v>
      </c>
      <c r="E1233" s="91">
        <v>0</v>
      </c>
      <c r="F1233" s="91">
        <v>1500</v>
      </c>
      <c r="G1233" s="92">
        <f t="shared" si="76"/>
        <v>309257.05999999976</v>
      </c>
      <c r="H1233" s="170"/>
      <c r="I1233" s="94">
        <f t="shared" si="78"/>
        <v>1500</v>
      </c>
      <c r="J1233" s="115">
        <f t="shared" si="77"/>
        <v>45412</v>
      </c>
      <c r="K1233" s="116" t="s">
        <v>1866</v>
      </c>
    </row>
    <row r="1234" spans="1:11" x14ac:dyDescent="0.15">
      <c r="A1234" s="7" t="s">
        <v>2619</v>
      </c>
      <c r="B1234" s="66">
        <v>45391</v>
      </c>
      <c r="C1234" s="113" t="s">
        <v>2638</v>
      </c>
      <c r="D1234" s="126" t="s">
        <v>3352</v>
      </c>
      <c r="E1234" s="91">
        <v>0</v>
      </c>
      <c r="F1234" s="91">
        <v>1320</v>
      </c>
      <c r="G1234" s="92">
        <f t="shared" si="76"/>
        <v>310577.05999999976</v>
      </c>
      <c r="H1234" s="170"/>
      <c r="I1234" s="94">
        <f t="shared" si="78"/>
        <v>1320</v>
      </c>
      <c r="J1234" s="115">
        <f t="shared" si="77"/>
        <v>45412</v>
      </c>
      <c r="K1234" s="116" t="s">
        <v>1866</v>
      </c>
    </row>
    <row r="1235" spans="1:11" x14ac:dyDescent="0.15">
      <c r="A1235" s="7" t="s">
        <v>2619</v>
      </c>
      <c r="B1235" s="66">
        <v>45391</v>
      </c>
      <c r="C1235" s="113" t="s">
        <v>2111</v>
      </c>
      <c r="D1235" s="126" t="s">
        <v>3353</v>
      </c>
      <c r="E1235" s="91">
        <v>0</v>
      </c>
      <c r="F1235" s="91">
        <v>8500</v>
      </c>
      <c r="G1235" s="92">
        <f t="shared" si="76"/>
        <v>319077.05999999976</v>
      </c>
      <c r="H1235" s="170"/>
      <c r="I1235" s="94">
        <f t="shared" si="78"/>
        <v>8500</v>
      </c>
      <c r="J1235" s="115">
        <f t="shared" si="77"/>
        <v>45412</v>
      </c>
      <c r="K1235" s="116" t="s">
        <v>1866</v>
      </c>
    </row>
    <row r="1236" spans="1:11" x14ac:dyDescent="0.15">
      <c r="A1236" s="7" t="s">
        <v>2619</v>
      </c>
      <c r="B1236" s="66">
        <v>45391</v>
      </c>
      <c r="C1236" s="113" t="s">
        <v>2712</v>
      </c>
      <c r="D1236" s="126" t="s">
        <v>3354</v>
      </c>
      <c r="E1236" s="91">
        <v>0</v>
      </c>
      <c r="F1236" s="91">
        <v>17250</v>
      </c>
      <c r="G1236" s="92">
        <f t="shared" si="76"/>
        <v>336327.05999999976</v>
      </c>
      <c r="H1236" s="170"/>
      <c r="I1236" s="94">
        <f t="shared" si="78"/>
        <v>17250</v>
      </c>
      <c r="J1236" s="115">
        <f t="shared" si="77"/>
        <v>45412</v>
      </c>
      <c r="K1236" s="116" t="s">
        <v>1866</v>
      </c>
    </row>
    <row r="1237" spans="1:11" x14ac:dyDescent="0.15">
      <c r="A1237" s="7" t="s">
        <v>2622</v>
      </c>
      <c r="B1237" s="66">
        <v>45391</v>
      </c>
      <c r="C1237" s="113" t="s">
        <v>2821</v>
      </c>
      <c r="D1237" s="126" t="s">
        <v>3355</v>
      </c>
      <c r="E1237" s="91">
        <v>0</v>
      </c>
      <c r="F1237" s="91">
        <v>6863.9</v>
      </c>
      <c r="G1237" s="92">
        <f t="shared" si="76"/>
        <v>343190.95999999979</v>
      </c>
      <c r="H1237" s="170"/>
      <c r="I1237" s="94">
        <f t="shared" si="78"/>
        <v>6863.9</v>
      </c>
      <c r="J1237" s="115">
        <f t="shared" si="77"/>
        <v>45412</v>
      </c>
      <c r="K1237" s="116" t="s">
        <v>1866</v>
      </c>
    </row>
    <row r="1238" spans="1:11" x14ac:dyDescent="0.15">
      <c r="A1238" s="7" t="s">
        <v>2620</v>
      </c>
      <c r="B1238" s="66">
        <v>45391</v>
      </c>
      <c r="C1238" s="113" t="s">
        <v>2213</v>
      </c>
      <c r="D1238" s="126" t="s">
        <v>3356</v>
      </c>
      <c r="E1238" s="91">
        <v>0</v>
      </c>
      <c r="F1238" s="91">
        <v>2882.29</v>
      </c>
      <c r="G1238" s="92">
        <f t="shared" si="76"/>
        <v>346073.24999999977</v>
      </c>
      <c r="H1238" s="170"/>
      <c r="I1238" s="94">
        <f t="shared" si="78"/>
        <v>2882.29</v>
      </c>
      <c r="J1238" s="115">
        <f t="shared" si="77"/>
        <v>45412</v>
      </c>
      <c r="K1238" s="116" t="s">
        <v>2175</v>
      </c>
    </row>
    <row r="1239" spans="1:11" x14ac:dyDescent="0.15">
      <c r="A1239" s="7" t="s">
        <v>2620</v>
      </c>
      <c r="B1239" s="66">
        <v>45391</v>
      </c>
      <c r="C1239" s="113" t="s">
        <v>2100</v>
      </c>
      <c r="D1239" s="126" t="s">
        <v>3357</v>
      </c>
      <c r="E1239" s="91">
        <v>0</v>
      </c>
      <c r="F1239" s="91">
        <v>3615.07</v>
      </c>
      <c r="G1239" s="92">
        <f t="shared" si="76"/>
        <v>349688.31999999977</v>
      </c>
      <c r="H1239" s="170"/>
      <c r="I1239" s="94">
        <f t="shared" si="78"/>
        <v>3615.07</v>
      </c>
      <c r="J1239" s="115">
        <f t="shared" si="77"/>
        <v>45412</v>
      </c>
      <c r="K1239" s="116" t="s">
        <v>2175</v>
      </c>
    </row>
    <row r="1240" spans="1:11" x14ac:dyDescent="0.15">
      <c r="A1240" s="7" t="s">
        <v>2620</v>
      </c>
      <c r="B1240" s="66">
        <v>45391</v>
      </c>
      <c r="C1240" s="113" t="s">
        <v>2111</v>
      </c>
      <c r="D1240" s="126" t="s">
        <v>3358</v>
      </c>
      <c r="E1240" s="91">
        <v>0</v>
      </c>
      <c r="F1240" s="91">
        <v>6350.81</v>
      </c>
      <c r="G1240" s="92">
        <f t="shared" si="76"/>
        <v>356039.12999999977</v>
      </c>
      <c r="H1240" s="170"/>
      <c r="I1240" s="94">
        <f t="shared" si="78"/>
        <v>6350.81</v>
      </c>
      <c r="J1240" s="115">
        <f t="shared" si="77"/>
        <v>45412</v>
      </c>
      <c r="K1240" s="116" t="s">
        <v>2175</v>
      </c>
    </row>
    <row r="1241" spans="1:11" x14ac:dyDescent="0.15">
      <c r="A1241" s="7" t="s">
        <v>2620</v>
      </c>
      <c r="B1241" s="66">
        <v>45391</v>
      </c>
      <c r="C1241" s="113" t="s">
        <v>2712</v>
      </c>
      <c r="D1241" s="126" t="s">
        <v>3359</v>
      </c>
      <c r="E1241" s="91">
        <v>0</v>
      </c>
      <c r="F1241" s="91">
        <v>4738.68</v>
      </c>
      <c r="G1241" s="92">
        <f t="shared" si="76"/>
        <v>360777.80999999976</v>
      </c>
      <c r="H1241" s="170"/>
      <c r="I1241" s="94">
        <f t="shared" si="78"/>
        <v>4738.68</v>
      </c>
      <c r="J1241" s="115">
        <f t="shared" si="77"/>
        <v>45412</v>
      </c>
      <c r="K1241" s="116" t="s">
        <v>2175</v>
      </c>
    </row>
    <row r="1242" spans="1:11" x14ac:dyDescent="0.15">
      <c r="A1242" s="7" t="s">
        <v>2622</v>
      </c>
      <c r="B1242" s="66">
        <v>45397</v>
      </c>
      <c r="C1242" s="113" t="s">
        <v>2843</v>
      </c>
      <c r="D1242" s="126" t="s">
        <v>3360</v>
      </c>
      <c r="E1242" s="91">
        <v>84</v>
      </c>
      <c r="F1242" s="91">
        <v>0</v>
      </c>
      <c r="G1242" s="92">
        <f t="shared" si="76"/>
        <v>360693.80999999976</v>
      </c>
      <c r="H1242" s="170"/>
      <c r="I1242" s="94">
        <f t="shared" si="78"/>
        <v>-84</v>
      </c>
      <c r="J1242" s="115">
        <f t="shared" si="77"/>
        <v>45412</v>
      </c>
      <c r="K1242" s="116" t="s">
        <v>1877</v>
      </c>
    </row>
    <row r="1243" spans="1:11" x14ac:dyDescent="0.15">
      <c r="A1243" s="7" t="s">
        <v>2622</v>
      </c>
      <c r="B1243" s="66">
        <v>45397</v>
      </c>
      <c r="C1243" s="113" t="s">
        <v>2843</v>
      </c>
      <c r="D1243" s="126" t="s">
        <v>3361</v>
      </c>
      <c r="E1243" s="91">
        <v>84</v>
      </c>
      <c r="F1243" s="91">
        <v>0</v>
      </c>
      <c r="G1243" s="92">
        <f t="shared" si="76"/>
        <v>360609.80999999976</v>
      </c>
      <c r="H1243" s="170"/>
      <c r="I1243" s="94">
        <f t="shared" si="78"/>
        <v>-84</v>
      </c>
      <c r="J1243" s="115">
        <f t="shared" si="77"/>
        <v>45412</v>
      </c>
      <c r="K1243" s="116" t="s">
        <v>1877</v>
      </c>
    </row>
    <row r="1244" spans="1:11" x14ac:dyDescent="0.15">
      <c r="A1244" s="7" t="s">
        <v>2622</v>
      </c>
      <c r="B1244" s="66">
        <v>45397</v>
      </c>
      <c r="C1244" s="113" t="s">
        <v>2843</v>
      </c>
      <c r="D1244" s="126" t="s">
        <v>3362</v>
      </c>
      <c r="E1244" s="91">
        <v>84</v>
      </c>
      <c r="F1244" s="91">
        <v>0</v>
      </c>
      <c r="G1244" s="92">
        <f t="shared" si="76"/>
        <v>360525.80999999976</v>
      </c>
      <c r="H1244" s="170"/>
      <c r="I1244" s="94">
        <f t="shared" si="78"/>
        <v>-84</v>
      </c>
      <c r="J1244" s="115">
        <f t="shared" si="77"/>
        <v>45412</v>
      </c>
      <c r="K1244" s="116" t="s">
        <v>1877</v>
      </c>
    </row>
    <row r="1245" spans="1:11" x14ac:dyDescent="0.15">
      <c r="A1245" s="7" t="s">
        <v>2622</v>
      </c>
      <c r="B1245" s="66">
        <v>45397</v>
      </c>
      <c r="C1245" s="113" t="s">
        <v>2802</v>
      </c>
      <c r="D1245" s="126" t="s">
        <v>3363</v>
      </c>
      <c r="E1245" s="91">
        <v>208.8</v>
      </c>
      <c r="F1245" s="91">
        <v>0</v>
      </c>
      <c r="G1245" s="92">
        <f t="shared" si="76"/>
        <v>360317.00999999978</v>
      </c>
      <c r="H1245" s="170"/>
      <c r="I1245" s="94">
        <f t="shared" si="78"/>
        <v>-208.8</v>
      </c>
      <c r="J1245" s="115">
        <f t="shared" si="77"/>
        <v>45412</v>
      </c>
      <c r="K1245" s="116" t="s">
        <v>1875</v>
      </c>
    </row>
    <row r="1246" spans="1:11" x14ac:dyDescent="0.15">
      <c r="A1246" s="7" t="s">
        <v>2620</v>
      </c>
      <c r="B1246" s="66">
        <v>45397</v>
      </c>
      <c r="C1246" s="113" t="s">
        <v>1962</v>
      </c>
      <c r="D1246" s="126" t="s">
        <v>3364</v>
      </c>
      <c r="E1246" s="91">
        <v>0</v>
      </c>
      <c r="F1246" s="91">
        <v>6350.81</v>
      </c>
      <c r="G1246" s="92">
        <f t="shared" si="76"/>
        <v>366667.81999999977</v>
      </c>
      <c r="H1246" s="170"/>
      <c r="I1246" s="94">
        <f t="shared" si="78"/>
        <v>6350.81</v>
      </c>
      <c r="J1246" s="115">
        <f t="shared" si="77"/>
        <v>45412</v>
      </c>
      <c r="K1246" s="116" t="s">
        <v>2175</v>
      </c>
    </row>
    <row r="1247" spans="1:11" x14ac:dyDescent="0.15">
      <c r="A1247" s="7" t="s">
        <v>2620</v>
      </c>
      <c r="B1247" s="66">
        <v>45397</v>
      </c>
      <c r="C1247" s="113" t="s">
        <v>1922</v>
      </c>
      <c r="D1247" s="126" t="s">
        <v>3365</v>
      </c>
      <c r="E1247" s="91">
        <v>576</v>
      </c>
      <c r="F1247" s="91">
        <v>0</v>
      </c>
      <c r="G1247" s="92">
        <f t="shared" si="76"/>
        <v>366091.81999999977</v>
      </c>
      <c r="H1247" s="170"/>
      <c r="I1247" s="94">
        <f t="shared" si="78"/>
        <v>-576</v>
      </c>
      <c r="J1247" s="115">
        <f t="shared" si="77"/>
        <v>45412</v>
      </c>
      <c r="K1247" s="116" t="s">
        <v>13</v>
      </c>
    </row>
    <row r="1248" spans="1:11" x14ac:dyDescent="0.15">
      <c r="A1248" s="7" t="s">
        <v>2620</v>
      </c>
      <c r="B1248" s="66">
        <v>45397</v>
      </c>
      <c r="C1248" s="113" t="s">
        <v>2843</v>
      </c>
      <c r="D1248" s="126" t="s">
        <v>3366</v>
      </c>
      <c r="E1248" s="91">
        <v>136.5</v>
      </c>
      <c r="F1248" s="91">
        <v>0</v>
      </c>
      <c r="G1248" s="92">
        <f t="shared" si="76"/>
        <v>365955.31999999977</v>
      </c>
      <c r="H1248" s="170"/>
      <c r="I1248" s="94">
        <f t="shared" si="78"/>
        <v>-136.5</v>
      </c>
      <c r="J1248" s="115">
        <f t="shared" si="77"/>
        <v>45412</v>
      </c>
      <c r="K1248" s="116" t="s">
        <v>1877</v>
      </c>
    </row>
    <row r="1249" spans="1:11" x14ac:dyDescent="0.15">
      <c r="A1249" s="7" t="s">
        <v>2620</v>
      </c>
      <c r="B1249" s="66">
        <v>45397</v>
      </c>
      <c r="C1249" s="113" t="s">
        <v>2843</v>
      </c>
      <c r="D1249" s="126" t="s">
        <v>3367</v>
      </c>
      <c r="E1249" s="91">
        <v>136.5</v>
      </c>
      <c r="F1249" s="91">
        <v>0</v>
      </c>
      <c r="G1249" s="92">
        <f t="shared" si="76"/>
        <v>365818.81999999977</v>
      </c>
      <c r="H1249" s="170"/>
      <c r="I1249" s="94">
        <f t="shared" si="78"/>
        <v>-136.5</v>
      </c>
      <c r="J1249" s="115">
        <f t="shared" si="77"/>
        <v>45412</v>
      </c>
      <c r="K1249" s="116" t="s">
        <v>1877</v>
      </c>
    </row>
    <row r="1250" spans="1:11" x14ac:dyDescent="0.15">
      <c r="A1250" s="7" t="s">
        <v>2620</v>
      </c>
      <c r="B1250" s="66">
        <v>45397</v>
      </c>
      <c r="C1250" s="113" t="s">
        <v>2843</v>
      </c>
      <c r="D1250" s="126" t="s">
        <v>3368</v>
      </c>
      <c r="E1250" s="91">
        <v>136.5</v>
      </c>
      <c r="F1250" s="91">
        <v>0</v>
      </c>
      <c r="G1250" s="92">
        <f t="shared" si="76"/>
        <v>365682.31999999977</v>
      </c>
      <c r="H1250" s="170"/>
      <c r="I1250" s="94">
        <f t="shared" si="78"/>
        <v>-136.5</v>
      </c>
      <c r="J1250" s="115">
        <f t="shared" si="77"/>
        <v>45412</v>
      </c>
      <c r="K1250" s="116" t="s">
        <v>1877</v>
      </c>
    </row>
    <row r="1251" spans="1:11" x14ac:dyDescent="0.15">
      <c r="A1251" s="7" t="s">
        <v>2620</v>
      </c>
      <c r="B1251" s="66">
        <v>45397</v>
      </c>
      <c r="C1251" s="113" t="s">
        <v>3369</v>
      </c>
      <c r="D1251" s="126" t="s">
        <v>3370</v>
      </c>
      <c r="E1251" s="91">
        <v>1216.8</v>
      </c>
      <c r="F1251" s="91">
        <v>0</v>
      </c>
      <c r="G1251" s="92">
        <f t="shared" si="76"/>
        <v>364465.51999999979</v>
      </c>
      <c r="H1251" s="170"/>
      <c r="I1251" s="94">
        <f t="shared" si="78"/>
        <v>-1216.8</v>
      </c>
      <c r="J1251" s="115">
        <f t="shared" si="77"/>
        <v>45412</v>
      </c>
      <c r="K1251" s="116" t="s">
        <v>1881</v>
      </c>
    </row>
    <row r="1252" spans="1:11" x14ac:dyDescent="0.15">
      <c r="A1252" s="7" t="s">
        <v>2620</v>
      </c>
      <c r="B1252" s="66">
        <v>45397</v>
      </c>
      <c r="C1252" s="113" t="s">
        <v>2843</v>
      </c>
      <c r="D1252" s="126" t="s">
        <v>3371</v>
      </c>
      <c r="E1252" s="91">
        <v>720</v>
      </c>
      <c r="F1252" s="91">
        <v>0</v>
      </c>
      <c r="G1252" s="92">
        <f t="shared" si="76"/>
        <v>363745.51999999979</v>
      </c>
      <c r="H1252" s="170"/>
      <c r="I1252" s="94">
        <f t="shared" si="78"/>
        <v>-720</v>
      </c>
      <c r="J1252" s="115">
        <f t="shared" si="77"/>
        <v>45412</v>
      </c>
      <c r="K1252" s="116" t="s">
        <v>1877</v>
      </c>
    </row>
    <row r="1253" spans="1:11" x14ac:dyDescent="0.15">
      <c r="A1253" s="7" t="s">
        <v>2620</v>
      </c>
      <c r="B1253" s="66">
        <v>45397</v>
      </c>
      <c r="C1253" s="113" t="s">
        <v>1993</v>
      </c>
      <c r="D1253" s="126" t="s">
        <v>3372</v>
      </c>
      <c r="E1253" s="91">
        <v>1200</v>
      </c>
      <c r="F1253" s="91">
        <v>0</v>
      </c>
      <c r="G1253" s="92">
        <f t="shared" si="76"/>
        <v>362545.51999999979</v>
      </c>
      <c r="H1253" s="170"/>
      <c r="I1253" s="94">
        <f t="shared" si="78"/>
        <v>-1200</v>
      </c>
      <c r="J1253" s="115">
        <f t="shared" si="77"/>
        <v>45412</v>
      </c>
      <c r="K1253" s="116" t="s">
        <v>1879</v>
      </c>
    </row>
    <row r="1254" spans="1:11" x14ac:dyDescent="0.15">
      <c r="A1254" s="7" t="s">
        <v>2620</v>
      </c>
      <c r="B1254" s="66">
        <v>45397</v>
      </c>
      <c r="C1254" s="113" t="s">
        <v>1993</v>
      </c>
      <c r="D1254" s="126" t="s">
        <v>3373</v>
      </c>
      <c r="E1254" s="91">
        <v>5500</v>
      </c>
      <c r="F1254" s="91">
        <v>0</v>
      </c>
      <c r="G1254" s="92">
        <f t="shared" si="76"/>
        <v>357045.51999999979</v>
      </c>
      <c r="H1254" s="170"/>
      <c r="I1254" s="94">
        <f t="shared" si="78"/>
        <v>-5500</v>
      </c>
      <c r="J1254" s="115">
        <f t="shared" si="77"/>
        <v>45412</v>
      </c>
      <c r="K1254" s="116" t="s">
        <v>1879</v>
      </c>
    </row>
    <row r="1255" spans="1:11" x14ac:dyDescent="0.15">
      <c r="A1255" s="7" t="s">
        <v>2620</v>
      </c>
      <c r="B1255" s="66">
        <v>45397</v>
      </c>
      <c r="C1255" s="113" t="s">
        <v>2153</v>
      </c>
      <c r="D1255" s="126" t="s">
        <v>3374</v>
      </c>
      <c r="E1255" s="91">
        <v>1177.6199999999999</v>
      </c>
      <c r="F1255" s="91">
        <v>0</v>
      </c>
      <c r="G1255" s="92">
        <f t="shared" si="76"/>
        <v>355867.89999999979</v>
      </c>
      <c r="H1255" s="170"/>
      <c r="I1255" s="94">
        <f t="shared" si="78"/>
        <v>-1177.6199999999999</v>
      </c>
      <c r="J1255" s="115">
        <f t="shared" si="77"/>
        <v>45412</v>
      </c>
      <c r="K1255" s="116" t="s">
        <v>1873</v>
      </c>
    </row>
    <row r="1256" spans="1:11" x14ac:dyDescent="0.15">
      <c r="A1256" s="7" t="s">
        <v>2620</v>
      </c>
      <c r="B1256" s="66">
        <v>45397</v>
      </c>
      <c r="C1256" s="113" t="s">
        <v>2153</v>
      </c>
      <c r="D1256" s="126" t="s">
        <v>3375</v>
      </c>
      <c r="E1256" s="91">
        <v>1177.6199999999999</v>
      </c>
      <c r="F1256" s="91">
        <v>0</v>
      </c>
      <c r="G1256" s="92">
        <f t="shared" ref="G1256:G1319" si="79">G1255+F1256-E1256</f>
        <v>354690.2799999998</v>
      </c>
      <c r="H1256" s="170"/>
      <c r="I1256" s="94">
        <f t="shared" si="78"/>
        <v>-1177.6199999999999</v>
      </c>
      <c r="J1256" s="115">
        <f t="shared" ref="J1256:J1319" si="80">EOMONTH(B1256,0)</f>
        <v>45412</v>
      </c>
      <c r="K1256" s="116" t="s">
        <v>1873</v>
      </c>
    </row>
    <row r="1257" spans="1:11" x14ac:dyDescent="0.15">
      <c r="A1257" s="7" t="s">
        <v>2620</v>
      </c>
      <c r="B1257" s="66">
        <v>45397</v>
      </c>
      <c r="C1257" s="113" t="s">
        <v>2146</v>
      </c>
      <c r="D1257" s="126" t="s">
        <v>3376</v>
      </c>
      <c r="E1257" s="91">
        <v>216</v>
      </c>
      <c r="F1257" s="91">
        <v>0</v>
      </c>
      <c r="G1257" s="92">
        <f t="shared" si="79"/>
        <v>354474.2799999998</v>
      </c>
      <c r="H1257" s="170"/>
      <c r="I1257" s="94">
        <f t="shared" si="78"/>
        <v>-216</v>
      </c>
      <c r="J1257" s="115">
        <f t="shared" si="80"/>
        <v>45412</v>
      </c>
      <c r="K1257" s="116" t="s">
        <v>1881</v>
      </c>
    </row>
    <row r="1258" spans="1:11" x14ac:dyDescent="0.15">
      <c r="A1258" s="7" t="s">
        <v>2620</v>
      </c>
      <c r="B1258" s="66">
        <v>45397</v>
      </c>
      <c r="C1258" s="113" t="s">
        <v>2146</v>
      </c>
      <c r="D1258" s="126" t="s">
        <v>3377</v>
      </c>
      <c r="E1258" s="91">
        <v>504</v>
      </c>
      <c r="F1258" s="91">
        <v>0</v>
      </c>
      <c r="G1258" s="92">
        <f t="shared" si="79"/>
        <v>353970.2799999998</v>
      </c>
      <c r="H1258" s="170"/>
      <c r="I1258" s="94">
        <f t="shared" si="78"/>
        <v>-504</v>
      </c>
      <c r="J1258" s="115">
        <f t="shared" si="80"/>
        <v>45412</v>
      </c>
      <c r="K1258" s="116" t="s">
        <v>1881</v>
      </c>
    </row>
    <row r="1259" spans="1:11" x14ac:dyDescent="0.15">
      <c r="A1259" s="7" t="s">
        <v>2620</v>
      </c>
      <c r="B1259" s="66">
        <v>45397</v>
      </c>
      <c r="C1259" s="113" t="s">
        <v>2146</v>
      </c>
      <c r="D1259" s="126" t="s">
        <v>3378</v>
      </c>
      <c r="E1259" s="91">
        <v>360</v>
      </c>
      <c r="F1259" s="91">
        <v>0</v>
      </c>
      <c r="G1259" s="92">
        <f t="shared" si="79"/>
        <v>353610.2799999998</v>
      </c>
      <c r="H1259" s="170"/>
      <c r="I1259" s="94">
        <f t="shared" si="78"/>
        <v>-360</v>
      </c>
      <c r="J1259" s="115">
        <f t="shared" si="80"/>
        <v>45412</v>
      </c>
      <c r="K1259" s="116" t="s">
        <v>1881</v>
      </c>
    </row>
    <row r="1260" spans="1:11" x14ac:dyDescent="0.15">
      <c r="A1260" s="7" t="s">
        <v>2620</v>
      </c>
      <c r="B1260" s="66">
        <v>45397</v>
      </c>
      <c r="C1260" s="113" t="s">
        <v>3379</v>
      </c>
      <c r="D1260" s="126" t="s">
        <v>3380</v>
      </c>
      <c r="E1260" s="91">
        <v>546</v>
      </c>
      <c r="F1260" s="91">
        <v>0</v>
      </c>
      <c r="G1260" s="92">
        <f t="shared" si="79"/>
        <v>353064.2799999998</v>
      </c>
      <c r="H1260" s="170"/>
      <c r="I1260" s="94">
        <f t="shared" si="78"/>
        <v>-546</v>
      </c>
      <c r="J1260" s="115">
        <f t="shared" si="80"/>
        <v>45412</v>
      </c>
      <c r="K1260" s="116" t="s">
        <v>1873</v>
      </c>
    </row>
    <row r="1261" spans="1:11" x14ac:dyDescent="0.15">
      <c r="A1261" s="7" t="s">
        <v>2620</v>
      </c>
      <c r="B1261" s="66">
        <v>45397</v>
      </c>
      <c r="C1261" s="113" t="s">
        <v>2843</v>
      </c>
      <c r="D1261" s="126" t="s">
        <v>3381</v>
      </c>
      <c r="E1261" s="91">
        <v>78</v>
      </c>
      <c r="F1261" s="91">
        <v>0</v>
      </c>
      <c r="G1261" s="92">
        <f t="shared" si="79"/>
        <v>352986.2799999998</v>
      </c>
      <c r="H1261" s="170"/>
      <c r="I1261" s="94">
        <f t="shared" si="78"/>
        <v>-78</v>
      </c>
      <c r="J1261" s="115">
        <f t="shared" si="80"/>
        <v>45412</v>
      </c>
      <c r="K1261" s="116" t="s">
        <v>1877</v>
      </c>
    </row>
    <row r="1262" spans="1:11" x14ac:dyDescent="0.15">
      <c r="A1262" s="7" t="s">
        <v>2620</v>
      </c>
      <c r="B1262" s="66">
        <v>45397</v>
      </c>
      <c r="C1262" s="113" t="s">
        <v>1962</v>
      </c>
      <c r="D1262" s="126" t="s">
        <v>3382</v>
      </c>
      <c r="E1262" s="91">
        <v>0</v>
      </c>
      <c r="F1262" s="91">
        <v>6350.81</v>
      </c>
      <c r="G1262" s="92">
        <f t="shared" si="79"/>
        <v>359337.08999999979</v>
      </c>
      <c r="H1262" s="170"/>
      <c r="I1262" s="94">
        <f t="shared" si="78"/>
        <v>6350.81</v>
      </c>
      <c r="J1262" s="115">
        <f t="shared" si="80"/>
        <v>45412</v>
      </c>
      <c r="K1262" s="116" t="s">
        <v>2175</v>
      </c>
    </row>
    <row r="1263" spans="1:11" x14ac:dyDescent="0.15">
      <c r="A1263" s="7" t="s">
        <v>2619</v>
      </c>
      <c r="B1263" s="66">
        <v>45397</v>
      </c>
      <c r="C1263" s="113" t="s">
        <v>3383</v>
      </c>
      <c r="D1263" s="126" t="s">
        <v>3384</v>
      </c>
      <c r="E1263" s="91">
        <v>0</v>
      </c>
      <c r="F1263" s="91">
        <v>923.18</v>
      </c>
      <c r="G1263" s="92">
        <f t="shared" si="79"/>
        <v>360260.26999999979</v>
      </c>
      <c r="H1263" s="170"/>
      <c r="I1263" s="94">
        <f t="shared" si="78"/>
        <v>923.18</v>
      </c>
      <c r="J1263" s="115">
        <f t="shared" si="80"/>
        <v>45412</v>
      </c>
      <c r="K1263" s="116" t="s">
        <v>1866</v>
      </c>
    </row>
    <row r="1264" spans="1:11" x14ac:dyDescent="0.15">
      <c r="A1264" s="7" t="s">
        <v>2619</v>
      </c>
      <c r="B1264" s="66">
        <v>45397</v>
      </c>
      <c r="C1264" s="113" t="s">
        <v>3383</v>
      </c>
      <c r="D1264" s="126" t="s">
        <v>3385</v>
      </c>
      <c r="E1264" s="91">
        <v>0</v>
      </c>
      <c r="F1264" s="91">
        <v>1560</v>
      </c>
      <c r="G1264" s="92">
        <f t="shared" si="79"/>
        <v>361820.26999999979</v>
      </c>
      <c r="H1264" s="170"/>
      <c r="I1264" s="94">
        <f t="shared" si="78"/>
        <v>1560</v>
      </c>
      <c r="J1264" s="115">
        <f t="shared" si="80"/>
        <v>45412</v>
      </c>
      <c r="K1264" s="116" t="s">
        <v>1866</v>
      </c>
    </row>
    <row r="1265" spans="1:11" x14ac:dyDescent="0.15">
      <c r="A1265" s="7" t="s">
        <v>2619</v>
      </c>
      <c r="B1265" s="66">
        <v>45397</v>
      </c>
      <c r="C1265" s="113" t="s">
        <v>3383</v>
      </c>
      <c r="D1265" s="126" t="s">
        <v>3386</v>
      </c>
      <c r="E1265" s="91">
        <v>0</v>
      </c>
      <c r="F1265" s="91">
        <v>1560</v>
      </c>
      <c r="G1265" s="92">
        <f t="shared" si="79"/>
        <v>363380.26999999979</v>
      </c>
      <c r="H1265" s="170"/>
      <c r="I1265" s="94">
        <f t="shared" si="78"/>
        <v>1560</v>
      </c>
      <c r="J1265" s="115">
        <f t="shared" si="80"/>
        <v>45412</v>
      </c>
      <c r="K1265" s="116" t="s">
        <v>1866</v>
      </c>
    </row>
    <row r="1266" spans="1:11" x14ac:dyDescent="0.15">
      <c r="A1266" s="7" t="s">
        <v>2619</v>
      </c>
      <c r="B1266" s="66">
        <v>45397</v>
      </c>
      <c r="C1266" s="113" t="s">
        <v>2016</v>
      </c>
      <c r="D1266" s="126" t="s">
        <v>3387</v>
      </c>
      <c r="E1266" s="91">
        <v>0</v>
      </c>
      <c r="F1266" s="91">
        <v>820.61</v>
      </c>
      <c r="G1266" s="92">
        <f t="shared" si="79"/>
        <v>364200.87999999977</v>
      </c>
      <c r="H1266" s="170"/>
      <c r="I1266" s="94">
        <f t="shared" si="78"/>
        <v>820.61</v>
      </c>
      <c r="J1266" s="115">
        <f t="shared" si="80"/>
        <v>45412</v>
      </c>
      <c r="K1266" s="116" t="s">
        <v>1866</v>
      </c>
    </row>
    <row r="1267" spans="1:11" x14ac:dyDescent="0.15">
      <c r="A1267" s="7" t="s">
        <v>2619</v>
      </c>
      <c r="B1267" s="66">
        <v>45397</v>
      </c>
      <c r="C1267" s="113" t="s">
        <v>2887</v>
      </c>
      <c r="D1267" s="126" t="s">
        <v>3388</v>
      </c>
      <c r="E1267" s="91">
        <v>0</v>
      </c>
      <c r="F1267" s="91">
        <v>2220</v>
      </c>
      <c r="G1267" s="92">
        <f t="shared" si="79"/>
        <v>366420.87999999977</v>
      </c>
      <c r="H1267" s="170"/>
      <c r="I1267" s="94">
        <f t="shared" si="78"/>
        <v>2220</v>
      </c>
      <c r="J1267" s="115">
        <f t="shared" si="80"/>
        <v>45412</v>
      </c>
      <c r="K1267" s="116" t="s">
        <v>1866</v>
      </c>
    </row>
    <row r="1268" spans="1:11" x14ac:dyDescent="0.15">
      <c r="A1268" s="7" t="s">
        <v>2619</v>
      </c>
      <c r="B1268" s="66">
        <v>45397</v>
      </c>
      <c r="C1268" s="113" t="s">
        <v>3389</v>
      </c>
      <c r="D1268" s="126" t="s">
        <v>3390</v>
      </c>
      <c r="E1268" s="91">
        <v>795</v>
      </c>
      <c r="F1268" s="91">
        <v>0</v>
      </c>
      <c r="G1268" s="92">
        <f t="shared" si="79"/>
        <v>365625.87999999977</v>
      </c>
      <c r="H1268" s="170"/>
      <c r="I1268" s="94">
        <f t="shared" si="78"/>
        <v>-795</v>
      </c>
      <c r="J1268" s="115">
        <f t="shared" si="80"/>
        <v>45412</v>
      </c>
      <c r="K1268" s="116" t="s">
        <v>13</v>
      </c>
    </row>
    <row r="1269" spans="1:11" x14ac:dyDescent="0.15">
      <c r="A1269" s="7" t="s">
        <v>2619</v>
      </c>
      <c r="B1269" s="66">
        <v>45397</v>
      </c>
      <c r="C1269" s="113" t="s">
        <v>3389</v>
      </c>
      <c r="D1269" s="126" t="s">
        <v>3391</v>
      </c>
      <c r="E1269" s="91">
        <v>1005.6</v>
      </c>
      <c r="F1269" s="91">
        <v>0</v>
      </c>
      <c r="G1269" s="92">
        <f t="shared" si="79"/>
        <v>364620.2799999998</v>
      </c>
      <c r="H1269" s="170"/>
      <c r="I1269" s="94">
        <f t="shared" si="78"/>
        <v>-1005.6</v>
      </c>
      <c r="J1269" s="115">
        <f t="shared" si="80"/>
        <v>45412</v>
      </c>
      <c r="K1269" s="116" t="s">
        <v>13</v>
      </c>
    </row>
    <row r="1270" spans="1:11" x14ac:dyDescent="0.15">
      <c r="A1270" s="7" t="s">
        <v>2619</v>
      </c>
      <c r="B1270" s="66">
        <v>45397</v>
      </c>
      <c r="C1270" s="113" t="s">
        <v>3052</v>
      </c>
      <c r="D1270" s="126" t="s">
        <v>3392</v>
      </c>
      <c r="E1270" s="91">
        <v>18000</v>
      </c>
      <c r="F1270" s="91">
        <v>0</v>
      </c>
      <c r="G1270" s="92">
        <f t="shared" si="79"/>
        <v>346620.2799999998</v>
      </c>
      <c r="H1270" s="170"/>
      <c r="I1270" s="94">
        <f t="shared" si="78"/>
        <v>-18000</v>
      </c>
      <c r="J1270" s="115">
        <f t="shared" si="80"/>
        <v>45412</v>
      </c>
      <c r="K1270" s="116" t="s">
        <v>13</v>
      </c>
    </row>
    <row r="1271" spans="1:11" x14ac:dyDescent="0.15">
      <c r="A1271" s="7" t="s">
        <v>2619</v>
      </c>
      <c r="B1271" s="66">
        <v>45397</v>
      </c>
      <c r="C1271" s="113" t="s">
        <v>1995</v>
      </c>
      <c r="D1271" s="126" t="s">
        <v>3393</v>
      </c>
      <c r="E1271" s="91">
        <v>2400</v>
      </c>
      <c r="F1271" s="91">
        <v>0</v>
      </c>
      <c r="G1271" s="92">
        <f t="shared" si="79"/>
        <v>344220.2799999998</v>
      </c>
      <c r="H1271" s="170"/>
      <c r="I1271" s="94">
        <f t="shared" si="78"/>
        <v>-2400</v>
      </c>
      <c r="J1271" s="115">
        <f t="shared" si="80"/>
        <v>45412</v>
      </c>
      <c r="K1271" s="116" t="s">
        <v>13</v>
      </c>
    </row>
    <row r="1272" spans="1:11" x14ac:dyDescent="0.15">
      <c r="A1272" s="7" t="s">
        <v>2619</v>
      </c>
      <c r="B1272" s="66">
        <v>45397</v>
      </c>
      <c r="C1272" s="113" t="s">
        <v>2832</v>
      </c>
      <c r="D1272" s="126" t="s">
        <v>3394</v>
      </c>
      <c r="E1272" s="91">
        <v>420</v>
      </c>
      <c r="F1272" s="91">
        <v>0</v>
      </c>
      <c r="G1272" s="92">
        <f t="shared" si="79"/>
        <v>343800.2799999998</v>
      </c>
      <c r="H1272" s="170"/>
      <c r="I1272" s="94">
        <f t="shared" si="78"/>
        <v>-420</v>
      </c>
      <c r="J1272" s="115">
        <f t="shared" si="80"/>
        <v>45412</v>
      </c>
      <c r="K1272" s="116" t="s">
        <v>1883</v>
      </c>
    </row>
    <row r="1273" spans="1:11" x14ac:dyDescent="0.15">
      <c r="A1273" s="7" t="s">
        <v>2619</v>
      </c>
      <c r="B1273" s="66">
        <v>45398</v>
      </c>
      <c r="C1273" s="113" t="s">
        <v>2666</v>
      </c>
      <c r="D1273" s="126" t="s">
        <v>3395</v>
      </c>
      <c r="E1273" s="91">
        <v>0</v>
      </c>
      <c r="F1273" s="91">
        <v>60</v>
      </c>
      <c r="G1273" s="92">
        <f t="shared" si="79"/>
        <v>343860.2799999998</v>
      </c>
      <c r="H1273" s="170"/>
      <c r="I1273" s="94">
        <f t="shared" si="78"/>
        <v>60</v>
      </c>
      <c r="J1273" s="115">
        <f t="shared" si="80"/>
        <v>45412</v>
      </c>
      <c r="K1273" s="116" t="s">
        <v>1879</v>
      </c>
    </row>
    <row r="1274" spans="1:11" x14ac:dyDescent="0.15">
      <c r="A1274" s="7" t="s">
        <v>2619</v>
      </c>
      <c r="B1274" s="66">
        <v>45398</v>
      </c>
      <c r="C1274" s="113" t="s">
        <v>3396</v>
      </c>
      <c r="D1274" s="126" t="s">
        <v>3397</v>
      </c>
      <c r="E1274" s="91">
        <v>0</v>
      </c>
      <c r="F1274" s="91">
        <v>473.42</v>
      </c>
      <c r="G1274" s="92">
        <f t="shared" si="79"/>
        <v>344333.69999999978</v>
      </c>
      <c r="H1274" s="170"/>
      <c r="I1274" s="94">
        <f t="shared" si="78"/>
        <v>473.42</v>
      </c>
      <c r="J1274" s="115">
        <f t="shared" si="80"/>
        <v>45412</v>
      </c>
      <c r="K1274" s="116" t="s">
        <v>1866</v>
      </c>
    </row>
    <row r="1275" spans="1:11" x14ac:dyDescent="0.15">
      <c r="A1275" s="7" t="s">
        <v>2620</v>
      </c>
      <c r="B1275" s="66">
        <v>45398</v>
      </c>
      <c r="C1275" s="113" t="s">
        <v>2802</v>
      </c>
      <c r="D1275" s="126" t="s">
        <v>3398</v>
      </c>
      <c r="E1275" s="91">
        <v>67007.7</v>
      </c>
      <c r="F1275" s="91">
        <v>0</v>
      </c>
      <c r="G1275" s="92">
        <f t="shared" si="79"/>
        <v>277325.99999999977</v>
      </c>
      <c r="H1275" s="170"/>
      <c r="I1275" s="94">
        <f t="shared" si="78"/>
        <v>-67007.7</v>
      </c>
      <c r="J1275" s="115">
        <f t="shared" si="80"/>
        <v>45412</v>
      </c>
      <c r="K1275" s="116" t="s">
        <v>1873</v>
      </c>
    </row>
    <row r="1276" spans="1:11" x14ac:dyDescent="0.15">
      <c r="A1276" s="7" t="s">
        <v>2620</v>
      </c>
      <c r="B1276" s="66">
        <v>45398</v>
      </c>
      <c r="C1276" s="113" t="s">
        <v>1991</v>
      </c>
      <c r="D1276" s="126" t="s">
        <v>3399</v>
      </c>
      <c r="E1276" s="91">
        <v>222</v>
      </c>
      <c r="F1276" s="91">
        <v>0</v>
      </c>
      <c r="G1276" s="92">
        <f t="shared" si="79"/>
        <v>277103.99999999977</v>
      </c>
      <c r="H1276" s="170"/>
      <c r="I1276" s="94">
        <f t="shared" si="78"/>
        <v>-222</v>
      </c>
      <c r="J1276" s="115">
        <f t="shared" si="80"/>
        <v>45412</v>
      </c>
      <c r="K1276" s="116" t="s">
        <v>1873</v>
      </c>
    </row>
    <row r="1277" spans="1:11" x14ac:dyDescent="0.15">
      <c r="A1277" s="7" t="s">
        <v>2620</v>
      </c>
      <c r="B1277" s="66">
        <v>45398</v>
      </c>
      <c r="C1277" s="113" t="s">
        <v>2666</v>
      </c>
      <c r="D1277" s="126" t="s">
        <v>3400</v>
      </c>
      <c r="E1277" s="91">
        <v>60</v>
      </c>
      <c r="F1277" s="91">
        <v>0</v>
      </c>
      <c r="G1277" s="92">
        <f t="shared" si="79"/>
        <v>277043.99999999977</v>
      </c>
      <c r="H1277" s="170"/>
      <c r="I1277" s="94">
        <f t="shared" si="78"/>
        <v>-60</v>
      </c>
      <c r="J1277" s="115">
        <f t="shared" si="80"/>
        <v>45412</v>
      </c>
      <c r="K1277" s="116" t="s">
        <v>1879</v>
      </c>
    </row>
    <row r="1278" spans="1:11" x14ac:dyDescent="0.15">
      <c r="A1278" s="7" t="s">
        <v>2620</v>
      </c>
      <c r="B1278" s="66">
        <v>45398</v>
      </c>
      <c r="C1278" s="113" t="s">
        <v>1991</v>
      </c>
      <c r="D1278" s="126" t="s">
        <v>2126</v>
      </c>
      <c r="E1278" s="91">
        <v>8400</v>
      </c>
      <c r="F1278" s="91">
        <v>0</v>
      </c>
      <c r="G1278" s="92">
        <f t="shared" si="79"/>
        <v>268643.99999999977</v>
      </c>
      <c r="H1278" s="170"/>
      <c r="I1278" s="94">
        <f t="shared" si="78"/>
        <v>-8400</v>
      </c>
      <c r="J1278" s="115">
        <f t="shared" si="80"/>
        <v>45412</v>
      </c>
      <c r="K1278" s="116" t="s">
        <v>1885</v>
      </c>
    </row>
    <row r="1279" spans="1:11" x14ac:dyDescent="0.15">
      <c r="A1279" s="7" t="s">
        <v>2619</v>
      </c>
      <c r="B1279" s="66">
        <v>45399</v>
      </c>
      <c r="C1279" s="113" t="s">
        <v>2004</v>
      </c>
      <c r="D1279" s="126" t="s">
        <v>3401</v>
      </c>
      <c r="E1279" s="91">
        <v>0</v>
      </c>
      <c r="F1279" s="91">
        <v>1500</v>
      </c>
      <c r="G1279" s="92">
        <f t="shared" si="79"/>
        <v>270143.99999999977</v>
      </c>
      <c r="H1279" s="170"/>
      <c r="I1279" s="94">
        <f t="shared" si="78"/>
        <v>1500</v>
      </c>
      <c r="J1279" s="115">
        <f t="shared" si="80"/>
        <v>45412</v>
      </c>
      <c r="K1279" s="116" t="s">
        <v>1866</v>
      </c>
    </row>
    <row r="1280" spans="1:11" x14ac:dyDescent="0.15">
      <c r="A1280" s="7" t="s">
        <v>2619</v>
      </c>
      <c r="B1280" s="66">
        <v>45399</v>
      </c>
      <c r="C1280" s="113" t="s">
        <v>2056</v>
      </c>
      <c r="D1280" s="126" t="s">
        <v>3402</v>
      </c>
      <c r="E1280" s="91">
        <v>0</v>
      </c>
      <c r="F1280" s="91">
        <v>530</v>
      </c>
      <c r="G1280" s="92">
        <f t="shared" si="79"/>
        <v>270673.99999999977</v>
      </c>
      <c r="H1280" s="170"/>
      <c r="I1280" s="94">
        <f t="shared" si="78"/>
        <v>530</v>
      </c>
      <c r="J1280" s="115">
        <f t="shared" si="80"/>
        <v>45412</v>
      </c>
      <c r="K1280" s="116" t="s">
        <v>1866</v>
      </c>
    </row>
    <row r="1281" spans="1:11" x14ac:dyDescent="0.15">
      <c r="A1281" s="7" t="s">
        <v>2619</v>
      </c>
      <c r="B1281" s="66">
        <v>45401</v>
      </c>
      <c r="C1281" s="113" t="s">
        <v>2077</v>
      </c>
      <c r="D1281" s="126" t="s">
        <v>3241</v>
      </c>
      <c r="E1281" s="91">
        <v>0</v>
      </c>
      <c r="F1281" s="91">
        <v>1.19</v>
      </c>
      <c r="G1281" s="92">
        <f t="shared" si="79"/>
        <v>270675.18999999977</v>
      </c>
      <c r="H1281" s="170"/>
      <c r="I1281" s="94">
        <f t="shared" si="78"/>
        <v>1.19</v>
      </c>
      <c r="J1281" s="115">
        <f t="shared" si="80"/>
        <v>45412</v>
      </c>
      <c r="K1281" s="116" t="s">
        <v>1866</v>
      </c>
    </row>
    <row r="1282" spans="1:11" x14ac:dyDescent="0.15">
      <c r="A1282" s="7" t="s">
        <v>2619</v>
      </c>
      <c r="B1282" s="66">
        <v>45401</v>
      </c>
      <c r="C1282" s="113" t="s">
        <v>2077</v>
      </c>
      <c r="D1282" s="126" t="s">
        <v>3241</v>
      </c>
      <c r="E1282" s="91">
        <v>0</v>
      </c>
      <c r="F1282" s="91">
        <v>78.8</v>
      </c>
      <c r="G1282" s="92">
        <f t="shared" si="79"/>
        <v>270753.98999999976</v>
      </c>
      <c r="H1282" s="170"/>
      <c r="I1282" s="94">
        <f t="shared" si="78"/>
        <v>78.8</v>
      </c>
      <c r="J1282" s="115">
        <f t="shared" si="80"/>
        <v>45412</v>
      </c>
      <c r="K1282" s="116" t="s">
        <v>1866</v>
      </c>
    </row>
    <row r="1283" spans="1:11" x14ac:dyDescent="0.15">
      <c r="A1283" s="7" t="s">
        <v>2619</v>
      </c>
      <c r="B1283" s="66">
        <v>45401</v>
      </c>
      <c r="C1283" s="113" t="s">
        <v>2730</v>
      </c>
      <c r="D1283" s="126" t="s">
        <v>3403</v>
      </c>
      <c r="E1283" s="91">
        <v>0</v>
      </c>
      <c r="F1283" s="91">
        <v>1800</v>
      </c>
      <c r="G1283" s="92">
        <f t="shared" si="79"/>
        <v>272553.98999999976</v>
      </c>
      <c r="H1283" s="170"/>
      <c r="I1283" s="94">
        <f t="shared" si="78"/>
        <v>1800</v>
      </c>
      <c r="J1283" s="115">
        <f t="shared" si="80"/>
        <v>45412</v>
      </c>
      <c r="K1283" s="116" t="s">
        <v>1866</v>
      </c>
    </row>
    <row r="1284" spans="1:11" x14ac:dyDescent="0.15">
      <c r="A1284" s="7" t="s">
        <v>2620</v>
      </c>
      <c r="B1284" s="66">
        <v>45404</v>
      </c>
      <c r="C1284" s="113" t="s">
        <v>2122</v>
      </c>
      <c r="D1284" s="126" t="s">
        <v>3252</v>
      </c>
      <c r="E1284" s="91">
        <v>0</v>
      </c>
      <c r="F1284" s="91">
        <v>363.65</v>
      </c>
      <c r="G1284" s="92">
        <f t="shared" si="79"/>
        <v>272917.63999999978</v>
      </c>
      <c r="H1284" s="170"/>
      <c r="I1284" s="94">
        <f t="shared" si="78"/>
        <v>363.65</v>
      </c>
      <c r="J1284" s="115">
        <f t="shared" si="80"/>
        <v>45412</v>
      </c>
      <c r="K1284" s="116" t="s">
        <v>2175</v>
      </c>
    </row>
    <row r="1285" spans="1:11" x14ac:dyDescent="0.15">
      <c r="A1285" s="7" t="s">
        <v>2622</v>
      </c>
      <c r="B1285" s="66">
        <v>45405</v>
      </c>
      <c r="C1285" s="113" t="s">
        <v>1899</v>
      </c>
      <c r="D1285" s="126" t="s">
        <v>1900</v>
      </c>
      <c r="E1285" s="91">
        <v>86.2</v>
      </c>
      <c r="F1285" s="91">
        <v>0</v>
      </c>
      <c r="G1285" s="92">
        <f t="shared" si="79"/>
        <v>272831.43999999977</v>
      </c>
      <c r="H1285" s="170"/>
      <c r="I1285" s="94">
        <f t="shared" si="78"/>
        <v>-86.2</v>
      </c>
      <c r="J1285" s="115">
        <f t="shared" si="80"/>
        <v>45412</v>
      </c>
      <c r="K1285" s="116" t="s">
        <v>1873</v>
      </c>
    </row>
    <row r="1286" spans="1:11" x14ac:dyDescent="0.15">
      <c r="A1286" s="7" t="s">
        <v>2619</v>
      </c>
      <c r="B1286" s="66">
        <v>45405</v>
      </c>
      <c r="C1286" s="113" t="s">
        <v>3404</v>
      </c>
      <c r="D1286" s="126"/>
      <c r="E1286" s="91">
        <v>18037.59</v>
      </c>
      <c r="F1286" s="91">
        <v>0</v>
      </c>
      <c r="G1286" s="92">
        <f t="shared" si="79"/>
        <v>254793.84999999977</v>
      </c>
      <c r="H1286" s="170"/>
      <c r="I1286" s="94">
        <f t="shared" si="78"/>
        <v>-18037.59</v>
      </c>
      <c r="J1286" s="115">
        <f t="shared" si="80"/>
        <v>45412</v>
      </c>
      <c r="K1286" s="116" t="s">
        <v>1481</v>
      </c>
    </row>
    <row r="1287" spans="1:11" x14ac:dyDescent="0.15">
      <c r="A1287" s="7" t="s">
        <v>2619</v>
      </c>
      <c r="B1287" s="66">
        <v>45407</v>
      </c>
      <c r="C1287" s="113" t="s">
        <v>2115</v>
      </c>
      <c r="D1287" s="126" t="s">
        <v>3405</v>
      </c>
      <c r="E1287" s="91">
        <v>0</v>
      </c>
      <c r="F1287" s="91">
        <v>2256.0700000000002</v>
      </c>
      <c r="G1287" s="92">
        <f t="shared" si="79"/>
        <v>257049.91999999978</v>
      </c>
      <c r="H1287" s="170"/>
      <c r="I1287" s="94">
        <f t="shared" ref="I1287:I1350" si="81">-E1287+F1287</f>
        <v>2256.0700000000002</v>
      </c>
      <c r="J1287" s="115">
        <f t="shared" si="80"/>
        <v>45412</v>
      </c>
      <c r="K1287" s="116" t="s">
        <v>1866</v>
      </c>
    </row>
    <row r="1288" spans="1:11" x14ac:dyDescent="0.15">
      <c r="A1288" s="7" t="s">
        <v>2619</v>
      </c>
      <c r="B1288" s="66">
        <v>45408</v>
      </c>
      <c r="C1288" s="113" t="s">
        <v>3406</v>
      </c>
      <c r="D1288" s="126" t="s">
        <v>3009</v>
      </c>
      <c r="E1288" s="91">
        <v>40000</v>
      </c>
      <c r="F1288" s="91">
        <v>0</v>
      </c>
      <c r="G1288" s="92">
        <f t="shared" si="79"/>
        <v>217049.91999999978</v>
      </c>
      <c r="H1288" s="170"/>
      <c r="I1288" s="94">
        <f t="shared" si="81"/>
        <v>-40000</v>
      </c>
      <c r="J1288" s="115">
        <f t="shared" si="80"/>
        <v>45412</v>
      </c>
      <c r="K1288" s="116" t="s">
        <v>5554</v>
      </c>
    </row>
    <row r="1289" spans="1:11" x14ac:dyDescent="0.15">
      <c r="A1289" s="7" t="s">
        <v>2619</v>
      </c>
      <c r="B1289" s="66">
        <v>45408</v>
      </c>
      <c r="C1289" s="113" t="s">
        <v>3406</v>
      </c>
      <c r="D1289" s="126" t="s">
        <v>3009</v>
      </c>
      <c r="E1289" s="91">
        <v>35000</v>
      </c>
      <c r="F1289" s="91">
        <v>0</v>
      </c>
      <c r="G1289" s="92">
        <f t="shared" si="79"/>
        <v>182049.91999999978</v>
      </c>
      <c r="H1289" s="170"/>
      <c r="I1289" s="94">
        <f t="shared" si="81"/>
        <v>-35000</v>
      </c>
      <c r="J1289" s="115">
        <f t="shared" si="80"/>
        <v>45412</v>
      </c>
      <c r="K1289" s="116" t="s">
        <v>5554</v>
      </c>
    </row>
    <row r="1290" spans="1:11" x14ac:dyDescent="0.15">
      <c r="A1290" s="7" t="s">
        <v>2619</v>
      </c>
      <c r="B1290" s="66">
        <v>45408</v>
      </c>
      <c r="C1290" s="113" t="s">
        <v>3407</v>
      </c>
      <c r="D1290" s="126"/>
      <c r="E1290" s="91">
        <v>0</v>
      </c>
      <c r="F1290" s="91">
        <v>35000</v>
      </c>
      <c r="G1290" s="92">
        <f t="shared" si="79"/>
        <v>217049.91999999978</v>
      </c>
      <c r="H1290" s="170"/>
      <c r="I1290" s="94">
        <f t="shared" si="81"/>
        <v>35000</v>
      </c>
      <c r="J1290" s="115">
        <f t="shared" si="80"/>
        <v>45412</v>
      </c>
      <c r="K1290" s="116" t="s">
        <v>737</v>
      </c>
    </row>
    <row r="1291" spans="1:11" x14ac:dyDescent="0.15">
      <c r="A1291" s="7" t="s">
        <v>2620</v>
      </c>
      <c r="B1291" s="66">
        <v>45408</v>
      </c>
      <c r="C1291" s="113" t="s">
        <v>3005</v>
      </c>
      <c r="D1291" s="126" t="s">
        <v>3006</v>
      </c>
      <c r="E1291" s="91">
        <v>0</v>
      </c>
      <c r="F1291" s="91">
        <v>40000</v>
      </c>
      <c r="G1291" s="92">
        <f t="shared" si="79"/>
        <v>257049.91999999978</v>
      </c>
      <c r="H1291" s="170"/>
      <c r="I1291" s="94">
        <f t="shared" si="81"/>
        <v>40000</v>
      </c>
      <c r="J1291" s="115">
        <f t="shared" si="80"/>
        <v>45412</v>
      </c>
      <c r="K1291" s="116" t="s">
        <v>2175</v>
      </c>
    </row>
    <row r="1292" spans="1:11" x14ac:dyDescent="0.15">
      <c r="A1292" s="7" t="s">
        <v>2620</v>
      </c>
      <c r="B1292" s="66">
        <v>45408</v>
      </c>
      <c r="C1292" s="113" t="s">
        <v>3005</v>
      </c>
      <c r="D1292" s="126" t="s">
        <v>3006</v>
      </c>
      <c r="E1292" s="91">
        <v>0</v>
      </c>
      <c r="F1292" s="91">
        <v>35000</v>
      </c>
      <c r="G1292" s="92">
        <f t="shared" si="79"/>
        <v>292049.91999999981</v>
      </c>
      <c r="H1292" s="170"/>
      <c r="I1292" s="94">
        <f t="shared" si="81"/>
        <v>35000</v>
      </c>
      <c r="J1292" s="115">
        <f t="shared" si="80"/>
        <v>45412</v>
      </c>
      <c r="K1292" s="116" t="s">
        <v>2175</v>
      </c>
    </row>
    <row r="1293" spans="1:11" x14ac:dyDescent="0.15">
      <c r="A1293" s="7" t="s">
        <v>2620</v>
      </c>
      <c r="B1293" s="66">
        <v>45408</v>
      </c>
      <c r="C1293" s="113" t="s">
        <v>3407</v>
      </c>
      <c r="D1293" s="126"/>
      <c r="E1293" s="91">
        <v>35000</v>
      </c>
      <c r="F1293" s="91">
        <v>0</v>
      </c>
      <c r="G1293" s="92">
        <f t="shared" si="79"/>
        <v>257049.91999999981</v>
      </c>
      <c r="H1293" s="170"/>
      <c r="I1293" s="94">
        <f t="shared" si="81"/>
        <v>-35000</v>
      </c>
      <c r="J1293" s="115">
        <f t="shared" si="80"/>
        <v>45412</v>
      </c>
      <c r="K1293" s="116" t="s">
        <v>737</v>
      </c>
    </row>
    <row r="1294" spans="1:11" x14ac:dyDescent="0.15">
      <c r="A1294" s="7" t="s">
        <v>2622</v>
      </c>
      <c r="B1294" s="66">
        <v>45411</v>
      </c>
      <c r="C1294" s="113" t="s">
        <v>3408</v>
      </c>
      <c r="D1294" s="126" t="s">
        <v>3409</v>
      </c>
      <c r="E1294" s="91">
        <v>11831.4</v>
      </c>
      <c r="F1294" s="91">
        <v>0</v>
      </c>
      <c r="G1294" s="92">
        <f t="shared" si="79"/>
        <v>245218.51999999981</v>
      </c>
      <c r="H1294" s="170"/>
      <c r="I1294" s="94">
        <f t="shared" si="81"/>
        <v>-11831.4</v>
      </c>
      <c r="J1294" s="115">
        <f t="shared" si="80"/>
        <v>45412</v>
      </c>
      <c r="K1294" s="116" t="s">
        <v>1875</v>
      </c>
    </row>
    <row r="1295" spans="1:11" x14ac:dyDescent="0.15">
      <c r="A1295" s="7" t="s">
        <v>2622</v>
      </c>
      <c r="B1295" s="66">
        <v>45411</v>
      </c>
      <c r="C1295" s="113" t="s">
        <v>2802</v>
      </c>
      <c r="D1295" s="126" t="s">
        <v>3410</v>
      </c>
      <c r="E1295" s="91">
        <v>3288.92</v>
      </c>
      <c r="F1295" s="91">
        <v>0</v>
      </c>
      <c r="G1295" s="92">
        <f t="shared" si="79"/>
        <v>241929.5999999998</v>
      </c>
      <c r="H1295" s="170"/>
      <c r="I1295" s="94">
        <f t="shared" si="81"/>
        <v>-3288.92</v>
      </c>
      <c r="J1295" s="115">
        <f t="shared" si="80"/>
        <v>45412</v>
      </c>
      <c r="K1295" s="116" t="s">
        <v>1881</v>
      </c>
    </row>
    <row r="1296" spans="1:11" x14ac:dyDescent="0.15">
      <c r="A1296" s="7" t="s">
        <v>2620</v>
      </c>
      <c r="B1296" s="66">
        <v>45411</v>
      </c>
      <c r="C1296" s="113" t="s">
        <v>2066</v>
      </c>
      <c r="D1296" s="126" t="s">
        <v>3232</v>
      </c>
      <c r="E1296" s="91">
        <v>0</v>
      </c>
      <c r="F1296" s="91">
        <v>518.4</v>
      </c>
      <c r="G1296" s="92">
        <f t="shared" si="79"/>
        <v>242447.9999999998</v>
      </c>
      <c r="H1296" s="170"/>
      <c r="I1296" s="94">
        <f t="shared" si="81"/>
        <v>518.4</v>
      </c>
      <c r="J1296" s="115">
        <f t="shared" si="80"/>
        <v>45412</v>
      </c>
      <c r="K1296" s="116" t="s">
        <v>2175</v>
      </c>
    </row>
    <row r="1297" spans="1:11" x14ac:dyDescent="0.15">
      <c r="A1297" s="7" t="s">
        <v>2620</v>
      </c>
      <c r="B1297" s="66">
        <v>45411</v>
      </c>
      <c r="C1297" s="113" t="s">
        <v>2131</v>
      </c>
      <c r="D1297" s="126" t="s">
        <v>3411</v>
      </c>
      <c r="E1297" s="91">
        <v>217.18</v>
      </c>
      <c r="F1297" s="91">
        <v>0</v>
      </c>
      <c r="G1297" s="92">
        <f t="shared" si="79"/>
        <v>242230.8199999998</v>
      </c>
      <c r="H1297" s="170"/>
      <c r="I1297" s="94">
        <f t="shared" si="81"/>
        <v>-217.18</v>
      </c>
      <c r="J1297" s="115">
        <f t="shared" si="80"/>
        <v>45412</v>
      </c>
      <c r="K1297" s="116" t="s">
        <v>1882</v>
      </c>
    </row>
    <row r="1298" spans="1:11" x14ac:dyDescent="0.15">
      <c r="A1298" s="7" t="s">
        <v>2620</v>
      </c>
      <c r="B1298" s="66">
        <v>45411</v>
      </c>
      <c r="C1298" s="113" t="s">
        <v>2131</v>
      </c>
      <c r="D1298" s="126" t="s">
        <v>3412</v>
      </c>
      <c r="E1298" s="91">
        <v>90.36</v>
      </c>
      <c r="F1298" s="91">
        <v>0</v>
      </c>
      <c r="G1298" s="92">
        <f t="shared" si="79"/>
        <v>242140.45999999982</v>
      </c>
      <c r="H1298" s="170"/>
      <c r="I1298" s="94">
        <f t="shared" si="81"/>
        <v>-90.36</v>
      </c>
      <c r="J1298" s="115">
        <f t="shared" si="80"/>
        <v>45412</v>
      </c>
      <c r="K1298" s="116" t="s">
        <v>1882</v>
      </c>
    </row>
    <row r="1299" spans="1:11" x14ac:dyDescent="0.15">
      <c r="A1299" s="7" t="s">
        <v>2620</v>
      </c>
      <c r="B1299" s="66">
        <v>45411</v>
      </c>
      <c r="C1299" s="113" t="s">
        <v>2131</v>
      </c>
      <c r="D1299" s="126" t="s">
        <v>3413</v>
      </c>
      <c r="E1299" s="91">
        <v>3790.68</v>
      </c>
      <c r="F1299" s="91">
        <v>0</v>
      </c>
      <c r="G1299" s="92">
        <f t="shared" si="79"/>
        <v>238349.77999999982</v>
      </c>
      <c r="H1299" s="170"/>
      <c r="I1299" s="94">
        <f t="shared" si="81"/>
        <v>-3790.68</v>
      </c>
      <c r="J1299" s="115">
        <f t="shared" si="80"/>
        <v>45412</v>
      </c>
      <c r="K1299" s="116" t="s">
        <v>1882</v>
      </c>
    </row>
    <row r="1300" spans="1:11" x14ac:dyDescent="0.15">
      <c r="A1300" s="7" t="s">
        <v>2620</v>
      </c>
      <c r="B1300" s="66">
        <v>45411</v>
      </c>
      <c r="C1300" s="113" t="s">
        <v>2131</v>
      </c>
      <c r="D1300" s="126" t="s">
        <v>3414</v>
      </c>
      <c r="E1300" s="91">
        <v>5237.18</v>
      </c>
      <c r="F1300" s="91">
        <v>0</v>
      </c>
      <c r="G1300" s="92">
        <f t="shared" si="79"/>
        <v>233112.59999999983</v>
      </c>
      <c r="H1300" s="170"/>
      <c r="I1300" s="94">
        <f t="shared" si="81"/>
        <v>-5237.18</v>
      </c>
      <c r="J1300" s="115">
        <f t="shared" si="80"/>
        <v>45412</v>
      </c>
      <c r="K1300" s="116" t="s">
        <v>1882</v>
      </c>
    </row>
    <row r="1301" spans="1:11" x14ac:dyDescent="0.15">
      <c r="A1301" s="7" t="s">
        <v>2620</v>
      </c>
      <c r="B1301" s="66">
        <v>45411</v>
      </c>
      <c r="C1301" s="113" t="s">
        <v>2131</v>
      </c>
      <c r="D1301" s="126" t="s">
        <v>3415</v>
      </c>
      <c r="E1301" s="91">
        <v>3881.03</v>
      </c>
      <c r="F1301" s="91">
        <v>0</v>
      </c>
      <c r="G1301" s="92">
        <f t="shared" si="79"/>
        <v>229231.56999999983</v>
      </c>
      <c r="H1301" s="170"/>
      <c r="I1301" s="94">
        <f t="shared" si="81"/>
        <v>-3881.03</v>
      </c>
      <c r="J1301" s="115">
        <f t="shared" si="80"/>
        <v>45412</v>
      </c>
      <c r="K1301" s="116" t="s">
        <v>1882</v>
      </c>
    </row>
    <row r="1302" spans="1:11" x14ac:dyDescent="0.15">
      <c r="A1302" s="7" t="s">
        <v>2620</v>
      </c>
      <c r="B1302" s="66">
        <v>45411</v>
      </c>
      <c r="C1302" s="113" t="s">
        <v>1905</v>
      </c>
      <c r="D1302" s="126" t="s">
        <v>3416</v>
      </c>
      <c r="E1302" s="91">
        <v>4289.7</v>
      </c>
      <c r="F1302" s="91">
        <v>0</v>
      </c>
      <c r="G1302" s="92">
        <f t="shared" si="79"/>
        <v>224941.86999999982</v>
      </c>
      <c r="H1302" s="170"/>
      <c r="I1302" s="94">
        <f t="shared" si="81"/>
        <v>-4289.7</v>
      </c>
      <c r="J1302" s="115">
        <f t="shared" si="80"/>
        <v>45412</v>
      </c>
      <c r="K1302" s="116" t="s">
        <v>1882</v>
      </c>
    </row>
    <row r="1303" spans="1:11" x14ac:dyDescent="0.15">
      <c r="A1303" s="7" t="s">
        <v>2620</v>
      </c>
      <c r="B1303" s="66">
        <v>45411</v>
      </c>
      <c r="C1303" s="113" t="s">
        <v>1905</v>
      </c>
      <c r="D1303" s="126" t="s">
        <v>3417</v>
      </c>
      <c r="E1303" s="91">
        <v>3835.22</v>
      </c>
      <c r="F1303" s="91">
        <v>0</v>
      </c>
      <c r="G1303" s="92">
        <f t="shared" si="79"/>
        <v>221106.64999999982</v>
      </c>
      <c r="H1303" s="170"/>
      <c r="I1303" s="94">
        <f t="shared" si="81"/>
        <v>-3835.22</v>
      </c>
      <c r="J1303" s="115">
        <f t="shared" si="80"/>
        <v>45412</v>
      </c>
      <c r="K1303" s="116" t="s">
        <v>1882</v>
      </c>
    </row>
    <row r="1304" spans="1:11" x14ac:dyDescent="0.15">
      <c r="A1304" s="7" t="s">
        <v>2620</v>
      </c>
      <c r="B1304" s="66">
        <v>45411</v>
      </c>
      <c r="C1304" s="113" t="s">
        <v>1905</v>
      </c>
      <c r="D1304" s="126" t="s">
        <v>3418</v>
      </c>
      <c r="E1304" s="91">
        <v>3093.79</v>
      </c>
      <c r="F1304" s="91">
        <v>0</v>
      </c>
      <c r="G1304" s="92">
        <f t="shared" si="79"/>
        <v>218012.85999999981</v>
      </c>
      <c r="H1304" s="170"/>
      <c r="I1304" s="94">
        <f t="shared" si="81"/>
        <v>-3093.79</v>
      </c>
      <c r="J1304" s="115">
        <f t="shared" si="80"/>
        <v>45412</v>
      </c>
      <c r="K1304" s="116" t="s">
        <v>1882</v>
      </c>
    </row>
    <row r="1305" spans="1:11" x14ac:dyDescent="0.15">
      <c r="A1305" s="7" t="s">
        <v>2620</v>
      </c>
      <c r="B1305" s="66">
        <v>45411</v>
      </c>
      <c r="C1305" s="113" t="s">
        <v>2131</v>
      </c>
      <c r="D1305" s="126" t="s">
        <v>3419</v>
      </c>
      <c r="E1305" s="91">
        <v>5019.99</v>
      </c>
      <c r="F1305" s="91">
        <v>0</v>
      </c>
      <c r="G1305" s="92">
        <f t="shared" si="79"/>
        <v>212992.86999999982</v>
      </c>
      <c r="H1305" s="170"/>
      <c r="I1305" s="94">
        <f t="shared" si="81"/>
        <v>-5019.99</v>
      </c>
      <c r="J1305" s="115">
        <f t="shared" si="80"/>
        <v>45412</v>
      </c>
      <c r="K1305" s="116" t="s">
        <v>1882</v>
      </c>
    </row>
    <row r="1306" spans="1:11" x14ac:dyDescent="0.15">
      <c r="A1306" s="7" t="s">
        <v>2620</v>
      </c>
      <c r="B1306" s="66">
        <v>45411</v>
      </c>
      <c r="C1306" s="113" t="s">
        <v>1905</v>
      </c>
      <c r="D1306" s="126" t="s">
        <v>3420</v>
      </c>
      <c r="E1306" s="91">
        <v>50</v>
      </c>
      <c r="F1306" s="91">
        <v>0</v>
      </c>
      <c r="G1306" s="92">
        <f t="shared" si="79"/>
        <v>212942.86999999982</v>
      </c>
      <c r="H1306" s="170"/>
      <c r="I1306" s="94">
        <f t="shared" si="81"/>
        <v>-50</v>
      </c>
      <c r="J1306" s="115">
        <f t="shared" si="80"/>
        <v>45412</v>
      </c>
      <c r="K1306" s="116" t="s">
        <v>1882</v>
      </c>
    </row>
    <row r="1307" spans="1:11" x14ac:dyDescent="0.15">
      <c r="A1307" s="7" t="s">
        <v>2620</v>
      </c>
      <c r="B1307" s="66">
        <v>45411</v>
      </c>
      <c r="C1307" s="113" t="s">
        <v>1905</v>
      </c>
      <c r="D1307" s="126" t="s">
        <v>3421</v>
      </c>
      <c r="E1307" s="91">
        <v>50</v>
      </c>
      <c r="F1307" s="91">
        <v>0</v>
      </c>
      <c r="G1307" s="92">
        <f t="shared" si="79"/>
        <v>212892.86999999982</v>
      </c>
      <c r="H1307" s="170"/>
      <c r="I1307" s="94">
        <f t="shared" si="81"/>
        <v>-50</v>
      </c>
      <c r="J1307" s="115">
        <f t="shared" si="80"/>
        <v>45412</v>
      </c>
      <c r="K1307" s="116" t="s">
        <v>1882</v>
      </c>
    </row>
    <row r="1308" spans="1:11" x14ac:dyDescent="0.15">
      <c r="A1308" s="7" t="s">
        <v>2620</v>
      </c>
      <c r="B1308" s="66">
        <v>45411</v>
      </c>
      <c r="C1308" s="113" t="s">
        <v>1905</v>
      </c>
      <c r="D1308" s="126" t="s">
        <v>3422</v>
      </c>
      <c r="E1308" s="91">
        <v>3475.68</v>
      </c>
      <c r="F1308" s="91">
        <v>0</v>
      </c>
      <c r="G1308" s="92">
        <f t="shared" si="79"/>
        <v>209417.18999999983</v>
      </c>
      <c r="H1308" s="170"/>
      <c r="I1308" s="94">
        <f t="shared" si="81"/>
        <v>-3475.68</v>
      </c>
      <c r="J1308" s="115">
        <f t="shared" si="80"/>
        <v>45412</v>
      </c>
      <c r="K1308" s="116" t="s">
        <v>1882</v>
      </c>
    </row>
    <row r="1309" spans="1:11" x14ac:dyDescent="0.15">
      <c r="A1309" s="7" t="s">
        <v>2620</v>
      </c>
      <c r="B1309" s="66">
        <v>45411</v>
      </c>
      <c r="C1309" s="113" t="s">
        <v>2146</v>
      </c>
      <c r="D1309" s="126" t="s">
        <v>3423</v>
      </c>
      <c r="E1309" s="91">
        <v>492</v>
      </c>
      <c r="F1309" s="91">
        <v>0</v>
      </c>
      <c r="G1309" s="92">
        <f t="shared" si="79"/>
        <v>208925.18999999983</v>
      </c>
      <c r="H1309" s="170"/>
      <c r="I1309" s="94">
        <f t="shared" si="81"/>
        <v>-492</v>
      </c>
      <c r="J1309" s="115">
        <f t="shared" si="80"/>
        <v>45412</v>
      </c>
      <c r="K1309" s="116" t="s">
        <v>1881</v>
      </c>
    </row>
    <row r="1310" spans="1:11" x14ac:dyDescent="0.15">
      <c r="A1310" s="7" t="s">
        <v>2620</v>
      </c>
      <c r="B1310" s="66">
        <v>45411</v>
      </c>
      <c r="C1310" s="113" t="s">
        <v>2146</v>
      </c>
      <c r="D1310" s="126" t="s">
        <v>3424</v>
      </c>
      <c r="E1310" s="91">
        <v>2088</v>
      </c>
      <c r="F1310" s="91">
        <v>0</v>
      </c>
      <c r="G1310" s="92">
        <f t="shared" si="79"/>
        <v>206837.18999999983</v>
      </c>
      <c r="H1310" s="170"/>
      <c r="I1310" s="94">
        <f t="shared" si="81"/>
        <v>-2088</v>
      </c>
      <c r="J1310" s="115">
        <f t="shared" si="80"/>
        <v>45412</v>
      </c>
      <c r="K1310" s="116" t="s">
        <v>1881</v>
      </c>
    </row>
    <row r="1311" spans="1:11" x14ac:dyDescent="0.15">
      <c r="A1311" s="7" t="s">
        <v>2620</v>
      </c>
      <c r="B1311" s="66">
        <v>45411</v>
      </c>
      <c r="C1311" s="113" t="s">
        <v>1912</v>
      </c>
      <c r="D1311" s="126" t="s">
        <v>3425</v>
      </c>
      <c r="E1311" s="91">
        <v>834</v>
      </c>
      <c r="F1311" s="91">
        <v>0</v>
      </c>
      <c r="G1311" s="92">
        <f t="shared" si="79"/>
        <v>206003.18999999983</v>
      </c>
      <c r="H1311" s="170"/>
      <c r="I1311" s="94">
        <f t="shared" si="81"/>
        <v>-834</v>
      </c>
      <c r="J1311" s="115">
        <f t="shared" si="80"/>
        <v>45412</v>
      </c>
      <c r="K1311" s="116" t="s">
        <v>1877</v>
      </c>
    </row>
    <row r="1312" spans="1:11" x14ac:dyDescent="0.15">
      <c r="A1312" s="7" t="s">
        <v>2620</v>
      </c>
      <c r="B1312" s="66">
        <v>45411</v>
      </c>
      <c r="C1312" s="113" t="s">
        <v>2146</v>
      </c>
      <c r="D1312" s="126" t="s">
        <v>3426</v>
      </c>
      <c r="E1312" s="91">
        <v>648</v>
      </c>
      <c r="F1312" s="91">
        <v>0</v>
      </c>
      <c r="G1312" s="92">
        <f t="shared" si="79"/>
        <v>205355.18999999983</v>
      </c>
      <c r="H1312" s="170"/>
      <c r="I1312" s="94">
        <f t="shared" si="81"/>
        <v>-648</v>
      </c>
      <c r="J1312" s="115">
        <f t="shared" si="80"/>
        <v>45412</v>
      </c>
      <c r="K1312" s="116" t="s">
        <v>1881</v>
      </c>
    </row>
    <row r="1313" spans="1:11" x14ac:dyDescent="0.15">
      <c r="A1313" s="7" t="s">
        <v>2620</v>
      </c>
      <c r="B1313" s="66">
        <v>45411</v>
      </c>
      <c r="C1313" s="113" t="s">
        <v>1912</v>
      </c>
      <c r="D1313" s="126" t="s">
        <v>3427</v>
      </c>
      <c r="E1313" s="91">
        <v>1063.8</v>
      </c>
      <c r="F1313" s="91">
        <v>0</v>
      </c>
      <c r="G1313" s="92">
        <f t="shared" si="79"/>
        <v>204291.38999999984</v>
      </c>
      <c r="H1313" s="170"/>
      <c r="I1313" s="94">
        <f t="shared" si="81"/>
        <v>-1063.8</v>
      </c>
      <c r="J1313" s="115">
        <f t="shared" si="80"/>
        <v>45412</v>
      </c>
      <c r="K1313" s="116" t="s">
        <v>1877</v>
      </c>
    </row>
    <row r="1314" spans="1:11" x14ac:dyDescent="0.15">
      <c r="A1314" s="7" t="s">
        <v>2620</v>
      </c>
      <c r="B1314" s="66">
        <v>45411</v>
      </c>
      <c r="C1314" s="113" t="s">
        <v>1912</v>
      </c>
      <c r="D1314" s="126" t="s">
        <v>3428</v>
      </c>
      <c r="E1314" s="91">
        <v>2312.4</v>
      </c>
      <c r="F1314" s="91">
        <v>0</v>
      </c>
      <c r="G1314" s="92">
        <f t="shared" si="79"/>
        <v>201978.98999999985</v>
      </c>
      <c r="H1314" s="170"/>
      <c r="I1314" s="94">
        <f t="shared" si="81"/>
        <v>-2312.4</v>
      </c>
      <c r="J1314" s="115">
        <f t="shared" si="80"/>
        <v>45412</v>
      </c>
      <c r="K1314" s="116" t="s">
        <v>1877</v>
      </c>
    </row>
    <row r="1315" spans="1:11" x14ac:dyDescent="0.15">
      <c r="A1315" s="7" t="s">
        <v>2620</v>
      </c>
      <c r="B1315" s="66">
        <v>45411</v>
      </c>
      <c r="C1315" s="113" t="s">
        <v>2197</v>
      </c>
      <c r="D1315" s="126" t="s">
        <v>3429</v>
      </c>
      <c r="E1315" s="91">
        <v>921.6</v>
      </c>
      <c r="F1315" s="91">
        <v>0</v>
      </c>
      <c r="G1315" s="92">
        <f t="shared" si="79"/>
        <v>201057.38999999984</v>
      </c>
      <c r="H1315" s="170"/>
      <c r="I1315" s="94">
        <f t="shared" si="81"/>
        <v>-921.6</v>
      </c>
      <c r="J1315" s="115">
        <f t="shared" si="80"/>
        <v>45412</v>
      </c>
      <c r="K1315" s="116" t="s">
        <v>1872</v>
      </c>
    </row>
    <row r="1316" spans="1:11" x14ac:dyDescent="0.15">
      <c r="A1316" s="7" t="s">
        <v>2620</v>
      </c>
      <c r="B1316" s="66">
        <v>45411</v>
      </c>
      <c r="C1316" s="113" t="s">
        <v>1912</v>
      </c>
      <c r="D1316" s="126" t="s">
        <v>3430</v>
      </c>
      <c r="E1316" s="91">
        <v>3530.1</v>
      </c>
      <c r="F1316" s="91">
        <v>0</v>
      </c>
      <c r="G1316" s="92">
        <f t="shared" si="79"/>
        <v>197527.28999999983</v>
      </c>
      <c r="H1316" s="170"/>
      <c r="I1316" s="94">
        <f t="shared" si="81"/>
        <v>-3530.1</v>
      </c>
      <c r="J1316" s="115">
        <f t="shared" si="80"/>
        <v>45412</v>
      </c>
      <c r="K1316" s="116" t="s">
        <v>1877</v>
      </c>
    </row>
    <row r="1317" spans="1:11" x14ac:dyDescent="0.15">
      <c r="A1317" s="7" t="s">
        <v>2620</v>
      </c>
      <c r="B1317" s="66">
        <v>45411</v>
      </c>
      <c r="C1317" s="113" t="s">
        <v>2197</v>
      </c>
      <c r="D1317" s="126" t="s">
        <v>3431</v>
      </c>
      <c r="E1317" s="91">
        <v>2864.28</v>
      </c>
      <c r="F1317" s="91">
        <v>0</v>
      </c>
      <c r="G1317" s="92">
        <f t="shared" si="79"/>
        <v>194663.00999999983</v>
      </c>
      <c r="H1317" s="170"/>
      <c r="I1317" s="94">
        <f t="shared" si="81"/>
        <v>-2864.28</v>
      </c>
      <c r="J1317" s="115">
        <f t="shared" si="80"/>
        <v>45412</v>
      </c>
      <c r="K1317" s="116" t="s">
        <v>1872</v>
      </c>
    </row>
    <row r="1318" spans="1:11" x14ac:dyDescent="0.15">
      <c r="A1318" s="7" t="s">
        <v>2620</v>
      </c>
      <c r="B1318" s="66">
        <v>45411</v>
      </c>
      <c r="C1318" s="113" t="s">
        <v>1912</v>
      </c>
      <c r="D1318" s="126" t="s">
        <v>3432</v>
      </c>
      <c r="E1318" s="91">
        <v>3510</v>
      </c>
      <c r="F1318" s="91">
        <v>0</v>
      </c>
      <c r="G1318" s="92">
        <f t="shared" si="79"/>
        <v>191153.00999999983</v>
      </c>
      <c r="H1318" s="170"/>
      <c r="I1318" s="94">
        <f t="shared" si="81"/>
        <v>-3510</v>
      </c>
      <c r="J1318" s="115">
        <f t="shared" si="80"/>
        <v>45412</v>
      </c>
      <c r="K1318" s="116" t="s">
        <v>1877</v>
      </c>
    </row>
    <row r="1319" spans="1:11" x14ac:dyDescent="0.15">
      <c r="A1319" s="7" t="s">
        <v>2620</v>
      </c>
      <c r="B1319" s="66">
        <v>45411</v>
      </c>
      <c r="C1319" s="113" t="s">
        <v>1912</v>
      </c>
      <c r="D1319" s="126" t="s">
        <v>3433</v>
      </c>
      <c r="E1319" s="91">
        <v>240</v>
      </c>
      <c r="F1319" s="91">
        <v>0</v>
      </c>
      <c r="G1319" s="92">
        <f t="shared" si="79"/>
        <v>190913.00999999983</v>
      </c>
      <c r="H1319" s="170"/>
      <c r="I1319" s="94">
        <f t="shared" si="81"/>
        <v>-240</v>
      </c>
      <c r="J1319" s="115">
        <f t="shared" si="80"/>
        <v>45412</v>
      </c>
      <c r="K1319" s="116" t="s">
        <v>1877</v>
      </c>
    </row>
    <row r="1320" spans="1:11" x14ac:dyDescent="0.15">
      <c r="A1320" s="7" t="s">
        <v>2619</v>
      </c>
      <c r="B1320" s="66">
        <v>45411</v>
      </c>
      <c r="C1320" s="113" t="s">
        <v>1892</v>
      </c>
      <c r="D1320" s="126" t="s">
        <v>3434</v>
      </c>
      <c r="E1320" s="91">
        <v>187.93</v>
      </c>
      <c r="F1320" s="91">
        <v>0</v>
      </c>
      <c r="G1320" s="92">
        <f t="shared" ref="G1320:G1383" si="82">G1319+F1320-E1320</f>
        <v>190725.07999999984</v>
      </c>
      <c r="H1320" s="170"/>
      <c r="I1320" s="94">
        <f t="shared" si="81"/>
        <v>-187.93</v>
      </c>
      <c r="J1320" s="115">
        <f t="shared" ref="J1320:J1383" si="83">EOMONTH(B1320,0)</f>
        <v>45412</v>
      </c>
      <c r="K1320" s="116" t="s">
        <v>1878</v>
      </c>
    </row>
    <row r="1321" spans="1:11" x14ac:dyDescent="0.15">
      <c r="A1321" s="7" t="s">
        <v>2619</v>
      </c>
      <c r="B1321" s="66">
        <v>45411</v>
      </c>
      <c r="C1321" s="113" t="s">
        <v>1892</v>
      </c>
      <c r="D1321" s="126" t="s">
        <v>2955</v>
      </c>
      <c r="E1321" s="91">
        <v>857.48</v>
      </c>
      <c r="F1321" s="91">
        <v>0</v>
      </c>
      <c r="G1321" s="92">
        <f t="shared" si="82"/>
        <v>189867.59999999983</v>
      </c>
      <c r="H1321" s="170"/>
      <c r="I1321" s="94">
        <f t="shared" si="81"/>
        <v>-857.48</v>
      </c>
      <c r="J1321" s="115">
        <f t="shared" si="83"/>
        <v>45412</v>
      </c>
      <c r="K1321" s="116" t="s">
        <v>1878</v>
      </c>
    </row>
    <row r="1322" spans="1:11" x14ac:dyDescent="0.15">
      <c r="A1322" s="7" t="s">
        <v>2619</v>
      </c>
      <c r="B1322" s="66">
        <v>45411</v>
      </c>
      <c r="C1322" s="113" t="s">
        <v>1892</v>
      </c>
      <c r="D1322" s="126" t="s">
        <v>3435</v>
      </c>
      <c r="E1322" s="91">
        <v>1161.74</v>
      </c>
      <c r="F1322" s="91">
        <v>0</v>
      </c>
      <c r="G1322" s="92">
        <f t="shared" si="82"/>
        <v>188705.85999999984</v>
      </c>
      <c r="H1322" s="170"/>
      <c r="I1322" s="94">
        <f t="shared" si="81"/>
        <v>-1161.74</v>
      </c>
      <c r="J1322" s="115">
        <f t="shared" si="83"/>
        <v>45412</v>
      </c>
      <c r="K1322" s="116" t="s">
        <v>1878</v>
      </c>
    </row>
    <row r="1323" spans="1:11" x14ac:dyDescent="0.15">
      <c r="A1323" s="7" t="s">
        <v>2619</v>
      </c>
      <c r="B1323" s="66">
        <v>45411</v>
      </c>
      <c r="C1323" s="113" t="s">
        <v>1892</v>
      </c>
      <c r="D1323" s="126" t="s">
        <v>3436</v>
      </c>
      <c r="E1323" s="91">
        <v>624.71</v>
      </c>
      <c r="F1323" s="91">
        <v>0</v>
      </c>
      <c r="G1323" s="92">
        <f t="shared" si="82"/>
        <v>188081.14999999985</v>
      </c>
      <c r="H1323" s="170"/>
      <c r="I1323" s="94">
        <f t="shared" si="81"/>
        <v>-624.71</v>
      </c>
      <c r="J1323" s="115">
        <f t="shared" si="83"/>
        <v>45412</v>
      </c>
      <c r="K1323" s="116" t="s">
        <v>1878</v>
      </c>
    </row>
    <row r="1324" spans="1:11" x14ac:dyDescent="0.15">
      <c r="A1324" s="7" t="s">
        <v>2619</v>
      </c>
      <c r="B1324" s="66">
        <v>45411</v>
      </c>
      <c r="C1324" s="113" t="s">
        <v>1995</v>
      </c>
      <c r="D1324" s="126" t="s">
        <v>3437</v>
      </c>
      <c r="E1324" s="91">
        <v>1851.6</v>
      </c>
      <c r="F1324" s="91">
        <v>0</v>
      </c>
      <c r="G1324" s="92">
        <f t="shared" si="82"/>
        <v>186229.54999999984</v>
      </c>
      <c r="H1324" s="170"/>
      <c r="I1324" s="94">
        <f t="shared" si="81"/>
        <v>-1851.6</v>
      </c>
      <c r="J1324" s="115">
        <f t="shared" si="83"/>
        <v>45412</v>
      </c>
      <c r="K1324" s="116" t="s">
        <v>13</v>
      </c>
    </row>
    <row r="1325" spans="1:11" x14ac:dyDescent="0.15">
      <c r="A1325" s="7" t="s">
        <v>2619</v>
      </c>
      <c r="B1325" s="66">
        <v>45411</v>
      </c>
      <c r="C1325" s="113" t="s">
        <v>2829</v>
      </c>
      <c r="D1325" s="126" t="s">
        <v>3438</v>
      </c>
      <c r="E1325" s="91">
        <v>1050</v>
      </c>
      <c r="F1325" s="91">
        <v>0</v>
      </c>
      <c r="G1325" s="92">
        <f t="shared" si="82"/>
        <v>185179.54999999984</v>
      </c>
      <c r="H1325" s="170"/>
      <c r="I1325" s="94">
        <f t="shared" si="81"/>
        <v>-1050</v>
      </c>
      <c r="J1325" s="115">
        <f t="shared" si="83"/>
        <v>45412</v>
      </c>
      <c r="K1325" s="116" t="s">
        <v>13</v>
      </c>
    </row>
    <row r="1326" spans="1:11" x14ac:dyDescent="0.15">
      <c r="A1326" s="7" t="s">
        <v>2620</v>
      </c>
      <c r="B1326" s="66">
        <v>45411</v>
      </c>
      <c r="C1326" s="113" t="s">
        <v>1870</v>
      </c>
      <c r="D1326" s="126"/>
      <c r="E1326" s="91">
        <v>19715.62</v>
      </c>
      <c r="F1326" s="91">
        <v>0</v>
      </c>
      <c r="G1326" s="92">
        <f t="shared" si="82"/>
        <v>165463.92999999985</v>
      </c>
      <c r="H1326" s="170"/>
      <c r="I1326" s="94">
        <f t="shared" si="81"/>
        <v>-19715.62</v>
      </c>
      <c r="J1326" s="115">
        <f t="shared" si="83"/>
        <v>45412</v>
      </c>
      <c r="K1326" s="116" t="s">
        <v>1866</v>
      </c>
    </row>
    <row r="1327" spans="1:11" x14ac:dyDescent="0.15">
      <c r="A1327" s="7" t="s">
        <v>2620</v>
      </c>
      <c r="B1327" s="66">
        <v>45411</v>
      </c>
      <c r="C1327" s="113" t="s">
        <v>1870</v>
      </c>
      <c r="D1327" s="126"/>
      <c r="E1327" s="91">
        <v>0</v>
      </c>
      <c r="F1327" s="91">
        <v>19715.62</v>
      </c>
      <c r="G1327" s="92">
        <f t="shared" si="82"/>
        <v>185179.54999999984</v>
      </c>
      <c r="H1327" s="170"/>
      <c r="I1327" s="94">
        <f t="shared" si="81"/>
        <v>19715.62</v>
      </c>
      <c r="J1327" s="115">
        <f t="shared" si="83"/>
        <v>45412</v>
      </c>
      <c r="K1327" s="116" t="s">
        <v>1866</v>
      </c>
    </row>
    <row r="1328" spans="1:11" x14ac:dyDescent="0.15">
      <c r="A1328" s="7" t="s">
        <v>2622</v>
      </c>
      <c r="B1328" s="66">
        <v>45411</v>
      </c>
      <c r="C1328" s="113" t="s">
        <v>1892</v>
      </c>
      <c r="D1328" s="126" t="s">
        <v>3439</v>
      </c>
      <c r="E1328" s="91">
        <v>6137.51</v>
      </c>
      <c r="F1328" s="91">
        <v>0</v>
      </c>
      <c r="G1328" s="92">
        <f t="shared" si="82"/>
        <v>179042.03999999983</v>
      </c>
      <c r="H1328" s="170"/>
      <c r="I1328" s="94">
        <f t="shared" si="81"/>
        <v>-6137.51</v>
      </c>
      <c r="J1328" s="115">
        <f t="shared" si="83"/>
        <v>45412</v>
      </c>
      <c r="K1328" s="116" t="s">
        <v>1878</v>
      </c>
    </row>
    <row r="1329" spans="1:11" x14ac:dyDescent="0.15">
      <c r="A1329" s="7" t="s">
        <v>2619</v>
      </c>
      <c r="B1329" s="66">
        <v>45411</v>
      </c>
      <c r="C1329" s="113" t="s">
        <v>3315</v>
      </c>
      <c r="D1329" s="126" t="s">
        <v>3440</v>
      </c>
      <c r="E1329" s="91">
        <v>4200</v>
      </c>
      <c r="F1329" s="91">
        <v>0</v>
      </c>
      <c r="G1329" s="92">
        <f t="shared" si="82"/>
        <v>174842.03999999983</v>
      </c>
      <c r="H1329" s="170"/>
      <c r="I1329" s="94">
        <f t="shared" si="81"/>
        <v>-4200</v>
      </c>
      <c r="J1329" s="115">
        <f t="shared" si="83"/>
        <v>45412</v>
      </c>
      <c r="K1329" s="116" t="s">
        <v>13</v>
      </c>
    </row>
    <row r="1330" spans="1:11" x14ac:dyDescent="0.15">
      <c r="A1330" s="7" t="s">
        <v>2619</v>
      </c>
      <c r="B1330" s="66">
        <v>45411</v>
      </c>
      <c r="C1330" s="113" t="s">
        <v>1870</v>
      </c>
      <c r="D1330" s="126"/>
      <c r="E1330" s="91">
        <v>0</v>
      </c>
      <c r="F1330" s="91">
        <v>15000</v>
      </c>
      <c r="G1330" s="92">
        <f t="shared" si="82"/>
        <v>189842.03999999983</v>
      </c>
      <c r="H1330" s="170"/>
      <c r="I1330" s="94">
        <f t="shared" si="81"/>
        <v>15000</v>
      </c>
      <c r="J1330" s="115">
        <f t="shared" si="83"/>
        <v>45412</v>
      </c>
      <c r="K1330" s="116" t="s">
        <v>1866</v>
      </c>
    </row>
    <row r="1331" spans="1:11" x14ac:dyDescent="0.15">
      <c r="A1331" s="7" t="s">
        <v>2619</v>
      </c>
      <c r="B1331" s="66">
        <v>45411</v>
      </c>
      <c r="C1331" s="113" t="s">
        <v>1870</v>
      </c>
      <c r="D1331" s="126"/>
      <c r="E1331" s="91">
        <v>15000</v>
      </c>
      <c r="F1331" s="91">
        <v>0</v>
      </c>
      <c r="G1331" s="92">
        <f t="shared" si="82"/>
        <v>174842.03999999983</v>
      </c>
      <c r="H1331" s="170"/>
      <c r="I1331" s="94">
        <f t="shared" si="81"/>
        <v>-15000</v>
      </c>
      <c r="J1331" s="115">
        <f t="shared" si="83"/>
        <v>45412</v>
      </c>
      <c r="K1331" s="116" t="s">
        <v>1866</v>
      </c>
    </row>
    <row r="1332" spans="1:11" x14ac:dyDescent="0.15">
      <c r="A1332" s="7" t="s">
        <v>2619</v>
      </c>
      <c r="B1332" s="66">
        <v>45411</v>
      </c>
      <c r="C1332" s="113" t="s">
        <v>1870</v>
      </c>
      <c r="D1332" s="126"/>
      <c r="E1332" s="91">
        <v>4200</v>
      </c>
      <c r="F1332" s="91">
        <v>0</v>
      </c>
      <c r="G1332" s="92">
        <f t="shared" si="82"/>
        <v>170642.03999999983</v>
      </c>
      <c r="H1332" s="170"/>
      <c r="I1332" s="94">
        <f t="shared" si="81"/>
        <v>-4200</v>
      </c>
      <c r="J1332" s="115">
        <f t="shared" si="83"/>
        <v>45412</v>
      </c>
      <c r="K1332" s="116" t="s">
        <v>1866</v>
      </c>
    </row>
    <row r="1333" spans="1:11" x14ac:dyDescent="0.15">
      <c r="A1333" s="7" t="s">
        <v>2619</v>
      </c>
      <c r="B1333" s="66">
        <v>45411</v>
      </c>
      <c r="C1333" s="113" t="s">
        <v>1870</v>
      </c>
      <c r="D1333" s="126"/>
      <c r="E1333" s="91">
        <v>9960</v>
      </c>
      <c r="F1333" s="91">
        <v>0</v>
      </c>
      <c r="G1333" s="92">
        <f t="shared" si="82"/>
        <v>160682.03999999983</v>
      </c>
      <c r="H1333" s="170"/>
      <c r="I1333" s="94">
        <f t="shared" si="81"/>
        <v>-9960</v>
      </c>
      <c r="J1333" s="115">
        <f t="shared" si="83"/>
        <v>45412</v>
      </c>
      <c r="K1333" s="116" t="s">
        <v>1866</v>
      </c>
    </row>
    <row r="1334" spans="1:11" x14ac:dyDescent="0.15">
      <c r="A1334" s="7" t="s">
        <v>2619</v>
      </c>
      <c r="B1334" s="66">
        <v>45411</v>
      </c>
      <c r="C1334" s="113" t="s">
        <v>1870</v>
      </c>
      <c r="D1334" s="126"/>
      <c r="E1334" s="91">
        <v>0</v>
      </c>
      <c r="F1334" s="91">
        <v>4200</v>
      </c>
      <c r="G1334" s="92">
        <f t="shared" si="82"/>
        <v>164882.03999999983</v>
      </c>
      <c r="H1334" s="170"/>
      <c r="I1334" s="94">
        <f t="shared" si="81"/>
        <v>4200</v>
      </c>
      <c r="J1334" s="115">
        <f t="shared" si="83"/>
        <v>45412</v>
      </c>
      <c r="K1334" s="116" t="s">
        <v>1866</v>
      </c>
    </row>
    <row r="1335" spans="1:11" x14ac:dyDescent="0.15">
      <c r="A1335" s="7" t="s">
        <v>2619</v>
      </c>
      <c r="B1335" s="66">
        <v>45411</v>
      </c>
      <c r="C1335" s="113" t="s">
        <v>1870</v>
      </c>
      <c r="D1335" s="126"/>
      <c r="E1335" s="91">
        <v>0</v>
      </c>
      <c r="F1335" s="91">
        <v>9960</v>
      </c>
      <c r="G1335" s="92">
        <f t="shared" si="82"/>
        <v>174842.03999999983</v>
      </c>
      <c r="H1335" s="170"/>
      <c r="I1335" s="94">
        <f t="shared" si="81"/>
        <v>9960</v>
      </c>
      <c r="J1335" s="115">
        <f t="shared" si="83"/>
        <v>45412</v>
      </c>
      <c r="K1335" s="116" t="s">
        <v>1866</v>
      </c>
    </row>
    <row r="1336" spans="1:11" x14ac:dyDescent="0.15">
      <c r="A1336" s="7" t="s">
        <v>2619</v>
      </c>
      <c r="B1336" s="66">
        <v>45411</v>
      </c>
      <c r="C1336" s="113" t="s">
        <v>1870</v>
      </c>
      <c r="D1336" s="126"/>
      <c r="E1336" s="91">
        <v>25000</v>
      </c>
      <c r="F1336" s="91">
        <v>0</v>
      </c>
      <c r="G1336" s="92">
        <f t="shared" si="82"/>
        <v>149842.03999999983</v>
      </c>
      <c r="H1336" s="170"/>
      <c r="I1336" s="94">
        <f t="shared" si="81"/>
        <v>-25000</v>
      </c>
      <c r="J1336" s="115">
        <f t="shared" si="83"/>
        <v>45412</v>
      </c>
      <c r="K1336" s="116" t="s">
        <v>1866</v>
      </c>
    </row>
    <row r="1337" spans="1:11" x14ac:dyDescent="0.15">
      <c r="A1337" s="7" t="s">
        <v>2619</v>
      </c>
      <c r="B1337" s="66">
        <v>45411</v>
      </c>
      <c r="C1337" s="113" t="s">
        <v>1870</v>
      </c>
      <c r="D1337" s="126"/>
      <c r="E1337" s="91">
        <v>0</v>
      </c>
      <c r="F1337" s="91">
        <v>25000</v>
      </c>
      <c r="G1337" s="92">
        <f t="shared" si="82"/>
        <v>174842.03999999983</v>
      </c>
      <c r="H1337" s="170"/>
      <c r="I1337" s="94">
        <f t="shared" si="81"/>
        <v>25000</v>
      </c>
      <c r="J1337" s="115">
        <f t="shared" si="83"/>
        <v>45412</v>
      </c>
      <c r="K1337" s="116" t="s">
        <v>1866</v>
      </c>
    </row>
    <row r="1338" spans="1:11" x14ac:dyDescent="0.15">
      <c r="A1338" s="7" t="s">
        <v>2619</v>
      </c>
      <c r="B1338" s="66">
        <v>45411</v>
      </c>
      <c r="C1338" s="113" t="s">
        <v>2066</v>
      </c>
      <c r="D1338" s="126" t="s">
        <v>3236</v>
      </c>
      <c r="E1338" s="91">
        <v>0</v>
      </c>
      <c r="F1338" s="91">
        <v>2592.33</v>
      </c>
      <c r="G1338" s="92">
        <f t="shared" si="82"/>
        <v>177434.36999999982</v>
      </c>
      <c r="H1338" s="170"/>
      <c r="I1338" s="94">
        <f t="shared" si="81"/>
        <v>2592.33</v>
      </c>
      <c r="J1338" s="115">
        <f t="shared" si="83"/>
        <v>45412</v>
      </c>
      <c r="K1338" s="116" t="s">
        <v>1866</v>
      </c>
    </row>
    <row r="1339" spans="1:11" x14ac:dyDescent="0.15">
      <c r="A1339" s="7" t="s">
        <v>2619</v>
      </c>
      <c r="B1339" s="66">
        <v>45411</v>
      </c>
      <c r="C1339" s="113" t="s">
        <v>3292</v>
      </c>
      <c r="D1339" s="126" t="s">
        <v>3441</v>
      </c>
      <c r="E1339" s="91">
        <v>9960</v>
      </c>
      <c r="F1339" s="91">
        <v>0</v>
      </c>
      <c r="G1339" s="92">
        <f t="shared" si="82"/>
        <v>167474.36999999982</v>
      </c>
      <c r="H1339" s="170"/>
      <c r="I1339" s="94">
        <f t="shared" si="81"/>
        <v>-9960</v>
      </c>
      <c r="J1339" s="115">
        <f t="shared" si="83"/>
        <v>45412</v>
      </c>
      <c r="K1339" s="116" t="s">
        <v>13</v>
      </c>
    </row>
    <row r="1340" spans="1:11" x14ac:dyDescent="0.15">
      <c r="A1340" s="7" t="s">
        <v>2619</v>
      </c>
      <c r="B1340" s="66">
        <v>45411</v>
      </c>
      <c r="C1340" s="113" t="s">
        <v>1892</v>
      </c>
      <c r="D1340" s="126" t="s">
        <v>3442</v>
      </c>
      <c r="E1340" s="91">
        <v>4118.8</v>
      </c>
      <c r="F1340" s="91">
        <v>0</v>
      </c>
      <c r="G1340" s="92">
        <f t="shared" si="82"/>
        <v>163355.56999999983</v>
      </c>
      <c r="H1340" s="170"/>
      <c r="I1340" s="94">
        <f t="shared" si="81"/>
        <v>-4118.8</v>
      </c>
      <c r="J1340" s="115">
        <f t="shared" si="83"/>
        <v>45412</v>
      </c>
      <c r="K1340" s="116" t="s">
        <v>1878</v>
      </c>
    </row>
    <row r="1341" spans="1:11" x14ac:dyDescent="0.15">
      <c r="A1341" s="7" t="s">
        <v>2619</v>
      </c>
      <c r="B1341" s="66">
        <v>45411</v>
      </c>
      <c r="C1341" s="113" t="s">
        <v>1892</v>
      </c>
      <c r="D1341" s="126" t="s">
        <v>3443</v>
      </c>
      <c r="E1341" s="91">
        <v>1142.1099999999999</v>
      </c>
      <c r="F1341" s="91">
        <v>0</v>
      </c>
      <c r="G1341" s="92">
        <f t="shared" si="82"/>
        <v>162213.45999999985</v>
      </c>
      <c r="H1341" s="170"/>
      <c r="I1341" s="94">
        <f t="shared" si="81"/>
        <v>-1142.1099999999999</v>
      </c>
      <c r="J1341" s="115">
        <f t="shared" si="83"/>
        <v>45412</v>
      </c>
      <c r="K1341" s="116" t="s">
        <v>1878</v>
      </c>
    </row>
    <row r="1342" spans="1:11" x14ac:dyDescent="0.15">
      <c r="A1342" s="7" t="s">
        <v>2619</v>
      </c>
      <c r="B1342" s="66">
        <v>45411</v>
      </c>
      <c r="C1342" s="113" t="s">
        <v>1892</v>
      </c>
      <c r="D1342" s="126" t="s">
        <v>3444</v>
      </c>
      <c r="E1342" s="91">
        <v>150.38</v>
      </c>
      <c r="F1342" s="91">
        <v>0</v>
      </c>
      <c r="G1342" s="92">
        <f t="shared" si="82"/>
        <v>162063.07999999984</v>
      </c>
      <c r="H1342" s="170"/>
      <c r="I1342" s="94">
        <f t="shared" si="81"/>
        <v>-150.38</v>
      </c>
      <c r="J1342" s="115">
        <f t="shared" si="83"/>
        <v>45412</v>
      </c>
      <c r="K1342" s="116" t="s">
        <v>1878</v>
      </c>
    </row>
    <row r="1343" spans="1:11" x14ac:dyDescent="0.15">
      <c r="A1343" s="7" t="s">
        <v>2619</v>
      </c>
      <c r="B1343" s="66">
        <v>45411</v>
      </c>
      <c r="C1343" s="113" t="s">
        <v>1892</v>
      </c>
      <c r="D1343" s="126" t="s">
        <v>3445</v>
      </c>
      <c r="E1343" s="91">
        <v>169.73</v>
      </c>
      <c r="F1343" s="91">
        <v>0</v>
      </c>
      <c r="G1343" s="92">
        <f t="shared" si="82"/>
        <v>161893.34999999983</v>
      </c>
      <c r="H1343" s="170"/>
      <c r="I1343" s="94">
        <f t="shared" si="81"/>
        <v>-169.73</v>
      </c>
      <c r="J1343" s="115">
        <f t="shared" si="83"/>
        <v>45412</v>
      </c>
      <c r="K1343" s="116" t="s">
        <v>1878</v>
      </c>
    </row>
    <row r="1344" spans="1:11" x14ac:dyDescent="0.15">
      <c r="A1344" s="7" t="s">
        <v>2619</v>
      </c>
      <c r="B1344" s="66">
        <v>45411</v>
      </c>
      <c r="C1344" s="113" t="s">
        <v>1892</v>
      </c>
      <c r="D1344" s="126" t="s">
        <v>3446</v>
      </c>
      <c r="E1344" s="91">
        <v>671</v>
      </c>
      <c r="F1344" s="91">
        <v>0</v>
      </c>
      <c r="G1344" s="92">
        <f t="shared" si="82"/>
        <v>161222.34999999983</v>
      </c>
      <c r="H1344" s="170"/>
      <c r="I1344" s="94">
        <f t="shared" si="81"/>
        <v>-671</v>
      </c>
      <c r="J1344" s="115">
        <f t="shared" si="83"/>
        <v>45412</v>
      </c>
      <c r="K1344" s="116" t="s">
        <v>1878</v>
      </c>
    </row>
    <row r="1345" spans="1:11" x14ac:dyDescent="0.15">
      <c r="A1345" s="7" t="s">
        <v>2619</v>
      </c>
      <c r="B1345" s="66">
        <v>45411</v>
      </c>
      <c r="C1345" s="113" t="s">
        <v>1892</v>
      </c>
      <c r="D1345" s="126" t="s">
        <v>3447</v>
      </c>
      <c r="E1345" s="91">
        <v>547.27</v>
      </c>
      <c r="F1345" s="91">
        <v>0</v>
      </c>
      <c r="G1345" s="92">
        <f t="shared" si="82"/>
        <v>160675.07999999984</v>
      </c>
      <c r="H1345" s="170"/>
      <c r="I1345" s="94">
        <f t="shared" si="81"/>
        <v>-547.27</v>
      </c>
      <c r="J1345" s="115">
        <f t="shared" si="83"/>
        <v>45412</v>
      </c>
      <c r="K1345" s="116" t="s">
        <v>1878</v>
      </c>
    </row>
    <row r="1346" spans="1:11" x14ac:dyDescent="0.15">
      <c r="A1346" s="7" t="s">
        <v>2619</v>
      </c>
      <c r="B1346" s="66">
        <v>45411</v>
      </c>
      <c r="C1346" s="113" t="s">
        <v>1892</v>
      </c>
      <c r="D1346" s="126" t="s">
        <v>3448</v>
      </c>
      <c r="E1346" s="91">
        <v>1027.9000000000001</v>
      </c>
      <c r="F1346" s="91">
        <v>0</v>
      </c>
      <c r="G1346" s="92">
        <f t="shared" si="82"/>
        <v>159647.17999999985</v>
      </c>
      <c r="H1346" s="170"/>
      <c r="I1346" s="94">
        <f t="shared" si="81"/>
        <v>-1027.9000000000001</v>
      </c>
      <c r="J1346" s="115">
        <f t="shared" si="83"/>
        <v>45412</v>
      </c>
      <c r="K1346" s="116" t="s">
        <v>1878</v>
      </c>
    </row>
    <row r="1347" spans="1:11" x14ac:dyDescent="0.15">
      <c r="A1347" s="7" t="s">
        <v>2619</v>
      </c>
      <c r="B1347" s="66">
        <v>45411</v>
      </c>
      <c r="C1347" s="113" t="s">
        <v>1892</v>
      </c>
      <c r="D1347" s="126" t="s">
        <v>3449</v>
      </c>
      <c r="E1347" s="91">
        <v>2480</v>
      </c>
      <c r="F1347" s="91">
        <v>0</v>
      </c>
      <c r="G1347" s="92">
        <f t="shared" si="82"/>
        <v>157167.17999999985</v>
      </c>
      <c r="H1347" s="170"/>
      <c r="I1347" s="94">
        <f t="shared" si="81"/>
        <v>-2480</v>
      </c>
      <c r="J1347" s="115">
        <f t="shared" si="83"/>
        <v>45412</v>
      </c>
      <c r="K1347" s="116" t="s">
        <v>1878</v>
      </c>
    </row>
    <row r="1348" spans="1:11" x14ac:dyDescent="0.15">
      <c r="A1348" s="7" t="s">
        <v>2619</v>
      </c>
      <c r="B1348" s="66">
        <v>45411</v>
      </c>
      <c r="C1348" s="113" t="s">
        <v>1892</v>
      </c>
      <c r="D1348" s="126" t="s">
        <v>3450</v>
      </c>
      <c r="E1348" s="91">
        <v>350.71</v>
      </c>
      <c r="F1348" s="91">
        <v>0</v>
      </c>
      <c r="G1348" s="92">
        <f t="shared" si="82"/>
        <v>156816.46999999986</v>
      </c>
      <c r="H1348" s="170"/>
      <c r="I1348" s="94">
        <f t="shared" si="81"/>
        <v>-350.71</v>
      </c>
      <c r="J1348" s="115">
        <f t="shared" si="83"/>
        <v>45412</v>
      </c>
      <c r="K1348" s="116" t="s">
        <v>1878</v>
      </c>
    </row>
    <row r="1349" spans="1:11" x14ac:dyDescent="0.15">
      <c r="A1349" s="7" t="s">
        <v>2619</v>
      </c>
      <c r="B1349" s="66">
        <v>45411</v>
      </c>
      <c r="C1349" s="113" t="s">
        <v>1892</v>
      </c>
      <c r="D1349" s="126" t="s">
        <v>3451</v>
      </c>
      <c r="E1349" s="91">
        <v>915.15</v>
      </c>
      <c r="F1349" s="91">
        <v>0</v>
      </c>
      <c r="G1349" s="92">
        <f t="shared" si="82"/>
        <v>155901.31999999986</v>
      </c>
      <c r="H1349" s="170"/>
      <c r="I1349" s="94">
        <f t="shared" si="81"/>
        <v>-915.15</v>
      </c>
      <c r="J1349" s="115">
        <f t="shared" si="83"/>
        <v>45412</v>
      </c>
      <c r="K1349" s="116" t="s">
        <v>1878</v>
      </c>
    </row>
    <row r="1350" spans="1:11" x14ac:dyDescent="0.15">
      <c r="A1350" s="7" t="s">
        <v>2619</v>
      </c>
      <c r="B1350" s="66">
        <v>45411</v>
      </c>
      <c r="C1350" s="113" t="s">
        <v>1892</v>
      </c>
      <c r="D1350" s="126" t="s">
        <v>3452</v>
      </c>
      <c r="E1350" s="91">
        <v>235.64</v>
      </c>
      <c r="F1350" s="91">
        <v>0</v>
      </c>
      <c r="G1350" s="92">
        <f t="shared" si="82"/>
        <v>155665.67999999985</v>
      </c>
      <c r="H1350" s="170"/>
      <c r="I1350" s="94">
        <f t="shared" si="81"/>
        <v>-235.64</v>
      </c>
      <c r="J1350" s="115">
        <f t="shared" si="83"/>
        <v>45412</v>
      </c>
      <c r="K1350" s="116" t="s">
        <v>1878</v>
      </c>
    </row>
    <row r="1351" spans="1:11" x14ac:dyDescent="0.15">
      <c r="A1351" s="7" t="s">
        <v>2619</v>
      </c>
      <c r="B1351" s="66">
        <v>45411</v>
      </c>
      <c r="C1351" s="113" t="s">
        <v>1892</v>
      </c>
      <c r="D1351" s="126" t="s">
        <v>3453</v>
      </c>
      <c r="E1351" s="91">
        <v>252.08</v>
      </c>
      <c r="F1351" s="91">
        <v>0</v>
      </c>
      <c r="G1351" s="92">
        <f t="shared" si="82"/>
        <v>155413.59999999986</v>
      </c>
      <c r="H1351" s="170"/>
      <c r="I1351" s="94">
        <f t="shared" ref="I1351:I1414" si="84">-E1351+F1351</f>
        <v>-252.08</v>
      </c>
      <c r="J1351" s="115">
        <f t="shared" si="83"/>
        <v>45412</v>
      </c>
      <c r="K1351" s="116" t="s">
        <v>1878</v>
      </c>
    </row>
    <row r="1352" spans="1:11" x14ac:dyDescent="0.15">
      <c r="A1352" s="7" t="s">
        <v>2619</v>
      </c>
      <c r="B1352" s="66">
        <v>45411</v>
      </c>
      <c r="C1352" s="113" t="s">
        <v>1892</v>
      </c>
      <c r="D1352" s="126" t="s">
        <v>3454</v>
      </c>
      <c r="E1352" s="91">
        <v>750.75</v>
      </c>
      <c r="F1352" s="91">
        <v>0</v>
      </c>
      <c r="G1352" s="92">
        <f t="shared" si="82"/>
        <v>154662.84999999986</v>
      </c>
      <c r="H1352" s="170"/>
      <c r="I1352" s="94">
        <f t="shared" si="84"/>
        <v>-750.75</v>
      </c>
      <c r="J1352" s="115">
        <f t="shared" si="83"/>
        <v>45412</v>
      </c>
      <c r="K1352" s="116" t="s">
        <v>1878</v>
      </c>
    </row>
    <row r="1353" spans="1:11" x14ac:dyDescent="0.15">
      <c r="A1353" s="7" t="s">
        <v>2619</v>
      </c>
      <c r="B1353" s="66">
        <v>45411</v>
      </c>
      <c r="C1353" s="113" t="s">
        <v>1892</v>
      </c>
      <c r="D1353" s="126" t="s">
        <v>3455</v>
      </c>
      <c r="E1353" s="91">
        <v>1117.9000000000001</v>
      </c>
      <c r="F1353" s="91">
        <v>0</v>
      </c>
      <c r="G1353" s="92">
        <f t="shared" si="82"/>
        <v>153544.94999999987</v>
      </c>
      <c r="H1353" s="170"/>
      <c r="I1353" s="94">
        <f t="shared" si="84"/>
        <v>-1117.9000000000001</v>
      </c>
      <c r="J1353" s="115">
        <f t="shared" si="83"/>
        <v>45412</v>
      </c>
      <c r="K1353" s="116" t="s">
        <v>1878</v>
      </c>
    </row>
    <row r="1354" spans="1:11" x14ac:dyDescent="0.15">
      <c r="A1354" s="7" t="s">
        <v>2619</v>
      </c>
      <c r="B1354" s="66">
        <v>45411</v>
      </c>
      <c r="C1354" s="113" t="s">
        <v>1892</v>
      </c>
      <c r="D1354" s="126" t="s">
        <v>3456</v>
      </c>
      <c r="E1354" s="91">
        <v>1052.1400000000001</v>
      </c>
      <c r="F1354" s="91">
        <v>0</v>
      </c>
      <c r="G1354" s="92">
        <f t="shared" si="82"/>
        <v>152492.80999999985</v>
      </c>
      <c r="H1354" s="170"/>
      <c r="I1354" s="94">
        <f t="shared" si="84"/>
        <v>-1052.1400000000001</v>
      </c>
      <c r="J1354" s="115">
        <f t="shared" si="83"/>
        <v>45412</v>
      </c>
      <c r="K1354" s="116" t="s">
        <v>1878</v>
      </c>
    </row>
    <row r="1355" spans="1:11" x14ac:dyDescent="0.15">
      <c r="A1355" s="7" t="s">
        <v>2619</v>
      </c>
      <c r="B1355" s="66">
        <v>45411</v>
      </c>
      <c r="C1355" s="113" t="s">
        <v>1892</v>
      </c>
      <c r="D1355" s="126" t="s">
        <v>3457</v>
      </c>
      <c r="E1355" s="91">
        <v>1035.71</v>
      </c>
      <c r="F1355" s="91">
        <v>0</v>
      </c>
      <c r="G1355" s="92">
        <f t="shared" si="82"/>
        <v>151457.09999999986</v>
      </c>
      <c r="H1355" s="170"/>
      <c r="I1355" s="94">
        <f t="shared" si="84"/>
        <v>-1035.71</v>
      </c>
      <c r="J1355" s="115">
        <f t="shared" si="83"/>
        <v>45412</v>
      </c>
      <c r="K1355" s="116" t="s">
        <v>1878</v>
      </c>
    </row>
    <row r="1356" spans="1:11" x14ac:dyDescent="0.15">
      <c r="A1356" s="7" t="s">
        <v>2619</v>
      </c>
      <c r="B1356" s="66">
        <v>45411</v>
      </c>
      <c r="C1356" s="113" t="s">
        <v>1892</v>
      </c>
      <c r="D1356" s="126" t="s">
        <v>3458</v>
      </c>
      <c r="E1356" s="91">
        <v>350.71</v>
      </c>
      <c r="F1356" s="91">
        <v>0</v>
      </c>
      <c r="G1356" s="92">
        <f t="shared" si="82"/>
        <v>151106.38999999987</v>
      </c>
      <c r="H1356" s="170"/>
      <c r="I1356" s="94">
        <f t="shared" si="84"/>
        <v>-350.71</v>
      </c>
      <c r="J1356" s="115">
        <f t="shared" si="83"/>
        <v>45412</v>
      </c>
      <c r="K1356" s="116" t="s">
        <v>1878</v>
      </c>
    </row>
    <row r="1357" spans="1:11" x14ac:dyDescent="0.15">
      <c r="A1357" s="7" t="s">
        <v>2619</v>
      </c>
      <c r="B1357" s="66">
        <v>45411</v>
      </c>
      <c r="C1357" s="113" t="s">
        <v>1960</v>
      </c>
      <c r="D1357" s="126" t="s">
        <v>3459</v>
      </c>
      <c r="E1357" s="91">
        <v>480</v>
      </c>
      <c r="F1357" s="91">
        <v>0</v>
      </c>
      <c r="G1357" s="92">
        <f t="shared" si="82"/>
        <v>150626.38999999987</v>
      </c>
      <c r="H1357" s="170"/>
      <c r="I1357" s="94">
        <f t="shared" si="84"/>
        <v>-480</v>
      </c>
      <c r="J1357" s="115">
        <f t="shared" si="83"/>
        <v>45412</v>
      </c>
      <c r="K1357" s="116" t="s">
        <v>13</v>
      </c>
    </row>
    <row r="1358" spans="1:11" x14ac:dyDescent="0.15">
      <c r="A1358" s="7" t="s">
        <v>2619</v>
      </c>
      <c r="B1358" s="66">
        <v>45411</v>
      </c>
      <c r="C1358" s="113" t="s">
        <v>1912</v>
      </c>
      <c r="D1358" s="126" t="s">
        <v>3460</v>
      </c>
      <c r="E1358" s="91">
        <v>1542</v>
      </c>
      <c r="F1358" s="91">
        <v>0</v>
      </c>
      <c r="G1358" s="92">
        <f t="shared" si="82"/>
        <v>149084.38999999987</v>
      </c>
      <c r="H1358" s="170"/>
      <c r="I1358" s="94">
        <f t="shared" si="84"/>
        <v>-1542</v>
      </c>
      <c r="J1358" s="115">
        <f t="shared" si="83"/>
        <v>45412</v>
      </c>
      <c r="K1358" s="116" t="s">
        <v>1877</v>
      </c>
    </row>
    <row r="1359" spans="1:11" x14ac:dyDescent="0.15">
      <c r="A1359" s="7" t="s">
        <v>2619</v>
      </c>
      <c r="B1359" s="66">
        <v>45411</v>
      </c>
      <c r="C1359" s="113" t="s">
        <v>2871</v>
      </c>
      <c r="D1359" s="126" t="s">
        <v>3461</v>
      </c>
      <c r="E1359" s="91">
        <v>6420.96</v>
      </c>
      <c r="F1359" s="91">
        <v>0</v>
      </c>
      <c r="G1359" s="92">
        <f t="shared" si="82"/>
        <v>142663.42999999988</v>
      </c>
      <c r="H1359" s="170"/>
      <c r="I1359" s="94">
        <f t="shared" si="84"/>
        <v>-6420.96</v>
      </c>
      <c r="J1359" s="115">
        <f t="shared" si="83"/>
        <v>45412</v>
      </c>
      <c r="K1359" s="116" t="s">
        <v>13</v>
      </c>
    </row>
    <row r="1360" spans="1:11" x14ac:dyDescent="0.15">
      <c r="A1360" s="7" t="s">
        <v>2619</v>
      </c>
      <c r="B1360" s="66">
        <v>45411</v>
      </c>
      <c r="C1360" s="113" t="s">
        <v>2698</v>
      </c>
      <c r="D1360" s="126" t="s">
        <v>3462</v>
      </c>
      <c r="E1360" s="91">
        <v>180</v>
      </c>
      <c r="F1360" s="91">
        <v>0</v>
      </c>
      <c r="G1360" s="92">
        <f t="shared" si="82"/>
        <v>142483.42999999988</v>
      </c>
      <c r="H1360" s="170"/>
      <c r="I1360" s="94">
        <f t="shared" si="84"/>
        <v>-180</v>
      </c>
      <c r="J1360" s="115">
        <f t="shared" si="83"/>
        <v>45412</v>
      </c>
      <c r="K1360" s="116" t="s">
        <v>1873</v>
      </c>
    </row>
    <row r="1361" spans="1:11" x14ac:dyDescent="0.15">
      <c r="A1361" s="7" t="s">
        <v>2619</v>
      </c>
      <c r="B1361" s="66">
        <v>45411</v>
      </c>
      <c r="C1361" s="113" t="s">
        <v>3237</v>
      </c>
      <c r="D1361" s="126" t="s">
        <v>3463</v>
      </c>
      <c r="E1361" s="91">
        <v>1200</v>
      </c>
      <c r="F1361" s="91">
        <v>0</v>
      </c>
      <c r="G1361" s="92">
        <f t="shared" si="82"/>
        <v>141283.42999999988</v>
      </c>
      <c r="H1361" s="170"/>
      <c r="I1361" s="94">
        <f t="shared" si="84"/>
        <v>-1200</v>
      </c>
      <c r="J1361" s="115">
        <f t="shared" si="83"/>
        <v>45412</v>
      </c>
      <c r="K1361" s="116" t="s">
        <v>13</v>
      </c>
    </row>
    <row r="1362" spans="1:11" x14ac:dyDescent="0.15">
      <c r="A1362" s="7" t="s">
        <v>2619</v>
      </c>
      <c r="B1362" s="66">
        <v>45411</v>
      </c>
      <c r="C1362" s="113" t="s">
        <v>1995</v>
      </c>
      <c r="D1362" s="126" t="s">
        <v>3464</v>
      </c>
      <c r="E1362" s="91">
        <v>3009.6</v>
      </c>
      <c r="F1362" s="91">
        <v>0</v>
      </c>
      <c r="G1362" s="92">
        <f t="shared" si="82"/>
        <v>138273.82999999987</v>
      </c>
      <c r="H1362" s="170"/>
      <c r="I1362" s="94">
        <f t="shared" si="84"/>
        <v>-3009.6</v>
      </c>
      <c r="J1362" s="115">
        <f t="shared" si="83"/>
        <v>45412</v>
      </c>
      <c r="K1362" s="116" t="s">
        <v>13</v>
      </c>
    </row>
    <row r="1363" spans="1:11" x14ac:dyDescent="0.15">
      <c r="A1363" s="7" t="s">
        <v>2619</v>
      </c>
      <c r="B1363" s="66">
        <v>45411</v>
      </c>
      <c r="C1363" s="113" t="s">
        <v>2765</v>
      </c>
      <c r="D1363" s="126" t="s">
        <v>3465</v>
      </c>
      <c r="E1363" s="91">
        <v>360</v>
      </c>
      <c r="F1363" s="91">
        <v>0</v>
      </c>
      <c r="G1363" s="92">
        <f t="shared" si="82"/>
        <v>137913.82999999987</v>
      </c>
      <c r="H1363" s="170"/>
      <c r="I1363" s="94">
        <f t="shared" si="84"/>
        <v>-360</v>
      </c>
      <c r="J1363" s="115">
        <f t="shared" si="83"/>
        <v>45412</v>
      </c>
      <c r="K1363" s="116" t="s">
        <v>13</v>
      </c>
    </row>
    <row r="1364" spans="1:11" x14ac:dyDescent="0.15">
      <c r="A1364" s="7" t="s">
        <v>2619</v>
      </c>
      <c r="B1364" s="66">
        <v>45411</v>
      </c>
      <c r="C1364" s="113" t="s">
        <v>2765</v>
      </c>
      <c r="D1364" s="126" t="s">
        <v>3466</v>
      </c>
      <c r="E1364" s="91">
        <v>3000</v>
      </c>
      <c r="F1364" s="91">
        <v>0</v>
      </c>
      <c r="G1364" s="92">
        <f t="shared" si="82"/>
        <v>134913.82999999987</v>
      </c>
      <c r="H1364" s="170"/>
      <c r="I1364" s="94">
        <f t="shared" si="84"/>
        <v>-3000</v>
      </c>
      <c r="J1364" s="115">
        <f t="shared" si="83"/>
        <v>45412</v>
      </c>
      <c r="K1364" s="116" t="s">
        <v>13</v>
      </c>
    </row>
    <row r="1365" spans="1:11" x14ac:dyDescent="0.15">
      <c r="A1365" s="7" t="s">
        <v>2619</v>
      </c>
      <c r="B1365" s="66">
        <v>45411</v>
      </c>
      <c r="C1365" s="113" t="s">
        <v>3389</v>
      </c>
      <c r="D1365" s="126" t="s">
        <v>3467</v>
      </c>
      <c r="E1365" s="91">
        <v>943.8</v>
      </c>
      <c r="F1365" s="91">
        <v>0</v>
      </c>
      <c r="G1365" s="92">
        <f t="shared" si="82"/>
        <v>133970.02999999988</v>
      </c>
      <c r="H1365" s="170"/>
      <c r="I1365" s="94">
        <f t="shared" si="84"/>
        <v>-943.8</v>
      </c>
      <c r="J1365" s="115">
        <f t="shared" si="83"/>
        <v>45412</v>
      </c>
      <c r="K1365" s="116" t="s">
        <v>13</v>
      </c>
    </row>
    <row r="1366" spans="1:11" x14ac:dyDescent="0.15">
      <c r="A1366" s="7" t="s">
        <v>2619</v>
      </c>
      <c r="B1366" s="66">
        <v>45411</v>
      </c>
      <c r="C1366" s="113" t="s">
        <v>2131</v>
      </c>
      <c r="D1366" s="126" t="s">
        <v>3468</v>
      </c>
      <c r="E1366" s="91">
        <v>67.03</v>
      </c>
      <c r="F1366" s="91">
        <v>0</v>
      </c>
      <c r="G1366" s="92">
        <f t="shared" si="82"/>
        <v>133902.99999999988</v>
      </c>
      <c r="H1366" s="170"/>
      <c r="I1366" s="94">
        <f t="shared" si="84"/>
        <v>-67.03</v>
      </c>
      <c r="J1366" s="115">
        <f t="shared" si="83"/>
        <v>45412</v>
      </c>
      <c r="K1366" s="116" t="s">
        <v>1882</v>
      </c>
    </row>
    <row r="1367" spans="1:11" x14ac:dyDescent="0.15">
      <c r="A1367" s="7" t="s">
        <v>2619</v>
      </c>
      <c r="B1367" s="66">
        <v>45411</v>
      </c>
      <c r="C1367" s="113" t="s">
        <v>2131</v>
      </c>
      <c r="D1367" s="126" t="s">
        <v>3469</v>
      </c>
      <c r="E1367" s="91">
        <v>26.37</v>
      </c>
      <c r="F1367" s="91">
        <v>0</v>
      </c>
      <c r="G1367" s="92">
        <f t="shared" si="82"/>
        <v>133876.62999999989</v>
      </c>
      <c r="H1367" s="170"/>
      <c r="I1367" s="94">
        <f t="shared" si="84"/>
        <v>-26.37</v>
      </c>
      <c r="J1367" s="115">
        <f t="shared" si="83"/>
        <v>45412</v>
      </c>
      <c r="K1367" s="116" t="s">
        <v>1882</v>
      </c>
    </row>
    <row r="1368" spans="1:11" x14ac:dyDescent="0.15">
      <c r="A1368" s="7" t="s">
        <v>2619</v>
      </c>
      <c r="B1368" s="66">
        <v>45411</v>
      </c>
      <c r="C1368" s="113" t="s">
        <v>2131</v>
      </c>
      <c r="D1368" s="126" t="s">
        <v>3470</v>
      </c>
      <c r="E1368" s="91">
        <v>31.55</v>
      </c>
      <c r="F1368" s="91">
        <v>0</v>
      </c>
      <c r="G1368" s="92">
        <f t="shared" si="82"/>
        <v>133845.0799999999</v>
      </c>
      <c r="H1368" s="170"/>
      <c r="I1368" s="94">
        <f t="shared" si="84"/>
        <v>-31.55</v>
      </c>
      <c r="J1368" s="115">
        <f t="shared" si="83"/>
        <v>45412</v>
      </c>
      <c r="K1368" s="116" t="s">
        <v>1882</v>
      </c>
    </row>
    <row r="1369" spans="1:11" x14ac:dyDescent="0.15">
      <c r="A1369" s="7" t="s">
        <v>2619</v>
      </c>
      <c r="B1369" s="66">
        <v>45411</v>
      </c>
      <c r="C1369" s="113" t="s">
        <v>2131</v>
      </c>
      <c r="D1369" s="126" t="s">
        <v>3471</v>
      </c>
      <c r="E1369" s="91">
        <v>22.62</v>
      </c>
      <c r="F1369" s="91">
        <v>0</v>
      </c>
      <c r="G1369" s="92">
        <f t="shared" si="82"/>
        <v>133822.4599999999</v>
      </c>
      <c r="H1369" s="170"/>
      <c r="I1369" s="94">
        <f t="shared" si="84"/>
        <v>-22.62</v>
      </c>
      <c r="J1369" s="115">
        <f t="shared" si="83"/>
        <v>45412</v>
      </c>
      <c r="K1369" s="116" t="s">
        <v>1882</v>
      </c>
    </row>
    <row r="1370" spans="1:11" x14ac:dyDescent="0.15">
      <c r="A1370" s="7" t="s">
        <v>2619</v>
      </c>
      <c r="B1370" s="66">
        <v>45411</v>
      </c>
      <c r="C1370" s="113" t="s">
        <v>2131</v>
      </c>
      <c r="D1370" s="126" t="s">
        <v>3472</v>
      </c>
      <c r="E1370" s="91">
        <v>14.9</v>
      </c>
      <c r="F1370" s="91">
        <v>0</v>
      </c>
      <c r="G1370" s="92">
        <f t="shared" si="82"/>
        <v>133807.55999999991</v>
      </c>
      <c r="H1370" s="170"/>
      <c r="I1370" s="94">
        <f t="shared" si="84"/>
        <v>-14.9</v>
      </c>
      <c r="J1370" s="115">
        <f t="shared" si="83"/>
        <v>45412</v>
      </c>
      <c r="K1370" s="116" t="s">
        <v>1882</v>
      </c>
    </row>
    <row r="1371" spans="1:11" x14ac:dyDescent="0.15">
      <c r="A1371" s="7" t="s">
        <v>2619</v>
      </c>
      <c r="B1371" s="66">
        <v>45411</v>
      </c>
      <c r="C1371" s="113" t="s">
        <v>2131</v>
      </c>
      <c r="D1371" s="126" t="s">
        <v>3473</v>
      </c>
      <c r="E1371" s="91">
        <v>161.6</v>
      </c>
      <c r="F1371" s="91">
        <v>0</v>
      </c>
      <c r="G1371" s="92">
        <f t="shared" si="82"/>
        <v>133645.9599999999</v>
      </c>
      <c r="H1371" s="170"/>
      <c r="I1371" s="94">
        <f t="shared" si="84"/>
        <v>-161.6</v>
      </c>
      <c r="J1371" s="115">
        <f t="shared" si="83"/>
        <v>45412</v>
      </c>
      <c r="K1371" s="116" t="s">
        <v>1882</v>
      </c>
    </row>
    <row r="1372" spans="1:11" x14ac:dyDescent="0.15">
      <c r="A1372" s="7" t="s">
        <v>2619</v>
      </c>
      <c r="B1372" s="66">
        <v>45411</v>
      </c>
      <c r="C1372" s="113" t="s">
        <v>2131</v>
      </c>
      <c r="D1372" s="126" t="s">
        <v>3474</v>
      </c>
      <c r="E1372" s="91">
        <v>6.16</v>
      </c>
      <c r="F1372" s="91">
        <v>0</v>
      </c>
      <c r="G1372" s="92">
        <f t="shared" si="82"/>
        <v>133639.7999999999</v>
      </c>
      <c r="H1372" s="170"/>
      <c r="I1372" s="94">
        <f t="shared" si="84"/>
        <v>-6.16</v>
      </c>
      <c r="J1372" s="115">
        <f t="shared" si="83"/>
        <v>45412</v>
      </c>
      <c r="K1372" s="116" t="s">
        <v>1882</v>
      </c>
    </row>
    <row r="1373" spans="1:11" x14ac:dyDescent="0.15">
      <c r="A1373" s="7" t="s">
        <v>2619</v>
      </c>
      <c r="B1373" s="66">
        <v>45411</v>
      </c>
      <c r="C1373" s="113" t="s">
        <v>2131</v>
      </c>
      <c r="D1373" s="126" t="s">
        <v>3475</v>
      </c>
      <c r="E1373" s="91">
        <v>40.56</v>
      </c>
      <c r="F1373" s="91">
        <v>0</v>
      </c>
      <c r="G1373" s="92">
        <f t="shared" si="82"/>
        <v>133599.2399999999</v>
      </c>
      <c r="H1373" s="170"/>
      <c r="I1373" s="94">
        <f t="shared" si="84"/>
        <v>-40.56</v>
      </c>
      <c r="J1373" s="115">
        <f t="shared" si="83"/>
        <v>45412</v>
      </c>
      <c r="K1373" s="116" t="s">
        <v>1882</v>
      </c>
    </row>
    <row r="1374" spans="1:11" x14ac:dyDescent="0.15">
      <c r="A1374" s="7" t="s">
        <v>2619</v>
      </c>
      <c r="B1374" s="66">
        <v>45411</v>
      </c>
      <c r="C1374" s="113" t="s">
        <v>2131</v>
      </c>
      <c r="D1374" s="126" t="s">
        <v>3476</v>
      </c>
      <c r="E1374" s="91">
        <v>2.75</v>
      </c>
      <c r="F1374" s="91">
        <v>0</v>
      </c>
      <c r="G1374" s="92">
        <f t="shared" si="82"/>
        <v>133596.4899999999</v>
      </c>
      <c r="H1374" s="170"/>
      <c r="I1374" s="94">
        <f t="shared" si="84"/>
        <v>-2.75</v>
      </c>
      <c r="J1374" s="115">
        <f t="shared" si="83"/>
        <v>45412</v>
      </c>
      <c r="K1374" s="116" t="s">
        <v>1882</v>
      </c>
    </row>
    <row r="1375" spans="1:11" x14ac:dyDescent="0.15">
      <c r="A1375" s="7" t="s">
        <v>2619</v>
      </c>
      <c r="B1375" s="66">
        <v>45411</v>
      </c>
      <c r="C1375" s="113" t="s">
        <v>2131</v>
      </c>
      <c r="D1375" s="126" t="s">
        <v>3477</v>
      </c>
      <c r="E1375" s="91">
        <v>151.16</v>
      </c>
      <c r="F1375" s="91">
        <v>0</v>
      </c>
      <c r="G1375" s="92">
        <f t="shared" si="82"/>
        <v>133445.3299999999</v>
      </c>
      <c r="H1375" s="170"/>
      <c r="I1375" s="94">
        <f t="shared" si="84"/>
        <v>-151.16</v>
      </c>
      <c r="J1375" s="115">
        <f t="shared" si="83"/>
        <v>45412</v>
      </c>
      <c r="K1375" s="116" t="s">
        <v>1882</v>
      </c>
    </row>
    <row r="1376" spans="1:11" x14ac:dyDescent="0.15">
      <c r="A1376" s="7" t="s">
        <v>2619</v>
      </c>
      <c r="B1376" s="66">
        <v>45411</v>
      </c>
      <c r="C1376" s="113" t="s">
        <v>2131</v>
      </c>
      <c r="D1376" s="126" t="s">
        <v>3478</v>
      </c>
      <c r="E1376" s="91">
        <v>107.52</v>
      </c>
      <c r="F1376" s="91">
        <v>0</v>
      </c>
      <c r="G1376" s="92">
        <f t="shared" si="82"/>
        <v>133337.80999999991</v>
      </c>
      <c r="H1376" s="170"/>
      <c r="I1376" s="94">
        <f t="shared" si="84"/>
        <v>-107.52</v>
      </c>
      <c r="J1376" s="115">
        <f t="shared" si="83"/>
        <v>45412</v>
      </c>
      <c r="K1376" s="116" t="s">
        <v>1882</v>
      </c>
    </row>
    <row r="1377" spans="1:11" x14ac:dyDescent="0.15">
      <c r="A1377" s="7" t="s">
        <v>2619</v>
      </c>
      <c r="B1377" s="66">
        <v>45411</v>
      </c>
      <c r="C1377" s="113" t="s">
        <v>1905</v>
      </c>
      <c r="D1377" s="126" t="s">
        <v>3479</v>
      </c>
      <c r="E1377" s="91">
        <v>154.16999999999999</v>
      </c>
      <c r="F1377" s="91">
        <v>0</v>
      </c>
      <c r="G1377" s="92">
        <f t="shared" si="82"/>
        <v>133183.6399999999</v>
      </c>
      <c r="H1377" s="170"/>
      <c r="I1377" s="94">
        <f t="shared" si="84"/>
        <v>-154.16999999999999</v>
      </c>
      <c r="J1377" s="115">
        <f t="shared" si="83"/>
        <v>45412</v>
      </c>
      <c r="K1377" s="116" t="s">
        <v>1882</v>
      </c>
    </row>
    <row r="1378" spans="1:11" x14ac:dyDescent="0.15">
      <c r="A1378" s="7" t="s">
        <v>2619</v>
      </c>
      <c r="B1378" s="66">
        <v>45411</v>
      </c>
      <c r="C1378" s="113" t="s">
        <v>2131</v>
      </c>
      <c r="D1378" s="126" t="s">
        <v>3480</v>
      </c>
      <c r="E1378" s="91">
        <v>1.28</v>
      </c>
      <c r="F1378" s="91">
        <v>0</v>
      </c>
      <c r="G1378" s="92">
        <f t="shared" si="82"/>
        <v>133182.3599999999</v>
      </c>
      <c r="H1378" s="170"/>
      <c r="I1378" s="94">
        <f t="shared" si="84"/>
        <v>-1.28</v>
      </c>
      <c r="J1378" s="115">
        <f t="shared" si="83"/>
        <v>45412</v>
      </c>
      <c r="K1378" s="116" t="s">
        <v>1882</v>
      </c>
    </row>
    <row r="1379" spans="1:11" x14ac:dyDescent="0.15">
      <c r="A1379" s="7" t="s">
        <v>2619</v>
      </c>
      <c r="B1379" s="66">
        <v>45411</v>
      </c>
      <c r="C1379" s="113" t="s">
        <v>1905</v>
      </c>
      <c r="D1379" s="126" t="s">
        <v>3481</v>
      </c>
      <c r="E1379" s="91">
        <v>125.34</v>
      </c>
      <c r="F1379" s="91">
        <v>0</v>
      </c>
      <c r="G1379" s="92">
        <f t="shared" si="82"/>
        <v>133057.0199999999</v>
      </c>
      <c r="H1379" s="170"/>
      <c r="I1379" s="94">
        <f t="shared" si="84"/>
        <v>-125.34</v>
      </c>
      <c r="J1379" s="115">
        <f t="shared" si="83"/>
        <v>45412</v>
      </c>
      <c r="K1379" s="116" t="s">
        <v>1882</v>
      </c>
    </row>
    <row r="1380" spans="1:11" x14ac:dyDescent="0.15">
      <c r="A1380" s="7" t="s">
        <v>2619</v>
      </c>
      <c r="B1380" s="66">
        <v>45411</v>
      </c>
      <c r="C1380" s="113" t="s">
        <v>1905</v>
      </c>
      <c r="D1380" s="126" t="s">
        <v>3482</v>
      </c>
      <c r="E1380" s="91">
        <v>140.69</v>
      </c>
      <c r="F1380" s="91">
        <v>0</v>
      </c>
      <c r="G1380" s="92">
        <f t="shared" si="82"/>
        <v>132916.3299999999</v>
      </c>
      <c r="H1380" s="170"/>
      <c r="I1380" s="94">
        <f t="shared" si="84"/>
        <v>-140.69</v>
      </c>
      <c r="J1380" s="115">
        <f t="shared" si="83"/>
        <v>45412</v>
      </c>
      <c r="K1380" s="116" t="s">
        <v>1882</v>
      </c>
    </row>
    <row r="1381" spans="1:11" x14ac:dyDescent="0.15">
      <c r="A1381" s="7" t="s">
        <v>2619</v>
      </c>
      <c r="B1381" s="66">
        <v>45411</v>
      </c>
      <c r="C1381" s="113" t="s">
        <v>1905</v>
      </c>
      <c r="D1381" s="126" t="s">
        <v>3483</v>
      </c>
      <c r="E1381" s="91">
        <v>250.75</v>
      </c>
      <c r="F1381" s="91">
        <v>0</v>
      </c>
      <c r="G1381" s="92">
        <f t="shared" si="82"/>
        <v>132665.5799999999</v>
      </c>
      <c r="H1381" s="170"/>
      <c r="I1381" s="94">
        <f t="shared" si="84"/>
        <v>-250.75</v>
      </c>
      <c r="J1381" s="115">
        <f t="shared" si="83"/>
        <v>45412</v>
      </c>
      <c r="K1381" s="116" t="s">
        <v>1882</v>
      </c>
    </row>
    <row r="1382" spans="1:11" x14ac:dyDescent="0.15">
      <c r="A1382" s="7" t="s">
        <v>2619</v>
      </c>
      <c r="B1382" s="66">
        <v>45411</v>
      </c>
      <c r="C1382" s="113" t="s">
        <v>1905</v>
      </c>
      <c r="D1382" s="126" t="s">
        <v>3484</v>
      </c>
      <c r="E1382" s="91">
        <v>33.729999999999997</v>
      </c>
      <c r="F1382" s="91">
        <v>0</v>
      </c>
      <c r="G1382" s="92">
        <f t="shared" si="82"/>
        <v>132631.84999999989</v>
      </c>
      <c r="H1382" s="170"/>
      <c r="I1382" s="94">
        <f t="shared" si="84"/>
        <v>-33.729999999999997</v>
      </c>
      <c r="J1382" s="115">
        <f t="shared" si="83"/>
        <v>45412</v>
      </c>
      <c r="K1382" s="116" t="s">
        <v>1882</v>
      </c>
    </row>
    <row r="1383" spans="1:11" x14ac:dyDescent="0.15">
      <c r="A1383" s="7" t="s">
        <v>2619</v>
      </c>
      <c r="B1383" s="66">
        <v>45411</v>
      </c>
      <c r="C1383" s="113" t="s">
        <v>1905</v>
      </c>
      <c r="D1383" s="126" t="s">
        <v>3485</v>
      </c>
      <c r="E1383" s="91">
        <v>1816.97</v>
      </c>
      <c r="F1383" s="91">
        <v>0</v>
      </c>
      <c r="G1383" s="92">
        <f t="shared" si="82"/>
        <v>130814.87999999989</v>
      </c>
      <c r="H1383" s="170"/>
      <c r="I1383" s="94">
        <f t="shared" si="84"/>
        <v>-1816.97</v>
      </c>
      <c r="J1383" s="115">
        <f t="shared" si="83"/>
        <v>45412</v>
      </c>
      <c r="K1383" s="116" t="s">
        <v>1882</v>
      </c>
    </row>
    <row r="1384" spans="1:11" x14ac:dyDescent="0.15">
      <c r="A1384" s="7" t="s">
        <v>2619</v>
      </c>
      <c r="B1384" s="66">
        <v>45411</v>
      </c>
      <c r="C1384" s="113" t="s">
        <v>1905</v>
      </c>
      <c r="D1384" s="126" t="s">
        <v>3486</v>
      </c>
      <c r="E1384" s="91">
        <v>235.75</v>
      </c>
      <c r="F1384" s="91">
        <v>0</v>
      </c>
      <c r="G1384" s="92">
        <f t="shared" ref="G1384:G1447" si="85">G1383+F1384-E1384</f>
        <v>130579.12999999989</v>
      </c>
      <c r="H1384" s="170"/>
      <c r="I1384" s="94">
        <f t="shared" si="84"/>
        <v>-235.75</v>
      </c>
      <c r="J1384" s="115">
        <f t="shared" ref="J1384:J1447" si="86">EOMONTH(B1384,0)</f>
        <v>45412</v>
      </c>
      <c r="K1384" s="116" t="s">
        <v>1882</v>
      </c>
    </row>
    <row r="1385" spans="1:11" x14ac:dyDescent="0.15">
      <c r="A1385" s="7" t="s">
        <v>2619</v>
      </c>
      <c r="B1385" s="66">
        <v>45411</v>
      </c>
      <c r="C1385" s="113" t="s">
        <v>1905</v>
      </c>
      <c r="D1385" s="126" t="s">
        <v>3487</v>
      </c>
      <c r="E1385" s="91">
        <v>259</v>
      </c>
      <c r="F1385" s="91">
        <v>0</v>
      </c>
      <c r="G1385" s="92">
        <f t="shared" si="85"/>
        <v>130320.12999999989</v>
      </c>
      <c r="H1385" s="170"/>
      <c r="I1385" s="94">
        <f t="shared" si="84"/>
        <v>-259</v>
      </c>
      <c r="J1385" s="115">
        <f t="shared" si="86"/>
        <v>45412</v>
      </c>
      <c r="K1385" s="116" t="s">
        <v>1882</v>
      </c>
    </row>
    <row r="1386" spans="1:11" x14ac:dyDescent="0.15">
      <c r="A1386" s="7" t="s">
        <v>2619</v>
      </c>
      <c r="B1386" s="66">
        <v>45411</v>
      </c>
      <c r="C1386" s="113" t="s">
        <v>1905</v>
      </c>
      <c r="D1386" s="126" t="s">
        <v>3488</v>
      </c>
      <c r="E1386" s="91">
        <v>52.13</v>
      </c>
      <c r="F1386" s="91">
        <v>0</v>
      </c>
      <c r="G1386" s="92">
        <f t="shared" si="85"/>
        <v>130267.99999999988</v>
      </c>
      <c r="H1386" s="170"/>
      <c r="I1386" s="94">
        <f t="shared" si="84"/>
        <v>-52.13</v>
      </c>
      <c r="J1386" s="115">
        <f t="shared" si="86"/>
        <v>45412</v>
      </c>
      <c r="K1386" s="116" t="s">
        <v>1882</v>
      </c>
    </row>
    <row r="1387" spans="1:11" x14ac:dyDescent="0.15">
      <c r="A1387" s="7" t="s">
        <v>2619</v>
      </c>
      <c r="B1387" s="66">
        <v>45411</v>
      </c>
      <c r="C1387" s="113" t="s">
        <v>1905</v>
      </c>
      <c r="D1387" s="126" t="s">
        <v>3489</v>
      </c>
      <c r="E1387" s="91">
        <v>108.69</v>
      </c>
      <c r="F1387" s="91">
        <v>0</v>
      </c>
      <c r="G1387" s="92">
        <f t="shared" si="85"/>
        <v>130159.30999999988</v>
      </c>
      <c r="H1387" s="170"/>
      <c r="I1387" s="94">
        <f t="shared" si="84"/>
        <v>-108.69</v>
      </c>
      <c r="J1387" s="115">
        <f t="shared" si="86"/>
        <v>45412</v>
      </c>
      <c r="K1387" s="116" t="s">
        <v>1882</v>
      </c>
    </row>
    <row r="1388" spans="1:11" x14ac:dyDescent="0.15">
      <c r="A1388" s="7" t="s">
        <v>2619</v>
      </c>
      <c r="B1388" s="66">
        <v>45411</v>
      </c>
      <c r="C1388" s="113" t="s">
        <v>1905</v>
      </c>
      <c r="D1388" s="126" t="s">
        <v>3490</v>
      </c>
      <c r="E1388" s="91">
        <v>292.77</v>
      </c>
      <c r="F1388" s="91">
        <v>0</v>
      </c>
      <c r="G1388" s="92">
        <f t="shared" si="85"/>
        <v>129866.53999999988</v>
      </c>
      <c r="H1388" s="170"/>
      <c r="I1388" s="94">
        <f t="shared" si="84"/>
        <v>-292.77</v>
      </c>
      <c r="J1388" s="115">
        <f t="shared" si="86"/>
        <v>45412</v>
      </c>
      <c r="K1388" s="116" t="s">
        <v>1882</v>
      </c>
    </row>
    <row r="1389" spans="1:11" x14ac:dyDescent="0.15">
      <c r="A1389" s="7" t="s">
        <v>2619</v>
      </c>
      <c r="B1389" s="66">
        <v>45411</v>
      </c>
      <c r="C1389" s="113" t="s">
        <v>2131</v>
      </c>
      <c r="D1389" s="126" t="s">
        <v>3491</v>
      </c>
      <c r="E1389" s="91">
        <v>44.02</v>
      </c>
      <c r="F1389" s="91">
        <v>0</v>
      </c>
      <c r="G1389" s="92">
        <f t="shared" si="85"/>
        <v>129822.51999999987</v>
      </c>
      <c r="H1389" s="170"/>
      <c r="I1389" s="94">
        <f t="shared" si="84"/>
        <v>-44.02</v>
      </c>
      <c r="J1389" s="115">
        <f t="shared" si="86"/>
        <v>45412</v>
      </c>
      <c r="K1389" s="116" t="s">
        <v>1882</v>
      </c>
    </row>
    <row r="1390" spans="1:11" x14ac:dyDescent="0.15">
      <c r="A1390" s="7" t="s">
        <v>2619</v>
      </c>
      <c r="B1390" s="66">
        <v>45411</v>
      </c>
      <c r="C1390" s="113" t="s">
        <v>1905</v>
      </c>
      <c r="D1390" s="126" t="s">
        <v>3492</v>
      </c>
      <c r="E1390" s="91">
        <v>21.32</v>
      </c>
      <c r="F1390" s="91">
        <v>0</v>
      </c>
      <c r="G1390" s="92">
        <f t="shared" si="85"/>
        <v>129801.19999999987</v>
      </c>
      <c r="H1390" s="170"/>
      <c r="I1390" s="94">
        <f t="shared" si="84"/>
        <v>-21.32</v>
      </c>
      <c r="J1390" s="115">
        <f t="shared" si="86"/>
        <v>45412</v>
      </c>
      <c r="K1390" s="116" t="s">
        <v>1882</v>
      </c>
    </row>
    <row r="1391" spans="1:11" x14ac:dyDescent="0.15">
      <c r="A1391" s="7" t="s">
        <v>2619</v>
      </c>
      <c r="B1391" s="66">
        <v>45411</v>
      </c>
      <c r="C1391" s="113" t="s">
        <v>1905</v>
      </c>
      <c r="D1391" s="126" t="s">
        <v>3493</v>
      </c>
      <c r="E1391" s="91">
        <v>217.68</v>
      </c>
      <c r="F1391" s="91">
        <v>0</v>
      </c>
      <c r="G1391" s="92">
        <f t="shared" si="85"/>
        <v>129583.51999999987</v>
      </c>
      <c r="H1391" s="170"/>
      <c r="I1391" s="94">
        <f t="shared" si="84"/>
        <v>-217.68</v>
      </c>
      <c r="J1391" s="115">
        <f t="shared" si="86"/>
        <v>45412</v>
      </c>
      <c r="K1391" s="116" t="s">
        <v>1882</v>
      </c>
    </row>
    <row r="1392" spans="1:11" x14ac:dyDescent="0.15">
      <c r="A1392" s="7" t="s">
        <v>2619</v>
      </c>
      <c r="B1392" s="66">
        <v>45411</v>
      </c>
      <c r="C1392" s="113" t="s">
        <v>1905</v>
      </c>
      <c r="D1392" s="126" t="s">
        <v>3494</v>
      </c>
      <c r="E1392" s="91">
        <v>27.06</v>
      </c>
      <c r="F1392" s="91">
        <v>0</v>
      </c>
      <c r="G1392" s="92">
        <f t="shared" si="85"/>
        <v>129556.45999999988</v>
      </c>
      <c r="H1392" s="170"/>
      <c r="I1392" s="94">
        <f t="shared" si="84"/>
        <v>-27.06</v>
      </c>
      <c r="J1392" s="115">
        <f t="shared" si="86"/>
        <v>45412</v>
      </c>
      <c r="K1392" s="116" t="s">
        <v>1882</v>
      </c>
    </row>
    <row r="1393" spans="1:11" x14ac:dyDescent="0.15">
      <c r="A1393" s="7" t="s">
        <v>2619</v>
      </c>
      <c r="B1393" s="66">
        <v>45411</v>
      </c>
      <c r="C1393" s="113" t="s">
        <v>1905</v>
      </c>
      <c r="D1393" s="126" t="s">
        <v>3495</v>
      </c>
      <c r="E1393" s="91">
        <v>76.349999999999994</v>
      </c>
      <c r="F1393" s="91">
        <v>0</v>
      </c>
      <c r="G1393" s="92">
        <f t="shared" si="85"/>
        <v>129480.10999999987</v>
      </c>
      <c r="H1393" s="170"/>
      <c r="I1393" s="94">
        <f t="shared" si="84"/>
        <v>-76.349999999999994</v>
      </c>
      <c r="J1393" s="115">
        <f t="shared" si="86"/>
        <v>45412</v>
      </c>
      <c r="K1393" s="116" t="s">
        <v>1882</v>
      </c>
    </row>
    <row r="1394" spans="1:11" x14ac:dyDescent="0.15">
      <c r="A1394" s="7" t="s">
        <v>2619</v>
      </c>
      <c r="B1394" s="66">
        <v>45411</v>
      </c>
      <c r="C1394" s="113" t="s">
        <v>1905</v>
      </c>
      <c r="D1394" s="126" t="s">
        <v>3496</v>
      </c>
      <c r="E1394" s="91">
        <v>24.32</v>
      </c>
      <c r="F1394" s="91">
        <v>0</v>
      </c>
      <c r="G1394" s="92">
        <f t="shared" si="85"/>
        <v>129455.78999999986</v>
      </c>
      <c r="H1394" s="170"/>
      <c r="I1394" s="94">
        <f t="shared" si="84"/>
        <v>-24.32</v>
      </c>
      <c r="J1394" s="115">
        <f t="shared" si="86"/>
        <v>45412</v>
      </c>
      <c r="K1394" s="116" t="s">
        <v>1882</v>
      </c>
    </row>
    <row r="1395" spans="1:11" x14ac:dyDescent="0.15">
      <c r="A1395" s="7" t="s">
        <v>2619</v>
      </c>
      <c r="B1395" s="66">
        <v>45411</v>
      </c>
      <c r="C1395" s="113" t="s">
        <v>1905</v>
      </c>
      <c r="D1395" s="126" t="s">
        <v>3497</v>
      </c>
      <c r="E1395" s="91">
        <v>219.76</v>
      </c>
      <c r="F1395" s="91">
        <v>0</v>
      </c>
      <c r="G1395" s="92">
        <f t="shared" si="85"/>
        <v>129236.02999999987</v>
      </c>
      <c r="H1395" s="170"/>
      <c r="I1395" s="94">
        <f t="shared" si="84"/>
        <v>-219.76</v>
      </c>
      <c r="J1395" s="115">
        <f t="shared" si="86"/>
        <v>45412</v>
      </c>
      <c r="K1395" s="116" t="s">
        <v>1882</v>
      </c>
    </row>
    <row r="1396" spans="1:11" x14ac:dyDescent="0.15">
      <c r="A1396" s="7" t="s">
        <v>2619</v>
      </c>
      <c r="B1396" s="66">
        <v>45411</v>
      </c>
      <c r="C1396" s="113" t="s">
        <v>1905</v>
      </c>
      <c r="D1396" s="126" t="s">
        <v>3498</v>
      </c>
      <c r="E1396" s="91">
        <v>134.34</v>
      </c>
      <c r="F1396" s="91">
        <v>0</v>
      </c>
      <c r="G1396" s="92">
        <f t="shared" si="85"/>
        <v>129101.68999999987</v>
      </c>
      <c r="H1396" s="170"/>
      <c r="I1396" s="94">
        <f t="shared" si="84"/>
        <v>-134.34</v>
      </c>
      <c r="J1396" s="115">
        <f t="shared" si="86"/>
        <v>45412</v>
      </c>
      <c r="K1396" s="116" t="s">
        <v>1882</v>
      </c>
    </row>
    <row r="1397" spans="1:11" x14ac:dyDescent="0.15">
      <c r="A1397" s="7" t="s">
        <v>2619</v>
      </c>
      <c r="B1397" s="66">
        <v>45411</v>
      </c>
      <c r="C1397" s="113" t="s">
        <v>1905</v>
      </c>
      <c r="D1397" s="126" t="s">
        <v>3499</v>
      </c>
      <c r="E1397" s="91">
        <v>181.5</v>
      </c>
      <c r="F1397" s="91">
        <v>0</v>
      </c>
      <c r="G1397" s="92">
        <f t="shared" si="85"/>
        <v>128920.18999999987</v>
      </c>
      <c r="H1397" s="170"/>
      <c r="I1397" s="94">
        <f t="shared" si="84"/>
        <v>-181.5</v>
      </c>
      <c r="J1397" s="115">
        <f t="shared" si="86"/>
        <v>45412</v>
      </c>
      <c r="K1397" s="116" t="s">
        <v>1882</v>
      </c>
    </row>
    <row r="1398" spans="1:11" x14ac:dyDescent="0.15">
      <c r="A1398" s="7" t="s">
        <v>2619</v>
      </c>
      <c r="B1398" s="66">
        <v>45411</v>
      </c>
      <c r="C1398" s="113" t="s">
        <v>2131</v>
      </c>
      <c r="D1398" s="126" t="s">
        <v>3500</v>
      </c>
      <c r="E1398" s="91">
        <v>19.5</v>
      </c>
      <c r="F1398" s="91">
        <v>0</v>
      </c>
      <c r="G1398" s="92">
        <f t="shared" si="85"/>
        <v>128900.68999999987</v>
      </c>
      <c r="H1398" s="170"/>
      <c r="I1398" s="94">
        <f t="shared" si="84"/>
        <v>-19.5</v>
      </c>
      <c r="J1398" s="115">
        <f t="shared" si="86"/>
        <v>45412</v>
      </c>
      <c r="K1398" s="116" t="s">
        <v>1882</v>
      </c>
    </row>
    <row r="1399" spans="1:11" x14ac:dyDescent="0.15">
      <c r="A1399" s="7" t="s">
        <v>2619</v>
      </c>
      <c r="B1399" s="66">
        <v>45411</v>
      </c>
      <c r="C1399" s="113" t="s">
        <v>2131</v>
      </c>
      <c r="D1399" s="126" t="s">
        <v>3501</v>
      </c>
      <c r="E1399" s="91">
        <v>32.65</v>
      </c>
      <c r="F1399" s="91">
        <v>0</v>
      </c>
      <c r="G1399" s="92">
        <f t="shared" si="85"/>
        <v>128868.03999999988</v>
      </c>
      <c r="H1399" s="170"/>
      <c r="I1399" s="94">
        <f t="shared" si="84"/>
        <v>-32.65</v>
      </c>
      <c r="J1399" s="115">
        <f t="shared" si="86"/>
        <v>45412</v>
      </c>
      <c r="K1399" s="116" t="s">
        <v>1882</v>
      </c>
    </row>
    <row r="1400" spans="1:11" x14ac:dyDescent="0.15">
      <c r="A1400" s="7" t="s">
        <v>2619</v>
      </c>
      <c r="B1400" s="66">
        <v>45411</v>
      </c>
      <c r="C1400" s="113" t="s">
        <v>2131</v>
      </c>
      <c r="D1400" s="126" t="s">
        <v>3502</v>
      </c>
      <c r="E1400" s="91">
        <v>18.71</v>
      </c>
      <c r="F1400" s="91">
        <v>0</v>
      </c>
      <c r="G1400" s="92">
        <f t="shared" si="85"/>
        <v>128849.32999999987</v>
      </c>
      <c r="H1400" s="170"/>
      <c r="I1400" s="94">
        <f t="shared" si="84"/>
        <v>-18.71</v>
      </c>
      <c r="J1400" s="115">
        <f t="shared" si="86"/>
        <v>45412</v>
      </c>
      <c r="K1400" s="116" t="s">
        <v>1882</v>
      </c>
    </row>
    <row r="1401" spans="1:11" x14ac:dyDescent="0.15">
      <c r="A1401" s="7" t="s">
        <v>2619</v>
      </c>
      <c r="B1401" s="66">
        <v>45411</v>
      </c>
      <c r="C1401" s="113" t="s">
        <v>2131</v>
      </c>
      <c r="D1401" s="126" t="s">
        <v>3503</v>
      </c>
      <c r="E1401" s="91">
        <v>16.04</v>
      </c>
      <c r="F1401" s="91">
        <v>0</v>
      </c>
      <c r="G1401" s="92">
        <f t="shared" si="85"/>
        <v>128833.28999999988</v>
      </c>
      <c r="H1401" s="170"/>
      <c r="I1401" s="94">
        <f t="shared" si="84"/>
        <v>-16.04</v>
      </c>
      <c r="J1401" s="115">
        <f t="shared" si="86"/>
        <v>45412</v>
      </c>
      <c r="K1401" s="116" t="s">
        <v>1882</v>
      </c>
    </row>
    <row r="1402" spans="1:11" x14ac:dyDescent="0.15">
      <c r="A1402" s="7" t="s">
        <v>2619</v>
      </c>
      <c r="B1402" s="66">
        <v>45411</v>
      </c>
      <c r="C1402" s="113" t="s">
        <v>2131</v>
      </c>
      <c r="D1402" s="126" t="s">
        <v>3504</v>
      </c>
      <c r="E1402" s="91">
        <v>44.43</v>
      </c>
      <c r="F1402" s="91">
        <v>0</v>
      </c>
      <c r="G1402" s="92">
        <f t="shared" si="85"/>
        <v>128788.85999999988</v>
      </c>
      <c r="H1402" s="170"/>
      <c r="I1402" s="94">
        <f t="shared" si="84"/>
        <v>-44.43</v>
      </c>
      <c r="J1402" s="115">
        <f t="shared" si="86"/>
        <v>45412</v>
      </c>
      <c r="K1402" s="116" t="s">
        <v>1882</v>
      </c>
    </row>
    <row r="1403" spans="1:11" x14ac:dyDescent="0.15">
      <c r="A1403" s="7" t="s">
        <v>2619</v>
      </c>
      <c r="B1403" s="66">
        <v>45411</v>
      </c>
      <c r="C1403" s="113" t="s">
        <v>2131</v>
      </c>
      <c r="D1403" s="126" t="s">
        <v>3505</v>
      </c>
      <c r="E1403" s="91">
        <v>172.41</v>
      </c>
      <c r="F1403" s="91">
        <v>0</v>
      </c>
      <c r="G1403" s="92">
        <f t="shared" si="85"/>
        <v>128616.44999999988</v>
      </c>
      <c r="H1403" s="170"/>
      <c r="I1403" s="94">
        <f t="shared" si="84"/>
        <v>-172.41</v>
      </c>
      <c r="J1403" s="115">
        <f t="shared" si="86"/>
        <v>45412</v>
      </c>
      <c r="K1403" s="116" t="s">
        <v>1882</v>
      </c>
    </row>
    <row r="1404" spans="1:11" x14ac:dyDescent="0.15">
      <c r="A1404" s="7" t="s">
        <v>2619</v>
      </c>
      <c r="B1404" s="66">
        <v>45411</v>
      </c>
      <c r="C1404" s="113" t="s">
        <v>2131</v>
      </c>
      <c r="D1404" s="126" t="s">
        <v>3506</v>
      </c>
      <c r="E1404" s="91">
        <v>121.56</v>
      </c>
      <c r="F1404" s="91">
        <v>0</v>
      </c>
      <c r="G1404" s="92">
        <f t="shared" si="85"/>
        <v>128494.88999999988</v>
      </c>
      <c r="H1404" s="170"/>
      <c r="I1404" s="94">
        <f t="shared" si="84"/>
        <v>-121.56</v>
      </c>
      <c r="J1404" s="115">
        <f t="shared" si="86"/>
        <v>45412</v>
      </c>
      <c r="K1404" s="116" t="s">
        <v>1882</v>
      </c>
    </row>
    <row r="1405" spans="1:11" x14ac:dyDescent="0.15">
      <c r="A1405" s="7" t="s">
        <v>2619</v>
      </c>
      <c r="B1405" s="66">
        <v>45411</v>
      </c>
      <c r="C1405" s="113" t="s">
        <v>2131</v>
      </c>
      <c r="D1405" s="126" t="s">
        <v>3507</v>
      </c>
      <c r="E1405" s="91">
        <v>20.99</v>
      </c>
      <c r="F1405" s="91">
        <v>0</v>
      </c>
      <c r="G1405" s="92">
        <f t="shared" si="85"/>
        <v>128473.89999999988</v>
      </c>
      <c r="H1405" s="170"/>
      <c r="I1405" s="94">
        <f t="shared" si="84"/>
        <v>-20.99</v>
      </c>
      <c r="J1405" s="115">
        <f t="shared" si="86"/>
        <v>45412</v>
      </c>
      <c r="K1405" s="116" t="s">
        <v>1882</v>
      </c>
    </row>
    <row r="1406" spans="1:11" x14ac:dyDescent="0.15">
      <c r="A1406" s="7" t="s">
        <v>2619</v>
      </c>
      <c r="B1406" s="66">
        <v>45411</v>
      </c>
      <c r="C1406" s="113" t="s">
        <v>2131</v>
      </c>
      <c r="D1406" s="126" t="s">
        <v>3508</v>
      </c>
      <c r="E1406" s="91">
        <v>10.15</v>
      </c>
      <c r="F1406" s="91">
        <v>0</v>
      </c>
      <c r="G1406" s="92">
        <f t="shared" si="85"/>
        <v>128463.74999999988</v>
      </c>
      <c r="H1406" s="170"/>
      <c r="I1406" s="94">
        <f t="shared" si="84"/>
        <v>-10.15</v>
      </c>
      <c r="J1406" s="115">
        <f t="shared" si="86"/>
        <v>45412</v>
      </c>
      <c r="K1406" s="116" t="s">
        <v>1882</v>
      </c>
    </row>
    <row r="1407" spans="1:11" x14ac:dyDescent="0.15">
      <c r="A1407" s="7" t="s">
        <v>2619</v>
      </c>
      <c r="B1407" s="66">
        <v>45411</v>
      </c>
      <c r="C1407" s="113" t="s">
        <v>2905</v>
      </c>
      <c r="D1407" s="126" t="s">
        <v>3509</v>
      </c>
      <c r="E1407" s="91">
        <v>1806.6</v>
      </c>
      <c r="F1407" s="91">
        <v>0</v>
      </c>
      <c r="G1407" s="92">
        <f t="shared" si="85"/>
        <v>126657.14999999988</v>
      </c>
      <c r="H1407" s="170"/>
      <c r="I1407" s="94">
        <f t="shared" si="84"/>
        <v>-1806.6</v>
      </c>
      <c r="J1407" s="115">
        <f t="shared" si="86"/>
        <v>45412</v>
      </c>
      <c r="K1407" s="116" t="s">
        <v>13</v>
      </c>
    </row>
    <row r="1408" spans="1:11" x14ac:dyDescent="0.15">
      <c r="A1408" s="7" t="s">
        <v>2619</v>
      </c>
      <c r="B1408" s="66">
        <v>45411</v>
      </c>
      <c r="C1408" s="113" t="s">
        <v>1892</v>
      </c>
      <c r="D1408" s="126" t="s">
        <v>3510</v>
      </c>
      <c r="E1408" s="91">
        <v>504.13</v>
      </c>
      <c r="F1408" s="91">
        <v>0</v>
      </c>
      <c r="G1408" s="92">
        <f t="shared" si="85"/>
        <v>126153.01999999987</v>
      </c>
      <c r="H1408" s="170"/>
      <c r="I1408" s="94">
        <f t="shared" si="84"/>
        <v>-504.13</v>
      </c>
      <c r="J1408" s="115">
        <f t="shared" si="86"/>
        <v>45412</v>
      </c>
      <c r="K1408" s="116" t="s">
        <v>1878</v>
      </c>
    </row>
    <row r="1409" spans="1:11" x14ac:dyDescent="0.15">
      <c r="A1409" s="7" t="s">
        <v>2619</v>
      </c>
      <c r="B1409" s="66">
        <v>45411</v>
      </c>
      <c r="C1409" s="113" t="s">
        <v>1892</v>
      </c>
      <c r="D1409" s="126" t="s">
        <v>3511</v>
      </c>
      <c r="E1409" s="91">
        <v>200.46</v>
      </c>
      <c r="F1409" s="91">
        <v>0</v>
      </c>
      <c r="G1409" s="92">
        <f t="shared" si="85"/>
        <v>125952.55999999987</v>
      </c>
      <c r="H1409" s="170"/>
      <c r="I1409" s="94">
        <f t="shared" si="84"/>
        <v>-200.46</v>
      </c>
      <c r="J1409" s="115">
        <f t="shared" si="86"/>
        <v>45412</v>
      </c>
      <c r="K1409" s="116" t="s">
        <v>1878</v>
      </c>
    </row>
    <row r="1410" spans="1:11" x14ac:dyDescent="0.15">
      <c r="A1410" s="7" t="s">
        <v>2619</v>
      </c>
      <c r="B1410" s="66">
        <v>45411</v>
      </c>
      <c r="C1410" s="113" t="s">
        <v>1892</v>
      </c>
      <c r="D1410" s="126" t="s">
        <v>3512</v>
      </c>
      <c r="E1410" s="91">
        <v>1543.3</v>
      </c>
      <c r="F1410" s="91">
        <v>0</v>
      </c>
      <c r="G1410" s="92">
        <f t="shared" si="85"/>
        <v>124409.25999999986</v>
      </c>
      <c r="H1410" s="170"/>
      <c r="I1410" s="94">
        <f t="shared" si="84"/>
        <v>-1543.3</v>
      </c>
      <c r="J1410" s="115">
        <f t="shared" si="86"/>
        <v>45412</v>
      </c>
      <c r="K1410" s="116" t="s">
        <v>1878</v>
      </c>
    </row>
    <row r="1411" spans="1:11" x14ac:dyDescent="0.15">
      <c r="A1411" s="7" t="s">
        <v>2619</v>
      </c>
      <c r="B1411" s="66">
        <v>45411</v>
      </c>
      <c r="C1411" s="113" t="s">
        <v>1892</v>
      </c>
      <c r="D1411" s="126" t="s">
        <v>3513</v>
      </c>
      <c r="E1411" s="91">
        <v>1806.04</v>
      </c>
      <c r="F1411" s="91">
        <v>0</v>
      </c>
      <c r="G1411" s="92">
        <f t="shared" si="85"/>
        <v>122603.21999999987</v>
      </c>
      <c r="H1411" s="170"/>
      <c r="I1411" s="94">
        <f t="shared" si="84"/>
        <v>-1806.04</v>
      </c>
      <c r="J1411" s="115">
        <f t="shared" si="86"/>
        <v>45412</v>
      </c>
      <c r="K1411" s="116" t="s">
        <v>1878</v>
      </c>
    </row>
    <row r="1412" spans="1:11" x14ac:dyDescent="0.15">
      <c r="A1412" s="7" t="s">
        <v>2619</v>
      </c>
      <c r="B1412" s="66">
        <v>45411</v>
      </c>
      <c r="C1412" s="113" t="s">
        <v>1892</v>
      </c>
      <c r="D1412" s="126" t="s">
        <v>3514</v>
      </c>
      <c r="E1412" s="91">
        <v>355.82</v>
      </c>
      <c r="F1412" s="91">
        <v>0</v>
      </c>
      <c r="G1412" s="92">
        <f t="shared" si="85"/>
        <v>122247.39999999986</v>
      </c>
      <c r="H1412" s="170"/>
      <c r="I1412" s="94">
        <f t="shared" si="84"/>
        <v>-355.82</v>
      </c>
      <c r="J1412" s="115">
        <f t="shared" si="86"/>
        <v>45412</v>
      </c>
      <c r="K1412" s="116" t="s">
        <v>1878</v>
      </c>
    </row>
    <row r="1413" spans="1:11" x14ac:dyDescent="0.15">
      <c r="A1413" s="7" t="s">
        <v>2619</v>
      </c>
      <c r="B1413" s="66">
        <v>45411</v>
      </c>
      <c r="C1413" s="113" t="s">
        <v>1892</v>
      </c>
      <c r="D1413" s="126" t="s">
        <v>3515</v>
      </c>
      <c r="E1413" s="91">
        <v>1682.08</v>
      </c>
      <c r="F1413" s="91">
        <v>0</v>
      </c>
      <c r="G1413" s="92">
        <f t="shared" si="85"/>
        <v>120565.31999999986</v>
      </c>
      <c r="H1413" s="170"/>
      <c r="I1413" s="94">
        <f t="shared" si="84"/>
        <v>-1682.08</v>
      </c>
      <c r="J1413" s="115">
        <f t="shared" si="86"/>
        <v>45412</v>
      </c>
      <c r="K1413" s="116" t="s">
        <v>1878</v>
      </c>
    </row>
    <row r="1414" spans="1:11" x14ac:dyDescent="0.15">
      <c r="A1414" s="7" t="s">
        <v>2619</v>
      </c>
      <c r="B1414" s="66">
        <v>45411</v>
      </c>
      <c r="C1414" s="113" t="s">
        <v>1892</v>
      </c>
      <c r="D1414" s="126" t="s">
        <v>2963</v>
      </c>
      <c r="E1414" s="91">
        <v>110.18</v>
      </c>
      <c r="F1414" s="91">
        <v>0</v>
      </c>
      <c r="G1414" s="92">
        <f t="shared" si="85"/>
        <v>120455.13999999987</v>
      </c>
      <c r="H1414" s="170"/>
      <c r="I1414" s="94">
        <f t="shared" si="84"/>
        <v>-110.18</v>
      </c>
      <c r="J1414" s="115">
        <f t="shared" si="86"/>
        <v>45412</v>
      </c>
      <c r="K1414" s="116" t="s">
        <v>1878</v>
      </c>
    </row>
    <row r="1415" spans="1:11" x14ac:dyDescent="0.15">
      <c r="A1415" s="7" t="s">
        <v>2619</v>
      </c>
      <c r="B1415" s="66">
        <v>45411</v>
      </c>
      <c r="C1415" s="113" t="s">
        <v>1892</v>
      </c>
      <c r="D1415" s="126" t="s">
        <v>3516</v>
      </c>
      <c r="E1415" s="91">
        <v>619.66999999999996</v>
      </c>
      <c r="F1415" s="91">
        <v>0</v>
      </c>
      <c r="G1415" s="92">
        <f t="shared" si="85"/>
        <v>119835.46999999987</v>
      </c>
      <c r="H1415" s="170"/>
      <c r="I1415" s="94">
        <f t="shared" ref="I1415:I1478" si="87">-E1415+F1415</f>
        <v>-619.66999999999996</v>
      </c>
      <c r="J1415" s="115">
        <f t="shared" si="86"/>
        <v>45412</v>
      </c>
      <c r="K1415" s="116" t="s">
        <v>1878</v>
      </c>
    </row>
    <row r="1416" spans="1:11" x14ac:dyDescent="0.15">
      <c r="A1416" s="7" t="s">
        <v>2619</v>
      </c>
      <c r="B1416" s="66">
        <v>45411</v>
      </c>
      <c r="C1416" s="113" t="s">
        <v>1892</v>
      </c>
      <c r="D1416" s="126" t="s">
        <v>3517</v>
      </c>
      <c r="E1416" s="91">
        <v>1082.47</v>
      </c>
      <c r="F1416" s="91">
        <v>0</v>
      </c>
      <c r="G1416" s="92">
        <f t="shared" si="85"/>
        <v>118752.99999999987</v>
      </c>
      <c r="H1416" s="170"/>
      <c r="I1416" s="94">
        <f t="shared" si="87"/>
        <v>-1082.47</v>
      </c>
      <c r="J1416" s="115">
        <f t="shared" si="86"/>
        <v>45412</v>
      </c>
      <c r="K1416" s="116" t="s">
        <v>1878</v>
      </c>
    </row>
    <row r="1417" spans="1:11" x14ac:dyDescent="0.15">
      <c r="A1417" s="7" t="s">
        <v>2619</v>
      </c>
      <c r="B1417" s="66">
        <v>45411</v>
      </c>
      <c r="C1417" s="113" t="s">
        <v>1892</v>
      </c>
      <c r="D1417" s="126" t="s">
        <v>3518</v>
      </c>
      <c r="E1417" s="91">
        <v>319.91000000000003</v>
      </c>
      <c r="F1417" s="91">
        <v>0</v>
      </c>
      <c r="G1417" s="92">
        <f t="shared" si="85"/>
        <v>118433.08999999987</v>
      </c>
      <c r="H1417" s="170"/>
      <c r="I1417" s="94">
        <f t="shared" si="87"/>
        <v>-319.91000000000003</v>
      </c>
      <c r="J1417" s="115">
        <f t="shared" si="86"/>
        <v>45412</v>
      </c>
      <c r="K1417" s="116" t="s">
        <v>1878</v>
      </c>
    </row>
    <row r="1418" spans="1:11" x14ac:dyDescent="0.15">
      <c r="A1418" s="7" t="s">
        <v>2619</v>
      </c>
      <c r="B1418" s="66">
        <v>45411</v>
      </c>
      <c r="C1418" s="113" t="s">
        <v>1892</v>
      </c>
      <c r="D1418" s="126" t="s">
        <v>3519</v>
      </c>
      <c r="E1418" s="91">
        <v>1086.8499999999999</v>
      </c>
      <c r="F1418" s="91">
        <v>0</v>
      </c>
      <c r="G1418" s="92">
        <f t="shared" si="85"/>
        <v>117346.23999999986</v>
      </c>
      <c r="H1418" s="170"/>
      <c r="I1418" s="94">
        <f t="shared" si="87"/>
        <v>-1086.8499999999999</v>
      </c>
      <c r="J1418" s="115">
        <f t="shared" si="86"/>
        <v>45412</v>
      </c>
      <c r="K1418" s="116" t="s">
        <v>1878</v>
      </c>
    </row>
    <row r="1419" spans="1:11" x14ac:dyDescent="0.15">
      <c r="A1419" s="7" t="s">
        <v>2619</v>
      </c>
      <c r="B1419" s="66">
        <v>45411</v>
      </c>
      <c r="C1419" s="113" t="s">
        <v>1892</v>
      </c>
      <c r="D1419" s="126" t="s">
        <v>2962</v>
      </c>
      <c r="E1419" s="91">
        <v>95.7</v>
      </c>
      <c r="F1419" s="91">
        <v>0</v>
      </c>
      <c r="G1419" s="92">
        <f t="shared" si="85"/>
        <v>117250.53999999986</v>
      </c>
      <c r="H1419" s="170"/>
      <c r="I1419" s="94">
        <f t="shared" si="87"/>
        <v>-95.7</v>
      </c>
      <c r="J1419" s="115">
        <f t="shared" si="86"/>
        <v>45412</v>
      </c>
      <c r="K1419" s="116" t="s">
        <v>1878</v>
      </c>
    </row>
    <row r="1420" spans="1:11" x14ac:dyDescent="0.15">
      <c r="A1420" s="7" t="s">
        <v>2619</v>
      </c>
      <c r="B1420" s="66">
        <v>45411</v>
      </c>
      <c r="C1420" s="113" t="s">
        <v>1892</v>
      </c>
      <c r="D1420" s="126" t="s">
        <v>1959</v>
      </c>
      <c r="E1420" s="91">
        <v>1635.73</v>
      </c>
      <c r="F1420" s="91">
        <v>0</v>
      </c>
      <c r="G1420" s="92">
        <f t="shared" si="85"/>
        <v>115614.80999999987</v>
      </c>
      <c r="H1420" s="170"/>
      <c r="I1420" s="94">
        <f t="shared" si="87"/>
        <v>-1635.73</v>
      </c>
      <c r="J1420" s="115">
        <f t="shared" si="86"/>
        <v>45412</v>
      </c>
      <c r="K1420" s="116" t="s">
        <v>1878</v>
      </c>
    </row>
    <row r="1421" spans="1:11" x14ac:dyDescent="0.15">
      <c r="A1421" s="7" t="s">
        <v>2621</v>
      </c>
      <c r="B1421" s="66">
        <v>45412</v>
      </c>
      <c r="C1421" s="113" t="s">
        <v>3520</v>
      </c>
      <c r="D1421" s="126"/>
      <c r="E1421" s="91">
        <v>1200</v>
      </c>
      <c r="F1421" s="91">
        <v>0</v>
      </c>
      <c r="G1421" s="92">
        <f t="shared" si="85"/>
        <v>114414.80999999987</v>
      </c>
      <c r="H1421" s="170"/>
      <c r="I1421" s="94">
        <f t="shared" si="87"/>
        <v>-1200</v>
      </c>
      <c r="J1421" s="115">
        <f t="shared" si="86"/>
        <v>45412</v>
      </c>
      <c r="K1421" s="116" t="s">
        <v>13</v>
      </c>
    </row>
    <row r="1422" spans="1:11" x14ac:dyDescent="0.15">
      <c r="A1422" s="7" t="s">
        <v>2619</v>
      </c>
      <c r="B1422" s="66">
        <v>45412</v>
      </c>
      <c r="C1422" s="113" t="s">
        <v>3521</v>
      </c>
      <c r="D1422" s="126" t="s">
        <v>3522</v>
      </c>
      <c r="E1422" s="91">
        <v>327.71</v>
      </c>
      <c r="F1422" s="91">
        <v>0</v>
      </c>
      <c r="G1422" s="92">
        <f t="shared" si="85"/>
        <v>114087.09999999986</v>
      </c>
      <c r="H1422" s="170"/>
      <c r="I1422" s="94">
        <f t="shared" si="87"/>
        <v>-327.71</v>
      </c>
      <c r="J1422" s="115">
        <f t="shared" si="86"/>
        <v>45412</v>
      </c>
      <c r="K1422" s="116" t="s">
        <v>1876</v>
      </c>
    </row>
    <row r="1423" spans="1:11" x14ac:dyDescent="0.15">
      <c r="A1423" s="7" t="s">
        <v>2619</v>
      </c>
      <c r="B1423" s="66">
        <v>45412</v>
      </c>
      <c r="C1423" s="113" t="s">
        <v>3521</v>
      </c>
      <c r="D1423" s="126" t="s">
        <v>3523</v>
      </c>
      <c r="E1423" s="91">
        <v>684.4</v>
      </c>
      <c r="F1423" s="91">
        <v>0</v>
      </c>
      <c r="G1423" s="92">
        <f t="shared" si="85"/>
        <v>113402.69999999987</v>
      </c>
      <c r="H1423" s="170"/>
      <c r="I1423" s="94">
        <f t="shared" si="87"/>
        <v>-684.4</v>
      </c>
      <c r="J1423" s="115">
        <f t="shared" si="86"/>
        <v>45412</v>
      </c>
      <c r="K1423" s="116" t="s">
        <v>1876</v>
      </c>
    </row>
    <row r="1424" spans="1:11" x14ac:dyDescent="0.15">
      <c r="A1424" s="7" t="s">
        <v>2619</v>
      </c>
      <c r="B1424" s="66">
        <v>45412</v>
      </c>
      <c r="C1424" s="113" t="s">
        <v>2084</v>
      </c>
      <c r="D1424" s="126" t="s">
        <v>3524</v>
      </c>
      <c r="E1424" s="91">
        <v>0</v>
      </c>
      <c r="F1424" s="91">
        <v>3000</v>
      </c>
      <c r="G1424" s="92">
        <f t="shared" si="85"/>
        <v>116402.69999999987</v>
      </c>
      <c r="H1424" s="170"/>
      <c r="I1424" s="94">
        <f t="shared" si="87"/>
        <v>3000</v>
      </c>
      <c r="J1424" s="115">
        <f t="shared" si="86"/>
        <v>45412</v>
      </c>
      <c r="K1424" s="116" t="s">
        <v>1866</v>
      </c>
    </row>
    <row r="1425" spans="1:11" x14ac:dyDescent="0.15">
      <c r="A1425" s="7" t="s">
        <v>2619</v>
      </c>
      <c r="B1425" s="66">
        <v>45412</v>
      </c>
      <c r="C1425" s="113" t="s">
        <v>2050</v>
      </c>
      <c r="D1425" s="126" t="s">
        <v>3525</v>
      </c>
      <c r="E1425" s="91">
        <v>0</v>
      </c>
      <c r="F1425" s="91">
        <v>1.19</v>
      </c>
      <c r="G1425" s="92">
        <f t="shared" si="85"/>
        <v>116403.88999999987</v>
      </c>
      <c r="H1425" s="170"/>
      <c r="I1425" s="94">
        <f t="shared" si="87"/>
        <v>1.19</v>
      </c>
      <c r="J1425" s="115">
        <f t="shared" si="86"/>
        <v>45412</v>
      </c>
      <c r="K1425" s="116" t="s">
        <v>1866</v>
      </c>
    </row>
    <row r="1426" spans="1:11" x14ac:dyDescent="0.15">
      <c r="A1426" s="7" t="s">
        <v>2619</v>
      </c>
      <c r="B1426" s="66">
        <v>45412</v>
      </c>
      <c r="C1426" s="113" t="s">
        <v>2050</v>
      </c>
      <c r="D1426" s="126" t="s">
        <v>3525</v>
      </c>
      <c r="E1426" s="91">
        <v>0</v>
      </c>
      <c r="F1426" s="91">
        <v>78.8</v>
      </c>
      <c r="G1426" s="92">
        <f t="shared" si="85"/>
        <v>116482.68999999987</v>
      </c>
      <c r="H1426" s="170"/>
      <c r="I1426" s="94">
        <f t="shared" si="87"/>
        <v>78.8</v>
      </c>
      <c r="J1426" s="115">
        <f t="shared" si="86"/>
        <v>45412</v>
      </c>
      <c r="K1426" s="116" t="s">
        <v>1866</v>
      </c>
    </row>
    <row r="1427" spans="1:11" x14ac:dyDescent="0.15">
      <c r="A1427" s="7" t="s">
        <v>2619</v>
      </c>
      <c r="B1427" s="66">
        <v>45412</v>
      </c>
      <c r="C1427" s="113" t="s">
        <v>2050</v>
      </c>
      <c r="D1427" s="126" t="s">
        <v>3525</v>
      </c>
      <c r="E1427" s="91">
        <v>0</v>
      </c>
      <c r="F1427" s="91">
        <v>78.8</v>
      </c>
      <c r="G1427" s="92">
        <f t="shared" si="85"/>
        <v>116561.48999999987</v>
      </c>
      <c r="H1427" s="170"/>
      <c r="I1427" s="94">
        <f t="shared" si="87"/>
        <v>78.8</v>
      </c>
      <c r="J1427" s="115">
        <f t="shared" si="86"/>
        <v>45412</v>
      </c>
      <c r="K1427" s="116" t="s">
        <v>1866</v>
      </c>
    </row>
    <row r="1428" spans="1:11" x14ac:dyDescent="0.15">
      <c r="A1428" s="7" t="s">
        <v>2619</v>
      </c>
      <c r="B1428" s="66">
        <v>45412</v>
      </c>
      <c r="C1428" s="113" t="s">
        <v>2050</v>
      </c>
      <c r="D1428" s="126" t="s">
        <v>3525</v>
      </c>
      <c r="E1428" s="91">
        <v>0</v>
      </c>
      <c r="F1428" s="91">
        <v>5221.2</v>
      </c>
      <c r="G1428" s="92">
        <f t="shared" si="85"/>
        <v>121782.68999999987</v>
      </c>
      <c r="H1428" s="170"/>
      <c r="I1428" s="94">
        <f t="shared" si="87"/>
        <v>5221.2</v>
      </c>
      <c r="J1428" s="115">
        <f t="shared" si="86"/>
        <v>45412</v>
      </c>
      <c r="K1428" s="116" t="s">
        <v>1866</v>
      </c>
    </row>
    <row r="1429" spans="1:11" x14ac:dyDescent="0.15">
      <c r="A1429" s="7" t="s">
        <v>2623</v>
      </c>
      <c r="B1429" s="66">
        <v>45412</v>
      </c>
      <c r="C1429" s="113" t="s">
        <v>3526</v>
      </c>
      <c r="D1429" s="126"/>
      <c r="E1429" s="91">
        <v>0</v>
      </c>
      <c r="F1429" s="91">
        <v>1105.8</v>
      </c>
      <c r="G1429" s="92">
        <f t="shared" si="85"/>
        <v>122888.48999999987</v>
      </c>
      <c r="H1429" s="170" t="s">
        <v>277</v>
      </c>
      <c r="I1429" s="94">
        <f t="shared" si="87"/>
        <v>1105.8</v>
      </c>
      <c r="J1429" s="115">
        <f t="shared" si="86"/>
        <v>45412</v>
      </c>
      <c r="K1429" s="116" t="s">
        <v>1866</v>
      </c>
    </row>
    <row r="1430" spans="1:11" x14ac:dyDescent="0.15">
      <c r="A1430" s="7" t="s">
        <v>2622</v>
      </c>
      <c r="B1430" s="66">
        <v>45413</v>
      </c>
      <c r="C1430" s="113" t="s">
        <v>2821</v>
      </c>
      <c r="D1430" s="126" t="s">
        <v>3527</v>
      </c>
      <c r="E1430" s="91">
        <v>0</v>
      </c>
      <c r="F1430" s="91">
        <v>8.1999999999999993</v>
      </c>
      <c r="G1430" s="92">
        <f t="shared" si="85"/>
        <v>122896.68999999987</v>
      </c>
      <c r="H1430" s="170"/>
      <c r="I1430" s="94">
        <f t="shared" si="87"/>
        <v>8.1999999999999993</v>
      </c>
      <c r="J1430" s="115">
        <f t="shared" si="86"/>
        <v>45443</v>
      </c>
      <c r="K1430" s="116" t="s">
        <v>1866</v>
      </c>
    </row>
    <row r="1431" spans="1:11" x14ac:dyDescent="0.15">
      <c r="A1431" s="7" t="s">
        <v>2622</v>
      </c>
      <c r="B1431" s="66">
        <v>45413</v>
      </c>
      <c r="C1431" s="113" t="s">
        <v>2821</v>
      </c>
      <c r="D1431" s="126" t="s">
        <v>3527</v>
      </c>
      <c r="E1431" s="91">
        <v>0</v>
      </c>
      <c r="F1431" s="91">
        <v>936.9</v>
      </c>
      <c r="G1431" s="92">
        <f t="shared" si="85"/>
        <v>123833.58999999987</v>
      </c>
      <c r="H1431" s="170"/>
      <c r="I1431" s="94">
        <f t="shared" si="87"/>
        <v>936.9</v>
      </c>
      <c r="J1431" s="115">
        <f t="shared" si="86"/>
        <v>45443</v>
      </c>
      <c r="K1431" s="116" t="s">
        <v>1866</v>
      </c>
    </row>
    <row r="1432" spans="1:11" x14ac:dyDescent="0.15">
      <c r="A1432" s="7" t="s">
        <v>2622</v>
      </c>
      <c r="B1432" s="66">
        <v>45413</v>
      </c>
      <c r="C1432" s="113" t="s">
        <v>2821</v>
      </c>
      <c r="D1432" s="126" t="s">
        <v>3527</v>
      </c>
      <c r="E1432" s="91">
        <v>0</v>
      </c>
      <c r="F1432" s="91">
        <v>1072.4000000000001</v>
      </c>
      <c r="G1432" s="92">
        <f t="shared" si="85"/>
        <v>124905.98999999986</v>
      </c>
      <c r="H1432" s="170"/>
      <c r="I1432" s="94">
        <f t="shared" si="87"/>
        <v>1072.4000000000001</v>
      </c>
      <c r="J1432" s="115">
        <f t="shared" si="86"/>
        <v>45443</v>
      </c>
      <c r="K1432" s="116" t="s">
        <v>1866</v>
      </c>
    </row>
    <row r="1433" spans="1:11" x14ac:dyDescent="0.15">
      <c r="A1433" s="7" t="s">
        <v>2622</v>
      </c>
      <c r="B1433" s="66">
        <v>45413</v>
      </c>
      <c r="C1433" s="113" t="s">
        <v>2821</v>
      </c>
      <c r="D1433" s="126" t="s">
        <v>3527</v>
      </c>
      <c r="E1433" s="91">
        <v>0</v>
      </c>
      <c r="F1433" s="91">
        <v>927.9</v>
      </c>
      <c r="G1433" s="92">
        <f t="shared" si="85"/>
        <v>125833.88999999985</v>
      </c>
      <c r="H1433" s="170"/>
      <c r="I1433" s="94">
        <f t="shared" si="87"/>
        <v>927.9</v>
      </c>
      <c r="J1433" s="115">
        <f t="shared" si="86"/>
        <v>45443</v>
      </c>
      <c r="K1433" s="116" t="s">
        <v>1866</v>
      </c>
    </row>
    <row r="1434" spans="1:11" x14ac:dyDescent="0.15">
      <c r="A1434" s="7" t="s">
        <v>2622</v>
      </c>
      <c r="B1434" s="66">
        <v>45413</v>
      </c>
      <c r="C1434" s="113" t="s">
        <v>2821</v>
      </c>
      <c r="D1434" s="126" t="s">
        <v>3527</v>
      </c>
      <c r="E1434" s="91">
        <v>0</v>
      </c>
      <c r="F1434" s="91">
        <v>270</v>
      </c>
      <c r="G1434" s="92">
        <f t="shared" si="85"/>
        <v>126103.88999999985</v>
      </c>
      <c r="H1434" s="170"/>
      <c r="I1434" s="94">
        <f t="shared" si="87"/>
        <v>270</v>
      </c>
      <c r="J1434" s="115">
        <f t="shared" si="86"/>
        <v>45443</v>
      </c>
      <c r="K1434" s="116" t="s">
        <v>1866</v>
      </c>
    </row>
    <row r="1435" spans="1:11" x14ac:dyDescent="0.15">
      <c r="A1435" s="7" t="s">
        <v>2622</v>
      </c>
      <c r="B1435" s="66">
        <v>45413</v>
      </c>
      <c r="C1435" s="113" t="s">
        <v>2821</v>
      </c>
      <c r="D1435" s="126" t="s">
        <v>3527</v>
      </c>
      <c r="E1435" s="91">
        <v>0</v>
      </c>
      <c r="F1435" s="91">
        <v>748.2</v>
      </c>
      <c r="G1435" s="92">
        <f t="shared" si="85"/>
        <v>126852.08999999985</v>
      </c>
      <c r="H1435" s="170"/>
      <c r="I1435" s="94">
        <f t="shared" si="87"/>
        <v>748.2</v>
      </c>
      <c r="J1435" s="115">
        <f t="shared" si="86"/>
        <v>45443</v>
      </c>
      <c r="K1435" s="116" t="s">
        <v>1866</v>
      </c>
    </row>
    <row r="1436" spans="1:11" x14ac:dyDescent="0.15">
      <c r="A1436" s="7" t="s">
        <v>2622</v>
      </c>
      <c r="B1436" s="66">
        <v>45413</v>
      </c>
      <c r="C1436" s="113" t="s">
        <v>2821</v>
      </c>
      <c r="D1436" s="126" t="s">
        <v>3527</v>
      </c>
      <c r="E1436" s="91">
        <v>0</v>
      </c>
      <c r="F1436" s="91">
        <v>674.7</v>
      </c>
      <c r="G1436" s="92">
        <f t="shared" si="85"/>
        <v>127526.78999999985</v>
      </c>
      <c r="H1436" s="170"/>
      <c r="I1436" s="94">
        <f t="shared" si="87"/>
        <v>674.7</v>
      </c>
      <c r="J1436" s="115">
        <f t="shared" si="86"/>
        <v>45443</v>
      </c>
      <c r="K1436" s="116" t="s">
        <v>1866</v>
      </c>
    </row>
    <row r="1437" spans="1:11" x14ac:dyDescent="0.15">
      <c r="A1437" s="7" t="s">
        <v>2622</v>
      </c>
      <c r="B1437" s="66">
        <v>45413</v>
      </c>
      <c r="C1437" s="113" t="s">
        <v>2821</v>
      </c>
      <c r="D1437" s="126" t="s">
        <v>3527</v>
      </c>
      <c r="E1437" s="91">
        <v>0</v>
      </c>
      <c r="F1437" s="91">
        <v>833.6</v>
      </c>
      <c r="G1437" s="92">
        <f t="shared" si="85"/>
        <v>128360.38999999985</v>
      </c>
      <c r="H1437" s="170"/>
      <c r="I1437" s="94">
        <f t="shared" si="87"/>
        <v>833.6</v>
      </c>
      <c r="J1437" s="115">
        <f t="shared" si="86"/>
        <v>45443</v>
      </c>
      <c r="K1437" s="116" t="s">
        <v>1866</v>
      </c>
    </row>
    <row r="1438" spans="1:11" x14ac:dyDescent="0.15">
      <c r="A1438" s="7" t="s">
        <v>2622</v>
      </c>
      <c r="B1438" s="66">
        <v>45413</v>
      </c>
      <c r="C1438" s="113" t="s">
        <v>2821</v>
      </c>
      <c r="D1438" s="126" t="s">
        <v>3527</v>
      </c>
      <c r="E1438" s="91">
        <v>0</v>
      </c>
      <c r="F1438" s="91">
        <v>738.5</v>
      </c>
      <c r="G1438" s="92">
        <f t="shared" si="85"/>
        <v>129098.88999999985</v>
      </c>
      <c r="H1438" s="170"/>
      <c r="I1438" s="94">
        <f t="shared" si="87"/>
        <v>738.5</v>
      </c>
      <c r="J1438" s="115">
        <f t="shared" si="86"/>
        <v>45443</v>
      </c>
      <c r="K1438" s="116" t="s">
        <v>1866</v>
      </c>
    </row>
    <row r="1439" spans="1:11" x14ac:dyDescent="0.15">
      <c r="A1439" s="7" t="s">
        <v>2622</v>
      </c>
      <c r="B1439" s="66">
        <v>45413</v>
      </c>
      <c r="C1439" s="113" t="s">
        <v>2821</v>
      </c>
      <c r="D1439" s="126" t="s">
        <v>3527</v>
      </c>
      <c r="E1439" s="91">
        <v>0</v>
      </c>
      <c r="F1439" s="91">
        <v>864.5</v>
      </c>
      <c r="G1439" s="92">
        <f t="shared" si="85"/>
        <v>129963.38999999985</v>
      </c>
      <c r="H1439" s="170"/>
      <c r="I1439" s="94">
        <f t="shared" si="87"/>
        <v>864.5</v>
      </c>
      <c r="J1439" s="115">
        <f t="shared" si="86"/>
        <v>45443</v>
      </c>
      <c r="K1439" s="116" t="s">
        <v>1866</v>
      </c>
    </row>
    <row r="1440" spans="1:11" x14ac:dyDescent="0.15">
      <c r="A1440" s="7" t="s">
        <v>2622</v>
      </c>
      <c r="B1440" s="66">
        <v>45413</v>
      </c>
      <c r="C1440" s="113" t="s">
        <v>2821</v>
      </c>
      <c r="D1440" s="126" t="s">
        <v>3527</v>
      </c>
      <c r="E1440" s="91">
        <v>0</v>
      </c>
      <c r="F1440" s="91">
        <v>269</v>
      </c>
      <c r="G1440" s="92">
        <f t="shared" si="85"/>
        <v>130232.38999999985</v>
      </c>
      <c r="H1440" s="170"/>
      <c r="I1440" s="94">
        <f t="shared" si="87"/>
        <v>269</v>
      </c>
      <c r="J1440" s="115">
        <f t="shared" si="86"/>
        <v>45443</v>
      </c>
      <c r="K1440" s="116" t="s">
        <v>1866</v>
      </c>
    </row>
    <row r="1441" spans="1:11" x14ac:dyDescent="0.15">
      <c r="A1441" s="7" t="s">
        <v>2622</v>
      </c>
      <c r="B1441" s="66">
        <v>45413</v>
      </c>
      <c r="C1441" s="113" t="s">
        <v>2821</v>
      </c>
      <c r="D1441" s="126" t="s">
        <v>3527</v>
      </c>
      <c r="E1441" s="91">
        <v>0</v>
      </c>
      <c r="F1441" s="91">
        <v>1052.4000000000001</v>
      </c>
      <c r="G1441" s="92">
        <f t="shared" si="85"/>
        <v>131284.78999999986</v>
      </c>
      <c r="H1441" s="170"/>
      <c r="I1441" s="94">
        <f t="shared" si="87"/>
        <v>1052.4000000000001</v>
      </c>
      <c r="J1441" s="115">
        <f t="shared" si="86"/>
        <v>45443</v>
      </c>
      <c r="K1441" s="116" t="s">
        <v>1866</v>
      </c>
    </row>
    <row r="1442" spans="1:11" x14ac:dyDescent="0.15">
      <c r="A1442" s="7" t="s">
        <v>2622</v>
      </c>
      <c r="B1442" s="66">
        <v>45413</v>
      </c>
      <c r="C1442" s="113" t="s">
        <v>2821</v>
      </c>
      <c r="D1442" s="126" t="s">
        <v>3527</v>
      </c>
      <c r="E1442" s="91">
        <v>0</v>
      </c>
      <c r="F1442" s="91">
        <v>747.6</v>
      </c>
      <c r="G1442" s="92">
        <f t="shared" si="85"/>
        <v>132032.38999999987</v>
      </c>
      <c r="H1442" s="170"/>
      <c r="I1442" s="94">
        <f t="shared" si="87"/>
        <v>747.6</v>
      </c>
      <c r="J1442" s="115">
        <f t="shared" si="86"/>
        <v>45443</v>
      </c>
      <c r="K1442" s="116" t="s">
        <v>1866</v>
      </c>
    </row>
    <row r="1443" spans="1:11" x14ac:dyDescent="0.15">
      <c r="A1443" s="7" t="s">
        <v>2622</v>
      </c>
      <c r="B1443" s="66">
        <v>45413</v>
      </c>
      <c r="C1443" s="113" t="s">
        <v>2821</v>
      </c>
      <c r="D1443" s="126" t="s">
        <v>3527</v>
      </c>
      <c r="E1443" s="91">
        <v>0</v>
      </c>
      <c r="F1443" s="91">
        <v>745.4</v>
      </c>
      <c r="G1443" s="92">
        <f t="shared" si="85"/>
        <v>132777.78999999986</v>
      </c>
      <c r="H1443" s="170"/>
      <c r="I1443" s="94">
        <f t="shared" si="87"/>
        <v>745.4</v>
      </c>
      <c r="J1443" s="115">
        <f t="shared" si="86"/>
        <v>45443</v>
      </c>
      <c r="K1443" s="116" t="s">
        <v>1866</v>
      </c>
    </row>
    <row r="1444" spans="1:11" x14ac:dyDescent="0.15">
      <c r="A1444" s="7" t="s">
        <v>2622</v>
      </c>
      <c r="B1444" s="66">
        <v>45413</v>
      </c>
      <c r="C1444" s="113" t="s">
        <v>2821</v>
      </c>
      <c r="D1444" s="126" t="s">
        <v>3527</v>
      </c>
      <c r="E1444" s="91">
        <v>0</v>
      </c>
      <c r="F1444" s="91">
        <v>809.5</v>
      </c>
      <c r="G1444" s="92">
        <f t="shared" si="85"/>
        <v>133587.28999999986</v>
      </c>
      <c r="H1444" s="170"/>
      <c r="I1444" s="94">
        <f t="shared" si="87"/>
        <v>809.5</v>
      </c>
      <c r="J1444" s="115">
        <f t="shared" si="86"/>
        <v>45443</v>
      </c>
      <c r="K1444" s="116" t="s">
        <v>1866</v>
      </c>
    </row>
    <row r="1445" spans="1:11" x14ac:dyDescent="0.15">
      <c r="A1445" s="7" t="s">
        <v>2622</v>
      </c>
      <c r="B1445" s="66">
        <v>45413</v>
      </c>
      <c r="C1445" s="113" t="s">
        <v>2821</v>
      </c>
      <c r="D1445" s="126" t="s">
        <v>3527</v>
      </c>
      <c r="E1445" s="91">
        <v>0</v>
      </c>
      <c r="F1445" s="91">
        <v>745.7</v>
      </c>
      <c r="G1445" s="92">
        <f t="shared" si="85"/>
        <v>134332.98999999987</v>
      </c>
      <c r="H1445" s="170"/>
      <c r="I1445" s="94">
        <f t="shared" si="87"/>
        <v>745.7</v>
      </c>
      <c r="J1445" s="115">
        <f t="shared" si="86"/>
        <v>45443</v>
      </c>
      <c r="K1445" s="116" t="s">
        <v>1866</v>
      </c>
    </row>
    <row r="1446" spans="1:11" x14ac:dyDescent="0.15">
      <c r="A1446" s="7" t="s">
        <v>2622</v>
      </c>
      <c r="B1446" s="66">
        <v>45413</v>
      </c>
      <c r="C1446" s="113" t="s">
        <v>2821</v>
      </c>
      <c r="D1446" s="126" t="s">
        <v>3527</v>
      </c>
      <c r="E1446" s="91">
        <v>0</v>
      </c>
      <c r="F1446" s="91">
        <v>1322.7</v>
      </c>
      <c r="G1446" s="92">
        <f t="shared" si="85"/>
        <v>135655.68999999989</v>
      </c>
      <c r="H1446" s="170"/>
      <c r="I1446" s="94">
        <f t="shared" si="87"/>
        <v>1322.7</v>
      </c>
      <c r="J1446" s="115">
        <f t="shared" si="86"/>
        <v>45443</v>
      </c>
      <c r="K1446" s="116" t="s">
        <v>1866</v>
      </c>
    </row>
    <row r="1447" spans="1:11" x14ac:dyDescent="0.15">
      <c r="A1447" s="7" t="s">
        <v>2622</v>
      </c>
      <c r="B1447" s="66">
        <v>45413</v>
      </c>
      <c r="C1447" s="113" t="s">
        <v>2821</v>
      </c>
      <c r="D1447" s="126" t="s">
        <v>3527</v>
      </c>
      <c r="E1447" s="91">
        <v>0</v>
      </c>
      <c r="F1447" s="91">
        <v>260</v>
      </c>
      <c r="G1447" s="92">
        <f t="shared" si="85"/>
        <v>135915.68999999989</v>
      </c>
      <c r="H1447" s="170"/>
      <c r="I1447" s="94">
        <f t="shared" si="87"/>
        <v>260</v>
      </c>
      <c r="J1447" s="115">
        <f t="shared" si="86"/>
        <v>45443</v>
      </c>
      <c r="K1447" s="116" t="s">
        <v>1866</v>
      </c>
    </row>
    <row r="1448" spans="1:11" x14ac:dyDescent="0.15">
      <c r="A1448" s="7" t="s">
        <v>2622</v>
      </c>
      <c r="B1448" s="66">
        <v>45413</v>
      </c>
      <c r="C1448" s="113" t="s">
        <v>2821</v>
      </c>
      <c r="D1448" s="126" t="s">
        <v>3527</v>
      </c>
      <c r="E1448" s="91">
        <v>0</v>
      </c>
      <c r="F1448" s="91">
        <v>936.5</v>
      </c>
      <c r="G1448" s="92">
        <f t="shared" ref="G1448:G1511" si="88">G1447+F1448-E1448</f>
        <v>136852.18999999989</v>
      </c>
      <c r="H1448" s="170"/>
      <c r="I1448" s="94">
        <f t="shared" si="87"/>
        <v>936.5</v>
      </c>
      <c r="J1448" s="115">
        <f t="shared" ref="J1448:J1511" si="89">EOMONTH(B1448,0)</f>
        <v>45443</v>
      </c>
      <c r="K1448" s="116" t="s">
        <v>1866</v>
      </c>
    </row>
    <row r="1449" spans="1:11" x14ac:dyDescent="0.15">
      <c r="A1449" s="7" t="s">
        <v>2622</v>
      </c>
      <c r="B1449" s="66">
        <v>45413</v>
      </c>
      <c r="C1449" s="113" t="s">
        <v>2821</v>
      </c>
      <c r="D1449" s="126" t="s">
        <v>3527</v>
      </c>
      <c r="E1449" s="91">
        <v>0</v>
      </c>
      <c r="F1449" s="91">
        <v>823.4</v>
      </c>
      <c r="G1449" s="92">
        <f t="shared" si="88"/>
        <v>137675.58999999988</v>
      </c>
      <c r="H1449" s="170"/>
      <c r="I1449" s="94">
        <f t="shared" si="87"/>
        <v>823.4</v>
      </c>
      <c r="J1449" s="115">
        <f t="shared" si="89"/>
        <v>45443</v>
      </c>
      <c r="K1449" s="116" t="s">
        <v>1866</v>
      </c>
    </row>
    <row r="1450" spans="1:11" x14ac:dyDescent="0.15">
      <c r="A1450" s="7" t="s">
        <v>2622</v>
      </c>
      <c r="B1450" s="66">
        <v>45413</v>
      </c>
      <c r="C1450" s="113" t="s">
        <v>2821</v>
      </c>
      <c r="D1450" s="126" t="s">
        <v>3527</v>
      </c>
      <c r="E1450" s="91">
        <v>0</v>
      </c>
      <c r="F1450" s="91">
        <v>676.1</v>
      </c>
      <c r="G1450" s="92">
        <f t="shared" si="88"/>
        <v>138351.68999999989</v>
      </c>
      <c r="H1450" s="170"/>
      <c r="I1450" s="94">
        <f t="shared" si="87"/>
        <v>676.1</v>
      </c>
      <c r="J1450" s="115">
        <f t="shared" si="89"/>
        <v>45443</v>
      </c>
      <c r="K1450" s="116" t="s">
        <v>1866</v>
      </c>
    </row>
    <row r="1451" spans="1:11" x14ac:dyDescent="0.15">
      <c r="A1451" s="7" t="s">
        <v>2622</v>
      </c>
      <c r="B1451" s="66">
        <v>45413</v>
      </c>
      <c r="C1451" s="113" t="s">
        <v>2821</v>
      </c>
      <c r="D1451" s="126" t="s">
        <v>3527</v>
      </c>
      <c r="E1451" s="91">
        <v>0</v>
      </c>
      <c r="F1451" s="91">
        <v>657.3</v>
      </c>
      <c r="G1451" s="92">
        <f t="shared" si="88"/>
        <v>139008.98999999987</v>
      </c>
      <c r="H1451" s="170"/>
      <c r="I1451" s="94">
        <f t="shared" si="87"/>
        <v>657.3</v>
      </c>
      <c r="J1451" s="115">
        <f t="shared" si="89"/>
        <v>45443</v>
      </c>
      <c r="K1451" s="116" t="s">
        <v>1866</v>
      </c>
    </row>
    <row r="1452" spans="1:11" x14ac:dyDescent="0.15">
      <c r="A1452" s="7" t="s">
        <v>2622</v>
      </c>
      <c r="B1452" s="66">
        <v>45413</v>
      </c>
      <c r="C1452" s="113" t="s">
        <v>2821</v>
      </c>
      <c r="D1452" s="126" t="s">
        <v>3527</v>
      </c>
      <c r="E1452" s="91">
        <v>0</v>
      </c>
      <c r="F1452" s="91">
        <v>862.9</v>
      </c>
      <c r="G1452" s="92">
        <f t="shared" si="88"/>
        <v>139871.88999999987</v>
      </c>
      <c r="H1452" s="170"/>
      <c r="I1452" s="94">
        <f t="shared" si="87"/>
        <v>862.9</v>
      </c>
      <c r="J1452" s="115">
        <f t="shared" si="89"/>
        <v>45443</v>
      </c>
      <c r="K1452" s="116" t="s">
        <v>1866</v>
      </c>
    </row>
    <row r="1453" spans="1:11" x14ac:dyDescent="0.15">
      <c r="A1453" s="7" t="s">
        <v>2622</v>
      </c>
      <c r="B1453" s="66">
        <v>45413</v>
      </c>
      <c r="C1453" s="113" t="s">
        <v>2821</v>
      </c>
      <c r="D1453" s="126" t="s">
        <v>3527</v>
      </c>
      <c r="E1453" s="91">
        <v>0</v>
      </c>
      <c r="F1453" s="91">
        <v>1439</v>
      </c>
      <c r="G1453" s="92">
        <f t="shared" si="88"/>
        <v>141310.88999999987</v>
      </c>
      <c r="H1453" s="170"/>
      <c r="I1453" s="94">
        <f t="shared" si="87"/>
        <v>1439</v>
      </c>
      <c r="J1453" s="115">
        <f t="shared" si="89"/>
        <v>45443</v>
      </c>
      <c r="K1453" s="116" t="s">
        <v>1866</v>
      </c>
    </row>
    <row r="1454" spans="1:11" x14ac:dyDescent="0.15">
      <c r="A1454" s="7" t="s">
        <v>2622</v>
      </c>
      <c r="B1454" s="66">
        <v>45413</v>
      </c>
      <c r="C1454" s="113" t="s">
        <v>2821</v>
      </c>
      <c r="D1454" s="126" t="s">
        <v>3527</v>
      </c>
      <c r="E1454" s="91">
        <v>0</v>
      </c>
      <c r="F1454" s="91">
        <v>374</v>
      </c>
      <c r="G1454" s="92">
        <f t="shared" si="88"/>
        <v>141684.88999999987</v>
      </c>
      <c r="H1454" s="170"/>
      <c r="I1454" s="94">
        <f t="shared" si="87"/>
        <v>374</v>
      </c>
      <c r="J1454" s="115">
        <f t="shared" si="89"/>
        <v>45443</v>
      </c>
      <c r="K1454" s="116" t="s">
        <v>1866</v>
      </c>
    </row>
    <row r="1455" spans="1:11" x14ac:dyDescent="0.15">
      <c r="A1455" s="7" t="s">
        <v>2622</v>
      </c>
      <c r="B1455" s="66">
        <v>45413</v>
      </c>
      <c r="C1455" s="113" t="s">
        <v>2821</v>
      </c>
      <c r="D1455" s="126" t="s">
        <v>3527</v>
      </c>
      <c r="E1455" s="91">
        <v>0</v>
      </c>
      <c r="F1455" s="91">
        <v>919.7</v>
      </c>
      <c r="G1455" s="92">
        <f t="shared" si="88"/>
        <v>142604.58999999988</v>
      </c>
      <c r="H1455" s="170"/>
      <c r="I1455" s="94">
        <f t="shared" si="87"/>
        <v>919.7</v>
      </c>
      <c r="J1455" s="115">
        <f t="shared" si="89"/>
        <v>45443</v>
      </c>
      <c r="K1455" s="116" t="s">
        <v>1866</v>
      </c>
    </row>
    <row r="1456" spans="1:11" x14ac:dyDescent="0.15">
      <c r="A1456" s="7" t="s">
        <v>2622</v>
      </c>
      <c r="B1456" s="66">
        <v>45413</v>
      </c>
      <c r="C1456" s="113" t="s">
        <v>2821</v>
      </c>
      <c r="D1456" s="126" t="s">
        <v>3527</v>
      </c>
      <c r="E1456" s="91">
        <v>0</v>
      </c>
      <c r="F1456" s="91">
        <v>685.4</v>
      </c>
      <c r="G1456" s="92">
        <f t="shared" si="88"/>
        <v>143289.98999999987</v>
      </c>
      <c r="H1456" s="170"/>
      <c r="I1456" s="94">
        <f t="shared" si="87"/>
        <v>685.4</v>
      </c>
      <c r="J1456" s="115">
        <f t="shared" si="89"/>
        <v>45443</v>
      </c>
      <c r="K1456" s="116" t="s">
        <v>1866</v>
      </c>
    </row>
    <row r="1457" spans="1:11" x14ac:dyDescent="0.15">
      <c r="A1457" s="7" t="s">
        <v>2619</v>
      </c>
      <c r="B1457" s="66">
        <v>45413</v>
      </c>
      <c r="C1457" s="113" t="s">
        <v>2922</v>
      </c>
      <c r="D1457" s="126" t="s">
        <v>3528</v>
      </c>
      <c r="E1457" s="91">
        <v>0</v>
      </c>
      <c r="F1457" s="91">
        <v>1500</v>
      </c>
      <c r="G1457" s="92">
        <f t="shared" si="88"/>
        <v>144789.98999999987</v>
      </c>
      <c r="H1457" s="170"/>
      <c r="I1457" s="94">
        <f t="shared" si="87"/>
        <v>1500</v>
      </c>
      <c r="J1457" s="115">
        <f t="shared" si="89"/>
        <v>45443</v>
      </c>
      <c r="K1457" s="116" t="s">
        <v>1866</v>
      </c>
    </row>
    <row r="1458" spans="1:11" x14ac:dyDescent="0.15">
      <c r="A1458" s="7" t="s">
        <v>2619</v>
      </c>
      <c r="B1458" s="66">
        <v>45413</v>
      </c>
      <c r="C1458" s="113" t="s">
        <v>3229</v>
      </c>
      <c r="D1458" s="126" t="s">
        <v>3529</v>
      </c>
      <c r="E1458" s="91">
        <v>0</v>
      </c>
      <c r="F1458" s="91">
        <v>2531.11</v>
      </c>
      <c r="G1458" s="92">
        <f t="shared" si="88"/>
        <v>147321.09999999986</v>
      </c>
      <c r="H1458" s="170"/>
      <c r="I1458" s="94">
        <f t="shared" si="87"/>
        <v>2531.11</v>
      </c>
      <c r="J1458" s="115">
        <f t="shared" si="89"/>
        <v>45443</v>
      </c>
      <c r="K1458" s="116" t="s">
        <v>1866</v>
      </c>
    </row>
    <row r="1459" spans="1:11" x14ac:dyDescent="0.15">
      <c r="A1459" s="7" t="s">
        <v>2620</v>
      </c>
      <c r="B1459" s="66">
        <v>45414</v>
      </c>
      <c r="C1459" s="113" t="s">
        <v>2108</v>
      </c>
      <c r="D1459" s="126" t="s">
        <v>3530</v>
      </c>
      <c r="E1459" s="91">
        <v>0</v>
      </c>
      <c r="F1459" s="91">
        <v>4796.8999999999996</v>
      </c>
      <c r="G1459" s="92">
        <f t="shared" si="88"/>
        <v>152117.99999999985</v>
      </c>
      <c r="H1459" s="170"/>
      <c r="I1459" s="94">
        <f t="shared" si="87"/>
        <v>4796.8999999999996</v>
      </c>
      <c r="J1459" s="115">
        <f t="shared" si="89"/>
        <v>45443</v>
      </c>
      <c r="K1459" s="116" t="s">
        <v>2175</v>
      </c>
    </row>
    <row r="1460" spans="1:11" x14ac:dyDescent="0.15">
      <c r="A1460" s="7" t="s">
        <v>2620</v>
      </c>
      <c r="B1460" s="66">
        <v>45414</v>
      </c>
      <c r="C1460" s="113" t="s">
        <v>2098</v>
      </c>
      <c r="D1460" s="126" t="s">
        <v>3531</v>
      </c>
      <c r="E1460" s="91">
        <v>789.08</v>
      </c>
      <c r="F1460" s="91">
        <v>0</v>
      </c>
      <c r="G1460" s="92">
        <f t="shared" si="88"/>
        <v>151328.91999999987</v>
      </c>
      <c r="H1460" s="170"/>
      <c r="I1460" s="94">
        <f t="shared" si="87"/>
        <v>-789.08</v>
      </c>
      <c r="J1460" s="115">
        <f t="shared" si="89"/>
        <v>45443</v>
      </c>
      <c r="K1460" s="116" t="s">
        <v>2175</v>
      </c>
    </row>
    <row r="1461" spans="1:11" x14ac:dyDescent="0.15">
      <c r="A1461" s="7" t="s">
        <v>2620</v>
      </c>
      <c r="B1461" s="66">
        <v>45414</v>
      </c>
      <c r="C1461" s="113" t="s">
        <v>3005</v>
      </c>
      <c r="D1461" s="126" t="s">
        <v>3006</v>
      </c>
      <c r="E1461" s="91">
        <v>0</v>
      </c>
      <c r="F1461" s="91">
        <v>20000</v>
      </c>
      <c r="G1461" s="92">
        <f t="shared" si="88"/>
        <v>171328.91999999987</v>
      </c>
      <c r="H1461" s="170"/>
      <c r="I1461" s="94">
        <f t="shared" si="87"/>
        <v>20000</v>
      </c>
      <c r="J1461" s="115">
        <f t="shared" si="89"/>
        <v>45443</v>
      </c>
      <c r="K1461" s="116" t="s">
        <v>2175</v>
      </c>
    </row>
    <row r="1462" spans="1:11" x14ac:dyDescent="0.15">
      <c r="A1462" s="7" t="s">
        <v>2620</v>
      </c>
      <c r="B1462" s="66">
        <v>45414</v>
      </c>
      <c r="C1462" s="113" t="s">
        <v>1993</v>
      </c>
      <c r="D1462" s="126" t="s">
        <v>3532</v>
      </c>
      <c r="E1462" s="91">
        <v>18658.8</v>
      </c>
      <c r="F1462" s="91">
        <v>0</v>
      </c>
      <c r="G1462" s="92">
        <f t="shared" si="88"/>
        <v>152670.11999999988</v>
      </c>
      <c r="H1462" s="170"/>
      <c r="I1462" s="94">
        <f t="shared" si="87"/>
        <v>-18658.8</v>
      </c>
      <c r="J1462" s="115">
        <f t="shared" si="89"/>
        <v>45443</v>
      </c>
      <c r="K1462" s="116" t="s">
        <v>1879</v>
      </c>
    </row>
    <row r="1463" spans="1:11" x14ac:dyDescent="0.15">
      <c r="A1463" s="7" t="s">
        <v>2619</v>
      </c>
      <c r="B1463" s="66">
        <v>45414</v>
      </c>
      <c r="C1463" s="113" t="s">
        <v>2020</v>
      </c>
      <c r="D1463" s="126" t="s">
        <v>3533</v>
      </c>
      <c r="E1463" s="91">
        <v>0</v>
      </c>
      <c r="F1463" s="91">
        <v>3750</v>
      </c>
      <c r="G1463" s="92">
        <f t="shared" si="88"/>
        <v>156420.11999999988</v>
      </c>
      <c r="H1463" s="170"/>
      <c r="I1463" s="94">
        <f t="shared" si="87"/>
        <v>3750</v>
      </c>
      <c r="J1463" s="115">
        <f t="shared" si="89"/>
        <v>45443</v>
      </c>
      <c r="K1463" s="116" t="s">
        <v>1866</v>
      </c>
    </row>
    <row r="1464" spans="1:11" x14ac:dyDescent="0.15">
      <c r="A1464" s="7" t="s">
        <v>2619</v>
      </c>
      <c r="B1464" s="66">
        <v>45414</v>
      </c>
      <c r="C1464" s="113" t="s">
        <v>2098</v>
      </c>
      <c r="D1464" s="126" t="s">
        <v>3534</v>
      </c>
      <c r="E1464" s="91">
        <v>0</v>
      </c>
      <c r="F1464" s="91">
        <v>2210.92</v>
      </c>
      <c r="G1464" s="92">
        <f t="shared" si="88"/>
        <v>158631.03999999989</v>
      </c>
      <c r="H1464" s="170"/>
      <c r="I1464" s="94">
        <f t="shared" si="87"/>
        <v>2210.92</v>
      </c>
      <c r="J1464" s="115">
        <f t="shared" si="89"/>
        <v>45443</v>
      </c>
      <c r="K1464" s="116" t="s">
        <v>1866</v>
      </c>
    </row>
    <row r="1465" spans="1:11" x14ac:dyDescent="0.15">
      <c r="A1465" s="7" t="s">
        <v>2619</v>
      </c>
      <c r="B1465" s="66">
        <v>45414</v>
      </c>
      <c r="C1465" s="113" t="s">
        <v>2100</v>
      </c>
      <c r="D1465" s="126" t="s">
        <v>3279</v>
      </c>
      <c r="E1465" s="91">
        <v>0</v>
      </c>
      <c r="F1465" s="91">
        <v>5400</v>
      </c>
      <c r="G1465" s="92">
        <f t="shared" si="88"/>
        <v>164031.03999999989</v>
      </c>
      <c r="H1465" s="170"/>
      <c r="I1465" s="94">
        <f t="shared" si="87"/>
        <v>5400</v>
      </c>
      <c r="J1465" s="115">
        <f t="shared" si="89"/>
        <v>45443</v>
      </c>
      <c r="K1465" s="116" t="s">
        <v>1866</v>
      </c>
    </row>
    <row r="1466" spans="1:11" x14ac:dyDescent="0.15">
      <c r="A1466" s="7" t="s">
        <v>2619</v>
      </c>
      <c r="B1466" s="66">
        <v>45414</v>
      </c>
      <c r="C1466" s="113" t="s">
        <v>1962</v>
      </c>
      <c r="D1466" s="126" t="s">
        <v>3535</v>
      </c>
      <c r="E1466" s="91">
        <v>0</v>
      </c>
      <c r="F1466" s="91">
        <v>2400</v>
      </c>
      <c r="G1466" s="92">
        <f t="shared" si="88"/>
        <v>166431.03999999989</v>
      </c>
      <c r="H1466" s="170"/>
      <c r="I1466" s="94">
        <f t="shared" si="87"/>
        <v>2400</v>
      </c>
      <c r="J1466" s="115">
        <f t="shared" si="89"/>
        <v>45443</v>
      </c>
      <c r="K1466" s="116" t="s">
        <v>1866</v>
      </c>
    </row>
    <row r="1467" spans="1:11" x14ac:dyDescent="0.15">
      <c r="A1467" s="7" t="s">
        <v>2619</v>
      </c>
      <c r="B1467" s="66">
        <v>45414</v>
      </c>
      <c r="C1467" s="113" t="s">
        <v>2045</v>
      </c>
      <c r="D1467" s="126" t="s">
        <v>3536</v>
      </c>
      <c r="E1467" s="91">
        <v>0</v>
      </c>
      <c r="F1467" s="91">
        <v>3800</v>
      </c>
      <c r="G1467" s="92">
        <f t="shared" si="88"/>
        <v>170231.03999999989</v>
      </c>
      <c r="H1467" s="170"/>
      <c r="I1467" s="94">
        <f t="shared" si="87"/>
        <v>3800</v>
      </c>
      <c r="J1467" s="115">
        <f t="shared" si="89"/>
        <v>45443</v>
      </c>
      <c r="K1467" s="116" t="s">
        <v>1866</v>
      </c>
    </row>
    <row r="1468" spans="1:11" x14ac:dyDescent="0.15">
      <c r="A1468" s="7" t="s">
        <v>2619</v>
      </c>
      <c r="B1468" s="66">
        <v>45414</v>
      </c>
      <c r="C1468" s="113" t="s">
        <v>2173</v>
      </c>
      <c r="D1468" s="126" t="s">
        <v>3537</v>
      </c>
      <c r="E1468" s="91">
        <v>0</v>
      </c>
      <c r="F1468" s="91">
        <v>3775</v>
      </c>
      <c r="G1468" s="92">
        <f t="shared" si="88"/>
        <v>174006.03999999989</v>
      </c>
      <c r="H1468" s="170"/>
      <c r="I1468" s="94">
        <f t="shared" si="87"/>
        <v>3775</v>
      </c>
      <c r="J1468" s="115">
        <f t="shared" si="89"/>
        <v>45443</v>
      </c>
      <c r="K1468" s="116" t="s">
        <v>1866</v>
      </c>
    </row>
    <row r="1469" spans="1:11" x14ac:dyDescent="0.15">
      <c r="A1469" s="7" t="s">
        <v>2619</v>
      </c>
      <c r="B1469" s="66">
        <v>45414</v>
      </c>
      <c r="C1469" s="113" t="s">
        <v>3247</v>
      </c>
      <c r="D1469" s="126" t="s">
        <v>3248</v>
      </c>
      <c r="E1469" s="91">
        <v>0</v>
      </c>
      <c r="F1469" s="91">
        <v>4500</v>
      </c>
      <c r="G1469" s="92">
        <f t="shared" si="88"/>
        <v>178506.03999999989</v>
      </c>
      <c r="H1469" s="170"/>
      <c r="I1469" s="94">
        <f t="shared" si="87"/>
        <v>4500</v>
      </c>
      <c r="J1469" s="115">
        <f t="shared" si="89"/>
        <v>45443</v>
      </c>
      <c r="K1469" s="116" t="s">
        <v>1866</v>
      </c>
    </row>
    <row r="1470" spans="1:11" x14ac:dyDescent="0.15">
      <c r="A1470" s="7" t="s">
        <v>2619</v>
      </c>
      <c r="B1470" s="66">
        <v>45414</v>
      </c>
      <c r="C1470" s="113" t="s">
        <v>2104</v>
      </c>
      <c r="D1470" s="126" t="s">
        <v>3538</v>
      </c>
      <c r="E1470" s="91">
        <v>0</v>
      </c>
      <c r="F1470" s="91">
        <v>9000</v>
      </c>
      <c r="G1470" s="92">
        <f t="shared" si="88"/>
        <v>187506.03999999989</v>
      </c>
      <c r="H1470" s="170"/>
      <c r="I1470" s="94">
        <f t="shared" si="87"/>
        <v>9000</v>
      </c>
      <c r="J1470" s="115">
        <f t="shared" si="89"/>
        <v>45443</v>
      </c>
      <c r="K1470" s="116" t="s">
        <v>1866</v>
      </c>
    </row>
    <row r="1471" spans="1:11" x14ac:dyDescent="0.15">
      <c r="A1471" s="7" t="s">
        <v>2619</v>
      </c>
      <c r="B1471" s="66">
        <v>45414</v>
      </c>
      <c r="C1471" s="113" t="s">
        <v>2106</v>
      </c>
      <c r="D1471" s="126" t="s">
        <v>3246</v>
      </c>
      <c r="E1471" s="91">
        <v>0</v>
      </c>
      <c r="F1471" s="91">
        <v>25000</v>
      </c>
      <c r="G1471" s="92">
        <f t="shared" si="88"/>
        <v>212506.03999999989</v>
      </c>
      <c r="H1471" s="170"/>
      <c r="I1471" s="94">
        <f t="shared" si="87"/>
        <v>25000</v>
      </c>
      <c r="J1471" s="115">
        <f t="shared" si="89"/>
        <v>45443</v>
      </c>
      <c r="K1471" s="116" t="s">
        <v>1866</v>
      </c>
    </row>
    <row r="1472" spans="1:11" x14ac:dyDescent="0.15">
      <c r="A1472" s="7" t="s">
        <v>2619</v>
      </c>
      <c r="B1472" s="66">
        <v>45414</v>
      </c>
      <c r="C1472" s="113" t="s">
        <v>2108</v>
      </c>
      <c r="D1472" s="126" t="s">
        <v>3539</v>
      </c>
      <c r="E1472" s="91">
        <v>0</v>
      </c>
      <c r="F1472" s="91">
        <v>17500</v>
      </c>
      <c r="G1472" s="92">
        <f t="shared" si="88"/>
        <v>230006.03999999989</v>
      </c>
      <c r="H1472" s="170"/>
      <c r="I1472" s="94">
        <f t="shared" si="87"/>
        <v>17500</v>
      </c>
      <c r="J1472" s="115">
        <f t="shared" si="89"/>
        <v>45443</v>
      </c>
      <c r="K1472" s="116" t="s">
        <v>1866</v>
      </c>
    </row>
    <row r="1473" spans="1:11" x14ac:dyDescent="0.15">
      <c r="A1473" s="7" t="s">
        <v>2619</v>
      </c>
      <c r="B1473" s="66">
        <v>45414</v>
      </c>
      <c r="C1473" s="113" t="s">
        <v>2080</v>
      </c>
      <c r="D1473" s="126" t="s">
        <v>3540</v>
      </c>
      <c r="E1473" s="91">
        <v>0</v>
      </c>
      <c r="F1473" s="91">
        <v>10450</v>
      </c>
      <c r="G1473" s="92">
        <f t="shared" si="88"/>
        <v>240456.03999999989</v>
      </c>
      <c r="H1473" s="170"/>
      <c r="I1473" s="94">
        <f t="shared" si="87"/>
        <v>10450</v>
      </c>
      <c r="J1473" s="115">
        <f t="shared" si="89"/>
        <v>45443</v>
      </c>
      <c r="K1473" s="116" t="s">
        <v>1866</v>
      </c>
    </row>
    <row r="1474" spans="1:11" x14ac:dyDescent="0.15">
      <c r="A1474" s="7" t="s">
        <v>2619</v>
      </c>
      <c r="B1474" s="66">
        <v>45414</v>
      </c>
      <c r="C1474" s="113" t="s">
        <v>2111</v>
      </c>
      <c r="D1474" s="126" t="s">
        <v>3541</v>
      </c>
      <c r="E1474" s="91">
        <v>0</v>
      </c>
      <c r="F1474" s="91">
        <v>8500</v>
      </c>
      <c r="G1474" s="92">
        <f t="shared" si="88"/>
        <v>248956.03999999989</v>
      </c>
      <c r="H1474" s="170"/>
      <c r="I1474" s="94">
        <f t="shared" si="87"/>
        <v>8500</v>
      </c>
      <c r="J1474" s="115">
        <f t="shared" si="89"/>
        <v>45443</v>
      </c>
      <c r="K1474" s="116" t="s">
        <v>1866</v>
      </c>
    </row>
    <row r="1475" spans="1:11" x14ac:dyDescent="0.15">
      <c r="A1475" s="7" t="s">
        <v>2619</v>
      </c>
      <c r="B1475" s="66">
        <v>45414</v>
      </c>
      <c r="C1475" s="113" t="s">
        <v>2628</v>
      </c>
      <c r="D1475" s="126" t="s">
        <v>3542</v>
      </c>
      <c r="E1475" s="91">
        <v>0</v>
      </c>
      <c r="F1475" s="91">
        <v>1600</v>
      </c>
      <c r="G1475" s="92">
        <f t="shared" si="88"/>
        <v>250556.03999999989</v>
      </c>
      <c r="H1475" s="170"/>
      <c r="I1475" s="94">
        <f t="shared" si="87"/>
        <v>1600</v>
      </c>
      <c r="J1475" s="115">
        <f t="shared" si="89"/>
        <v>45443</v>
      </c>
      <c r="K1475" s="116" t="s">
        <v>1866</v>
      </c>
    </row>
    <row r="1476" spans="1:11" x14ac:dyDescent="0.15">
      <c r="A1476" s="7" t="s">
        <v>2619</v>
      </c>
      <c r="B1476" s="66">
        <v>45414</v>
      </c>
      <c r="C1476" s="113" t="s">
        <v>2625</v>
      </c>
      <c r="D1476" s="126" t="s">
        <v>3543</v>
      </c>
      <c r="E1476" s="91">
        <v>0</v>
      </c>
      <c r="F1476" s="91">
        <v>600</v>
      </c>
      <c r="G1476" s="92">
        <f t="shared" si="88"/>
        <v>251156.03999999989</v>
      </c>
      <c r="H1476" s="170"/>
      <c r="I1476" s="94">
        <f t="shared" si="87"/>
        <v>600</v>
      </c>
      <c r="J1476" s="115">
        <f t="shared" si="89"/>
        <v>45443</v>
      </c>
      <c r="K1476" s="116" t="s">
        <v>1866</v>
      </c>
    </row>
    <row r="1477" spans="1:11" x14ac:dyDescent="0.15">
      <c r="A1477" s="7" t="s">
        <v>2619</v>
      </c>
      <c r="B1477" s="66">
        <v>45414</v>
      </c>
      <c r="C1477" s="113" t="s">
        <v>2117</v>
      </c>
      <c r="D1477" s="126" t="s">
        <v>3544</v>
      </c>
      <c r="E1477" s="91">
        <v>0</v>
      </c>
      <c r="F1477" s="91">
        <v>1260</v>
      </c>
      <c r="G1477" s="92">
        <f t="shared" si="88"/>
        <v>252416.03999999989</v>
      </c>
      <c r="H1477" s="170"/>
      <c r="I1477" s="94">
        <f t="shared" si="87"/>
        <v>1260</v>
      </c>
      <c r="J1477" s="115">
        <f t="shared" si="89"/>
        <v>45443</v>
      </c>
      <c r="K1477" s="116" t="s">
        <v>1866</v>
      </c>
    </row>
    <row r="1478" spans="1:11" x14ac:dyDescent="0.15">
      <c r="A1478" s="7" t="s">
        <v>2619</v>
      </c>
      <c r="B1478" s="66">
        <v>45414</v>
      </c>
      <c r="C1478" s="113" t="s">
        <v>2887</v>
      </c>
      <c r="D1478" s="126" t="s">
        <v>3545</v>
      </c>
      <c r="E1478" s="91">
        <v>0</v>
      </c>
      <c r="F1478" s="91">
        <v>2220</v>
      </c>
      <c r="G1478" s="92">
        <f t="shared" si="88"/>
        <v>254636.03999999989</v>
      </c>
      <c r="H1478" s="170"/>
      <c r="I1478" s="94">
        <f t="shared" si="87"/>
        <v>2220</v>
      </c>
      <c r="J1478" s="115">
        <f t="shared" si="89"/>
        <v>45443</v>
      </c>
      <c r="K1478" s="116" t="s">
        <v>1866</v>
      </c>
    </row>
    <row r="1479" spans="1:11" x14ac:dyDescent="0.15">
      <c r="A1479" s="7" t="s">
        <v>2619</v>
      </c>
      <c r="B1479" s="66">
        <v>45414</v>
      </c>
      <c r="C1479" s="113" t="s">
        <v>2887</v>
      </c>
      <c r="D1479" s="126" t="s">
        <v>3105</v>
      </c>
      <c r="E1479" s="91">
        <v>0</v>
      </c>
      <c r="F1479" s="91">
        <v>20</v>
      </c>
      <c r="G1479" s="92">
        <f t="shared" si="88"/>
        <v>254656.03999999989</v>
      </c>
      <c r="H1479" s="170"/>
      <c r="I1479" s="94">
        <f t="shared" ref="I1479:I1542" si="90">-E1479+F1479</f>
        <v>20</v>
      </c>
      <c r="J1479" s="115">
        <f t="shared" si="89"/>
        <v>45443</v>
      </c>
      <c r="K1479" s="116" t="s">
        <v>1866</v>
      </c>
    </row>
    <row r="1480" spans="1:11" x14ac:dyDescent="0.15">
      <c r="A1480" s="7" t="s">
        <v>2619</v>
      </c>
      <c r="B1480" s="66">
        <v>45414</v>
      </c>
      <c r="C1480" s="113" t="s">
        <v>2723</v>
      </c>
      <c r="D1480" s="126" t="s">
        <v>3546</v>
      </c>
      <c r="E1480" s="91">
        <v>0</v>
      </c>
      <c r="F1480" s="91">
        <v>1500</v>
      </c>
      <c r="G1480" s="92">
        <f t="shared" si="88"/>
        <v>256156.03999999989</v>
      </c>
      <c r="H1480" s="170"/>
      <c r="I1480" s="94">
        <f t="shared" si="90"/>
        <v>1500</v>
      </c>
      <c r="J1480" s="115">
        <f t="shared" si="89"/>
        <v>45443</v>
      </c>
      <c r="K1480" s="116" t="s">
        <v>1866</v>
      </c>
    </row>
    <row r="1481" spans="1:11" x14ac:dyDescent="0.15">
      <c r="A1481" s="7" t="s">
        <v>2619</v>
      </c>
      <c r="B1481" s="66">
        <v>45414</v>
      </c>
      <c r="C1481" s="113" t="s">
        <v>2787</v>
      </c>
      <c r="D1481" s="126" t="s">
        <v>3547</v>
      </c>
      <c r="E1481" s="91">
        <v>0</v>
      </c>
      <c r="F1481" s="91">
        <v>1440</v>
      </c>
      <c r="G1481" s="92">
        <f t="shared" si="88"/>
        <v>257596.03999999989</v>
      </c>
      <c r="H1481" s="170"/>
      <c r="I1481" s="94">
        <f t="shared" si="90"/>
        <v>1440</v>
      </c>
      <c r="J1481" s="115">
        <f t="shared" si="89"/>
        <v>45443</v>
      </c>
      <c r="K1481" s="116" t="s">
        <v>1866</v>
      </c>
    </row>
    <row r="1482" spans="1:11" x14ac:dyDescent="0.15">
      <c r="A1482" s="7" t="s">
        <v>2619</v>
      </c>
      <c r="B1482" s="66">
        <v>45414</v>
      </c>
      <c r="C1482" s="113" t="s">
        <v>2787</v>
      </c>
      <c r="D1482" s="126" t="s">
        <v>3548</v>
      </c>
      <c r="E1482" s="91">
        <v>0</v>
      </c>
      <c r="F1482" s="91">
        <v>1440</v>
      </c>
      <c r="G1482" s="92">
        <f t="shared" si="88"/>
        <v>259036.03999999989</v>
      </c>
      <c r="H1482" s="170"/>
      <c r="I1482" s="94">
        <f t="shared" si="90"/>
        <v>1440</v>
      </c>
      <c r="J1482" s="115">
        <f t="shared" si="89"/>
        <v>45443</v>
      </c>
      <c r="K1482" s="116" t="s">
        <v>1866</v>
      </c>
    </row>
    <row r="1483" spans="1:11" x14ac:dyDescent="0.15">
      <c r="A1483" s="7" t="s">
        <v>2619</v>
      </c>
      <c r="B1483" s="66">
        <v>45414</v>
      </c>
      <c r="C1483" s="113" t="s">
        <v>2787</v>
      </c>
      <c r="D1483" s="126" t="s">
        <v>3549</v>
      </c>
      <c r="E1483" s="91">
        <v>0</v>
      </c>
      <c r="F1483" s="91">
        <v>1440</v>
      </c>
      <c r="G1483" s="92">
        <f t="shared" si="88"/>
        <v>260476.03999999989</v>
      </c>
      <c r="H1483" s="170"/>
      <c r="I1483" s="94">
        <f t="shared" si="90"/>
        <v>1440</v>
      </c>
      <c r="J1483" s="115">
        <f t="shared" si="89"/>
        <v>45443</v>
      </c>
      <c r="K1483" s="116" t="s">
        <v>1866</v>
      </c>
    </row>
    <row r="1484" spans="1:11" x14ac:dyDescent="0.15">
      <c r="A1484" s="7" t="s">
        <v>2619</v>
      </c>
      <c r="B1484" s="66">
        <v>45414</v>
      </c>
      <c r="C1484" s="113" t="s">
        <v>2730</v>
      </c>
      <c r="D1484" s="126" t="s">
        <v>3550</v>
      </c>
      <c r="E1484" s="91">
        <v>0</v>
      </c>
      <c r="F1484" s="91">
        <v>1800</v>
      </c>
      <c r="G1484" s="92">
        <f t="shared" si="88"/>
        <v>262276.03999999992</v>
      </c>
      <c r="H1484" s="170"/>
      <c r="I1484" s="94">
        <f t="shared" si="90"/>
        <v>1800</v>
      </c>
      <c r="J1484" s="115">
        <f t="shared" si="89"/>
        <v>45443</v>
      </c>
      <c r="K1484" s="116" t="s">
        <v>1866</v>
      </c>
    </row>
    <row r="1485" spans="1:11" x14ac:dyDescent="0.15">
      <c r="A1485" s="7" t="s">
        <v>2619</v>
      </c>
      <c r="B1485" s="66">
        <v>45414</v>
      </c>
      <c r="C1485" s="113" t="s">
        <v>2636</v>
      </c>
      <c r="D1485" s="126" t="s">
        <v>3551</v>
      </c>
      <c r="E1485" s="91">
        <v>0</v>
      </c>
      <c r="F1485" s="91">
        <v>1860</v>
      </c>
      <c r="G1485" s="92">
        <f t="shared" si="88"/>
        <v>264136.03999999992</v>
      </c>
      <c r="H1485" s="170"/>
      <c r="I1485" s="94">
        <f t="shared" si="90"/>
        <v>1860</v>
      </c>
      <c r="J1485" s="115">
        <f t="shared" si="89"/>
        <v>45443</v>
      </c>
      <c r="K1485" s="116" t="s">
        <v>1866</v>
      </c>
    </row>
    <row r="1486" spans="1:11" x14ac:dyDescent="0.15">
      <c r="A1486" s="7" t="s">
        <v>2619</v>
      </c>
      <c r="B1486" s="66">
        <v>45414</v>
      </c>
      <c r="C1486" s="113" t="s">
        <v>2098</v>
      </c>
      <c r="D1486" s="126" t="s">
        <v>3534</v>
      </c>
      <c r="E1486" s="91">
        <v>0</v>
      </c>
      <c r="F1486" s="91">
        <v>789.08</v>
      </c>
      <c r="G1486" s="92">
        <f t="shared" si="88"/>
        <v>264925.11999999994</v>
      </c>
      <c r="H1486" s="170"/>
      <c r="I1486" s="94">
        <f t="shared" si="90"/>
        <v>789.08</v>
      </c>
      <c r="J1486" s="115">
        <f t="shared" si="89"/>
        <v>45443</v>
      </c>
      <c r="K1486" s="116" t="s">
        <v>1866</v>
      </c>
    </row>
    <row r="1487" spans="1:11" x14ac:dyDescent="0.15">
      <c r="A1487" s="7" t="s">
        <v>2619</v>
      </c>
      <c r="B1487" s="66">
        <v>45414</v>
      </c>
      <c r="C1487" s="113" t="s">
        <v>3406</v>
      </c>
      <c r="D1487" s="126" t="s">
        <v>3552</v>
      </c>
      <c r="E1487" s="91">
        <v>20000</v>
      </c>
      <c r="F1487" s="91">
        <v>0</v>
      </c>
      <c r="G1487" s="92">
        <f t="shared" si="88"/>
        <v>244925.11999999994</v>
      </c>
      <c r="H1487" s="170"/>
      <c r="I1487" s="94">
        <f t="shared" si="90"/>
        <v>-20000</v>
      </c>
      <c r="J1487" s="115">
        <f t="shared" si="89"/>
        <v>45443</v>
      </c>
      <c r="K1487" s="116" t="s">
        <v>5554</v>
      </c>
    </row>
    <row r="1488" spans="1:11" x14ac:dyDescent="0.15">
      <c r="A1488" s="7" t="s">
        <v>2619</v>
      </c>
      <c r="B1488" s="66">
        <v>45414</v>
      </c>
      <c r="C1488" s="113" t="s">
        <v>3553</v>
      </c>
      <c r="D1488" s="126" t="s">
        <v>3554</v>
      </c>
      <c r="E1488" s="91">
        <v>6828</v>
      </c>
      <c r="F1488" s="91">
        <v>0</v>
      </c>
      <c r="G1488" s="92">
        <f t="shared" si="88"/>
        <v>238097.11999999994</v>
      </c>
      <c r="H1488" s="170"/>
      <c r="I1488" s="94">
        <f t="shared" si="90"/>
        <v>-6828</v>
      </c>
      <c r="J1488" s="115">
        <f t="shared" si="89"/>
        <v>45443</v>
      </c>
      <c r="K1488" s="116" t="s">
        <v>13</v>
      </c>
    </row>
    <row r="1489" spans="1:11" x14ac:dyDescent="0.15">
      <c r="A1489" s="7" t="s">
        <v>2619</v>
      </c>
      <c r="B1489" s="66">
        <v>45414</v>
      </c>
      <c r="C1489" s="113" t="s">
        <v>1993</v>
      </c>
      <c r="D1489" s="126" t="s">
        <v>3555</v>
      </c>
      <c r="E1489" s="91">
        <v>7679.52</v>
      </c>
      <c r="F1489" s="91">
        <v>0</v>
      </c>
      <c r="G1489" s="92">
        <f t="shared" si="88"/>
        <v>230417.59999999995</v>
      </c>
      <c r="H1489" s="170"/>
      <c r="I1489" s="94">
        <f t="shared" si="90"/>
        <v>-7679.52</v>
      </c>
      <c r="J1489" s="115">
        <f t="shared" si="89"/>
        <v>45443</v>
      </c>
      <c r="K1489" s="116" t="s">
        <v>1879</v>
      </c>
    </row>
    <row r="1490" spans="1:11" x14ac:dyDescent="0.15">
      <c r="A1490" s="7" t="s">
        <v>2620</v>
      </c>
      <c r="B1490" s="66">
        <v>45419</v>
      </c>
      <c r="C1490" s="113" t="s">
        <v>2108</v>
      </c>
      <c r="D1490" s="126" t="s">
        <v>3530</v>
      </c>
      <c r="E1490" s="91">
        <v>0</v>
      </c>
      <c r="F1490" s="91">
        <v>4796.8999999999996</v>
      </c>
      <c r="G1490" s="92">
        <f t="shared" si="88"/>
        <v>235214.49999999994</v>
      </c>
      <c r="H1490" s="170"/>
      <c r="I1490" s="94">
        <f t="shared" si="90"/>
        <v>4796.8999999999996</v>
      </c>
      <c r="J1490" s="115">
        <f t="shared" si="89"/>
        <v>45443</v>
      </c>
      <c r="K1490" s="116" t="s">
        <v>2175</v>
      </c>
    </row>
    <row r="1491" spans="1:11" x14ac:dyDescent="0.15">
      <c r="A1491" s="7" t="s">
        <v>2620</v>
      </c>
      <c r="B1491" s="66">
        <v>45419</v>
      </c>
      <c r="C1491" s="113" t="s">
        <v>3556</v>
      </c>
      <c r="D1491" s="126" t="s">
        <v>3557</v>
      </c>
      <c r="E1491" s="91">
        <v>5400</v>
      </c>
      <c r="F1491" s="91">
        <v>0</v>
      </c>
      <c r="G1491" s="92">
        <f t="shared" si="88"/>
        <v>229814.49999999994</v>
      </c>
      <c r="H1491" s="170"/>
      <c r="I1491" s="94">
        <f t="shared" si="90"/>
        <v>-5400</v>
      </c>
      <c r="J1491" s="115">
        <f t="shared" si="89"/>
        <v>45443</v>
      </c>
      <c r="K1491" s="116" t="s">
        <v>1879</v>
      </c>
    </row>
    <row r="1492" spans="1:11" x14ac:dyDescent="0.15">
      <c r="A1492" s="7" t="s">
        <v>2620</v>
      </c>
      <c r="B1492" s="66">
        <v>45419</v>
      </c>
      <c r="C1492" s="113" t="s">
        <v>2146</v>
      </c>
      <c r="D1492" s="126" t="s">
        <v>3558</v>
      </c>
      <c r="E1492" s="91">
        <v>504</v>
      </c>
      <c r="F1492" s="91">
        <v>0</v>
      </c>
      <c r="G1492" s="92">
        <f t="shared" si="88"/>
        <v>229310.49999999994</v>
      </c>
      <c r="H1492" s="170"/>
      <c r="I1492" s="94">
        <f t="shared" si="90"/>
        <v>-504</v>
      </c>
      <c r="J1492" s="115">
        <f t="shared" si="89"/>
        <v>45443</v>
      </c>
      <c r="K1492" s="116" t="s">
        <v>1881</v>
      </c>
    </row>
    <row r="1493" spans="1:11" x14ac:dyDescent="0.15">
      <c r="A1493" s="7" t="s">
        <v>2620</v>
      </c>
      <c r="B1493" s="66">
        <v>45419</v>
      </c>
      <c r="C1493" s="113" t="s">
        <v>2146</v>
      </c>
      <c r="D1493" s="126" t="s">
        <v>3559</v>
      </c>
      <c r="E1493" s="91">
        <v>336</v>
      </c>
      <c r="F1493" s="91">
        <v>0</v>
      </c>
      <c r="G1493" s="92">
        <f t="shared" si="88"/>
        <v>228974.49999999994</v>
      </c>
      <c r="H1493" s="170"/>
      <c r="I1493" s="94">
        <f t="shared" si="90"/>
        <v>-336</v>
      </c>
      <c r="J1493" s="115">
        <f t="shared" si="89"/>
        <v>45443</v>
      </c>
      <c r="K1493" s="116" t="s">
        <v>1881</v>
      </c>
    </row>
    <row r="1494" spans="1:11" x14ac:dyDescent="0.15">
      <c r="A1494" s="7" t="s">
        <v>2620</v>
      </c>
      <c r="B1494" s="66">
        <v>45419</v>
      </c>
      <c r="C1494" s="113" t="s">
        <v>2148</v>
      </c>
      <c r="D1494" s="126" t="s">
        <v>3560</v>
      </c>
      <c r="E1494" s="91">
        <v>258.60000000000002</v>
      </c>
      <c r="F1494" s="91">
        <v>0</v>
      </c>
      <c r="G1494" s="92">
        <f t="shared" si="88"/>
        <v>228715.89999999994</v>
      </c>
      <c r="H1494" s="170"/>
      <c r="I1494" s="94">
        <f t="shared" si="90"/>
        <v>-258.60000000000002</v>
      </c>
      <c r="J1494" s="115">
        <f t="shared" si="89"/>
        <v>45443</v>
      </c>
      <c r="K1494" s="116" t="s">
        <v>1877</v>
      </c>
    </row>
    <row r="1495" spans="1:11" x14ac:dyDescent="0.15">
      <c r="A1495" s="7" t="s">
        <v>2620</v>
      </c>
      <c r="B1495" s="66">
        <v>45419</v>
      </c>
      <c r="C1495" s="113" t="s">
        <v>2142</v>
      </c>
      <c r="D1495" s="126" t="s">
        <v>3561</v>
      </c>
      <c r="E1495" s="91">
        <v>888</v>
      </c>
      <c r="F1495" s="91">
        <v>0</v>
      </c>
      <c r="G1495" s="92">
        <f t="shared" si="88"/>
        <v>227827.89999999994</v>
      </c>
      <c r="H1495" s="170"/>
      <c r="I1495" s="94">
        <f t="shared" si="90"/>
        <v>-888</v>
      </c>
      <c r="J1495" s="115">
        <f t="shared" si="89"/>
        <v>45443</v>
      </c>
      <c r="K1495" s="116" t="s">
        <v>1877</v>
      </c>
    </row>
    <row r="1496" spans="1:11" x14ac:dyDescent="0.15">
      <c r="A1496" s="7" t="s">
        <v>2620</v>
      </c>
      <c r="B1496" s="66">
        <v>45419</v>
      </c>
      <c r="C1496" s="113" t="s">
        <v>3562</v>
      </c>
      <c r="D1496" s="126" t="s">
        <v>3563</v>
      </c>
      <c r="E1496" s="91">
        <v>406.8</v>
      </c>
      <c r="F1496" s="91">
        <v>0</v>
      </c>
      <c r="G1496" s="92">
        <f t="shared" si="88"/>
        <v>227421.09999999995</v>
      </c>
      <c r="H1496" s="170"/>
      <c r="I1496" s="94">
        <f t="shared" si="90"/>
        <v>-406.8</v>
      </c>
      <c r="J1496" s="115">
        <f t="shared" si="89"/>
        <v>45443</v>
      </c>
      <c r="K1496" s="116" t="s">
        <v>1873</v>
      </c>
    </row>
    <row r="1497" spans="1:11" x14ac:dyDescent="0.15">
      <c r="A1497" s="7" t="s">
        <v>2620</v>
      </c>
      <c r="B1497" s="66">
        <v>45419</v>
      </c>
      <c r="C1497" s="113" t="s">
        <v>2846</v>
      </c>
      <c r="D1497" s="126" t="s">
        <v>3564</v>
      </c>
      <c r="E1497" s="91">
        <v>1338.9</v>
      </c>
      <c r="F1497" s="91">
        <v>0</v>
      </c>
      <c r="G1497" s="92">
        <f t="shared" si="88"/>
        <v>226082.19999999995</v>
      </c>
      <c r="H1497" s="170"/>
      <c r="I1497" s="94">
        <f t="shared" si="90"/>
        <v>-1338.9</v>
      </c>
      <c r="J1497" s="115">
        <f t="shared" si="89"/>
        <v>45443</v>
      </c>
      <c r="K1497" s="116" t="s">
        <v>1879</v>
      </c>
    </row>
    <row r="1498" spans="1:11" x14ac:dyDescent="0.15">
      <c r="A1498" s="7" t="s">
        <v>2620</v>
      </c>
      <c r="B1498" s="66">
        <v>45419</v>
      </c>
      <c r="C1498" s="113" t="s">
        <v>3565</v>
      </c>
      <c r="D1498" s="126" t="s">
        <v>3566</v>
      </c>
      <c r="E1498" s="91">
        <v>420</v>
      </c>
      <c r="F1498" s="91">
        <v>0</v>
      </c>
      <c r="G1498" s="92">
        <f t="shared" si="88"/>
        <v>225662.19999999995</v>
      </c>
      <c r="H1498" s="170"/>
      <c r="I1498" s="94">
        <f t="shared" si="90"/>
        <v>-420</v>
      </c>
      <c r="J1498" s="115">
        <f t="shared" si="89"/>
        <v>45443</v>
      </c>
      <c r="K1498" s="116" t="s">
        <v>1877</v>
      </c>
    </row>
    <row r="1499" spans="1:11" x14ac:dyDescent="0.15">
      <c r="A1499" s="7" t="s">
        <v>2619</v>
      </c>
      <c r="B1499" s="66">
        <v>45419</v>
      </c>
      <c r="C1499" s="113" t="s">
        <v>2131</v>
      </c>
      <c r="D1499" s="126" t="s">
        <v>3567</v>
      </c>
      <c r="E1499" s="91">
        <v>94.44</v>
      </c>
      <c r="F1499" s="91">
        <v>0</v>
      </c>
      <c r="G1499" s="92">
        <f t="shared" si="88"/>
        <v>225567.75999999995</v>
      </c>
      <c r="H1499" s="170"/>
      <c r="I1499" s="94">
        <f t="shared" si="90"/>
        <v>-94.44</v>
      </c>
      <c r="J1499" s="115">
        <f t="shared" si="89"/>
        <v>45443</v>
      </c>
      <c r="K1499" s="116" t="s">
        <v>1882</v>
      </c>
    </row>
    <row r="1500" spans="1:11" x14ac:dyDescent="0.15">
      <c r="A1500" s="7" t="s">
        <v>2619</v>
      </c>
      <c r="B1500" s="66">
        <v>45419</v>
      </c>
      <c r="C1500" s="113" t="s">
        <v>2131</v>
      </c>
      <c r="D1500" s="126" t="s">
        <v>3568</v>
      </c>
      <c r="E1500" s="91">
        <v>97.75</v>
      </c>
      <c r="F1500" s="91">
        <v>0</v>
      </c>
      <c r="G1500" s="92">
        <f t="shared" si="88"/>
        <v>225470.00999999995</v>
      </c>
      <c r="H1500" s="170"/>
      <c r="I1500" s="94">
        <f t="shared" si="90"/>
        <v>-97.75</v>
      </c>
      <c r="J1500" s="115">
        <f t="shared" si="89"/>
        <v>45443</v>
      </c>
      <c r="K1500" s="116" t="s">
        <v>1882</v>
      </c>
    </row>
    <row r="1501" spans="1:11" x14ac:dyDescent="0.15">
      <c r="A1501" s="7" t="s">
        <v>2619</v>
      </c>
      <c r="B1501" s="66">
        <v>45419</v>
      </c>
      <c r="C1501" s="113" t="s">
        <v>2131</v>
      </c>
      <c r="D1501" s="126" t="s">
        <v>3569</v>
      </c>
      <c r="E1501" s="91">
        <v>112.49</v>
      </c>
      <c r="F1501" s="91">
        <v>0</v>
      </c>
      <c r="G1501" s="92">
        <f t="shared" si="88"/>
        <v>225357.51999999996</v>
      </c>
      <c r="H1501" s="170"/>
      <c r="I1501" s="94">
        <f t="shared" si="90"/>
        <v>-112.49</v>
      </c>
      <c r="J1501" s="115">
        <f t="shared" si="89"/>
        <v>45443</v>
      </c>
      <c r="K1501" s="116" t="s">
        <v>1882</v>
      </c>
    </row>
    <row r="1502" spans="1:11" x14ac:dyDescent="0.15">
      <c r="A1502" s="7" t="s">
        <v>2619</v>
      </c>
      <c r="B1502" s="66">
        <v>45419</v>
      </c>
      <c r="C1502" s="113" t="s">
        <v>2131</v>
      </c>
      <c r="D1502" s="126" t="s">
        <v>3570</v>
      </c>
      <c r="E1502" s="91">
        <v>154.99</v>
      </c>
      <c r="F1502" s="91">
        <v>0</v>
      </c>
      <c r="G1502" s="92">
        <f t="shared" si="88"/>
        <v>225202.52999999997</v>
      </c>
      <c r="H1502" s="170"/>
      <c r="I1502" s="94">
        <f t="shared" si="90"/>
        <v>-154.99</v>
      </c>
      <c r="J1502" s="115">
        <f t="shared" si="89"/>
        <v>45443</v>
      </c>
      <c r="K1502" s="116" t="s">
        <v>1882</v>
      </c>
    </row>
    <row r="1503" spans="1:11" x14ac:dyDescent="0.15">
      <c r="A1503" s="7" t="s">
        <v>2622</v>
      </c>
      <c r="B1503" s="66">
        <v>45419</v>
      </c>
      <c r="C1503" s="113" t="s">
        <v>1905</v>
      </c>
      <c r="D1503" s="126" t="s">
        <v>3571</v>
      </c>
      <c r="E1503" s="91">
        <v>5517.09</v>
      </c>
      <c r="F1503" s="91">
        <v>0</v>
      </c>
      <c r="G1503" s="92">
        <f t="shared" si="88"/>
        <v>219685.43999999997</v>
      </c>
      <c r="H1503" s="170"/>
      <c r="I1503" s="94">
        <f t="shared" si="90"/>
        <v>-5517.09</v>
      </c>
      <c r="J1503" s="115">
        <f t="shared" si="89"/>
        <v>45443</v>
      </c>
      <c r="K1503" s="116" t="s">
        <v>1882</v>
      </c>
    </row>
    <row r="1504" spans="1:11" x14ac:dyDescent="0.15">
      <c r="A1504" s="7" t="s">
        <v>2622</v>
      </c>
      <c r="B1504" s="66">
        <v>45419</v>
      </c>
      <c r="C1504" s="113" t="s">
        <v>3408</v>
      </c>
      <c r="D1504" s="126" t="s">
        <v>3572</v>
      </c>
      <c r="E1504" s="91">
        <v>368.4</v>
      </c>
      <c r="F1504" s="91">
        <v>0</v>
      </c>
      <c r="G1504" s="92">
        <f t="shared" si="88"/>
        <v>219317.03999999998</v>
      </c>
      <c r="H1504" s="170"/>
      <c r="I1504" s="94">
        <f t="shared" si="90"/>
        <v>-368.4</v>
      </c>
      <c r="J1504" s="115">
        <f t="shared" si="89"/>
        <v>45443</v>
      </c>
      <c r="K1504" s="116" t="s">
        <v>1875</v>
      </c>
    </row>
    <row r="1505" spans="1:11" x14ac:dyDescent="0.15">
      <c r="A1505" s="7" t="s">
        <v>2622</v>
      </c>
      <c r="B1505" s="66">
        <v>45419</v>
      </c>
      <c r="C1505" s="113" t="s">
        <v>3408</v>
      </c>
      <c r="D1505" s="126" t="s">
        <v>3573</v>
      </c>
      <c r="E1505" s="91">
        <v>848.4</v>
      </c>
      <c r="F1505" s="91">
        <v>0</v>
      </c>
      <c r="G1505" s="92">
        <f t="shared" si="88"/>
        <v>218468.63999999998</v>
      </c>
      <c r="H1505" s="170"/>
      <c r="I1505" s="94">
        <f t="shared" si="90"/>
        <v>-848.4</v>
      </c>
      <c r="J1505" s="115">
        <f t="shared" si="89"/>
        <v>45443</v>
      </c>
      <c r="K1505" s="116" t="s">
        <v>1875</v>
      </c>
    </row>
    <row r="1506" spans="1:11" x14ac:dyDescent="0.15">
      <c r="A1506" s="7" t="s">
        <v>2619</v>
      </c>
      <c r="B1506" s="66">
        <v>45420</v>
      </c>
      <c r="C1506" s="113" t="s">
        <v>2922</v>
      </c>
      <c r="D1506" s="126" t="s">
        <v>2976</v>
      </c>
      <c r="E1506" s="91">
        <v>0</v>
      </c>
      <c r="F1506" s="91">
        <v>400</v>
      </c>
      <c r="G1506" s="92">
        <f t="shared" si="88"/>
        <v>218868.63999999998</v>
      </c>
      <c r="H1506" s="170"/>
      <c r="I1506" s="94">
        <f t="shared" si="90"/>
        <v>400</v>
      </c>
      <c r="J1506" s="115">
        <f t="shared" si="89"/>
        <v>45443</v>
      </c>
      <c r="K1506" s="116" t="s">
        <v>1866</v>
      </c>
    </row>
    <row r="1507" spans="1:11" x14ac:dyDescent="0.15">
      <c r="A1507" s="7" t="s">
        <v>2620</v>
      </c>
      <c r="B1507" s="66">
        <v>45421</v>
      </c>
      <c r="C1507" s="113" t="s">
        <v>2643</v>
      </c>
      <c r="D1507" s="126" t="s">
        <v>3574</v>
      </c>
      <c r="E1507" s="91">
        <v>0</v>
      </c>
      <c r="F1507" s="91">
        <v>5276.05</v>
      </c>
      <c r="G1507" s="92">
        <f t="shared" si="88"/>
        <v>224144.68999999997</v>
      </c>
      <c r="H1507" s="170"/>
      <c r="I1507" s="94">
        <f t="shared" si="90"/>
        <v>5276.05</v>
      </c>
      <c r="J1507" s="115">
        <f t="shared" si="89"/>
        <v>45443</v>
      </c>
      <c r="K1507" s="116" t="s">
        <v>2175</v>
      </c>
    </row>
    <row r="1508" spans="1:11" x14ac:dyDescent="0.15">
      <c r="A1508" s="7" t="s">
        <v>2620</v>
      </c>
      <c r="B1508" s="66">
        <v>45421</v>
      </c>
      <c r="C1508" s="113" t="s">
        <v>2142</v>
      </c>
      <c r="D1508" s="126" t="s">
        <v>3575</v>
      </c>
      <c r="E1508" s="91">
        <v>1456.5</v>
      </c>
      <c r="F1508" s="91">
        <v>0</v>
      </c>
      <c r="G1508" s="92">
        <f t="shared" si="88"/>
        <v>222688.18999999997</v>
      </c>
      <c r="H1508" s="170"/>
      <c r="I1508" s="94">
        <f t="shared" si="90"/>
        <v>-1456.5</v>
      </c>
      <c r="J1508" s="115">
        <f t="shared" si="89"/>
        <v>45443</v>
      </c>
      <c r="K1508" s="116" t="s">
        <v>1877</v>
      </c>
    </row>
    <row r="1509" spans="1:11" x14ac:dyDescent="0.15">
      <c r="A1509" s="7" t="s">
        <v>2620</v>
      </c>
      <c r="B1509" s="66">
        <v>45421</v>
      </c>
      <c r="C1509" s="113" t="s">
        <v>2144</v>
      </c>
      <c r="D1509" s="126" t="s">
        <v>3576</v>
      </c>
      <c r="E1509" s="91">
        <v>2361.6</v>
      </c>
      <c r="F1509" s="91">
        <v>0</v>
      </c>
      <c r="G1509" s="92">
        <f t="shared" si="88"/>
        <v>220326.58999999997</v>
      </c>
      <c r="H1509" s="170"/>
      <c r="I1509" s="94">
        <f t="shared" si="90"/>
        <v>-2361.6</v>
      </c>
      <c r="J1509" s="115">
        <f t="shared" si="89"/>
        <v>45443</v>
      </c>
      <c r="K1509" s="116" t="s">
        <v>1877</v>
      </c>
    </row>
    <row r="1510" spans="1:11" x14ac:dyDescent="0.15">
      <c r="A1510" s="7" t="s">
        <v>2619</v>
      </c>
      <c r="B1510" s="66">
        <v>45421</v>
      </c>
      <c r="C1510" s="113" t="s">
        <v>3577</v>
      </c>
      <c r="D1510" s="126" t="s">
        <v>3578</v>
      </c>
      <c r="E1510" s="91">
        <v>0</v>
      </c>
      <c r="F1510" s="91">
        <v>805.79</v>
      </c>
      <c r="G1510" s="92">
        <f t="shared" si="88"/>
        <v>221132.37999999998</v>
      </c>
      <c r="H1510" s="170"/>
      <c r="I1510" s="94">
        <f t="shared" si="90"/>
        <v>805.79</v>
      </c>
      <c r="J1510" s="115">
        <f t="shared" si="89"/>
        <v>45443</v>
      </c>
      <c r="K1510" s="116" t="s">
        <v>1866</v>
      </c>
    </row>
    <row r="1511" spans="1:11" x14ac:dyDescent="0.15">
      <c r="A1511" s="7" t="s">
        <v>2619</v>
      </c>
      <c r="B1511" s="66">
        <v>45421</v>
      </c>
      <c r="C1511" s="113" t="s">
        <v>3396</v>
      </c>
      <c r="D1511" s="126" t="s">
        <v>3579</v>
      </c>
      <c r="E1511" s="91">
        <v>0</v>
      </c>
      <c r="F1511" s="91">
        <v>1200</v>
      </c>
      <c r="G1511" s="92">
        <f t="shared" si="88"/>
        <v>222332.37999999998</v>
      </c>
      <c r="H1511" s="170"/>
      <c r="I1511" s="94">
        <f t="shared" si="90"/>
        <v>1200</v>
      </c>
      <c r="J1511" s="115">
        <f t="shared" si="89"/>
        <v>45443</v>
      </c>
      <c r="K1511" s="116" t="s">
        <v>1866</v>
      </c>
    </row>
    <row r="1512" spans="1:11" x14ac:dyDescent="0.15">
      <c r="A1512" s="7" t="s">
        <v>2619</v>
      </c>
      <c r="B1512" s="66">
        <v>45421</v>
      </c>
      <c r="C1512" s="113" t="s">
        <v>2643</v>
      </c>
      <c r="D1512" s="126" t="s">
        <v>3580</v>
      </c>
      <c r="E1512" s="91">
        <v>0</v>
      </c>
      <c r="F1512" s="91">
        <v>11500</v>
      </c>
      <c r="G1512" s="92">
        <f t="shared" ref="G1512:G1575" si="91">G1511+F1512-E1512</f>
        <v>233832.37999999998</v>
      </c>
      <c r="H1512" s="170"/>
      <c r="I1512" s="94">
        <f t="shared" si="90"/>
        <v>11500</v>
      </c>
      <c r="J1512" s="115">
        <f t="shared" ref="J1512:J1575" si="92">EOMONTH(B1512,0)</f>
        <v>45443</v>
      </c>
      <c r="K1512" s="116" t="s">
        <v>1866</v>
      </c>
    </row>
    <row r="1513" spans="1:11" x14ac:dyDescent="0.15">
      <c r="A1513" s="7" t="s">
        <v>2619</v>
      </c>
      <c r="B1513" s="66">
        <v>45421</v>
      </c>
      <c r="C1513" s="113" t="s">
        <v>2643</v>
      </c>
      <c r="D1513" s="126" t="s">
        <v>3581</v>
      </c>
      <c r="E1513" s="91">
        <v>0</v>
      </c>
      <c r="F1513" s="91">
        <v>11500</v>
      </c>
      <c r="G1513" s="92">
        <f t="shared" si="91"/>
        <v>245332.37999999998</v>
      </c>
      <c r="H1513" s="170"/>
      <c r="I1513" s="94">
        <f t="shared" si="90"/>
        <v>11500</v>
      </c>
      <c r="J1513" s="115">
        <f t="shared" si="92"/>
        <v>45443</v>
      </c>
      <c r="K1513" s="116" t="s">
        <v>1866</v>
      </c>
    </row>
    <row r="1514" spans="1:11" x14ac:dyDescent="0.15">
      <c r="A1514" s="7" t="s">
        <v>2619</v>
      </c>
      <c r="B1514" s="66">
        <v>45421</v>
      </c>
      <c r="C1514" s="113" t="s">
        <v>1892</v>
      </c>
      <c r="D1514" s="126" t="s">
        <v>3582</v>
      </c>
      <c r="E1514" s="91">
        <v>1806.57</v>
      </c>
      <c r="F1514" s="91">
        <v>0</v>
      </c>
      <c r="G1514" s="92">
        <f t="shared" si="91"/>
        <v>243525.80999999997</v>
      </c>
      <c r="H1514" s="170"/>
      <c r="I1514" s="94">
        <f t="shared" si="90"/>
        <v>-1806.57</v>
      </c>
      <c r="J1514" s="115">
        <f t="shared" si="92"/>
        <v>45443</v>
      </c>
      <c r="K1514" s="116" t="s">
        <v>1878</v>
      </c>
    </row>
    <row r="1515" spans="1:11" x14ac:dyDescent="0.15">
      <c r="A1515" s="7" t="s">
        <v>2619</v>
      </c>
      <c r="B1515" s="66">
        <v>45421</v>
      </c>
      <c r="C1515" s="113" t="s">
        <v>1892</v>
      </c>
      <c r="D1515" s="126" t="s">
        <v>1938</v>
      </c>
      <c r="E1515" s="91">
        <v>577.02</v>
      </c>
      <c r="F1515" s="91">
        <v>0</v>
      </c>
      <c r="G1515" s="92">
        <f t="shared" si="91"/>
        <v>242948.78999999998</v>
      </c>
      <c r="H1515" s="170"/>
      <c r="I1515" s="94">
        <f t="shared" si="90"/>
        <v>-577.02</v>
      </c>
      <c r="J1515" s="115">
        <f t="shared" si="92"/>
        <v>45443</v>
      </c>
      <c r="K1515" s="116" t="s">
        <v>1878</v>
      </c>
    </row>
    <row r="1516" spans="1:11" x14ac:dyDescent="0.15">
      <c r="A1516" s="7" t="s">
        <v>2619</v>
      </c>
      <c r="B1516" s="66">
        <v>45421</v>
      </c>
      <c r="C1516" s="113" t="s">
        <v>1892</v>
      </c>
      <c r="D1516" s="126" t="s">
        <v>3301</v>
      </c>
      <c r="E1516" s="91">
        <v>249.5</v>
      </c>
      <c r="F1516" s="91">
        <v>0</v>
      </c>
      <c r="G1516" s="92">
        <f t="shared" si="91"/>
        <v>242699.28999999998</v>
      </c>
      <c r="H1516" s="170"/>
      <c r="I1516" s="94">
        <f t="shared" si="90"/>
        <v>-249.5</v>
      </c>
      <c r="J1516" s="115">
        <f t="shared" si="92"/>
        <v>45443</v>
      </c>
      <c r="K1516" s="116" t="s">
        <v>1878</v>
      </c>
    </row>
    <row r="1517" spans="1:11" x14ac:dyDescent="0.15">
      <c r="A1517" s="7" t="s">
        <v>2619</v>
      </c>
      <c r="B1517" s="66">
        <v>45421</v>
      </c>
      <c r="C1517" s="113" t="s">
        <v>1892</v>
      </c>
      <c r="D1517" s="126" t="s">
        <v>1954</v>
      </c>
      <c r="E1517" s="91">
        <v>126.28</v>
      </c>
      <c r="F1517" s="91">
        <v>0</v>
      </c>
      <c r="G1517" s="92">
        <f t="shared" si="91"/>
        <v>242573.00999999998</v>
      </c>
      <c r="H1517" s="170"/>
      <c r="I1517" s="94">
        <f t="shared" si="90"/>
        <v>-126.28</v>
      </c>
      <c r="J1517" s="115">
        <f t="shared" si="92"/>
        <v>45443</v>
      </c>
      <c r="K1517" s="116" t="s">
        <v>1878</v>
      </c>
    </row>
    <row r="1518" spans="1:11" x14ac:dyDescent="0.15">
      <c r="A1518" s="7" t="s">
        <v>2619</v>
      </c>
      <c r="B1518" s="66">
        <v>45421</v>
      </c>
      <c r="C1518" s="113" t="s">
        <v>1892</v>
      </c>
      <c r="D1518" s="126" t="s">
        <v>3583</v>
      </c>
      <c r="E1518" s="91">
        <v>695.16</v>
      </c>
      <c r="F1518" s="91">
        <v>0</v>
      </c>
      <c r="G1518" s="92">
        <f t="shared" si="91"/>
        <v>241877.84999999998</v>
      </c>
      <c r="H1518" s="170"/>
      <c r="I1518" s="94">
        <f t="shared" si="90"/>
        <v>-695.16</v>
      </c>
      <c r="J1518" s="115">
        <f t="shared" si="92"/>
        <v>45443</v>
      </c>
      <c r="K1518" s="116" t="s">
        <v>1878</v>
      </c>
    </row>
    <row r="1519" spans="1:11" x14ac:dyDescent="0.15">
      <c r="A1519" s="7" t="s">
        <v>2619</v>
      </c>
      <c r="B1519" s="66">
        <v>45421</v>
      </c>
      <c r="C1519" s="113" t="s">
        <v>1892</v>
      </c>
      <c r="D1519" s="126" t="s">
        <v>1953</v>
      </c>
      <c r="E1519" s="91">
        <v>130.19</v>
      </c>
      <c r="F1519" s="91">
        <v>0</v>
      </c>
      <c r="G1519" s="92">
        <f t="shared" si="91"/>
        <v>241747.65999999997</v>
      </c>
      <c r="H1519" s="170"/>
      <c r="I1519" s="94">
        <f t="shared" si="90"/>
        <v>-130.19</v>
      </c>
      <c r="J1519" s="115">
        <f t="shared" si="92"/>
        <v>45443</v>
      </c>
      <c r="K1519" s="116" t="s">
        <v>1878</v>
      </c>
    </row>
    <row r="1520" spans="1:11" x14ac:dyDescent="0.15">
      <c r="A1520" s="7" t="s">
        <v>2619</v>
      </c>
      <c r="B1520" s="66">
        <v>45421</v>
      </c>
      <c r="C1520" s="113" t="s">
        <v>1892</v>
      </c>
      <c r="D1520" s="126" t="s">
        <v>3584</v>
      </c>
      <c r="E1520" s="91">
        <v>347.06</v>
      </c>
      <c r="F1520" s="91">
        <v>0</v>
      </c>
      <c r="G1520" s="92">
        <f t="shared" si="91"/>
        <v>241400.59999999998</v>
      </c>
      <c r="H1520" s="170"/>
      <c r="I1520" s="94">
        <f t="shared" si="90"/>
        <v>-347.06</v>
      </c>
      <c r="J1520" s="115">
        <f t="shared" si="92"/>
        <v>45443</v>
      </c>
      <c r="K1520" s="116" t="s">
        <v>1878</v>
      </c>
    </row>
    <row r="1521" spans="1:11" x14ac:dyDescent="0.15">
      <c r="A1521" s="7" t="s">
        <v>2619</v>
      </c>
      <c r="B1521" s="66">
        <v>45421</v>
      </c>
      <c r="C1521" s="113" t="s">
        <v>1892</v>
      </c>
      <c r="D1521" s="126" t="s">
        <v>3585</v>
      </c>
      <c r="E1521" s="91">
        <v>726.27</v>
      </c>
      <c r="F1521" s="91">
        <v>0</v>
      </c>
      <c r="G1521" s="92">
        <f t="shared" si="91"/>
        <v>240674.33</v>
      </c>
      <c r="H1521" s="170"/>
      <c r="I1521" s="94">
        <f t="shared" si="90"/>
        <v>-726.27</v>
      </c>
      <c r="J1521" s="115">
        <f t="shared" si="92"/>
        <v>45443</v>
      </c>
      <c r="K1521" s="116" t="s">
        <v>1878</v>
      </c>
    </row>
    <row r="1522" spans="1:11" x14ac:dyDescent="0.15">
      <c r="A1522" s="7" t="s">
        <v>2619</v>
      </c>
      <c r="B1522" s="66">
        <v>45421</v>
      </c>
      <c r="C1522" s="113" t="s">
        <v>1892</v>
      </c>
      <c r="D1522" s="126" t="s">
        <v>1957</v>
      </c>
      <c r="E1522" s="91">
        <v>1492.1</v>
      </c>
      <c r="F1522" s="91">
        <v>0</v>
      </c>
      <c r="G1522" s="92">
        <f t="shared" si="91"/>
        <v>239182.22999999998</v>
      </c>
      <c r="H1522" s="170"/>
      <c r="I1522" s="94">
        <f t="shared" si="90"/>
        <v>-1492.1</v>
      </c>
      <c r="J1522" s="115">
        <f t="shared" si="92"/>
        <v>45443</v>
      </c>
      <c r="K1522" s="116" t="s">
        <v>1878</v>
      </c>
    </row>
    <row r="1523" spans="1:11" x14ac:dyDescent="0.15">
      <c r="A1523" s="7" t="s">
        <v>2619</v>
      </c>
      <c r="B1523" s="66">
        <v>45421</v>
      </c>
      <c r="C1523" s="113" t="s">
        <v>1892</v>
      </c>
      <c r="D1523" s="126" t="s">
        <v>1958</v>
      </c>
      <c r="E1523" s="91">
        <v>726.27</v>
      </c>
      <c r="F1523" s="91">
        <v>0</v>
      </c>
      <c r="G1523" s="92">
        <f t="shared" si="91"/>
        <v>238455.96</v>
      </c>
      <c r="H1523" s="170"/>
      <c r="I1523" s="94">
        <f t="shared" si="90"/>
        <v>-726.27</v>
      </c>
      <c r="J1523" s="115">
        <f t="shared" si="92"/>
        <v>45443</v>
      </c>
      <c r="K1523" s="116" t="s">
        <v>1878</v>
      </c>
    </row>
    <row r="1524" spans="1:11" x14ac:dyDescent="0.15">
      <c r="A1524" s="7" t="s">
        <v>2619</v>
      </c>
      <c r="B1524" s="66">
        <v>45421</v>
      </c>
      <c r="C1524" s="113" t="s">
        <v>1892</v>
      </c>
      <c r="D1524" s="126" t="s">
        <v>3586</v>
      </c>
      <c r="E1524" s="91">
        <v>54.89</v>
      </c>
      <c r="F1524" s="91">
        <v>0</v>
      </c>
      <c r="G1524" s="92">
        <f t="shared" si="91"/>
        <v>238401.06999999998</v>
      </c>
      <c r="H1524" s="170"/>
      <c r="I1524" s="94">
        <f t="shared" si="90"/>
        <v>-54.89</v>
      </c>
      <c r="J1524" s="115">
        <f t="shared" si="92"/>
        <v>45443</v>
      </c>
      <c r="K1524" s="116" t="s">
        <v>1878</v>
      </c>
    </row>
    <row r="1525" spans="1:11" x14ac:dyDescent="0.15">
      <c r="A1525" s="7" t="s">
        <v>2619</v>
      </c>
      <c r="B1525" s="66">
        <v>45421</v>
      </c>
      <c r="C1525" s="113" t="s">
        <v>1892</v>
      </c>
      <c r="D1525" s="126" t="s">
        <v>3587</v>
      </c>
      <c r="E1525" s="91">
        <v>772.67</v>
      </c>
      <c r="F1525" s="91">
        <v>0</v>
      </c>
      <c r="G1525" s="92">
        <f t="shared" si="91"/>
        <v>237628.39999999997</v>
      </c>
      <c r="H1525" s="170"/>
      <c r="I1525" s="94">
        <f t="shared" si="90"/>
        <v>-772.67</v>
      </c>
      <c r="J1525" s="115">
        <f t="shared" si="92"/>
        <v>45443</v>
      </c>
      <c r="K1525" s="116" t="s">
        <v>1878</v>
      </c>
    </row>
    <row r="1526" spans="1:11" x14ac:dyDescent="0.15">
      <c r="A1526" s="7" t="s">
        <v>2619</v>
      </c>
      <c r="B1526" s="66">
        <v>45421</v>
      </c>
      <c r="C1526" s="113" t="s">
        <v>1892</v>
      </c>
      <c r="D1526" s="126" t="s">
        <v>3588</v>
      </c>
      <c r="E1526" s="91">
        <v>173.17</v>
      </c>
      <c r="F1526" s="91">
        <v>0</v>
      </c>
      <c r="G1526" s="92">
        <f t="shared" si="91"/>
        <v>237455.22999999995</v>
      </c>
      <c r="H1526" s="170"/>
      <c r="I1526" s="94">
        <f t="shared" si="90"/>
        <v>-173.17</v>
      </c>
      <c r="J1526" s="115">
        <f t="shared" si="92"/>
        <v>45443</v>
      </c>
      <c r="K1526" s="116" t="s">
        <v>1878</v>
      </c>
    </row>
    <row r="1527" spans="1:11" x14ac:dyDescent="0.15">
      <c r="A1527" s="7" t="s">
        <v>2619</v>
      </c>
      <c r="B1527" s="66">
        <v>45421</v>
      </c>
      <c r="C1527" s="113" t="s">
        <v>3589</v>
      </c>
      <c r="D1527" s="126" t="s">
        <v>3590</v>
      </c>
      <c r="E1527" s="91">
        <v>11940</v>
      </c>
      <c r="F1527" s="91">
        <v>0</v>
      </c>
      <c r="G1527" s="92">
        <f t="shared" si="91"/>
        <v>225515.22999999995</v>
      </c>
      <c r="H1527" s="170"/>
      <c r="I1527" s="94">
        <f t="shared" si="90"/>
        <v>-11940</v>
      </c>
      <c r="J1527" s="115">
        <f t="shared" si="92"/>
        <v>45443</v>
      </c>
      <c r="K1527" s="116" t="s">
        <v>13</v>
      </c>
    </row>
    <row r="1528" spans="1:11" x14ac:dyDescent="0.15">
      <c r="A1528" s="7" t="s">
        <v>2619</v>
      </c>
      <c r="B1528" s="66">
        <v>45421</v>
      </c>
      <c r="C1528" s="113" t="s">
        <v>3589</v>
      </c>
      <c r="D1528" s="126" t="s">
        <v>3591</v>
      </c>
      <c r="E1528" s="91">
        <v>10740</v>
      </c>
      <c r="F1528" s="91">
        <v>0</v>
      </c>
      <c r="G1528" s="92">
        <f t="shared" si="91"/>
        <v>214775.22999999995</v>
      </c>
      <c r="H1528" s="170"/>
      <c r="I1528" s="94">
        <f t="shared" si="90"/>
        <v>-10740</v>
      </c>
      <c r="J1528" s="115">
        <f t="shared" si="92"/>
        <v>45443</v>
      </c>
      <c r="K1528" s="116" t="s">
        <v>13</v>
      </c>
    </row>
    <row r="1529" spans="1:11" x14ac:dyDescent="0.15">
      <c r="A1529" s="7" t="s">
        <v>2619</v>
      </c>
      <c r="B1529" s="66">
        <v>45421</v>
      </c>
      <c r="C1529" s="113" t="s">
        <v>2871</v>
      </c>
      <c r="D1529" s="126" t="s">
        <v>3592</v>
      </c>
      <c r="E1529" s="91">
        <v>1988.02</v>
      </c>
      <c r="F1529" s="91">
        <v>0</v>
      </c>
      <c r="G1529" s="92">
        <f t="shared" si="91"/>
        <v>212787.20999999996</v>
      </c>
      <c r="H1529" s="170"/>
      <c r="I1529" s="94">
        <f t="shared" si="90"/>
        <v>-1988.02</v>
      </c>
      <c r="J1529" s="115">
        <f t="shared" si="92"/>
        <v>45443</v>
      </c>
      <c r="K1529" s="116" t="s">
        <v>13</v>
      </c>
    </row>
    <row r="1530" spans="1:11" x14ac:dyDescent="0.15">
      <c r="A1530" s="7" t="s">
        <v>2619</v>
      </c>
      <c r="B1530" s="66">
        <v>45421</v>
      </c>
      <c r="C1530" s="113" t="s">
        <v>1892</v>
      </c>
      <c r="D1530" s="126" t="s">
        <v>1951</v>
      </c>
      <c r="E1530" s="91">
        <v>242.86</v>
      </c>
      <c r="F1530" s="91">
        <v>0</v>
      </c>
      <c r="G1530" s="92">
        <f t="shared" si="91"/>
        <v>212544.34999999998</v>
      </c>
      <c r="H1530" s="170"/>
      <c r="I1530" s="94">
        <f t="shared" si="90"/>
        <v>-242.86</v>
      </c>
      <c r="J1530" s="115">
        <f t="shared" si="92"/>
        <v>45443</v>
      </c>
      <c r="K1530" s="116" t="s">
        <v>1878</v>
      </c>
    </row>
    <row r="1531" spans="1:11" x14ac:dyDescent="0.15">
      <c r="A1531" s="7" t="s">
        <v>2619</v>
      </c>
      <c r="B1531" s="66">
        <v>45421</v>
      </c>
      <c r="C1531" s="113" t="s">
        <v>1892</v>
      </c>
      <c r="D1531" s="126" t="s">
        <v>3593</v>
      </c>
      <c r="E1531" s="91">
        <v>442.94</v>
      </c>
      <c r="F1531" s="91">
        <v>0</v>
      </c>
      <c r="G1531" s="92">
        <f t="shared" si="91"/>
        <v>212101.40999999997</v>
      </c>
      <c r="H1531" s="170"/>
      <c r="I1531" s="94">
        <f t="shared" si="90"/>
        <v>-442.94</v>
      </c>
      <c r="J1531" s="115">
        <f t="shared" si="92"/>
        <v>45443</v>
      </c>
      <c r="K1531" s="116" t="s">
        <v>1878</v>
      </c>
    </row>
    <row r="1532" spans="1:11" x14ac:dyDescent="0.15">
      <c r="A1532" s="7" t="s">
        <v>2619</v>
      </c>
      <c r="B1532" s="66">
        <v>45421</v>
      </c>
      <c r="C1532" s="113" t="s">
        <v>1892</v>
      </c>
      <c r="D1532" s="126" t="s">
        <v>3594</v>
      </c>
      <c r="E1532" s="91">
        <v>514.91</v>
      </c>
      <c r="F1532" s="91">
        <v>0</v>
      </c>
      <c r="G1532" s="92">
        <f t="shared" si="91"/>
        <v>211586.49999999997</v>
      </c>
      <c r="H1532" s="170"/>
      <c r="I1532" s="94">
        <f t="shared" si="90"/>
        <v>-514.91</v>
      </c>
      <c r="J1532" s="115">
        <f t="shared" si="92"/>
        <v>45443</v>
      </c>
      <c r="K1532" s="116" t="s">
        <v>1878</v>
      </c>
    </row>
    <row r="1533" spans="1:11" x14ac:dyDescent="0.15">
      <c r="A1533" s="7" t="s">
        <v>2622</v>
      </c>
      <c r="B1533" s="66">
        <v>45421</v>
      </c>
      <c r="C1533" s="113" t="s">
        <v>2144</v>
      </c>
      <c r="D1533" s="126" t="s">
        <v>3595</v>
      </c>
      <c r="E1533" s="91">
        <v>6782.4</v>
      </c>
      <c r="F1533" s="91">
        <v>0</v>
      </c>
      <c r="G1533" s="92">
        <f t="shared" si="91"/>
        <v>204804.09999999998</v>
      </c>
      <c r="H1533" s="170"/>
      <c r="I1533" s="94">
        <f t="shared" si="90"/>
        <v>-6782.4</v>
      </c>
      <c r="J1533" s="115">
        <f t="shared" si="92"/>
        <v>45443</v>
      </c>
      <c r="K1533" s="116" t="s">
        <v>1877</v>
      </c>
    </row>
    <row r="1534" spans="1:11" x14ac:dyDescent="0.15">
      <c r="A1534" s="7" t="s">
        <v>2622</v>
      </c>
      <c r="B1534" s="66">
        <v>45421</v>
      </c>
      <c r="C1534" s="113" t="s">
        <v>1892</v>
      </c>
      <c r="D1534" s="126" t="s">
        <v>1893</v>
      </c>
      <c r="E1534" s="91">
        <v>14610.16</v>
      </c>
      <c r="F1534" s="91">
        <v>0</v>
      </c>
      <c r="G1534" s="92">
        <f t="shared" si="91"/>
        <v>190193.93999999997</v>
      </c>
      <c r="H1534" s="170"/>
      <c r="I1534" s="94">
        <f t="shared" si="90"/>
        <v>-14610.16</v>
      </c>
      <c r="J1534" s="115">
        <f t="shared" si="92"/>
        <v>45443</v>
      </c>
      <c r="K1534" s="116" t="s">
        <v>1878</v>
      </c>
    </row>
    <row r="1535" spans="1:11" x14ac:dyDescent="0.15">
      <c r="A1535" s="7" t="s">
        <v>2619</v>
      </c>
      <c r="B1535" s="66">
        <v>45421</v>
      </c>
      <c r="C1535" s="113" t="s">
        <v>2144</v>
      </c>
      <c r="D1535" s="126" t="s">
        <v>3596</v>
      </c>
      <c r="E1535" s="91">
        <v>5012.3999999999996</v>
      </c>
      <c r="F1535" s="91">
        <v>0</v>
      </c>
      <c r="G1535" s="92">
        <f t="shared" si="91"/>
        <v>185181.53999999998</v>
      </c>
      <c r="H1535" s="170"/>
      <c r="I1535" s="94">
        <f t="shared" si="90"/>
        <v>-5012.3999999999996</v>
      </c>
      <c r="J1535" s="115">
        <f t="shared" si="92"/>
        <v>45443</v>
      </c>
      <c r="K1535" s="116" t="s">
        <v>13</v>
      </c>
    </row>
    <row r="1536" spans="1:11" x14ac:dyDescent="0.15">
      <c r="A1536" s="7" t="s">
        <v>2619</v>
      </c>
      <c r="B1536" s="66">
        <v>45421</v>
      </c>
      <c r="C1536" s="113" t="s">
        <v>2009</v>
      </c>
      <c r="D1536" s="126" t="s">
        <v>3597</v>
      </c>
      <c r="E1536" s="91">
        <v>7675.2</v>
      </c>
      <c r="F1536" s="91">
        <v>0</v>
      </c>
      <c r="G1536" s="92">
        <f t="shared" si="91"/>
        <v>177506.33999999997</v>
      </c>
      <c r="H1536" s="170"/>
      <c r="I1536" s="94">
        <f t="shared" si="90"/>
        <v>-7675.2</v>
      </c>
      <c r="J1536" s="115">
        <f t="shared" si="92"/>
        <v>45443</v>
      </c>
      <c r="K1536" s="116" t="s">
        <v>13</v>
      </c>
    </row>
    <row r="1537" spans="1:11" x14ac:dyDescent="0.15">
      <c r="A1537" s="7" t="s">
        <v>2619</v>
      </c>
      <c r="B1537" s="66">
        <v>45422</v>
      </c>
      <c r="C1537" s="113" t="s">
        <v>1905</v>
      </c>
      <c r="D1537" s="126" t="s">
        <v>3598</v>
      </c>
      <c r="E1537" s="91">
        <v>36.409999999999997</v>
      </c>
      <c r="F1537" s="91">
        <v>0</v>
      </c>
      <c r="G1537" s="92">
        <f t="shared" si="91"/>
        <v>177469.92999999996</v>
      </c>
      <c r="H1537" s="170"/>
      <c r="I1537" s="94">
        <f t="shared" si="90"/>
        <v>-36.409999999999997</v>
      </c>
      <c r="J1537" s="115">
        <f t="shared" si="92"/>
        <v>45443</v>
      </c>
      <c r="K1537" s="116" t="s">
        <v>1882</v>
      </c>
    </row>
    <row r="1538" spans="1:11" x14ac:dyDescent="0.15">
      <c r="A1538" s="7" t="s">
        <v>2619</v>
      </c>
      <c r="B1538" s="66">
        <v>45422</v>
      </c>
      <c r="C1538" s="113" t="s">
        <v>1905</v>
      </c>
      <c r="D1538" s="126" t="s">
        <v>3599</v>
      </c>
      <c r="E1538" s="91">
        <v>23.32</v>
      </c>
      <c r="F1538" s="91">
        <v>0</v>
      </c>
      <c r="G1538" s="92">
        <f t="shared" si="91"/>
        <v>177446.60999999996</v>
      </c>
      <c r="H1538" s="170"/>
      <c r="I1538" s="94">
        <f t="shared" si="90"/>
        <v>-23.32</v>
      </c>
      <c r="J1538" s="115">
        <f t="shared" si="92"/>
        <v>45443</v>
      </c>
      <c r="K1538" s="116" t="s">
        <v>1882</v>
      </c>
    </row>
    <row r="1539" spans="1:11" x14ac:dyDescent="0.15">
      <c r="A1539" s="7" t="s">
        <v>2619</v>
      </c>
      <c r="B1539" s="66">
        <v>45422</v>
      </c>
      <c r="C1539" s="113" t="s">
        <v>3054</v>
      </c>
      <c r="D1539" s="126" t="s">
        <v>3600</v>
      </c>
      <c r="E1539" s="91">
        <v>12000</v>
      </c>
      <c r="F1539" s="91">
        <v>0</v>
      </c>
      <c r="G1539" s="92">
        <f t="shared" si="91"/>
        <v>165446.60999999996</v>
      </c>
      <c r="H1539" s="170"/>
      <c r="I1539" s="94">
        <f t="shared" si="90"/>
        <v>-12000</v>
      </c>
      <c r="J1539" s="115">
        <f t="shared" si="92"/>
        <v>45443</v>
      </c>
      <c r="K1539" s="116" t="s">
        <v>13</v>
      </c>
    </row>
    <row r="1540" spans="1:11" x14ac:dyDescent="0.15">
      <c r="A1540" s="7" t="s">
        <v>2620</v>
      </c>
      <c r="B1540" s="66">
        <v>45425</v>
      </c>
      <c r="C1540" s="113" t="s">
        <v>3005</v>
      </c>
      <c r="D1540" s="126" t="s">
        <v>3006</v>
      </c>
      <c r="E1540" s="91">
        <v>0</v>
      </c>
      <c r="F1540" s="91">
        <v>60000</v>
      </c>
      <c r="G1540" s="92">
        <f t="shared" si="91"/>
        <v>225446.60999999996</v>
      </c>
      <c r="H1540" s="170"/>
      <c r="I1540" s="94">
        <f t="shared" si="90"/>
        <v>60000</v>
      </c>
      <c r="J1540" s="115">
        <f t="shared" si="92"/>
        <v>45443</v>
      </c>
      <c r="K1540" s="116" t="s">
        <v>2175</v>
      </c>
    </row>
    <row r="1541" spans="1:11" x14ac:dyDescent="0.15">
      <c r="A1541" s="7" t="s">
        <v>2620</v>
      </c>
      <c r="B1541" s="66">
        <v>45425</v>
      </c>
      <c r="C1541" s="113" t="s">
        <v>1991</v>
      </c>
      <c r="D1541" s="126" t="s">
        <v>3601</v>
      </c>
      <c r="E1541" s="91">
        <v>9320.36</v>
      </c>
      <c r="F1541" s="91">
        <v>0</v>
      </c>
      <c r="G1541" s="92">
        <f t="shared" si="91"/>
        <v>216126.24999999994</v>
      </c>
      <c r="H1541" s="170"/>
      <c r="I1541" s="94">
        <f t="shared" si="90"/>
        <v>-9320.36</v>
      </c>
      <c r="J1541" s="115">
        <f t="shared" si="92"/>
        <v>45443</v>
      </c>
      <c r="K1541" s="116" t="s">
        <v>1880</v>
      </c>
    </row>
    <row r="1542" spans="1:11" x14ac:dyDescent="0.15">
      <c r="A1542" s="7" t="s">
        <v>2619</v>
      </c>
      <c r="B1542" s="66">
        <v>45425</v>
      </c>
      <c r="C1542" s="113" t="s">
        <v>3383</v>
      </c>
      <c r="D1542" s="126" t="s">
        <v>3602</v>
      </c>
      <c r="E1542" s="91">
        <v>0</v>
      </c>
      <c r="F1542" s="91">
        <v>1560</v>
      </c>
      <c r="G1542" s="92">
        <f t="shared" si="91"/>
        <v>217686.24999999994</v>
      </c>
      <c r="H1542" s="170"/>
      <c r="I1542" s="94">
        <f t="shared" si="90"/>
        <v>1560</v>
      </c>
      <c r="J1542" s="115">
        <f t="shared" si="92"/>
        <v>45443</v>
      </c>
      <c r="K1542" s="116" t="s">
        <v>1866</v>
      </c>
    </row>
    <row r="1543" spans="1:11" x14ac:dyDescent="0.15">
      <c r="A1543" s="7" t="s">
        <v>2619</v>
      </c>
      <c r="B1543" s="66">
        <v>45425</v>
      </c>
      <c r="C1543" s="113" t="s">
        <v>3406</v>
      </c>
      <c r="D1543" s="126" t="s">
        <v>3603</v>
      </c>
      <c r="E1543" s="91">
        <v>60000</v>
      </c>
      <c r="F1543" s="91">
        <v>0</v>
      </c>
      <c r="G1543" s="92">
        <f t="shared" si="91"/>
        <v>157686.24999999994</v>
      </c>
      <c r="H1543" s="170"/>
      <c r="I1543" s="94">
        <f t="shared" ref="I1543:I1606" si="93">-E1543+F1543</f>
        <v>-60000</v>
      </c>
      <c r="J1543" s="115">
        <f t="shared" si="92"/>
        <v>45443</v>
      </c>
      <c r="K1543" s="116" t="s">
        <v>5554</v>
      </c>
    </row>
    <row r="1544" spans="1:11" x14ac:dyDescent="0.15">
      <c r="A1544" s="7" t="s">
        <v>2620</v>
      </c>
      <c r="B1544" s="66">
        <v>45426</v>
      </c>
      <c r="C1544" s="113" t="s">
        <v>2142</v>
      </c>
      <c r="D1544" s="126" t="s">
        <v>3604</v>
      </c>
      <c r="E1544" s="91">
        <v>6876.6</v>
      </c>
      <c r="F1544" s="91">
        <v>0</v>
      </c>
      <c r="G1544" s="92">
        <f t="shared" si="91"/>
        <v>150809.64999999994</v>
      </c>
      <c r="H1544" s="170"/>
      <c r="I1544" s="94">
        <f t="shared" si="93"/>
        <v>-6876.6</v>
      </c>
      <c r="J1544" s="115">
        <f t="shared" si="92"/>
        <v>45443</v>
      </c>
      <c r="K1544" s="116" t="s">
        <v>1877</v>
      </c>
    </row>
    <row r="1545" spans="1:11" x14ac:dyDescent="0.15">
      <c r="A1545" s="7" t="s">
        <v>2620</v>
      </c>
      <c r="B1545" s="66">
        <v>45426</v>
      </c>
      <c r="C1545" s="113" t="s">
        <v>2142</v>
      </c>
      <c r="D1545" s="126" t="s">
        <v>3605</v>
      </c>
      <c r="E1545" s="91">
        <v>2925</v>
      </c>
      <c r="F1545" s="91">
        <v>0</v>
      </c>
      <c r="G1545" s="92">
        <f t="shared" si="91"/>
        <v>147884.64999999994</v>
      </c>
      <c r="H1545" s="170"/>
      <c r="I1545" s="94">
        <f t="shared" si="93"/>
        <v>-2925</v>
      </c>
      <c r="J1545" s="115">
        <f t="shared" si="92"/>
        <v>45443</v>
      </c>
      <c r="K1545" s="116" t="s">
        <v>1877</v>
      </c>
    </row>
    <row r="1546" spans="1:11" x14ac:dyDescent="0.15">
      <c r="A1546" s="7" t="s">
        <v>2620</v>
      </c>
      <c r="B1546" s="66">
        <v>45426</v>
      </c>
      <c r="C1546" s="113" t="s">
        <v>2802</v>
      </c>
      <c r="D1546" s="126" t="s">
        <v>3606</v>
      </c>
      <c r="E1546" s="91">
        <v>17054.91</v>
      </c>
      <c r="F1546" s="91">
        <v>0</v>
      </c>
      <c r="G1546" s="92">
        <f t="shared" si="91"/>
        <v>130829.73999999993</v>
      </c>
      <c r="H1546" s="170"/>
      <c r="I1546" s="94">
        <f t="shared" si="93"/>
        <v>-17054.91</v>
      </c>
      <c r="J1546" s="115">
        <f t="shared" si="92"/>
        <v>45443</v>
      </c>
      <c r="K1546" s="116" t="s">
        <v>1880</v>
      </c>
    </row>
    <row r="1547" spans="1:11" x14ac:dyDescent="0.15">
      <c r="A1547" s="7" t="s">
        <v>2620</v>
      </c>
      <c r="B1547" s="66">
        <v>45426</v>
      </c>
      <c r="C1547" s="113" t="s">
        <v>2153</v>
      </c>
      <c r="D1547" s="126" t="s">
        <v>3607</v>
      </c>
      <c r="E1547" s="91">
        <v>1177.6199999999999</v>
      </c>
      <c r="F1547" s="91">
        <v>0</v>
      </c>
      <c r="G1547" s="92">
        <f t="shared" si="91"/>
        <v>129652.11999999994</v>
      </c>
      <c r="H1547" s="170"/>
      <c r="I1547" s="94">
        <f t="shared" si="93"/>
        <v>-1177.6199999999999</v>
      </c>
      <c r="J1547" s="115">
        <f t="shared" si="92"/>
        <v>45443</v>
      </c>
      <c r="K1547" s="116" t="s">
        <v>1873</v>
      </c>
    </row>
    <row r="1548" spans="1:11" x14ac:dyDescent="0.15">
      <c r="A1548" s="7" t="s">
        <v>2620</v>
      </c>
      <c r="B1548" s="66">
        <v>45426</v>
      </c>
      <c r="C1548" s="113" t="s">
        <v>2153</v>
      </c>
      <c r="D1548" s="126" t="s">
        <v>3608</v>
      </c>
      <c r="E1548" s="91">
        <v>3058.19</v>
      </c>
      <c r="F1548" s="91">
        <v>0</v>
      </c>
      <c r="G1548" s="92">
        <f t="shared" si="91"/>
        <v>126593.92999999993</v>
      </c>
      <c r="H1548" s="170"/>
      <c r="I1548" s="94">
        <f t="shared" si="93"/>
        <v>-3058.19</v>
      </c>
      <c r="J1548" s="115">
        <f t="shared" si="92"/>
        <v>45443</v>
      </c>
      <c r="K1548" s="116" t="s">
        <v>1873</v>
      </c>
    </row>
    <row r="1549" spans="1:11" x14ac:dyDescent="0.15">
      <c r="A1549" s="7" t="s">
        <v>2620</v>
      </c>
      <c r="B1549" s="66">
        <v>45426</v>
      </c>
      <c r="C1549" s="113" t="s">
        <v>2153</v>
      </c>
      <c r="D1549" s="126" t="s">
        <v>3609</v>
      </c>
      <c r="E1549" s="91">
        <v>22.31</v>
      </c>
      <c r="F1549" s="91">
        <v>0</v>
      </c>
      <c r="G1549" s="92">
        <f t="shared" si="91"/>
        <v>126571.61999999994</v>
      </c>
      <c r="H1549" s="170"/>
      <c r="I1549" s="94">
        <f t="shared" si="93"/>
        <v>-22.31</v>
      </c>
      <c r="J1549" s="115">
        <f t="shared" si="92"/>
        <v>45443</v>
      </c>
      <c r="K1549" s="116" t="s">
        <v>1873</v>
      </c>
    </row>
    <row r="1550" spans="1:11" x14ac:dyDescent="0.15">
      <c r="A1550" s="7" t="s">
        <v>2619</v>
      </c>
      <c r="B1550" s="66">
        <v>45427</v>
      </c>
      <c r="C1550" s="113" t="s">
        <v>2004</v>
      </c>
      <c r="D1550" s="126" t="s">
        <v>3610</v>
      </c>
      <c r="E1550" s="91">
        <v>0</v>
      </c>
      <c r="F1550" s="91">
        <v>1500</v>
      </c>
      <c r="G1550" s="92">
        <f t="shared" si="91"/>
        <v>128071.61999999994</v>
      </c>
      <c r="H1550" s="170"/>
      <c r="I1550" s="94">
        <f t="shared" si="93"/>
        <v>1500</v>
      </c>
      <c r="J1550" s="115">
        <f t="shared" si="92"/>
        <v>45443</v>
      </c>
      <c r="K1550" s="116" t="s">
        <v>1866</v>
      </c>
    </row>
    <row r="1551" spans="1:11" x14ac:dyDescent="0.15">
      <c r="A1551" s="7" t="s">
        <v>2619</v>
      </c>
      <c r="B1551" s="66">
        <v>45427</v>
      </c>
      <c r="C1551" s="113" t="s">
        <v>2832</v>
      </c>
      <c r="D1551" s="126" t="s">
        <v>3611</v>
      </c>
      <c r="E1551" s="91">
        <v>6000</v>
      </c>
      <c r="F1551" s="91">
        <v>0</v>
      </c>
      <c r="G1551" s="92">
        <f t="shared" si="91"/>
        <v>122071.61999999994</v>
      </c>
      <c r="H1551" s="170"/>
      <c r="I1551" s="94">
        <f t="shared" si="93"/>
        <v>-6000</v>
      </c>
      <c r="J1551" s="115">
        <f t="shared" si="92"/>
        <v>45443</v>
      </c>
      <c r="K1551" s="116" t="s">
        <v>13</v>
      </c>
    </row>
    <row r="1552" spans="1:11" x14ac:dyDescent="0.15">
      <c r="A1552" s="7" t="s">
        <v>2619</v>
      </c>
      <c r="B1552" s="66">
        <v>45427</v>
      </c>
      <c r="C1552" s="113" t="s">
        <v>2832</v>
      </c>
      <c r="D1552" s="126" t="s">
        <v>3612</v>
      </c>
      <c r="E1552" s="91">
        <v>9000</v>
      </c>
      <c r="F1552" s="91">
        <v>0</v>
      </c>
      <c r="G1552" s="92">
        <f t="shared" si="91"/>
        <v>113071.61999999994</v>
      </c>
      <c r="H1552" s="170"/>
      <c r="I1552" s="94">
        <f t="shared" si="93"/>
        <v>-9000</v>
      </c>
      <c r="J1552" s="115">
        <f t="shared" si="92"/>
        <v>45443</v>
      </c>
      <c r="K1552" s="116" t="s">
        <v>1883</v>
      </c>
    </row>
    <row r="1553" spans="1:11" x14ac:dyDescent="0.15">
      <c r="A1553" s="7" t="s">
        <v>2619</v>
      </c>
      <c r="B1553" s="66">
        <v>45428</v>
      </c>
      <c r="C1553" s="113" t="s">
        <v>1978</v>
      </c>
      <c r="D1553" s="126" t="s">
        <v>3613</v>
      </c>
      <c r="E1553" s="91">
        <v>0</v>
      </c>
      <c r="F1553" s="91">
        <v>5000</v>
      </c>
      <c r="G1553" s="92">
        <f t="shared" si="91"/>
        <v>118071.61999999994</v>
      </c>
      <c r="H1553" s="170"/>
      <c r="I1553" s="94">
        <f t="shared" si="93"/>
        <v>5000</v>
      </c>
      <c r="J1553" s="115">
        <f t="shared" si="92"/>
        <v>45443</v>
      </c>
      <c r="K1553" s="116" t="s">
        <v>1866</v>
      </c>
    </row>
    <row r="1554" spans="1:11" x14ac:dyDescent="0.15">
      <c r="A1554" s="7" t="s">
        <v>2619</v>
      </c>
      <c r="B1554" s="66">
        <v>45428</v>
      </c>
      <c r="C1554" s="113" t="s">
        <v>1995</v>
      </c>
      <c r="D1554" s="126" t="s">
        <v>3614</v>
      </c>
      <c r="E1554" s="91">
        <v>903.6</v>
      </c>
      <c r="F1554" s="91">
        <v>0</v>
      </c>
      <c r="G1554" s="92">
        <f t="shared" si="91"/>
        <v>117168.01999999993</v>
      </c>
      <c r="H1554" s="170"/>
      <c r="I1554" s="94">
        <f t="shared" si="93"/>
        <v>-903.6</v>
      </c>
      <c r="J1554" s="115">
        <f t="shared" si="92"/>
        <v>45443</v>
      </c>
      <c r="K1554" s="116" t="s">
        <v>13</v>
      </c>
    </row>
    <row r="1555" spans="1:11" x14ac:dyDescent="0.15">
      <c r="A1555" s="7" t="s">
        <v>2619</v>
      </c>
      <c r="B1555" s="66">
        <v>45428</v>
      </c>
      <c r="C1555" s="113" t="s">
        <v>1995</v>
      </c>
      <c r="D1555" s="126" t="s">
        <v>3615</v>
      </c>
      <c r="E1555" s="91">
        <v>750</v>
      </c>
      <c r="F1555" s="91">
        <v>0</v>
      </c>
      <c r="G1555" s="92">
        <f t="shared" si="91"/>
        <v>116418.01999999993</v>
      </c>
      <c r="H1555" s="170"/>
      <c r="I1555" s="94">
        <f t="shared" si="93"/>
        <v>-750</v>
      </c>
      <c r="J1555" s="115">
        <f t="shared" si="92"/>
        <v>45443</v>
      </c>
      <c r="K1555" s="116" t="s">
        <v>13</v>
      </c>
    </row>
    <row r="1556" spans="1:11" x14ac:dyDescent="0.15">
      <c r="A1556" s="7" t="s">
        <v>2619</v>
      </c>
      <c r="B1556" s="66">
        <v>45428</v>
      </c>
      <c r="C1556" s="113" t="s">
        <v>1995</v>
      </c>
      <c r="D1556" s="126" t="s">
        <v>3616</v>
      </c>
      <c r="E1556" s="91">
        <v>480</v>
      </c>
      <c r="F1556" s="91">
        <v>0</v>
      </c>
      <c r="G1556" s="92">
        <f t="shared" si="91"/>
        <v>115938.01999999993</v>
      </c>
      <c r="H1556" s="170"/>
      <c r="I1556" s="94">
        <f t="shared" si="93"/>
        <v>-480</v>
      </c>
      <c r="J1556" s="115">
        <f t="shared" si="92"/>
        <v>45443</v>
      </c>
      <c r="K1556" s="116" t="s">
        <v>13</v>
      </c>
    </row>
    <row r="1557" spans="1:11" x14ac:dyDescent="0.15">
      <c r="A1557" s="7" t="s">
        <v>2619</v>
      </c>
      <c r="B1557" s="66">
        <v>45428</v>
      </c>
      <c r="C1557" s="113" t="s">
        <v>1995</v>
      </c>
      <c r="D1557" s="126" t="s">
        <v>3617</v>
      </c>
      <c r="E1557" s="91">
        <v>480</v>
      </c>
      <c r="F1557" s="91">
        <v>0</v>
      </c>
      <c r="G1557" s="92">
        <f t="shared" si="91"/>
        <v>115458.01999999993</v>
      </c>
      <c r="H1557" s="170"/>
      <c r="I1557" s="94">
        <f t="shared" si="93"/>
        <v>-480</v>
      </c>
      <c r="J1557" s="115">
        <f t="shared" si="92"/>
        <v>45443</v>
      </c>
      <c r="K1557" s="116" t="s">
        <v>13</v>
      </c>
    </row>
    <row r="1558" spans="1:11" x14ac:dyDescent="0.15">
      <c r="A1558" s="7" t="s">
        <v>2619</v>
      </c>
      <c r="B1558" s="66">
        <v>45428</v>
      </c>
      <c r="C1558" s="113" t="s">
        <v>1995</v>
      </c>
      <c r="D1558" s="126" t="s">
        <v>3618</v>
      </c>
      <c r="E1558" s="91">
        <v>760.8</v>
      </c>
      <c r="F1558" s="91">
        <v>0</v>
      </c>
      <c r="G1558" s="92">
        <f t="shared" si="91"/>
        <v>114697.21999999993</v>
      </c>
      <c r="H1558" s="170"/>
      <c r="I1558" s="94">
        <f t="shared" si="93"/>
        <v>-760.8</v>
      </c>
      <c r="J1558" s="115">
        <f t="shared" si="92"/>
        <v>45443</v>
      </c>
      <c r="K1558" s="116" t="s">
        <v>13</v>
      </c>
    </row>
    <row r="1559" spans="1:11" x14ac:dyDescent="0.15">
      <c r="A1559" s="7" t="s">
        <v>2619</v>
      </c>
      <c r="B1559" s="66">
        <v>45428</v>
      </c>
      <c r="C1559" s="113" t="s">
        <v>3619</v>
      </c>
      <c r="D1559" s="126" t="s">
        <v>3620</v>
      </c>
      <c r="E1559" s="91">
        <v>550</v>
      </c>
      <c r="F1559" s="91">
        <v>0</v>
      </c>
      <c r="G1559" s="92">
        <f t="shared" si="91"/>
        <v>114147.21999999993</v>
      </c>
      <c r="H1559" s="170"/>
      <c r="I1559" s="94">
        <f t="shared" si="93"/>
        <v>-550</v>
      </c>
      <c r="J1559" s="115">
        <f t="shared" si="92"/>
        <v>45443</v>
      </c>
      <c r="K1559" s="116" t="s">
        <v>13</v>
      </c>
    </row>
    <row r="1560" spans="1:11" x14ac:dyDescent="0.15">
      <c r="A1560" s="7" t="s">
        <v>2620</v>
      </c>
      <c r="B1560" s="66">
        <v>45429</v>
      </c>
      <c r="C1560" s="113" t="s">
        <v>2108</v>
      </c>
      <c r="D1560" s="126" t="s">
        <v>3018</v>
      </c>
      <c r="E1560" s="91">
        <v>0</v>
      </c>
      <c r="F1560" s="91">
        <v>1224.29</v>
      </c>
      <c r="G1560" s="92">
        <f t="shared" si="91"/>
        <v>115371.50999999992</v>
      </c>
      <c r="H1560" s="170"/>
      <c r="I1560" s="94">
        <f t="shared" si="93"/>
        <v>1224.29</v>
      </c>
      <c r="J1560" s="115">
        <f t="shared" si="92"/>
        <v>45443</v>
      </c>
      <c r="K1560" s="116" t="s">
        <v>2175</v>
      </c>
    </row>
    <row r="1561" spans="1:11" x14ac:dyDescent="0.15">
      <c r="A1561" s="7" t="s">
        <v>2620</v>
      </c>
      <c r="B1561" s="66">
        <v>45429</v>
      </c>
      <c r="C1561" s="113" t="s">
        <v>1905</v>
      </c>
      <c r="D1561" s="126" t="s">
        <v>2179</v>
      </c>
      <c r="E1561" s="91">
        <v>786.58</v>
      </c>
      <c r="F1561" s="91">
        <v>0</v>
      </c>
      <c r="G1561" s="92">
        <f t="shared" si="91"/>
        <v>114584.92999999992</v>
      </c>
      <c r="H1561" s="170"/>
      <c r="I1561" s="94">
        <f t="shared" si="93"/>
        <v>-786.58</v>
      </c>
      <c r="J1561" s="115">
        <f t="shared" si="92"/>
        <v>45443</v>
      </c>
      <c r="K1561" s="116" t="s">
        <v>1882</v>
      </c>
    </row>
    <row r="1562" spans="1:11" x14ac:dyDescent="0.15">
      <c r="A1562" s="7" t="s">
        <v>2620</v>
      </c>
      <c r="B1562" s="66">
        <v>45429</v>
      </c>
      <c r="C1562" s="113" t="s">
        <v>1905</v>
      </c>
      <c r="D1562" s="126" t="s">
        <v>3621</v>
      </c>
      <c r="E1562" s="91">
        <v>4172.34</v>
      </c>
      <c r="F1562" s="91">
        <v>0</v>
      </c>
      <c r="G1562" s="92">
        <f t="shared" si="91"/>
        <v>110412.58999999992</v>
      </c>
      <c r="H1562" s="170"/>
      <c r="I1562" s="94">
        <f t="shared" si="93"/>
        <v>-4172.34</v>
      </c>
      <c r="J1562" s="115">
        <f t="shared" si="92"/>
        <v>45443</v>
      </c>
      <c r="K1562" s="116" t="s">
        <v>1882</v>
      </c>
    </row>
    <row r="1563" spans="1:11" x14ac:dyDescent="0.15">
      <c r="A1563" s="7" t="s">
        <v>2620</v>
      </c>
      <c r="B1563" s="66">
        <v>45429</v>
      </c>
      <c r="C1563" s="113" t="s">
        <v>1905</v>
      </c>
      <c r="D1563" s="126" t="s">
        <v>3622</v>
      </c>
      <c r="E1563" s="91">
        <v>4233.7299999999996</v>
      </c>
      <c r="F1563" s="91">
        <v>0</v>
      </c>
      <c r="G1563" s="92">
        <f t="shared" si="91"/>
        <v>106178.85999999993</v>
      </c>
      <c r="H1563" s="170"/>
      <c r="I1563" s="94">
        <f t="shared" si="93"/>
        <v>-4233.7299999999996</v>
      </c>
      <c r="J1563" s="115">
        <f t="shared" si="92"/>
        <v>45443</v>
      </c>
      <c r="K1563" s="116" t="s">
        <v>1882</v>
      </c>
    </row>
    <row r="1564" spans="1:11" x14ac:dyDescent="0.15">
      <c r="A1564" s="7" t="s">
        <v>2620</v>
      </c>
      <c r="B1564" s="66">
        <v>45429</v>
      </c>
      <c r="C1564" s="113" t="s">
        <v>2941</v>
      </c>
      <c r="D1564" s="126" t="s">
        <v>3623</v>
      </c>
      <c r="E1564" s="91">
        <v>523.20000000000005</v>
      </c>
      <c r="F1564" s="91">
        <v>0</v>
      </c>
      <c r="G1564" s="92">
        <f t="shared" si="91"/>
        <v>105655.65999999993</v>
      </c>
      <c r="H1564" s="170"/>
      <c r="I1564" s="94">
        <f t="shared" si="93"/>
        <v>-523.20000000000005</v>
      </c>
      <c r="J1564" s="115">
        <f t="shared" si="92"/>
        <v>45443</v>
      </c>
      <c r="K1564" s="116" t="s">
        <v>1877</v>
      </c>
    </row>
    <row r="1565" spans="1:11" x14ac:dyDescent="0.15">
      <c r="A1565" s="7" t="s">
        <v>2620</v>
      </c>
      <c r="B1565" s="66">
        <v>45429</v>
      </c>
      <c r="C1565" s="113" t="s">
        <v>2651</v>
      </c>
      <c r="D1565" s="126" t="s">
        <v>3086</v>
      </c>
      <c r="E1565" s="91">
        <v>500</v>
      </c>
      <c r="F1565" s="91">
        <v>0</v>
      </c>
      <c r="G1565" s="92">
        <f t="shared" si="91"/>
        <v>105155.65999999993</v>
      </c>
      <c r="H1565" s="170"/>
      <c r="I1565" s="94">
        <f t="shared" si="93"/>
        <v>-500</v>
      </c>
      <c r="J1565" s="115">
        <f t="shared" si="92"/>
        <v>45443</v>
      </c>
      <c r="K1565" s="116" t="s">
        <v>1873</v>
      </c>
    </row>
    <row r="1566" spans="1:11" x14ac:dyDescent="0.15">
      <c r="A1566" s="7" t="s">
        <v>2619</v>
      </c>
      <c r="B1566" s="66">
        <v>45429</v>
      </c>
      <c r="C1566" s="113" t="s">
        <v>2115</v>
      </c>
      <c r="D1566" s="126" t="s">
        <v>3624</v>
      </c>
      <c r="E1566" s="91">
        <v>0</v>
      </c>
      <c r="F1566" s="91">
        <v>2256.0700000000002</v>
      </c>
      <c r="G1566" s="92">
        <f t="shared" si="91"/>
        <v>107411.72999999994</v>
      </c>
      <c r="H1566" s="170"/>
      <c r="I1566" s="94">
        <f t="shared" si="93"/>
        <v>2256.0700000000002</v>
      </c>
      <c r="J1566" s="115">
        <f t="shared" si="92"/>
        <v>45443</v>
      </c>
      <c r="K1566" s="116" t="s">
        <v>1866</v>
      </c>
    </row>
    <row r="1567" spans="1:11" x14ac:dyDescent="0.15">
      <c r="A1567" s="7" t="s">
        <v>2619</v>
      </c>
      <c r="B1567" s="66">
        <v>45429</v>
      </c>
      <c r="C1567" s="113" t="s">
        <v>2073</v>
      </c>
      <c r="D1567" s="126" t="s">
        <v>3625</v>
      </c>
      <c r="E1567" s="91">
        <v>0</v>
      </c>
      <c r="F1567" s="91">
        <v>1500</v>
      </c>
      <c r="G1567" s="92">
        <f t="shared" si="91"/>
        <v>108911.72999999994</v>
      </c>
      <c r="H1567" s="170"/>
      <c r="I1567" s="94">
        <f t="shared" si="93"/>
        <v>1500</v>
      </c>
      <c r="J1567" s="115">
        <f t="shared" si="92"/>
        <v>45443</v>
      </c>
      <c r="K1567" s="116" t="s">
        <v>1866</v>
      </c>
    </row>
    <row r="1568" spans="1:11" x14ac:dyDescent="0.15">
      <c r="A1568" s="7" t="s">
        <v>2619</v>
      </c>
      <c r="B1568" s="66">
        <v>45429</v>
      </c>
      <c r="C1568" s="113" t="s">
        <v>3626</v>
      </c>
      <c r="D1568" s="126" t="s">
        <v>3627</v>
      </c>
      <c r="E1568" s="91">
        <v>39.270000000000003</v>
      </c>
      <c r="F1568" s="91">
        <v>0</v>
      </c>
      <c r="G1568" s="92">
        <f t="shared" si="91"/>
        <v>108872.45999999993</v>
      </c>
      <c r="H1568" s="170"/>
      <c r="I1568" s="94">
        <f t="shared" si="93"/>
        <v>-39.270000000000003</v>
      </c>
      <c r="J1568" s="115">
        <f t="shared" si="92"/>
        <v>45443</v>
      </c>
      <c r="K1568" s="116" t="s">
        <v>1882</v>
      </c>
    </row>
    <row r="1569" spans="1:11" x14ac:dyDescent="0.15">
      <c r="A1569" s="7" t="s">
        <v>2619</v>
      </c>
      <c r="B1569" s="66">
        <v>45429</v>
      </c>
      <c r="C1569" s="113" t="s">
        <v>2131</v>
      </c>
      <c r="D1569" s="126" t="s">
        <v>3628</v>
      </c>
      <c r="E1569" s="91">
        <v>304.45999999999998</v>
      </c>
      <c r="F1569" s="91">
        <v>0</v>
      </c>
      <c r="G1569" s="92">
        <f t="shared" si="91"/>
        <v>108567.99999999993</v>
      </c>
      <c r="H1569" s="170"/>
      <c r="I1569" s="94">
        <f t="shared" si="93"/>
        <v>-304.45999999999998</v>
      </c>
      <c r="J1569" s="115">
        <f t="shared" si="92"/>
        <v>45443</v>
      </c>
      <c r="K1569" s="116" t="s">
        <v>1882</v>
      </c>
    </row>
    <row r="1570" spans="1:11" x14ac:dyDescent="0.15">
      <c r="A1570" s="7" t="s">
        <v>2619</v>
      </c>
      <c r="B1570" s="66">
        <v>45429</v>
      </c>
      <c r="C1570" s="113" t="s">
        <v>1905</v>
      </c>
      <c r="D1570" s="126" t="s">
        <v>3629</v>
      </c>
      <c r="E1570" s="91">
        <v>0.37</v>
      </c>
      <c r="F1570" s="91">
        <v>0</v>
      </c>
      <c r="G1570" s="92">
        <f t="shared" si="91"/>
        <v>108567.62999999993</v>
      </c>
      <c r="H1570" s="170"/>
      <c r="I1570" s="94">
        <f t="shared" si="93"/>
        <v>-0.37</v>
      </c>
      <c r="J1570" s="115">
        <f t="shared" si="92"/>
        <v>45443</v>
      </c>
      <c r="K1570" s="116" t="s">
        <v>1882</v>
      </c>
    </row>
    <row r="1571" spans="1:11" x14ac:dyDescent="0.15">
      <c r="A1571" s="7" t="s">
        <v>2619</v>
      </c>
      <c r="B1571" s="66">
        <v>45429</v>
      </c>
      <c r="C1571" s="113" t="s">
        <v>2131</v>
      </c>
      <c r="D1571" s="126" t="s">
        <v>3630</v>
      </c>
      <c r="E1571" s="91">
        <v>86.56</v>
      </c>
      <c r="F1571" s="91">
        <v>0</v>
      </c>
      <c r="G1571" s="92">
        <f t="shared" si="91"/>
        <v>108481.06999999993</v>
      </c>
      <c r="H1571" s="170"/>
      <c r="I1571" s="94">
        <f t="shared" si="93"/>
        <v>-86.56</v>
      </c>
      <c r="J1571" s="115">
        <f t="shared" si="92"/>
        <v>45443</v>
      </c>
      <c r="K1571" s="116" t="s">
        <v>1882</v>
      </c>
    </row>
    <row r="1572" spans="1:11" x14ac:dyDescent="0.15">
      <c r="A1572" s="7" t="s">
        <v>2619</v>
      </c>
      <c r="B1572" s="66">
        <v>45429</v>
      </c>
      <c r="C1572" s="113" t="s">
        <v>1905</v>
      </c>
      <c r="D1572" s="126" t="s">
        <v>3631</v>
      </c>
      <c r="E1572" s="91">
        <v>11.43</v>
      </c>
      <c r="F1572" s="91">
        <v>0</v>
      </c>
      <c r="G1572" s="92">
        <f t="shared" si="91"/>
        <v>108469.63999999994</v>
      </c>
      <c r="H1572" s="170"/>
      <c r="I1572" s="94">
        <f t="shared" si="93"/>
        <v>-11.43</v>
      </c>
      <c r="J1572" s="115">
        <f t="shared" si="92"/>
        <v>45443</v>
      </c>
      <c r="K1572" s="116" t="s">
        <v>1882</v>
      </c>
    </row>
    <row r="1573" spans="1:11" x14ac:dyDescent="0.15">
      <c r="A1573" s="7" t="s">
        <v>2619</v>
      </c>
      <c r="B1573" s="66">
        <v>45429</v>
      </c>
      <c r="C1573" s="113" t="s">
        <v>1905</v>
      </c>
      <c r="D1573" s="126" t="s">
        <v>3632</v>
      </c>
      <c r="E1573" s="91">
        <v>27.52</v>
      </c>
      <c r="F1573" s="91">
        <v>0</v>
      </c>
      <c r="G1573" s="92">
        <f t="shared" si="91"/>
        <v>108442.11999999994</v>
      </c>
      <c r="H1573" s="170"/>
      <c r="I1573" s="94">
        <f t="shared" si="93"/>
        <v>-27.52</v>
      </c>
      <c r="J1573" s="115">
        <f t="shared" si="92"/>
        <v>45443</v>
      </c>
      <c r="K1573" s="116" t="s">
        <v>1882</v>
      </c>
    </row>
    <row r="1574" spans="1:11" x14ac:dyDescent="0.15">
      <c r="A1574" s="7" t="s">
        <v>2619</v>
      </c>
      <c r="B1574" s="66">
        <v>45429</v>
      </c>
      <c r="C1574" s="113" t="s">
        <v>2131</v>
      </c>
      <c r="D1574" s="126" t="s">
        <v>3633</v>
      </c>
      <c r="E1574" s="91">
        <v>0.85</v>
      </c>
      <c r="F1574" s="91">
        <v>0</v>
      </c>
      <c r="G1574" s="92">
        <f t="shared" si="91"/>
        <v>108441.26999999993</v>
      </c>
      <c r="H1574" s="170"/>
      <c r="I1574" s="94">
        <f t="shared" si="93"/>
        <v>-0.85</v>
      </c>
      <c r="J1574" s="115">
        <f t="shared" si="92"/>
        <v>45443</v>
      </c>
      <c r="K1574" s="116" t="s">
        <v>1882</v>
      </c>
    </row>
    <row r="1575" spans="1:11" x14ac:dyDescent="0.15">
      <c r="A1575" s="7" t="s">
        <v>2619</v>
      </c>
      <c r="B1575" s="66">
        <v>45429</v>
      </c>
      <c r="C1575" s="113" t="s">
        <v>2131</v>
      </c>
      <c r="D1575" s="126" t="s">
        <v>3634</v>
      </c>
      <c r="E1575" s="91">
        <v>21.88</v>
      </c>
      <c r="F1575" s="91">
        <v>0</v>
      </c>
      <c r="G1575" s="92">
        <f t="shared" si="91"/>
        <v>108419.38999999993</v>
      </c>
      <c r="H1575" s="170"/>
      <c r="I1575" s="94">
        <f t="shared" si="93"/>
        <v>-21.88</v>
      </c>
      <c r="J1575" s="115">
        <f t="shared" si="92"/>
        <v>45443</v>
      </c>
      <c r="K1575" s="116" t="s">
        <v>1882</v>
      </c>
    </row>
    <row r="1576" spans="1:11" x14ac:dyDescent="0.15">
      <c r="A1576" s="7" t="s">
        <v>2619</v>
      </c>
      <c r="B1576" s="66">
        <v>45429</v>
      </c>
      <c r="C1576" s="113" t="s">
        <v>2131</v>
      </c>
      <c r="D1576" s="126" t="s">
        <v>3635</v>
      </c>
      <c r="E1576" s="91">
        <v>26.37</v>
      </c>
      <c r="F1576" s="91">
        <v>0</v>
      </c>
      <c r="G1576" s="92">
        <f t="shared" ref="G1576:G1639" si="94">G1575+F1576-E1576</f>
        <v>108393.01999999993</v>
      </c>
      <c r="H1576" s="170"/>
      <c r="I1576" s="94">
        <f t="shared" si="93"/>
        <v>-26.37</v>
      </c>
      <c r="J1576" s="115">
        <f t="shared" ref="J1576:J1639" si="95">EOMONTH(B1576,0)</f>
        <v>45443</v>
      </c>
      <c r="K1576" s="116" t="s">
        <v>1882</v>
      </c>
    </row>
    <row r="1577" spans="1:11" x14ac:dyDescent="0.15">
      <c r="A1577" s="7" t="s">
        <v>2619</v>
      </c>
      <c r="B1577" s="66">
        <v>45429</v>
      </c>
      <c r="C1577" s="113" t="s">
        <v>2131</v>
      </c>
      <c r="D1577" s="126" t="s">
        <v>3636</v>
      </c>
      <c r="E1577" s="91">
        <v>24.66</v>
      </c>
      <c r="F1577" s="91">
        <v>0</v>
      </c>
      <c r="G1577" s="92">
        <f t="shared" si="94"/>
        <v>108368.35999999993</v>
      </c>
      <c r="H1577" s="170"/>
      <c r="I1577" s="94">
        <f t="shared" si="93"/>
        <v>-24.66</v>
      </c>
      <c r="J1577" s="115">
        <f t="shared" si="95"/>
        <v>45443</v>
      </c>
      <c r="K1577" s="116" t="s">
        <v>1882</v>
      </c>
    </row>
    <row r="1578" spans="1:11" x14ac:dyDescent="0.15">
      <c r="A1578" s="7" t="s">
        <v>2619</v>
      </c>
      <c r="B1578" s="66">
        <v>45429</v>
      </c>
      <c r="C1578" s="113" t="s">
        <v>2131</v>
      </c>
      <c r="D1578" s="126" t="s">
        <v>3637</v>
      </c>
      <c r="E1578" s="91">
        <v>22.62</v>
      </c>
      <c r="F1578" s="91">
        <v>0</v>
      </c>
      <c r="G1578" s="92">
        <f t="shared" si="94"/>
        <v>108345.73999999993</v>
      </c>
      <c r="H1578" s="170"/>
      <c r="I1578" s="94">
        <f t="shared" si="93"/>
        <v>-22.62</v>
      </c>
      <c r="J1578" s="115">
        <f t="shared" si="95"/>
        <v>45443</v>
      </c>
      <c r="K1578" s="116" t="s">
        <v>1882</v>
      </c>
    </row>
    <row r="1579" spans="1:11" x14ac:dyDescent="0.15">
      <c r="A1579" s="7" t="s">
        <v>2619</v>
      </c>
      <c r="B1579" s="66">
        <v>45429</v>
      </c>
      <c r="C1579" s="113" t="s">
        <v>2131</v>
      </c>
      <c r="D1579" s="126" t="s">
        <v>3638</v>
      </c>
      <c r="E1579" s="91">
        <v>24.3</v>
      </c>
      <c r="F1579" s="91">
        <v>0</v>
      </c>
      <c r="G1579" s="92">
        <f t="shared" si="94"/>
        <v>108321.43999999993</v>
      </c>
      <c r="H1579" s="170"/>
      <c r="I1579" s="94">
        <f t="shared" si="93"/>
        <v>-24.3</v>
      </c>
      <c r="J1579" s="115">
        <f t="shared" si="95"/>
        <v>45443</v>
      </c>
      <c r="K1579" s="116" t="s">
        <v>1882</v>
      </c>
    </row>
    <row r="1580" spans="1:11" x14ac:dyDescent="0.15">
      <c r="A1580" s="7" t="s">
        <v>2619</v>
      </c>
      <c r="B1580" s="66">
        <v>45429</v>
      </c>
      <c r="C1580" s="113" t="s">
        <v>1905</v>
      </c>
      <c r="D1580" s="126" t="s">
        <v>3639</v>
      </c>
      <c r="E1580" s="91">
        <v>50</v>
      </c>
      <c r="F1580" s="91">
        <v>0</v>
      </c>
      <c r="G1580" s="92">
        <f t="shared" si="94"/>
        <v>108271.43999999993</v>
      </c>
      <c r="H1580" s="170"/>
      <c r="I1580" s="94">
        <f t="shared" si="93"/>
        <v>-50</v>
      </c>
      <c r="J1580" s="115">
        <f t="shared" si="95"/>
        <v>45443</v>
      </c>
      <c r="K1580" s="116" t="s">
        <v>1882</v>
      </c>
    </row>
    <row r="1581" spans="1:11" x14ac:dyDescent="0.15">
      <c r="A1581" s="7" t="s">
        <v>2619</v>
      </c>
      <c r="B1581" s="66">
        <v>45429</v>
      </c>
      <c r="C1581" s="113" t="s">
        <v>1905</v>
      </c>
      <c r="D1581" s="126" t="s">
        <v>3640</v>
      </c>
      <c r="E1581" s="91">
        <v>163.61000000000001</v>
      </c>
      <c r="F1581" s="91">
        <v>0</v>
      </c>
      <c r="G1581" s="92">
        <f t="shared" si="94"/>
        <v>108107.82999999993</v>
      </c>
      <c r="H1581" s="170"/>
      <c r="I1581" s="94">
        <f t="shared" si="93"/>
        <v>-163.61000000000001</v>
      </c>
      <c r="J1581" s="115">
        <f t="shared" si="95"/>
        <v>45443</v>
      </c>
      <c r="K1581" s="116" t="s">
        <v>1882</v>
      </c>
    </row>
    <row r="1582" spans="1:11" x14ac:dyDescent="0.15">
      <c r="A1582" s="7" t="s">
        <v>2619</v>
      </c>
      <c r="B1582" s="66">
        <v>45429</v>
      </c>
      <c r="C1582" s="113" t="s">
        <v>1905</v>
      </c>
      <c r="D1582" s="126" t="s">
        <v>3641</v>
      </c>
      <c r="E1582" s="91">
        <v>35.57</v>
      </c>
      <c r="F1582" s="91">
        <v>0</v>
      </c>
      <c r="G1582" s="92">
        <f t="shared" si="94"/>
        <v>108072.25999999992</v>
      </c>
      <c r="H1582" s="170"/>
      <c r="I1582" s="94">
        <f t="shared" si="93"/>
        <v>-35.57</v>
      </c>
      <c r="J1582" s="115">
        <f t="shared" si="95"/>
        <v>45443</v>
      </c>
      <c r="K1582" s="116" t="s">
        <v>1882</v>
      </c>
    </row>
    <row r="1583" spans="1:11" x14ac:dyDescent="0.15">
      <c r="A1583" s="7" t="s">
        <v>2619</v>
      </c>
      <c r="B1583" s="66">
        <v>45429</v>
      </c>
      <c r="C1583" s="113" t="s">
        <v>1905</v>
      </c>
      <c r="D1583" s="126" t="s">
        <v>3642</v>
      </c>
      <c r="E1583" s="91">
        <v>128.03</v>
      </c>
      <c r="F1583" s="91">
        <v>0</v>
      </c>
      <c r="G1583" s="92">
        <f t="shared" si="94"/>
        <v>107944.22999999992</v>
      </c>
      <c r="H1583" s="170"/>
      <c r="I1583" s="94">
        <f t="shared" si="93"/>
        <v>-128.03</v>
      </c>
      <c r="J1583" s="115">
        <f t="shared" si="95"/>
        <v>45443</v>
      </c>
      <c r="K1583" s="116" t="s">
        <v>1882</v>
      </c>
    </row>
    <row r="1584" spans="1:11" x14ac:dyDescent="0.15">
      <c r="A1584" s="7" t="s">
        <v>2619</v>
      </c>
      <c r="B1584" s="66">
        <v>45429</v>
      </c>
      <c r="C1584" s="113" t="s">
        <v>1905</v>
      </c>
      <c r="D1584" s="126" t="s">
        <v>3643</v>
      </c>
      <c r="E1584" s="91">
        <v>194.29</v>
      </c>
      <c r="F1584" s="91">
        <v>0</v>
      </c>
      <c r="G1584" s="92">
        <f t="shared" si="94"/>
        <v>107749.93999999993</v>
      </c>
      <c r="H1584" s="170"/>
      <c r="I1584" s="94">
        <f t="shared" si="93"/>
        <v>-194.29</v>
      </c>
      <c r="J1584" s="115">
        <f t="shared" si="95"/>
        <v>45443</v>
      </c>
      <c r="K1584" s="116" t="s">
        <v>1882</v>
      </c>
    </row>
    <row r="1585" spans="1:11" x14ac:dyDescent="0.15">
      <c r="A1585" s="7" t="s">
        <v>2619</v>
      </c>
      <c r="B1585" s="66">
        <v>45429</v>
      </c>
      <c r="C1585" s="113" t="s">
        <v>1905</v>
      </c>
      <c r="D1585" s="126" t="s">
        <v>3644</v>
      </c>
      <c r="E1585" s="91">
        <v>26.22</v>
      </c>
      <c r="F1585" s="91">
        <v>0</v>
      </c>
      <c r="G1585" s="92">
        <f t="shared" si="94"/>
        <v>107723.71999999993</v>
      </c>
      <c r="H1585" s="170"/>
      <c r="I1585" s="94">
        <f t="shared" si="93"/>
        <v>-26.22</v>
      </c>
      <c r="J1585" s="115">
        <f t="shared" si="95"/>
        <v>45443</v>
      </c>
      <c r="K1585" s="116" t="s">
        <v>1882</v>
      </c>
    </row>
    <row r="1586" spans="1:11" x14ac:dyDescent="0.15">
      <c r="A1586" s="7" t="s">
        <v>2619</v>
      </c>
      <c r="B1586" s="66">
        <v>45429</v>
      </c>
      <c r="C1586" s="113" t="s">
        <v>1905</v>
      </c>
      <c r="D1586" s="126" t="s">
        <v>3645</v>
      </c>
      <c r="E1586" s="91">
        <v>21.13</v>
      </c>
      <c r="F1586" s="91">
        <v>0</v>
      </c>
      <c r="G1586" s="92">
        <f t="shared" si="94"/>
        <v>107702.58999999992</v>
      </c>
      <c r="H1586" s="170"/>
      <c r="I1586" s="94">
        <f t="shared" si="93"/>
        <v>-21.13</v>
      </c>
      <c r="J1586" s="115">
        <f t="shared" si="95"/>
        <v>45443</v>
      </c>
      <c r="K1586" s="116" t="s">
        <v>1882</v>
      </c>
    </row>
    <row r="1587" spans="1:11" x14ac:dyDescent="0.15">
      <c r="A1587" s="7" t="s">
        <v>2619</v>
      </c>
      <c r="B1587" s="66">
        <v>45429</v>
      </c>
      <c r="C1587" s="113" t="s">
        <v>2131</v>
      </c>
      <c r="D1587" s="126" t="s">
        <v>3646</v>
      </c>
      <c r="E1587" s="91">
        <v>5.27</v>
      </c>
      <c r="F1587" s="91">
        <v>0</v>
      </c>
      <c r="G1587" s="92">
        <f t="shared" si="94"/>
        <v>107697.31999999992</v>
      </c>
      <c r="H1587" s="170"/>
      <c r="I1587" s="94">
        <f t="shared" si="93"/>
        <v>-5.27</v>
      </c>
      <c r="J1587" s="115">
        <f t="shared" si="95"/>
        <v>45443</v>
      </c>
      <c r="K1587" s="116" t="s">
        <v>1882</v>
      </c>
    </row>
    <row r="1588" spans="1:11" x14ac:dyDescent="0.15">
      <c r="A1588" s="7" t="s">
        <v>2619</v>
      </c>
      <c r="B1588" s="66">
        <v>45429</v>
      </c>
      <c r="C1588" s="113" t="s">
        <v>1905</v>
      </c>
      <c r="D1588" s="126" t="s">
        <v>3647</v>
      </c>
      <c r="E1588" s="91">
        <v>36.450000000000003</v>
      </c>
      <c r="F1588" s="91">
        <v>0</v>
      </c>
      <c r="G1588" s="92">
        <f t="shared" si="94"/>
        <v>107660.86999999992</v>
      </c>
      <c r="H1588" s="170"/>
      <c r="I1588" s="94">
        <f t="shared" si="93"/>
        <v>-36.450000000000003</v>
      </c>
      <c r="J1588" s="115">
        <f t="shared" si="95"/>
        <v>45443</v>
      </c>
      <c r="K1588" s="116" t="s">
        <v>1882</v>
      </c>
    </row>
    <row r="1589" spans="1:11" x14ac:dyDescent="0.15">
      <c r="A1589" s="7" t="s">
        <v>2619</v>
      </c>
      <c r="B1589" s="66">
        <v>45429</v>
      </c>
      <c r="C1589" s="113" t="s">
        <v>1905</v>
      </c>
      <c r="D1589" s="126" t="s">
        <v>3648</v>
      </c>
      <c r="E1589" s="91">
        <v>31.18</v>
      </c>
      <c r="F1589" s="91">
        <v>0</v>
      </c>
      <c r="G1589" s="92">
        <f t="shared" si="94"/>
        <v>107629.68999999993</v>
      </c>
      <c r="H1589" s="170"/>
      <c r="I1589" s="94">
        <f t="shared" si="93"/>
        <v>-31.18</v>
      </c>
      <c r="J1589" s="115">
        <f t="shared" si="95"/>
        <v>45443</v>
      </c>
      <c r="K1589" s="116" t="s">
        <v>1882</v>
      </c>
    </row>
    <row r="1590" spans="1:11" x14ac:dyDescent="0.15">
      <c r="A1590" s="7" t="s">
        <v>2619</v>
      </c>
      <c r="B1590" s="66">
        <v>45429</v>
      </c>
      <c r="C1590" s="113" t="s">
        <v>1905</v>
      </c>
      <c r="D1590" s="126" t="s">
        <v>3649</v>
      </c>
      <c r="E1590" s="91">
        <v>85</v>
      </c>
      <c r="F1590" s="91">
        <v>0</v>
      </c>
      <c r="G1590" s="92">
        <f t="shared" si="94"/>
        <v>107544.68999999993</v>
      </c>
      <c r="H1590" s="170"/>
      <c r="I1590" s="94">
        <f t="shared" si="93"/>
        <v>-85</v>
      </c>
      <c r="J1590" s="115">
        <f t="shared" si="95"/>
        <v>45443</v>
      </c>
      <c r="K1590" s="116" t="s">
        <v>1882</v>
      </c>
    </row>
    <row r="1591" spans="1:11" x14ac:dyDescent="0.15">
      <c r="A1591" s="7" t="s">
        <v>2619</v>
      </c>
      <c r="B1591" s="66">
        <v>45429</v>
      </c>
      <c r="C1591" s="113" t="s">
        <v>1905</v>
      </c>
      <c r="D1591" s="126"/>
      <c r="E1591" s="91">
        <v>50</v>
      </c>
      <c r="F1591" s="91">
        <v>0</v>
      </c>
      <c r="G1591" s="92">
        <f t="shared" si="94"/>
        <v>107494.68999999993</v>
      </c>
      <c r="H1591" s="170"/>
      <c r="I1591" s="94">
        <f t="shared" si="93"/>
        <v>-50</v>
      </c>
      <c r="J1591" s="115">
        <f t="shared" si="95"/>
        <v>45443</v>
      </c>
      <c r="K1591" s="116" t="s">
        <v>1882</v>
      </c>
    </row>
    <row r="1592" spans="1:11" x14ac:dyDescent="0.15">
      <c r="A1592" s="7" t="s">
        <v>2619</v>
      </c>
      <c r="B1592" s="66">
        <v>45429</v>
      </c>
      <c r="C1592" s="113" t="s">
        <v>1905</v>
      </c>
      <c r="D1592" s="126" t="s">
        <v>3650</v>
      </c>
      <c r="E1592" s="91">
        <v>50</v>
      </c>
      <c r="F1592" s="91">
        <v>0</v>
      </c>
      <c r="G1592" s="92">
        <f t="shared" si="94"/>
        <v>107444.68999999993</v>
      </c>
      <c r="H1592" s="170"/>
      <c r="I1592" s="94">
        <f t="shared" si="93"/>
        <v>-50</v>
      </c>
      <c r="J1592" s="115">
        <f t="shared" si="95"/>
        <v>45443</v>
      </c>
      <c r="K1592" s="116" t="s">
        <v>1882</v>
      </c>
    </row>
    <row r="1593" spans="1:11" x14ac:dyDescent="0.15">
      <c r="A1593" s="7" t="s">
        <v>2619</v>
      </c>
      <c r="B1593" s="66">
        <v>45433</v>
      </c>
      <c r="C1593" s="113" t="s">
        <v>2056</v>
      </c>
      <c r="D1593" s="126" t="s">
        <v>3651</v>
      </c>
      <c r="E1593" s="91">
        <v>0</v>
      </c>
      <c r="F1593" s="91">
        <v>530</v>
      </c>
      <c r="G1593" s="92">
        <f t="shared" si="94"/>
        <v>107974.68999999993</v>
      </c>
      <c r="H1593" s="170"/>
      <c r="I1593" s="94">
        <f t="shared" si="93"/>
        <v>530</v>
      </c>
      <c r="J1593" s="115">
        <f t="shared" si="95"/>
        <v>45443</v>
      </c>
      <c r="K1593" s="116" t="s">
        <v>1866</v>
      </c>
    </row>
    <row r="1594" spans="1:11" x14ac:dyDescent="0.15">
      <c r="A1594" s="7" t="s">
        <v>2622</v>
      </c>
      <c r="B1594" s="66">
        <v>45433</v>
      </c>
      <c r="C1594" s="113" t="s">
        <v>1899</v>
      </c>
      <c r="D1594" s="126" t="s">
        <v>1900</v>
      </c>
      <c r="E1594" s="91">
        <v>553.32000000000005</v>
      </c>
      <c r="F1594" s="91">
        <v>0</v>
      </c>
      <c r="G1594" s="92">
        <f t="shared" si="94"/>
        <v>107421.36999999992</v>
      </c>
      <c r="H1594" s="170"/>
      <c r="I1594" s="94">
        <f t="shared" si="93"/>
        <v>-553.32000000000005</v>
      </c>
      <c r="J1594" s="115">
        <f t="shared" si="95"/>
        <v>45443</v>
      </c>
      <c r="K1594" s="116" t="s">
        <v>1873</v>
      </c>
    </row>
    <row r="1595" spans="1:11" x14ac:dyDescent="0.15">
      <c r="A1595" s="7" t="s">
        <v>2620</v>
      </c>
      <c r="B1595" s="66">
        <v>45434</v>
      </c>
      <c r="C1595" s="113" t="s">
        <v>1905</v>
      </c>
      <c r="D1595" s="126" t="s">
        <v>3652</v>
      </c>
      <c r="E1595" s="91">
        <v>3291.1</v>
      </c>
      <c r="F1595" s="91">
        <v>0</v>
      </c>
      <c r="G1595" s="92">
        <f t="shared" si="94"/>
        <v>104130.26999999992</v>
      </c>
      <c r="H1595" s="170"/>
      <c r="I1595" s="94">
        <f t="shared" si="93"/>
        <v>-3291.1</v>
      </c>
      <c r="J1595" s="115">
        <f t="shared" si="95"/>
        <v>45443</v>
      </c>
      <c r="K1595" s="116" t="s">
        <v>1882</v>
      </c>
    </row>
    <row r="1596" spans="1:11" x14ac:dyDescent="0.15">
      <c r="A1596" s="7" t="s">
        <v>2620</v>
      </c>
      <c r="B1596" s="66">
        <v>45434</v>
      </c>
      <c r="C1596" s="113" t="s">
        <v>3653</v>
      </c>
      <c r="D1596" s="126" t="s">
        <v>3654</v>
      </c>
      <c r="E1596" s="91">
        <v>3240</v>
      </c>
      <c r="F1596" s="91">
        <v>0</v>
      </c>
      <c r="G1596" s="92">
        <f t="shared" si="94"/>
        <v>100890.26999999992</v>
      </c>
      <c r="H1596" s="170"/>
      <c r="I1596" s="94">
        <f t="shared" si="93"/>
        <v>-3240</v>
      </c>
      <c r="J1596" s="115">
        <f t="shared" si="95"/>
        <v>45443</v>
      </c>
      <c r="K1596" s="116" t="s">
        <v>1877</v>
      </c>
    </row>
    <row r="1597" spans="1:11" x14ac:dyDescent="0.15">
      <c r="A1597" s="7" t="s">
        <v>2620</v>
      </c>
      <c r="B1597" s="66">
        <v>45434</v>
      </c>
      <c r="C1597" s="113" t="s">
        <v>1912</v>
      </c>
      <c r="D1597" s="126" t="s">
        <v>3655</v>
      </c>
      <c r="E1597" s="91">
        <v>1239.47</v>
      </c>
      <c r="F1597" s="91">
        <v>0</v>
      </c>
      <c r="G1597" s="92">
        <f t="shared" si="94"/>
        <v>99650.799999999916</v>
      </c>
      <c r="H1597" s="170"/>
      <c r="I1597" s="94">
        <f t="shared" si="93"/>
        <v>-1239.47</v>
      </c>
      <c r="J1597" s="115">
        <f t="shared" si="95"/>
        <v>45443</v>
      </c>
      <c r="K1597" s="116" t="s">
        <v>1877</v>
      </c>
    </row>
    <row r="1598" spans="1:11" x14ac:dyDescent="0.15">
      <c r="A1598" s="7" t="s">
        <v>2620</v>
      </c>
      <c r="B1598" s="66">
        <v>45434</v>
      </c>
      <c r="C1598" s="113" t="s">
        <v>2160</v>
      </c>
      <c r="D1598" s="126" t="s">
        <v>3656</v>
      </c>
      <c r="E1598" s="91">
        <v>228</v>
      </c>
      <c r="F1598" s="91">
        <v>0</v>
      </c>
      <c r="G1598" s="92">
        <f t="shared" si="94"/>
        <v>99422.799999999916</v>
      </c>
      <c r="H1598" s="170"/>
      <c r="I1598" s="94">
        <f t="shared" si="93"/>
        <v>-228</v>
      </c>
      <c r="J1598" s="115">
        <f t="shared" si="95"/>
        <v>45443</v>
      </c>
      <c r="K1598" s="116" t="s">
        <v>1873</v>
      </c>
    </row>
    <row r="1599" spans="1:11" x14ac:dyDescent="0.15">
      <c r="A1599" s="7" t="s">
        <v>2620</v>
      </c>
      <c r="B1599" s="66">
        <v>45434</v>
      </c>
      <c r="C1599" s="113" t="s">
        <v>2197</v>
      </c>
      <c r="D1599" s="126" t="s">
        <v>3657</v>
      </c>
      <c r="E1599" s="91">
        <v>892.2</v>
      </c>
      <c r="F1599" s="91">
        <v>0</v>
      </c>
      <c r="G1599" s="92">
        <f t="shared" si="94"/>
        <v>98530.599999999919</v>
      </c>
      <c r="H1599" s="170"/>
      <c r="I1599" s="94">
        <f t="shared" si="93"/>
        <v>-892.2</v>
      </c>
      <c r="J1599" s="115">
        <f t="shared" si="95"/>
        <v>45443</v>
      </c>
      <c r="K1599" s="116" t="s">
        <v>1872</v>
      </c>
    </row>
    <row r="1600" spans="1:11" x14ac:dyDescent="0.15">
      <c r="A1600" s="7" t="s">
        <v>2620</v>
      </c>
      <c r="B1600" s="66">
        <v>45434</v>
      </c>
      <c r="C1600" s="113" t="s">
        <v>2148</v>
      </c>
      <c r="D1600" s="126" t="s">
        <v>3658</v>
      </c>
      <c r="E1600" s="91">
        <v>204</v>
      </c>
      <c r="F1600" s="91">
        <v>0</v>
      </c>
      <c r="G1600" s="92">
        <f t="shared" si="94"/>
        <v>98326.599999999919</v>
      </c>
      <c r="H1600" s="170"/>
      <c r="I1600" s="94">
        <f t="shared" si="93"/>
        <v>-204</v>
      </c>
      <c r="J1600" s="115">
        <f t="shared" si="95"/>
        <v>45443</v>
      </c>
      <c r="K1600" s="116" t="s">
        <v>1877</v>
      </c>
    </row>
    <row r="1601" spans="1:11" x14ac:dyDescent="0.15">
      <c r="A1601" s="7" t="s">
        <v>2620</v>
      </c>
      <c r="B1601" s="66">
        <v>45434</v>
      </c>
      <c r="C1601" s="113" t="s">
        <v>1912</v>
      </c>
      <c r="D1601" s="126" t="s">
        <v>3659</v>
      </c>
      <c r="E1601" s="91">
        <v>2963.04</v>
      </c>
      <c r="F1601" s="91">
        <v>0</v>
      </c>
      <c r="G1601" s="92">
        <f t="shared" si="94"/>
        <v>95363.559999999925</v>
      </c>
      <c r="H1601" s="170"/>
      <c r="I1601" s="94">
        <f t="shared" si="93"/>
        <v>-2963.04</v>
      </c>
      <c r="J1601" s="115">
        <f t="shared" si="95"/>
        <v>45443</v>
      </c>
      <c r="K1601" s="116" t="s">
        <v>1872</v>
      </c>
    </row>
    <row r="1602" spans="1:11" x14ac:dyDescent="0.15">
      <c r="A1602" s="7" t="s">
        <v>2620</v>
      </c>
      <c r="B1602" s="66">
        <v>45434</v>
      </c>
      <c r="C1602" s="113" t="s">
        <v>2142</v>
      </c>
      <c r="D1602" s="126" t="s">
        <v>3660</v>
      </c>
      <c r="E1602" s="91">
        <v>408</v>
      </c>
      <c r="F1602" s="91">
        <v>0</v>
      </c>
      <c r="G1602" s="92">
        <f t="shared" si="94"/>
        <v>94955.559999999925</v>
      </c>
      <c r="H1602" s="170"/>
      <c r="I1602" s="94">
        <f t="shared" si="93"/>
        <v>-408</v>
      </c>
      <c r="J1602" s="115">
        <f t="shared" si="95"/>
        <v>45443</v>
      </c>
      <c r="K1602" s="116" t="s">
        <v>1877</v>
      </c>
    </row>
    <row r="1603" spans="1:11" x14ac:dyDescent="0.15">
      <c r="A1603" s="7" t="s">
        <v>2619</v>
      </c>
      <c r="B1603" s="66">
        <v>45434</v>
      </c>
      <c r="C1603" s="113" t="s">
        <v>1905</v>
      </c>
      <c r="D1603" s="126" t="s">
        <v>3661</v>
      </c>
      <c r="E1603" s="91">
        <v>40.17</v>
      </c>
      <c r="F1603" s="91">
        <v>0</v>
      </c>
      <c r="G1603" s="92">
        <f t="shared" si="94"/>
        <v>94915.389999999927</v>
      </c>
      <c r="H1603" s="170"/>
      <c r="I1603" s="94">
        <f t="shared" si="93"/>
        <v>-40.17</v>
      </c>
      <c r="J1603" s="115">
        <f t="shared" si="95"/>
        <v>45443</v>
      </c>
      <c r="K1603" s="116" t="s">
        <v>1882</v>
      </c>
    </row>
    <row r="1604" spans="1:11" x14ac:dyDescent="0.15">
      <c r="A1604" s="7" t="s">
        <v>2619</v>
      </c>
      <c r="B1604" s="66">
        <v>45434</v>
      </c>
      <c r="C1604" s="113" t="s">
        <v>1905</v>
      </c>
      <c r="D1604" s="126" t="s">
        <v>3662</v>
      </c>
      <c r="E1604" s="91">
        <v>192.42</v>
      </c>
      <c r="F1604" s="91">
        <v>0</v>
      </c>
      <c r="G1604" s="92">
        <f t="shared" si="94"/>
        <v>94722.969999999928</v>
      </c>
      <c r="H1604" s="170"/>
      <c r="I1604" s="94">
        <f t="shared" si="93"/>
        <v>-192.42</v>
      </c>
      <c r="J1604" s="115">
        <f t="shared" si="95"/>
        <v>45443</v>
      </c>
      <c r="K1604" s="116" t="s">
        <v>1882</v>
      </c>
    </row>
    <row r="1605" spans="1:11" x14ac:dyDescent="0.15">
      <c r="A1605" s="7" t="s">
        <v>2619</v>
      </c>
      <c r="B1605" s="66">
        <v>45434</v>
      </c>
      <c r="C1605" s="113" t="s">
        <v>1905</v>
      </c>
      <c r="D1605" s="126" t="s">
        <v>3663</v>
      </c>
      <c r="E1605" s="91">
        <v>299.3</v>
      </c>
      <c r="F1605" s="91">
        <v>0</v>
      </c>
      <c r="G1605" s="92">
        <f t="shared" si="94"/>
        <v>94423.669999999925</v>
      </c>
      <c r="H1605" s="170"/>
      <c r="I1605" s="94">
        <f t="shared" si="93"/>
        <v>-299.3</v>
      </c>
      <c r="J1605" s="115">
        <f t="shared" si="95"/>
        <v>45443</v>
      </c>
      <c r="K1605" s="116" t="s">
        <v>1882</v>
      </c>
    </row>
    <row r="1606" spans="1:11" x14ac:dyDescent="0.15">
      <c r="A1606" s="7" t="s">
        <v>2619</v>
      </c>
      <c r="B1606" s="66">
        <v>45434</v>
      </c>
      <c r="C1606" s="113" t="s">
        <v>1905</v>
      </c>
      <c r="D1606" s="126" t="s">
        <v>3664</v>
      </c>
      <c r="E1606" s="91">
        <v>248.61</v>
      </c>
      <c r="F1606" s="91">
        <v>0</v>
      </c>
      <c r="G1606" s="92">
        <f t="shared" si="94"/>
        <v>94175.059999999925</v>
      </c>
      <c r="H1606" s="170"/>
      <c r="I1606" s="94">
        <f t="shared" si="93"/>
        <v>-248.61</v>
      </c>
      <c r="J1606" s="115">
        <f t="shared" si="95"/>
        <v>45443</v>
      </c>
      <c r="K1606" s="116" t="s">
        <v>1882</v>
      </c>
    </row>
    <row r="1607" spans="1:11" x14ac:dyDescent="0.15">
      <c r="A1607" s="7" t="s">
        <v>2619</v>
      </c>
      <c r="B1607" s="66">
        <v>45434</v>
      </c>
      <c r="C1607" s="113" t="s">
        <v>1905</v>
      </c>
      <c r="D1607" s="126" t="s">
        <v>3665</v>
      </c>
      <c r="E1607" s="91">
        <v>92.26</v>
      </c>
      <c r="F1607" s="91">
        <v>0</v>
      </c>
      <c r="G1607" s="92">
        <f t="shared" si="94"/>
        <v>94082.79999999993</v>
      </c>
      <c r="H1607" s="170"/>
      <c r="I1607" s="94">
        <f t="shared" ref="I1607:I1670" si="96">-E1607+F1607</f>
        <v>-92.26</v>
      </c>
      <c r="J1607" s="115">
        <f t="shared" si="95"/>
        <v>45443</v>
      </c>
      <c r="K1607" s="116" t="s">
        <v>1882</v>
      </c>
    </row>
    <row r="1608" spans="1:11" x14ac:dyDescent="0.15">
      <c r="A1608" s="7" t="s">
        <v>2619</v>
      </c>
      <c r="B1608" s="66">
        <v>45434</v>
      </c>
      <c r="C1608" s="113" t="s">
        <v>1905</v>
      </c>
      <c r="D1608" s="126" t="s">
        <v>3666</v>
      </c>
      <c r="E1608" s="91">
        <v>29.15</v>
      </c>
      <c r="F1608" s="91">
        <v>0</v>
      </c>
      <c r="G1608" s="92">
        <f t="shared" si="94"/>
        <v>94053.649999999936</v>
      </c>
      <c r="H1608" s="170"/>
      <c r="I1608" s="94">
        <f t="shared" si="96"/>
        <v>-29.15</v>
      </c>
      <c r="J1608" s="115">
        <f t="shared" si="95"/>
        <v>45443</v>
      </c>
      <c r="K1608" s="116" t="s">
        <v>1882</v>
      </c>
    </row>
    <row r="1609" spans="1:11" x14ac:dyDescent="0.15">
      <c r="A1609" s="7" t="s">
        <v>2619</v>
      </c>
      <c r="B1609" s="66">
        <v>45434</v>
      </c>
      <c r="C1609" s="113" t="s">
        <v>2929</v>
      </c>
      <c r="D1609" s="126" t="s">
        <v>2934</v>
      </c>
      <c r="E1609" s="91">
        <v>23.03</v>
      </c>
      <c r="F1609" s="91">
        <v>0</v>
      </c>
      <c r="G1609" s="92">
        <f t="shared" si="94"/>
        <v>94030.619999999937</v>
      </c>
      <c r="H1609" s="170"/>
      <c r="I1609" s="94">
        <f t="shared" si="96"/>
        <v>-23.03</v>
      </c>
      <c r="J1609" s="115">
        <f t="shared" si="95"/>
        <v>45443</v>
      </c>
      <c r="K1609" s="116" t="s">
        <v>1882</v>
      </c>
    </row>
    <row r="1610" spans="1:11" x14ac:dyDescent="0.15">
      <c r="A1610" s="7" t="s">
        <v>2619</v>
      </c>
      <c r="B1610" s="66">
        <v>45434</v>
      </c>
      <c r="C1610" s="113" t="s">
        <v>3389</v>
      </c>
      <c r="D1610" s="126" t="s">
        <v>3667</v>
      </c>
      <c r="E1610" s="91">
        <v>958.2</v>
      </c>
      <c r="F1610" s="91">
        <v>0</v>
      </c>
      <c r="G1610" s="92">
        <f t="shared" si="94"/>
        <v>93072.41999999994</v>
      </c>
      <c r="H1610" s="170"/>
      <c r="I1610" s="94">
        <f t="shared" si="96"/>
        <v>-958.2</v>
      </c>
      <c r="J1610" s="115">
        <f t="shared" si="95"/>
        <v>45443</v>
      </c>
      <c r="K1610" s="116" t="s">
        <v>13</v>
      </c>
    </row>
    <row r="1611" spans="1:11" x14ac:dyDescent="0.15">
      <c r="A1611" s="7" t="s">
        <v>2619</v>
      </c>
      <c r="B1611" s="66">
        <v>45434</v>
      </c>
      <c r="C1611" s="113" t="s">
        <v>2905</v>
      </c>
      <c r="D1611" s="126" t="s">
        <v>3668</v>
      </c>
      <c r="E1611" s="91">
        <v>3204.9</v>
      </c>
      <c r="F1611" s="91">
        <v>0</v>
      </c>
      <c r="G1611" s="92">
        <f t="shared" si="94"/>
        <v>89867.519999999946</v>
      </c>
      <c r="H1611" s="170"/>
      <c r="I1611" s="94">
        <f t="shared" si="96"/>
        <v>-3204.9</v>
      </c>
      <c r="J1611" s="115">
        <f t="shared" si="95"/>
        <v>45443</v>
      </c>
      <c r="K1611" s="116" t="s">
        <v>13</v>
      </c>
    </row>
    <row r="1612" spans="1:11" x14ac:dyDescent="0.15">
      <c r="A1612" s="7" t="s">
        <v>2619</v>
      </c>
      <c r="B1612" s="66">
        <v>45434</v>
      </c>
      <c r="C1612" s="113" t="s">
        <v>3669</v>
      </c>
      <c r="D1612" s="126" t="s">
        <v>2934</v>
      </c>
      <c r="E1612" s="91">
        <v>25.64</v>
      </c>
      <c r="F1612" s="91">
        <v>0</v>
      </c>
      <c r="G1612" s="92">
        <f t="shared" si="94"/>
        <v>89841.879999999946</v>
      </c>
      <c r="H1612" s="170"/>
      <c r="I1612" s="94">
        <f t="shared" si="96"/>
        <v>-25.64</v>
      </c>
      <c r="J1612" s="115">
        <f t="shared" si="95"/>
        <v>45443</v>
      </c>
      <c r="K1612" s="116" t="s">
        <v>1882</v>
      </c>
    </row>
    <row r="1613" spans="1:11" x14ac:dyDescent="0.15">
      <c r="A1613" s="7" t="s">
        <v>2619</v>
      </c>
      <c r="B1613" s="66">
        <v>45434</v>
      </c>
      <c r="C1613" s="113" t="s">
        <v>1905</v>
      </c>
      <c r="D1613" s="126" t="s">
        <v>3670</v>
      </c>
      <c r="E1613" s="91">
        <v>50</v>
      </c>
      <c r="F1613" s="91">
        <v>0</v>
      </c>
      <c r="G1613" s="92">
        <f t="shared" si="94"/>
        <v>89791.879999999946</v>
      </c>
      <c r="H1613" s="170"/>
      <c r="I1613" s="94">
        <f t="shared" si="96"/>
        <v>-50</v>
      </c>
      <c r="J1613" s="115">
        <f t="shared" si="95"/>
        <v>45443</v>
      </c>
      <c r="K1613" s="116" t="s">
        <v>1882</v>
      </c>
    </row>
    <row r="1614" spans="1:11" x14ac:dyDescent="0.15">
      <c r="A1614" s="7" t="s">
        <v>2619</v>
      </c>
      <c r="B1614" s="66">
        <v>45434</v>
      </c>
      <c r="C1614" s="113" t="s">
        <v>1905</v>
      </c>
      <c r="D1614" s="126" t="s">
        <v>3671</v>
      </c>
      <c r="E1614" s="91">
        <v>50</v>
      </c>
      <c r="F1614" s="91">
        <v>0</v>
      </c>
      <c r="G1614" s="92">
        <f t="shared" si="94"/>
        <v>89741.879999999946</v>
      </c>
      <c r="H1614" s="170"/>
      <c r="I1614" s="94">
        <f t="shared" si="96"/>
        <v>-50</v>
      </c>
      <c r="J1614" s="115">
        <f t="shared" si="95"/>
        <v>45443</v>
      </c>
      <c r="K1614" s="116" t="s">
        <v>1882</v>
      </c>
    </row>
    <row r="1615" spans="1:11" x14ac:dyDescent="0.15">
      <c r="A1615" s="7" t="s">
        <v>2619</v>
      </c>
      <c r="B1615" s="66">
        <v>45434</v>
      </c>
      <c r="C1615" s="113" t="s">
        <v>1905</v>
      </c>
      <c r="D1615" s="126" t="s">
        <v>3672</v>
      </c>
      <c r="E1615" s="91">
        <v>85</v>
      </c>
      <c r="F1615" s="91">
        <v>0</v>
      </c>
      <c r="G1615" s="92">
        <f t="shared" si="94"/>
        <v>89656.879999999946</v>
      </c>
      <c r="H1615" s="170"/>
      <c r="I1615" s="94">
        <f t="shared" si="96"/>
        <v>-85</v>
      </c>
      <c r="J1615" s="115">
        <f t="shared" si="95"/>
        <v>45443</v>
      </c>
      <c r="K1615" s="116" t="s">
        <v>1882</v>
      </c>
    </row>
    <row r="1616" spans="1:11" x14ac:dyDescent="0.15">
      <c r="A1616" s="7" t="s">
        <v>2619</v>
      </c>
      <c r="B1616" s="66">
        <v>45434</v>
      </c>
      <c r="C1616" s="113" t="s">
        <v>1905</v>
      </c>
      <c r="D1616" s="126" t="s">
        <v>3673</v>
      </c>
      <c r="E1616" s="91">
        <v>50</v>
      </c>
      <c r="F1616" s="91">
        <v>0</v>
      </c>
      <c r="G1616" s="92">
        <f t="shared" si="94"/>
        <v>89606.879999999946</v>
      </c>
      <c r="H1616" s="170"/>
      <c r="I1616" s="94">
        <f t="shared" si="96"/>
        <v>-50</v>
      </c>
      <c r="J1616" s="115">
        <f t="shared" si="95"/>
        <v>45443</v>
      </c>
      <c r="K1616" s="116" t="s">
        <v>1882</v>
      </c>
    </row>
    <row r="1617" spans="1:11" x14ac:dyDescent="0.15">
      <c r="A1617" s="7" t="s">
        <v>2619</v>
      </c>
      <c r="B1617" s="66">
        <v>45434</v>
      </c>
      <c r="C1617" s="113" t="s">
        <v>1905</v>
      </c>
      <c r="D1617" s="126" t="s">
        <v>3674</v>
      </c>
      <c r="E1617" s="91">
        <v>50</v>
      </c>
      <c r="F1617" s="91">
        <v>0</v>
      </c>
      <c r="G1617" s="92">
        <f t="shared" si="94"/>
        <v>89556.879999999946</v>
      </c>
      <c r="H1617" s="170"/>
      <c r="I1617" s="94">
        <f t="shared" si="96"/>
        <v>-50</v>
      </c>
      <c r="J1617" s="115">
        <f t="shared" si="95"/>
        <v>45443</v>
      </c>
      <c r="K1617" s="116" t="s">
        <v>1882</v>
      </c>
    </row>
    <row r="1618" spans="1:11" x14ac:dyDescent="0.15">
      <c r="A1618" s="7" t="s">
        <v>2619</v>
      </c>
      <c r="B1618" s="66">
        <v>45434</v>
      </c>
      <c r="C1618" s="113" t="s">
        <v>1905</v>
      </c>
      <c r="D1618" s="126" t="s">
        <v>3675</v>
      </c>
      <c r="E1618" s="91">
        <v>50</v>
      </c>
      <c r="F1618" s="91">
        <v>0</v>
      </c>
      <c r="G1618" s="92">
        <f t="shared" si="94"/>
        <v>89506.879999999946</v>
      </c>
      <c r="H1618" s="170"/>
      <c r="I1618" s="94">
        <f t="shared" si="96"/>
        <v>-50</v>
      </c>
      <c r="J1618" s="115">
        <f t="shared" si="95"/>
        <v>45443</v>
      </c>
      <c r="K1618" s="116" t="s">
        <v>1882</v>
      </c>
    </row>
    <row r="1619" spans="1:11" x14ac:dyDescent="0.15">
      <c r="A1619" s="7" t="s">
        <v>2622</v>
      </c>
      <c r="B1619" s="66">
        <v>45434</v>
      </c>
      <c r="C1619" s="113" t="s">
        <v>1905</v>
      </c>
      <c r="D1619" s="126" t="s">
        <v>3676</v>
      </c>
      <c r="E1619" s="91">
        <v>5746.27</v>
      </c>
      <c r="F1619" s="91">
        <v>0</v>
      </c>
      <c r="G1619" s="92">
        <f t="shared" si="94"/>
        <v>83760.609999999942</v>
      </c>
      <c r="H1619" s="170"/>
      <c r="I1619" s="94">
        <f t="shared" si="96"/>
        <v>-5746.27</v>
      </c>
      <c r="J1619" s="115">
        <f t="shared" si="95"/>
        <v>45443</v>
      </c>
      <c r="K1619" s="116" t="s">
        <v>1882</v>
      </c>
    </row>
    <row r="1620" spans="1:11" x14ac:dyDescent="0.15">
      <c r="A1620" s="7" t="s">
        <v>2620</v>
      </c>
      <c r="B1620" s="66">
        <v>45436</v>
      </c>
      <c r="C1620" s="113" t="s">
        <v>1905</v>
      </c>
      <c r="D1620" s="126" t="s">
        <v>3677</v>
      </c>
      <c r="E1620" s="91">
        <v>85</v>
      </c>
      <c r="F1620" s="91">
        <v>0</v>
      </c>
      <c r="G1620" s="92">
        <f t="shared" si="94"/>
        <v>83675.609999999942</v>
      </c>
      <c r="H1620" s="170"/>
      <c r="I1620" s="94">
        <f t="shared" si="96"/>
        <v>-85</v>
      </c>
      <c r="J1620" s="115">
        <f t="shared" si="95"/>
        <v>45443</v>
      </c>
      <c r="K1620" s="116" t="s">
        <v>1882</v>
      </c>
    </row>
    <row r="1621" spans="1:11" x14ac:dyDescent="0.15">
      <c r="A1621" s="7" t="s">
        <v>2620</v>
      </c>
      <c r="B1621" s="66">
        <v>45436</v>
      </c>
      <c r="C1621" s="113" t="s">
        <v>1905</v>
      </c>
      <c r="D1621" s="126" t="s">
        <v>3678</v>
      </c>
      <c r="E1621" s="91">
        <v>85</v>
      </c>
      <c r="F1621" s="91">
        <v>0</v>
      </c>
      <c r="G1621" s="92">
        <f t="shared" si="94"/>
        <v>83590.609999999942</v>
      </c>
      <c r="H1621" s="170"/>
      <c r="I1621" s="94">
        <f t="shared" si="96"/>
        <v>-85</v>
      </c>
      <c r="J1621" s="115">
        <f t="shared" si="95"/>
        <v>45443</v>
      </c>
      <c r="K1621" s="116" t="s">
        <v>1882</v>
      </c>
    </row>
    <row r="1622" spans="1:11" x14ac:dyDescent="0.15">
      <c r="A1622" s="7" t="s">
        <v>2620</v>
      </c>
      <c r="B1622" s="66">
        <v>45436</v>
      </c>
      <c r="C1622" s="113" t="s">
        <v>1905</v>
      </c>
      <c r="D1622" s="126" t="s">
        <v>3679</v>
      </c>
      <c r="E1622" s="91">
        <v>85</v>
      </c>
      <c r="F1622" s="91">
        <v>0</v>
      </c>
      <c r="G1622" s="92">
        <f t="shared" si="94"/>
        <v>83505.609999999942</v>
      </c>
      <c r="H1622" s="170"/>
      <c r="I1622" s="94">
        <f t="shared" si="96"/>
        <v>-85</v>
      </c>
      <c r="J1622" s="115">
        <f t="shared" si="95"/>
        <v>45443</v>
      </c>
      <c r="K1622" s="116" t="s">
        <v>1882</v>
      </c>
    </row>
    <row r="1623" spans="1:11" x14ac:dyDescent="0.15">
      <c r="A1623" s="7" t="s">
        <v>2620</v>
      </c>
      <c r="B1623" s="66">
        <v>45436</v>
      </c>
      <c r="C1623" s="113" t="s">
        <v>1905</v>
      </c>
      <c r="D1623" s="126" t="s">
        <v>3680</v>
      </c>
      <c r="E1623" s="91">
        <v>85</v>
      </c>
      <c r="F1623" s="91">
        <v>0</v>
      </c>
      <c r="G1623" s="92">
        <f t="shared" si="94"/>
        <v>83420.609999999942</v>
      </c>
      <c r="H1623" s="170"/>
      <c r="I1623" s="94">
        <f t="shared" si="96"/>
        <v>-85</v>
      </c>
      <c r="J1623" s="115">
        <f t="shared" si="95"/>
        <v>45443</v>
      </c>
      <c r="K1623" s="116" t="s">
        <v>1882</v>
      </c>
    </row>
    <row r="1624" spans="1:11" x14ac:dyDescent="0.15">
      <c r="A1624" s="7" t="s">
        <v>2619</v>
      </c>
      <c r="B1624" s="66">
        <v>45436</v>
      </c>
      <c r="C1624" s="113" t="s">
        <v>3123</v>
      </c>
      <c r="D1624" s="126" t="s">
        <v>3681</v>
      </c>
      <c r="E1624" s="91">
        <v>0</v>
      </c>
      <c r="F1624" s="91">
        <v>1500</v>
      </c>
      <c r="G1624" s="92">
        <f t="shared" si="94"/>
        <v>84920.609999999942</v>
      </c>
      <c r="H1624" s="170"/>
      <c r="I1624" s="94">
        <f t="shared" si="96"/>
        <v>1500</v>
      </c>
      <c r="J1624" s="115">
        <f t="shared" si="95"/>
        <v>45443</v>
      </c>
      <c r="K1624" s="116" t="s">
        <v>1866</v>
      </c>
    </row>
    <row r="1625" spans="1:11" x14ac:dyDescent="0.15">
      <c r="A1625" s="7" t="s">
        <v>2619</v>
      </c>
      <c r="B1625" s="66">
        <v>45436</v>
      </c>
      <c r="C1625" s="113" t="s">
        <v>1905</v>
      </c>
      <c r="D1625" s="126" t="s">
        <v>3682</v>
      </c>
      <c r="E1625" s="91">
        <v>187.95</v>
      </c>
      <c r="F1625" s="91">
        <v>0</v>
      </c>
      <c r="G1625" s="92">
        <f t="shared" si="94"/>
        <v>84732.659999999945</v>
      </c>
      <c r="H1625" s="170"/>
      <c r="I1625" s="94">
        <f t="shared" si="96"/>
        <v>-187.95</v>
      </c>
      <c r="J1625" s="115">
        <f t="shared" si="95"/>
        <v>45443</v>
      </c>
      <c r="K1625" s="116" t="s">
        <v>1882</v>
      </c>
    </row>
    <row r="1626" spans="1:11" x14ac:dyDescent="0.15">
      <c r="A1626" s="7" t="s">
        <v>2619</v>
      </c>
      <c r="B1626" s="66">
        <v>45436</v>
      </c>
      <c r="C1626" s="113" t="s">
        <v>1905</v>
      </c>
      <c r="D1626" s="126" t="s">
        <v>3683</v>
      </c>
      <c r="E1626" s="91">
        <v>303.85000000000002</v>
      </c>
      <c r="F1626" s="91">
        <v>0</v>
      </c>
      <c r="G1626" s="92">
        <f t="shared" si="94"/>
        <v>84428.809999999939</v>
      </c>
      <c r="H1626" s="170"/>
      <c r="I1626" s="94">
        <f t="shared" si="96"/>
        <v>-303.85000000000002</v>
      </c>
      <c r="J1626" s="115">
        <f t="shared" si="95"/>
        <v>45443</v>
      </c>
      <c r="K1626" s="116" t="s">
        <v>1882</v>
      </c>
    </row>
    <row r="1627" spans="1:11" x14ac:dyDescent="0.15">
      <c r="A1627" s="7" t="s">
        <v>2619</v>
      </c>
      <c r="B1627" s="66">
        <v>45436</v>
      </c>
      <c r="C1627" s="113" t="s">
        <v>1905</v>
      </c>
      <c r="D1627" s="126" t="s">
        <v>3684</v>
      </c>
      <c r="E1627" s="91">
        <v>315.19</v>
      </c>
      <c r="F1627" s="91">
        <v>0</v>
      </c>
      <c r="G1627" s="92">
        <f t="shared" si="94"/>
        <v>84113.619999999937</v>
      </c>
      <c r="H1627" s="170"/>
      <c r="I1627" s="94">
        <f t="shared" si="96"/>
        <v>-315.19</v>
      </c>
      <c r="J1627" s="115">
        <f t="shared" si="95"/>
        <v>45443</v>
      </c>
      <c r="K1627" s="116" t="s">
        <v>1882</v>
      </c>
    </row>
    <row r="1628" spans="1:11" x14ac:dyDescent="0.15">
      <c r="A1628" s="7" t="s">
        <v>2619</v>
      </c>
      <c r="B1628" s="66">
        <v>45436</v>
      </c>
      <c r="C1628" s="113" t="s">
        <v>1905</v>
      </c>
      <c r="D1628" s="126" t="s">
        <v>3685</v>
      </c>
      <c r="E1628" s="91">
        <v>23.05</v>
      </c>
      <c r="F1628" s="91">
        <v>0</v>
      </c>
      <c r="G1628" s="92">
        <f t="shared" si="94"/>
        <v>84090.569999999934</v>
      </c>
      <c r="H1628" s="170"/>
      <c r="I1628" s="94">
        <f t="shared" si="96"/>
        <v>-23.05</v>
      </c>
      <c r="J1628" s="115">
        <f t="shared" si="95"/>
        <v>45443</v>
      </c>
      <c r="K1628" s="116" t="s">
        <v>1882</v>
      </c>
    </row>
    <row r="1629" spans="1:11" x14ac:dyDescent="0.15">
      <c r="A1629" s="7" t="s">
        <v>2619</v>
      </c>
      <c r="B1629" s="66">
        <v>45436</v>
      </c>
      <c r="C1629" s="113" t="s">
        <v>1905</v>
      </c>
      <c r="D1629" s="126" t="s">
        <v>3686</v>
      </c>
      <c r="E1629" s="91">
        <v>55.24</v>
      </c>
      <c r="F1629" s="91">
        <v>0</v>
      </c>
      <c r="G1629" s="92">
        <f t="shared" si="94"/>
        <v>84035.329999999929</v>
      </c>
      <c r="H1629" s="170"/>
      <c r="I1629" s="94">
        <f t="shared" si="96"/>
        <v>-55.24</v>
      </c>
      <c r="J1629" s="115">
        <f t="shared" si="95"/>
        <v>45443</v>
      </c>
      <c r="K1629" s="116" t="s">
        <v>1882</v>
      </c>
    </row>
    <row r="1630" spans="1:11" x14ac:dyDescent="0.15">
      <c r="A1630" s="7" t="s">
        <v>2619</v>
      </c>
      <c r="B1630" s="66">
        <v>45436</v>
      </c>
      <c r="C1630" s="113" t="s">
        <v>1905</v>
      </c>
      <c r="D1630" s="126" t="s">
        <v>3687</v>
      </c>
      <c r="E1630" s="91">
        <v>21.92</v>
      </c>
      <c r="F1630" s="91">
        <v>0</v>
      </c>
      <c r="G1630" s="92">
        <f t="shared" si="94"/>
        <v>84013.409999999931</v>
      </c>
      <c r="H1630" s="170"/>
      <c r="I1630" s="94">
        <f t="shared" si="96"/>
        <v>-21.92</v>
      </c>
      <c r="J1630" s="115">
        <f t="shared" si="95"/>
        <v>45443</v>
      </c>
      <c r="K1630" s="116" t="s">
        <v>1882</v>
      </c>
    </row>
    <row r="1631" spans="1:11" x14ac:dyDescent="0.15">
      <c r="A1631" s="7" t="s">
        <v>2619</v>
      </c>
      <c r="B1631" s="66">
        <v>45436</v>
      </c>
      <c r="C1631" s="113" t="s">
        <v>1905</v>
      </c>
      <c r="D1631" s="126" t="s">
        <v>3688</v>
      </c>
      <c r="E1631" s="91">
        <v>26.02</v>
      </c>
      <c r="F1631" s="91">
        <v>0</v>
      </c>
      <c r="G1631" s="92">
        <f t="shared" si="94"/>
        <v>83987.389999999927</v>
      </c>
      <c r="H1631" s="170"/>
      <c r="I1631" s="94">
        <f t="shared" si="96"/>
        <v>-26.02</v>
      </c>
      <c r="J1631" s="115">
        <f t="shared" si="95"/>
        <v>45443</v>
      </c>
      <c r="K1631" s="116" t="s">
        <v>1882</v>
      </c>
    </row>
    <row r="1632" spans="1:11" x14ac:dyDescent="0.15">
      <c r="A1632" s="7" t="s">
        <v>2619</v>
      </c>
      <c r="B1632" s="66">
        <v>45436</v>
      </c>
      <c r="C1632" s="113" t="s">
        <v>3689</v>
      </c>
      <c r="D1632" s="126"/>
      <c r="E1632" s="91">
        <v>0</v>
      </c>
      <c r="F1632" s="91">
        <v>37000</v>
      </c>
      <c r="G1632" s="92">
        <f t="shared" si="94"/>
        <v>120987.38999999993</v>
      </c>
      <c r="H1632" s="170"/>
      <c r="I1632" s="94">
        <f t="shared" si="96"/>
        <v>37000</v>
      </c>
      <c r="J1632" s="115">
        <f t="shared" si="95"/>
        <v>45443</v>
      </c>
      <c r="K1632" s="116" t="s">
        <v>737</v>
      </c>
    </row>
    <row r="1633" spans="1:11" x14ac:dyDescent="0.15">
      <c r="A1633" s="7" t="s">
        <v>2620</v>
      </c>
      <c r="B1633" s="66">
        <v>45436</v>
      </c>
      <c r="C1633" s="113" t="s">
        <v>2627</v>
      </c>
      <c r="D1633" s="126"/>
      <c r="E1633" s="91">
        <v>0</v>
      </c>
      <c r="F1633" s="91">
        <v>56343.199999999997</v>
      </c>
      <c r="G1633" s="92">
        <f t="shared" si="94"/>
        <v>177330.58999999991</v>
      </c>
      <c r="H1633" s="170"/>
      <c r="I1633" s="94">
        <f t="shared" si="96"/>
        <v>56343.199999999997</v>
      </c>
      <c r="J1633" s="115">
        <f t="shared" si="95"/>
        <v>45443</v>
      </c>
      <c r="K1633" s="116" t="s">
        <v>737</v>
      </c>
    </row>
    <row r="1634" spans="1:11" x14ac:dyDescent="0.15">
      <c r="A1634" s="7" t="s">
        <v>2619</v>
      </c>
      <c r="B1634" s="66">
        <v>45440</v>
      </c>
      <c r="C1634" s="113" t="s">
        <v>2084</v>
      </c>
      <c r="D1634" s="126" t="s">
        <v>3690</v>
      </c>
      <c r="E1634" s="91">
        <v>0</v>
      </c>
      <c r="F1634" s="91">
        <v>3000</v>
      </c>
      <c r="G1634" s="92">
        <f t="shared" si="94"/>
        <v>180330.58999999991</v>
      </c>
      <c r="H1634" s="170"/>
      <c r="I1634" s="94">
        <f t="shared" si="96"/>
        <v>3000</v>
      </c>
      <c r="J1634" s="115">
        <f t="shared" si="95"/>
        <v>45443</v>
      </c>
      <c r="K1634" s="116" t="s">
        <v>1866</v>
      </c>
    </row>
    <row r="1635" spans="1:11" x14ac:dyDescent="0.15">
      <c r="A1635" s="7" t="s">
        <v>2619</v>
      </c>
      <c r="B1635" s="66">
        <v>45441</v>
      </c>
      <c r="C1635" s="113" t="s">
        <v>1991</v>
      </c>
      <c r="D1635" s="126" t="s">
        <v>3691</v>
      </c>
      <c r="E1635" s="91">
        <v>3000</v>
      </c>
      <c r="F1635" s="91">
        <v>0</v>
      </c>
      <c r="G1635" s="92">
        <f t="shared" si="94"/>
        <v>177330.58999999991</v>
      </c>
      <c r="H1635" s="170"/>
      <c r="I1635" s="94">
        <f t="shared" si="96"/>
        <v>-3000</v>
      </c>
      <c r="J1635" s="115">
        <f t="shared" si="95"/>
        <v>45443</v>
      </c>
      <c r="K1635" s="116" t="s">
        <v>13</v>
      </c>
    </row>
    <row r="1636" spans="1:11" x14ac:dyDescent="0.15">
      <c r="A1636" s="7" t="s">
        <v>2619</v>
      </c>
      <c r="B1636" s="66">
        <v>45441</v>
      </c>
      <c r="C1636" s="113" t="s">
        <v>2765</v>
      </c>
      <c r="D1636" s="126" t="s">
        <v>3692</v>
      </c>
      <c r="E1636" s="91">
        <v>3591</v>
      </c>
      <c r="F1636" s="91">
        <v>0</v>
      </c>
      <c r="G1636" s="92">
        <f t="shared" si="94"/>
        <v>173739.58999999991</v>
      </c>
      <c r="H1636" s="170"/>
      <c r="I1636" s="94">
        <f t="shared" si="96"/>
        <v>-3591</v>
      </c>
      <c r="J1636" s="115">
        <f t="shared" si="95"/>
        <v>45443</v>
      </c>
      <c r="K1636" s="116" t="s">
        <v>13</v>
      </c>
    </row>
    <row r="1637" spans="1:11" x14ac:dyDescent="0.15">
      <c r="A1637" s="7" t="s">
        <v>2619</v>
      </c>
      <c r="B1637" s="66">
        <v>45441</v>
      </c>
      <c r="C1637" s="113" t="s">
        <v>1995</v>
      </c>
      <c r="D1637" s="126" t="s">
        <v>3693</v>
      </c>
      <c r="E1637" s="91">
        <v>3600</v>
      </c>
      <c r="F1637" s="91">
        <v>0</v>
      </c>
      <c r="G1637" s="92">
        <f t="shared" si="94"/>
        <v>170139.58999999991</v>
      </c>
      <c r="H1637" s="170"/>
      <c r="I1637" s="94">
        <f t="shared" si="96"/>
        <v>-3600</v>
      </c>
      <c r="J1637" s="115">
        <f t="shared" si="95"/>
        <v>45443</v>
      </c>
      <c r="K1637" s="116" t="s">
        <v>13</v>
      </c>
    </row>
    <row r="1638" spans="1:11" x14ac:dyDescent="0.15">
      <c r="A1638" s="7" t="s">
        <v>2619</v>
      </c>
      <c r="B1638" s="66">
        <v>45441</v>
      </c>
      <c r="C1638" s="113" t="s">
        <v>2552</v>
      </c>
      <c r="D1638" s="126" t="s">
        <v>3694</v>
      </c>
      <c r="E1638" s="91">
        <v>6000</v>
      </c>
      <c r="F1638" s="91">
        <v>0</v>
      </c>
      <c r="G1638" s="92">
        <f t="shared" si="94"/>
        <v>164139.58999999991</v>
      </c>
      <c r="H1638" s="170"/>
      <c r="I1638" s="94">
        <f t="shared" si="96"/>
        <v>-6000</v>
      </c>
      <c r="J1638" s="115">
        <f t="shared" si="95"/>
        <v>45443</v>
      </c>
      <c r="K1638" s="116" t="s">
        <v>13</v>
      </c>
    </row>
    <row r="1639" spans="1:11" x14ac:dyDescent="0.15">
      <c r="A1639" s="7" t="s">
        <v>2619</v>
      </c>
      <c r="B1639" s="66">
        <v>45441</v>
      </c>
      <c r="C1639" s="113" t="s">
        <v>2552</v>
      </c>
      <c r="D1639" s="126" t="s">
        <v>3695</v>
      </c>
      <c r="E1639" s="91">
        <v>12120</v>
      </c>
      <c r="F1639" s="91">
        <v>0</v>
      </c>
      <c r="G1639" s="92">
        <f t="shared" si="94"/>
        <v>152019.58999999991</v>
      </c>
      <c r="H1639" s="170"/>
      <c r="I1639" s="94">
        <f t="shared" si="96"/>
        <v>-12120</v>
      </c>
      <c r="J1639" s="115">
        <f t="shared" si="95"/>
        <v>45443</v>
      </c>
      <c r="K1639" s="116" t="s">
        <v>13</v>
      </c>
    </row>
    <row r="1640" spans="1:11" x14ac:dyDescent="0.15">
      <c r="A1640" s="7" t="s">
        <v>2619</v>
      </c>
      <c r="B1640" s="66">
        <v>45441</v>
      </c>
      <c r="C1640" s="113" t="s">
        <v>2700</v>
      </c>
      <c r="D1640" s="126" t="s">
        <v>3696</v>
      </c>
      <c r="E1640" s="91">
        <v>13200</v>
      </c>
      <c r="F1640" s="91">
        <v>0</v>
      </c>
      <c r="G1640" s="92">
        <f t="shared" ref="G1640:G1703" si="97">G1639+F1640-E1640</f>
        <v>138819.58999999991</v>
      </c>
      <c r="H1640" s="170"/>
      <c r="I1640" s="94">
        <f t="shared" si="96"/>
        <v>-13200</v>
      </c>
      <c r="J1640" s="115">
        <f t="shared" ref="J1640:J1703" si="98">EOMONTH(B1640,0)</f>
        <v>45443</v>
      </c>
      <c r="K1640" s="116" t="s">
        <v>1883</v>
      </c>
    </row>
    <row r="1641" spans="1:11" x14ac:dyDescent="0.15">
      <c r="A1641" s="7" t="s">
        <v>2622</v>
      </c>
      <c r="B1641" s="66">
        <v>45441</v>
      </c>
      <c r="C1641" s="113" t="s">
        <v>2148</v>
      </c>
      <c r="D1641" s="126" t="s">
        <v>3697</v>
      </c>
      <c r="E1641" s="91">
        <v>2430</v>
      </c>
      <c r="F1641" s="91">
        <v>0</v>
      </c>
      <c r="G1641" s="92">
        <f t="shared" si="97"/>
        <v>136389.58999999991</v>
      </c>
      <c r="H1641" s="170"/>
      <c r="I1641" s="94">
        <f t="shared" si="96"/>
        <v>-2430</v>
      </c>
      <c r="J1641" s="115">
        <f t="shared" si="98"/>
        <v>45443</v>
      </c>
      <c r="K1641" s="116" t="s">
        <v>1877</v>
      </c>
    </row>
    <row r="1642" spans="1:11" x14ac:dyDescent="0.15">
      <c r="A1642" s="7" t="s">
        <v>2620</v>
      </c>
      <c r="B1642" s="66">
        <v>45441</v>
      </c>
      <c r="C1642" s="113" t="s">
        <v>2068</v>
      </c>
      <c r="D1642" s="126" t="s">
        <v>3698</v>
      </c>
      <c r="E1642" s="91">
        <v>0</v>
      </c>
      <c r="F1642" s="91">
        <v>13238.99</v>
      </c>
      <c r="G1642" s="92">
        <f t="shared" si="97"/>
        <v>149628.5799999999</v>
      </c>
      <c r="H1642" s="170"/>
      <c r="I1642" s="94">
        <f t="shared" si="96"/>
        <v>13238.99</v>
      </c>
      <c r="J1642" s="115">
        <f t="shared" si="98"/>
        <v>45443</v>
      </c>
      <c r="K1642" s="116" t="s">
        <v>2175</v>
      </c>
    </row>
    <row r="1643" spans="1:11" x14ac:dyDescent="0.15">
      <c r="A1643" s="7" t="s">
        <v>2620</v>
      </c>
      <c r="B1643" s="66">
        <v>45441</v>
      </c>
      <c r="C1643" s="113" t="s">
        <v>2131</v>
      </c>
      <c r="D1643" s="126" t="s">
        <v>3699</v>
      </c>
      <c r="E1643" s="91">
        <v>6232.86</v>
      </c>
      <c r="F1643" s="91">
        <v>0</v>
      </c>
      <c r="G1643" s="92">
        <f t="shared" si="97"/>
        <v>143395.71999999991</v>
      </c>
      <c r="H1643" s="170"/>
      <c r="I1643" s="94">
        <f t="shared" si="96"/>
        <v>-6232.86</v>
      </c>
      <c r="J1643" s="115">
        <f t="shared" si="98"/>
        <v>45443</v>
      </c>
      <c r="K1643" s="116" t="s">
        <v>1882</v>
      </c>
    </row>
    <row r="1644" spans="1:11" x14ac:dyDescent="0.15">
      <c r="A1644" s="7" t="s">
        <v>2620</v>
      </c>
      <c r="B1644" s="66">
        <v>45441</v>
      </c>
      <c r="C1644" s="113" t="s">
        <v>2131</v>
      </c>
      <c r="D1644" s="126" t="s">
        <v>3700</v>
      </c>
      <c r="E1644" s="91">
        <v>8802.74</v>
      </c>
      <c r="F1644" s="91">
        <v>0</v>
      </c>
      <c r="G1644" s="92">
        <f t="shared" si="97"/>
        <v>134592.97999999992</v>
      </c>
      <c r="H1644" s="170"/>
      <c r="I1644" s="94">
        <f t="shared" si="96"/>
        <v>-8802.74</v>
      </c>
      <c r="J1644" s="115">
        <f t="shared" si="98"/>
        <v>45443</v>
      </c>
      <c r="K1644" s="116" t="s">
        <v>1882</v>
      </c>
    </row>
    <row r="1645" spans="1:11" x14ac:dyDescent="0.15">
      <c r="A1645" s="7" t="s">
        <v>2620</v>
      </c>
      <c r="B1645" s="66">
        <v>45441</v>
      </c>
      <c r="C1645" s="113" t="s">
        <v>2131</v>
      </c>
      <c r="D1645" s="126" t="s">
        <v>3701</v>
      </c>
      <c r="E1645" s="91">
        <v>8998.9500000000007</v>
      </c>
      <c r="F1645" s="91">
        <v>0</v>
      </c>
      <c r="G1645" s="92">
        <f t="shared" si="97"/>
        <v>125594.02999999993</v>
      </c>
      <c r="H1645" s="170"/>
      <c r="I1645" s="94">
        <f t="shared" si="96"/>
        <v>-8998.9500000000007</v>
      </c>
      <c r="J1645" s="115">
        <f t="shared" si="98"/>
        <v>45443</v>
      </c>
      <c r="K1645" s="116" t="s">
        <v>1882</v>
      </c>
    </row>
    <row r="1646" spans="1:11" x14ac:dyDescent="0.15">
      <c r="A1646" s="7" t="s">
        <v>2620</v>
      </c>
      <c r="B1646" s="66">
        <v>45441</v>
      </c>
      <c r="C1646" s="113" t="s">
        <v>2131</v>
      </c>
      <c r="D1646" s="126" t="s">
        <v>3702</v>
      </c>
      <c r="E1646" s="91">
        <v>6526.53</v>
      </c>
      <c r="F1646" s="91">
        <v>0</v>
      </c>
      <c r="G1646" s="92">
        <f t="shared" si="97"/>
        <v>119067.49999999993</v>
      </c>
      <c r="H1646" s="170"/>
      <c r="I1646" s="94">
        <f t="shared" si="96"/>
        <v>-6526.53</v>
      </c>
      <c r="J1646" s="115">
        <f t="shared" si="98"/>
        <v>45443</v>
      </c>
      <c r="K1646" s="116" t="s">
        <v>1882</v>
      </c>
    </row>
    <row r="1647" spans="1:11" x14ac:dyDescent="0.15">
      <c r="A1647" s="7" t="s">
        <v>2620</v>
      </c>
      <c r="B1647" s="66">
        <v>45441</v>
      </c>
      <c r="C1647" s="113" t="s">
        <v>2131</v>
      </c>
      <c r="D1647" s="126" t="s">
        <v>3703</v>
      </c>
      <c r="E1647" s="91">
        <v>4672.7</v>
      </c>
      <c r="F1647" s="91">
        <v>0</v>
      </c>
      <c r="G1647" s="92">
        <f t="shared" si="97"/>
        <v>114394.79999999993</v>
      </c>
      <c r="H1647" s="170"/>
      <c r="I1647" s="94">
        <f t="shared" si="96"/>
        <v>-4672.7</v>
      </c>
      <c r="J1647" s="115">
        <f t="shared" si="98"/>
        <v>45443</v>
      </c>
      <c r="K1647" s="116" t="s">
        <v>1882</v>
      </c>
    </row>
    <row r="1648" spans="1:11" x14ac:dyDescent="0.15">
      <c r="A1648" s="7" t="s">
        <v>2620</v>
      </c>
      <c r="B1648" s="66">
        <v>45441</v>
      </c>
      <c r="C1648" s="113" t="s">
        <v>2131</v>
      </c>
      <c r="D1648" s="126" t="s">
        <v>3704</v>
      </c>
      <c r="E1648" s="91">
        <v>6824.34</v>
      </c>
      <c r="F1648" s="91">
        <v>0</v>
      </c>
      <c r="G1648" s="92">
        <f t="shared" si="97"/>
        <v>107570.45999999993</v>
      </c>
      <c r="H1648" s="170"/>
      <c r="I1648" s="94">
        <f t="shared" si="96"/>
        <v>-6824.34</v>
      </c>
      <c r="J1648" s="115">
        <f t="shared" si="98"/>
        <v>45443</v>
      </c>
      <c r="K1648" s="116" t="s">
        <v>1882</v>
      </c>
    </row>
    <row r="1649" spans="1:11" x14ac:dyDescent="0.15">
      <c r="A1649" s="7" t="s">
        <v>2620</v>
      </c>
      <c r="B1649" s="66">
        <v>45441</v>
      </c>
      <c r="C1649" s="113" t="s">
        <v>2131</v>
      </c>
      <c r="D1649" s="126" t="s">
        <v>3705</v>
      </c>
      <c r="E1649" s="91">
        <v>7415.61</v>
      </c>
      <c r="F1649" s="91">
        <v>0</v>
      </c>
      <c r="G1649" s="92">
        <f t="shared" si="97"/>
        <v>100154.84999999993</v>
      </c>
      <c r="H1649" s="170"/>
      <c r="I1649" s="94">
        <f t="shared" si="96"/>
        <v>-7415.61</v>
      </c>
      <c r="J1649" s="115">
        <f t="shared" si="98"/>
        <v>45443</v>
      </c>
      <c r="K1649" s="116" t="s">
        <v>1882</v>
      </c>
    </row>
    <row r="1650" spans="1:11" x14ac:dyDescent="0.15">
      <c r="A1650" s="7" t="s">
        <v>2620</v>
      </c>
      <c r="B1650" s="66">
        <v>45441</v>
      </c>
      <c r="C1650" s="113" t="s">
        <v>2131</v>
      </c>
      <c r="D1650" s="126" t="s">
        <v>3706</v>
      </c>
      <c r="E1650" s="91">
        <v>181.24</v>
      </c>
      <c r="F1650" s="91">
        <v>0</v>
      </c>
      <c r="G1650" s="92">
        <f t="shared" si="97"/>
        <v>99973.609999999928</v>
      </c>
      <c r="H1650" s="170"/>
      <c r="I1650" s="94">
        <f t="shared" si="96"/>
        <v>-181.24</v>
      </c>
      <c r="J1650" s="115">
        <f t="shared" si="98"/>
        <v>45443</v>
      </c>
      <c r="K1650" s="116" t="s">
        <v>1882</v>
      </c>
    </row>
    <row r="1651" spans="1:11" x14ac:dyDescent="0.15">
      <c r="A1651" s="7" t="s">
        <v>2620</v>
      </c>
      <c r="B1651" s="66">
        <v>45441</v>
      </c>
      <c r="C1651" s="113" t="s">
        <v>2131</v>
      </c>
      <c r="D1651" s="126" t="s">
        <v>3707</v>
      </c>
      <c r="E1651" s="91">
        <v>5260.64</v>
      </c>
      <c r="F1651" s="91">
        <v>0</v>
      </c>
      <c r="G1651" s="92">
        <f t="shared" si="97"/>
        <v>94712.969999999928</v>
      </c>
      <c r="H1651" s="170"/>
      <c r="I1651" s="94">
        <f t="shared" si="96"/>
        <v>-5260.64</v>
      </c>
      <c r="J1651" s="115">
        <f t="shared" si="98"/>
        <v>45443</v>
      </c>
      <c r="K1651" s="116" t="s">
        <v>1882</v>
      </c>
    </row>
    <row r="1652" spans="1:11" x14ac:dyDescent="0.15">
      <c r="A1652" s="7" t="s">
        <v>2620</v>
      </c>
      <c r="B1652" s="66">
        <v>45441</v>
      </c>
      <c r="C1652" s="113" t="s">
        <v>2131</v>
      </c>
      <c r="D1652" s="126" t="s">
        <v>3708</v>
      </c>
      <c r="E1652" s="91">
        <v>234.93</v>
      </c>
      <c r="F1652" s="91">
        <v>0</v>
      </c>
      <c r="G1652" s="92">
        <f t="shared" si="97"/>
        <v>94478.039999999935</v>
      </c>
      <c r="H1652" s="170"/>
      <c r="I1652" s="94">
        <f t="shared" si="96"/>
        <v>-234.93</v>
      </c>
      <c r="J1652" s="115">
        <f t="shared" si="98"/>
        <v>45443</v>
      </c>
      <c r="K1652" s="116" t="s">
        <v>1882</v>
      </c>
    </row>
    <row r="1653" spans="1:11" x14ac:dyDescent="0.15">
      <c r="A1653" s="7" t="s">
        <v>2620</v>
      </c>
      <c r="B1653" s="66">
        <v>45441</v>
      </c>
      <c r="C1653" s="113" t="s">
        <v>1912</v>
      </c>
      <c r="D1653" s="126" t="s">
        <v>3709</v>
      </c>
      <c r="E1653" s="91">
        <v>5349.17</v>
      </c>
      <c r="F1653" s="91">
        <v>0</v>
      </c>
      <c r="G1653" s="92">
        <f t="shared" si="97"/>
        <v>89128.869999999937</v>
      </c>
      <c r="H1653" s="170"/>
      <c r="I1653" s="94">
        <f t="shared" si="96"/>
        <v>-5349.17</v>
      </c>
      <c r="J1653" s="115">
        <f t="shared" si="98"/>
        <v>45443</v>
      </c>
      <c r="K1653" s="116" t="s">
        <v>1874</v>
      </c>
    </row>
    <row r="1654" spans="1:11" x14ac:dyDescent="0.15">
      <c r="A1654" s="7" t="s">
        <v>2620</v>
      </c>
      <c r="B1654" s="66">
        <v>45441</v>
      </c>
      <c r="C1654" s="113" t="s">
        <v>2197</v>
      </c>
      <c r="D1654" s="126" t="s">
        <v>3710</v>
      </c>
      <c r="E1654" s="91">
        <v>4324.68</v>
      </c>
      <c r="F1654" s="91">
        <v>0</v>
      </c>
      <c r="G1654" s="92">
        <f t="shared" si="97"/>
        <v>84804.189999999944</v>
      </c>
      <c r="H1654" s="170"/>
      <c r="I1654" s="94">
        <f t="shared" si="96"/>
        <v>-4324.68</v>
      </c>
      <c r="J1654" s="115">
        <f t="shared" si="98"/>
        <v>45443</v>
      </c>
      <c r="K1654" s="116" t="s">
        <v>1872</v>
      </c>
    </row>
    <row r="1655" spans="1:11" x14ac:dyDescent="0.15">
      <c r="A1655" s="7" t="s">
        <v>2620</v>
      </c>
      <c r="B1655" s="66">
        <v>45441</v>
      </c>
      <c r="C1655" s="113" t="s">
        <v>1991</v>
      </c>
      <c r="D1655" s="126" t="s">
        <v>2126</v>
      </c>
      <c r="E1655" s="91">
        <v>8400</v>
      </c>
      <c r="F1655" s="91">
        <v>0</v>
      </c>
      <c r="G1655" s="92">
        <f t="shared" si="97"/>
        <v>76404.189999999944</v>
      </c>
      <c r="H1655" s="170"/>
      <c r="I1655" s="94">
        <f t="shared" si="96"/>
        <v>-8400</v>
      </c>
      <c r="J1655" s="115">
        <f t="shared" si="98"/>
        <v>45443</v>
      </c>
      <c r="K1655" s="116" t="s">
        <v>1885</v>
      </c>
    </row>
    <row r="1656" spans="1:11" x14ac:dyDescent="0.15">
      <c r="A1656" s="7" t="s">
        <v>2620</v>
      </c>
      <c r="B1656" s="66">
        <v>45441</v>
      </c>
      <c r="C1656" s="113" t="s">
        <v>3005</v>
      </c>
      <c r="D1656" s="126" t="s">
        <v>3006</v>
      </c>
      <c r="E1656" s="91">
        <v>0</v>
      </c>
      <c r="F1656" s="91">
        <v>6656.8</v>
      </c>
      <c r="G1656" s="92">
        <f t="shared" si="97"/>
        <v>83060.989999999947</v>
      </c>
      <c r="H1656" s="170"/>
      <c r="I1656" s="94">
        <f t="shared" si="96"/>
        <v>6656.8</v>
      </c>
      <c r="J1656" s="115">
        <f t="shared" si="98"/>
        <v>45443</v>
      </c>
      <c r="K1656" s="116" t="s">
        <v>737</v>
      </c>
    </row>
    <row r="1657" spans="1:11" x14ac:dyDescent="0.15">
      <c r="A1657" s="7" t="s">
        <v>2620</v>
      </c>
      <c r="B1657" s="66">
        <v>45443</v>
      </c>
      <c r="C1657" s="113" t="s">
        <v>2108</v>
      </c>
      <c r="D1657" s="126" t="s">
        <v>3530</v>
      </c>
      <c r="E1657" s="91">
        <v>0</v>
      </c>
      <c r="F1657" s="91">
        <v>4796.8999999999996</v>
      </c>
      <c r="G1657" s="92">
        <f t="shared" si="97"/>
        <v>87857.889999999941</v>
      </c>
      <c r="H1657" s="170"/>
      <c r="I1657" s="94">
        <f t="shared" si="96"/>
        <v>4796.8999999999996</v>
      </c>
      <c r="J1657" s="115">
        <f t="shared" si="98"/>
        <v>45443</v>
      </c>
      <c r="K1657" s="116" t="s">
        <v>2175</v>
      </c>
    </row>
    <row r="1658" spans="1:11" x14ac:dyDescent="0.15">
      <c r="A1658" s="7" t="s">
        <v>2622</v>
      </c>
      <c r="B1658" s="66">
        <v>45443</v>
      </c>
      <c r="C1658" s="113" t="s">
        <v>1903</v>
      </c>
      <c r="D1658" s="126" t="s">
        <v>3711</v>
      </c>
      <c r="E1658" s="91">
        <v>0</v>
      </c>
      <c r="F1658" s="91">
        <v>648.79999999999995</v>
      </c>
      <c r="G1658" s="92">
        <f t="shared" si="97"/>
        <v>88506.689999999944</v>
      </c>
      <c r="H1658" s="170"/>
      <c r="I1658" s="94">
        <f t="shared" si="96"/>
        <v>648.79999999999995</v>
      </c>
      <c r="J1658" s="115">
        <f t="shared" si="98"/>
        <v>45443</v>
      </c>
      <c r="K1658" s="116" t="s">
        <v>1868</v>
      </c>
    </row>
    <row r="1659" spans="1:11" x14ac:dyDescent="0.15">
      <c r="A1659" s="7" t="s">
        <v>2622</v>
      </c>
      <c r="B1659" s="66">
        <v>45443</v>
      </c>
      <c r="C1659" s="113" t="s">
        <v>1903</v>
      </c>
      <c r="D1659" s="126" t="s">
        <v>3711</v>
      </c>
      <c r="E1659" s="91">
        <v>0</v>
      </c>
      <c r="F1659" s="91">
        <v>484.9</v>
      </c>
      <c r="G1659" s="92">
        <f t="shared" si="97"/>
        <v>88991.589999999938</v>
      </c>
      <c r="H1659" s="170"/>
      <c r="I1659" s="94">
        <f t="shared" si="96"/>
        <v>484.9</v>
      </c>
      <c r="J1659" s="115">
        <f t="shared" si="98"/>
        <v>45443</v>
      </c>
      <c r="K1659" s="116" t="s">
        <v>1868</v>
      </c>
    </row>
    <row r="1660" spans="1:11" x14ac:dyDescent="0.15">
      <c r="A1660" s="7" t="s">
        <v>2622</v>
      </c>
      <c r="B1660" s="66">
        <v>45443</v>
      </c>
      <c r="C1660" s="113" t="s">
        <v>1903</v>
      </c>
      <c r="D1660" s="126" t="s">
        <v>3711</v>
      </c>
      <c r="E1660" s="91">
        <v>0</v>
      </c>
      <c r="F1660" s="91">
        <v>825.9</v>
      </c>
      <c r="G1660" s="92">
        <f t="shared" si="97"/>
        <v>89817.489999999932</v>
      </c>
      <c r="H1660" s="170"/>
      <c r="I1660" s="94">
        <f t="shared" si="96"/>
        <v>825.9</v>
      </c>
      <c r="J1660" s="115">
        <f t="shared" si="98"/>
        <v>45443</v>
      </c>
      <c r="K1660" s="116" t="s">
        <v>1868</v>
      </c>
    </row>
    <row r="1661" spans="1:11" x14ac:dyDescent="0.15">
      <c r="A1661" s="7" t="s">
        <v>2622</v>
      </c>
      <c r="B1661" s="66">
        <v>45443</v>
      </c>
      <c r="C1661" s="113" t="s">
        <v>1903</v>
      </c>
      <c r="D1661" s="126" t="s">
        <v>3711</v>
      </c>
      <c r="E1661" s="91">
        <v>0</v>
      </c>
      <c r="F1661" s="91">
        <v>691.8</v>
      </c>
      <c r="G1661" s="92">
        <f t="shared" si="97"/>
        <v>90509.289999999935</v>
      </c>
      <c r="H1661" s="170"/>
      <c r="I1661" s="94">
        <f t="shared" si="96"/>
        <v>691.8</v>
      </c>
      <c r="J1661" s="115">
        <f t="shared" si="98"/>
        <v>45443</v>
      </c>
      <c r="K1661" s="116" t="s">
        <v>1868</v>
      </c>
    </row>
    <row r="1662" spans="1:11" x14ac:dyDescent="0.15">
      <c r="A1662" s="7" t="s">
        <v>2622</v>
      </c>
      <c r="B1662" s="66">
        <v>45443</v>
      </c>
      <c r="C1662" s="113" t="s">
        <v>1903</v>
      </c>
      <c r="D1662" s="126" t="s">
        <v>3711</v>
      </c>
      <c r="E1662" s="91">
        <v>0</v>
      </c>
      <c r="F1662" s="91">
        <v>241</v>
      </c>
      <c r="G1662" s="92">
        <f t="shared" si="97"/>
        <v>90750.289999999935</v>
      </c>
      <c r="H1662" s="170"/>
      <c r="I1662" s="94">
        <f t="shared" si="96"/>
        <v>241</v>
      </c>
      <c r="J1662" s="115">
        <f t="shared" si="98"/>
        <v>45443</v>
      </c>
      <c r="K1662" s="116" t="s">
        <v>1868</v>
      </c>
    </row>
    <row r="1663" spans="1:11" x14ac:dyDescent="0.15">
      <c r="A1663" s="7" t="s">
        <v>2622</v>
      </c>
      <c r="B1663" s="66">
        <v>45443</v>
      </c>
      <c r="C1663" s="113" t="s">
        <v>1903</v>
      </c>
      <c r="D1663" s="126" t="s">
        <v>3711</v>
      </c>
      <c r="E1663" s="91">
        <v>0</v>
      </c>
      <c r="F1663" s="91">
        <v>1321.8</v>
      </c>
      <c r="G1663" s="92">
        <f t="shared" si="97"/>
        <v>92072.089999999938</v>
      </c>
      <c r="H1663" s="170"/>
      <c r="I1663" s="94">
        <f t="shared" si="96"/>
        <v>1321.8</v>
      </c>
      <c r="J1663" s="115">
        <f t="shared" si="98"/>
        <v>45443</v>
      </c>
      <c r="K1663" s="116" t="s">
        <v>1868</v>
      </c>
    </row>
    <row r="1664" spans="1:11" x14ac:dyDescent="0.15">
      <c r="A1664" s="7" t="s">
        <v>2622</v>
      </c>
      <c r="B1664" s="66">
        <v>45443</v>
      </c>
      <c r="C1664" s="113" t="s">
        <v>1901</v>
      </c>
      <c r="D1664" s="126" t="s">
        <v>3712</v>
      </c>
      <c r="E1664" s="91">
        <v>0</v>
      </c>
      <c r="F1664" s="91">
        <v>1100</v>
      </c>
      <c r="G1664" s="92">
        <f t="shared" si="97"/>
        <v>93172.089999999938</v>
      </c>
      <c r="H1664" s="170"/>
      <c r="I1664" s="94">
        <f t="shared" si="96"/>
        <v>1100</v>
      </c>
      <c r="J1664" s="115">
        <f t="shared" si="98"/>
        <v>45443</v>
      </c>
      <c r="K1664" s="116" t="s">
        <v>1866</v>
      </c>
    </row>
    <row r="1665" spans="1:11" x14ac:dyDescent="0.15">
      <c r="A1665" s="7" t="s">
        <v>2622</v>
      </c>
      <c r="B1665" s="66">
        <v>45443</v>
      </c>
      <c r="C1665" s="113" t="s">
        <v>1903</v>
      </c>
      <c r="D1665" s="126" t="s">
        <v>3711</v>
      </c>
      <c r="E1665" s="91">
        <v>0</v>
      </c>
      <c r="F1665" s="91">
        <v>682</v>
      </c>
      <c r="G1665" s="92">
        <f t="shared" si="97"/>
        <v>93854.089999999938</v>
      </c>
      <c r="H1665" s="170"/>
      <c r="I1665" s="94">
        <f t="shared" si="96"/>
        <v>682</v>
      </c>
      <c r="J1665" s="115">
        <f t="shared" si="98"/>
        <v>45443</v>
      </c>
      <c r="K1665" s="116" t="s">
        <v>1868</v>
      </c>
    </row>
    <row r="1666" spans="1:11" x14ac:dyDescent="0.15">
      <c r="A1666" s="7" t="s">
        <v>2622</v>
      </c>
      <c r="B1666" s="66">
        <v>45443</v>
      </c>
      <c r="C1666" s="113" t="s">
        <v>1903</v>
      </c>
      <c r="D1666" s="126" t="s">
        <v>3711</v>
      </c>
      <c r="E1666" s="91">
        <v>0</v>
      </c>
      <c r="F1666" s="91">
        <v>938.2</v>
      </c>
      <c r="G1666" s="92">
        <f t="shared" si="97"/>
        <v>94792.289999999935</v>
      </c>
      <c r="H1666" s="170"/>
      <c r="I1666" s="94">
        <f t="shared" si="96"/>
        <v>938.2</v>
      </c>
      <c r="J1666" s="115">
        <f t="shared" si="98"/>
        <v>45443</v>
      </c>
      <c r="K1666" s="116" t="s">
        <v>1868</v>
      </c>
    </row>
    <row r="1667" spans="1:11" x14ac:dyDescent="0.15">
      <c r="A1667" s="7" t="s">
        <v>2622</v>
      </c>
      <c r="B1667" s="66">
        <v>45443</v>
      </c>
      <c r="C1667" s="113" t="s">
        <v>1903</v>
      </c>
      <c r="D1667" s="126" t="s">
        <v>3711</v>
      </c>
      <c r="E1667" s="91">
        <v>0</v>
      </c>
      <c r="F1667" s="91">
        <v>388.6</v>
      </c>
      <c r="G1667" s="92">
        <f t="shared" si="97"/>
        <v>95180.889999999941</v>
      </c>
      <c r="H1667" s="170"/>
      <c r="I1667" s="94">
        <f t="shared" si="96"/>
        <v>388.6</v>
      </c>
      <c r="J1667" s="115">
        <f t="shared" si="98"/>
        <v>45443</v>
      </c>
      <c r="K1667" s="116" t="s">
        <v>1868</v>
      </c>
    </row>
    <row r="1668" spans="1:11" x14ac:dyDescent="0.15">
      <c r="A1668" s="7" t="s">
        <v>2622</v>
      </c>
      <c r="B1668" s="66">
        <v>45443</v>
      </c>
      <c r="C1668" s="113" t="s">
        <v>1903</v>
      </c>
      <c r="D1668" s="126" t="s">
        <v>3711</v>
      </c>
      <c r="E1668" s="91">
        <v>0</v>
      </c>
      <c r="F1668" s="91">
        <v>812.3</v>
      </c>
      <c r="G1668" s="92">
        <f t="shared" si="97"/>
        <v>95993.189999999944</v>
      </c>
      <c r="H1668" s="170"/>
      <c r="I1668" s="94">
        <f t="shared" si="96"/>
        <v>812.3</v>
      </c>
      <c r="J1668" s="115">
        <f t="shared" si="98"/>
        <v>45443</v>
      </c>
      <c r="K1668" s="116" t="s">
        <v>1868</v>
      </c>
    </row>
    <row r="1669" spans="1:11" x14ac:dyDescent="0.15">
      <c r="A1669" s="7" t="s">
        <v>2622</v>
      </c>
      <c r="B1669" s="66">
        <v>45443</v>
      </c>
      <c r="C1669" s="113" t="s">
        <v>1903</v>
      </c>
      <c r="D1669" s="126" t="s">
        <v>3711</v>
      </c>
      <c r="E1669" s="91">
        <v>0</v>
      </c>
      <c r="F1669" s="91">
        <v>1211.5999999999999</v>
      </c>
      <c r="G1669" s="92">
        <f t="shared" si="97"/>
        <v>97204.78999999995</v>
      </c>
      <c r="H1669" s="170"/>
      <c r="I1669" s="94">
        <f t="shared" si="96"/>
        <v>1211.5999999999999</v>
      </c>
      <c r="J1669" s="115">
        <f t="shared" si="98"/>
        <v>45443</v>
      </c>
      <c r="K1669" s="116" t="s">
        <v>1868</v>
      </c>
    </row>
    <row r="1670" spans="1:11" x14ac:dyDescent="0.15">
      <c r="A1670" s="7" t="s">
        <v>2622</v>
      </c>
      <c r="B1670" s="66">
        <v>45443</v>
      </c>
      <c r="C1670" s="113" t="s">
        <v>1903</v>
      </c>
      <c r="D1670" s="126" t="s">
        <v>3711</v>
      </c>
      <c r="E1670" s="91">
        <v>0</v>
      </c>
      <c r="F1670" s="91">
        <v>745.7</v>
      </c>
      <c r="G1670" s="92">
        <f t="shared" si="97"/>
        <v>97950.489999999947</v>
      </c>
      <c r="H1670" s="170"/>
      <c r="I1670" s="94">
        <f t="shared" si="96"/>
        <v>745.7</v>
      </c>
      <c r="J1670" s="115">
        <f t="shared" si="98"/>
        <v>45443</v>
      </c>
      <c r="K1670" s="116" t="s">
        <v>1868</v>
      </c>
    </row>
    <row r="1671" spans="1:11" x14ac:dyDescent="0.15">
      <c r="A1671" s="7" t="s">
        <v>2622</v>
      </c>
      <c r="B1671" s="66">
        <v>45443</v>
      </c>
      <c r="C1671" s="113" t="s">
        <v>1903</v>
      </c>
      <c r="D1671" s="126" t="s">
        <v>3711</v>
      </c>
      <c r="E1671" s="91">
        <v>0</v>
      </c>
      <c r="F1671" s="91">
        <v>728.2</v>
      </c>
      <c r="G1671" s="92">
        <f t="shared" si="97"/>
        <v>98678.689999999944</v>
      </c>
      <c r="H1671" s="170"/>
      <c r="I1671" s="94">
        <f t="shared" ref="I1671:I1734" si="99">-E1671+F1671</f>
        <v>728.2</v>
      </c>
      <c r="J1671" s="115">
        <f t="shared" si="98"/>
        <v>45443</v>
      </c>
      <c r="K1671" s="116" t="s">
        <v>1868</v>
      </c>
    </row>
    <row r="1672" spans="1:11" x14ac:dyDescent="0.15">
      <c r="A1672" s="7" t="s">
        <v>2622</v>
      </c>
      <c r="B1672" s="66">
        <v>45443</v>
      </c>
      <c r="C1672" s="113" t="s">
        <v>1903</v>
      </c>
      <c r="D1672" s="126" t="s">
        <v>3711</v>
      </c>
      <c r="E1672" s="91">
        <v>0</v>
      </c>
      <c r="F1672" s="91">
        <v>742.4</v>
      </c>
      <c r="G1672" s="92">
        <f t="shared" si="97"/>
        <v>99421.089999999938</v>
      </c>
      <c r="H1672" s="170"/>
      <c r="I1672" s="94">
        <f t="shared" si="99"/>
        <v>742.4</v>
      </c>
      <c r="J1672" s="115">
        <f t="shared" si="98"/>
        <v>45443</v>
      </c>
      <c r="K1672" s="116" t="s">
        <v>1868</v>
      </c>
    </row>
    <row r="1673" spans="1:11" x14ac:dyDescent="0.15">
      <c r="A1673" s="7" t="s">
        <v>2622</v>
      </c>
      <c r="B1673" s="66">
        <v>45443</v>
      </c>
      <c r="C1673" s="113" t="s">
        <v>1903</v>
      </c>
      <c r="D1673" s="126" t="s">
        <v>3711</v>
      </c>
      <c r="E1673" s="91">
        <v>0</v>
      </c>
      <c r="F1673" s="91">
        <v>241</v>
      </c>
      <c r="G1673" s="92">
        <f t="shared" si="97"/>
        <v>99662.089999999938</v>
      </c>
      <c r="H1673" s="170"/>
      <c r="I1673" s="94">
        <f t="shared" si="99"/>
        <v>241</v>
      </c>
      <c r="J1673" s="115">
        <f t="shared" si="98"/>
        <v>45443</v>
      </c>
      <c r="K1673" s="116" t="s">
        <v>1868</v>
      </c>
    </row>
    <row r="1674" spans="1:11" x14ac:dyDescent="0.15">
      <c r="A1674" s="7" t="s">
        <v>2622</v>
      </c>
      <c r="B1674" s="66">
        <v>45443</v>
      </c>
      <c r="C1674" s="113" t="s">
        <v>1903</v>
      </c>
      <c r="D1674" s="126" t="s">
        <v>3711</v>
      </c>
      <c r="E1674" s="91">
        <v>0</v>
      </c>
      <c r="F1674" s="91">
        <v>1149</v>
      </c>
      <c r="G1674" s="92">
        <f t="shared" si="97"/>
        <v>100811.08999999994</v>
      </c>
      <c r="H1674" s="170"/>
      <c r="I1674" s="94">
        <f t="shared" si="99"/>
        <v>1149</v>
      </c>
      <c r="J1674" s="115">
        <f t="shared" si="98"/>
        <v>45443</v>
      </c>
      <c r="K1674" s="116" t="s">
        <v>1868</v>
      </c>
    </row>
    <row r="1675" spans="1:11" x14ac:dyDescent="0.15">
      <c r="A1675" s="7" t="s">
        <v>2622</v>
      </c>
      <c r="B1675" s="66">
        <v>45443</v>
      </c>
      <c r="C1675" s="113" t="s">
        <v>1903</v>
      </c>
      <c r="D1675" s="126" t="s">
        <v>3711</v>
      </c>
      <c r="E1675" s="91">
        <v>0</v>
      </c>
      <c r="F1675" s="91">
        <v>691.1</v>
      </c>
      <c r="G1675" s="92">
        <f t="shared" si="97"/>
        <v>101502.18999999994</v>
      </c>
      <c r="H1675" s="170"/>
      <c r="I1675" s="94">
        <f t="shared" si="99"/>
        <v>691.1</v>
      </c>
      <c r="J1675" s="115">
        <f t="shared" si="98"/>
        <v>45443</v>
      </c>
      <c r="K1675" s="116" t="s">
        <v>1868</v>
      </c>
    </row>
    <row r="1676" spans="1:11" x14ac:dyDescent="0.15">
      <c r="A1676" s="7" t="s">
        <v>2622</v>
      </c>
      <c r="B1676" s="66">
        <v>45443</v>
      </c>
      <c r="C1676" s="113" t="s">
        <v>1903</v>
      </c>
      <c r="D1676" s="126" t="s">
        <v>3711</v>
      </c>
      <c r="E1676" s="91">
        <v>0</v>
      </c>
      <c r="F1676" s="91">
        <v>664.1</v>
      </c>
      <c r="G1676" s="92">
        <f t="shared" si="97"/>
        <v>102166.28999999995</v>
      </c>
      <c r="H1676" s="170"/>
      <c r="I1676" s="94">
        <f t="shared" si="99"/>
        <v>664.1</v>
      </c>
      <c r="J1676" s="115">
        <f t="shared" si="98"/>
        <v>45443</v>
      </c>
      <c r="K1676" s="116" t="s">
        <v>1868</v>
      </c>
    </row>
    <row r="1677" spans="1:11" x14ac:dyDescent="0.15">
      <c r="A1677" s="7" t="s">
        <v>2622</v>
      </c>
      <c r="B1677" s="66">
        <v>45443</v>
      </c>
      <c r="C1677" s="113" t="s">
        <v>1903</v>
      </c>
      <c r="D1677" s="126" t="s">
        <v>3711</v>
      </c>
      <c r="E1677" s="91">
        <v>0</v>
      </c>
      <c r="F1677" s="91">
        <v>826.1</v>
      </c>
      <c r="G1677" s="92">
        <f t="shared" si="97"/>
        <v>102992.38999999996</v>
      </c>
      <c r="H1677" s="170"/>
      <c r="I1677" s="94">
        <f t="shared" si="99"/>
        <v>826.1</v>
      </c>
      <c r="J1677" s="115">
        <f t="shared" si="98"/>
        <v>45443</v>
      </c>
      <c r="K1677" s="116" t="s">
        <v>1868</v>
      </c>
    </row>
    <row r="1678" spans="1:11" x14ac:dyDescent="0.15">
      <c r="A1678" s="7" t="s">
        <v>2622</v>
      </c>
      <c r="B1678" s="66">
        <v>45443</v>
      </c>
      <c r="C1678" s="113" t="s">
        <v>1903</v>
      </c>
      <c r="D1678" s="126" t="s">
        <v>3711</v>
      </c>
      <c r="E1678" s="91">
        <v>0</v>
      </c>
      <c r="F1678" s="91">
        <v>798.3</v>
      </c>
      <c r="G1678" s="92">
        <f t="shared" si="97"/>
        <v>103790.68999999996</v>
      </c>
      <c r="H1678" s="170"/>
      <c r="I1678" s="94">
        <f t="shared" si="99"/>
        <v>798.3</v>
      </c>
      <c r="J1678" s="115">
        <f t="shared" si="98"/>
        <v>45443</v>
      </c>
      <c r="K1678" s="116" t="s">
        <v>1868</v>
      </c>
    </row>
    <row r="1679" spans="1:11" x14ac:dyDescent="0.15">
      <c r="A1679" s="7" t="s">
        <v>2622</v>
      </c>
      <c r="B1679" s="66">
        <v>45443</v>
      </c>
      <c r="C1679" s="113" t="s">
        <v>1903</v>
      </c>
      <c r="D1679" s="126" t="s">
        <v>3711</v>
      </c>
      <c r="E1679" s="91">
        <v>0</v>
      </c>
      <c r="F1679" s="91">
        <v>794.3</v>
      </c>
      <c r="G1679" s="92">
        <f t="shared" si="97"/>
        <v>104584.98999999996</v>
      </c>
      <c r="H1679" s="170"/>
      <c r="I1679" s="94">
        <f t="shared" si="99"/>
        <v>794.3</v>
      </c>
      <c r="J1679" s="115">
        <f t="shared" si="98"/>
        <v>45443</v>
      </c>
      <c r="K1679" s="116" t="s">
        <v>1868</v>
      </c>
    </row>
    <row r="1680" spans="1:11" x14ac:dyDescent="0.15">
      <c r="A1680" s="7" t="s">
        <v>2622</v>
      </c>
      <c r="B1680" s="66">
        <v>45443</v>
      </c>
      <c r="C1680" s="113" t="s">
        <v>1903</v>
      </c>
      <c r="D1680" s="126" t="s">
        <v>3711</v>
      </c>
      <c r="E1680" s="91">
        <v>0</v>
      </c>
      <c r="F1680" s="91">
        <v>574</v>
      </c>
      <c r="G1680" s="92">
        <f t="shared" si="97"/>
        <v>105158.98999999996</v>
      </c>
      <c r="H1680" s="170"/>
      <c r="I1680" s="94">
        <f t="shared" si="99"/>
        <v>574</v>
      </c>
      <c r="J1680" s="115">
        <f t="shared" si="98"/>
        <v>45443</v>
      </c>
      <c r="K1680" s="116" t="s">
        <v>1868</v>
      </c>
    </row>
    <row r="1681" spans="1:11" x14ac:dyDescent="0.15">
      <c r="A1681" s="7" t="s">
        <v>2622</v>
      </c>
      <c r="B1681" s="66">
        <v>45443</v>
      </c>
      <c r="C1681" s="113" t="s">
        <v>1903</v>
      </c>
      <c r="D1681" s="126" t="s">
        <v>3711</v>
      </c>
      <c r="E1681" s="91">
        <v>0</v>
      </c>
      <c r="F1681" s="91">
        <v>864.8</v>
      </c>
      <c r="G1681" s="92">
        <f t="shared" si="97"/>
        <v>106023.78999999996</v>
      </c>
      <c r="H1681" s="170"/>
      <c r="I1681" s="94">
        <f t="shared" si="99"/>
        <v>864.8</v>
      </c>
      <c r="J1681" s="115">
        <f t="shared" si="98"/>
        <v>45443</v>
      </c>
      <c r="K1681" s="116" t="s">
        <v>1868</v>
      </c>
    </row>
    <row r="1682" spans="1:11" x14ac:dyDescent="0.15">
      <c r="A1682" s="7" t="s">
        <v>2622</v>
      </c>
      <c r="B1682" s="66">
        <v>45443</v>
      </c>
      <c r="C1682" s="113" t="s">
        <v>1903</v>
      </c>
      <c r="D1682" s="126" t="s">
        <v>3711</v>
      </c>
      <c r="E1682" s="91">
        <v>0</v>
      </c>
      <c r="F1682" s="91">
        <v>875.9</v>
      </c>
      <c r="G1682" s="92">
        <f t="shared" si="97"/>
        <v>106899.68999999996</v>
      </c>
      <c r="H1682" s="170"/>
      <c r="I1682" s="94">
        <f t="shared" si="99"/>
        <v>875.9</v>
      </c>
      <c r="J1682" s="115">
        <f t="shared" si="98"/>
        <v>45443</v>
      </c>
      <c r="K1682" s="116" t="s">
        <v>1868</v>
      </c>
    </row>
    <row r="1683" spans="1:11" x14ac:dyDescent="0.15">
      <c r="A1683" s="7" t="s">
        <v>2622</v>
      </c>
      <c r="B1683" s="66">
        <v>45443</v>
      </c>
      <c r="C1683" s="113" t="s">
        <v>1903</v>
      </c>
      <c r="D1683" s="126" t="s">
        <v>3711</v>
      </c>
      <c r="E1683" s="91">
        <v>0</v>
      </c>
      <c r="F1683" s="91">
        <v>666.5</v>
      </c>
      <c r="G1683" s="92">
        <f t="shared" si="97"/>
        <v>107566.18999999996</v>
      </c>
      <c r="H1683" s="170"/>
      <c r="I1683" s="94">
        <f t="shared" si="99"/>
        <v>666.5</v>
      </c>
      <c r="J1683" s="115">
        <f t="shared" si="98"/>
        <v>45443</v>
      </c>
      <c r="K1683" s="116" t="s">
        <v>1868</v>
      </c>
    </row>
    <row r="1684" spans="1:11" x14ac:dyDescent="0.15">
      <c r="A1684" s="7" t="s">
        <v>2622</v>
      </c>
      <c r="B1684" s="66">
        <v>45443</v>
      </c>
      <c r="C1684" s="113" t="s">
        <v>1903</v>
      </c>
      <c r="D1684" s="126" t="s">
        <v>3711</v>
      </c>
      <c r="E1684" s="91">
        <v>0</v>
      </c>
      <c r="F1684" s="91">
        <v>417</v>
      </c>
      <c r="G1684" s="92">
        <f t="shared" si="97"/>
        <v>107983.18999999996</v>
      </c>
      <c r="H1684" s="170"/>
      <c r="I1684" s="94">
        <f t="shared" si="99"/>
        <v>417</v>
      </c>
      <c r="J1684" s="115">
        <f t="shared" si="98"/>
        <v>45443</v>
      </c>
      <c r="K1684" s="116" t="s">
        <v>1868</v>
      </c>
    </row>
    <row r="1685" spans="1:11" x14ac:dyDescent="0.15">
      <c r="A1685" s="7" t="s">
        <v>2622</v>
      </c>
      <c r="B1685" s="66">
        <v>45443</v>
      </c>
      <c r="C1685" s="113" t="s">
        <v>1903</v>
      </c>
      <c r="D1685" s="126" t="s">
        <v>3711</v>
      </c>
      <c r="E1685" s="91">
        <v>0</v>
      </c>
      <c r="F1685" s="91">
        <v>1045.9000000000001</v>
      </c>
      <c r="G1685" s="92">
        <f t="shared" si="97"/>
        <v>109029.08999999995</v>
      </c>
      <c r="H1685" s="170"/>
      <c r="I1685" s="94">
        <f t="shared" si="99"/>
        <v>1045.9000000000001</v>
      </c>
      <c r="J1685" s="115">
        <f t="shared" si="98"/>
        <v>45443</v>
      </c>
      <c r="K1685" s="116" t="s">
        <v>1868</v>
      </c>
    </row>
    <row r="1686" spans="1:11" x14ac:dyDescent="0.15">
      <c r="A1686" s="7" t="s">
        <v>2622</v>
      </c>
      <c r="B1686" s="66">
        <v>45443</v>
      </c>
      <c r="C1686" s="113" t="s">
        <v>1903</v>
      </c>
      <c r="D1686" s="126" t="s">
        <v>3711</v>
      </c>
      <c r="E1686" s="91">
        <v>0</v>
      </c>
      <c r="F1686" s="91">
        <v>825.1</v>
      </c>
      <c r="G1686" s="92">
        <f t="shared" si="97"/>
        <v>109854.18999999996</v>
      </c>
      <c r="H1686" s="170"/>
      <c r="I1686" s="94">
        <f t="shared" si="99"/>
        <v>825.1</v>
      </c>
      <c r="J1686" s="115">
        <f t="shared" si="98"/>
        <v>45443</v>
      </c>
      <c r="K1686" s="116" t="s">
        <v>1868</v>
      </c>
    </row>
    <row r="1687" spans="1:11" x14ac:dyDescent="0.15">
      <c r="A1687" s="7" t="s">
        <v>2622</v>
      </c>
      <c r="B1687" s="66">
        <v>45443</v>
      </c>
      <c r="C1687" s="113" t="s">
        <v>1903</v>
      </c>
      <c r="D1687" s="126" t="s">
        <v>3711</v>
      </c>
      <c r="E1687" s="91">
        <v>0</v>
      </c>
      <c r="F1687" s="91">
        <v>1097.8</v>
      </c>
      <c r="G1687" s="92">
        <f t="shared" si="97"/>
        <v>110951.98999999996</v>
      </c>
      <c r="H1687" s="170"/>
      <c r="I1687" s="94">
        <f t="shared" si="99"/>
        <v>1097.8</v>
      </c>
      <c r="J1687" s="115">
        <f t="shared" si="98"/>
        <v>45443</v>
      </c>
      <c r="K1687" s="116" t="s">
        <v>1868</v>
      </c>
    </row>
    <row r="1688" spans="1:11" x14ac:dyDescent="0.15">
      <c r="A1688" s="7" t="s">
        <v>2622</v>
      </c>
      <c r="B1688" s="66">
        <v>45443</v>
      </c>
      <c r="C1688" s="113" t="s">
        <v>1903</v>
      </c>
      <c r="D1688" s="126" t="s">
        <v>3711</v>
      </c>
      <c r="E1688" s="91">
        <v>0</v>
      </c>
      <c r="F1688" s="91">
        <v>736</v>
      </c>
      <c r="G1688" s="92">
        <f t="shared" si="97"/>
        <v>111687.98999999996</v>
      </c>
      <c r="H1688" s="170"/>
      <c r="I1688" s="94">
        <f t="shared" si="99"/>
        <v>736</v>
      </c>
      <c r="J1688" s="115">
        <f t="shared" si="98"/>
        <v>45443</v>
      </c>
      <c r="K1688" s="116" t="s">
        <v>1868</v>
      </c>
    </row>
    <row r="1689" spans="1:11" x14ac:dyDescent="0.15">
      <c r="A1689" s="7" t="s">
        <v>2622</v>
      </c>
      <c r="B1689" s="66">
        <v>45443</v>
      </c>
      <c r="C1689" s="113" t="s">
        <v>1903</v>
      </c>
      <c r="D1689" s="126" t="s">
        <v>3711</v>
      </c>
      <c r="E1689" s="91">
        <v>0</v>
      </c>
      <c r="F1689" s="91">
        <v>792.1</v>
      </c>
      <c r="G1689" s="92">
        <f t="shared" si="97"/>
        <v>112480.08999999997</v>
      </c>
      <c r="H1689" s="170"/>
      <c r="I1689" s="94">
        <f t="shared" si="99"/>
        <v>792.1</v>
      </c>
      <c r="J1689" s="115">
        <f t="shared" si="98"/>
        <v>45443</v>
      </c>
      <c r="K1689" s="116" t="s">
        <v>1868</v>
      </c>
    </row>
    <row r="1690" spans="1:11" x14ac:dyDescent="0.15">
      <c r="A1690" s="7" t="s">
        <v>2621</v>
      </c>
      <c r="B1690" s="66">
        <v>45443</v>
      </c>
      <c r="C1690" s="113" t="s">
        <v>1870</v>
      </c>
      <c r="D1690" s="126"/>
      <c r="E1690" s="91">
        <v>127.25</v>
      </c>
      <c r="F1690" s="91">
        <v>0</v>
      </c>
      <c r="G1690" s="92">
        <f t="shared" si="97"/>
        <v>112352.83999999997</v>
      </c>
      <c r="H1690" s="170"/>
      <c r="I1690" s="94">
        <f t="shared" si="99"/>
        <v>-127.25</v>
      </c>
      <c r="J1690" s="115">
        <f t="shared" si="98"/>
        <v>45443</v>
      </c>
      <c r="K1690" s="116" t="s">
        <v>4</v>
      </c>
    </row>
    <row r="1691" spans="1:11" x14ac:dyDescent="0.15">
      <c r="A1691" s="7" t="s">
        <v>2621</v>
      </c>
      <c r="B1691" s="66">
        <v>45443</v>
      </c>
      <c r="C1691" s="113" t="s">
        <v>1870</v>
      </c>
      <c r="D1691" s="126"/>
      <c r="E1691" s="91">
        <v>3000</v>
      </c>
      <c r="F1691" s="91">
        <v>0</v>
      </c>
      <c r="G1691" s="92">
        <f t="shared" si="97"/>
        <v>109352.83999999997</v>
      </c>
      <c r="H1691" s="170"/>
      <c r="I1691" s="94">
        <f t="shared" si="99"/>
        <v>-3000</v>
      </c>
      <c r="J1691" s="115">
        <f t="shared" si="98"/>
        <v>45443</v>
      </c>
      <c r="K1691" s="116" t="s">
        <v>4</v>
      </c>
    </row>
    <row r="1692" spans="1:11" x14ac:dyDescent="0.15">
      <c r="A1692" s="7" t="s">
        <v>2621</v>
      </c>
      <c r="B1692" s="66">
        <v>45443</v>
      </c>
      <c r="C1692" s="113" t="s">
        <v>1870</v>
      </c>
      <c r="D1692" s="126"/>
      <c r="E1692" s="91">
        <v>0</v>
      </c>
      <c r="F1692" s="91">
        <v>1200</v>
      </c>
      <c r="G1692" s="92">
        <f t="shared" si="97"/>
        <v>110552.83999999997</v>
      </c>
      <c r="H1692" s="170"/>
      <c r="I1692" s="94">
        <f t="shared" si="99"/>
        <v>1200</v>
      </c>
      <c r="J1692" s="115">
        <f t="shared" si="98"/>
        <v>45443</v>
      </c>
      <c r="K1692" s="116" t="s">
        <v>4</v>
      </c>
    </row>
    <row r="1693" spans="1:11" x14ac:dyDescent="0.15">
      <c r="A1693" s="7" t="s">
        <v>2623</v>
      </c>
      <c r="B1693" s="66">
        <v>45443</v>
      </c>
      <c r="C1693" s="113" t="s">
        <v>3713</v>
      </c>
      <c r="D1693" s="126"/>
      <c r="E1693" s="91">
        <v>0</v>
      </c>
      <c r="F1693" s="91">
        <v>1920</v>
      </c>
      <c r="G1693" s="92">
        <f t="shared" si="97"/>
        <v>112472.83999999997</v>
      </c>
      <c r="H1693" s="170"/>
      <c r="I1693" s="94">
        <f t="shared" si="99"/>
        <v>1920</v>
      </c>
      <c r="J1693" s="115">
        <f t="shared" si="98"/>
        <v>45443</v>
      </c>
      <c r="K1693" s="116" t="s">
        <v>1866</v>
      </c>
    </row>
    <row r="1694" spans="1:11" x14ac:dyDescent="0.15">
      <c r="A1694" s="7" t="s">
        <v>2623</v>
      </c>
      <c r="B1694" s="66">
        <v>45443</v>
      </c>
      <c r="C1694" s="113" t="s">
        <v>2098</v>
      </c>
      <c r="D1694" s="126"/>
      <c r="E1694" s="91">
        <v>3000</v>
      </c>
      <c r="F1694" s="91">
        <v>0</v>
      </c>
      <c r="G1694" s="92">
        <f t="shared" si="97"/>
        <v>109472.83999999997</v>
      </c>
      <c r="H1694" s="170"/>
      <c r="I1694" s="94">
        <f t="shared" si="99"/>
        <v>-3000</v>
      </c>
      <c r="J1694" s="115">
        <f t="shared" si="98"/>
        <v>45443</v>
      </c>
      <c r="K1694" s="116" t="s">
        <v>1866</v>
      </c>
    </row>
    <row r="1695" spans="1:11" x14ac:dyDescent="0.15">
      <c r="A1695" s="7" t="s">
        <v>2619</v>
      </c>
      <c r="B1695" s="66">
        <v>45443</v>
      </c>
      <c r="C1695" s="113" t="s">
        <v>2050</v>
      </c>
      <c r="D1695" s="126" t="s">
        <v>3714</v>
      </c>
      <c r="E1695" s="91">
        <v>0</v>
      </c>
      <c r="F1695" s="91">
        <v>78.8</v>
      </c>
      <c r="G1695" s="92">
        <f t="shared" si="97"/>
        <v>109551.63999999997</v>
      </c>
      <c r="H1695" s="170"/>
      <c r="I1695" s="94">
        <f t="shared" si="99"/>
        <v>78.8</v>
      </c>
      <c r="J1695" s="115">
        <f t="shared" si="98"/>
        <v>45443</v>
      </c>
      <c r="K1695" s="116" t="s">
        <v>1866</v>
      </c>
    </row>
    <row r="1696" spans="1:11" x14ac:dyDescent="0.15">
      <c r="A1696" s="7" t="s">
        <v>2619</v>
      </c>
      <c r="B1696" s="66">
        <v>45443</v>
      </c>
      <c r="C1696" s="113" t="s">
        <v>2050</v>
      </c>
      <c r="D1696" s="126" t="s">
        <v>3714</v>
      </c>
      <c r="E1696" s="91">
        <v>0</v>
      </c>
      <c r="F1696" s="91">
        <v>1.19</v>
      </c>
      <c r="G1696" s="92">
        <f t="shared" si="97"/>
        <v>109552.82999999997</v>
      </c>
      <c r="H1696" s="170"/>
      <c r="I1696" s="94">
        <f t="shared" si="99"/>
        <v>1.19</v>
      </c>
      <c r="J1696" s="115">
        <f t="shared" si="98"/>
        <v>45443</v>
      </c>
      <c r="K1696" s="116" t="s">
        <v>1866</v>
      </c>
    </row>
    <row r="1697" spans="1:11" x14ac:dyDescent="0.15">
      <c r="A1697" s="7" t="s">
        <v>2619</v>
      </c>
      <c r="B1697" s="66">
        <v>45443</v>
      </c>
      <c r="C1697" s="113" t="s">
        <v>2045</v>
      </c>
      <c r="D1697" s="126" t="s">
        <v>3715</v>
      </c>
      <c r="E1697" s="91">
        <v>0</v>
      </c>
      <c r="F1697" s="91">
        <v>3800</v>
      </c>
      <c r="G1697" s="92">
        <f t="shared" si="97"/>
        <v>113352.82999999997</v>
      </c>
      <c r="H1697" s="170"/>
      <c r="I1697" s="94">
        <f t="shared" si="99"/>
        <v>3800</v>
      </c>
      <c r="J1697" s="115">
        <f t="shared" si="98"/>
        <v>45443</v>
      </c>
      <c r="K1697" s="116" t="s">
        <v>1866</v>
      </c>
    </row>
    <row r="1698" spans="1:11" x14ac:dyDescent="0.15">
      <c r="A1698" s="7" t="s">
        <v>2619</v>
      </c>
      <c r="B1698" s="66">
        <v>45443</v>
      </c>
      <c r="C1698" s="113" t="s">
        <v>2636</v>
      </c>
      <c r="D1698" s="126" t="s">
        <v>3716</v>
      </c>
      <c r="E1698" s="91">
        <v>0</v>
      </c>
      <c r="F1698" s="91">
        <v>1860</v>
      </c>
      <c r="G1698" s="92">
        <f t="shared" si="97"/>
        <v>115212.82999999997</v>
      </c>
      <c r="H1698" s="170"/>
      <c r="I1698" s="94">
        <f t="shared" si="99"/>
        <v>1860</v>
      </c>
      <c r="J1698" s="115">
        <f t="shared" si="98"/>
        <v>45443</v>
      </c>
      <c r="K1698" s="116" t="s">
        <v>1866</v>
      </c>
    </row>
    <row r="1699" spans="1:11" x14ac:dyDescent="0.15">
      <c r="A1699" s="7" t="s">
        <v>2619</v>
      </c>
      <c r="B1699" s="66">
        <v>45443</v>
      </c>
      <c r="C1699" s="113" t="s">
        <v>2115</v>
      </c>
      <c r="D1699" s="126" t="s">
        <v>3717</v>
      </c>
      <c r="E1699" s="91">
        <v>0</v>
      </c>
      <c r="F1699" s="91">
        <v>2256.0700000000002</v>
      </c>
      <c r="G1699" s="92">
        <f t="shared" si="97"/>
        <v>117468.89999999998</v>
      </c>
      <c r="H1699" s="170"/>
      <c r="I1699" s="94">
        <f t="shared" si="99"/>
        <v>2256.0700000000002</v>
      </c>
      <c r="J1699" s="115">
        <f t="shared" si="98"/>
        <v>45443</v>
      </c>
      <c r="K1699" s="116" t="s">
        <v>1866</v>
      </c>
    </row>
    <row r="1700" spans="1:11" x14ac:dyDescent="0.15">
      <c r="A1700" s="7" t="s">
        <v>2619</v>
      </c>
      <c r="B1700" s="66">
        <v>45443</v>
      </c>
      <c r="C1700" s="113" t="s">
        <v>2058</v>
      </c>
      <c r="D1700" s="126" t="s">
        <v>3718</v>
      </c>
      <c r="E1700" s="91">
        <v>0</v>
      </c>
      <c r="F1700" s="91">
        <v>2400</v>
      </c>
      <c r="G1700" s="92">
        <f t="shared" si="97"/>
        <v>119868.89999999998</v>
      </c>
      <c r="H1700" s="170"/>
      <c r="I1700" s="94">
        <f t="shared" si="99"/>
        <v>2400</v>
      </c>
      <c r="J1700" s="115">
        <f t="shared" si="98"/>
        <v>45443</v>
      </c>
      <c r="K1700" s="116" t="s">
        <v>1866</v>
      </c>
    </row>
    <row r="1701" spans="1:11" x14ac:dyDescent="0.15">
      <c r="A1701" s="7" t="s">
        <v>2619</v>
      </c>
      <c r="B1701" s="66">
        <v>45443</v>
      </c>
      <c r="C1701" s="113" t="s">
        <v>2117</v>
      </c>
      <c r="D1701" s="126" t="s">
        <v>3719</v>
      </c>
      <c r="E1701" s="91">
        <v>0</v>
      </c>
      <c r="F1701" s="91">
        <v>1260</v>
      </c>
      <c r="G1701" s="92">
        <f t="shared" si="97"/>
        <v>121128.89999999998</v>
      </c>
      <c r="H1701" s="170"/>
      <c r="I1701" s="94">
        <f t="shared" si="99"/>
        <v>1260</v>
      </c>
      <c r="J1701" s="115">
        <f t="shared" si="98"/>
        <v>45443</v>
      </c>
      <c r="K1701" s="116" t="s">
        <v>1866</v>
      </c>
    </row>
    <row r="1702" spans="1:11" x14ac:dyDescent="0.15">
      <c r="A1702" s="7" t="s">
        <v>2619</v>
      </c>
      <c r="B1702" s="66">
        <v>45443</v>
      </c>
      <c r="C1702" s="113" t="s">
        <v>2050</v>
      </c>
      <c r="D1702" s="126" t="s">
        <v>3714</v>
      </c>
      <c r="E1702" s="91">
        <v>0</v>
      </c>
      <c r="F1702" s="91">
        <v>5221.2</v>
      </c>
      <c r="G1702" s="92">
        <f t="shared" si="97"/>
        <v>126350.09999999998</v>
      </c>
      <c r="H1702" s="170"/>
      <c r="I1702" s="94">
        <f t="shared" si="99"/>
        <v>5221.2</v>
      </c>
      <c r="J1702" s="115">
        <f t="shared" si="98"/>
        <v>45443</v>
      </c>
      <c r="K1702" s="116" t="s">
        <v>1866</v>
      </c>
    </row>
    <row r="1703" spans="1:11" x14ac:dyDescent="0.15">
      <c r="A1703" s="7" t="s">
        <v>2619</v>
      </c>
      <c r="B1703" s="66">
        <v>45443</v>
      </c>
      <c r="C1703" s="113" t="s">
        <v>2050</v>
      </c>
      <c r="D1703" s="126" t="s">
        <v>3714</v>
      </c>
      <c r="E1703" s="91">
        <v>0</v>
      </c>
      <c r="F1703" s="91">
        <v>78.8</v>
      </c>
      <c r="G1703" s="92">
        <f t="shared" si="97"/>
        <v>126428.89999999998</v>
      </c>
      <c r="H1703" s="170"/>
      <c r="I1703" s="94">
        <f t="shared" si="99"/>
        <v>78.8</v>
      </c>
      <c r="J1703" s="115">
        <f t="shared" si="98"/>
        <v>45443</v>
      </c>
      <c r="K1703" s="116" t="s">
        <v>1866</v>
      </c>
    </row>
    <row r="1704" spans="1:11" x14ac:dyDescent="0.15">
      <c r="A1704" s="7" t="s">
        <v>2619</v>
      </c>
      <c r="B1704" s="66">
        <v>45443</v>
      </c>
      <c r="C1704" s="113" t="s">
        <v>2020</v>
      </c>
      <c r="D1704" s="126" t="s">
        <v>3720</v>
      </c>
      <c r="E1704" s="91">
        <v>0</v>
      </c>
      <c r="F1704" s="91">
        <v>3750</v>
      </c>
      <c r="G1704" s="92">
        <f t="shared" ref="G1704:G1767" si="100">G1703+F1704-E1704</f>
        <v>130178.89999999998</v>
      </c>
      <c r="H1704" s="170"/>
      <c r="I1704" s="94">
        <f t="shared" si="99"/>
        <v>3750</v>
      </c>
      <c r="J1704" s="115">
        <f t="shared" ref="J1704:J1767" si="101">EOMONTH(B1704,0)</f>
        <v>45443</v>
      </c>
      <c r="K1704" s="116" t="s">
        <v>1866</v>
      </c>
    </row>
    <row r="1705" spans="1:11" x14ac:dyDescent="0.15">
      <c r="A1705" s="7" t="s">
        <v>2619</v>
      </c>
      <c r="B1705" s="66">
        <v>45443</v>
      </c>
      <c r="C1705" s="113" t="s">
        <v>2098</v>
      </c>
      <c r="D1705" s="126" t="s">
        <v>3721</v>
      </c>
      <c r="E1705" s="91">
        <v>0</v>
      </c>
      <c r="F1705" s="91">
        <v>3000</v>
      </c>
      <c r="G1705" s="92">
        <f t="shared" si="100"/>
        <v>133178.89999999997</v>
      </c>
      <c r="H1705" s="170"/>
      <c r="I1705" s="94">
        <f t="shared" si="99"/>
        <v>3000</v>
      </c>
      <c r="J1705" s="115">
        <f t="shared" si="101"/>
        <v>45443</v>
      </c>
      <c r="K1705" s="116" t="s">
        <v>1866</v>
      </c>
    </row>
    <row r="1706" spans="1:11" x14ac:dyDescent="0.15">
      <c r="A1706" s="7" t="s">
        <v>2619</v>
      </c>
      <c r="B1706" s="66">
        <v>45443</v>
      </c>
      <c r="C1706" s="113" t="s">
        <v>2173</v>
      </c>
      <c r="D1706" s="126" t="s">
        <v>3722</v>
      </c>
      <c r="E1706" s="91">
        <v>0</v>
      </c>
      <c r="F1706" s="91">
        <v>3775</v>
      </c>
      <c r="G1706" s="92">
        <f t="shared" si="100"/>
        <v>136953.89999999997</v>
      </c>
      <c r="H1706" s="170"/>
      <c r="I1706" s="94">
        <f t="shared" si="99"/>
        <v>3775</v>
      </c>
      <c r="J1706" s="115">
        <f t="shared" si="101"/>
        <v>45443</v>
      </c>
      <c r="K1706" s="116" t="s">
        <v>1866</v>
      </c>
    </row>
    <row r="1707" spans="1:11" x14ac:dyDescent="0.15">
      <c r="A1707" s="7" t="s">
        <v>2619</v>
      </c>
      <c r="B1707" s="66">
        <v>45443</v>
      </c>
      <c r="C1707" s="113" t="s">
        <v>3247</v>
      </c>
      <c r="D1707" s="126" t="s">
        <v>3248</v>
      </c>
      <c r="E1707" s="91">
        <v>0</v>
      </c>
      <c r="F1707" s="91">
        <v>4500</v>
      </c>
      <c r="G1707" s="92">
        <f t="shared" si="100"/>
        <v>141453.89999999997</v>
      </c>
      <c r="H1707" s="170"/>
      <c r="I1707" s="94">
        <f t="shared" si="99"/>
        <v>4500</v>
      </c>
      <c r="J1707" s="115">
        <f t="shared" si="101"/>
        <v>45443</v>
      </c>
      <c r="K1707" s="116" t="s">
        <v>1866</v>
      </c>
    </row>
    <row r="1708" spans="1:11" x14ac:dyDescent="0.15">
      <c r="A1708" s="7" t="s">
        <v>2619</v>
      </c>
      <c r="B1708" s="66">
        <v>45443</v>
      </c>
      <c r="C1708" s="113" t="s">
        <v>2080</v>
      </c>
      <c r="D1708" s="126" t="s">
        <v>3723</v>
      </c>
      <c r="E1708" s="91">
        <v>0</v>
      </c>
      <c r="F1708" s="91">
        <v>10450</v>
      </c>
      <c r="G1708" s="92">
        <f t="shared" si="100"/>
        <v>151903.89999999997</v>
      </c>
      <c r="H1708" s="170"/>
      <c r="I1708" s="94">
        <f t="shared" si="99"/>
        <v>10450</v>
      </c>
      <c r="J1708" s="115">
        <f t="shared" si="101"/>
        <v>45443</v>
      </c>
      <c r="K1708" s="116" t="s">
        <v>1866</v>
      </c>
    </row>
    <row r="1709" spans="1:11" x14ac:dyDescent="0.15">
      <c r="A1709" s="7" t="s">
        <v>2619</v>
      </c>
      <c r="B1709" s="66">
        <v>45443</v>
      </c>
      <c r="C1709" s="113" t="s">
        <v>2111</v>
      </c>
      <c r="D1709" s="126" t="s">
        <v>3724</v>
      </c>
      <c r="E1709" s="91">
        <v>0</v>
      </c>
      <c r="F1709" s="91">
        <v>8500</v>
      </c>
      <c r="G1709" s="92">
        <f t="shared" si="100"/>
        <v>160403.89999999997</v>
      </c>
      <c r="H1709" s="170"/>
      <c r="I1709" s="94">
        <f t="shared" si="99"/>
        <v>8500</v>
      </c>
      <c r="J1709" s="115">
        <f t="shared" si="101"/>
        <v>45443</v>
      </c>
      <c r="K1709" s="116" t="s">
        <v>1866</v>
      </c>
    </row>
    <row r="1710" spans="1:11" x14ac:dyDescent="0.15">
      <c r="A1710" s="7" t="s">
        <v>2619</v>
      </c>
      <c r="B1710" s="66">
        <v>45443</v>
      </c>
      <c r="C1710" s="113" t="s">
        <v>2104</v>
      </c>
      <c r="D1710" s="126" t="s">
        <v>3725</v>
      </c>
      <c r="E1710" s="91">
        <v>0</v>
      </c>
      <c r="F1710" s="91">
        <v>9000</v>
      </c>
      <c r="G1710" s="92">
        <f t="shared" si="100"/>
        <v>169403.89999999997</v>
      </c>
      <c r="H1710" s="170"/>
      <c r="I1710" s="94">
        <f t="shared" si="99"/>
        <v>9000</v>
      </c>
      <c r="J1710" s="115">
        <f t="shared" si="101"/>
        <v>45443</v>
      </c>
      <c r="K1710" s="116" t="s">
        <v>1866</v>
      </c>
    </row>
    <row r="1711" spans="1:11" x14ac:dyDescent="0.15">
      <c r="A1711" s="7" t="s">
        <v>2619</v>
      </c>
      <c r="B1711" s="66">
        <v>45443</v>
      </c>
      <c r="C1711" s="113" t="s">
        <v>2100</v>
      </c>
      <c r="D1711" s="126" t="s">
        <v>3279</v>
      </c>
      <c r="E1711" s="91">
        <v>0</v>
      </c>
      <c r="F1711" s="91">
        <v>2700</v>
      </c>
      <c r="G1711" s="92">
        <f t="shared" si="100"/>
        <v>172103.89999999997</v>
      </c>
      <c r="H1711" s="170"/>
      <c r="I1711" s="94">
        <f t="shared" si="99"/>
        <v>2700</v>
      </c>
      <c r="J1711" s="115">
        <f t="shared" si="101"/>
        <v>45443</v>
      </c>
      <c r="K1711" s="116" t="s">
        <v>1866</v>
      </c>
    </row>
    <row r="1712" spans="1:11" x14ac:dyDescent="0.15">
      <c r="A1712" s="7" t="s">
        <v>2619</v>
      </c>
      <c r="B1712" s="66">
        <v>45443</v>
      </c>
      <c r="C1712" s="113" t="s">
        <v>2100</v>
      </c>
      <c r="D1712" s="126" t="s">
        <v>3726</v>
      </c>
      <c r="E1712" s="91">
        <v>0</v>
      </c>
      <c r="F1712" s="91">
        <v>2700</v>
      </c>
      <c r="G1712" s="92">
        <f t="shared" si="100"/>
        <v>174803.89999999997</v>
      </c>
      <c r="H1712" s="170"/>
      <c r="I1712" s="94">
        <f t="shared" si="99"/>
        <v>2700</v>
      </c>
      <c r="J1712" s="115">
        <f t="shared" si="101"/>
        <v>45443</v>
      </c>
      <c r="K1712" s="116" t="s">
        <v>1866</v>
      </c>
    </row>
    <row r="1713" spans="1:11" x14ac:dyDescent="0.15">
      <c r="A1713" s="7" t="s">
        <v>2619</v>
      </c>
      <c r="B1713" s="66">
        <v>45443</v>
      </c>
      <c r="C1713" s="113" t="s">
        <v>2108</v>
      </c>
      <c r="D1713" s="126" t="s">
        <v>3727</v>
      </c>
      <c r="E1713" s="91">
        <v>0</v>
      </c>
      <c r="F1713" s="91">
        <v>17500</v>
      </c>
      <c r="G1713" s="92">
        <f t="shared" si="100"/>
        <v>192303.89999999997</v>
      </c>
      <c r="H1713" s="170" t="s">
        <v>277</v>
      </c>
      <c r="I1713" s="94">
        <f t="shared" si="99"/>
        <v>17500</v>
      </c>
      <c r="J1713" s="115">
        <f t="shared" si="101"/>
        <v>45443</v>
      </c>
      <c r="K1713" s="116" t="s">
        <v>1866</v>
      </c>
    </row>
    <row r="1714" spans="1:11" x14ac:dyDescent="0.15">
      <c r="A1714" s="7" t="s">
        <v>2619</v>
      </c>
      <c r="B1714" s="66">
        <v>45447</v>
      </c>
      <c r="C1714" s="113" t="s">
        <v>1892</v>
      </c>
      <c r="D1714" s="126" t="s">
        <v>3582</v>
      </c>
      <c r="E1714" s="91">
        <v>1812</v>
      </c>
      <c r="F1714" s="91">
        <v>0</v>
      </c>
      <c r="G1714" s="92">
        <f t="shared" si="100"/>
        <v>190491.89999999997</v>
      </c>
      <c r="H1714" s="170"/>
      <c r="I1714" s="94">
        <f t="shared" si="99"/>
        <v>-1812</v>
      </c>
      <c r="J1714" s="115">
        <f t="shared" si="101"/>
        <v>45473</v>
      </c>
      <c r="K1714" s="116" t="s">
        <v>1878</v>
      </c>
    </row>
    <row r="1715" spans="1:11" x14ac:dyDescent="0.15">
      <c r="A1715" s="7" t="s">
        <v>2619</v>
      </c>
      <c r="B1715" s="66">
        <v>45447</v>
      </c>
      <c r="C1715" s="113" t="s">
        <v>1905</v>
      </c>
      <c r="D1715" s="126" t="s">
        <v>3728</v>
      </c>
      <c r="E1715" s="91">
        <v>200.59</v>
      </c>
      <c r="F1715" s="91">
        <v>0</v>
      </c>
      <c r="G1715" s="92">
        <f t="shared" si="100"/>
        <v>190291.30999999997</v>
      </c>
      <c r="H1715" s="170"/>
      <c r="I1715" s="94">
        <f t="shared" si="99"/>
        <v>-200.59</v>
      </c>
      <c r="J1715" s="115">
        <f t="shared" si="101"/>
        <v>45473</v>
      </c>
      <c r="K1715" s="116" t="s">
        <v>1882</v>
      </c>
    </row>
    <row r="1716" spans="1:11" x14ac:dyDescent="0.15">
      <c r="A1716" s="7" t="s">
        <v>2619</v>
      </c>
      <c r="B1716" s="66">
        <v>45447</v>
      </c>
      <c r="C1716" s="113" t="s">
        <v>2723</v>
      </c>
      <c r="D1716" s="126" t="s">
        <v>3729</v>
      </c>
      <c r="E1716" s="91">
        <v>0</v>
      </c>
      <c r="F1716" s="91">
        <v>1500</v>
      </c>
      <c r="G1716" s="92">
        <f t="shared" si="100"/>
        <v>191791.30999999997</v>
      </c>
      <c r="H1716" s="170"/>
      <c r="I1716" s="94">
        <f t="shared" si="99"/>
        <v>1500</v>
      </c>
      <c r="J1716" s="115">
        <f t="shared" si="101"/>
        <v>45473</v>
      </c>
      <c r="K1716" s="116" t="s">
        <v>1866</v>
      </c>
    </row>
    <row r="1717" spans="1:11" x14ac:dyDescent="0.15">
      <c r="A1717" s="7" t="s">
        <v>2619</v>
      </c>
      <c r="B1717" s="66">
        <v>45447</v>
      </c>
      <c r="C1717" s="113" t="s">
        <v>2922</v>
      </c>
      <c r="D1717" s="126" t="s">
        <v>3730</v>
      </c>
      <c r="E1717" s="91">
        <v>0</v>
      </c>
      <c r="F1717" s="91">
        <v>1500</v>
      </c>
      <c r="G1717" s="92">
        <f t="shared" si="100"/>
        <v>193291.30999999997</v>
      </c>
      <c r="H1717" s="170"/>
      <c r="I1717" s="94">
        <f t="shared" si="99"/>
        <v>1500</v>
      </c>
      <c r="J1717" s="115">
        <f t="shared" si="101"/>
        <v>45473</v>
      </c>
      <c r="K1717" s="116" t="s">
        <v>1866</v>
      </c>
    </row>
    <row r="1718" spans="1:11" x14ac:dyDescent="0.15">
      <c r="A1718" s="7" t="s">
        <v>2619</v>
      </c>
      <c r="B1718" s="66">
        <v>45447</v>
      </c>
      <c r="C1718" s="113" t="s">
        <v>2628</v>
      </c>
      <c r="D1718" s="126" t="s">
        <v>3731</v>
      </c>
      <c r="E1718" s="91">
        <v>0</v>
      </c>
      <c r="F1718" s="91">
        <v>1600</v>
      </c>
      <c r="G1718" s="92">
        <f t="shared" si="100"/>
        <v>194891.30999999997</v>
      </c>
      <c r="H1718" s="170"/>
      <c r="I1718" s="94">
        <f t="shared" si="99"/>
        <v>1600</v>
      </c>
      <c r="J1718" s="115">
        <f t="shared" si="101"/>
        <v>45473</v>
      </c>
      <c r="K1718" s="116" t="s">
        <v>1866</v>
      </c>
    </row>
    <row r="1719" spans="1:11" x14ac:dyDescent="0.15">
      <c r="A1719" s="7" t="s">
        <v>2619</v>
      </c>
      <c r="B1719" s="66">
        <v>45447</v>
      </c>
      <c r="C1719" s="113" t="s">
        <v>2887</v>
      </c>
      <c r="D1719" s="126" t="s">
        <v>3732</v>
      </c>
      <c r="E1719" s="91">
        <v>0</v>
      </c>
      <c r="F1719" s="91">
        <v>2220</v>
      </c>
      <c r="G1719" s="92">
        <f t="shared" si="100"/>
        <v>197111.30999999997</v>
      </c>
      <c r="H1719" s="170"/>
      <c r="I1719" s="94">
        <f t="shared" si="99"/>
        <v>2220</v>
      </c>
      <c r="J1719" s="115">
        <f t="shared" si="101"/>
        <v>45473</v>
      </c>
      <c r="K1719" s="116" t="s">
        <v>1866</v>
      </c>
    </row>
    <row r="1720" spans="1:11" x14ac:dyDescent="0.15">
      <c r="A1720" s="7" t="s">
        <v>2619</v>
      </c>
      <c r="B1720" s="66">
        <v>45447</v>
      </c>
      <c r="C1720" s="113" t="s">
        <v>2106</v>
      </c>
      <c r="D1720" s="126" t="s">
        <v>3246</v>
      </c>
      <c r="E1720" s="91">
        <v>0</v>
      </c>
      <c r="F1720" s="91">
        <v>25000</v>
      </c>
      <c r="G1720" s="92">
        <f t="shared" si="100"/>
        <v>222111.30999999997</v>
      </c>
      <c r="H1720" s="170"/>
      <c r="I1720" s="94">
        <f t="shared" si="99"/>
        <v>25000</v>
      </c>
      <c r="J1720" s="115">
        <f t="shared" si="101"/>
        <v>45473</v>
      </c>
      <c r="K1720" s="116" t="s">
        <v>1866</v>
      </c>
    </row>
    <row r="1721" spans="1:11" x14ac:dyDescent="0.15">
      <c r="A1721" s="7" t="s">
        <v>2619</v>
      </c>
      <c r="B1721" s="66">
        <v>45447</v>
      </c>
      <c r="C1721" s="113" t="s">
        <v>2658</v>
      </c>
      <c r="D1721" s="126" t="s">
        <v>3733</v>
      </c>
      <c r="E1721" s="91">
        <v>0</v>
      </c>
      <c r="F1721" s="91">
        <v>2531.11</v>
      </c>
      <c r="G1721" s="92">
        <f t="shared" si="100"/>
        <v>224642.41999999995</v>
      </c>
      <c r="H1721" s="170"/>
      <c r="I1721" s="94">
        <f t="shared" si="99"/>
        <v>2531.11</v>
      </c>
      <c r="J1721" s="115">
        <f t="shared" si="101"/>
        <v>45473</v>
      </c>
      <c r="K1721" s="116" t="s">
        <v>1866</v>
      </c>
    </row>
    <row r="1722" spans="1:11" x14ac:dyDescent="0.15">
      <c r="A1722" s="7" t="s">
        <v>2619</v>
      </c>
      <c r="B1722" s="66">
        <v>45447</v>
      </c>
      <c r="C1722" s="113" t="s">
        <v>1892</v>
      </c>
      <c r="D1722" s="126" t="s">
        <v>3442</v>
      </c>
      <c r="E1722" s="91">
        <v>3414.26</v>
      </c>
      <c r="F1722" s="91">
        <v>0</v>
      </c>
      <c r="G1722" s="92">
        <f t="shared" si="100"/>
        <v>221228.15999999995</v>
      </c>
      <c r="H1722" s="170"/>
      <c r="I1722" s="94">
        <f t="shared" si="99"/>
        <v>-3414.26</v>
      </c>
      <c r="J1722" s="115">
        <f t="shared" si="101"/>
        <v>45473</v>
      </c>
      <c r="K1722" s="116" t="s">
        <v>1878</v>
      </c>
    </row>
    <row r="1723" spans="1:11" x14ac:dyDescent="0.15">
      <c r="A1723" s="7" t="s">
        <v>2619</v>
      </c>
      <c r="B1723" s="66">
        <v>45447</v>
      </c>
      <c r="C1723" s="113" t="s">
        <v>1892</v>
      </c>
      <c r="D1723" s="126" t="s">
        <v>3734</v>
      </c>
      <c r="E1723" s="91">
        <v>50.46</v>
      </c>
      <c r="F1723" s="91">
        <v>0</v>
      </c>
      <c r="G1723" s="92">
        <f t="shared" si="100"/>
        <v>221177.69999999995</v>
      </c>
      <c r="H1723" s="170"/>
      <c r="I1723" s="94">
        <f t="shared" si="99"/>
        <v>-50.46</v>
      </c>
      <c r="J1723" s="115">
        <f t="shared" si="101"/>
        <v>45473</v>
      </c>
      <c r="K1723" s="116" t="s">
        <v>1878</v>
      </c>
    </row>
    <row r="1724" spans="1:11" x14ac:dyDescent="0.15">
      <c r="A1724" s="7" t="s">
        <v>2619</v>
      </c>
      <c r="B1724" s="66">
        <v>45447</v>
      </c>
      <c r="C1724" s="113" t="s">
        <v>1892</v>
      </c>
      <c r="D1724" s="126" t="s">
        <v>3735</v>
      </c>
      <c r="E1724" s="91">
        <v>630.20000000000005</v>
      </c>
      <c r="F1724" s="91">
        <v>0</v>
      </c>
      <c r="G1724" s="92">
        <f t="shared" si="100"/>
        <v>220547.49999999994</v>
      </c>
      <c r="H1724" s="170"/>
      <c r="I1724" s="94">
        <f t="shared" si="99"/>
        <v>-630.20000000000005</v>
      </c>
      <c r="J1724" s="115">
        <f t="shared" si="101"/>
        <v>45473</v>
      </c>
      <c r="K1724" s="116" t="s">
        <v>1878</v>
      </c>
    </row>
    <row r="1725" spans="1:11" x14ac:dyDescent="0.15">
      <c r="A1725" s="7" t="s">
        <v>2619</v>
      </c>
      <c r="B1725" s="66">
        <v>45447</v>
      </c>
      <c r="C1725" s="113" t="s">
        <v>1892</v>
      </c>
      <c r="D1725" s="126" t="s">
        <v>3736</v>
      </c>
      <c r="E1725" s="91">
        <v>894.97</v>
      </c>
      <c r="F1725" s="91">
        <v>0</v>
      </c>
      <c r="G1725" s="92">
        <f t="shared" si="100"/>
        <v>219652.52999999994</v>
      </c>
      <c r="H1725" s="170"/>
      <c r="I1725" s="94">
        <f t="shared" si="99"/>
        <v>-894.97</v>
      </c>
      <c r="J1725" s="115">
        <f t="shared" si="101"/>
        <v>45473</v>
      </c>
      <c r="K1725" s="116" t="s">
        <v>1878</v>
      </c>
    </row>
    <row r="1726" spans="1:11" x14ac:dyDescent="0.15">
      <c r="A1726" s="7" t="s">
        <v>2619</v>
      </c>
      <c r="B1726" s="66">
        <v>45447</v>
      </c>
      <c r="C1726" s="113" t="s">
        <v>1892</v>
      </c>
      <c r="D1726" s="126" t="s">
        <v>3513</v>
      </c>
      <c r="E1726" s="91">
        <v>1811</v>
      </c>
      <c r="F1726" s="91">
        <v>0</v>
      </c>
      <c r="G1726" s="92">
        <f t="shared" si="100"/>
        <v>217841.52999999994</v>
      </c>
      <c r="H1726" s="170"/>
      <c r="I1726" s="94">
        <f t="shared" si="99"/>
        <v>-1811</v>
      </c>
      <c r="J1726" s="115">
        <f t="shared" si="101"/>
        <v>45473</v>
      </c>
      <c r="K1726" s="116" t="s">
        <v>1878</v>
      </c>
    </row>
    <row r="1727" spans="1:11" x14ac:dyDescent="0.15">
      <c r="A1727" s="7" t="s">
        <v>2619</v>
      </c>
      <c r="B1727" s="66">
        <v>45447</v>
      </c>
      <c r="C1727" s="113" t="s">
        <v>1892</v>
      </c>
      <c r="D1727" s="126" t="s">
        <v>3514</v>
      </c>
      <c r="E1727" s="91">
        <v>352</v>
      </c>
      <c r="F1727" s="91">
        <v>0</v>
      </c>
      <c r="G1727" s="92">
        <f t="shared" si="100"/>
        <v>217489.52999999994</v>
      </c>
      <c r="H1727" s="170"/>
      <c r="I1727" s="94">
        <f t="shared" si="99"/>
        <v>-352</v>
      </c>
      <c r="J1727" s="115">
        <f t="shared" si="101"/>
        <v>45473</v>
      </c>
      <c r="K1727" s="116" t="s">
        <v>1878</v>
      </c>
    </row>
    <row r="1728" spans="1:11" x14ac:dyDescent="0.15">
      <c r="A1728" s="7" t="s">
        <v>2619</v>
      </c>
      <c r="B1728" s="66">
        <v>45447</v>
      </c>
      <c r="C1728" s="113" t="s">
        <v>1892</v>
      </c>
      <c r="D1728" s="126" t="s">
        <v>3515</v>
      </c>
      <c r="E1728" s="91">
        <v>1679</v>
      </c>
      <c r="F1728" s="91">
        <v>0</v>
      </c>
      <c r="G1728" s="92">
        <f t="shared" si="100"/>
        <v>215810.52999999994</v>
      </c>
      <c r="H1728" s="170"/>
      <c r="I1728" s="94">
        <f t="shared" si="99"/>
        <v>-1679</v>
      </c>
      <c r="J1728" s="115">
        <f t="shared" si="101"/>
        <v>45473</v>
      </c>
      <c r="K1728" s="116" t="s">
        <v>1878</v>
      </c>
    </row>
    <row r="1729" spans="1:11" x14ac:dyDescent="0.15">
      <c r="A1729" s="7" t="s">
        <v>2619</v>
      </c>
      <c r="B1729" s="66">
        <v>45447</v>
      </c>
      <c r="C1729" s="113" t="s">
        <v>1892</v>
      </c>
      <c r="D1729" s="126" t="s">
        <v>3517</v>
      </c>
      <c r="E1729" s="91">
        <v>1077</v>
      </c>
      <c r="F1729" s="91">
        <v>0</v>
      </c>
      <c r="G1729" s="92">
        <f t="shared" si="100"/>
        <v>214733.52999999994</v>
      </c>
      <c r="H1729" s="170"/>
      <c r="I1729" s="94">
        <f t="shared" si="99"/>
        <v>-1077</v>
      </c>
      <c r="J1729" s="115">
        <f t="shared" si="101"/>
        <v>45473</v>
      </c>
      <c r="K1729" s="116" t="s">
        <v>1878</v>
      </c>
    </row>
    <row r="1730" spans="1:11" x14ac:dyDescent="0.15">
      <c r="A1730" s="7" t="s">
        <v>2619</v>
      </c>
      <c r="B1730" s="66">
        <v>45447</v>
      </c>
      <c r="C1730" s="113" t="s">
        <v>1892</v>
      </c>
      <c r="D1730" s="126" t="s">
        <v>1959</v>
      </c>
      <c r="E1730" s="91">
        <v>1640</v>
      </c>
      <c r="F1730" s="91">
        <v>0</v>
      </c>
      <c r="G1730" s="92">
        <f t="shared" si="100"/>
        <v>213093.52999999994</v>
      </c>
      <c r="H1730" s="170"/>
      <c r="I1730" s="94">
        <f t="shared" si="99"/>
        <v>-1640</v>
      </c>
      <c r="J1730" s="115">
        <f t="shared" si="101"/>
        <v>45473</v>
      </c>
      <c r="K1730" s="116" t="s">
        <v>1878</v>
      </c>
    </row>
    <row r="1731" spans="1:11" x14ac:dyDescent="0.15">
      <c r="A1731" s="7" t="s">
        <v>2619</v>
      </c>
      <c r="B1731" s="66">
        <v>45447</v>
      </c>
      <c r="C1731" s="113" t="s">
        <v>1892</v>
      </c>
      <c r="D1731" s="126" t="s">
        <v>3301</v>
      </c>
      <c r="E1731" s="91">
        <v>251</v>
      </c>
      <c r="F1731" s="91">
        <v>0</v>
      </c>
      <c r="G1731" s="92">
        <f t="shared" si="100"/>
        <v>212842.52999999994</v>
      </c>
      <c r="H1731" s="170"/>
      <c r="I1731" s="94">
        <f t="shared" si="99"/>
        <v>-251</v>
      </c>
      <c r="J1731" s="115">
        <f t="shared" si="101"/>
        <v>45473</v>
      </c>
      <c r="K1731" s="116" t="s">
        <v>1878</v>
      </c>
    </row>
    <row r="1732" spans="1:11" x14ac:dyDescent="0.15">
      <c r="A1732" s="7" t="s">
        <v>2619</v>
      </c>
      <c r="B1732" s="66">
        <v>45447</v>
      </c>
      <c r="C1732" s="113" t="s">
        <v>1892</v>
      </c>
      <c r="D1732" s="126" t="s">
        <v>3584</v>
      </c>
      <c r="E1732" s="91">
        <v>348</v>
      </c>
      <c r="F1732" s="91">
        <v>0</v>
      </c>
      <c r="G1732" s="92">
        <f t="shared" si="100"/>
        <v>212494.52999999994</v>
      </c>
      <c r="H1732" s="170"/>
      <c r="I1732" s="94">
        <f t="shared" si="99"/>
        <v>-348</v>
      </c>
      <c r="J1732" s="115">
        <f t="shared" si="101"/>
        <v>45473</v>
      </c>
      <c r="K1732" s="116" t="s">
        <v>1878</v>
      </c>
    </row>
    <row r="1733" spans="1:11" x14ac:dyDescent="0.15">
      <c r="A1733" s="7" t="s">
        <v>2619</v>
      </c>
      <c r="B1733" s="66">
        <v>45447</v>
      </c>
      <c r="C1733" s="113" t="s">
        <v>1892</v>
      </c>
      <c r="D1733" s="126" t="s">
        <v>3585</v>
      </c>
      <c r="E1733" s="91">
        <v>727</v>
      </c>
      <c r="F1733" s="91">
        <v>0</v>
      </c>
      <c r="G1733" s="92">
        <f t="shared" si="100"/>
        <v>211767.52999999994</v>
      </c>
      <c r="H1733" s="170"/>
      <c r="I1733" s="94">
        <f t="shared" si="99"/>
        <v>-727</v>
      </c>
      <c r="J1733" s="115">
        <f t="shared" si="101"/>
        <v>45473</v>
      </c>
      <c r="K1733" s="116" t="s">
        <v>1878</v>
      </c>
    </row>
    <row r="1734" spans="1:11" x14ac:dyDescent="0.15">
      <c r="A1734" s="7" t="s">
        <v>2619</v>
      </c>
      <c r="B1734" s="66">
        <v>45447</v>
      </c>
      <c r="C1734" s="113" t="s">
        <v>1892</v>
      </c>
      <c r="D1734" s="126" t="s">
        <v>1957</v>
      </c>
      <c r="E1734" s="91">
        <v>1493</v>
      </c>
      <c r="F1734" s="91">
        <v>0</v>
      </c>
      <c r="G1734" s="92">
        <f t="shared" si="100"/>
        <v>210274.52999999994</v>
      </c>
      <c r="H1734" s="170"/>
      <c r="I1734" s="94">
        <f t="shared" si="99"/>
        <v>-1493</v>
      </c>
      <c r="J1734" s="115">
        <f t="shared" si="101"/>
        <v>45473</v>
      </c>
      <c r="K1734" s="116" t="s">
        <v>1878</v>
      </c>
    </row>
    <row r="1735" spans="1:11" x14ac:dyDescent="0.15">
      <c r="A1735" s="7" t="s">
        <v>2619</v>
      </c>
      <c r="B1735" s="66">
        <v>45447</v>
      </c>
      <c r="C1735" s="113" t="s">
        <v>1892</v>
      </c>
      <c r="D1735" s="126" t="s">
        <v>1958</v>
      </c>
      <c r="E1735" s="91">
        <v>727</v>
      </c>
      <c r="F1735" s="91">
        <v>0</v>
      </c>
      <c r="G1735" s="92">
        <f t="shared" si="100"/>
        <v>209547.52999999994</v>
      </c>
      <c r="H1735" s="170"/>
      <c r="I1735" s="94">
        <f t="shared" ref="I1735:I1798" si="102">-E1735+F1735</f>
        <v>-727</v>
      </c>
      <c r="J1735" s="115">
        <f t="shared" si="101"/>
        <v>45473</v>
      </c>
      <c r="K1735" s="116" t="s">
        <v>1878</v>
      </c>
    </row>
    <row r="1736" spans="1:11" x14ac:dyDescent="0.15">
      <c r="A1736" s="7" t="s">
        <v>2619</v>
      </c>
      <c r="B1736" s="66">
        <v>45447</v>
      </c>
      <c r="C1736" s="113" t="s">
        <v>2131</v>
      </c>
      <c r="D1736" s="126" t="s">
        <v>3737</v>
      </c>
      <c r="E1736" s="91">
        <v>590.89</v>
      </c>
      <c r="F1736" s="91">
        <v>0</v>
      </c>
      <c r="G1736" s="92">
        <f t="shared" si="100"/>
        <v>208956.63999999993</v>
      </c>
      <c r="H1736" s="170"/>
      <c r="I1736" s="94">
        <f t="shared" si="102"/>
        <v>-590.89</v>
      </c>
      <c r="J1736" s="115">
        <f t="shared" si="101"/>
        <v>45473</v>
      </c>
      <c r="K1736" s="116" t="s">
        <v>1882</v>
      </c>
    </row>
    <row r="1737" spans="1:11" x14ac:dyDescent="0.15">
      <c r="A1737" s="7" t="s">
        <v>2619</v>
      </c>
      <c r="B1737" s="66">
        <v>45447</v>
      </c>
      <c r="C1737" s="113" t="s">
        <v>2131</v>
      </c>
      <c r="D1737" s="126" t="s">
        <v>3738</v>
      </c>
      <c r="E1737" s="91">
        <v>591.48</v>
      </c>
      <c r="F1737" s="91">
        <v>0</v>
      </c>
      <c r="G1737" s="92">
        <f t="shared" si="100"/>
        <v>208365.15999999992</v>
      </c>
      <c r="H1737" s="170"/>
      <c r="I1737" s="94">
        <f t="shared" si="102"/>
        <v>-591.48</v>
      </c>
      <c r="J1737" s="115">
        <f t="shared" si="101"/>
        <v>45473</v>
      </c>
      <c r="K1737" s="116" t="s">
        <v>1882</v>
      </c>
    </row>
    <row r="1738" spans="1:11" x14ac:dyDescent="0.15">
      <c r="A1738" s="7" t="s">
        <v>2619</v>
      </c>
      <c r="B1738" s="66">
        <v>45447</v>
      </c>
      <c r="C1738" s="113" t="s">
        <v>2131</v>
      </c>
      <c r="D1738" s="126" t="s">
        <v>3739</v>
      </c>
      <c r="E1738" s="91">
        <v>536.45000000000005</v>
      </c>
      <c r="F1738" s="91">
        <v>0</v>
      </c>
      <c r="G1738" s="92">
        <f t="shared" si="100"/>
        <v>207828.7099999999</v>
      </c>
      <c r="H1738" s="170"/>
      <c r="I1738" s="94">
        <f t="shared" si="102"/>
        <v>-536.45000000000005</v>
      </c>
      <c r="J1738" s="115">
        <f t="shared" si="101"/>
        <v>45473</v>
      </c>
      <c r="K1738" s="116" t="s">
        <v>1882</v>
      </c>
    </row>
    <row r="1739" spans="1:11" x14ac:dyDescent="0.15">
      <c r="A1739" s="7" t="s">
        <v>2619</v>
      </c>
      <c r="B1739" s="66">
        <v>45447</v>
      </c>
      <c r="C1739" s="113" t="s">
        <v>1905</v>
      </c>
      <c r="D1739" s="126" t="s">
        <v>3740</v>
      </c>
      <c r="E1739" s="91">
        <v>39.880000000000003</v>
      </c>
      <c r="F1739" s="91">
        <v>0</v>
      </c>
      <c r="G1739" s="92">
        <f t="shared" si="100"/>
        <v>207788.8299999999</v>
      </c>
      <c r="H1739" s="170"/>
      <c r="I1739" s="94">
        <f t="shared" si="102"/>
        <v>-39.880000000000003</v>
      </c>
      <c r="J1739" s="115">
        <f t="shared" si="101"/>
        <v>45473</v>
      </c>
      <c r="K1739" s="116" t="s">
        <v>1882</v>
      </c>
    </row>
    <row r="1740" spans="1:11" x14ac:dyDescent="0.15">
      <c r="A1740" s="7" t="s">
        <v>2619</v>
      </c>
      <c r="B1740" s="66">
        <v>45447</v>
      </c>
      <c r="C1740" s="113" t="s">
        <v>1905</v>
      </c>
      <c r="D1740" s="126" t="s">
        <v>3741</v>
      </c>
      <c r="E1740" s="91">
        <v>27.63</v>
      </c>
      <c r="F1740" s="91">
        <v>0</v>
      </c>
      <c r="G1740" s="92">
        <f t="shared" si="100"/>
        <v>207761.1999999999</v>
      </c>
      <c r="H1740" s="170"/>
      <c r="I1740" s="94">
        <f t="shared" si="102"/>
        <v>-27.63</v>
      </c>
      <c r="J1740" s="115">
        <f t="shared" si="101"/>
        <v>45473</v>
      </c>
      <c r="K1740" s="116" t="s">
        <v>1882</v>
      </c>
    </row>
    <row r="1741" spans="1:11" x14ac:dyDescent="0.15">
      <c r="A1741" s="7" t="s">
        <v>2619</v>
      </c>
      <c r="B1741" s="66">
        <v>45447</v>
      </c>
      <c r="C1741" s="113" t="s">
        <v>1905</v>
      </c>
      <c r="D1741" s="126" t="s">
        <v>3742</v>
      </c>
      <c r="E1741" s="91">
        <v>143.31</v>
      </c>
      <c r="F1741" s="91">
        <v>0</v>
      </c>
      <c r="G1741" s="92">
        <f t="shared" si="100"/>
        <v>207617.8899999999</v>
      </c>
      <c r="H1741" s="170"/>
      <c r="I1741" s="94">
        <f t="shared" si="102"/>
        <v>-143.31</v>
      </c>
      <c r="J1741" s="115">
        <f t="shared" si="101"/>
        <v>45473</v>
      </c>
      <c r="K1741" s="116" t="s">
        <v>1882</v>
      </c>
    </row>
    <row r="1742" spans="1:11" x14ac:dyDescent="0.15">
      <c r="A1742" s="7" t="s">
        <v>2619</v>
      </c>
      <c r="B1742" s="66">
        <v>45447</v>
      </c>
      <c r="C1742" s="113" t="s">
        <v>1905</v>
      </c>
      <c r="D1742" s="126" t="s">
        <v>3743</v>
      </c>
      <c r="E1742" s="91">
        <v>980.42</v>
      </c>
      <c r="F1742" s="91">
        <v>0</v>
      </c>
      <c r="G1742" s="92">
        <f t="shared" si="100"/>
        <v>206637.46999999988</v>
      </c>
      <c r="H1742" s="170"/>
      <c r="I1742" s="94">
        <f t="shared" si="102"/>
        <v>-980.42</v>
      </c>
      <c r="J1742" s="115">
        <f t="shared" si="101"/>
        <v>45473</v>
      </c>
      <c r="K1742" s="116" t="s">
        <v>1882</v>
      </c>
    </row>
    <row r="1743" spans="1:11" x14ac:dyDescent="0.15">
      <c r="A1743" s="7" t="s">
        <v>2619</v>
      </c>
      <c r="B1743" s="66">
        <v>45447</v>
      </c>
      <c r="C1743" s="113" t="s">
        <v>1892</v>
      </c>
      <c r="D1743" s="126" t="s">
        <v>3744</v>
      </c>
      <c r="E1743" s="91">
        <v>1102.3</v>
      </c>
      <c r="F1743" s="91">
        <v>0</v>
      </c>
      <c r="G1743" s="92">
        <f t="shared" si="100"/>
        <v>205535.1699999999</v>
      </c>
      <c r="H1743" s="170"/>
      <c r="I1743" s="94">
        <f t="shared" si="102"/>
        <v>-1102.3</v>
      </c>
      <c r="J1743" s="115">
        <f t="shared" si="101"/>
        <v>45473</v>
      </c>
      <c r="K1743" s="116" t="s">
        <v>1878</v>
      </c>
    </row>
    <row r="1744" spans="1:11" x14ac:dyDescent="0.15">
      <c r="A1744" s="7" t="s">
        <v>2619</v>
      </c>
      <c r="B1744" s="66">
        <v>45447</v>
      </c>
      <c r="C1744" s="113" t="s">
        <v>1892</v>
      </c>
      <c r="D1744" s="126" t="s">
        <v>3745</v>
      </c>
      <c r="E1744" s="91">
        <v>1965.83</v>
      </c>
      <c r="F1744" s="91">
        <v>0</v>
      </c>
      <c r="G1744" s="92">
        <f t="shared" si="100"/>
        <v>203569.33999999991</v>
      </c>
      <c r="H1744" s="170"/>
      <c r="I1744" s="94">
        <f t="shared" si="102"/>
        <v>-1965.83</v>
      </c>
      <c r="J1744" s="115">
        <f t="shared" si="101"/>
        <v>45473</v>
      </c>
      <c r="K1744" s="116" t="s">
        <v>1878</v>
      </c>
    </row>
    <row r="1745" spans="1:11" x14ac:dyDescent="0.15">
      <c r="A1745" s="7" t="s">
        <v>2619</v>
      </c>
      <c r="B1745" s="66">
        <v>45447</v>
      </c>
      <c r="C1745" s="113" t="s">
        <v>1892</v>
      </c>
      <c r="D1745" s="126" t="s">
        <v>3746</v>
      </c>
      <c r="E1745" s="91">
        <v>2072.58</v>
      </c>
      <c r="F1745" s="91">
        <v>0</v>
      </c>
      <c r="G1745" s="92">
        <f t="shared" si="100"/>
        <v>201496.75999999992</v>
      </c>
      <c r="H1745" s="170"/>
      <c r="I1745" s="94">
        <f t="shared" si="102"/>
        <v>-2072.58</v>
      </c>
      <c r="J1745" s="115">
        <f t="shared" si="101"/>
        <v>45473</v>
      </c>
      <c r="K1745" s="116" t="s">
        <v>1878</v>
      </c>
    </row>
    <row r="1746" spans="1:11" x14ac:dyDescent="0.15">
      <c r="A1746" s="7" t="s">
        <v>2619</v>
      </c>
      <c r="B1746" s="66">
        <v>45447</v>
      </c>
      <c r="C1746" s="113" t="s">
        <v>1892</v>
      </c>
      <c r="D1746" s="126" t="s">
        <v>3747</v>
      </c>
      <c r="E1746" s="91">
        <v>2203.02</v>
      </c>
      <c r="F1746" s="91">
        <v>0</v>
      </c>
      <c r="G1746" s="92">
        <f t="shared" si="100"/>
        <v>199293.73999999993</v>
      </c>
      <c r="H1746" s="170"/>
      <c r="I1746" s="94">
        <f t="shared" si="102"/>
        <v>-2203.02</v>
      </c>
      <c r="J1746" s="115">
        <f t="shared" si="101"/>
        <v>45473</v>
      </c>
      <c r="K1746" s="116" t="s">
        <v>1878</v>
      </c>
    </row>
    <row r="1747" spans="1:11" x14ac:dyDescent="0.15">
      <c r="A1747" s="7" t="s">
        <v>2619</v>
      </c>
      <c r="B1747" s="66">
        <v>45447</v>
      </c>
      <c r="C1747" s="113" t="s">
        <v>1892</v>
      </c>
      <c r="D1747" s="126" t="s">
        <v>3748</v>
      </c>
      <c r="E1747" s="91">
        <v>1261.3399999999999</v>
      </c>
      <c r="F1747" s="91">
        <v>0</v>
      </c>
      <c r="G1747" s="92">
        <f t="shared" si="100"/>
        <v>198032.39999999994</v>
      </c>
      <c r="H1747" s="170"/>
      <c r="I1747" s="94">
        <f t="shared" si="102"/>
        <v>-1261.3399999999999</v>
      </c>
      <c r="J1747" s="115">
        <f t="shared" si="101"/>
        <v>45473</v>
      </c>
      <c r="K1747" s="116" t="s">
        <v>1878</v>
      </c>
    </row>
    <row r="1748" spans="1:11" x14ac:dyDescent="0.15">
      <c r="A1748" s="7" t="s">
        <v>2619</v>
      </c>
      <c r="B1748" s="66">
        <v>45447</v>
      </c>
      <c r="C1748" s="113" t="s">
        <v>1905</v>
      </c>
      <c r="D1748" s="126" t="s">
        <v>3749</v>
      </c>
      <c r="E1748" s="91">
        <v>9.27</v>
      </c>
      <c r="F1748" s="91">
        <v>0</v>
      </c>
      <c r="G1748" s="92">
        <f t="shared" si="100"/>
        <v>198023.12999999995</v>
      </c>
      <c r="H1748" s="170"/>
      <c r="I1748" s="94">
        <f t="shared" si="102"/>
        <v>-9.27</v>
      </c>
      <c r="J1748" s="115">
        <f t="shared" si="101"/>
        <v>45473</v>
      </c>
      <c r="K1748" s="116" t="s">
        <v>1882</v>
      </c>
    </row>
    <row r="1749" spans="1:11" x14ac:dyDescent="0.15">
      <c r="A1749" s="7" t="s">
        <v>2619</v>
      </c>
      <c r="B1749" s="66">
        <v>45447</v>
      </c>
      <c r="C1749" s="113" t="s">
        <v>1905</v>
      </c>
      <c r="D1749" s="126" t="s">
        <v>3750</v>
      </c>
      <c r="E1749" s="91">
        <v>9.06</v>
      </c>
      <c r="F1749" s="91">
        <v>0</v>
      </c>
      <c r="G1749" s="92">
        <f t="shared" si="100"/>
        <v>198014.06999999995</v>
      </c>
      <c r="H1749" s="170"/>
      <c r="I1749" s="94">
        <f t="shared" si="102"/>
        <v>-9.06</v>
      </c>
      <c r="J1749" s="115">
        <f t="shared" si="101"/>
        <v>45473</v>
      </c>
      <c r="K1749" s="116" t="s">
        <v>1882</v>
      </c>
    </row>
    <row r="1750" spans="1:11" x14ac:dyDescent="0.15">
      <c r="A1750" s="7" t="s">
        <v>2619</v>
      </c>
      <c r="B1750" s="66">
        <v>45447</v>
      </c>
      <c r="C1750" s="113" t="s">
        <v>3211</v>
      </c>
      <c r="D1750" s="126" t="s">
        <v>3751</v>
      </c>
      <c r="E1750" s="91">
        <v>2904</v>
      </c>
      <c r="F1750" s="91">
        <v>0</v>
      </c>
      <c r="G1750" s="92">
        <f t="shared" si="100"/>
        <v>195110.06999999995</v>
      </c>
      <c r="H1750" s="170"/>
      <c r="I1750" s="94">
        <f t="shared" si="102"/>
        <v>-2904</v>
      </c>
      <c r="J1750" s="115">
        <f t="shared" si="101"/>
        <v>45473</v>
      </c>
      <c r="K1750" s="116" t="s">
        <v>13</v>
      </c>
    </row>
    <row r="1751" spans="1:11" x14ac:dyDescent="0.15">
      <c r="A1751" s="7" t="s">
        <v>2619</v>
      </c>
      <c r="B1751" s="66">
        <v>45447</v>
      </c>
      <c r="C1751" s="113" t="s">
        <v>1995</v>
      </c>
      <c r="D1751" s="126" t="s">
        <v>3752</v>
      </c>
      <c r="E1751" s="91">
        <v>330</v>
      </c>
      <c r="F1751" s="91">
        <v>0</v>
      </c>
      <c r="G1751" s="92">
        <f t="shared" si="100"/>
        <v>194780.06999999995</v>
      </c>
      <c r="H1751" s="170"/>
      <c r="I1751" s="94">
        <f t="shared" si="102"/>
        <v>-330</v>
      </c>
      <c r="J1751" s="115">
        <f t="shared" si="101"/>
        <v>45473</v>
      </c>
      <c r="K1751" s="116" t="s">
        <v>13</v>
      </c>
    </row>
    <row r="1752" spans="1:11" x14ac:dyDescent="0.15">
      <c r="A1752" s="7" t="s">
        <v>2619</v>
      </c>
      <c r="B1752" s="66">
        <v>45447</v>
      </c>
      <c r="C1752" s="113" t="s">
        <v>1892</v>
      </c>
      <c r="D1752" s="126" t="s">
        <v>1951</v>
      </c>
      <c r="E1752" s="91">
        <v>246</v>
      </c>
      <c r="F1752" s="91">
        <v>0</v>
      </c>
      <c r="G1752" s="92">
        <f t="shared" si="100"/>
        <v>194534.06999999995</v>
      </c>
      <c r="H1752" s="170"/>
      <c r="I1752" s="94">
        <f t="shared" si="102"/>
        <v>-246</v>
      </c>
      <c r="J1752" s="115">
        <f t="shared" si="101"/>
        <v>45473</v>
      </c>
      <c r="K1752" s="116" t="s">
        <v>1878</v>
      </c>
    </row>
    <row r="1753" spans="1:11" x14ac:dyDescent="0.15">
      <c r="A1753" s="7" t="s">
        <v>2619</v>
      </c>
      <c r="B1753" s="66">
        <v>45447</v>
      </c>
      <c r="C1753" s="113" t="s">
        <v>1892</v>
      </c>
      <c r="D1753" s="126" t="s">
        <v>3594</v>
      </c>
      <c r="E1753" s="91">
        <v>514</v>
      </c>
      <c r="F1753" s="91">
        <v>0</v>
      </c>
      <c r="G1753" s="92">
        <f t="shared" si="100"/>
        <v>194020.06999999995</v>
      </c>
      <c r="H1753" s="170"/>
      <c r="I1753" s="94">
        <f t="shared" si="102"/>
        <v>-514</v>
      </c>
      <c r="J1753" s="115">
        <f t="shared" si="101"/>
        <v>45473</v>
      </c>
      <c r="K1753" s="116" t="s">
        <v>1878</v>
      </c>
    </row>
    <row r="1754" spans="1:11" x14ac:dyDescent="0.15">
      <c r="A1754" s="7" t="s">
        <v>2619</v>
      </c>
      <c r="B1754" s="66">
        <v>45447</v>
      </c>
      <c r="C1754" s="113" t="s">
        <v>1892</v>
      </c>
      <c r="D1754" s="126" t="s">
        <v>3753</v>
      </c>
      <c r="E1754" s="91">
        <v>965.69</v>
      </c>
      <c r="F1754" s="91">
        <v>0</v>
      </c>
      <c r="G1754" s="92">
        <f t="shared" si="100"/>
        <v>193054.37999999995</v>
      </c>
      <c r="H1754" s="170"/>
      <c r="I1754" s="94">
        <f t="shared" si="102"/>
        <v>-965.69</v>
      </c>
      <c r="J1754" s="115">
        <f t="shared" si="101"/>
        <v>45473</v>
      </c>
      <c r="K1754" s="116" t="s">
        <v>1878</v>
      </c>
    </row>
    <row r="1755" spans="1:11" x14ac:dyDescent="0.15">
      <c r="A1755" s="7" t="s">
        <v>2619</v>
      </c>
      <c r="B1755" s="66">
        <v>45447</v>
      </c>
      <c r="C1755" s="113" t="s">
        <v>1892</v>
      </c>
      <c r="D1755" s="126" t="s">
        <v>1949</v>
      </c>
      <c r="E1755" s="91">
        <v>565.17999999999995</v>
      </c>
      <c r="F1755" s="91">
        <v>0</v>
      </c>
      <c r="G1755" s="92">
        <f t="shared" si="100"/>
        <v>192489.19999999995</v>
      </c>
      <c r="H1755" s="170"/>
      <c r="I1755" s="94">
        <f t="shared" si="102"/>
        <v>-565.17999999999995</v>
      </c>
      <c r="J1755" s="115">
        <f t="shared" si="101"/>
        <v>45473</v>
      </c>
      <c r="K1755" s="116" t="s">
        <v>1878</v>
      </c>
    </row>
    <row r="1756" spans="1:11" x14ac:dyDescent="0.15">
      <c r="A1756" s="7" t="s">
        <v>2619</v>
      </c>
      <c r="B1756" s="66">
        <v>45447</v>
      </c>
      <c r="C1756" s="113" t="s">
        <v>1962</v>
      </c>
      <c r="D1756" s="126" t="s">
        <v>3754</v>
      </c>
      <c r="E1756" s="91">
        <v>0</v>
      </c>
      <c r="F1756" s="91">
        <v>2400</v>
      </c>
      <c r="G1756" s="92">
        <f t="shared" si="100"/>
        <v>194889.19999999995</v>
      </c>
      <c r="H1756" s="170"/>
      <c r="I1756" s="94">
        <f t="shared" si="102"/>
        <v>2400</v>
      </c>
      <c r="J1756" s="115">
        <f t="shared" si="101"/>
        <v>45473</v>
      </c>
      <c r="K1756" s="116" t="s">
        <v>1866</v>
      </c>
    </row>
    <row r="1757" spans="1:11" x14ac:dyDescent="0.15">
      <c r="A1757" s="7" t="s">
        <v>2619</v>
      </c>
      <c r="B1757" s="66">
        <v>45447</v>
      </c>
      <c r="C1757" s="113" t="s">
        <v>3577</v>
      </c>
      <c r="D1757" s="126" t="s">
        <v>3755</v>
      </c>
      <c r="E1757" s="91">
        <v>0</v>
      </c>
      <c r="F1757" s="91">
        <v>805.79</v>
      </c>
      <c r="G1757" s="92">
        <f t="shared" si="100"/>
        <v>195694.98999999996</v>
      </c>
      <c r="H1757" s="170"/>
      <c r="I1757" s="94">
        <f t="shared" si="102"/>
        <v>805.79</v>
      </c>
      <c r="J1757" s="115">
        <f t="shared" si="101"/>
        <v>45473</v>
      </c>
      <c r="K1757" s="116" t="s">
        <v>1866</v>
      </c>
    </row>
    <row r="1758" spans="1:11" x14ac:dyDescent="0.15">
      <c r="A1758" s="7" t="s">
        <v>2619</v>
      </c>
      <c r="B1758" s="66">
        <v>45447</v>
      </c>
      <c r="C1758" s="113" t="s">
        <v>2625</v>
      </c>
      <c r="D1758" s="126" t="s">
        <v>3756</v>
      </c>
      <c r="E1758" s="91">
        <v>0</v>
      </c>
      <c r="F1758" s="91">
        <v>600</v>
      </c>
      <c r="G1758" s="92">
        <f t="shared" si="100"/>
        <v>196294.98999999996</v>
      </c>
      <c r="H1758" s="170"/>
      <c r="I1758" s="94">
        <f t="shared" si="102"/>
        <v>600</v>
      </c>
      <c r="J1758" s="115">
        <f t="shared" si="101"/>
        <v>45473</v>
      </c>
      <c r="K1758" s="116" t="s">
        <v>1866</v>
      </c>
    </row>
    <row r="1759" spans="1:11" x14ac:dyDescent="0.15">
      <c r="A1759" s="7" t="s">
        <v>2619</v>
      </c>
      <c r="B1759" s="66">
        <v>45447</v>
      </c>
      <c r="C1759" s="113" t="s">
        <v>1978</v>
      </c>
      <c r="D1759" s="126" t="s">
        <v>3757</v>
      </c>
      <c r="E1759" s="91">
        <v>0</v>
      </c>
      <c r="F1759" s="91">
        <v>5000</v>
      </c>
      <c r="G1759" s="92">
        <f t="shared" si="100"/>
        <v>201294.98999999996</v>
      </c>
      <c r="H1759" s="170"/>
      <c r="I1759" s="94">
        <f t="shared" si="102"/>
        <v>5000</v>
      </c>
      <c r="J1759" s="115">
        <f t="shared" si="101"/>
        <v>45473</v>
      </c>
      <c r="K1759" s="116" t="s">
        <v>1866</v>
      </c>
    </row>
    <row r="1760" spans="1:11" x14ac:dyDescent="0.15">
      <c r="A1760" s="7" t="s">
        <v>2619</v>
      </c>
      <c r="B1760" s="66">
        <v>45447</v>
      </c>
      <c r="C1760" s="113" t="s">
        <v>1892</v>
      </c>
      <c r="D1760" s="126" t="s">
        <v>3758</v>
      </c>
      <c r="E1760" s="91">
        <v>1399.2</v>
      </c>
      <c r="F1760" s="91">
        <v>0</v>
      </c>
      <c r="G1760" s="92">
        <f t="shared" si="100"/>
        <v>199895.78999999995</v>
      </c>
      <c r="H1760" s="170"/>
      <c r="I1760" s="94">
        <f t="shared" si="102"/>
        <v>-1399.2</v>
      </c>
      <c r="J1760" s="115">
        <f t="shared" si="101"/>
        <v>45473</v>
      </c>
      <c r="K1760" s="116" t="s">
        <v>1878</v>
      </c>
    </row>
    <row r="1761" spans="1:11" x14ac:dyDescent="0.15">
      <c r="A1761" s="7" t="s">
        <v>2619</v>
      </c>
      <c r="B1761" s="66">
        <v>45447</v>
      </c>
      <c r="C1761" s="113" t="s">
        <v>1892</v>
      </c>
      <c r="D1761" s="126" t="s">
        <v>3759</v>
      </c>
      <c r="E1761" s="91">
        <v>4050.89</v>
      </c>
      <c r="F1761" s="91">
        <v>0</v>
      </c>
      <c r="G1761" s="92">
        <f t="shared" si="100"/>
        <v>195844.89999999994</v>
      </c>
      <c r="H1761" s="170"/>
      <c r="I1761" s="94">
        <f t="shared" si="102"/>
        <v>-4050.89</v>
      </c>
      <c r="J1761" s="115">
        <f t="shared" si="101"/>
        <v>45473</v>
      </c>
      <c r="K1761" s="116" t="s">
        <v>1878</v>
      </c>
    </row>
    <row r="1762" spans="1:11" x14ac:dyDescent="0.15">
      <c r="A1762" s="7" t="s">
        <v>2619</v>
      </c>
      <c r="B1762" s="66">
        <v>45447</v>
      </c>
      <c r="C1762" s="113" t="s">
        <v>1892</v>
      </c>
      <c r="D1762" s="126" t="s">
        <v>3760</v>
      </c>
      <c r="E1762" s="91">
        <v>953.51</v>
      </c>
      <c r="F1762" s="91">
        <v>0</v>
      </c>
      <c r="G1762" s="92">
        <f t="shared" si="100"/>
        <v>194891.38999999993</v>
      </c>
      <c r="H1762" s="170"/>
      <c r="I1762" s="94">
        <f t="shared" si="102"/>
        <v>-953.51</v>
      </c>
      <c r="J1762" s="115">
        <f t="shared" si="101"/>
        <v>45473</v>
      </c>
      <c r="K1762" s="116" t="s">
        <v>1878</v>
      </c>
    </row>
    <row r="1763" spans="1:11" x14ac:dyDescent="0.15">
      <c r="A1763" s="7" t="s">
        <v>2619</v>
      </c>
      <c r="B1763" s="66">
        <v>45447</v>
      </c>
      <c r="C1763" s="113" t="s">
        <v>1892</v>
      </c>
      <c r="D1763" s="126" t="s">
        <v>3512</v>
      </c>
      <c r="E1763" s="91">
        <v>1545</v>
      </c>
      <c r="F1763" s="91">
        <v>0</v>
      </c>
      <c r="G1763" s="92">
        <f t="shared" si="100"/>
        <v>193346.38999999993</v>
      </c>
      <c r="H1763" s="170"/>
      <c r="I1763" s="94">
        <f t="shared" si="102"/>
        <v>-1545</v>
      </c>
      <c r="J1763" s="115">
        <f t="shared" si="101"/>
        <v>45473</v>
      </c>
      <c r="K1763" s="116" t="s">
        <v>1878</v>
      </c>
    </row>
    <row r="1764" spans="1:11" x14ac:dyDescent="0.15">
      <c r="A1764" s="7" t="s">
        <v>2619</v>
      </c>
      <c r="B1764" s="66">
        <v>45447</v>
      </c>
      <c r="C1764" s="113" t="s">
        <v>1892</v>
      </c>
      <c r="D1764" s="126" t="s">
        <v>3516</v>
      </c>
      <c r="E1764" s="91">
        <v>620</v>
      </c>
      <c r="F1764" s="91">
        <v>0</v>
      </c>
      <c r="G1764" s="92">
        <f t="shared" si="100"/>
        <v>192726.38999999993</v>
      </c>
      <c r="H1764" s="170"/>
      <c r="I1764" s="94">
        <f t="shared" si="102"/>
        <v>-620</v>
      </c>
      <c r="J1764" s="115">
        <f t="shared" si="101"/>
        <v>45473</v>
      </c>
      <c r="K1764" s="116" t="s">
        <v>1878</v>
      </c>
    </row>
    <row r="1765" spans="1:11" x14ac:dyDescent="0.15">
      <c r="A1765" s="7" t="s">
        <v>2619</v>
      </c>
      <c r="B1765" s="66">
        <v>45447</v>
      </c>
      <c r="C1765" s="113" t="s">
        <v>1892</v>
      </c>
      <c r="D1765" s="126" t="s">
        <v>3519</v>
      </c>
      <c r="E1765" s="91">
        <v>1084</v>
      </c>
      <c r="F1765" s="91">
        <v>0</v>
      </c>
      <c r="G1765" s="92">
        <f t="shared" si="100"/>
        <v>191642.38999999993</v>
      </c>
      <c r="H1765" s="170"/>
      <c r="I1765" s="94">
        <f t="shared" si="102"/>
        <v>-1084</v>
      </c>
      <c r="J1765" s="115">
        <f t="shared" si="101"/>
        <v>45473</v>
      </c>
      <c r="K1765" s="116" t="s">
        <v>1878</v>
      </c>
    </row>
    <row r="1766" spans="1:11" x14ac:dyDescent="0.15">
      <c r="A1766" s="7" t="s">
        <v>2619</v>
      </c>
      <c r="B1766" s="66">
        <v>45447</v>
      </c>
      <c r="C1766" s="113" t="s">
        <v>1892</v>
      </c>
      <c r="D1766" s="126" t="s">
        <v>1938</v>
      </c>
      <c r="E1766" s="91">
        <v>582</v>
      </c>
      <c r="F1766" s="91">
        <v>0</v>
      </c>
      <c r="G1766" s="92">
        <f t="shared" si="100"/>
        <v>191060.38999999993</v>
      </c>
      <c r="H1766" s="170"/>
      <c r="I1766" s="94">
        <f t="shared" si="102"/>
        <v>-582</v>
      </c>
      <c r="J1766" s="115">
        <f t="shared" si="101"/>
        <v>45473</v>
      </c>
      <c r="K1766" s="116" t="s">
        <v>1878</v>
      </c>
    </row>
    <row r="1767" spans="1:11" x14ac:dyDescent="0.15">
      <c r="A1767" s="7" t="s">
        <v>2619</v>
      </c>
      <c r="B1767" s="66">
        <v>45447</v>
      </c>
      <c r="C1767" s="113" t="s">
        <v>1892</v>
      </c>
      <c r="D1767" s="126" t="s">
        <v>1954</v>
      </c>
      <c r="E1767" s="91">
        <v>122</v>
      </c>
      <c r="F1767" s="91">
        <v>0</v>
      </c>
      <c r="G1767" s="92">
        <f t="shared" si="100"/>
        <v>190938.38999999993</v>
      </c>
      <c r="H1767" s="170"/>
      <c r="I1767" s="94">
        <f t="shared" si="102"/>
        <v>-122</v>
      </c>
      <c r="J1767" s="115">
        <f t="shared" si="101"/>
        <v>45473</v>
      </c>
      <c r="K1767" s="116" t="s">
        <v>1878</v>
      </c>
    </row>
    <row r="1768" spans="1:11" x14ac:dyDescent="0.15">
      <c r="A1768" s="7" t="s">
        <v>2619</v>
      </c>
      <c r="B1768" s="66">
        <v>45447</v>
      </c>
      <c r="C1768" s="113" t="s">
        <v>1892</v>
      </c>
      <c r="D1768" s="126" t="s">
        <v>1953</v>
      </c>
      <c r="E1768" s="91">
        <v>134</v>
      </c>
      <c r="F1768" s="91">
        <v>0</v>
      </c>
      <c r="G1768" s="92">
        <f t="shared" ref="G1768:G1831" si="103">G1767+F1768-E1768</f>
        <v>190804.38999999993</v>
      </c>
      <c r="H1768" s="170"/>
      <c r="I1768" s="94">
        <f t="shared" si="102"/>
        <v>-134</v>
      </c>
      <c r="J1768" s="115">
        <f t="shared" ref="J1768:J1831" si="104">EOMONTH(B1768,0)</f>
        <v>45473</v>
      </c>
      <c r="K1768" s="116" t="s">
        <v>1878</v>
      </c>
    </row>
    <row r="1769" spans="1:11" x14ac:dyDescent="0.15">
      <c r="A1769" s="7" t="s">
        <v>2619</v>
      </c>
      <c r="B1769" s="66">
        <v>45447</v>
      </c>
      <c r="C1769" s="113" t="s">
        <v>2131</v>
      </c>
      <c r="D1769" s="126" t="s">
        <v>3761</v>
      </c>
      <c r="E1769" s="91">
        <v>438.73</v>
      </c>
      <c r="F1769" s="91">
        <v>0</v>
      </c>
      <c r="G1769" s="92">
        <f t="shared" si="103"/>
        <v>190365.65999999992</v>
      </c>
      <c r="H1769" s="170"/>
      <c r="I1769" s="94">
        <f t="shared" si="102"/>
        <v>-438.73</v>
      </c>
      <c r="J1769" s="115">
        <f t="shared" si="104"/>
        <v>45473</v>
      </c>
      <c r="K1769" s="116" t="s">
        <v>1882</v>
      </c>
    </row>
    <row r="1770" spans="1:11" x14ac:dyDescent="0.15">
      <c r="A1770" s="7" t="s">
        <v>2619</v>
      </c>
      <c r="B1770" s="66">
        <v>45447</v>
      </c>
      <c r="C1770" s="113" t="s">
        <v>1905</v>
      </c>
      <c r="D1770" s="126" t="s">
        <v>3762</v>
      </c>
      <c r="E1770" s="91">
        <v>54.76</v>
      </c>
      <c r="F1770" s="91">
        <v>0</v>
      </c>
      <c r="G1770" s="92">
        <f t="shared" si="103"/>
        <v>190310.89999999991</v>
      </c>
      <c r="H1770" s="170"/>
      <c r="I1770" s="94">
        <f t="shared" si="102"/>
        <v>-54.76</v>
      </c>
      <c r="J1770" s="115">
        <f t="shared" si="104"/>
        <v>45473</v>
      </c>
      <c r="K1770" s="116" t="s">
        <v>1882</v>
      </c>
    </row>
    <row r="1771" spans="1:11" x14ac:dyDescent="0.15">
      <c r="A1771" s="7" t="s">
        <v>2619</v>
      </c>
      <c r="B1771" s="66">
        <v>45447</v>
      </c>
      <c r="C1771" s="113" t="s">
        <v>1905</v>
      </c>
      <c r="D1771" s="126" t="s">
        <v>3763</v>
      </c>
      <c r="E1771" s="91">
        <v>10.09</v>
      </c>
      <c r="F1771" s="91">
        <v>0</v>
      </c>
      <c r="G1771" s="92">
        <f t="shared" si="103"/>
        <v>190300.80999999991</v>
      </c>
      <c r="H1771" s="170"/>
      <c r="I1771" s="94">
        <f t="shared" si="102"/>
        <v>-10.09</v>
      </c>
      <c r="J1771" s="115">
        <f t="shared" si="104"/>
        <v>45473</v>
      </c>
      <c r="K1771" s="116" t="s">
        <v>1882</v>
      </c>
    </row>
    <row r="1772" spans="1:11" x14ac:dyDescent="0.15">
      <c r="A1772" s="7" t="s">
        <v>2619</v>
      </c>
      <c r="B1772" s="66">
        <v>45447</v>
      </c>
      <c r="C1772" s="113" t="s">
        <v>1905</v>
      </c>
      <c r="D1772" s="126" t="s">
        <v>3764</v>
      </c>
      <c r="E1772" s="91">
        <v>234.7</v>
      </c>
      <c r="F1772" s="91">
        <v>0</v>
      </c>
      <c r="G1772" s="92">
        <f t="shared" si="103"/>
        <v>190066.1099999999</v>
      </c>
      <c r="H1772" s="170"/>
      <c r="I1772" s="94">
        <f t="shared" si="102"/>
        <v>-234.7</v>
      </c>
      <c r="J1772" s="115">
        <f t="shared" si="104"/>
        <v>45473</v>
      </c>
      <c r="K1772" s="116" t="s">
        <v>1882</v>
      </c>
    </row>
    <row r="1773" spans="1:11" x14ac:dyDescent="0.15">
      <c r="A1773" s="7" t="s">
        <v>2619</v>
      </c>
      <c r="B1773" s="66">
        <v>45447</v>
      </c>
      <c r="C1773" s="113" t="s">
        <v>1905</v>
      </c>
      <c r="D1773" s="126" t="s">
        <v>3765</v>
      </c>
      <c r="E1773" s="91">
        <v>270.52999999999997</v>
      </c>
      <c r="F1773" s="91">
        <v>0</v>
      </c>
      <c r="G1773" s="92">
        <f t="shared" si="103"/>
        <v>189795.5799999999</v>
      </c>
      <c r="H1773" s="170"/>
      <c r="I1773" s="94">
        <f t="shared" si="102"/>
        <v>-270.52999999999997</v>
      </c>
      <c r="J1773" s="115">
        <f t="shared" si="104"/>
        <v>45473</v>
      </c>
      <c r="K1773" s="116" t="s">
        <v>1882</v>
      </c>
    </row>
    <row r="1774" spans="1:11" x14ac:dyDescent="0.15">
      <c r="A1774" s="7" t="s">
        <v>2619</v>
      </c>
      <c r="B1774" s="66">
        <v>45447</v>
      </c>
      <c r="C1774" s="113" t="s">
        <v>1905</v>
      </c>
      <c r="D1774" s="126" t="s">
        <v>3766</v>
      </c>
      <c r="E1774" s="91">
        <v>1192.08</v>
      </c>
      <c r="F1774" s="91">
        <v>0</v>
      </c>
      <c r="G1774" s="92">
        <f t="shared" si="103"/>
        <v>188603.49999999991</v>
      </c>
      <c r="H1774" s="170"/>
      <c r="I1774" s="94">
        <f t="shared" si="102"/>
        <v>-1192.08</v>
      </c>
      <c r="J1774" s="115">
        <f t="shared" si="104"/>
        <v>45473</v>
      </c>
      <c r="K1774" s="116" t="s">
        <v>1882</v>
      </c>
    </row>
    <row r="1775" spans="1:11" x14ac:dyDescent="0.15">
      <c r="A1775" s="7" t="s">
        <v>2619</v>
      </c>
      <c r="B1775" s="66">
        <v>45447</v>
      </c>
      <c r="C1775" s="113" t="s">
        <v>1892</v>
      </c>
      <c r="D1775" s="126" t="s">
        <v>3767</v>
      </c>
      <c r="E1775" s="91">
        <v>3764.27</v>
      </c>
      <c r="F1775" s="91">
        <v>0</v>
      </c>
      <c r="G1775" s="92">
        <f t="shared" si="103"/>
        <v>184839.22999999992</v>
      </c>
      <c r="H1775" s="170"/>
      <c r="I1775" s="94">
        <f t="shared" si="102"/>
        <v>-3764.27</v>
      </c>
      <c r="J1775" s="115">
        <f t="shared" si="104"/>
        <v>45473</v>
      </c>
      <c r="K1775" s="116" t="s">
        <v>1878</v>
      </c>
    </row>
    <row r="1776" spans="1:11" x14ac:dyDescent="0.15">
      <c r="A1776" s="7" t="s">
        <v>2619</v>
      </c>
      <c r="B1776" s="66">
        <v>45447</v>
      </c>
      <c r="C1776" s="113" t="s">
        <v>1892</v>
      </c>
      <c r="D1776" s="126" t="s">
        <v>3768</v>
      </c>
      <c r="E1776" s="91">
        <v>2080.73</v>
      </c>
      <c r="F1776" s="91">
        <v>0</v>
      </c>
      <c r="G1776" s="92">
        <f t="shared" si="103"/>
        <v>182758.49999999991</v>
      </c>
      <c r="H1776" s="170"/>
      <c r="I1776" s="94">
        <f t="shared" si="102"/>
        <v>-2080.73</v>
      </c>
      <c r="J1776" s="115">
        <f t="shared" si="104"/>
        <v>45473</v>
      </c>
      <c r="K1776" s="116" t="s">
        <v>1878</v>
      </c>
    </row>
    <row r="1777" spans="1:11" x14ac:dyDescent="0.15">
      <c r="A1777" s="7" t="s">
        <v>2619</v>
      </c>
      <c r="B1777" s="66">
        <v>45447</v>
      </c>
      <c r="C1777" s="113" t="s">
        <v>1892</v>
      </c>
      <c r="D1777" s="126" t="s">
        <v>2960</v>
      </c>
      <c r="E1777" s="91">
        <v>1468.57</v>
      </c>
      <c r="F1777" s="91">
        <v>0</v>
      </c>
      <c r="G1777" s="92">
        <f t="shared" si="103"/>
        <v>181289.92999999991</v>
      </c>
      <c r="H1777" s="170"/>
      <c r="I1777" s="94">
        <f t="shared" si="102"/>
        <v>-1468.57</v>
      </c>
      <c r="J1777" s="115">
        <f t="shared" si="104"/>
        <v>45473</v>
      </c>
      <c r="K1777" s="116" t="s">
        <v>1878</v>
      </c>
    </row>
    <row r="1778" spans="1:11" x14ac:dyDescent="0.15">
      <c r="A1778" s="7" t="s">
        <v>2619</v>
      </c>
      <c r="B1778" s="66">
        <v>45447</v>
      </c>
      <c r="C1778" s="113" t="s">
        <v>1905</v>
      </c>
      <c r="D1778" s="126" t="s">
        <v>3769</v>
      </c>
      <c r="E1778" s="91">
        <v>194.45</v>
      </c>
      <c r="F1778" s="91">
        <v>0</v>
      </c>
      <c r="G1778" s="92">
        <f t="shared" si="103"/>
        <v>181095.47999999989</v>
      </c>
      <c r="H1778" s="170"/>
      <c r="I1778" s="94">
        <f t="shared" si="102"/>
        <v>-194.45</v>
      </c>
      <c r="J1778" s="115">
        <f t="shared" si="104"/>
        <v>45473</v>
      </c>
      <c r="K1778" s="116" t="s">
        <v>1882</v>
      </c>
    </row>
    <row r="1779" spans="1:11" x14ac:dyDescent="0.15">
      <c r="A1779" s="7" t="s">
        <v>2619</v>
      </c>
      <c r="B1779" s="66">
        <v>45447</v>
      </c>
      <c r="C1779" s="113" t="s">
        <v>2891</v>
      </c>
      <c r="D1779" s="126" t="s">
        <v>3770</v>
      </c>
      <c r="E1779" s="91">
        <v>6390</v>
      </c>
      <c r="F1779" s="91">
        <v>0</v>
      </c>
      <c r="G1779" s="92">
        <f t="shared" si="103"/>
        <v>174705.47999999989</v>
      </c>
      <c r="H1779" s="170"/>
      <c r="I1779" s="94">
        <f t="shared" si="102"/>
        <v>-6390</v>
      </c>
      <c r="J1779" s="115">
        <f t="shared" si="104"/>
        <v>45473</v>
      </c>
      <c r="K1779" s="116" t="s">
        <v>1873</v>
      </c>
    </row>
    <row r="1780" spans="1:11" x14ac:dyDescent="0.15">
      <c r="A1780" s="7" t="s">
        <v>2619</v>
      </c>
      <c r="B1780" s="66">
        <v>45447</v>
      </c>
      <c r="C1780" s="113" t="s">
        <v>1960</v>
      </c>
      <c r="D1780" s="126" t="s">
        <v>3771</v>
      </c>
      <c r="E1780" s="91">
        <v>3600</v>
      </c>
      <c r="F1780" s="91">
        <v>0</v>
      </c>
      <c r="G1780" s="92">
        <f t="shared" si="103"/>
        <v>171105.47999999989</v>
      </c>
      <c r="H1780" s="170"/>
      <c r="I1780" s="94">
        <f t="shared" si="102"/>
        <v>-3600</v>
      </c>
      <c r="J1780" s="115">
        <f t="shared" si="104"/>
        <v>45473</v>
      </c>
      <c r="K1780" s="116" t="s">
        <v>13</v>
      </c>
    </row>
    <row r="1781" spans="1:11" x14ac:dyDescent="0.15">
      <c r="A1781" s="7" t="s">
        <v>2619</v>
      </c>
      <c r="B1781" s="66">
        <v>45447</v>
      </c>
      <c r="C1781" s="113" t="s">
        <v>1995</v>
      </c>
      <c r="D1781" s="126" t="s">
        <v>3772</v>
      </c>
      <c r="E1781" s="91">
        <v>540</v>
      </c>
      <c r="F1781" s="91">
        <v>0</v>
      </c>
      <c r="G1781" s="92">
        <f t="shared" si="103"/>
        <v>170565.47999999989</v>
      </c>
      <c r="H1781" s="170"/>
      <c r="I1781" s="94">
        <f t="shared" si="102"/>
        <v>-540</v>
      </c>
      <c r="J1781" s="115">
        <f t="shared" si="104"/>
        <v>45473</v>
      </c>
      <c r="K1781" s="116" t="s">
        <v>13</v>
      </c>
    </row>
    <row r="1782" spans="1:11" x14ac:dyDescent="0.15">
      <c r="A1782" s="7" t="s">
        <v>2619</v>
      </c>
      <c r="B1782" s="66">
        <v>45447</v>
      </c>
      <c r="C1782" s="113" t="s">
        <v>1995</v>
      </c>
      <c r="D1782" s="126" t="s">
        <v>3773</v>
      </c>
      <c r="E1782" s="91">
        <v>480</v>
      </c>
      <c r="F1782" s="91">
        <v>0</v>
      </c>
      <c r="G1782" s="92">
        <f t="shared" si="103"/>
        <v>170085.47999999989</v>
      </c>
      <c r="H1782" s="170"/>
      <c r="I1782" s="94">
        <f t="shared" si="102"/>
        <v>-480</v>
      </c>
      <c r="J1782" s="115">
        <f t="shared" si="104"/>
        <v>45473</v>
      </c>
      <c r="K1782" s="116" t="s">
        <v>13</v>
      </c>
    </row>
    <row r="1783" spans="1:11" x14ac:dyDescent="0.15">
      <c r="A1783" s="7" t="s">
        <v>2619</v>
      </c>
      <c r="B1783" s="66">
        <v>45447</v>
      </c>
      <c r="C1783" s="113" t="s">
        <v>1995</v>
      </c>
      <c r="D1783" s="126" t="s">
        <v>3774</v>
      </c>
      <c r="E1783" s="91">
        <v>540</v>
      </c>
      <c r="F1783" s="91">
        <v>0</v>
      </c>
      <c r="G1783" s="92">
        <f t="shared" si="103"/>
        <v>169545.47999999989</v>
      </c>
      <c r="H1783" s="170"/>
      <c r="I1783" s="94">
        <f t="shared" si="102"/>
        <v>-540</v>
      </c>
      <c r="J1783" s="115">
        <f t="shared" si="104"/>
        <v>45473</v>
      </c>
      <c r="K1783" s="116" t="s">
        <v>13</v>
      </c>
    </row>
    <row r="1784" spans="1:11" x14ac:dyDescent="0.15">
      <c r="A1784" s="7" t="s">
        <v>2619</v>
      </c>
      <c r="B1784" s="66">
        <v>45447</v>
      </c>
      <c r="C1784" s="113" t="s">
        <v>2700</v>
      </c>
      <c r="D1784" s="126" t="s">
        <v>3775</v>
      </c>
      <c r="E1784" s="91">
        <v>13200</v>
      </c>
      <c r="F1784" s="91">
        <v>0</v>
      </c>
      <c r="G1784" s="92">
        <f t="shared" si="103"/>
        <v>156345.47999999989</v>
      </c>
      <c r="H1784" s="170"/>
      <c r="I1784" s="94">
        <f t="shared" si="102"/>
        <v>-13200</v>
      </c>
      <c r="J1784" s="115">
        <f t="shared" si="104"/>
        <v>45473</v>
      </c>
      <c r="K1784" s="116" t="s">
        <v>1883</v>
      </c>
    </row>
    <row r="1785" spans="1:11" x14ac:dyDescent="0.15">
      <c r="A1785" s="7" t="s">
        <v>2619</v>
      </c>
      <c r="B1785" s="66">
        <v>45447</v>
      </c>
      <c r="C1785" s="113" t="s">
        <v>3406</v>
      </c>
      <c r="D1785" s="126" t="s">
        <v>3009</v>
      </c>
      <c r="E1785" s="91">
        <v>40000</v>
      </c>
      <c r="F1785" s="91">
        <v>0</v>
      </c>
      <c r="G1785" s="92">
        <f t="shared" si="103"/>
        <v>116345.47999999989</v>
      </c>
      <c r="H1785" s="170"/>
      <c r="I1785" s="94">
        <f t="shared" si="102"/>
        <v>-40000</v>
      </c>
      <c r="J1785" s="115">
        <f t="shared" si="104"/>
        <v>45473</v>
      </c>
      <c r="K1785" s="116" t="s">
        <v>5554</v>
      </c>
    </row>
    <row r="1786" spans="1:11" x14ac:dyDescent="0.15">
      <c r="A1786" s="7" t="s">
        <v>2619</v>
      </c>
      <c r="B1786" s="66">
        <v>45447</v>
      </c>
      <c r="C1786" s="113" t="s">
        <v>1892</v>
      </c>
      <c r="D1786" s="126" t="s">
        <v>3593</v>
      </c>
      <c r="E1786" s="91">
        <v>439</v>
      </c>
      <c r="F1786" s="91">
        <v>0</v>
      </c>
      <c r="G1786" s="92">
        <f t="shared" si="103"/>
        <v>115906.47999999989</v>
      </c>
      <c r="H1786" s="170"/>
      <c r="I1786" s="94">
        <f t="shared" si="102"/>
        <v>-439</v>
      </c>
      <c r="J1786" s="115">
        <f t="shared" si="104"/>
        <v>45473</v>
      </c>
      <c r="K1786" s="116" t="s">
        <v>1878</v>
      </c>
    </row>
    <row r="1787" spans="1:11" x14ac:dyDescent="0.15">
      <c r="A1787" s="7" t="s">
        <v>2619</v>
      </c>
      <c r="B1787" s="66">
        <v>45447</v>
      </c>
      <c r="C1787" s="113" t="s">
        <v>1905</v>
      </c>
      <c r="D1787" s="126" t="s">
        <v>3776</v>
      </c>
      <c r="E1787" s="91">
        <v>1933.52</v>
      </c>
      <c r="F1787" s="91">
        <v>0</v>
      </c>
      <c r="G1787" s="92">
        <f t="shared" si="103"/>
        <v>113972.95999999989</v>
      </c>
      <c r="H1787" s="170"/>
      <c r="I1787" s="94">
        <f t="shared" si="102"/>
        <v>-1933.52</v>
      </c>
      <c r="J1787" s="115">
        <f t="shared" si="104"/>
        <v>45473</v>
      </c>
      <c r="K1787" s="116" t="s">
        <v>1882</v>
      </c>
    </row>
    <row r="1788" spans="1:11" x14ac:dyDescent="0.15">
      <c r="A1788" s="7" t="s">
        <v>2619</v>
      </c>
      <c r="B1788" s="66">
        <v>45447</v>
      </c>
      <c r="C1788" s="113" t="s">
        <v>1892</v>
      </c>
      <c r="D1788" s="126" t="s">
        <v>3777</v>
      </c>
      <c r="E1788" s="91">
        <v>1110.29</v>
      </c>
      <c r="F1788" s="91">
        <v>0</v>
      </c>
      <c r="G1788" s="92">
        <f t="shared" si="103"/>
        <v>112862.6699999999</v>
      </c>
      <c r="H1788" s="170"/>
      <c r="I1788" s="94">
        <f t="shared" si="102"/>
        <v>-1110.29</v>
      </c>
      <c r="J1788" s="115">
        <f t="shared" si="104"/>
        <v>45473</v>
      </c>
      <c r="K1788" s="116" t="s">
        <v>1878</v>
      </c>
    </row>
    <row r="1789" spans="1:11" x14ac:dyDescent="0.15">
      <c r="A1789" s="7" t="s">
        <v>2619</v>
      </c>
      <c r="B1789" s="66">
        <v>45447</v>
      </c>
      <c r="C1789" s="113" t="s">
        <v>1912</v>
      </c>
      <c r="D1789" s="126" t="s">
        <v>3778</v>
      </c>
      <c r="E1789" s="91">
        <v>603.6</v>
      </c>
      <c r="F1789" s="91">
        <v>0</v>
      </c>
      <c r="G1789" s="92">
        <f t="shared" si="103"/>
        <v>112259.06999999989</v>
      </c>
      <c r="H1789" s="170"/>
      <c r="I1789" s="94">
        <f t="shared" si="102"/>
        <v>-603.6</v>
      </c>
      <c r="J1789" s="115">
        <f t="shared" si="104"/>
        <v>45473</v>
      </c>
      <c r="K1789" s="116" t="s">
        <v>13</v>
      </c>
    </row>
    <row r="1790" spans="1:11" x14ac:dyDescent="0.15">
      <c r="A1790" s="7" t="s">
        <v>2622</v>
      </c>
      <c r="B1790" s="66">
        <v>45447</v>
      </c>
      <c r="C1790" s="113" t="s">
        <v>3406</v>
      </c>
      <c r="D1790" s="126" t="s">
        <v>3009</v>
      </c>
      <c r="E1790" s="91">
        <v>10000</v>
      </c>
      <c r="F1790" s="91">
        <v>0</v>
      </c>
      <c r="G1790" s="92">
        <f t="shared" si="103"/>
        <v>102259.06999999989</v>
      </c>
      <c r="H1790" s="170"/>
      <c r="I1790" s="94">
        <f t="shared" si="102"/>
        <v>-10000</v>
      </c>
      <c r="J1790" s="115">
        <f t="shared" si="104"/>
        <v>45473</v>
      </c>
      <c r="K1790" s="116" t="s">
        <v>5554</v>
      </c>
    </row>
    <row r="1791" spans="1:11" x14ac:dyDescent="0.15">
      <c r="A1791" s="7" t="s">
        <v>2622</v>
      </c>
      <c r="B1791" s="66">
        <v>45447</v>
      </c>
      <c r="C1791" s="113" t="s">
        <v>1892</v>
      </c>
      <c r="D1791" s="126" t="s">
        <v>1893</v>
      </c>
      <c r="E1791" s="91">
        <v>14609</v>
      </c>
      <c r="F1791" s="91">
        <v>0</v>
      </c>
      <c r="G1791" s="92">
        <f t="shared" si="103"/>
        <v>87650.069999999891</v>
      </c>
      <c r="H1791" s="170"/>
      <c r="I1791" s="94">
        <f t="shared" si="102"/>
        <v>-14609</v>
      </c>
      <c r="J1791" s="115">
        <f t="shared" si="104"/>
        <v>45473</v>
      </c>
      <c r="K1791" s="116" t="s">
        <v>1878</v>
      </c>
    </row>
    <row r="1792" spans="1:11" x14ac:dyDescent="0.15">
      <c r="A1792" s="7" t="s">
        <v>2620</v>
      </c>
      <c r="B1792" s="66">
        <v>45447</v>
      </c>
      <c r="C1792" s="113" t="s">
        <v>2144</v>
      </c>
      <c r="D1792" s="126" t="s">
        <v>3779</v>
      </c>
      <c r="E1792" s="91">
        <v>3336</v>
      </c>
      <c r="F1792" s="91">
        <v>0</v>
      </c>
      <c r="G1792" s="92">
        <f t="shared" si="103"/>
        <v>84314.069999999891</v>
      </c>
      <c r="H1792" s="170"/>
      <c r="I1792" s="94">
        <f t="shared" si="102"/>
        <v>-3336</v>
      </c>
      <c r="J1792" s="115">
        <f t="shared" si="104"/>
        <v>45473</v>
      </c>
      <c r="K1792" s="116" t="s">
        <v>1877</v>
      </c>
    </row>
    <row r="1793" spans="1:11" x14ac:dyDescent="0.15">
      <c r="A1793" s="7" t="s">
        <v>2620</v>
      </c>
      <c r="B1793" s="66">
        <v>45447</v>
      </c>
      <c r="C1793" s="113" t="s">
        <v>1912</v>
      </c>
      <c r="D1793" s="126" t="s">
        <v>3780</v>
      </c>
      <c r="E1793" s="91">
        <v>4862.88</v>
      </c>
      <c r="F1793" s="91">
        <v>0</v>
      </c>
      <c r="G1793" s="92">
        <f t="shared" si="103"/>
        <v>79451.189999999886</v>
      </c>
      <c r="H1793" s="170"/>
      <c r="I1793" s="94">
        <f t="shared" si="102"/>
        <v>-4862.88</v>
      </c>
      <c r="J1793" s="115">
        <f t="shared" si="104"/>
        <v>45473</v>
      </c>
      <c r="K1793" s="116" t="s">
        <v>1874</v>
      </c>
    </row>
    <row r="1794" spans="1:11" x14ac:dyDescent="0.15">
      <c r="A1794" s="7" t="s">
        <v>2620</v>
      </c>
      <c r="B1794" s="66">
        <v>45447</v>
      </c>
      <c r="C1794" s="113" t="s">
        <v>3406</v>
      </c>
      <c r="D1794" s="126" t="s">
        <v>3781</v>
      </c>
      <c r="E1794" s="91">
        <v>0</v>
      </c>
      <c r="F1794" s="91">
        <v>50000</v>
      </c>
      <c r="G1794" s="92">
        <f t="shared" si="103"/>
        <v>129451.18999999989</v>
      </c>
      <c r="H1794" s="170"/>
      <c r="I1794" s="94">
        <f t="shared" si="102"/>
        <v>50000</v>
      </c>
      <c r="J1794" s="115">
        <f t="shared" si="104"/>
        <v>45473</v>
      </c>
      <c r="K1794" s="116" t="s">
        <v>5554</v>
      </c>
    </row>
    <row r="1795" spans="1:11" x14ac:dyDescent="0.15">
      <c r="A1795" s="7" t="s">
        <v>2622</v>
      </c>
      <c r="B1795" s="66">
        <v>45448</v>
      </c>
      <c r="C1795" s="113" t="s">
        <v>1901</v>
      </c>
      <c r="D1795" s="126" t="s">
        <v>3782</v>
      </c>
      <c r="E1795" s="91">
        <v>0</v>
      </c>
      <c r="F1795" s="91">
        <v>376.71</v>
      </c>
      <c r="G1795" s="92">
        <f t="shared" si="103"/>
        <v>129827.89999999989</v>
      </c>
      <c r="H1795" s="170"/>
      <c r="I1795" s="94">
        <f t="shared" si="102"/>
        <v>376.71</v>
      </c>
      <c r="J1795" s="115">
        <f t="shared" si="104"/>
        <v>45473</v>
      </c>
      <c r="K1795" s="116" t="s">
        <v>1866</v>
      </c>
    </row>
    <row r="1796" spans="1:11" x14ac:dyDescent="0.15">
      <c r="A1796" s="7" t="s">
        <v>2619</v>
      </c>
      <c r="B1796" s="66">
        <v>45448</v>
      </c>
      <c r="C1796" s="113" t="s">
        <v>2730</v>
      </c>
      <c r="D1796" s="126" t="s">
        <v>3783</v>
      </c>
      <c r="E1796" s="91">
        <v>0</v>
      </c>
      <c r="F1796" s="91">
        <v>1800</v>
      </c>
      <c r="G1796" s="92">
        <f t="shared" si="103"/>
        <v>131627.89999999991</v>
      </c>
      <c r="H1796" s="170"/>
      <c r="I1796" s="94">
        <f t="shared" si="102"/>
        <v>1800</v>
      </c>
      <c r="J1796" s="115">
        <f t="shared" si="104"/>
        <v>45473</v>
      </c>
      <c r="K1796" s="116" t="s">
        <v>1866</v>
      </c>
    </row>
    <row r="1797" spans="1:11" x14ac:dyDescent="0.15">
      <c r="A1797" s="7" t="s">
        <v>2619</v>
      </c>
      <c r="B1797" s="66">
        <v>45449</v>
      </c>
      <c r="C1797" s="113" t="s">
        <v>3396</v>
      </c>
      <c r="D1797" s="126" t="s">
        <v>3784</v>
      </c>
      <c r="E1797" s="91">
        <v>0</v>
      </c>
      <c r="F1797" s="91">
        <v>1200</v>
      </c>
      <c r="G1797" s="92">
        <f t="shared" si="103"/>
        <v>132827.89999999991</v>
      </c>
      <c r="H1797" s="170"/>
      <c r="I1797" s="94">
        <f t="shared" si="102"/>
        <v>1200</v>
      </c>
      <c r="J1797" s="115">
        <f t="shared" si="104"/>
        <v>45473</v>
      </c>
      <c r="K1797" s="116" t="s">
        <v>1866</v>
      </c>
    </row>
    <row r="1798" spans="1:11" x14ac:dyDescent="0.15">
      <c r="A1798" s="7" t="s">
        <v>2619</v>
      </c>
      <c r="B1798" s="66">
        <v>45449</v>
      </c>
      <c r="C1798" s="113" t="s">
        <v>1619</v>
      </c>
      <c r="D1798" s="126" t="s">
        <v>3785</v>
      </c>
      <c r="E1798" s="91">
        <v>9000</v>
      </c>
      <c r="F1798" s="91">
        <v>0</v>
      </c>
      <c r="G1798" s="92">
        <f t="shared" si="103"/>
        <v>123827.89999999991</v>
      </c>
      <c r="H1798" s="170"/>
      <c r="I1798" s="94">
        <f t="shared" si="102"/>
        <v>-9000</v>
      </c>
      <c r="J1798" s="115">
        <f t="shared" si="104"/>
        <v>45473</v>
      </c>
      <c r="K1798" s="116" t="s">
        <v>13</v>
      </c>
    </row>
    <row r="1799" spans="1:11" x14ac:dyDescent="0.15">
      <c r="A1799" s="7" t="s">
        <v>2620</v>
      </c>
      <c r="B1799" s="66">
        <v>45449</v>
      </c>
      <c r="C1799" s="113" t="s">
        <v>1912</v>
      </c>
      <c r="D1799" s="126" t="s">
        <v>3786</v>
      </c>
      <c r="E1799" s="91">
        <v>22650.59</v>
      </c>
      <c r="F1799" s="91">
        <v>0</v>
      </c>
      <c r="G1799" s="92">
        <f t="shared" si="103"/>
        <v>101177.30999999991</v>
      </c>
      <c r="H1799" s="170"/>
      <c r="I1799" s="94">
        <f t="shared" ref="I1799:I1862" si="105">-E1799+F1799</f>
        <v>-22650.59</v>
      </c>
      <c r="J1799" s="115">
        <f t="shared" si="104"/>
        <v>45473</v>
      </c>
      <c r="K1799" s="116" t="s">
        <v>1872</v>
      </c>
    </row>
    <row r="1800" spans="1:11" x14ac:dyDescent="0.15">
      <c r="A1800" s="7" t="s">
        <v>2620</v>
      </c>
      <c r="B1800" s="66">
        <v>45449</v>
      </c>
      <c r="C1800" s="113" t="s">
        <v>2941</v>
      </c>
      <c r="D1800" s="126" t="s">
        <v>3787</v>
      </c>
      <c r="E1800" s="91">
        <v>1177.2</v>
      </c>
      <c r="F1800" s="91">
        <v>0</v>
      </c>
      <c r="G1800" s="92">
        <f t="shared" si="103"/>
        <v>100000.10999999991</v>
      </c>
      <c r="H1800" s="170"/>
      <c r="I1800" s="94">
        <f t="shared" si="105"/>
        <v>-1177.2</v>
      </c>
      <c r="J1800" s="115">
        <f t="shared" si="104"/>
        <v>45473</v>
      </c>
      <c r="K1800" s="116" t="s">
        <v>1877</v>
      </c>
    </row>
    <row r="1801" spans="1:11" x14ac:dyDescent="0.15">
      <c r="A1801" s="7" t="s">
        <v>2620</v>
      </c>
      <c r="B1801" s="66">
        <v>45449</v>
      </c>
      <c r="C1801" s="113" t="s">
        <v>1912</v>
      </c>
      <c r="D1801" s="126" t="s">
        <v>3788</v>
      </c>
      <c r="E1801" s="91">
        <v>5835.45</v>
      </c>
      <c r="F1801" s="91">
        <v>0</v>
      </c>
      <c r="G1801" s="92">
        <f t="shared" si="103"/>
        <v>94164.659999999916</v>
      </c>
      <c r="H1801" s="170"/>
      <c r="I1801" s="94">
        <f t="shared" si="105"/>
        <v>-5835.45</v>
      </c>
      <c r="J1801" s="115">
        <f t="shared" si="104"/>
        <v>45473</v>
      </c>
      <c r="K1801" s="116" t="s">
        <v>1874</v>
      </c>
    </row>
    <row r="1802" spans="1:11" x14ac:dyDescent="0.15">
      <c r="A1802" s="7" t="s">
        <v>2620</v>
      </c>
      <c r="B1802" s="66">
        <v>45449</v>
      </c>
      <c r="C1802" s="113" t="s">
        <v>1922</v>
      </c>
      <c r="D1802" s="126" t="s">
        <v>3789</v>
      </c>
      <c r="E1802" s="91">
        <v>379</v>
      </c>
      <c r="F1802" s="91">
        <v>0</v>
      </c>
      <c r="G1802" s="92">
        <f t="shared" si="103"/>
        <v>93785.659999999916</v>
      </c>
      <c r="H1802" s="170"/>
      <c r="I1802" s="94">
        <f t="shared" si="105"/>
        <v>-379</v>
      </c>
      <c r="J1802" s="115">
        <f t="shared" si="104"/>
        <v>45473</v>
      </c>
      <c r="K1802" s="116" t="s">
        <v>13</v>
      </c>
    </row>
    <row r="1803" spans="1:11" x14ac:dyDescent="0.15">
      <c r="A1803" s="7" t="s">
        <v>2620</v>
      </c>
      <c r="B1803" s="66">
        <v>45449</v>
      </c>
      <c r="C1803" s="113" t="s">
        <v>2153</v>
      </c>
      <c r="D1803" s="126" t="s">
        <v>3790</v>
      </c>
      <c r="E1803" s="91">
        <v>68.400000000000006</v>
      </c>
      <c r="F1803" s="91">
        <v>0</v>
      </c>
      <c r="G1803" s="92">
        <f t="shared" si="103"/>
        <v>93717.259999999922</v>
      </c>
      <c r="H1803" s="170"/>
      <c r="I1803" s="94">
        <f t="shared" si="105"/>
        <v>-68.400000000000006</v>
      </c>
      <c r="J1803" s="115">
        <f t="shared" si="104"/>
        <v>45473</v>
      </c>
      <c r="K1803" s="116" t="s">
        <v>1873</v>
      </c>
    </row>
    <row r="1804" spans="1:11" x14ac:dyDescent="0.15">
      <c r="A1804" s="7" t="s">
        <v>2620</v>
      </c>
      <c r="B1804" s="66">
        <v>45449</v>
      </c>
      <c r="C1804" s="113" t="s">
        <v>2160</v>
      </c>
      <c r="D1804" s="126" t="s">
        <v>3791</v>
      </c>
      <c r="E1804" s="91">
        <v>228</v>
      </c>
      <c r="F1804" s="91">
        <v>0</v>
      </c>
      <c r="G1804" s="92">
        <f t="shared" si="103"/>
        <v>93489.259999999922</v>
      </c>
      <c r="H1804" s="170"/>
      <c r="I1804" s="94">
        <f t="shared" si="105"/>
        <v>-228</v>
      </c>
      <c r="J1804" s="115">
        <f t="shared" si="104"/>
        <v>45473</v>
      </c>
      <c r="K1804" s="116" t="s">
        <v>1873</v>
      </c>
    </row>
    <row r="1805" spans="1:11" x14ac:dyDescent="0.15">
      <c r="A1805" s="7" t="s">
        <v>2620</v>
      </c>
      <c r="B1805" s="66">
        <v>45449</v>
      </c>
      <c r="C1805" s="113" t="s">
        <v>3562</v>
      </c>
      <c r="D1805" s="126" t="s">
        <v>3792</v>
      </c>
      <c r="E1805" s="91">
        <v>406.8</v>
      </c>
      <c r="F1805" s="91">
        <v>0</v>
      </c>
      <c r="G1805" s="92">
        <f t="shared" si="103"/>
        <v>93082.459999999919</v>
      </c>
      <c r="H1805" s="170"/>
      <c r="I1805" s="94">
        <f t="shared" si="105"/>
        <v>-406.8</v>
      </c>
      <c r="J1805" s="115">
        <f t="shared" si="104"/>
        <v>45473</v>
      </c>
      <c r="K1805" s="116" t="s">
        <v>1873</v>
      </c>
    </row>
    <row r="1806" spans="1:11" x14ac:dyDescent="0.15">
      <c r="A1806" s="7" t="s">
        <v>2620</v>
      </c>
      <c r="B1806" s="66">
        <v>45449</v>
      </c>
      <c r="C1806" s="113" t="s">
        <v>1922</v>
      </c>
      <c r="D1806" s="126" t="s">
        <v>3793</v>
      </c>
      <c r="E1806" s="91">
        <v>480</v>
      </c>
      <c r="F1806" s="91">
        <v>0</v>
      </c>
      <c r="G1806" s="92">
        <f t="shared" si="103"/>
        <v>92602.459999999919</v>
      </c>
      <c r="H1806" s="170"/>
      <c r="I1806" s="94">
        <f t="shared" si="105"/>
        <v>-480</v>
      </c>
      <c r="J1806" s="115">
        <f t="shared" si="104"/>
        <v>45473</v>
      </c>
      <c r="K1806" s="116" t="s">
        <v>1874</v>
      </c>
    </row>
    <row r="1807" spans="1:11" x14ac:dyDescent="0.15">
      <c r="A1807" s="7" t="s">
        <v>2620</v>
      </c>
      <c r="B1807" s="66">
        <v>45449</v>
      </c>
      <c r="C1807" s="113" t="s">
        <v>1922</v>
      </c>
      <c r="D1807" s="126" t="s">
        <v>3794</v>
      </c>
      <c r="E1807" s="91">
        <v>1788</v>
      </c>
      <c r="F1807" s="91">
        <v>0</v>
      </c>
      <c r="G1807" s="92">
        <f t="shared" si="103"/>
        <v>90814.459999999919</v>
      </c>
      <c r="H1807" s="170"/>
      <c r="I1807" s="94">
        <f t="shared" si="105"/>
        <v>-1788</v>
      </c>
      <c r="J1807" s="115">
        <f t="shared" si="104"/>
        <v>45473</v>
      </c>
      <c r="K1807" s="116" t="s">
        <v>13</v>
      </c>
    </row>
    <row r="1808" spans="1:11" x14ac:dyDescent="0.15">
      <c r="A1808" s="7" t="s">
        <v>2620</v>
      </c>
      <c r="B1808" s="66">
        <v>45449</v>
      </c>
      <c r="C1808" s="113" t="s">
        <v>2142</v>
      </c>
      <c r="D1808" s="126" t="s">
        <v>3795</v>
      </c>
      <c r="E1808" s="91">
        <v>1309.8</v>
      </c>
      <c r="F1808" s="91">
        <v>0</v>
      </c>
      <c r="G1808" s="92">
        <f t="shared" si="103"/>
        <v>89504.659999999916</v>
      </c>
      <c r="H1808" s="170"/>
      <c r="I1808" s="94">
        <f t="shared" si="105"/>
        <v>-1309.8</v>
      </c>
      <c r="J1808" s="115">
        <f t="shared" si="104"/>
        <v>45473</v>
      </c>
      <c r="K1808" s="116" t="s">
        <v>1877</v>
      </c>
    </row>
    <row r="1809" spans="1:11" x14ac:dyDescent="0.15">
      <c r="A1809" s="7" t="s">
        <v>2620</v>
      </c>
      <c r="B1809" s="66">
        <v>45450</v>
      </c>
      <c r="C1809" s="113" t="s">
        <v>3796</v>
      </c>
      <c r="D1809" s="126" t="s">
        <v>3797</v>
      </c>
      <c r="E1809" s="91">
        <v>1483.2</v>
      </c>
      <c r="F1809" s="91">
        <v>0</v>
      </c>
      <c r="G1809" s="92">
        <f t="shared" si="103"/>
        <v>88021.459999999919</v>
      </c>
      <c r="H1809" s="170"/>
      <c r="I1809" s="94">
        <f t="shared" si="105"/>
        <v>-1483.2</v>
      </c>
      <c r="J1809" s="115">
        <f t="shared" si="104"/>
        <v>45473</v>
      </c>
      <c r="K1809" s="116" t="s">
        <v>1877</v>
      </c>
    </row>
    <row r="1810" spans="1:11" x14ac:dyDescent="0.15">
      <c r="A1810" s="7" t="s">
        <v>2620</v>
      </c>
      <c r="B1810" s="66">
        <v>45450</v>
      </c>
      <c r="C1810" s="113" t="s">
        <v>3369</v>
      </c>
      <c r="D1810" s="126" t="s">
        <v>3798</v>
      </c>
      <c r="E1810" s="91">
        <v>4863.6000000000004</v>
      </c>
      <c r="F1810" s="91">
        <v>0</v>
      </c>
      <c r="G1810" s="92">
        <f t="shared" si="103"/>
        <v>83157.859999999913</v>
      </c>
      <c r="H1810" s="170"/>
      <c r="I1810" s="94">
        <f t="shared" si="105"/>
        <v>-4863.6000000000004</v>
      </c>
      <c r="J1810" s="115">
        <f t="shared" si="104"/>
        <v>45473</v>
      </c>
      <c r="K1810" s="116" t="s">
        <v>1877</v>
      </c>
    </row>
    <row r="1811" spans="1:11" x14ac:dyDescent="0.15">
      <c r="A1811" s="7" t="s">
        <v>2619</v>
      </c>
      <c r="B1811" s="66">
        <v>45450</v>
      </c>
      <c r="C1811" s="113" t="s">
        <v>2066</v>
      </c>
      <c r="D1811" s="126" t="s">
        <v>3799</v>
      </c>
      <c r="E1811" s="91">
        <v>0</v>
      </c>
      <c r="F1811" s="91">
        <v>444.7</v>
      </c>
      <c r="G1811" s="92">
        <f t="shared" si="103"/>
        <v>83602.55999999991</v>
      </c>
      <c r="H1811" s="170"/>
      <c r="I1811" s="94">
        <f t="shared" si="105"/>
        <v>444.7</v>
      </c>
      <c r="J1811" s="115">
        <f t="shared" si="104"/>
        <v>45473</v>
      </c>
      <c r="K1811" s="116" t="s">
        <v>2175</v>
      </c>
    </row>
    <row r="1812" spans="1:11" x14ac:dyDescent="0.15">
      <c r="A1812" s="7" t="s">
        <v>2619</v>
      </c>
      <c r="B1812" s="66">
        <v>45454</v>
      </c>
      <c r="C1812" s="113" t="s">
        <v>3800</v>
      </c>
      <c r="D1812" s="126" t="s">
        <v>3801</v>
      </c>
      <c r="E1812" s="91">
        <v>344.02</v>
      </c>
      <c r="F1812" s="91">
        <v>0</v>
      </c>
      <c r="G1812" s="92">
        <f t="shared" si="103"/>
        <v>83258.539999999906</v>
      </c>
      <c r="H1812" s="170"/>
      <c r="I1812" s="94">
        <f t="shared" si="105"/>
        <v>-344.02</v>
      </c>
      <c r="J1812" s="115">
        <f t="shared" si="104"/>
        <v>45473</v>
      </c>
      <c r="K1812" s="116" t="s">
        <v>1882</v>
      </c>
    </row>
    <row r="1813" spans="1:11" x14ac:dyDescent="0.15">
      <c r="A1813" s="7" t="s">
        <v>2619</v>
      </c>
      <c r="B1813" s="66">
        <v>45454</v>
      </c>
      <c r="C1813" s="113" t="s">
        <v>3800</v>
      </c>
      <c r="D1813" s="126" t="s">
        <v>3802</v>
      </c>
      <c r="E1813" s="91">
        <v>171.08</v>
      </c>
      <c r="F1813" s="91">
        <v>0</v>
      </c>
      <c r="G1813" s="92">
        <f t="shared" si="103"/>
        <v>83087.459999999905</v>
      </c>
      <c r="H1813" s="170"/>
      <c r="I1813" s="94">
        <f t="shared" si="105"/>
        <v>-171.08</v>
      </c>
      <c r="J1813" s="115">
        <f t="shared" si="104"/>
        <v>45473</v>
      </c>
      <c r="K1813" s="116" t="s">
        <v>1882</v>
      </c>
    </row>
    <row r="1814" spans="1:11" x14ac:dyDescent="0.15">
      <c r="A1814" s="7" t="s">
        <v>2619</v>
      </c>
      <c r="B1814" s="66">
        <v>45454</v>
      </c>
      <c r="C1814" s="113" t="s">
        <v>3800</v>
      </c>
      <c r="D1814" s="126" t="s">
        <v>3803</v>
      </c>
      <c r="E1814" s="91">
        <v>154.41999999999999</v>
      </c>
      <c r="F1814" s="91">
        <v>0</v>
      </c>
      <c r="G1814" s="92">
        <f t="shared" si="103"/>
        <v>82933.039999999906</v>
      </c>
      <c r="H1814" s="170"/>
      <c r="I1814" s="94">
        <f t="shared" si="105"/>
        <v>-154.41999999999999</v>
      </c>
      <c r="J1814" s="115">
        <f t="shared" si="104"/>
        <v>45473</v>
      </c>
      <c r="K1814" s="116" t="s">
        <v>1882</v>
      </c>
    </row>
    <row r="1815" spans="1:11" x14ac:dyDescent="0.15">
      <c r="A1815" s="7" t="s">
        <v>2619</v>
      </c>
      <c r="B1815" s="66">
        <v>45454</v>
      </c>
      <c r="C1815" s="113" t="s">
        <v>3099</v>
      </c>
      <c r="D1815" s="126" t="s">
        <v>3804</v>
      </c>
      <c r="E1815" s="91">
        <v>930.04</v>
      </c>
      <c r="F1815" s="91">
        <v>0</v>
      </c>
      <c r="G1815" s="92">
        <f t="shared" si="103"/>
        <v>82002.999999999913</v>
      </c>
      <c r="H1815" s="170"/>
      <c r="I1815" s="94">
        <f t="shared" si="105"/>
        <v>-930.04</v>
      </c>
      <c r="J1815" s="115">
        <f t="shared" si="104"/>
        <v>45473</v>
      </c>
      <c r="K1815" s="116" t="s">
        <v>1866</v>
      </c>
    </row>
    <row r="1816" spans="1:11" x14ac:dyDescent="0.15">
      <c r="A1816" s="7" t="s">
        <v>2619</v>
      </c>
      <c r="B1816" s="66">
        <v>45454</v>
      </c>
      <c r="C1816" s="113" t="s">
        <v>3099</v>
      </c>
      <c r="D1816" s="126" t="s">
        <v>3805</v>
      </c>
      <c r="E1816" s="91">
        <v>554.61</v>
      </c>
      <c r="F1816" s="91">
        <v>0</v>
      </c>
      <c r="G1816" s="92">
        <f t="shared" si="103"/>
        <v>81448.389999999912</v>
      </c>
      <c r="H1816" s="170"/>
      <c r="I1816" s="94">
        <f t="shared" si="105"/>
        <v>-554.61</v>
      </c>
      <c r="J1816" s="115">
        <f t="shared" si="104"/>
        <v>45473</v>
      </c>
      <c r="K1816" s="116" t="s">
        <v>1866</v>
      </c>
    </row>
    <row r="1817" spans="1:11" x14ac:dyDescent="0.15">
      <c r="A1817" s="7" t="s">
        <v>2620</v>
      </c>
      <c r="B1817" s="66">
        <v>45454</v>
      </c>
      <c r="C1817" s="113" t="s">
        <v>3099</v>
      </c>
      <c r="D1817" s="126" t="s">
        <v>3806</v>
      </c>
      <c r="E1817" s="91">
        <v>0</v>
      </c>
      <c r="F1817" s="91">
        <v>1484.65</v>
      </c>
      <c r="G1817" s="92">
        <f t="shared" si="103"/>
        <v>82933.039999999906</v>
      </c>
      <c r="H1817" s="170"/>
      <c r="I1817" s="94">
        <f t="shared" si="105"/>
        <v>1484.65</v>
      </c>
      <c r="J1817" s="115">
        <f t="shared" si="104"/>
        <v>45473</v>
      </c>
      <c r="K1817" s="116" t="s">
        <v>2175</v>
      </c>
    </row>
    <row r="1818" spans="1:11" x14ac:dyDescent="0.15">
      <c r="A1818" s="7" t="s">
        <v>2619</v>
      </c>
      <c r="B1818" s="66">
        <v>45456</v>
      </c>
      <c r="C1818" s="113" t="s">
        <v>2073</v>
      </c>
      <c r="D1818" s="126" t="s">
        <v>3807</v>
      </c>
      <c r="E1818" s="91">
        <v>0</v>
      </c>
      <c r="F1818" s="91">
        <v>1500</v>
      </c>
      <c r="G1818" s="92">
        <f t="shared" si="103"/>
        <v>84433.039999999906</v>
      </c>
      <c r="H1818" s="170"/>
      <c r="I1818" s="94">
        <f t="shared" si="105"/>
        <v>1500</v>
      </c>
      <c r="J1818" s="115">
        <f t="shared" si="104"/>
        <v>45473</v>
      </c>
      <c r="K1818" s="116" t="s">
        <v>1866</v>
      </c>
    </row>
    <row r="1819" spans="1:11" x14ac:dyDescent="0.15">
      <c r="A1819" s="7" t="s">
        <v>2619</v>
      </c>
      <c r="B1819" s="66">
        <v>45457</v>
      </c>
      <c r="C1819" s="113" t="s">
        <v>3808</v>
      </c>
      <c r="D1819" s="126" t="s">
        <v>3809</v>
      </c>
      <c r="E1819" s="91">
        <v>0</v>
      </c>
      <c r="F1819" s="91">
        <v>252</v>
      </c>
      <c r="G1819" s="92">
        <f t="shared" si="103"/>
        <v>84685.039999999906</v>
      </c>
      <c r="H1819" s="170"/>
      <c r="I1819" s="94">
        <f t="shared" si="105"/>
        <v>252</v>
      </c>
      <c r="J1819" s="115">
        <f t="shared" si="104"/>
        <v>45473</v>
      </c>
      <c r="K1819" s="116" t="s">
        <v>1866</v>
      </c>
    </row>
    <row r="1820" spans="1:11" x14ac:dyDescent="0.15">
      <c r="A1820" s="7" t="s">
        <v>2619</v>
      </c>
      <c r="B1820" s="66">
        <v>45457</v>
      </c>
      <c r="C1820" s="113" t="s">
        <v>3808</v>
      </c>
      <c r="D1820" s="126" t="s">
        <v>3809</v>
      </c>
      <c r="E1820" s="91">
        <v>0</v>
      </c>
      <c r="F1820" s="91">
        <v>2573.64</v>
      </c>
      <c r="G1820" s="92">
        <f t="shared" si="103"/>
        <v>87258.679999999906</v>
      </c>
      <c r="H1820" s="170"/>
      <c r="I1820" s="94">
        <f t="shared" si="105"/>
        <v>2573.64</v>
      </c>
      <c r="J1820" s="115">
        <f t="shared" si="104"/>
        <v>45473</v>
      </c>
      <c r="K1820" s="116" t="s">
        <v>1866</v>
      </c>
    </row>
    <row r="1821" spans="1:11" x14ac:dyDescent="0.15">
      <c r="A1821" s="7" t="s">
        <v>2619</v>
      </c>
      <c r="B1821" s="66">
        <v>45460</v>
      </c>
      <c r="C1821" s="113" t="s">
        <v>3810</v>
      </c>
      <c r="D1821" s="126" t="s">
        <v>3811</v>
      </c>
      <c r="E1821" s="91">
        <v>0</v>
      </c>
      <c r="F1821" s="91">
        <v>222.95</v>
      </c>
      <c r="G1821" s="92">
        <f t="shared" si="103"/>
        <v>87481.629999999903</v>
      </c>
      <c r="H1821" s="170"/>
      <c r="I1821" s="94">
        <f t="shared" si="105"/>
        <v>222.95</v>
      </c>
      <c r="J1821" s="115">
        <f t="shared" si="104"/>
        <v>45473</v>
      </c>
      <c r="K1821" s="116" t="s">
        <v>1866</v>
      </c>
    </row>
    <row r="1822" spans="1:11" x14ac:dyDescent="0.15">
      <c r="A1822" s="7" t="s">
        <v>2619</v>
      </c>
      <c r="B1822" s="66">
        <v>45460</v>
      </c>
      <c r="C1822" s="113" t="s">
        <v>2643</v>
      </c>
      <c r="D1822" s="126" t="s">
        <v>3812</v>
      </c>
      <c r="E1822" s="91">
        <v>0</v>
      </c>
      <c r="F1822" s="91">
        <v>11500</v>
      </c>
      <c r="G1822" s="92">
        <f t="shared" si="103"/>
        <v>98981.629999999903</v>
      </c>
      <c r="H1822" s="170"/>
      <c r="I1822" s="94">
        <f t="shared" si="105"/>
        <v>11500</v>
      </c>
      <c r="J1822" s="115">
        <f t="shared" si="104"/>
        <v>45473</v>
      </c>
      <c r="K1822" s="116" t="s">
        <v>1866</v>
      </c>
    </row>
    <row r="1823" spans="1:11" x14ac:dyDescent="0.15">
      <c r="A1823" s="7" t="s">
        <v>2620</v>
      </c>
      <c r="B1823" s="66">
        <v>45460</v>
      </c>
      <c r="C1823" s="113" t="s">
        <v>2819</v>
      </c>
      <c r="D1823" s="126" t="s">
        <v>3115</v>
      </c>
      <c r="E1823" s="91">
        <v>0</v>
      </c>
      <c r="F1823" s="91">
        <v>14549.9</v>
      </c>
      <c r="G1823" s="92">
        <f t="shared" si="103"/>
        <v>113531.5299999999</v>
      </c>
      <c r="H1823" s="170"/>
      <c r="I1823" s="94">
        <f t="shared" si="105"/>
        <v>14549.9</v>
      </c>
      <c r="J1823" s="115">
        <f t="shared" si="104"/>
        <v>45473</v>
      </c>
      <c r="K1823" s="116" t="s">
        <v>2175</v>
      </c>
    </row>
    <row r="1824" spans="1:11" x14ac:dyDescent="0.15">
      <c r="A1824" s="7" t="s">
        <v>2620</v>
      </c>
      <c r="B1824" s="66">
        <v>45460</v>
      </c>
      <c r="C1824" s="113" t="s">
        <v>1993</v>
      </c>
      <c r="D1824" s="126" t="s">
        <v>3813</v>
      </c>
      <c r="E1824" s="91">
        <v>15557.99</v>
      </c>
      <c r="F1824" s="91">
        <v>0</v>
      </c>
      <c r="G1824" s="92">
        <f t="shared" si="103"/>
        <v>97973.539999999892</v>
      </c>
      <c r="H1824" s="170"/>
      <c r="I1824" s="94">
        <f t="shared" si="105"/>
        <v>-15557.99</v>
      </c>
      <c r="J1824" s="115">
        <f t="shared" si="104"/>
        <v>45473</v>
      </c>
      <c r="K1824" s="116" t="s">
        <v>1879</v>
      </c>
    </row>
    <row r="1825" spans="1:11" x14ac:dyDescent="0.15">
      <c r="A1825" s="7" t="s">
        <v>2620</v>
      </c>
      <c r="B1825" s="66">
        <v>45461</v>
      </c>
      <c r="C1825" s="113" t="s">
        <v>2197</v>
      </c>
      <c r="D1825" s="126" t="s">
        <v>3814</v>
      </c>
      <c r="E1825" s="91">
        <v>2619.86</v>
      </c>
      <c r="F1825" s="91">
        <v>0</v>
      </c>
      <c r="G1825" s="92">
        <f t="shared" si="103"/>
        <v>95353.679999999891</v>
      </c>
      <c r="H1825" s="170"/>
      <c r="I1825" s="94">
        <f t="shared" si="105"/>
        <v>-2619.86</v>
      </c>
      <c r="J1825" s="115">
        <f t="shared" si="104"/>
        <v>45473</v>
      </c>
      <c r="K1825" s="116" t="s">
        <v>1877</v>
      </c>
    </row>
    <row r="1826" spans="1:11" x14ac:dyDescent="0.15">
      <c r="A1826" s="7" t="s">
        <v>2620</v>
      </c>
      <c r="B1826" s="66">
        <v>45461</v>
      </c>
      <c r="C1826" s="113" t="s">
        <v>2197</v>
      </c>
      <c r="D1826" s="126" t="s">
        <v>3815</v>
      </c>
      <c r="E1826" s="91">
        <v>361.8</v>
      </c>
      <c r="F1826" s="91">
        <v>0</v>
      </c>
      <c r="G1826" s="92">
        <f t="shared" si="103"/>
        <v>94991.879999999888</v>
      </c>
      <c r="H1826" s="170"/>
      <c r="I1826" s="94">
        <f t="shared" si="105"/>
        <v>-361.8</v>
      </c>
      <c r="J1826" s="115">
        <f t="shared" si="104"/>
        <v>45473</v>
      </c>
      <c r="K1826" s="116" t="s">
        <v>1877</v>
      </c>
    </row>
    <row r="1827" spans="1:11" x14ac:dyDescent="0.15">
      <c r="A1827" s="7" t="s">
        <v>2620</v>
      </c>
      <c r="B1827" s="66">
        <v>45461</v>
      </c>
      <c r="C1827" s="113" t="s">
        <v>3800</v>
      </c>
      <c r="D1827" s="126" t="s">
        <v>3802</v>
      </c>
      <c r="E1827" s="91">
        <v>171.08</v>
      </c>
      <c r="F1827" s="91">
        <v>0</v>
      </c>
      <c r="G1827" s="92">
        <f t="shared" si="103"/>
        <v>94820.799999999886</v>
      </c>
      <c r="H1827" s="170"/>
      <c r="I1827" s="94">
        <f t="shared" si="105"/>
        <v>-171.08</v>
      </c>
      <c r="J1827" s="115">
        <f t="shared" si="104"/>
        <v>45473</v>
      </c>
      <c r="K1827" s="116" t="s">
        <v>1882</v>
      </c>
    </row>
    <row r="1828" spans="1:11" x14ac:dyDescent="0.15">
      <c r="A1828" s="7" t="s">
        <v>2620</v>
      </c>
      <c r="B1828" s="66">
        <v>45461</v>
      </c>
      <c r="C1828" s="113" t="s">
        <v>3800</v>
      </c>
      <c r="D1828" s="126" t="s">
        <v>3803</v>
      </c>
      <c r="E1828" s="91">
        <v>154.41999999999999</v>
      </c>
      <c r="F1828" s="91">
        <v>0</v>
      </c>
      <c r="G1828" s="92">
        <f t="shared" si="103"/>
        <v>94666.379999999888</v>
      </c>
      <c r="H1828" s="170"/>
      <c r="I1828" s="94">
        <f t="shared" si="105"/>
        <v>-154.41999999999999</v>
      </c>
      <c r="J1828" s="115">
        <f t="shared" si="104"/>
        <v>45473</v>
      </c>
      <c r="K1828" s="116" t="s">
        <v>1882</v>
      </c>
    </row>
    <row r="1829" spans="1:11" x14ac:dyDescent="0.15">
      <c r="A1829" s="7" t="s">
        <v>2620</v>
      </c>
      <c r="B1829" s="66">
        <v>45461</v>
      </c>
      <c r="C1829" s="113" t="s">
        <v>2066</v>
      </c>
      <c r="D1829" s="126" t="s">
        <v>3816</v>
      </c>
      <c r="E1829" s="91">
        <v>193.6</v>
      </c>
      <c r="F1829" s="91">
        <v>0</v>
      </c>
      <c r="G1829" s="92">
        <f t="shared" si="103"/>
        <v>94472.779999999882</v>
      </c>
      <c r="H1829" s="170"/>
      <c r="I1829" s="94">
        <f t="shared" si="105"/>
        <v>-193.6</v>
      </c>
      <c r="J1829" s="115">
        <f t="shared" si="104"/>
        <v>45473</v>
      </c>
      <c r="K1829" s="116" t="s">
        <v>2175</v>
      </c>
    </row>
    <row r="1830" spans="1:11" x14ac:dyDescent="0.15">
      <c r="A1830" s="7" t="s">
        <v>2619</v>
      </c>
      <c r="B1830" s="66">
        <v>45461</v>
      </c>
      <c r="C1830" s="113" t="s">
        <v>2058</v>
      </c>
      <c r="D1830" s="126" t="s">
        <v>3817</v>
      </c>
      <c r="E1830" s="91">
        <v>0</v>
      </c>
      <c r="F1830" s="91">
        <v>2400</v>
      </c>
      <c r="G1830" s="92">
        <f t="shared" si="103"/>
        <v>96872.779999999882</v>
      </c>
      <c r="H1830" s="170"/>
      <c r="I1830" s="94">
        <f t="shared" si="105"/>
        <v>2400</v>
      </c>
      <c r="J1830" s="115">
        <f t="shared" si="104"/>
        <v>45473</v>
      </c>
      <c r="K1830" s="116" t="s">
        <v>1866</v>
      </c>
    </row>
    <row r="1831" spans="1:11" x14ac:dyDescent="0.15">
      <c r="A1831" s="7" t="s">
        <v>2619</v>
      </c>
      <c r="B1831" s="66">
        <v>45461</v>
      </c>
      <c r="C1831" s="113" t="s">
        <v>3123</v>
      </c>
      <c r="D1831" s="126" t="s">
        <v>3818</v>
      </c>
      <c r="E1831" s="91">
        <v>0</v>
      </c>
      <c r="F1831" s="91">
        <v>1500</v>
      </c>
      <c r="G1831" s="92">
        <f t="shared" si="103"/>
        <v>98372.779999999882</v>
      </c>
      <c r="H1831" s="170"/>
      <c r="I1831" s="94">
        <f t="shared" si="105"/>
        <v>1500</v>
      </c>
      <c r="J1831" s="115">
        <f t="shared" si="104"/>
        <v>45473</v>
      </c>
      <c r="K1831" s="116" t="s">
        <v>1866</v>
      </c>
    </row>
    <row r="1832" spans="1:11" x14ac:dyDescent="0.15">
      <c r="A1832" s="7" t="s">
        <v>2619</v>
      </c>
      <c r="B1832" s="66">
        <v>45461</v>
      </c>
      <c r="C1832" s="113" t="s">
        <v>2004</v>
      </c>
      <c r="D1832" s="126" t="s">
        <v>3819</v>
      </c>
      <c r="E1832" s="91">
        <v>0</v>
      </c>
      <c r="F1832" s="91">
        <v>1500</v>
      </c>
      <c r="G1832" s="92">
        <f t="shared" ref="G1832:G1895" si="106">G1831+F1832-E1832</f>
        <v>99872.779999999882</v>
      </c>
      <c r="H1832" s="170"/>
      <c r="I1832" s="94">
        <f t="shared" si="105"/>
        <v>1500</v>
      </c>
      <c r="J1832" s="115">
        <f t="shared" ref="J1832:J1895" si="107">EOMONTH(B1832,0)</f>
        <v>45473</v>
      </c>
      <c r="K1832" s="116" t="s">
        <v>1866</v>
      </c>
    </row>
    <row r="1833" spans="1:11" x14ac:dyDescent="0.15">
      <c r="A1833" s="7" t="s">
        <v>2619</v>
      </c>
      <c r="B1833" s="66">
        <v>45461</v>
      </c>
      <c r="C1833" s="113" t="s">
        <v>2066</v>
      </c>
      <c r="D1833" s="126" t="s">
        <v>3820</v>
      </c>
      <c r="E1833" s="91">
        <v>968.21</v>
      </c>
      <c r="F1833" s="91">
        <v>0</v>
      </c>
      <c r="G1833" s="92">
        <f t="shared" si="106"/>
        <v>98904.569999999876</v>
      </c>
      <c r="H1833" s="170"/>
      <c r="I1833" s="94">
        <f t="shared" si="105"/>
        <v>-968.21</v>
      </c>
      <c r="J1833" s="115">
        <f t="shared" si="107"/>
        <v>45473</v>
      </c>
      <c r="K1833" s="116" t="s">
        <v>1866</v>
      </c>
    </row>
    <row r="1834" spans="1:11" x14ac:dyDescent="0.15">
      <c r="A1834" s="7" t="s">
        <v>2619</v>
      </c>
      <c r="B1834" s="66">
        <v>45461</v>
      </c>
      <c r="C1834" s="113" t="s">
        <v>2066</v>
      </c>
      <c r="D1834" s="126" t="s">
        <v>3821</v>
      </c>
      <c r="E1834" s="91">
        <v>0</v>
      </c>
      <c r="F1834" s="91">
        <v>1161.81</v>
      </c>
      <c r="G1834" s="92">
        <f t="shared" si="106"/>
        <v>100066.37999999987</v>
      </c>
      <c r="H1834" s="170"/>
      <c r="I1834" s="94">
        <f t="shared" si="105"/>
        <v>1161.81</v>
      </c>
      <c r="J1834" s="115">
        <f t="shared" si="107"/>
        <v>45473</v>
      </c>
      <c r="K1834" s="116" t="s">
        <v>1866</v>
      </c>
    </row>
    <row r="1835" spans="1:11" x14ac:dyDescent="0.15">
      <c r="A1835" s="7" t="s">
        <v>2619</v>
      </c>
      <c r="B1835" s="66">
        <v>45461</v>
      </c>
      <c r="C1835" s="113" t="s">
        <v>2066</v>
      </c>
      <c r="D1835" s="126" t="s">
        <v>3822</v>
      </c>
      <c r="E1835" s="91">
        <v>0</v>
      </c>
      <c r="F1835" s="91">
        <v>1067.8699999999999</v>
      </c>
      <c r="G1835" s="92">
        <f t="shared" si="106"/>
        <v>101134.24999999987</v>
      </c>
      <c r="H1835" s="170"/>
      <c r="I1835" s="94">
        <f t="shared" si="105"/>
        <v>1067.8699999999999</v>
      </c>
      <c r="J1835" s="115">
        <f t="shared" si="107"/>
        <v>45473</v>
      </c>
      <c r="K1835" s="116" t="s">
        <v>1866</v>
      </c>
    </row>
    <row r="1836" spans="1:11" x14ac:dyDescent="0.15">
      <c r="A1836" s="7" t="s">
        <v>2619</v>
      </c>
      <c r="B1836" s="66">
        <v>45461</v>
      </c>
      <c r="C1836" s="113" t="s">
        <v>2066</v>
      </c>
      <c r="D1836" s="126" t="s">
        <v>3821</v>
      </c>
      <c r="E1836" s="91">
        <v>0</v>
      </c>
      <c r="F1836" s="91">
        <v>4846.41</v>
      </c>
      <c r="G1836" s="92">
        <f t="shared" si="106"/>
        <v>105980.65999999987</v>
      </c>
      <c r="H1836" s="170"/>
      <c r="I1836" s="94">
        <f t="shared" si="105"/>
        <v>4846.41</v>
      </c>
      <c r="J1836" s="115">
        <f t="shared" si="107"/>
        <v>45473</v>
      </c>
      <c r="K1836" s="116" t="s">
        <v>1866</v>
      </c>
    </row>
    <row r="1837" spans="1:11" x14ac:dyDescent="0.15">
      <c r="A1837" s="7" t="s">
        <v>2619</v>
      </c>
      <c r="B1837" s="66">
        <v>45461</v>
      </c>
      <c r="C1837" s="113" t="s">
        <v>1993</v>
      </c>
      <c r="D1837" s="126" t="s">
        <v>3823</v>
      </c>
      <c r="E1837" s="91">
        <v>11520</v>
      </c>
      <c r="F1837" s="91">
        <v>0</v>
      </c>
      <c r="G1837" s="92">
        <f t="shared" si="106"/>
        <v>94460.659999999873</v>
      </c>
      <c r="H1837" s="170"/>
      <c r="I1837" s="94">
        <f t="shared" si="105"/>
        <v>-11520</v>
      </c>
      <c r="J1837" s="115">
        <f t="shared" si="107"/>
        <v>45473</v>
      </c>
      <c r="K1837" s="116" t="s">
        <v>13</v>
      </c>
    </row>
    <row r="1838" spans="1:11" x14ac:dyDescent="0.15">
      <c r="A1838" s="7" t="s">
        <v>2619</v>
      </c>
      <c r="B1838" s="66">
        <v>45462</v>
      </c>
      <c r="C1838" s="113" t="s">
        <v>2638</v>
      </c>
      <c r="D1838" s="126" t="s">
        <v>3824</v>
      </c>
      <c r="E1838" s="91">
        <v>0</v>
      </c>
      <c r="F1838" s="91">
        <v>1320</v>
      </c>
      <c r="G1838" s="92">
        <f t="shared" si="106"/>
        <v>95780.659999999873</v>
      </c>
      <c r="H1838" s="170"/>
      <c r="I1838" s="94">
        <f t="shared" si="105"/>
        <v>1320</v>
      </c>
      <c r="J1838" s="115">
        <f t="shared" si="107"/>
        <v>45473</v>
      </c>
      <c r="K1838" s="116" t="s">
        <v>1866</v>
      </c>
    </row>
    <row r="1839" spans="1:11" x14ac:dyDescent="0.15">
      <c r="A1839" s="7" t="s">
        <v>2619</v>
      </c>
      <c r="B1839" s="66">
        <v>45462</v>
      </c>
      <c r="C1839" s="113" t="s">
        <v>2638</v>
      </c>
      <c r="D1839" s="126" t="s">
        <v>3825</v>
      </c>
      <c r="E1839" s="91">
        <v>0</v>
      </c>
      <c r="F1839" s="91">
        <v>1320</v>
      </c>
      <c r="G1839" s="92">
        <f t="shared" si="106"/>
        <v>97100.659999999873</v>
      </c>
      <c r="H1839" s="170"/>
      <c r="I1839" s="94">
        <f t="shared" si="105"/>
        <v>1320</v>
      </c>
      <c r="J1839" s="115">
        <f t="shared" si="107"/>
        <v>45473</v>
      </c>
      <c r="K1839" s="116" t="s">
        <v>1866</v>
      </c>
    </row>
    <row r="1840" spans="1:11" x14ac:dyDescent="0.15">
      <c r="A1840" s="7" t="s">
        <v>2620</v>
      </c>
      <c r="B1840" s="66">
        <v>45462</v>
      </c>
      <c r="C1840" s="113" t="s">
        <v>3826</v>
      </c>
      <c r="D1840" s="126" t="s">
        <v>3827</v>
      </c>
      <c r="E1840" s="91">
        <v>0</v>
      </c>
      <c r="F1840" s="91">
        <v>900</v>
      </c>
      <c r="G1840" s="92">
        <f t="shared" si="106"/>
        <v>98000.659999999873</v>
      </c>
      <c r="H1840" s="170"/>
      <c r="I1840" s="94">
        <f t="shared" si="105"/>
        <v>900</v>
      </c>
      <c r="J1840" s="115">
        <f t="shared" si="107"/>
        <v>45473</v>
      </c>
      <c r="K1840" s="116" t="s">
        <v>2175</v>
      </c>
    </row>
    <row r="1841" spans="1:11" x14ac:dyDescent="0.15">
      <c r="A1841" s="7" t="s">
        <v>2620</v>
      </c>
      <c r="B1841" s="66">
        <v>45463</v>
      </c>
      <c r="C1841" s="113" t="s">
        <v>3826</v>
      </c>
      <c r="D1841" s="126" t="s">
        <v>3827</v>
      </c>
      <c r="E1841" s="91">
        <v>0</v>
      </c>
      <c r="F1841" s="91">
        <v>900</v>
      </c>
      <c r="G1841" s="92">
        <f t="shared" si="106"/>
        <v>98900.659999999873</v>
      </c>
      <c r="H1841" s="170"/>
      <c r="I1841" s="94">
        <f t="shared" si="105"/>
        <v>900</v>
      </c>
      <c r="J1841" s="115">
        <f t="shared" si="107"/>
        <v>45473</v>
      </c>
      <c r="K1841" s="116" t="s">
        <v>2175</v>
      </c>
    </row>
    <row r="1842" spans="1:11" x14ac:dyDescent="0.15">
      <c r="A1842" s="7" t="s">
        <v>2622</v>
      </c>
      <c r="B1842" s="66">
        <v>45463</v>
      </c>
      <c r="C1842" s="113" t="s">
        <v>1899</v>
      </c>
      <c r="D1842" s="126" t="s">
        <v>1900</v>
      </c>
      <c r="E1842" s="91">
        <v>686.04</v>
      </c>
      <c r="F1842" s="91">
        <v>0</v>
      </c>
      <c r="G1842" s="92">
        <f t="shared" si="106"/>
        <v>98214.619999999879</v>
      </c>
      <c r="H1842" s="170"/>
      <c r="I1842" s="94">
        <f t="shared" si="105"/>
        <v>-686.04</v>
      </c>
      <c r="J1842" s="115">
        <f t="shared" si="107"/>
        <v>45473</v>
      </c>
      <c r="K1842" s="116" t="s">
        <v>1873</v>
      </c>
    </row>
    <row r="1843" spans="1:11" x14ac:dyDescent="0.15">
      <c r="A1843" s="7" t="s">
        <v>2619</v>
      </c>
      <c r="B1843" s="66">
        <v>45464</v>
      </c>
      <c r="C1843" s="113" t="s">
        <v>2056</v>
      </c>
      <c r="D1843" s="126" t="s">
        <v>3828</v>
      </c>
      <c r="E1843" s="91">
        <v>0</v>
      </c>
      <c r="F1843" s="91">
        <v>530</v>
      </c>
      <c r="G1843" s="92">
        <f t="shared" si="106"/>
        <v>98744.619999999879</v>
      </c>
      <c r="H1843" s="170"/>
      <c r="I1843" s="94">
        <f t="shared" si="105"/>
        <v>530</v>
      </c>
      <c r="J1843" s="115">
        <f t="shared" si="107"/>
        <v>45473</v>
      </c>
      <c r="K1843" s="116" t="s">
        <v>1866</v>
      </c>
    </row>
    <row r="1844" spans="1:11" x14ac:dyDescent="0.15">
      <c r="A1844" s="7" t="s">
        <v>2619</v>
      </c>
      <c r="B1844" s="66">
        <v>45464</v>
      </c>
      <c r="C1844" s="113" t="s">
        <v>2056</v>
      </c>
      <c r="D1844" s="126" t="s">
        <v>3829</v>
      </c>
      <c r="E1844" s="91">
        <v>0</v>
      </c>
      <c r="F1844" s="91">
        <v>530</v>
      </c>
      <c r="G1844" s="92">
        <f t="shared" si="106"/>
        <v>99274.619999999879</v>
      </c>
      <c r="H1844" s="170"/>
      <c r="I1844" s="94">
        <f t="shared" si="105"/>
        <v>530</v>
      </c>
      <c r="J1844" s="115">
        <f t="shared" si="107"/>
        <v>45473</v>
      </c>
      <c r="K1844" s="116" t="s">
        <v>1866</v>
      </c>
    </row>
    <row r="1845" spans="1:11" x14ac:dyDescent="0.15">
      <c r="A1845" s="7" t="s">
        <v>2619</v>
      </c>
      <c r="B1845" s="66">
        <v>45464</v>
      </c>
      <c r="C1845" s="113" t="s">
        <v>2056</v>
      </c>
      <c r="D1845" s="126" t="s">
        <v>3830</v>
      </c>
      <c r="E1845" s="91">
        <v>0</v>
      </c>
      <c r="F1845" s="91">
        <v>530</v>
      </c>
      <c r="G1845" s="92">
        <f t="shared" si="106"/>
        <v>99804.619999999879</v>
      </c>
      <c r="H1845" s="170"/>
      <c r="I1845" s="94">
        <f t="shared" si="105"/>
        <v>530</v>
      </c>
      <c r="J1845" s="115">
        <f t="shared" si="107"/>
        <v>45473</v>
      </c>
      <c r="K1845" s="116" t="s">
        <v>1866</v>
      </c>
    </row>
    <row r="1846" spans="1:11" x14ac:dyDescent="0.15">
      <c r="A1846" s="7" t="s">
        <v>2619</v>
      </c>
      <c r="B1846" s="66">
        <v>45467</v>
      </c>
      <c r="C1846" s="113" t="s">
        <v>1905</v>
      </c>
      <c r="D1846" s="126" t="s">
        <v>3831</v>
      </c>
      <c r="E1846" s="91">
        <v>347.77</v>
      </c>
      <c r="F1846" s="91">
        <v>0</v>
      </c>
      <c r="G1846" s="92">
        <f t="shared" si="106"/>
        <v>99456.849999999875</v>
      </c>
      <c r="H1846" s="170"/>
      <c r="I1846" s="94">
        <f t="shared" si="105"/>
        <v>-347.77</v>
      </c>
      <c r="J1846" s="115">
        <f t="shared" si="107"/>
        <v>45473</v>
      </c>
      <c r="K1846" s="116" t="s">
        <v>1882</v>
      </c>
    </row>
    <row r="1847" spans="1:11" x14ac:dyDescent="0.15">
      <c r="A1847" s="7" t="s">
        <v>2619</v>
      </c>
      <c r="B1847" s="66">
        <v>45467</v>
      </c>
      <c r="C1847" s="113" t="s">
        <v>1905</v>
      </c>
      <c r="D1847" s="126" t="s">
        <v>3832</v>
      </c>
      <c r="E1847" s="91">
        <v>27.23</v>
      </c>
      <c r="F1847" s="91">
        <v>0</v>
      </c>
      <c r="G1847" s="92">
        <f t="shared" si="106"/>
        <v>99429.619999999879</v>
      </c>
      <c r="H1847" s="170"/>
      <c r="I1847" s="94">
        <f t="shared" si="105"/>
        <v>-27.23</v>
      </c>
      <c r="J1847" s="115">
        <f t="shared" si="107"/>
        <v>45473</v>
      </c>
      <c r="K1847" s="116" t="s">
        <v>1882</v>
      </c>
    </row>
    <row r="1848" spans="1:11" x14ac:dyDescent="0.15">
      <c r="A1848" s="7" t="s">
        <v>2619</v>
      </c>
      <c r="B1848" s="66">
        <v>45467</v>
      </c>
      <c r="C1848" s="113" t="s">
        <v>1905</v>
      </c>
      <c r="D1848" s="126" t="s">
        <v>3833</v>
      </c>
      <c r="E1848" s="91">
        <v>640.96</v>
      </c>
      <c r="F1848" s="91">
        <v>0</v>
      </c>
      <c r="G1848" s="92">
        <f t="shared" si="106"/>
        <v>98788.659999999873</v>
      </c>
      <c r="H1848" s="170"/>
      <c r="I1848" s="94">
        <f t="shared" si="105"/>
        <v>-640.96</v>
      </c>
      <c r="J1848" s="115">
        <f t="shared" si="107"/>
        <v>45473</v>
      </c>
      <c r="K1848" s="116" t="s">
        <v>1882</v>
      </c>
    </row>
    <row r="1849" spans="1:11" x14ac:dyDescent="0.15">
      <c r="A1849" s="7" t="s">
        <v>2619</v>
      </c>
      <c r="B1849" s="66">
        <v>45467</v>
      </c>
      <c r="C1849" s="113" t="s">
        <v>3521</v>
      </c>
      <c r="D1849" s="126" t="s">
        <v>3834</v>
      </c>
      <c r="E1849" s="91">
        <v>4.78</v>
      </c>
      <c r="F1849" s="91">
        <v>0</v>
      </c>
      <c r="G1849" s="92">
        <f t="shared" si="106"/>
        <v>98783.879999999874</v>
      </c>
      <c r="H1849" s="170"/>
      <c r="I1849" s="94">
        <f t="shared" si="105"/>
        <v>-4.78</v>
      </c>
      <c r="J1849" s="115">
        <f t="shared" si="107"/>
        <v>45473</v>
      </c>
      <c r="K1849" s="116" t="s">
        <v>1876</v>
      </c>
    </row>
    <row r="1850" spans="1:11" x14ac:dyDescent="0.15">
      <c r="A1850" s="7" t="s">
        <v>2619</v>
      </c>
      <c r="B1850" s="66">
        <v>45467</v>
      </c>
      <c r="C1850" s="113" t="s">
        <v>3521</v>
      </c>
      <c r="D1850" s="126" t="s">
        <v>3834</v>
      </c>
      <c r="E1850" s="91">
        <v>7.25</v>
      </c>
      <c r="F1850" s="91">
        <v>0</v>
      </c>
      <c r="G1850" s="92">
        <f t="shared" si="106"/>
        <v>98776.629999999874</v>
      </c>
      <c r="H1850" s="170"/>
      <c r="I1850" s="94">
        <f t="shared" si="105"/>
        <v>-7.25</v>
      </c>
      <c r="J1850" s="115">
        <f t="shared" si="107"/>
        <v>45473</v>
      </c>
      <c r="K1850" s="116" t="s">
        <v>1876</v>
      </c>
    </row>
    <row r="1851" spans="1:11" x14ac:dyDescent="0.15">
      <c r="A1851" s="7" t="s">
        <v>2619</v>
      </c>
      <c r="B1851" s="66">
        <v>45467</v>
      </c>
      <c r="C1851" s="113" t="s">
        <v>3521</v>
      </c>
      <c r="D1851" s="126" t="s">
        <v>3834</v>
      </c>
      <c r="E1851" s="91">
        <v>12.96</v>
      </c>
      <c r="F1851" s="91">
        <v>0</v>
      </c>
      <c r="G1851" s="92">
        <f t="shared" si="106"/>
        <v>98763.669999999867</v>
      </c>
      <c r="H1851" s="170"/>
      <c r="I1851" s="94">
        <f t="shared" si="105"/>
        <v>-12.96</v>
      </c>
      <c r="J1851" s="115">
        <f t="shared" si="107"/>
        <v>45473</v>
      </c>
      <c r="K1851" s="116" t="s">
        <v>1876</v>
      </c>
    </row>
    <row r="1852" spans="1:11" x14ac:dyDescent="0.15">
      <c r="A1852" s="7" t="s">
        <v>2619</v>
      </c>
      <c r="B1852" s="66">
        <v>45467</v>
      </c>
      <c r="C1852" s="113" t="s">
        <v>3521</v>
      </c>
      <c r="D1852" s="126" t="s">
        <v>3834</v>
      </c>
      <c r="E1852" s="91">
        <v>13.5</v>
      </c>
      <c r="F1852" s="91">
        <v>0</v>
      </c>
      <c r="G1852" s="92">
        <f t="shared" si="106"/>
        <v>98750.169999999867</v>
      </c>
      <c r="H1852" s="170"/>
      <c r="I1852" s="94">
        <f t="shared" si="105"/>
        <v>-13.5</v>
      </c>
      <c r="J1852" s="115">
        <f t="shared" si="107"/>
        <v>45473</v>
      </c>
      <c r="K1852" s="116" t="s">
        <v>1876</v>
      </c>
    </row>
    <row r="1853" spans="1:11" x14ac:dyDescent="0.15">
      <c r="A1853" s="7" t="s">
        <v>2619</v>
      </c>
      <c r="B1853" s="66">
        <v>45467</v>
      </c>
      <c r="C1853" s="113" t="s">
        <v>3521</v>
      </c>
      <c r="D1853" s="126" t="s">
        <v>3834</v>
      </c>
      <c r="E1853" s="91">
        <v>13.5</v>
      </c>
      <c r="F1853" s="91">
        <v>0</v>
      </c>
      <c r="G1853" s="92">
        <f t="shared" si="106"/>
        <v>98736.669999999867</v>
      </c>
      <c r="H1853" s="170"/>
      <c r="I1853" s="94">
        <f t="shared" si="105"/>
        <v>-13.5</v>
      </c>
      <c r="J1853" s="115">
        <f t="shared" si="107"/>
        <v>45473</v>
      </c>
      <c r="K1853" s="116" t="s">
        <v>1876</v>
      </c>
    </row>
    <row r="1854" spans="1:11" x14ac:dyDescent="0.15">
      <c r="A1854" s="7" t="s">
        <v>2619</v>
      </c>
      <c r="B1854" s="66">
        <v>45467</v>
      </c>
      <c r="C1854" s="113" t="s">
        <v>3521</v>
      </c>
      <c r="D1854" s="126" t="s">
        <v>3834</v>
      </c>
      <c r="E1854" s="91">
        <v>27</v>
      </c>
      <c r="F1854" s="91">
        <v>0</v>
      </c>
      <c r="G1854" s="92">
        <f t="shared" si="106"/>
        <v>98709.669999999867</v>
      </c>
      <c r="H1854" s="170"/>
      <c r="I1854" s="94">
        <f t="shared" si="105"/>
        <v>-27</v>
      </c>
      <c r="J1854" s="115">
        <f t="shared" si="107"/>
        <v>45473</v>
      </c>
      <c r="K1854" s="116" t="s">
        <v>1876</v>
      </c>
    </row>
    <row r="1855" spans="1:11" x14ac:dyDescent="0.15">
      <c r="A1855" s="7" t="s">
        <v>2619</v>
      </c>
      <c r="B1855" s="66">
        <v>45467</v>
      </c>
      <c r="C1855" s="113" t="s">
        <v>3521</v>
      </c>
      <c r="D1855" s="126" t="s">
        <v>3834</v>
      </c>
      <c r="E1855" s="91">
        <v>45</v>
      </c>
      <c r="F1855" s="91">
        <v>0</v>
      </c>
      <c r="G1855" s="92">
        <f t="shared" si="106"/>
        <v>98664.669999999867</v>
      </c>
      <c r="H1855" s="170"/>
      <c r="I1855" s="94">
        <f t="shared" si="105"/>
        <v>-45</v>
      </c>
      <c r="J1855" s="115">
        <f t="shared" si="107"/>
        <v>45473</v>
      </c>
      <c r="K1855" s="116" t="s">
        <v>1876</v>
      </c>
    </row>
    <row r="1856" spans="1:11" x14ac:dyDescent="0.15">
      <c r="A1856" s="7" t="s">
        <v>2619</v>
      </c>
      <c r="B1856" s="66">
        <v>45467</v>
      </c>
      <c r="C1856" s="113" t="s">
        <v>3521</v>
      </c>
      <c r="D1856" s="126" t="s">
        <v>3834</v>
      </c>
      <c r="E1856" s="91">
        <v>76.5</v>
      </c>
      <c r="F1856" s="91">
        <v>0</v>
      </c>
      <c r="G1856" s="92">
        <f t="shared" si="106"/>
        <v>98588.169999999867</v>
      </c>
      <c r="H1856" s="170"/>
      <c r="I1856" s="94">
        <f t="shared" si="105"/>
        <v>-76.5</v>
      </c>
      <c r="J1856" s="115">
        <f t="shared" si="107"/>
        <v>45473</v>
      </c>
      <c r="K1856" s="116" t="s">
        <v>1876</v>
      </c>
    </row>
    <row r="1857" spans="1:11" x14ac:dyDescent="0.15">
      <c r="A1857" s="7" t="s">
        <v>2619</v>
      </c>
      <c r="B1857" s="66">
        <v>45467</v>
      </c>
      <c r="C1857" s="113" t="s">
        <v>3521</v>
      </c>
      <c r="D1857" s="126" t="s">
        <v>3834</v>
      </c>
      <c r="E1857" s="91">
        <v>103.5</v>
      </c>
      <c r="F1857" s="91">
        <v>0</v>
      </c>
      <c r="G1857" s="92">
        <f t="shared" si="106"/>
        <v>98484.669999999867</v>
      </c>
      <c r="H1857" s="170"/>
      <c r="I1857" s="94">
        <f t="shared" si="105"/>
        <v>-103.5</v>
      </c>
      <c r="J1857" s="115">
        <f t="shared" si="107"/>
        <v>45473</v>
      </c>
      <c r="K1857" s="116" t="s">
        <v>1876</v>
      </c>
    </row>
    <row r="1858" spans="1:11" x14ac:dyDescent="0.15">
      <c r="A1858" s="7" t="s">
        <v>2619</v>
      </c>
      <c r="B1858" s="66">
        <v>45467</v>
      </c>
      <c r="C1858" s="113" t="s">
        <v>2087</v>
      </c>
      <c r="D1858" s="126" t="s">
        <v>3835</v>
      </c>
      <c r="E1858" s="91">
        <v>0</v>
      </c>
      <c r="F1858" s="91">
        <v>49500</v>
      </c>
      <c r="G1858" s="92">
        <f t="shared" si="106"/>
        <v>147984.66999999987</v>
      </c>
      <c r="H1858" s="170"/>
      <c r="I1858" s="94">
        <f t="shared" si="105"/>
        <v>49500</v>
      </c>
      <c r="J1858" s="115">
        <f t="shared" si="107"/>
        <v>45473</v>
      </c>
      <c r="K1858" s="116" t="s">
        <v>1866</v>
      </c>
    </row>
    <row r="1859" spans="1:11" x14ac:dyDescent="0.15">
      <c r="A1859" s="7" t="s">
        <v>2619</v>
      </c>
      <c r="B1859" s="66">
        <v>45467</v>
      </c>
      <c r="C1859" s="113" t="s">
        <v>1905</v>
      </c>
      <c r="D1859" s="126" t="s">
        <v>3836</v>
      </c>
      <c r="E1859" s="91">
        <v>335.95</v>
      </c>
      <c r="F1859" s="91">
        <v>0</v>
      </c>
      <c r="G1859" s="92">
        <f t="shared" si="106"/>
        <v>147648.71999999986</v>
      </c>
      <c r="H1859" s="170"/>
      <c r="I1859" s="94">
        <f t="shared" si="105"/>
        <v>-335.95</v>
      </c>
      <c r="J1859" s="115">
        <f t="shared" si="107"/>
        <v>45473</v>
      </c>
      <c r="K1859" s="116" t="s">
        <v>1882</v>
      </c>
    </row>
    <row r="1860" spans="1:11" x14ac:dyDescent="0.15">
      <c r="A1860" s="7" t="s">
        <v>2619</v>
      </c>
      <c r="B1860" s="66">
        <v>45467</v>
      </c>
      <c r="C1860" s="113" t="s">
        <v>1905</v>
      </c>
      <c r="D1860" s="126" t="s">
        <v>3837</v>
      </c>
      <c r="E1860" s="91">
        <v>203.28</v>
      </c>
      <c r="F1860" s="91">
        <v>0</v>
      </c>
      <c r="G1860" s="92">
        <f t="shared" si="106"/>
        <v>147445.43999999986</v>
      </c>
      <c r="H1860" s="170"/>
      <c r="I1860" s="94">
        <f t="shared" si="105"/>
        <v>-203.28</v>
      </c>
      <c r="J1860" s="115">
        <f t="shared" si="107"/>
        <v>45473</v>
      </c>
      <c r="K1860" s="116" t="s">
        <v>1882</v>
      </c>
    </row>
    <row r="1861" spans="1:11" x14ac:dyDescent="0.15">
      <c r="A1861" s="7" t="s">
        <v>2619</v>
      </c>
      <c r="B1861" s="66">
        <v>45467</v>
      </c>
      <c r="C1861" s="113" t="s">
        <v>1905</v>
      </c>
      <c r="D1861" s="126" t="s">
        <v>3838</v>
      </c>
      <c r="E1861" s="91">
        <v>53.84</v>
      </c>
      <c r="F1861" s="91">
        <v>0</v>
      </c>
      <c r="G1861" s="92">
        <f t="shared" si="106"/>
        <v>147391.59999999986</v>
      </c>
      <c r="H1861" s="170"/>
      <c r="I1861" s="94">
        <f t="shared" si="105"/>
        <v>-53.84</v>
      </c>
      <c r="J1861" s="115">
        <f t="shared" si="107"/>
        <v>45473</v>
      </c>
      <c r="K1861" s="116" t="s">
        <v>1882</v>
      </c>
    </row>
    <row r="1862" spans="1:11" x14ac:dyDescent="0.15">
      <c r="A1862" s="7" t="s">
        <v>2619</v>
      </c>
      <c r="B1862" s="66">
        <v>45467</v>
      </c>
      <c r="C1862" s="113" t="s">
        <v>1905</v>
      </c>
      <c r="D1862" s="126" t="s">
        <v>3839</v>
      </c>
      <c r="E1862" s="91">
        <v>136.66999999999999</v>
      </c>
      <c r="F1862" s="91">
        <v>0</v>
      </c>
      <c r="G1862" s="92">
        <f t="shared" si="106"/>
        <v>147254.92999999985</v>
      </c>
      <c r="H1862" s="170"/>
      <c r="I1862" s="94">
        <f t="shared" si="105"/>
        <v>-136.66999999999999</v>
      </c>
      <c r="J1862" s="115">
        <f t="shared" si="107"/>
        <v>45473</v>
      </c>
      <c r="K1862" s="116" t="s">
        <v>1882</v>
      </c>
    </row>
    <row r="1863" spans="1:11" x14ac:dyDescent="0.15">
      <c r="A1863" s="7" t="s">
        <v>2619</v>
      </c>
      <c r="B1863" s="66">
        <v>45467</v>
      </c>
      <c r="C1863" s="113" t="s">
        <v>2765</v>
      </c>
      <c r="D1863" s="126" t="s">
        <v>3840</v>
      </c>
      <c r="E1863" s="91">
        <v>3000</v>
      </c>
      <c r="F1863" s="91">
        <v>0</v>
      </c>
      <c r="G1863" s="92">
        <f t="shared" si="106"/>
        <v>144254.92999999985</v>
      </c>
      <c r="H1863" s="170"/>
      <c r="I1863" s="94">
        <f t="shared" ref="I1863:I1926" si="108">-E1863+F1863</f>
        <v>-3000</v>
      </c>
      <c r="J1863" s="115">
        <f t="shared" si="107"/>
        <v>45473</v>
      </c>
      <c r="K1863" s="116" t="s">
        <v>13</v>
      </c>
    </row>
    <row r="1864" spans="1:11" x14ac:dyDescent="0.15">
      <c r="A1864" s="7" t="s">
        <v>2619</v>
      </c>
      <c r="B1864" s="66">
        <v>45467</v>
      </c>
      <c r="C1864" s="113" t="s">
        <v>3841</v>
      </c>
      <c r="D1864" s="126" t="s">
        <v>3842</v>
      </c>
      <c r="E1864" s="91">
        <v>3300</v>
      </c>
      <c r="F1864" s="91">
        <v>0</v>
      </c>
      <c r="G1864" s="92">
        <f t="shared" si="106"/>
        <v>140954.92999999985</v>
      </c>
      <c r="H1864" s="170"/>
      <c r="I1864" s="94">
        <f t="shared" si="108"/>
        <v>-3300</v>
      </c>
      <c r="J1864" s="115">
        <f t="shared" si="107"/>
        <v>45473</v>
      </c>
      <c r="K1864" s="116" t="s">
        <v>13</v>
      </c>
    </row>
    <row r="1865" spans="1:11" x14ac:dyDescent="0.15">
      <c r="A1865" s="7" t="s">
        <v>2619</v>
      </c>
      <c r="B1865" s="66">
        <v>45467</v>
      </c>
      <c r="C1865" s="113" t="s">
        <v>3843</v>
      </c>
      <c r="D1865" s="126" t="s">
        <v>3844</v>
      </c>
      <c r="E1865" s="91">
        <v>396</v>
      </c>
      <c r="F1865" s="91">
        <v>0</v>
      </c>
      <c r="G1865" s="92">
        <f t="shared" si="106"/>
        <v>140558.92999999985</v>
      </c>
      <c r="H1865" s="170"/>
      <c r="I1865" s="94">
        <f t="shared" si="108"/>
        <v>-396</v>
      </c>
      <c r="J1865" s="115">
        <f t="shared" si="107"/>
        <v>45473</v>
      </c>
      <c r="K1865" s="116" t="s">
        <v>13</v>
      </c>
    </row>
    <row r="1866" spans="1:11" x14ac:dyDescent="0.15">
      <c r="A1866" s="7" t="s">
        <v>2619</v>
      </c>
      <c r="B1866" s="66">
        <v>45467</v>
      </c>
      <c r="C1866" s="113" t="s">
        <v>2146</v>
      </c>
      <c r="D1866" s="126" t="s">
        <v>3845</v>
      </c>
      <c r="E1866" s="91">
        <v>3024</v>
      </c>
      <c r="F1866" s="91">
        <v>0</v>
      </c>
      <c r="G1866" s="92">
        <f t="shared" si="106"/>
        <v>137534.92999999985</v>
      </c>
      <c r="H1866" s="170"/>
      <c r="I1866" s="94">
        <f t="shared" si="108"/>
        <v>-3024</v>
      </c>
      <c r="J1866" s="115">
        <f t="shared" si="107"/>
        <v>45473</v>
      </c>
      <c r="K1866" s="116" t="s">
        <v>1877</v>
      </c>
    </row>
    <row r="1867" spans="1:11" x14ac:dyDescent="0.15">
      <c r="A1867" s="7" t="s">
        <v>2619</v>
      </c>
      <c r="B1867" s="66">
        <v>45467</v>
      </c>
      <c r="C1867" s="113" t="s">
        <v>3521</v>
      </c>
      <c r="D1867" s="126" t="s">
        <v>3834</v>
      </c>
      <c r="E1867" s="91">
        <v>37.5</v>
      </c>
      <c r="F1867" s="91">
        <v>0</v>
      </c>
      <c r="G1867" s="92">
        <f t="shared" si="106"/>
        <v>137497.42999999985</v>
      </c>
      <c r="H1867" s="170"/>
      <c r="I1867" s="94">
        <f t="shared" si="108"/>
        <v>-37.5</v>
      </c>
      <c r="J1867" s="115">
        <f t="shared" si="107"/>
        <v>45473</v>
      </c>
      <c r="K1867" s="116" t="s">
        <v>1876</v>
      </c>
    </row>
    <row r="1868" spans="1:11" x14ac:dyDescent="0.15">
      <c r="A1868" s="7" t="s">
        <v>2619</v>
      </c>
      <c r="B1868" s="66">
        <v>45467</v>
      </c>
      <c r="C1868" s="113" t="s">
        <v>3521</v>
      </c>
      <c r="D1868" s="126" t="s">
        <v>3834</v>
      </c>
      <c r="E1868" s="91">
        <v>10.8</v>
      </c>
      <c r="F1868" s="91">
        <v>0</v>
      </c>
      <c r="G1868" s="92">
        <f t="shared" si="106"/>
        <v>137486.62999999986</v>
      </c>
      <c r="H1868" s="170"/>
      <c r="I1868" s="94">
        <f t="shared" si="108"/>
        <v>-10.8</v>
      </c>
      <c r="J1868" s="115">
        <f t="shared" si="107"/>
        <v>45473</v>
      </c>
      <c r="K1868" s="116" t="s">
        <v>1876</v>
      </c>
    </row>
    <row r="1869" spans="1:11" x14ac:dyDescent="0.15">
      <c r="A1869" s="7" t="s">
        <v>2619</v>
      </c>
      <c r="B1869" s="66">
        <v>45467</v>
      </c>
      <c r="C1869" s="113" t="s">
        <v>3521</v>
      </c>
      <c r="D1869" s="126" t="s">
        <v>3834</v>
      </c>
      <c r="E1869" s="91">
        <v>11.25</v>
      </c>
      <c r="F1869" s="91">
        <v>0</v>
      </c>
      <c r="G1869" s="92">
        <f t="shared" si="106"/>
        <v>137475.37999999986</v>
      </c>
      <c r="H1869" s="170"/>
      <c r="I1869" s="94">
        <f t="shared" si="108"/>
        <v>-11.25</v>
      </c>
      <c r="J1869" s="115">
        <f t="shared" si="107"/>
        <v>45473</v>
      </c>
      <c r="K1869" s="116" t="s">
        <v>1876</v>
      </c>
    </row>
    <row r="1870" spans="1:11" x14ac:dyDescent="0.15">
      <c r="A1870" s="7" t="s">
        <v>2619</v>
      </c>
      <c r="B1870" s="66">
        <v>45467</v>
      </c>
      <c r="C1870" s="113" t="s">
        <v>3521</v>
      </c>
      <c r="D1870" s="126" t="s">
        <v>3834</v>
      </c>
      <c r="E1870" s="91">
        <v>9.9</v>
      </c>
      <c r="F1870" s="91">
        <v>0</v>
      </c>
      <c r="G1870" s="92">
        <f t="shared" si="106"/>
        <v>137465.47999999986</v>
      </c>
      <c r="H1870" s="170"/>
      <c r="I1870" s="94">
        <f t="shared" si="108"/>
        <v>-9.9</v>
      </c>
      <c r="J1870" s="115">
        <f t="shared" si="107"/>
        <v>45473</v>
      </c>
      <c r="K1870" s="116" t="s">
        <v>1876</v>
      </c>
    </row>
    <row r="1871" spans="1:11" x14ac:dyDescent="0.15">
      <c r="A1871" s="7" t="s">
        <v>2619</v>
      </c>
      <c r="B1871" s="66">
        <v>45467</v>
      </c>
      <c r="C1871" s="113" t="s">
        <v>3521</v>
      </c>
      <c r="D1871" s="126" t="s">
        <v>3834</v>
      </c>
      <c r="E1871" s="91">
        <v>63.75</v>
      </c>
      <c r="F1871" s="91">
        <v>0</v>
      </c>
      <c r="G1871" s="92">
        <f t="shared" si="106"/>
        <v>137401.72999999986</v>
      </c>
      <c r="H1871" s="170"/>
      <c r="I1871" s="94">
        <f t="shared" si="108"/>
        <v>-63.75</v>
      </c>
      <c r="J1871" s="115">
        <f t="shared" si="107"/>
        <v>45473</v>
      </c>
      <c r="K1871" s="116" t="s">
        <v>1876</v>
      </c>
    </row>
    <row r="1872" spans="1:11" x14ac:dyDescent="0.15">
      <c r="A1872" s="7" t="s">
        <v>2619</v>
      </c>
      <c r="B1872" s="66">
        <v>45467</v>
      </c>
      <c r="C1872" s="113" t="s">
        <v>3521</v>
      </c>
      <c r="D1872" s="126" t="s">
        <v>3834</v>
      </c>
      <c r="E1872" s="91">
        <v>129.37</v>
      </c>
      <c r="F1872" s="91">
        <v>0</v>
      </c>
      <c r="G1872" s="92">
        <f t="shared" si="106"/>
        <v>137272.35999999987</v>
      </c>
      <c r="H1872" s="170"/>
      <c r="I1872" s="94">
        <f t="shared" si="108"/>
        <v>-129.37</v>
      </c>
      <c r="J1872" s="115">
        <f t="shared" si="107"/>
        <v>45473</v>
      </c>
      <c r="K1872" s="116" t="s">
        <v>1876</v>
      </c>
    </row>
    <row r="1873" spans="1:11" x14ac:dyDescent="0.15">
      <c r="A1873" s="7" t="s">
        <v>2619</v>
      </c>
      <c r="B1873" s="66">
        <v>45467</v>
      </c>
      <c r="C1873" s="113" t="s">
        <v>3521</v>
      </c>
      <c r="D1873" s="126" t="s">
        <v>3834</v>
      </c>
      <c r="E1873" s="91">
        <v>6.92</v>
      </c>
      <c r="F1873" s="91">
        <v>0</v>
      </c>
      <c r="G1873" s="92">
        <f t="shared" si="106"/>
        <v>137265.43999999986</v>
      </c>
      <c r="H1873" s="170"/>
      <c r="I1873" s="94">
        <f t="shared" si="108"/>
        <v>-6.92</v>
      </c>
      <c r="J1873" s="115">
        <f t="shared" si="107"/>
        <v>45473</v>
      </c>
      <c r="K1873" s="116" t="s">
        <v>1876</v>
      </c>
    </row>
    <row r="1874" spans="1:11" x14ac:dyDescent="0.15">
      <c r="A1874" s="7" t="s">
        <v>2619</v>
      </c>
      <c r="B1874" s="66">
        <v>45467</v>
      </c>
      <c r="C1874" s="113" t="s">
        <v>3521</v>
      </c>
      <c r="D1874" s="126" t="s">
        <v>3834</v>
      </c>
      <c r="E1874" s="91">
        <v>11.7</v>
      </c>
      <c r="F1874" s="91">
        <v>0</v>
      </c>
      <c r="G1874" s="92">
        <f t="shared" si="106"/>
        <v>137253.73999999985</v>
      </c>
      <c r="H1874" s="170"/>
      <c r="I1874" s="94">
        <f t="shared" si="108"/>
        <v>-11.7</v>
      </c>
      <c r="J1874" s="115">
        <f t="shared" si="107"/>
        <v>45473</v>
      </c>
      <c r="K1874" s="116" t="s">
        <v>1876</v>
      </c>
    </row>
    <row r="1875" spans="1:11" x14ac:dyDescent="0.15">
      <c r="A1875" s="7" t="s">
        <v>2619</v>
      </c>
      <c r="B1875" s="66">
        <v>45467</v>
      </c>
      <c r="C1875" s="113" t="s">
        <v>3521</v>
      </c>
      <c r="D1875" s="126" t="s">
        <v>3834</v>
      </c>
      <c r="E1875" s="91">
        <v>11.7</v>
      </c>
      <c r="F1875" s="91">
        <v>0</v>
      </c>
      <c r="G1875" s="92">
        <f t="shared" si="106"/>
        <v>137242.03999999983</v>
      </c>
      <c r="H1875" s="170"/>
      <c r="I1875" s="94">
        <f t="shared" si="108"/>
        <v>-11.7</v>
      </c>
      <c r="J1875" s="115">
        <f t="shared" si="107"/>
        <v>45473</v>
      </c>
      <c r="K1875" s="116" t="s">
        <v>1876</v>
      </c>
    </row>
    <row r="1876" spans="1:11" x14ac:dyDescent="0.15">
      <c r="A1876" s="7" t="s">
        <v>2619</v>
      </c>
      <c r="B1876" s="66">
        <v>45467</v>
      </c>
      <c r="C1876" s="113" t="s">
        <v>3521</v>
      </c>
      <c r="D1876" s="126" t="s">
        <v>3834</v>
      </c>
      <c r="E1876" s="91">
        <v>6.15</v>
      </c>
      <c r="F1876" s="91">
        <v>0</v>
      </c>
      <c r="G1876" s="92">
        <f t="shared" si="106"/>
        <v>137235.88999999984</v>
      </c>
      <c r="H1876" s="170"/>
      <c r="I1876" s="94">
        <f t="shared" si="108"/>
        <v>-6.15</v>
      </c>
      <c r="J1876" s="115">
        <f t="shared" si="107"/>
        <v>45473</v>
      </c>
      <c r="K1876" s="116" t="s">
        <v>1876</v>
      </c>
    </row>
    <row r="1877" spans="1:11" x14ac:dyDescent="0.15">
      <c r="A1877" s="7" t="s">
        <v>2619</v>
      </c>
      <c r="B1877" s="66">
        <v>45467</v>
      </c>
      <c r="C1877" s="113" t="s">
        <v>3521</v>
      </c>
      <c r="D1877" s="126" t="s">
        <v>3834</v>
      </c>
      <c r="E1877" s="91">
        <v>16.649999999999999</v>
      </c>
      <c r="F1877" s="91">
        <v>0</v>
      </c>
      <c r="G1877" s="92">
        <f t="shared" si="106"/>
        <v>137219.23999999985</v>
      </c>
      <c r="H1877" s="170"/>
      <c r="I1877" s="94">
        <f t="shared" si="108"/>
        <v>-16.649999999999999</v>
      </c>
      <c r="J1877" s="115">
        <f t="shared" si="107"/>
        <v>45473</v>
      </c>
      <c r="K1877" s="116" t="s">
        <v>1876</v>
      </c>
    </row>
    <row r="1878" spans="1:11" x14ac:dyDescent="0.15">
      <c r="A1878" s="7" t="s">
        <v>2619</v>
      </c>
      <c r="B1878" s="66">
        <v>45467</v>
      </c>
      <c r="C1878" s="113" t="s">
        <v>3521</v>
      </c>
      <c r="D1878" s="126" t="s">
        <v>3834</v>
      </c>
      <c r="E1878" s="91">
        <v>3.55</v>
      </c>
      <c r="F1878" s="91">
        <v>0</v>
      </c>
      <c r="G1878" s="92">
        <f t="shared" si="106"/>
        <v>137215.68999999986</v>
      </c>
      <c r="H1878" s="170"/>
      <c r="I1878" s="94">
        <f t="shared" si="108"/>
        <v>-3.55</v>
      </c>
      <c r="J1878" s="115">
        <f t="shared" si="107"/>
        <v>45473</v>
      </c>
      <c r="K1878" s="116" t="s">
        <v>1876</v>
      </c>
    </row>
    <row r="1879" spans="1:11" x14ac:dyDescent="0.15">
      <c r="A1879" s="7" t="s">
        <v>2619</v>
      </c>
      <c r="B1879" s="66">
        <v>45467</v>
      </c>
      <c r="C1879" s="113" t="s">
        <v>3521</v>
      </c>
      <c r="D1879" s="126" t="s">
        <v>3834</v>
      </c>
      <c r="E1879" s="91">
        <v>11.25</v>
      </c>
      <c r="F1879" s="91">
        <v>0</v>
      </c>
      <c r="G1879" s="92">
        <f t="shared" si="106"/>
        <v>137204.43999999986</v>
      </c>
      <c r="H1879" s="170"/>
      <c r="I1879" s="94">
        <f t="shared" si="108"/>
        <v>-11.25</v>
      </c>
      <c r="J1879" s="115">
        <f t="shared" si="107"/>
        <v>45473</v>
      </c>
      <c r="K1879" s="116" t="s">
        <v>1876</v>
      </c>
    </row>
    <row r="1880" spans="1:11" x14ac:dyDescent="0.15">
      <c r="A1880" s="7" t="s">
        <v>2619</v>
      </c>
      <c r="B1880" s="66">
        <v>45467</v>
      </c>
      <c r="C1880" s="113" t="s">
        <v>3521</v>
      </c>
      <c r="D1880" s="126" t="s">
        <v>3834</v>
      </c>
      <c r="E1880" s="91">
        <v>3.98</v>
      </c>
      <c r="F1880" s="91">
        <v>0</v>
      </c>
      <c r="G1880" s="92">
        <f t="shared" si="106"/>
        <v>137200.45999999985</v>
      </c>
      <c r="H1880" s="170"/>
      <c r="I1880" s="94">
        <f t="shared" si="108"/>
        <v>-3.98</v>
      </c>
      <c r="J1880" s="115">
        <f t="shared" si="107"/>
        <v>45473</v>
      </c>
      <c r="K1880" s="116" t="s">
        <v>1876</v>
      </c>
    </row>
    <row r="1881" spans="1:11" x14ac:dyDescent="0.15">
      <c r="A1881" s="7" t="s">
        <v>2619</v>
      </c>
      <c r="B1881" s="66">
        <v>45467</v>
      </c>
      <c r="C1881" s="113" t="s">
        <v>3521</v>
      </c>
      <c r="D1881" s="126" t="s">
        <v>3834</v>
      </c>
      <c r="E1881" s="91">
        <v>0.59</v>
      </c>
      <c r="F1881" s="91">
        <v>0</v>
      </c>
      <c r="G1881" s="92">
        <f t="shared" si="106"/>
        <v>137199.86999999985</v>
      </c>
      <c r="H1881" s="170"/>
      <c r="I1881" s="94">
        <f t="shared" si="108"/>
        <v>-0.59</v>
      </c>
      <c r="J1881" s="115">
        <f t="shared" si="107"/>
        <v>45473</v>
      </c>
      <c r="K1881" s="116" t="s">
        <v>1876</v>
      </c>
    </row>
    <row r="1882" spans="1:11" x14ac:dyDescent="0.15">
      <c r="A1882" s="7" t="s">
        <v>2619</v>
      </c>
      <c r="B1882" s="66">
        <v>45467</v>
      </c>
      <c r="C1882" s="113" t="s">
        <v>3521</v>
      </c>
      <c r="D1882" s="126" t="s">
        <v>3834</v>
      </c>
      <c r="E1882" s="91">
        <v>0.01</v>
      </c>
      <c r="F1882" s="91">
        <v>0</v>
      </c>
      <c r="G1882" s="92">
        <f t="shared" si="106"/>
        <v>137199.85999999984</v>
      </c>
      <c r="H1882" s="170"/>
      <c r="I1882" s="94">
        <f t="shared" si="108"/>
        <v>-0.01</v>
      </c>
      <c r="J1882" s="115">
        <f t="shared" si="107"/>
        <v>45473</v>
      </c>
      <c r="K1882" s="116" t="s">
        <v>1876</v>
      </c>
    </row>
    <row r="1883" spans="1:11" x14ac:dyDescent="0.15">
      <c r="A1883" s="7" t="s">
        <v>2619</v>
      </c>
      <c r="B1883" s="66">
        <v>45467</v>
      </c>
      <c r="C1883" s="113" t="s">
        <v>3521</v>
      </c>
      <c r="D1883" s="126" t="s">
        <v>3834</v>
      </c>
      <c r="E1883" s="91">
        <v>13.5</v>
      </c>
      <c r="F1883" s="91">
        <v>0</v>
      </c>
      <c r="G1883" s="92">
        <f t="shared" si="106"/>
        <v>137186.35999999984</v>
      </c>
      <c r="H1883" s="170"/>
      <c r="I1883" s="94">
        <f t="shared" si="108"/>
        <v>-13.5</v>
      </c>
      <c r="J1883" s="115">
        <f t="shared" si="107"/>
        <v>45473</v>
      </c>
      <c r="K1883" s="116" t="s">
        <v>1876</v>
      </c>
    </row>
    <row r="1884" spans="1:11" x14ac:dyDescent="0.15">
      <c r="A1884" s="7" t="s">
        <v>2619</v>
      </c>
      <c r="B1884" s="66">
        <v>45467</v>
      </c>
      <c r="C1884" s="113" t="s">
        <v>3521</v>
      </c>
      <c r="D1884" s="126" t="s">
        <v>3834</v>
      </c>
      <c r="E1884" s="91">
        <v>16.920000000000002</v>
      </c>
      <c r="F1884" s="91">
        <v>0</v>
      </c>
      <c r="G1884" s="92">
        <f t="shared" si="106"/>
        <v>137169.43999999983</v>
      </c>
      <c r="H1884" s="170"/>
      <c r="I1884" s="94">
        <f t="shared" si="108"/>
        <v>-16.920000000000002</v>
      </c>
      <c r="J1884" s="115">
        <f t="shared" si="107"/>
        <v>45473</v>
      </c>
      <c r="K1884" s="116" t="s">
        <v>1876</v>
      </c>
    </row>
    <row r="1885" spans="1:11" x14ac:dyDescent="0.15">
      <c r="A1885" s="7" t="s">
        <v>2619</v>
      </c>
      <c r="B1885" s="66">
        <v>45467</v>
      </c>
      <c r="C1885" s="113" t="s">
        <v>3521</v>
      </c>
      <c r="D1885" s="126" t="s">
        <v>3834</v>
      </c>
      <c r="E1885" s="91">
        <v>19.440000000000001</v>
      </c>
      <c r="F1885" s="91">
        <v>0</v>
      </c>
      <c r="G1885" s="92">
        <f t="shared" si="106"/>
        <v>137149.99999999983</v>
      </c>
      <c r="H1885" s="170"/>
      <c r="I1885" s="94">
        <f t="shared" si="108"/>
        <v>-19.440000000000001</v>
      </c>
      <c r="J1885" s="115">
        <f t="shared" si="107"/>
        <v>45473</v>
      </c>
      <c r="K1885" s="116" t="s">
        <v>1876</v>
      </c>
    </row>
    <row r="1886" spans="1:11" x14ac:dyDescent="0.15">
      <c r="A1886" s="7" t="s">
        <v>2619</v>
      </c>
      <c r="B1886" s="66">
        <v>45467</v>
      </c>
      <c r="C1886" s="113" t="s">
        <v>3521</v>
      </c>
      <c r="D1886" s="126" t="s">
        <v>3834</v>
      </c>
      <c r="E1886" s="91">
        <v>0.01</v>
      </c>
      <c r="F1886" s="91">
        <v>0</v>
      </c>
      <c r="G1886" s="92">
        <f t="shared" si="106"/>
        <v>137149.98999999982</v>
      </c>
      <c r="H1886" s="170"/>
      <c r="I1886" s="94">
        <f t="shared" si="108"/>
        <v>-0.01</v>
      </c>
      <c r="J1886" s="115">
        <f t="shared" si="107"/>
        <v>45473</v>
      </c>
      <c r="K1886" s="116" t="s">
        <v>1876</v>
      </c>
    </row>
    <row r="1887" spans="1:11" x14ac:dyDescent="0.15">
      <c r="A1887" s="7" t="s">
        <v>2619</v>
      </c>
      <c r="B1887" s="66">
        <v>45467</v>
      </c>
      <c r="C1887" s="113" t="s">
        <v>3521</v>
      </c>
      <c r="D1887" s="126" t="s">
        <v>3834</v>
      </c>
      <c r="E1887" s="91">
        <v>0.01</v>
      </c>
      <c r="F1887" s="91">
        <v>0</v>
      </c>
      <c r="G1887" s="92">
        <f t="shared" si="106"/>
        <v>137149.97999999981</v>
      </c>
      <c r="H1887" s="170"/>
      <c r="I1887" s="94">
        <f t="shared" si="108"/>
        <v>-0.01</v>
      </c>
      <c r="J1887" s="115">
        <f t="shared" si="107"/>
        <v>45473</v>
      </c>
      <c r="K1887" s="116" t="s">
        <v>1876</v>
      </c>
    </row>
    <row r="1888" spans="1:11" x14ac:dyDescent="0.15">
      <c r="A1888" s="7" t="s">
        <v>2619</v>
      </c>
      <c r="B1888" s="66">
        <v>45467</v>
      </c>
      <c r="C1888" s="113" t="s">
        <v>3521</v>
      </c>
      <c r="D1888" s="126" t="s">
        <v>3834</v>
      </c>
      <c r="E1888" s="91">
        <v>0.18</v>
      </c>
      <c r="F1888" s="91">
        <v>0</v>
      </c>
      <c r="G1888" s="92">
        <f t="shared" si="106"/>
        <v>137149.79999999981</v>
      </c>
      <c r="H1888" s="170"/>
      <c r="I1888" s="94">
        <f t="shared" si="108"/>
        <v>-0.18</v>
      </c>
      <c r="J1888" s="115">
        <f t="shared" si="107"/>
        <v>45473</v>
      </c>
      <c r="K1888" s="116" t="s">
        <v>1876</v>
      </c>
    </row>
    <row r="1889" spans="1:11" x14ac:dyDescent="0.15">
      <c r="A1889" s="7" t="s">
        <v>2619</v>
      </c>
      <c r="B1889" s="66">
        <v>45467</v>
      </c>
      <c r="C1889" s="113" t="s">
        <v>3521</v>
      </c>
      <c r="D1889" s="126" t="s">
        <v>3834</v>
      </c>
      <c r="E1889" s="91">
        <v>0.71</v>
      </c>
      <c r="F1889" s="91">
        <v>0</v>
      </c>
      <c r="G1889" s="92">
        <f t="shared" si="106"/>
        <v>137149.08999999982</v>
      </c>
      <c r="H1889" s="170"/>
      <c r="I1889" s="94">
        <f t="shared" si="108"/>
        <v>-0.71</v>
      </c>
      <c r="J1889" s="115">
        <f t="shared" si="107"/>
        <v>45473</v>
      </c>
      <c r="K1889" s="116" t="s">
        <v>1876</v>
      </c>
    </row>
    <row r="1890" spans="1:11" x14ac:dyDescent="0.15">
      <c r="A1890" s="7" t="s">
        <v>2619</v>
      </c>
      <c r="B1890" s="66">
        <v>45467</v>
      </c>
      <c r="C1890" s="113" t="s">
        <v>3521</v>
      </c>
      <c r="D1890" s="126" t="s">
        <v>3834</v>
      </c>
      <c r="E1890" s="91">
        <v>0.71</v>
      </c>
      <c r="F1890" s="91">
        <v>0</v>
      </c>
      <c r="G1890" s="92">
        <f t="shared" si="106"/>
        <v>137148.37999999983</v>
      </c>
      <c r="H1890" s="170"/>
      <c r="I1890" s="94">
        <f t="shared" si="108"/>
        <v>-0.71</v>
      </c>
      <c r="J1890" s="115">
        <f t="shared" si="107"/>
        <v>45473</v>
      </c>
      <c r="K1890" s="116" t="s">
        <v>1876</v>
      </c>
    </row>
    <row r="1891" spans="1:11" x14ac:dyDescent="0.15">
      <c r="A1891" s="7" t="s">
        <v>2619</v>
      </c>
      <c r="B1891" s="66">
        <v>45467</v>
      </c>
      <c r="C1891" s="113" t="s">
        <v>3521</v>
      </c>
      <c r="D1891" s="126" t="s">
        <v>3834</v>
      </c>
      <c r="E1891" s="91">
        <v>0.71</v>
      </c>
      <c r="F1891" s="91">
        <v>0</v>
      </c>
      <c r="G1891" s="92">
        <f t="shared" si="106"/>
        <v>137147.66999999984</v>
      </c>
      <c r="H1891" s="170"/>
      <c r="I1891" s="94">
        <f t="shared" si="108"/>
        <v>-0.71</v>
      </c>
      <c r="J1891" s="115">
        <f t="shared" si="107"/>
        <v>45473</v>
      </c>
      <c r="K1891" s="116" t="s">
        <v>1876</v>
      </c>
    </row>
    <row r="1892" spans="1:11" x14ac:dyDescent="0.15">
      <c r="A1892" s="7" t="s">
        <v>2619</v>
      </c>
      <c r="B1892" s="66">
        <v>45467</v>
      </c>
      <c r="C1892" s="113" t="s">
        <v>3521</v>
      </c>
      <c r="D1892" s="126" t="s">
        <v>3834</v>
      </c>
      <c r="E1892" s="91">
        <v>0.71</v>
      </c>
      <c r="F1892" s="91">
        <v>0</v>
      </c>
      <c r="G1892" s="92">
        <f t="shared" si="106"/>
        <v>137146.95999999985</v>
      </c>
      <c r="H1892" s="170"/>
      <c r="I1892" s="94">
        <f t="shared" si="108"/>
        <v>-0.71</v>
      </c>
      <c r="J1892" s="115">
        <f t="shared" si="107"/>
        <v>45473</v>
      </c>
      <c r="K1892" s="116" t="s">
        <v>1876</v>
      </c>
    </row>
    <row r="1893" spans="1:11" x14ac:dyDescent="0.15">
      <c r="A1893" s="7" t="s">
        <v>2619</v>
      </c>
      <c r="B1893" s="66">
        <v>45467</v>
      </c>
      <c r="C1893" s="113" t="s">
        <v>3521</v>
      </c>
      <c r="D1893" s="126" t="s">
        <v>3834</v>
      </c>
      <c r="E1893" s="91">
        <v>2</v>
      </c>
      <c r="F1893" s="91">
        <v>0</v>
      </c>
      <c r="G1893" s="92">
        <f t="shared" si="106"/>
        <v>137144.95999999985</v>
      </c>
      <c r="H1893" s="170"/>
      <c r="I1893" s="94">
        <f t="shared" si="108"/>
        <v>-2</v>
      </c>
      <c r="J1893" s="115">
        <f t="shared" si="107"/>
        <v>45473</v>
      </c>
      <c r="K1893" s="116" t="s">
        <v>1876</v>
      </c>
    </row>
    <row r="1894" spans="1:11" x14ac:dyDescent="0.15">
      <c r="A1894" s="7" t="s">
        <v>2619</v>
      </c>
      <c r="B1894" s="66">
        <v>45467</v>
      </c>
      <c r="C1894" s="113" t="s">
        <v>3521</v>
      </c>
      <c r="D1894" s="126" t="s">
        <v>3834</v>
      </c>
      <c r="E1894" s="91">
        <v>2.27</v>
      </c>
      <c r="F1894" s="91">
        <v>0</v>
      </c>
      <c r="G1894" s="92">
        <f t="shared" si="106"/>
        <v>137142.68999999986</v>
      </c>
      <c r="H1894" s="170"/>
      <c r="I1894" s="94">
        <f t="shared" si="108"/>
        <v>-2.27</v>
      </c>
      <c r="J1894" s="115">
        <f t="shared" si="107"/>
        <v>45473</v>
      </c>
      <c r="K1894" s="116" t="s">
        <v>1876</v>
      </c>
    </row>
    <row r="1895" spans="1:11" x14ac:dyDescent="0.15">
      <c r="A1895" s="7" t="s">
        <v>2619</v>
      </c>
      <c r="B1895" s="66">
        <v>45467</v>
      </c>
      <c r="C1895" s="113" t="s">
        <v>3521</v>
      </c>
      <c r="D1895" s="126" t="s">
        <v>3834</v>
      </c>
      <c r="E1895" s="91">
        <v>3.6</v>
      </c>
      <c r="F1895" s="91">
        <v>0</v>
      </c>
      <c r="G1895" s="92">
        <f t="shared" si="106"/>
        <v>137139.08999999985</v>
      </c>
      <c r="H1895" s="170"/>
      <c r="I1895" s="94">
        <f t="shared" si="108"/>
        <v>-3.6</v>
      </c>
      <c r="J1895" s="115">
        <f t="shared" si="107"/>
        <v>45473</v>
      </c>
      <c r="K1895" s="116" t="s">
        <v>1876</v>
      </c>
    </row>
    <row r="1896" spans="1:11" x14ac:dyDescent="0.15">
      <c r="A1896" s="7" t="s">
        <v>2619</v>
      </c>
      <c r="B1896" s="66">
        <v>45467</v>
      </c>
      <c r="C1896" s="113" t="s">
        <v>3521</v>
      </c>
      <c r="D1896" s="126" t="s">
        <v>3834</v>
      </c>
      <c r="E1896" s="91">
        <v>4.78</v>
      </c>
      <c r="F1896" s="91">
        <v>0</v>
      </c>
      <c r="G1896" s="92">
        <f t="shared" ref="G1896:G1959" si="109">G1895+F1896-E1896</f>
        <v>137134.30999999985</v>
      </c>
      <c r="H1896" s="170"/>
      <c r="I1896" s="94">
        <f t="shared" si="108"/>
        <v>-4.78</v>
      </c>
      <c r="J1896" s="115">
        <f t="shared" ref="J1896:J1959" si="110">EOMONTH(B1896,0)</f>
        <v>45473</v>
      </c>
      <c r="K1896" s="116" t="s">
        <v>1876</v>
      </c>
    </row>
    <row r="1897" spans="1:11" x14ac:dyDescent="0.15">
      <c r="A1897" s="7" t="s">
        <v>2619</v>
      </c>
      <c r="B1897" s="66">
        <v>45467</v>
      </c>
      <c r="C1897" s="113" t="s">
        <v>3521</v>
      </c>
      <c r="D1897" s="126" t="s">
        <v>3834</v>
      </c>
      <c r="E1897" s="91">
        <v>4.78</v>
      </c>
      <c r="F1897" s="91">
        <v>0</v>
      </c>
      <c r="G1897" s="92">
        <f t="shared" si="109"/>
        <v>137129.52999999985</v>
      </c>
      <c r="H1897" s="170"/>
      <c r="I1897" s="94">
        <f t="shared" si="108"/>
        <v>-4.78</v>
      </c>
      <c r="J1897" s="115">
        <f t="shared" si="110"/>
        <v>45473</v>
      </c>
      <c r="K1897" s="116" t="s">
        <v>1876</v>
      </c>
    </row>
    <row r="1898" spans="1:11" x14ac:dyDescent="0.15">
      <c r="A1898" s="7" t="s">
        <v>2619</v>
      </c>
      <c r="B1898" s="66">
        <v>45467</v>
      </c>
      <c r="C1898" s="113" t="s">
        <v>3521</v>
      </c>
      <c r="D1898" s="126" t="s">
        <v>3834</v>
      </c>
      <c r="E1898" s="91">
        <v>4.78</v>
      </c>
      <c r="F1898" s="91">
        <v>0</v>
      </c>
      <c r="G1898" s="92">
        <f t="shared" si="109"/>
        <v>137124.74999999985</v>
      </c>
      <c r="H1898" s="170"/>
      <c r="I1898" s="94">
        <f t="shared" si="108"/>
        <v>-4.78</v>
      </c>
      <c r="J1898" s="115">
        <f t="shared" si="110"/>
        <v>45473</v>
      </c>
      <c r="K1898" s="116" t="s">
        <v>1876</v>
      </c>
    </row>
    <row r="1899" spans="1:11" x14ac:dyDescent="0.15">
      <c r="A1899" s="7" t="s">
        <v>2619</v>
      </c>
      <c r="B1899" s="66">
        <v>45467</v>
      </c>
      <c r="C1899" s="113" t="s">
        <v>3521</v>
      </c>
      <c r="D1899" s="126" t="s">
        <v>3834</v>
      </c>
      <c r="E1899" s="91">
        <v>5.4</v>
      </c>
      <c r="F1899" s="91">
        <v>0</v>
      </c>
      <c r="G1899" s="92">
        <f t="shared" si="109"/>
        <v>137119.34999999986</v>
      </c>
      <c r="H1899" s="170"/>
      <c r="I1899" s="94">
        <f t="shared" si="108"/>
        <v>-5.4</v>
      </c>
      <c r="J1899" s="115">
        <f t="shared" si="110"/>
        <v>45473</v>
      </c>
      <c r="K1899" s="116" t="s">
        <v>1876</v>
      </c>
    </row>
    <row r="1900" spans="1:11" x14ac:dyDescent="0.15">
      <c r="A1900" s="7" t="s">
        <v>2619</v>
      </c>
      <c r="B1900" s="66">
        <v>45467</v>
      </c>
      <c r="C1900" s="113" t="s">
        <v>3521</v>
      </c>
      <c r="D1900" s="126" t="s">
        <v>3834</v>
      </c>
      <c r="E1900" s="91">
        <v>5.4</v>
      </c>
      <c r="F1900" s="91">
        <v>0</v>
      </c>
      <c r="G1900" s="92">
        <f t="shared" si="109"/>
        <v>137113.94999999987</v>
      </c>
      <c r="H1900" s="170"/>
      <c r="I1900" s="94">
        <f t="shared" si="108"/>
        <v>-5.4</v>
      </c>
      <c r="J1900" s="115">
        <f t="shared" si="110"/>
        <v>45473</v>
      </c>
      <c r="K1900" s="116" t="s">
        <v>1876</v>
      </c>
    </row>
    <row r="1901" spans="1:11" x14ac:dyDescent="0.15">
      <c r="A1901" s="7" t="s">
        <v>2619</v>
      </c>
      <c r="B1901" s="66">
        <v>45467</v>
      </c>
      <c r="C1901" s="113" t="s">
        <v>3521</v>
      </c>
      <c r="D1901" s="126" t="s">
        <v>3834</v>
      </c>
      <c r="E1901" s="91">
        <v>7.1</v>
      </c>
      <c r="F1901" s="91">
        <v>0</v>
      </c>
      <c r="G1901" s="92">
        <f t="shared" si="109"/>
        <v>137106.84999999986</v>
      </c>
      <c r="H1901" s="170"/>
      <c r="I1901" s="94">
        <f t="shared" si="108"/>
        <v>-7.1</v>
      </c>
      <c r="J1901" s="115">
        <f t="shared" si="110"/>
        <v>45473</v>
      </c>
      <c r="K1901" s="116" t="s">
        <v>1876</v>
      </c>
    </row>
    <row r="1902" spans="1:11" x14ac:dyDescent="0.15">
      <c r="A1902" s="7" t="s">
        <v>2619</v>
      </c>
      <c r="B1902" s="66">
        <v>45467</v>
      </c>
      <c r="C1902" s="113" t="s">
        <v>3521</v>
      </c>
      <c r="D1902" s="126" t="s">
        <v>3834</v>
      </c>
      <c r="E1902" s="91">
        <v>7.25</v>
      </c>
      <c r="F1902" s="91">
        <v>0</v>
      </c>
      <c r="G1902" s="92">
        <f t="shared" si="109"/>
        <v>137099.59999999986</v>
      </c>
      <c r="H1902" s="170"/>
      <c r="I1902" s="94">
        <f t="shared" si="108"/>
        <v>-7.25</v>
      </c>
      <c r="J1902" s="115">
        <f t="shared" si="110"/>
        <v>45473</v>
      </c>
      <c r="K1902" s="116" t="s">
        <v>1876</v>
      </c>
    </row>
    <row r="1903" spans="1:11" x14ac:dyDescent="0.15">
      <c r="A1903" s="7" t="s">
        <v>2619</v>
      </c>
      <c r="B1903" s="66">
        <v>45467</v>
      </c>
      <c r="C1903" s="113" t="s">
        <v>3521</v>
      </c>
      <c r="D1903" s="126" t="s">
        <v>3834</v>
      </c>
      <c r="E1903" s="91">
        <v>9.61</v>
      </c>
      <c r="F1903" s="91">
        <v>0</v>
      </c>
      <c r="G1903" s="92">
        <f t="shared" si="109"/>
        <v>137089.98999999987</v>
      </c>
      <c r="H1903" s="170"/>
      <c r="I1903" s="94">
        <f t="shared" si="108"/>
        <v>-9.61</v>
      </c>
      <c r="J1903" s="115">
        <f t="shared" si="110"/>
        <v>45473</v>
      </c>
      <c r="K1903" s="116" t="s">
        <v>1876</v>
      </c>
    </row>
    <row r="1904" spans="1:11" x14ac:dyDescent="0.15">
      <c r="A1904" s="7" t="s">
        <v>2619</v>
      </c>
      <c r="B1904" s="66">
        <v>45467</v>
      </c>
      <c r="C1904" s="113" t="s">
        <v>3521</v>
      </c>
      <c r="D1904" s="126" t="s">
        <v>3834</v>
      </c>
      <c r="E1904" s="91">
        <v>10.45</v>
      </c>
      <c r="F1904" s="91">
        <v>0</v>
      </c>
      <c r="G1904" s="92">
        <f t="shared" si="109"/>
        <v>137079.53999999986</v>
      </c>
      <c r="H1904" s="170"/>
      <c r="I1904" s="94">
        <f t="shared" si="108"/>
        <v>-10.45</v>
      </c>
      <c r="J1904" s="115">
        <f t="shared" si="110"/>
        <v>45473</v>
      </c>
      <c r="K1904" s="116" t="s">
        <v>1876</v>
      </c>
    </row>
    <row r="1905" spans="1:11" x14ac:dyDescent="0.15">
      <c r="A1905" s="7" t="s">
        <v>2619</v>
      </c>
      <c r="B1905" s="66">
        <v>45467</v>
      </c>
      <c r="C1905" s="113" t="s">
        <v>3521</v>
      </c>
      <c r="D1905" s="126" t="s">
        <v>3834</v>
      </c>
      <c r="E1905" s="91">
        <v>10.8</v>
      </c>
      <c r="F1905" s="91">
        <v>0</v>
      </c>
      <c r="G1905" s="92">
        <f t="shared" si="109"/>
        <v>137068.73999999987</v>
      </c>
      <c r="H1905" s="170"/>
      <c r="I1905" s="94">
        <f t="shared" si="108"/>
        <v>-10.8</v>
      </c>
      <c r="J1905" s="115">
        <f t="shared" si="110"/>
        <v>45473</v>
      </c>
      <c r="K1905" s="116" t="s">
        <v>1876</v>
      </c>
    </row>
    <row r="1906" spans="1:11" x14ac:dyDescent="0.15">
      <c r="A1906" s="7" t="s">
        <v>2619</v>
      </c>
      <c r="B1906" s="66">
        <v>45467</v>
      </c>
      <c r="C1906" s="113" t="s">
        <v>3521</v>
      </c>
      <c r="D1906" s="126" t="s">
        <v>3834</v>
      </c>
      <c r="E1906" s="91">
        <v>10.8</v>
      </c>
      <c r="F1906" s="91">
        <v>0</v>
      </c>
      <c r="G1906" s="92">
        <f t="shared" si="109"/>
        <v>137057.93999999989</v>
      </c>
      <c r="H1906" s="170"/>
      <c r="I1906" s="94">
        <f t="shared" si="108"/>
        <v>-10.8</v>
      </c>
      <c r="J1906" s="115">
        <f t="shared" si="110"/>
        <v>45473</v>
      </c>
      <c r="K1906" s="116" t="s">
        <v>1876</v>
      </c>
    </row>
    <row r="1907" spans="1:11" x14ac:dyDescent="0.15">
      <c r="A1907" s="7" t="s">
        <v>2619</v>
      </c>
      <c r="B1907" s="66">
        <v>45467</v>
      </c>
      <c r="C1907" s="113" t="s">
        <v>3521</v>
      </c>
      <c r="D1907" s="126" t="s">
        <v>3834</v>
      </c>
      <c r="E1907" s="91">
        <v>11.34</v>
      </c>
      <c r="F1907" s="91">
        <v>0</v>
      </c>
      <c r="G1907" s="92">
        <f t="shared" si="109"/>
        <v>137046.59999999989</v>
      </c>
      <c r="H1907" s="170"/>
      <c r="I1907" s="94">
        <f t="shared" si="108"/>
        <v>-11.34</v>
      </c>
      <c r="J1907" s="115">
        <f t="shared" si="110"/>
        <v>45473</v>
      </c>
      <c r="K1907" s="116" t="s">
        <v>1876</v>
      </c>
    </row>
    <row r="1908" spans="1:11" x14ac:dyDescent="0.15">
      <c r="A1908" s="7" t="s">
        <v>2619</v>
      </c>
      <c r="B1908" s="66">
        <v>45467</v>
      </c>
      <c r="C1908" s="113" t="s">
        <v>3521</v>
      </c>
      <c r="D1908" s="126" t="s">
        <v>3834</v>
      </c>
      <c r="E1908" s="91">
        <v>11.34</v>
      </c>
      <c r="F1908" s="91">
        <v>0</v>
      </c>
      <c r="G1908" s="92">
        <f t="shared" si="109"/>
        <v>137035.25999999989</v>
      </c>
      <c r="H1908" s="170"/>
      <c r="I1908" s="94">
        <f t="shared" si="108"/>
        <v>-11.34</v>
      </c>
      <c r="J1908" s="115">
        <f t="shared" si="110"/>
        <v>45473</v>
      </c>
      <c r="K1908" s="116" t="s">
        <v>1876</v>
      </c>
    </row>
    <row r="1909" spans="1:11" x14ac:dyDescent="0.15">
      <c r="A1909" s="7" t="s">
        <v>2619</v>
      </c>
      <c r="B1909" s="66">
        <v>45467</v>
      </c>
      <c r="C1909" s="113" t="s">
        <v>3521</v>
      </c>
      <c r="D1909" s="126" t="s">
        <v>3834</v>
      </c>
      <c r="E1909" s="91">
        <v>11.88</v>
      </c>
      <c r="F1909" s="91">
        <v>0</v>
      </c>
      <c r="G1909" s="92">
        <f t="shared" si="109"/>
        <v>137023.37999999989</v>
      </c>
      <c r="H1909" s="170"/>
      <c r="I1909" s="94">
        <f t="shared" si="108"/>
        <v>-11.88</v>
      </c>
      <c r="J1909" s="115">
        <f t="shared" si="110"/>
        <v>45473</v>
      </c>
      <c r="K1909" s="116" t="s">
        <v>1876</v>
      </c>
    </row>
    <row r="1910" spans="1:11" x14ac:dyDescent="0.15">
      <c r="A1910" s="7" t="s">
        <v>2619</v>
      </c>
      <c r="B1910" s="66">
        <v>45467</v>
      </c>
      <c r="C1910" s="113" t="s">
        <v>3521</v>
      </c>
      <c r="D1910" s="126" t="s">
        <v>3834</v>
      </c>
      <c r="E1910" s="91">
        <v>11.88</v>
      </c>
      <c r="F1910" s="91">
        <v>0</v>
      </c>
      <c r="G1910" s="92">
        <f t="shared" si="109"/>
        <v>137011.49999999988</v>
      </c>
      <c r="H1910" s="170"/>
      <c r="I1910" s="94">
        <f t="shared" si="108"/>
        <v>-11.88</v>
      </c>
      <c r="J1910" s="115">
        <f t="shared" si="110"/>
        <v>45473</v>
      </c>
      <c r="K1910" s="116" t="s">
        <v>1876</v>
      </c>
    </row>
    <row r="1911" spans="1:11" x14ac:dyDescent="0.15">
      <c r="A1911" s="7" t="s">
        <v>2619</v>
      </c>
      <c r="B1911" s="66">
        <v>45467</v>
      </c>
      <c r="C1911" s="113" t="s">
        <v>3521</v>
      </c>
      <c r="D1911" s="126" t="s">
        <v>3834</v>
      </c>
      <c r="E1911" s="91">
        <v>12.96</v>
      </c>
      <c r="F1911" s="91">
        <v>0</v>
      </c>
      <c r="G1911" s="92">
        <f t="shared" si="109"/>
        <v>136998.53999999989</v>
      </c>
      <c r="H1911" s="170"/>
      <c r="I1911" s="94">
        <f t="shared" si="108"/>
        <v>-12.96</v>
      </c>
      <c r="J1911" s="115">
        <f t="shared" si="110"/>
        <v>45473</v>
      </c>
      <c r="K1911" s="116" t="s">
        <v>1876</v>
      </c>
    </row>
    <row r="1912" spans="1:11" x14ac:dyDescent="0.15">
      <c r="A1912" s="7" t="s">
        <v>2619</v>
      </c>
      <c r="B1912" s="66">
        <v>45467</v>
      </c>
      <c r="C1912" s="113" t="s">
        <v>3521</v>
      </c>
      <c r="D1912" s="126" t="s">
        <v>3834</v>
      </c>
      <c r="E1912" s="91">
        <v>12.96</v>
      </c>
      <c r="F1912" s="91">
        <v>0</v>
      </c>
      <c r="G1912" s="92">
        <f t="shared" si="109"/>
        <v>136985.5799999999</v>
      </c>
      <c r="H1912" s="170"/>
      <c r="I1912" s="94">
        <f t="shared" si="108"/>
        <v>-12.96</v>
      </c>
      <c r="J1912" s="115">
        <f t="shared" si="110"/>
        <v>45473</v>
      </c>
      <c r="K1912" s="116" t="s">
        <v>1876</v>
      </c>
    </row>
    <row r="1913" spans="1:11" x14ac:dyDescent="0.15">
      <c r="A1913" s="7" t="s">
        <v>2619</v>
      </c>
      <c r="B1913" s="66">
        <v>45467</v>
      </c>
      <c r="C1913" s="113" t="s">
        <v>3521</v>
      </c>
      <c r="D1913" s="126" t="s">
        <v>3834</v>
      </c>
      <c r="E1913" s="91">
        <v>13.5</v>
      </c>
      <c r="F1913" s="91">
        <v>0</v>
      </c>
      <c r="G1913" s="92">
        <f t="shared" si="109"/>
        <v>136972.0799999999</v>
      </c>
      <c r="H1913" s="170"/>
      <c r="I1913" s="94">
        <f t="shared" si="108"/>
        <v>-13.5</v>
      </c>
      <c r="J1913" s="115">
        <f t="shared" si="110"/>
        <v>45473</v>
      </c>
      <c r="K1913" s="116" t="s">
        <v>1876</v>
      </c>
    </row>
    <row r="1914" spans="1:11" x14ac:dyDescent="0.15">
      <c r="A1914" s="7" t="s">
        <v>2619</v>
      </c>
      <c r="B1914" s="66">
        <v>45467</v>
      </c>
      <c r="C1914" s="113" t="s">
        <v>3521</v>
      </c>
      <c r="D1914" s="126" t="s">
        <v>3834</v>
      </c>
      <c r="E1914" s="91">
        <v>13.5</v>
      </c>
      <c r="F1914" s="91">
        <v>0</v>
      </c>
      <c r="G1914" s="92">
        <f t="shared" si="109"/>
        <v>136958.5799999999</v>
      </c>
      <c r="H1914" s="170"/>
      <c r="I1914" s="94">
        <f t="shared" si="108"/>
        <v>-13.5</v>
      </c>
      <c r="J1914" s="115">
        <f t="shared" si="110"/>
        <v>45473</v>
      </c>
      <c r="K1914" s="116" t="s">
        <v>1876</v>
      </c>
    </row>
    <row r="1915" spans="1:11" x14ac:dyDescent="0.15">
      <c r="A1915" s="7" t="s">
        <v>2619</v>
      </c>
      <c r="B1915" s="66">
        <v>45467</v>
      </c>
      <c r="C1915" s="113" t="s">
        <v>3521</v>
      </c>
      <c r="D1915" s="126" t="s">
        <v>3834</v>
      </c>
      <c r="E1915" s="91">
        <v>13.5</v>
      </c>
      <c r="F1915" s="91">
        <v>0</v>
      </c>
      <c r="G1915" s="92">
        <f t="shared" si="109"/>
        <v>136945.0799999999</v>
      </c>
      <c r="H1915" s="170"/>
      <c r="I1915" s="94">
        <f t="shared" si="108"/>
        <v>-13.5</v>
      </c>
      <c r="J1915" s="115">
        <f t="shared" si="110"/>
        <v>45473</v>
      </c>
      <c r="K1915" s="116" t="s">
        <v>1876</v>
      </c>
    </row>
    <row r="1916" spans="1:11" x14ac:dyDescent="0.15">
      <c r="A1916" s="7" t="s">
        <v>2619</v>
      </c>
      <c r="B1916" s="66">
        <v>45467</v>
      </c>
      <c r="C1916" s="113" t="s">
        <v>3521</v>
      </c>
      <c r="D1916" s="126" t="s">
        <v>3834</v>
      </c>
      <c r="E1916" s="91">
        <v>13.5</v>
      </c>
      <c r="F1916" s="91">
        <v>0</v>
      </c>
      <c r="G1916" s="92">
        <f t="shared" si="109"/>
        <v>136931.5799999999</v>
      </c>
      <c r="H1916" s="170"/>
      <c r="I1916" s="94">
        <f t="shared" si="108"/>
        <v>-13.5</v>
      </c>
      <c r="J1916" s="115">
        <f t="shared" si="110"/>
        <v>45473</v>
      </c>
      <c r="K1916" s="116" t="s">
        <v>1876</v>
      </c>
    </row>
    <row r="1917" spans="1:11" x14ac:dyDescent="0.15">
      <c r="A1917" s="7" t="s">
        <v>2619</v>
      </c>
      <c r="B1917" s="66">
        <v>45467</v>
      </c>
      <c r="C1917" s="113" t="s">
        <v>3521</v>
      </c>
      <c r="D1917" s="126" t="s">
        <v>3834</v>
      </c>
      <c r="E1917" s="91">
        <v>13.5</v>
      </c>
      <c r="F1917" s="91">
        <v>0</v>
      </c>
      <c r="G1917" s="92">
        <f t="shared" si="109"/>
        <v>136918.0799999999</v>
      </c>
      <c r="H1917" s="170"/>
      <c r="I1917" s="94">
        <f t="shared" si="108"/>
        <v>-13.5</v>
      </c>
      <c r="J1917" s="115">
        <f t="shared" si="110"/>
        <v>45473</v>
      </c>
      <c r="K1917" s="116" t="s">
        <v>1876</v>
      </c>
    </row>
    <row r="1918" spans="1:11" x14ac:dyDescent="0.15">
      <c r="A1918" s="7" t="s">
        <v>2619</v>
      </c>
      <c r="B1918" s="66">
        <v>45467</v>
      </c>
      <c r="C1918" s="113" t="s">
        <v>3521</v>
      </c>
      <c r="D1918" s="126" t="s">
        <v>3834</v>
      </c>
      <c r="E1918" s="91">
        <v>13.5</v>
      </c>
      <c r="F1918" s="91">
        <v>0</v>
      </c>
      <c r="G1918" s="92">
        <f t="shared" si="109"/>
        <v>136904.5799999999</v>
      </c>
      <c r="H1918" s="170"/>
      <c r="I1918" s="94">
        <f t="shared" si="108"/>
        <v>-13.5</v>
      </c>
      <c r="J1918" s="115">
        <f t="shared" si="110"/>
        <v>45473</v>
      </c>
      <c r="K1918" s="116" t="s">
        <v>1876</v>
      </c>
    </row>
    <row r="1919" spans="1:11" x14ac:dyDescent="0.15">
      <c r="A1919" s="7" t="s">
        <v>2619</v>
      </c>
      <c r="B1919" s="66">
        <v>45467</v>
      </c>
      <c r="C1919" s="113" t="s">
        <v>3521</v>
      </c>
      <c r="D1919" s="126" t="s">
        <v>3834</v>
      </c>
      <c r="E1919" s="91">
        <v>13.5</v>
      </c>
      <c r="F1919" s="91">
        <v>0</v>
      </c>
      <c r="G1919" s="92">
        <f t="shared" si="109"/>
        <v>136891.0799999999</v>
      </c>
      <c r="H1919" s="170"/>
      <c r="I1919" s="94">
        <f t="shared" si="108"/>
        <v>-13.5</v>
      </c>
      <c r="J1919" s="115">
        <f t="shared" si="110"/>
        <v>45473</v>
      </c>
      <c r="K1919" s="116" t="s">
        <v>1876</v>
      </c>
    </row>
    <row r="1920" spans="1:11" x14ac:dyDescent="0.15">
      <c r="A1920" s="7" t="s">
        <v>2619</v>
      </c>
      <c r="B1920" s="66">
        <v>45467</v>
      </c>
      <c r="C1920" s="113" t="s">
        <v>3521</v>
      </c>
      <c r="D1920" s="126" t="s">
        <v>3834</v>
      </c>
      <c r="E1920" s="91">
        <v>13.5</v>
      </c>
      <c r="F1920" s="91">
        <v>0</v>
      </c>
      <c r="G1920" s="92">
        <f t="shared" si="109"/>
        <v>136877.5799999999</v>
      </c>
      <c r="H1920" s="170"/>
      <c r="I1920" s="94">
        <f t="shared" si="108"/>
        <v>-13.5</v>
      </c>
      <c r="J1920" s="115">
        <f t="shared" si="110"/>
        <v>45473</v>
      </c>
      <c r="K1920" s="116" t="s">
        <v>1876</v>
      </c>
    </row>
    <row r="1921" spans="1:11" x14ac:dyDescent="0.15">
      <c r="A1921" s="7" t="s">
        <v>2619</v>
      </c>
      <c r="B1921" s="66">
        <v>45467</v>
      </c>
      <c r="C1921" s="113" t="s">
        <v>3521</v>
      </c>
      <c r="D1921" s="126" t="s">
        <v>3834</v>
      </c>
      <c r="E1921" s="91">
        <v>14.04</v>
      </c>
      <c r="F1921" s="91">
        <v>0</v>
      </c>
      <c r="G1921" s="92">
        <f t="shared" si="109"/>
        <v>136863.53999999989</v>
      </c>
      <c r="H1921" s="170"/>
      <c r="I1921" s="94">
        <f t="shared" si="108"/>
        <v>-14.04</v>
      </c>
      <c r="J1921" s="115">
        <f t="shared" si="110"/>
        <v>45473</v>
      </c>
      <c r="K1921" s="116" t="s">
        <v>1876</v>
      </c>
    </row>
    <row r="1922" spans="1:11" x14ac:dyDescent="0.15">
      <c r="A1922" s="7" t="s">
        <v>2619</v>
      </c>
      <c r="B1922" s="66">
        <v>45467</v>
      </c>
      <c r="C1922" s="113" t="s">
        <v>3521</v>
      </c>
      <c r="D1922" s="126" t="s">
        <v>3834</v>
      </c>
      <c r="E1922" s="91">
        <v>14.4</v>
      </c>
      <c r="F1922" s="91">
        <v>0</v>
      </c>
      <c r="G1922" s="92">
        <f t="shared" si="109"/>
        <v>136849.1399999999</v>
      </c>
      <c r="H1922" s="170"/>
      <c r="I1922" s="94">
        <f t="shared" si="108"/>
        <v>-14.4</v>
      </c>
      <c r="J1922" s="115">
        <f t="shared" si="110"/>
        <v>45473</v>
      </c>
      <c r="K1922" s="116" t="s">
        <v>1876</v>
      </c>
    </row>
    <row r="1923" spans="1:11" x14ac:dyDescent="0.15">
      <c r="A1923" s="7" t="s">
        <v>2619</v>
      </c>
      <c r="B1923" s="66">
        <v>45467</v>
      </c>
      <c r="C1923" s="113" t="s">
        <v>3521</v>
      </c>
      <c r="D1923" s="126" t="s">
        <v>3834</v>
      </c>
      <c r="E1923" s="91">
        <v>14.4</v>
      </c>
      <c r="F1923" s="91">
        <v>0</v>
      </c>
      <c r="G1923" s="92">
        <f t="shared" si="109"/>
        <v>136834.7399999999</v>
      </c>
      <c r="H1923" s="170"/>
      <c r="I1923" s="94">
        <f t="shared" si="108"/>
        <v>-14.4</v>
      </c>
      <c r="J1923" s="115">
        <f t="shared" si="110"/>
        <v>45473</v>
      </c>
      <c r="K1923" s="116" t="s">
        <v>1876</v>
      </c>
    </row>
    <row r="1924" spans="1:11" x14ac:dyDescent="0.15">
      <c r="A1924" s="7" t="s">
        <v>2619</v>
      </c>
      <c r="B1924" s="66">
        <v>45467</v>
      </c>
      <c r="C1924" s="113" t="s">
        <v>3521</v>
      </c>
      <c r="D1924" s="126" t="s">
        <v>3834</v>
      </c>
      <c r="E1924" s="91">
        <v>16.2</v>
      </c>
      <c r="F1924" s="91">
        <v>0</v>
      </c>
      <c r="G1924" s="92">
        <f t="shared" si="109"/>
        <v>136818.53999999989</v>
      </c>
      <c r="H1924" s="170"/>
      <c r="I1924" s="94">
        <f t="shared" si="108"/>
        <v>-16.2</v>
      </c>
      <c r="J1924" s="115">
        <f t="shared" si="110"/>
        <v>45473</v>
      </c>
      <c r="K1924" s="116" t="s">
        <v>1876</v>
      </c>
    </row>
    <row r="1925" spans="1:11" x14ac:dyDescent="0.15">
      <c r="A1925" s="7" t="s">
        <v>2619</v>
      </c>
      <c r="B1925" s="66">
        <v>45467</v>
      </c>
      <c r="C1925" s="113" t="s">
        <v>3521</v>
      </c>
      <c r="D1925" s="126" t="s">
        <v>3834</v>
      </c>
      <c r="E1925" s="91">
        <v>16.2</v>
      </c>
      <c r="F1925" s="91">
        <v>0</v>
      </c>
      <c r="G1925" s="92">
        <f t="shared" si="109"/>
        <v>136802.33999999988</v>
      </c>
      <c r="H1925" s="170"/>
      <c r="I1925" s="94">
        <f t="shared" si="108"/>
        <v>-16.2</v>
      </c>
      <c r="J1925" s="115">
        <f t="shared" si="110"/>
        <v>45473</v>
      </c>
      <c r="K1925" s="116" t="s">
        <v>1876</v>
      </c>
    </row>
    <row r="1926" spans="1:11" x14ac:dyDescent="0.15">
      <c r="A1926" s="7" t="s">
        <v>2619</v>
      </c>
      <c r="B1926" s="66">
        <v>45467</v>
      </c>
      <c r="C1926" s="113" t="s">
        <v>3521</v>
      </c>
      <c r="D1926" s="126" t="s">
        <v>3834</v>
      </c>
      <c r="E1926" s="91">
        <v>16.739999999999998</v>
      </c>
      <c r="F1926" s="91">
        <v>0</v>
      </c>
      <c r="G1926" s="92">
        <f t="shared" si="109"/>
        <v>136785.59999999989</v>
      </c>
      <c r="H1926" s="170"/>
      <c r="I1926" s="94">
        <f t="shared" si="108"/>
        <v>-16.739999999999998</v>
      </c>
      <c r="J1926" s="115">
        <f t="shared" si="110"/>
        <v>45473</v>
      </c>
      <c r="K1926" s="116" t="s">
        <v>1876</v>
      </c>
    </row>
    <row r="1927" spans="1:11" x14ac:dyDescent="0.15">
      <c r="A1927" s="7" t="s">
        <v>2619</v>
      </c>
      <c r="B1927" s="66">
        <v>45467</v>
      </c>
      <c r="C1927" s="113" t="s">
        <v>3521</v>
      </c>
      <c r="D1927" s="126" t="s">
        <v>3834</v>
      </c>
      <c r="E1927" s="91">
        <v>16.739999999999998</v>
      </c>
      <c r="F1927" s="91">
        <v>0</v>
      </c>
      <c r="G1927" s="92">
        <f t="shared" si="109"/>
        <v>136768.8599999999</v>
      </c>
      <c r="H1927" s="170"/>
      <c r="I1927" s="94">
        <f t="shared" ref="I1927:I1990" si="111">-E1927+F1927</f>
        <v>-16.739999999999998</v>
      </c>
      <c r="J1927" s="115">
        <f t="shared" si="110"/>
        <v>45473</v>
      </c>
      <c r="K1927" s="116" t="s">
        <v>1876</v>
      </c>
    </row>
    <row r="1928" spans="1:11" x14ac:dyDescent="0.15">
      <c r="A1928" s="7" t="s">
        <v>2619</v>
      </c>
      <c r="B1928" s="66">
        <v>45467</v>
      </c>
      <c r="C1928" s="113" t="s">
        <v>3521</v>
      </c>
      <c r="D1928" s="126" t="s">
        <v>3834</v>
      </c>
      <c r="E1928" s="91">
        <v>19.899999999999999</v>
      </c>
      <c r="F1928" s="91">
        <v>0</v>
      </c>
      <c r="G1928" s="92">
        <f t="shared" si="109"/>
        <v>136748.9599999999</v>
      </c>
      <c r="H1928" s="170"/>
      <c r="I1928" s="94">
        <f t="shared" si="111"/>
        <v>-19.899999999999999</v>
      </c>
      <c r="J1928" s="115">
        <f t="shared" si="110"/>
        <v>45473</v>
      </c>
      <c r="K1928" s="116" t="s">
        <v>1876</v>
      </c>
    </row>
    <row r="1929" spans="1:11" x14ac:dyDescent="0.15">
      <c r="A1929" s="7" t="s">
        <v>2619</v>
      </c>
      <c r="B1929" s="66">
        <v>45467</v>
      </c>
      <c r="C1929" s="113" t="s">
        <v>3521</v>
      </c>
      <c r="D1929" s="126" t="s">
        <v>3834</v>
      </c>
      <c r="E1929" s="91">
        <v>19.98</v>
      </c>
      <c r="F1929" s="91">
        <v>0</v>
      </c>
      <c r="G1929" s="92">
        <f t="shared" si="109"/>
        <v>136728.97999999989</v>
      </c>
      <c r="H1929" s="170"/>
      <c r="I1929" s="94">
        <f t="shared" si="111"/>
        <v>-19.98</v>
      </c>
      <c r="J1929" s="115">
        <f t="shared" si="110"/>
        <v>45473</v>
      </c>
      <c r="K1929" s="116" t="s">
        <v>1876</v>
      </c>
    </row>
    <row r="1930" spans="1:11" x14ac:dyDescent="0.15">
      <c r="A1930" s="7" t="s">
        <v>2619</v>
      </c>
      <c r="B1930" s="66">
        <v>45467</v>
      </c>
      <c r="C1930" s="113" t="s">
        <v>3521</v>
      </c>
      <c r="D1930" s="126" t="s">
        <v>3834</v>
      </c>
      <c r="E1930" s="91">
        <v>19.98</v>
      </c>
      <c r="F1930" s="91">
        <v>0</v>
      </c>
      <c r="G1930" s="92">
        <f t="shared" si="109"/>
        <v>136708.99999999988</v>
      </c>
      <c r="H1930" s="170"/>
      <c r="I1930" s="94">
        <f t="shared" si="111"/>
        <v>-19.98</v>
      </c>
      <c r="J1930" s="115">
        <f t="shared" si="110"/>
        <v>45473</v>
      </c>
      <c r="K1930" s="116" t="s">
        <v>1876</v>
      </c>
    </row>
    <row r="1931" spans="1:11" x14ac:dyDescent="0.15">
      <c r="A1931" s="7" t="s">
        <v>2619</v>
      </c>
      <c r="B1931" s="66">
        <v>45467</v>
      </c>
      <c r="C1931" s="113" t="s">
        <v>3521</v>
      </c>
      <c r="D1931" s="126" t="s">
        <v>3834</v>
      </c>
      <c r="E1931" s="91">
        <v>20.3</v>
      </c>
      <c r="F1931" s="91">
        <v>0</v>
      </c>
      <c r="G1931" s="92">
        <f t="shared" si="109"/>
        <v>136688.6999999999</v>
      </c>
      <c r="H1931" s="170"/>
      <c r="I1931" s="94">
        <f t="shared" si="111"/>
        <v>-20.3</v>
      </c>
      <c r="J1931" s="115">
        <f t="shared" si="110"/>
        <v>45473</v>
      </c>
      <c r="K1931" s="116" t="s">
        <v>1876</v>
      </c>
    </row>
    <row r="1932" spans="1:11" x14ac:dyDescent="0.15">
      <c r="A1932" s="7" t="s">
        <v>2619</v>
      </c>
      <c r="B1932" s="66">
        <v>45467</v>
      </c>
      <c r="C1932" s="113" t="s">
        <v>3521</v>
      </c>
      <c r="D1932" s="126" t="s">
        <v>3834</v>
      </c>
      <c r="E1932" s="91">
        <v>20.3</v>
      </c>
      <c r="F1932" s="91">
        <v>0</v>
      </c>
      <c r="G1932" s="92">
        <f t="shared" si="109"/>
        <v>136668.39999999991</v>
      </c>
      <c r="H1932" s="170"/>
      <c r="I1932" s="94">
        <f t="shared" si="111"/>
        <v>-20.3</v>
      </c>
      <c r="J1932" s="115">
        <f t="shared" si="110"/>
        <v>45473</v>
      </c>
      <c r="K1932" s="116" t="s">
        <v>1876</v>
      </c>
    </row>
    <row r="1933" spans="1:11" x14ac:dyDescent="0.15">
      <c r="A1933" s="7" t="s">
        <v>2619</v>
      </c>
      <c r="B1933" s="66">
        <v>45467</v>
      </c>
      <c r="C1933" s="113" t="s">
        <v>3521</v>
      </c>
      <c r="D1933" s="126" t="s">
        <v>3834</v>
      </c>
      <c r="E1933" s="91">
        <v>21.6</v>
      </c>
      <c r="F1933" s="91">
        <v>0</v>
      </c>
      <c r="G1933" s="92">
        <f t="shared" si="109"/>
        <v>136646.7999999999</v>
      </c>
      <c r="H1933" s="170"/>
      <c r="I1933" s="94">
        <f t="shared" si="111"/>
        <v>-21.6</v>
      </c>
      <c r="J1933" s="115">
        <f t="shared" si="110"/>
        <v>45473</v>
      </c>
      <c r="K1933" s="116" t="s">
        <v>1876</v>
      </c>
    </row>
    <row r="1934" spans="1:11" x14ac:dyDescent="0.15">
      <c r="A1934" s="7" t="s">
        <v>2619</v>
      </c>
      <c r="B1934" s="66">
        <v>45467</v>
      </c>
      <c r="C1934" s="113" t="s">
        <v>3521</v>
      </c>
      <c r="D1934" s="126" t="s">
        <v>3834</v>
      </c>
      <c r="E1934" s="91">
        <v>21.6</v>
      </c>
      <c r="F1934" s="91">
        <v>0</v>
      </c>
      <c r="G1934" s="92">
        <f t="shared" si="109"/>
        <v>136625.1999999999</v>
      </c>
      <c r="H1934" s="170"/>
      <c r="I1934" s="94">
        <f t="shared" si="111"/>
        <v>-21.6</v>
      </c>
      <c r="J1934" s="115">
        <f t="shared" si="110"/>
        <v>45473</v>
      </c>
      <c r="K1934" s="116" t="s">
        <v>1876</v>
      </c>
    </row>
    <row r="1935" spans="1:11" x14ac:dyDescent="0.15">
      <c r="A1935" s="7" t="s">
        <v>2619</v>
      </c>
      <c r="B1935" s="66">
        <v>45467</v>
      </c>
      <c r="C1935" s="113" t="s">
        <v>3521</v>
      </c>
      <c r="D1935" s="126" t="s">
        <v>3834</v>
      </c>
      <c r="E1935" s="91">
        <v>21.6</v>
      </c>
      <c r="F1935" s="91">
        <v>0</v>
      </c>
      <c r="G1935" s="92">
        <f t="shared" si="109"/>
        <v>136603.59999999989</v>
      </c>
      <c r="H1935" s="170"/>
      <c r="I1935" s="94">
        <f t="shared" si="111"/>
        <v>-21.6</v>
      </c>
      <c r="J1935" s="115">
        <f t="shared" si="110"/>
        <v>45473</v>
      </c>
      <c r="K1935" s="116" t="s">
        <v>1876</v>
      </c>
    </row>
    <row r="1936" spans="1:11" x14ac:dyDescent="0.15">
      <c r="A1936" s="7" t="s">
        <v>2619</v>
      </c>
      <c r="B1936" s="66">
        <v>45467</v>
      </c>
      <c r="C1936" s="113" t="s">
        <v>3521</v>
      </c>
      <c r="D1936" s="126" t="s">
        <v>3834</v>
      </c>
      <c r="E1936" s="91">
        <v>21.6</v>
      </c>
      <c r="F1936" s="91">
        <v>0</v>
      </c>
      <c r="G1936" s="92">
        <f t="shared" si="109"/>
        <v>136581.99999999988</v>
      </c>
      <c r="H1936" s="170"/>
      <c r="I1936" s="94">
        <f t="shared" si="111"/>
        <v>-21.6</v>
      </c>
      <c r="J1936" s="115">
        <f t="shared" si="110"/>
        <v>45473</v>
      </c>
      <c r="K1936" s="116" t="s">
        <v>1876</v>
      </c>
    </row>
    <row r="1937" spans="1:11" x14ac:dyDescent="0.15">
      <c r="A1937" s="7" t="s">
        <v>2619</v>
      </c>
      <c r="B1937" s="66">
        <v>45467</v>
      </c>
      <c r="C1937" s="113" t="s">
        <v>3521</v>
      </c>
      <c r="D1937" s="126" t="s">
        <v>3834</v>
      </c>
      <c r="E1937" s="91">
        <v>22.78</v>
      </c>
      <c r="F1937" s="91">
        <v>0</v>
      </c>
      <c r="G1937" s="92">
        <f t="shared" si="109"/>
        <v>136559.21999999988</v>
      </c>
      <c r="H1937" s="170"/>
      <c r="I1937" s="94">
        <f t="shared" si="111"/>
        <v>-22.78</v>
      </c>
      <c r="J1937" s="115">
        <f t="shared" si="110"/>
        <v>45473</v>
      </c>
      <c r="K1937" s="116" t="s">
        <v>1876</v>
      </c>
    </row>
    <row r="1938" spans="1:11" x14ac:dyDescent="0.15">
      <c r="A1938" s="7" t="s">
        <v>2619</v>
      </c>
      <c r="B1938" s="66">
        <v>45467</v>
      </c>
      <c r="C1938" s="113" t="s">
        <v>3521</v>
      </c>
      <c r="D1938" s="126" t="s">
        <v>3834</v>
      </c>
      <c r="E1938" s="91">
        <v>22.78</v>
      </c>
      <c r="F1938" s="91">
        <v>0</v>
      </c>
      <c r="G1938" s="92">
        <f t="shared" si="109"/>
        <v>136536.43999999989</v>
      </c>
      <c r="H1938" s="170"/>
      <c r="I1938" s="94">
        <f t="shared" si="111"/>
        <v>-22.78</v>
      </c>
      <c r="J1938" s="115">
        <f t="shared" si="110"/>
        <v>45473</v>
      </c>
      <c r="K1938" s="116" t="s">
        <v>1876</v>
      </c>
    </row>
    <row r="1939" spans="1:11" x14ac:dyDescent="0.15">
      <c r="A1939" s="7" t="s">
        <v>2619</v>
      </c>
      <c r="B1939" s="66">
        <v>45467</v>
      </c>
      <c r="C1939" s="113" t="s">
        <v>3521</v>
      </c>
      <c r="D1939" s="126" t="s">
        <v>3834</v>
      </c>
      <c r="E1939" s="91">
        <v>23.16</v>
      </c>
      <c r="F1939" s="91">
        <v>0</v>
      </c>
      <c r="G1939" s="92">
        <f t="shared" si="109"/>
        <v>136513.27999999988</v>
      </c>
      <c r="H1939" s="170"/>
      <c r="I1939" s="94">
        <f t="shared" si="111"/>
        <v>-23.16</v>
      </c>
      <c r="J1939" s="115">
        <f t="shared" si="110"/>
        <v>45473</v>
      </c>
      <c r="K1939" s="116" t="s">
        <v>1876</v>
      </c>
    </row>
    <row r="1940" spans="1:11" x14ac:dyDescent="0.15">
      <c r="A1940" s="7" t="s">
        <v>2619</v>
      </c>
      <c r="B1940" s="66">
        <v>45467</v>
      </c>
      <c r="C1940" s="113" t="s">
        <v>3521</v>
      </c>
      <c r="D1940" s="126" t="s">
        <v>3834</v>
      </c>
      <c r="E1940" s="91">
        <v>24.3</v>
      </c>
      <c r="F1940" s="91">
        <v>0</v>
      </c>
      <c r="G1940" s="92">
        <f t="shared" si="109"/>
        <v>136488.97999999989</v>
      </c>
      <c r="H1940" s="170"/>
      <c r="I1940" s="94">
        <f t="shared" si="111"/>
        <v>-24.3</v>
      </c>
      <c r="J1940" s="115">
        <f t="shared" si="110"/>
        <v>45473</v>
      </c>
      <c r="K1940" s="116" t="s">
        <v>1876</v>
      </c>
    </row>
    <row r="1941" spans="1:11" x14ac:dyDescent="0.15">
      <c r="A1941" s="7" t="s">
        <v>2619</v>
      </c>
      <c r="B1941" s="66">
        <v>45467</v>
      </c>
      <c r="C1941" s="113" t="s">
        <v>3521</v>
      </c>
      <c r="D1941" s="126" t="s">
        <v>3834</v>
      </c>
      <c r="E1941" s="91">
        <v>27</v>
      </c>
      <c r="F1941" s="91">
        <v>0</v>
      </c>
      <c r="G1941" s="92">
        <f t="shared" si="109"/>
        <v>136461.97999999989</v>
      </c>
      <c r="H1941" s="170"/>
      <c r="I1941" s="94">
        <f t="shared" si="111"/>
        <v>-27</v>
      </c>
      <c r="J1941" s="115">
        <f t="shared" si="110"/>
        <v>45473</v>
      </c>
      <c r="K1941" s="116" t="s">
        <v>1876</v>
      </c>
    </row>
    <row r="1942" spans="1:11" x14ac:dyDescent="0.15">
      <c r="A1942" s="7" t="s">
        <v>2619</v>
      </c>
      <c r="B1942" s="66">
        <v>45467</v>
      </c>
      <c r="C1942" s="113" t="s">
        <v>3521</v>
      </c>
      <c r="D1942" s="126" t="s">
        <v>3834</v>
      </c>
      <c r="E1942" s="91">
        <v>27</v>
      </c>
      <c r="F1942" s="91">
        <v>0</v>
      </c>
      <c r="G1942" s="92">
        <f t="shared" si="109"/>
        <v>136434.97999999989</v>
      </c>
      <c r="H1942" s="170"/>
      <c r="I1942" s="94">
        <f t="shared" si="111"/>
        <v>-27</v>
      </c>
      <c r="J1942" s="115">
        <f t="shared" si="110"/>
        <v>45473</v>
      </c>
      <c r="K1942" s="116" t="s">
        <v>1876</v>
      </c>
    </row>
    <row r="1943" spans="1:11" x14ac:dyDescent="0.15">
      <c r="A1943" s="7" t="s">
        <v>2619</v>
      </c>
      <c r="B1943" s="66">
        <v>45467</v>
      </c>
      <c r="C1943" s="113" t="s">
        <v>3521</v>
      </c>
      <c r="D1943" s="126" t="s">
        <v>3834</v>
      </c>
      <c r="E1943" s="91">
        <v>29.16</v>
      </c>
      <c r="F1943" s="91">
        <v>0</v>
      </c>
      <c r="G1943" s="92">
        <f t="shared" si="109"/>
        <v>136405.81999999989</v>
      </c>
      <c r="H1943" s="170"/>
      <c r="I1943" s="94">
        <f t="shared" si="111"/>
        <v>-29.16</v>
      </c>
      <c r="J1943" s="115">
        <f t="shared" si="110"/>
        <v>45473</v>
      </c>
      <c r="K1943" s="116" t="s">
        <v>1876</v>
      </c>
    </row>
    <row r="1944" spans="1:11" x14ac:dyDescent="0.15">
      <c r="A1944" s="7" t="s">
        <v>2619</v>
      </c>
      <c r="B1944" s="66">
        <v>45467</v>
      </c>
      <c r="C1944" s="113" t="s">
        <v>3521</v>
      </c>
      <c r="D1944" s="126" t="s">
        <v>3834</v>
      </c>
      <c r="E1944" s="91">
        <v>33.74</v>
      </c>
      <c r="F1944" s="91">
        <v>0</v>
      </c>
      <c r="G1944" s="92">
        <f t="shared" si="109"/>
        <v>136372.0799999999</v>
      </c>
      <c r="H1944" s="170"/>
      <c r="I1944" s="94">
        <f t="shared" si="111"/>
        <v>-33.74</v>
      </c>
      <c r="J1944" s="115">
        <f t="shared" si="110"/>
        <v>45473</v>
      </c>
      <c r="K1944" s="116" t="s">
        <v>1876</v>
      </c>
    </row>
    <row r="1945" spans="1:11" x14ac:dyDescent="0.15">
      <c r="A1945" s="7" t="s">
        <v>2619</v>
      </c>
      <c r="B1945" s="66">
        <v>45467</v>
      </c>
      <c r="C1945" s="113" t="s">
        <v>3521</v>
      </c>
      <c r="D1945" s="126" t="s">
        <v>3834</v>
      </c>
      <c r="E1945" s="91">
        <v>33.74</v>
      </c>
      <c r="F1945" s="91">
        <v>0</v>
      </c>
      <c r="G1945" s="92">
        <f t="shared" si="109"/>
        <v>136338.33999999991</v>
      </c>
      <c r="H1945" s="170"/>
      <c r="I1945" s="94">
        <f t="shared" si="111"/>
        <v>-33.74</v>
      </c>
      <c r="J1945" s="115">
        <f t="shared" si="110"/>
        <v>45473</v>
      </c>
      <c r="K1945" s="116" t="s">
        <v>1876</v>
      </c>
    </row>
    <row r="1946" spans="1:11" x14ac:dyDescent="0.15">
      <c r="A1946" s="7" t="s">
        <v>2619</v>
      </c>
      <c r="B1946" s="66">
        <v>45467</v>
      </c>
      <c r="C1946" s="113" t="s">
        <v>3521</v>
      </c>
      <c r="D1946" s="126" t="s">
        <v>3834</v>
      </c>
      <c r="E1946" s="91">
        <v>33.97</v>
      </c>
      <c r="F1946" s="91">
        <v>0</v>
      </c>
      <c r="G1946" s="92">
        <f t="shared" si="109"/>
        <v>136304.36999999991</v>
      </c>
      <c r="H1946" s="170"/>
      <c r="I1946" s="94">
        <f t="shared" si="111"/>
        <v>-33.97</v>
      </c>
      <c r="J1946" s="115">
        <f t="shared" si="110"/>
        <v>45473</v>
      </c>
      <c r="K1946" s="116" t="s">
        <v>1876</v>
      </c>
    </row>
    <row r="1947" spans="1:11" x14ac:dyDescent="0.15">
      <c r="A1947" s="7" t="s">
        <v>2619</v>
      </c>
      <c r="B1947" s="66">
        <v>45467</v>
      </c>
      <c r="C1947" s="113" t="s">
        <v>3521</v>
      </c>
      <c r="D1947" s="126" t="s">
        <v>3834</v>
      </c>
      <c r="E1947" s="91">
        <v>33.97</v>
      </c>
      <c r="F1947" s="91">
        <v>0</v>
      </c>
      <c r="G1947" s="92">
        <f t="shared" si="109"/>
        <v>136270.39999999991</v>
      </c>
      <c r="H1947" s="170"/>
      <c r="I1947" s="94">
        <f t="shared" si="111"/>
        <v>-33.97</v>
      </c>
      <c r="J1947" s="115">
        <f t="shared" si="110"/>
        <v>45473</v>
      </c>
      <c r="K1947" s="116" t="s">
        <v>1876</v>
      </c>
    </row>
    <row r="1948" spans="1:11" x14ac:dyDescent="0.15">
      <c r="A1948" s="7" t="s">
        <v>2619</v>
      </c>
      <c r="B1948" s="66">
        <v>45467</v>
      </c>
      <c r="C1948" s="113" t="s">
        <v>3521</v>
      </c>
      <c r="D1948" s="126" t="s">
        <v>3834</v>
      </c>
      <c r="E1948" s="91">
        <v>34.200000000000003</v>
      </c>
      <c r="F1948" s="91">
        <v>0</v>
      </c>
      <c r="G1948" s="92">
        <f t="shared" si="109"/>
        <v>136236.1999999999</v>
      </c>
      <c r="H1948" s="170"/>
      <c r="I1948" s="94">
        <f t="shared" si="111"/>
        <v>-34.200000000000003</v>
      </c>
      <c r="J1948" s="115">
        <f t="shared" si="110"/>
        <v>45473</v>
      </c>
      <c r="K1948" s="116" t="s">
        <v>1876</v>
      </c>
    </row>
    <row r="1949" spans="1:11" x14ac:dyDescent="0.15">
      <c r="A1949" s="7" t="s">
        <v>2619</v>
      </c>
      <c r="B1949" s="66">
        <v>45467</v>
      </c>
      <c r="C1949" s="113" t="s">
        <v>3521</v>
      </c>
      <c r="D1949" s="126" t="s">
        <v>3834</v>
      </c>
      <c r="E1949" s="91">
        <v>34.200000000000003</v>
      </c>
      <c r="F1949" s="91">
        <v>0</v>
      </c>
      <c r="G1949" s="92">
        <f t="shared" si="109"/>
        <v>136201.99999999988</v>
      </c>
      <c r="H1949" s="170"/>
      <c r="I1949" s="94">
        <f t="shared" si="111"/>
        <v>-34.200000000000003</v>
      </c>
      <c r="J1949" s="115">
        <f t="shared" si="110"/>
        <v>45473</v>
      </c>
      <c r="K1949" s="116" t="s">
        <v>1876</v>
      </c>
    </row>
    <row r="1950" spans="1:11" x14ac:dyDescent="0.15">
      <c r="A1950" s="7" t="s">
        <v>2619</v>
      </c>
      <c r="B1950" s="66">
        <v>45467</v>
      </c>
      <c r="C1950" s="113" t="s">
        <v>3521</v>
      </c>
      <c r="D1950" s="126" t="s">
        <v>3834</v>
      </c>
      <c r="E1950" s="91">
        <v>40.5</v>
      </c>
      <c r="F1950" s="91">
        <v>0</v>
      </c>
      <c r="G1950" s="92">
        <f t="shared" si="109"/>
        <v>136161.49999999988</v>
      </c>
      <c r="H1950" s="170"/>
      <c r="I1950" s="94">
        <f t="shared" si="111"/>
        <v>-40.5</v>
      </c>
      <c r="J1950" s="115">
        <f t="shared" si="110"/>
        <v>45473</v>
      </c>
      <c r="K1950" s="116" t="s">
        <v>1876</v>
      </c>
    </row>
    <row r="1951" spans="1:11" x14ac:dyDescent="0.15">
      <c r="A1951" s="7" t="s">
        <v>2619</v>
      </c>
      <c r="B1951" s="66">
        <v>45467</v>
      </c>
      <c r="C1951" s="113" t="s">
        <v>3521</v>
      </c>
      <c r="D1951" s="126" t="s">
        <v>3834</v>
      </c>
      <c r="E1951" s="91">
        <v>40.5</v>
      </c>
      <c r="F1951" s="91">
        <v>0</v>
      </c>
      <c r="G1951" s="92">
        <f t="shared" si="109"/>
        <v>136120.99999999988</v>
      </c>
      <c r="H1951" s="170"/>
      <c r="I1951" s="94">
        <f t="shared" si="111"/>
        <v>-40.5</v>
      </c>
      <c r="J1951" s="115">
        <f t="shared" si="110"/>
        <v>45473</v>
      </c>
      <c r="K1951" s="116" t="s">
        <v>1876</v>
      </c>
    </row>
    <row r="1952" spans="1:11" x14ac:dyDescent="0.15">
      <c r="A1952" s="7" t="s">
        <v>2619</v>
      </c>
      <c r="B1952" s="66">
        <v>45467</v>
      </c>
      <c r="C1952" s="113" t="s">
        <v>3521</v>
      </c>
      <c r="D1952" s="126" t="s">
        <v>3834</v>
      </c>
      <c r="E1952" s="91">
        <v>43.62</v>
      </c>
      <c r="F1952" s="91">
        <v>0</v>
      </c>
      <c r="G1952" s="92">
        <f t="shared" si="109"/>
        <v>136077.37999999989</v>
      </c>
      <c r="H1952" s="170"/>
      <c r="I1952" s="94">
        <f t="shared" si="111"/>
        <v>-43.62</v>
      </c>
      <c r="J1952" s="115">
        <f t="shared" si="110"/>
        <v>45473</v>
      </c>
      <c r="K1952" s="116" t="s">
        <v>1876</v>
      </c>
    </row>
    <row r="1953" spans="1:11" x14ac:dyDescent="0.15">
      <c r="A1953" s="7" t="s">
        <v>2619</v>
      </c>
      <c r="B1953" s="66">
        <v>45467</v>
      </c>
      <c r="C1953" s="113" t="s">
        <v>3521</v>
      </c>
      <c r="D1953" s="126" t="s">
        <v>3834</v>
      </c>
      <c r="E1953" s="91">
        <v>45</v>
      </c>
      <c r="F1953" s="91">
        <v>0</v>
      </c>
      <c r="G1953" s="92">
        <f t="shared" si="109"/>
        <v>136032.37999999989</v>
      </c>
      <c r="H1953" s="170"/>
      <c r="I1953" s="94">
        <f t="shared" si="111"/>
        <v>-45</v>
      </c>
      <c r="J1953" s="115">
        <f t="shared" si="110"/>
        <v>45473</v>
      </c>
      <c r="K1953" s="116" t="s">
        <v>1876</v>
      </c>
    </row>
    <row r="1954" spans="1:11" x14ac:dyDescent="0.15">
      <c r="A1954" s="7" t="s">
        <v>2619</v>
      </c>
      <c r="B1954" s="66">
        <v>45467</v>
      </c>
      <c r="C1954" s="113" t="s">
        <v>3521</v>
      </c>
      <c r="D1954" s="126" t="s">
        <v>3834</v>
      </c>
      <c r="E1954" s="91">
        <v>46.99</v>
      </c>
      <c r="F1954" s="91">
        <v>0</v>
      </c>
      <c r="G1954" s="92">
        <f t="shared" si="109"/>
        <v>135985.3899999999</v>
      </c>
      <c r="H1954" s="170"/>
      <c r="I1954" s="94">
        <f t="shared" si="111"/>
        <v>-46.99</v>
      </c>
      <c r="J1954" s="115">
        <f t="shared" si="110"/>
        <v>45473</v>
      </c>
      <c r="K1954" s="116" t="s">
        <v>1876</v>
      </c>
    </row>
    <row r="1955" spans="1:11" x14ac:dyDescent="0.15">
      <c r="A1955" s="7" t="s">
        <v>2619</v>
      </c>
      <c r="B1955" s="66">
        <v>45467</v>
      </c>
      <c r="C1955" s="113" t="s">
        <v>3521</v>
      </c>
      <c r="D1955" s="126" t="s">
        <v>3834</v>
      </c>
      <c r="E1955" s="91">
        <v>46.99</v>
      </c>
      <c r="F1955" s="91">
        <v>0</v>
      </c>
      <c r="G1955" s="92">
        <f t="shared" si="109"/>
        <v>135938.39999999991</v>
      </c>
      <c r="H1955" s="170"/>
      <c r="I1955" s="94">
        <f t="shared" si="111"/>
        <v>-46.99</v>
      </c>
      <c r="J1955" s="115">
        <f t="shared" si="110"/>
        <v>45473</v>
      </c>
      <c r="K1955" s="116" t="s">
        <v>1876</v>
      </c>
    </row>
    <row r="1956" spans="1:11" x14ac:dyDescent="0.15">
      <c r="A1956" s="7" t="s">
        <v>2619</v>
      </c>
      <c r="B1956" s="66">
        <v>45467</v>
      </c>
      <c r="C1956" s="113" t="s">
        <v>3521</v>
      </c>
      <c r="D1956" s="126" t="s">
        <v>3834</v>
      </c>
      <c r="E1956" s="91">
        <v>58.32</v>
      </c>
      <c r="F1956" s="91">
        <v>0</v>
      </c>
      <c r="G1956" s="92">
        <f t="shared" si="109"/>
        <v>135880.0799999999</v>
      </c>
      <c r="H1956" s="170"/>
      <c r="I1956" s="94">
        <f t="shared" si="111"/>
        <v>-58.32</v>
      </c>
      <c r="J1956" s="115">
        <f t="shared" si="110"/>
        <v>45473</v>
      </c>
      <c r="K1956" s="116" t="s">
        <v>1876</v>
      </c>
    </row>
    <row r="1957" spans="1:11" x14ac:dyDescent="0.15">
      <c r="A1957" s="7" t="s">
        <v>2619</v>
      </c>
      <c r="B1957" s="66">
        <v>45467</v>
      </c>
      <c r="C1957" s="113" t="s">
        <v>3521</v>
      </c>
      <c r="D1957" s="126" t="s">
        <v>3834</v>
      </c>
      <c r="E1957" s="91">
        <v>76.5</v>
      </c>
      <c r="F1957" s="91">
        <v>0</v>
      </c>
      <c r="G1957" s="92">
        <f t="shared" si="109"/>
        <v>135803.5799999999</v>
      </c>
      <c r="H1957" s="170"/>
      <c r="I1957" s="94">
        <f t="shared" si="111"/>
        <v>-76.5</v>
      </c>
      <c r="J1957" s="115">
        <f t="shared" si="110"/>
        <v>45473</v>
      </c>
      <c r="K1957" s="116" t="s">
        <v>1876</v>
      </c>
    </row>
    <row r="1958" spans="1:11" x14ac:dyDescent="0.15">
      <c r="A1958" s="7" t="s">
        <v>2619</v>
      </c>
      <c r="B1958" s="66">
        <v>45467</v>
      </c>
      <c r="C1958" s="113" t="s">
        <v>3521</v>
      </c>
      <c r="D1958" s="126" t="s">
        <v>3834</v>
      </c>
      <c r="E1958" s="91">
        <v>81</v>
      </c>
      <c r="F1958" s="91">
        <v>0</v>
      </c>
      <c r="G1958" s="92">
        <f t="shared" si="109"/>
        <v>135722.5799999999</v>
      </c>
      <c r="H1958" s="170"/>
      <c r="I1958" s="94">
        <f t="shared" si="111"/>
        <v>-81</v>
      </c>
      <c r="J1958" s="115">
        <f t="shared" si="110"/>
        <v>45473</v>
      </c>
      <c r="K1958" s="116" t="s">
        <v>1876</v>
      </c>
    </row>
    <row r="1959" spans="1:11" x14ac:dyDescent="0.15">
      <c r="A1959" s="7" t="s">
        <v>2619</v>
      </c>
      <c r="B1959" s="66">
        <v>45467</v>
      </c>
      <c r="C1959" s="113" t="s">
        <v>3521</v>
      </c>
      <c r="D1959" s="126" t="s">
        <v>3834</v>
      </c>
      <c r="E1959" s="91">
        <v>81</v>
      </c>
      <c r="F1959" s="91">
        <v>0</v>
      </c>
      <c r="G1959" s="92">
        <f t="shared" si="109"/>
        <v>135641.5799999999</v>
      </c>
      <c r="H1959" s="170"/>
      <c r="I1959" s="94">
        <f t="shared" si="111"/>
        <v>-81</v>
      </c>
      <c r="J1959" s="115">
        <f t="shared" si="110"/>
        <v>45473</v>
      </c>
      <c r="K1959" s="116" t="s">
        <v>1876</v>
      </c>
    </row>
    <row r="1960" spans="1:11" x14ac:dyDescent="0.15">
      <c r="A1960" s="7" t="s">
        <v>2619</v>
      </c>
      <c r="B1960" s="66">
        <v>45467</v>
      </c>
      <c r="C1960" s="113" t="s">
        <v>3521</v>
      </c>
      <c r="D1960" s="126" t="s">
        <v>3834</v>
      </c>
      <c r="E1960" s="91">
        <v>94.04</v>
      </c>
      <c r="F1960" s="91">
        <v>0</v>
      </c>
      <c r="G1960" s="92">
        <f t="shared" ref="G1960:G2023" si="112">G1959+F1960-E1960</f>
        <v>135547.53999999989</v>
      </c>
      <c r="H1960" s="170"/>
      <c r="I1960" s="94">
        <f t="shared" si="111"/>
        <v>-94.04</v>
      </c>
      <c r="J1960" s="115">
        <f t="shared" ref="J1960:J2023" si="113">EOMONTH(B1960,0)</f>
        <v>45473</v>
      </c>
      <c r="K1960" s="116" t="s">
        <v>1876</v>
      </c>
    </row>
    <row r="1961" spans="1:11" x14ac:dyDescent="0.15">
      <c r="A1961" s="7" t="s">
        <v>2619</v>
      </c>
      <c r="B1961" s="66">
        <v>45467</v>
      </c>
      <c r="C1961" s="113" t="s">
        <v>3521</v>
      </c>
      <c r="D1961" s="126" t="s">
        <v>3834</v>
      </c>
      <c r="E1961" s="91">
        <v>94.04</v>
      </c>
      <c r="F1961" s="91">
        <v>0</v>
      </c>
      <c r="G1961" s="92">
        <f t="shared" si="112"/>
        <v>135453.49999999988</v>
      </c>
      <c r="H1961" s="170"/>
      <c r="I1961" s="94">
        <f t="shared" si="111"/>
        <v>-94.04</v>
      </c>
      <c r="J1961" s="115">
        <f t="shared" si="113"/>
        <v>45473</v>
      </c>
      <c r="K1961" s="116" t="s">
        <v>1876</v>
      </c>
    </row>
    <row r="1962" spans="1:11" x14ac:dyDescent="0.15">
      <c r="A1962" s="7" t="s">
        <v>2619</v>
      </c>
      <c r="B1962" s="66">
        <v>45467</v>
      </c>
      <c r="C1962" s="113" t="s">
        <v>3521</v>
      </c>
      <c r="D1962" s="126" t="s">
        <v>3834</v>
      </c>
      <c r="E1962" s="91">
        <v>103.5</v>
      </c>
      <c r="F1962" s="91">
        <v>0</v>
      </c>
      <c r="G1962" s="92">
        <f t="shared" si="112"/>
        <v>135349.99999999988</v>
      </c>
      <c r="H1962" s="170"/>
      <c r="I1962" s="94">
        <f t="shared" si="111"/>
        <v>-103.5</v>
      </c>
      <c r="J1962" s="115">
        <f t="shared" si="113"/>
        <v>45473</v>
      </c>
      <c r="K1962" s="116" t="s">
        <v>1876</v>
      </c>
    </row>
    <row r="1963" spans="1:11" x14ac:dyDescent="0.15">
      <c r="A1963" s="7" t="s">
        <v>2619</v>
      </c>
      <c r="B1963" s="66">
        <v>45467</v>
      </c>
      <c r="C1963" s="113" t="s">
        <v>3521</v>
      </c>
      <c r="D1963" s="126" t="s">
        <v>3834</v>
      </c>
      <c r="E1963" s="91">
        <v>103.5</v>
      </c>
      <c r="F1963" s="91">
        <v>0</v>
      </c>
      <c r="G1963" s="92">
        <f t="shared" si="112"/>
        <v>135246.49999999988</v>
      </c>
      <c r="H1963" s="170"/>
      <c r="I1963" s="94">
        <f t="shared" si="111"/>
        <v>-103.5</v>
      </c>
      <c r="J1963" s="115">
        <f t="shared" si="113"/>
        <v>45473</v>
      </c>
      <c r="K1963" s="116" t="s">
        <v>1876</v>
      </c>
    </row>
    <row r="1964" spans="1:11" x14ac:dyDescent="0.15">
      <c r="A1964" s="7" t="s">
        <v>2619</v>
      </c>
      <c r="B1964" s="66">
        <v>45467</v>
      </c>
      <c r="C1964" s="113" t="s">
        <v>3521</v>
      </c>
      <c r="D1964" s="126" t="s">
        <v>3834</v>
      </c>
      <c r="E1964" s="91">
        <v>157.5</v>
      </c>
      <c r="F1964" s="91">
        <v>0</v>
      </c>
      <c r="G1964" s="92">
        <f t="shared" si="112"/>
        <v>135088.99999999988</v>
      </c>
      <c r="H1964" s="170"/>
      <c r="I1964" s="94">
        <f t="shared" si="111"/>
        <v>-157.5</v>
      </c>
      <c r="J1964" s="115">
        <f t="shared" si="113"/>
        <v>45473</v>
      </c>
      <c r="K1964" s="116" t="s">
        <v>1876</v>
      </c>
    </row>
    <row r="1965" spans="1:11" x14ac:dyDescent="0.15">
      <c r="A1965" s="7" t="s">
        <v>2619</v>
      </c>
      <c r="B1965" s="66">
        <v>45467</v>
      </c>
      <c r="C1965" s="113" t="s">
        <v>3521</v>
      </c>
      <c r="D1965" s="126" t="s">
        <v>3834</v>
      </c>
      <c r="E1965" s="91">
        <v>157.5</v>
      </c>
      <c r="F1965" s="91">
        <v>0</v>
      </c>
      <c r="G1965" s="92">
        <f t="shared" si="112"/>
        <v>134931.49999999988</v>
      </c>
      <c r="H1965" s="170"/>
      <c r="I1965" s="94">
        <f t="shared" si="111"/>
        <v>-157.5</v>
      </c>
      <c r="J1965" s="115">
        <f t="shared" si="113"/>
        <v>45473</v>
      </c>
      <c r="K1965" s="116" t="s">
        <v>1876</v>
      </c>
    </row>
    <row r="1966" spans="1:11" x14ac:dyDescent="0.15">
      <c r="A1966" s="7" t="s">
        <v>2619</v>
      </c>
      <c r="B1966" s="66">
        <v>45467</v>
      </c>
      <c r="C1966" s="113" t="s">
        <v>3521</v>
      </c>
      <c r="D1966" s="126" t="s">
        <v>3834</v>
      </c>
      <c r="E1966" s="91">
        <v>225</v>
      </c>
      <c r="F1966" s="91">
        <v>0</v>
      </c>
      <c r="G1966" s="92">
        <f t="shared" si="112"/>
        <v>134706.49999999988</v>
      </c>
      <c r="H1966" s="170"/>
      <c r="I1966" s="94">
        <f t="shared" si="111"/>
        <v>-225</v>
      </c>
      <c r="J1966" s="115">
        <f t="shared" si="113"/>
        <v>45473</v>
      </c>
      <c r="K1966" s="116" t="s">
        <v>1876</v>
      </c>
    </row>
    <row r="1967" spans="1:11" x14ac:dyDescent="0.15">
      <c r="A1967" s="7" t="s">
        <v>2619</v>
      </c>
      <c r="B1967" s="66">
        <v>45467</v>
      </c>
      <c r="C1967" s="113" t="s">
        <v>3521</v>
      </c>
      <c r="D1967" s="126" t="s">
        <v>3834</v>
      </c>
      <c r="E1967" s="91">
        <v>225</v>
      </c>
      <c r="F1967" s="91">
        <v>0</v>
      </c>
      <c r="G1967" s="92">
        <f t="shared" si="112"/>
        <v>134481.49999999988</v>
      </c>
      <c r="H1967" s="170"/>
      <c r="I1967" s="94">
        <f t="shared" si="111"/>
        <v>-225</v>
      </c>
      <c r="J1967" s="115">
        <f t="shared" si="113"/>
        <v>45473</v>
      </c>
      <c r="K1967" s="116" t="s">
        <v>1876</v>
      </c>
    </row>
    <row r="1968" spans="1:11" x14ac:dyDescent="0.15">
      <c r="A1968" s="7" t="s">
        <v>2619</v>
      </c>
      <c r="B1968" s="66">
        <v>45467</v>
      </c>
      <c r="C1968" s="113" t="s">
        <v>3521</v>
      </c>
      <c r="D1968" s="126" t="s">
        <v>3834</v>
      </c>
      <c r="E1968" s="91">
        <v>225</v>
      </c>
      <c r="F1968" s="91">
        <v>0</v>
      </c>
      <c r="G1968" s="92">
        <f t="shared" si="112"/>
        <v>134256.49999999988</v>
      </c>
      <c r="H1968" s="170"/>
      <c r="I1968" s="94">
        <f t="shared" si="111"/>
        <v>-225</v>
      </c>
      <c r="J1968" s="115">
        <f t="shared" si="113"/>
        <v>45473</v>
      </c>
      <c r="K1968" s="116" t="s">
        <v>1876</v>
      </c>
    </row>
    <row r="1969" spans="1:11" x14ac:dyDescent="0.15">
      <c r="A1969" s="7" t="s">
        <v>2619</v>
      </c>
      <c r="B1969" s="66">
        <v>45467</v>
      </c>
      <c r="C1969" s="113" t="s">
        <v>3521</v>
      </c>
      <c r="D1969" s="126" t="s">
        <v>3834</v>
      </c>
      <c r="E1969" s="91">
        <v>445.5</v>
      </c>
      <c r="F1969" s="91">
        <v>0</v>
      </c>
      <c r="G1969" s="92">
        <f t="shared" si="112"/>
        <v>133810.99999999988</v>
      </c>
      <c r="H1969" s="170"/>
      <c r="I1969" s="94">
        <f t="shared" si="111"/>
        <v>-445.5</v>
      </c>
      <c r="J1969" s="115">
        <f t="shared" si="113"/>
        <v>45473</v>
      </c>
      <c r="K1969" s="116" t="s">
        <v>1876</v>
      </c>
    </row>
    <row r="1970" spans="1:11" x14ac:dyDescent="0.15">
      <c r="A1970" s="7" t="s">
        <v>2619</v>
      </c>
      <c r="B1970" s="66">
        <v>45467</v>
      </c>
      <c r="C1970" s="113" t="s">
        <v>3521</v>
      </c>
      <c r="D1970" s="126" t="s">
        <v>3834</v>
      </c>
      <c r="E1970" s="91">
        <v>805.6</v>
      </c>
      <c r="F1970" s="91">
        <v>0</v>
      </c>
      <c r="G1970" s="92">
        <f t="shared" si="112"/>
        <v>133005.39999999988</v>
      </c>
      <c r="H1970" s="170"/>
      <c r="I1970" s="94">
        <f t="shared" si="111"/>
        <v>-805.6</v>
      </c>
      <c r="J1970" s="115">
        <f t="shared" si="113"/>
        <v>45473</v>
      </c>
      <c r="K1970" s="116" t="s">
        <v>1876</v>
      </c>
    </row>
    <row r="1971" spans="1:11" x14ac:dyDescent="0.15">
      <c r="A1971" s="7" t="s">
        <v>2621</v>
      </c>
      <c r="B1971" s="66">
        <v>45467</v>
      </c>
      <c r="C1971" s="113" t="s">
        <v>1870</v>
      </c>
      <c r="D1971" s="126"/>
      <c r="E1971" s="91">
        <v>0</v>
      </c>
      <c r="F1971" s="91">
        <v>22016</v>
      </c>
      <c r="G1971" s="92">
        <f t="shared" si="112"/>
        <v>155021.39999999988</v>
      </c>
      <c r="H1971" s="170"/>
      <c r="I1971" s="94">
        <f t="shared" si="111"/>
        <v>22016</v>
      </c>
      <c r="J1971" s="115">
        <f t="shared" si="113"/>
        <v>45473</v>
      </c>
      <c r="K1971" s="116" t="s">
        <v>1878</v>
      </c>
    </row>
    <row r="1972" spans="1:11" x14ac:dyDescent="0.15">
      <c r="A1972" s="7" t="s">
        <v>2619</v>
      </c>
      <c r="B1972" s="66">
        <v>45467</v>
      </c>
      <c r="C1972" s="113" t="s">
        <v>2700</v>
      </c>
      <c r="D1972" s="126" t="s">
        <v>3846</v>
      </c>
      <c r="E1972" s="91">
        <v>13200</v>
      </c>
      <c r="F1972" s="91">
        <v>0</v>
      </c>
      <c r="G1972" s="92">
        <f t="shared" si="112"/>
        <v>141821.39999999988</v>
      </c>
      <c r="H1972" s="170"/>
      <c r="I1972" s="94">
        <f t="shared" si="111"/>
        <v>-13200</v>
      </c>
      <c r="J1972" s="115">
        <f t="shared" si="113"/>
        <v>45473</v>
      </c>
      <c r="K1972" s="116" t="s">
        <v>1883</v>
      </c>
    </row>
    <row r="1973" spans="1:11" x14ac:dyDescent="0.15">
      <c r="A1973" s="7" t="s">
        <v>2619</v>
      </c>
      <c r="B1973" s="66">
        <v>45467</v>
      </c>
      <c r="C1973" s="113" t="s">
        <v>3847</v>
      </c>
      <c r="D1973" s="126" t="s">
        <v>3848</v>
      </c>
      <c r="E1973" s="91">
        <v>1800</v>
      </c>
      <c r="F1973" s="91">
        <v>0</v>
      </c>
      <c r="G1973" s="92">
        <f t="shared" si="112"/>
        <v>140021.39999999988</v>
      </c>
      <c r="H1973" s="170"/>
      <c r="I1973" s="94">
        <f t="shared" si="111"/>
        <v>-1800</v>
      </c>
      <c r="J1973" s="115">
        <f t="shared" si="113"/>
        <v>45473</v>
      </c>
      <c r="K1973" s="116" t="s">
        <v>13</v>
      </c>
    </row>
    <row r="1974" spans="1:11" x14ac:dyDescent="0.15">
      <c r="A1974" s="7" t="s">
        <v>2619</v>
      </c>
      <c r="B1974" s="66">
        <v>45467</v>
      </c>
      <c r="C1974" s="113" t="s">
        <v>3849</v>
      </c>
      <c r="D1974" s="126" t="s">
        <v>3850</v>
      </c>
      <c r="E1974" s="91">
        <v>780</v>
      </c>
      <c r="F1974" s="91">
        <v>0</v>
      </c>
      <c r="G1974" s="92">
        <f t="shared" si="112"/>
        <v>139241.39999999988</v>
      </c>
      <c r="H1974" s="170"/>
      <c r="I1974" s="94">
        <f t="shared" si="111"/>
        <v>-780</v>
      </c>
      <c r="J1974" s="115">
        <f t="shared" si="113"/>
        <v>45473</v>
      </c>
      <c r="K1974" s="116" t="s">
        <v>13</v>
      </c>
    </row>
    <row r="1975" spans="1:11" x14ac:dyDescent="0.15">
      <c r="A1975" s="7" t="s">
        <v>2619</v>
      </c>
      <c r="B1975" s="66">
        <v>45467</v>
      </c>
      <c r="C1975" s="113" t="s">
        <v>1912</v>
      </c>
      <c r="D1975" s="126" t="s">
        <v>3851</v>
      </c>
      <c r="E1975" s="91">
        <v>2368.8000000000002</v>
      </c>
      <c r="F1975" s="91">
        <v>0</v>
      </c>
      <c r="G1975" s="92">
        <f t="shared" si="112"/>
        <v>136872.59999999989</v>
      </c>
      <c r="H1975" s="170"/>
      <c r="I1975" s="94">
        <f t="shared" si="111"/>
        <v>-2368.8000000000002</v>
      </c>
      <c r="J1975" s="115">
        <f t="shared" si="113"/>
        <v>45473</v>
      </c>
      <c r="K1975" s="116" t="s">
        <v>13</v>
      </c>
    </row>
    <row r="1976" spans="1:11" x14ac:dyDescent="0.15">
      <c r="A1976" s="7" t="s">
        <v>2622</v>
      </c>
      <c r="B1976" s="66">
        <v>45467</v>
      </c>
      <c r="C1976" s="113" t="s">
        <v>2645</v>
      </c>
      <c r="D1976" s="126" t="s">
        <v>3852</v>
      </c>
      <c r="E1976" s="91">
        <v>0</v>
      </c>
      <c r="F1976" s="91">
        <v>6000</v>
      </c>
      <c r="G1976" s="92">
        <f t="shared" si="112"/>
        <v>142872.59999999989</v>
      </c>
      <c r="H1976" s="170"/>
      <c r="I1976" s="94">
        <f t="shared" si="111"/>
        <v>6000</v>
      </c>
      <c r="J1976" s="115">
        <f t="shared" si="113"/>
        <v>45473</v>
      </c>
      <c r="K1976" s="116" t="s">
        <v>1866</v>
      </c>
    </row>
    <row r="1977" spans="1:11" x14ac:dyDescent="0.15">
      <c r="A1977" s="7" t="s">
        <v>2622</v>
      </c>
      <c r="B1977" s="66">
        <v>45467</v>
      </c>
      <c r="C1977" s="113" t="s">
        <v>1905</v>
      </c>
      <c r="D1977" s="126" t="s">
        <v>3853</v>
      </c>
      <c r="E1977" s="91">
        <v>5454.36</v>
      </c>
      <c r="F1977" s="91">
        <v>0</v>
      </c>
      <c r="G1977" s="92">
        <f t="shared" si="112"/>
        <v>137418.2399999999</v>
      </c>
      <c r="H1977" s="170"/>
      <c r="I1977" s="94">
        <f t="shared" si="111"/>
        <v>-5454.36</v>
      </c>
      <c r="J1977" s="115">
        <f t="shared" si="113"/>
        <v>45473</v>
      </c>
      <c r="K1977" s="116" t="s">
        <v>1882</v>
      </c>
    </row>
    <row r="1978" spans="1:11" x14ac:dyDescent="0.15">
      <c r="A1978" s="7" t="s">
        <v>2622</v>
      </c>
      <c r="B1978" s="66">
        <v>45467</v>
      </c>
      <c r="C1978" s="113" t="s">
        <v>3854</v>
      </c>
      <c r="D1978" s="126" t="s">
        <v>3855</v>
      </c>
      <c r="E1978" s="91">
        <v>5250.55</v>
      </c>
      <c r="F1978" s="91">
        <v>0</v>
      </c>
      <c r="G1978" s="92">
        <f t="shared" si="112"/>
        <v>132167.68999999992</v>
      </c>
      <c r="H1978" s="170"/>
      <c r="I1978" s="94">
        <f t="shared" si="111"/>
        <v>-5250.55</v>
      </c>
      <c r="J1978" s="115">
        <f t="shared" si="113"/>
        <v>45473</v>
      </c>
      <c r="K1978" s="116" t="s">
        <v>13</v>
      </c>
    </row>
    <row r="1979" spans="1:11" x14ac:dyDescent="0.15">
      <c r="A1979" s="7" t="s">
        <v>2622</v>
      </c>
      <c r="B1979" s="66">
        <v>45467</v>
      </c>
      <c r="C1979" s="113" t="s">
        <v>2146</v>
      </c>
      <c r="D1979" s="126" t="s">
        <v>3856</v>
      </c>
      <c r="E1979" s="91">
        <v>2376</v>
      </c>
      <c r="F1979" s="91">
        <v>0</v>
      </c>
      <c r="G1979" s="92">
        <f t="shared" si="112"/>
        <v>129791.68999999992</v>
      </c>
      <c r="H1979" s="170"/>
      <c r="I1979" s="94">
        <f t="shared" si="111"/>
        <v>-2376</v>
      </c>
      <c r="J1979" s="115">
        <f t="shared" si="113"/>
        <v>45473</v>
      </c>
      <c r="K1979" s="116" t="s">
        <v>1877</v>
      </c>
    </row>
    <row r="1980" spans="1:11" x14ac:dyDescent="0.15">
      <c r="A1980" s="7" t="s">
        <v>2620</v>
      </c>
      <c r="B1980" s="66">
        <v>45467</v>
      </c>
      <c r="C1980" s="113" t="s">
        <v>2087</v>
      </c>
      <c r="D1980" s="126" t="s">
        <v>3857</v>
      </c>
      <c r="E1980" s="91">
        <v>0</v>
      </c>
      <c r="F1980" s="91">
        <v>9672.77</v>
      </c>
      <c r="G1980" s="92">
        <f t="shared" si="112"/>
        <v>139464.4599999999</v>
      </c>
      <c r="H1980" s="170"/>
      <c r="I1980" s="94">
        <f t="shared" si="111"/>
        <v>9672.77</v>
      </c>
      <c r="J1980" s="115">
        <f t="shared" si="113"/>
        <v>45473</v>
      </c>
      <c r="K1980" s="116" t="s">
        <v>2175</v>
      </c>
    </row>
    <row r="1981" spans="1:11" x14ac:dyDescent="0.15">
      <c r="A1981" s="7" t="s">
        <v>2620</v>
      </c>
      <c r="B1981" s="66">
        <v>45467</v>
      </c>
      <c r="C1981" s="113" t="s">
        <v>1905</v>
      </c>
      <c r="D1981" s="126" t="s">
        <v>3858</v>
      </c>
      <c r="E1981" s="91">
        <v>3121.25</v>
      </c>
      <c r="F1981" s="91">
        <v>0</v>
      </c>
      <c r="G1981" s="92">
        <f t="shared" si="112"/>
        <v>136343.2099999999</v>
      </c>
      <c r="H1981" s="170"/>
      <c r="I1981" s="94">
        <f t="shared" si="111"/>
        <v>-3121.25</v>
      </c>
      <c r="J1981" s="115">
        <f t="shared" si="113"/>
        <v>45473</v>
      </c>
      <c r="K1981" s="116" t="s">
        <v>1882</v>
      </c>
    </row>
    <row r="1982" spans="1:11" x14ac:dyDescent="0.15">
      <c r="A1982" s="7" t="s">
        <v>2620</v>
      </c>
      <c r="B1982" s="66">
        <v>45467</v>
      </c>
      <c r="C1982" s="113" t="s">
        <v>1905</v>
      </c>
      <c r="D1982" s="126" t="s">
        <v>3859</v>
      </c>
      <c r="E1982" s="91">
        <v>2804.29</v>
      </c>
      <c r="F1982" s="91">
        <v>0</v>
      </c>
      <c r="G1982" s="92">
        <f t="shared" si="112"/>
        <v>133538.9199999999</v>
      </c>
      <c r="H1982" s="170"/>
      <c r="I1982" s="94">
        <f t="shared" si="111"/>
        <v>-2804.29</v>
      </c>
      <c r="J1982" s="115">
        <f t="shared" si="113"/>
        <v>45473</v>
      </c>
      <c r="K1982" s="116" t="s">
        <v>1882</v>
      </c>
    </row>
    <row r="1983" spans="1:11" x14ac:dyDescent="0.15">
      <c r="A1983" s="7" t="s">
        <v>2620</v>
      </c>
      <c r="B1983" s="66">
        <v>45467</v>
      </c>
      <c r="C1983" s="113" t="s">
        <v>1993</v>
      </c>
      <c r="D1983" s="126" t="s">
        <v>3860</v>
      </c>
      <c r="E1983" s="91">
        <v>8433.6</v>
      </c>
      <c r="F1983" s="91">
        <v>0</v>
      </c>
      <c r="G1983" s="92">
        <f t="shared" si="112"/>
        <v>125105.31999999989</v>
      </c>
      <c r="H1983" s="170"/>
      <c r="I1983" s="94">
        <f t="shared" si="111"/>
        <v>-8433.6</v>
      </c>
      <c r="J1983" s="115">
        <f t="shared" si="113"/>
        <v>45473</v>
      </c>
      <c r="K1983" s="116" t="s">
        <v>1885</v>
      </c>
    </row>
    <row r="1984" spans="1:11" x14ac:dyDescent="0.15">
      <c r="A1984" s="7" t="s">
        <v>2620</v>
      </c>
      <c r="B1984" s="66">
        <v>45467</v>
      </c>
      <c r="C1984" s="113" t="s">
        <v>1912</v>
      </c>
      <c r="D1984" s="126" t="s">
        <v>3861</v>
      </c>
      <c r="E1984" s="91">
        <v>600</v>
      </c>
      <c r="F1984" s="91">
        <v>0</v>
      </c>
      <c r="G1984" s="92">
        <f t="shared" si="112"/>
        <v>124505.31999999989</v>
      </c>
      <c r="H1984" s="170"/>
      <c r="I1984" s="94">
        <f t="shared" si="111"/>
        <v>-600</v>
      </c>
      <c r="J1984" s="115">
        <f t="shared" si="113"/>
        <v>45473</v>
      </c>
      <c r="K1984" s="116" t="s">
        <v>1877</v>
      </c>
    </row>
    <row r="1985" spans="1:11" x14ac:dyDescent="0.15">
      <c r="A1985" s="7" t="s">
        <v>2620</v>
      </c>
      <c r="B1985" s="66">
        <v>45467</v>
      </c>
      <c r="C1985" s="113" t="s">
        <v>1912</v>
      </c>
      <c r="D1985" s="126" t="s">
        <v>3862</v>
      </c>
      <c r="E1985" s="91">
        <v>2151.3000000000002</v>
      </c>
      <c r="F1985" s="91">
        <v>0</v>
      </c>
      <c r="G1985" s="92">
        <f t="shared" si="112"/>
        <v>122354.01999999989</v>
      </c>
      <c r="H1985" s="170"/>
      <c r="I1985" s="94">
        <f t="shared" si="111"/>
        <v>-2151.3000000000002</v>
      </c>
      <c r="J1985" s="115">
        <f t="shared" si="113"/>
        <v>45473</v>
      </c>
      <c r="K1985" s="116" t="s">
        <v>1877</v>
      </c>
    </row>
    <row r="1986" spans="1:11" x14ac:dyDescent="0.15">
      <c r="A1986" s="7" t="s">
        <v>2620</v>
      </c>
      <c r="B1986" s="66">
        <v>45467</v>
      </c>
      <c r="C1986" s="113" t="s">
        <v>2148</v>
      </c>
      <c r="D1986" s="126" t="s">
        <v>3863</v>
      </c>
      <c r="E1986" s="91">
        <v>224.4</v>
      </c>
      <c r="F1986" s="91">
        <v>0</v>
      </c>
      <c r="G1986" s="92">
        <f t="shared" si="112"/>
        <v>122129.61999999989</v>
      </c>
      <c r="H1986" s="170"/>
      <c r="I1986" s="94">
        <f t="shared" si="111"/>
        <v>-224.4</v>
      </c>
      <c r="J1986" s="115">
        <f t="shared" si="113"/>
        <v>45473</v>
      </c>
      <c r="K1986" s="116" t="s">
        <v>1877</v>
      </c>
    </row>
    <row r="1987" spans="1:11" x14ac:dyDescent="0.15">
      <c r="A1987" s="7" t="s">
        <v>2619</v>
      </c>
      <c r="B1987" s="66">
        <v>45468</v>
      </c>
      <c r="C1987" s="113" t="s">
        <v>2704</v>
      </c>
      <c r="D1987" s="126" t="s">
        <v>3864</v>
      </c>
      <c r="E1987" s="91">
        <v>0</v>
      </c>
      <c r="F1987" s="91">
        <v>31500</v>
      </c>
      <c r="G1987" s="92">
        <f t="shared" si="112"/>
        <v>153629.61999999988</v>
      </c>
      <c r="H1987" s="170"/>
      <c r="I1987" s="94">
        <f t="shared" si="111"/>
        <v>31500</v>
      </c>
      <c r="J1987" s="115">
        <f t="shared" si="113"/>
        <v>45473</v>
      </c>
      <c r="K1987" s="116" t="s">
        <v>1866</v>
      </c>
    </row>
    <row r="1988" spans="1:11" x14ac:dyDescent="0.15">
      <c r="A1988" s="7" t="s">
        <v>2619</v>
      </c>
      <c r="B1988" s="66">
        <v>45468</v>
      </c>
      <c r="C1988" s="113" t="s">
        <v>2173</v>
      </c>
      <c r="D1988" s="126" t="s">
        <v>3865</v>
      </c>
      <c r="E1988" s="91">
        <v>0</v>
      </c>
      <c r="F1988" s="91">
        <v>3775</v>
      </c>
      <c r="G1988" s="92">
        <f t="shared" si="112"/>
        <v>157404.61999999988</v>
      </c>
      <c r="H1988" s="170"/>
      <c r="I1988" s="94">
        <f t="shared" si="111"/>
        <v>3775</v>
      </c>
      <c r="J1988" s="115">
        <f t="shared" si="113"/>
        <v>45473</v>
      </c>
      <c r="K1988" s="116" t="s">
        <v>1866</v>
      </c>
    </row>
    <row r="1989" spans="1:11" x14ac:dyDescent="0.15">
      <c r="A1989" s="7" t="s">
        <v>2619</v>
      </c>
      <c r="B1989" s="66">
        <v>45468</v>
      </c>
      <c r="C1989" s="113" t="s">
        <v>2084</v>
      </c>
      <c r="D1989" s="126" t="s">
        <v>3866</v>
      </c>
      <c r="E1989" s="91">
        <v>0</v>
      </c>
      <c r="F1989" s="91">
        <v>3000</v>
      </c>
      <c r="G1989" s="92">
        <f t="shared" si="112"/>
        <v>160404.61999999988</v>
      </c>
      <c r="H1989" s="170"/>
      <c r="I1989" s="94">
        <f t="shared" si="111"/>
        <v>3000</v>
      </c>
      <c r="J1989" s="115">
        <f t="shared" si="113"/>
        <v>45473</v>
      </c>
      <c r="K1989" s="116" t="s">
        <v>1866</v>
      </c>
    </row>
    <row r="1990" spans="1:11" x14ac:dyDescent="0.15">
      <c r="A1990" s="7" t="s">
        <v>2619</v>
      </c>
      <c r="B1990" s="66">
        <v>45468</v>
      </c>
      <c r="C1990" s="113" t="s">
        <v>2122</v>
      </c>
      <c r="D1990" s="126" t="s">
        <v>3867</v>
      </c>
      <c r="E1990" s="91">
        <v>0</v>
      </c>
      <c r="F1990" s="91">
        <v>21360</v>
      </c>
      <c r="G1990" s="92">
        <f t="shared" si="112"/>
        <v>181764.61999999988</v>
      </c>
      <c r="H1990" s="170"/>
      <c r="I1990" s="94">
        <f t="shared" si="111"/>
        <v>21360</v>
      </c>
      <c r="J1990" s="115">
        <f t="shared" si="113"/>
        <v>45473</v>
      </c>
      <c r="K1990" s="116" t="s">
        <v>1866</v>
      </c>
    </row>
    <row r="1991" spans="1:11" x14ac:dyDescent="0.15">
      <c r="A1991" s="7" t="s">
        <v>2620</v>
      </c>
      <c r="B1991" s="66">
        <v>45468</v>
      </c>
      <c r="C1991" s="113" t="s">
        <v>2173</v>
      </c>
      <c r="D1991" s="126" t="s">
        <v>3868</v>
      </c>
      <c r="E1991" s="91">
        <v>0</v>
      </c>
      <c r="F1991" s="91">
        <v>1925.18</v>
      </c>
      <c r="G1991" s="92">
        <f t="shared" si="112"/>
        <v>183689.79999999987</v>
      </c>
      <c r="H1991" s="170"/>
      <c r="I1991" s="94">
        <f t="shared" ref="I1991:I2054" si="114">-E1991+F1991</f>
        <v>1925.18</v>
      </c>
      <c r="J1991" s="115">
        <f t="shared" si="113"/>
        <v>45473</v>
      </c>
      <c r="K1991" s="116" t="s">
        <v>2175</v>
      </c>
    </row>
    <row r="1992" spans="1:11" x14ac:dyDescent="0.15">
      <c r="A1992" s="7" t="s">
        <v>2620</v>
      </c>
      <c r="B1992" s="66">
        <v>45468</v>
      </c>
      <c r="C1992" s="113" t="s">
        <v>2091</v>
      </c>
      <c r="D1992" s="126" t="s">
        <v>3869</v>
      </c>
      <c r="E1992" s="91">
        <v>0</v>
      </c>
      <c r="F1992" s="91">
        <v>3028.85</v>
      </c>
      <c r="G1992" s="92">
        <f t="shared" si="112"/>
        <v>186718.64999999988</v>
      </c>
      <c r="H1992" s="170"/>
      <c r="I1992" s="94">
        <f t="shared" si="114"/>
        <v>3028.85</v>
      </c>
      <c r="J1992" s="115">
        <f t="shared" si="113"/>
        <v>45473</v>
      </c>
      <c r="K1992" s="116" t="s">
        <v>2175</v>
      </c>
    </row>
    <row r="1993" spans="1:11" x14ac:dyDescent="0.15">
      <c r="A1993" s="7" t="s">
        <v>2620</v>
      </c>
      <c r="B1993" s="66">
        <v>45470</v>
      </c>
      <c r="C1993" s="113" t="s">
        <v>2062</v>
      </c>
      <c r="D1993" s="126" t="s">
        <v>3870</v>
      </c>
      <c r="E1993" s="91">
        <v>0</v>
      </c>
      <c r="F1993" s="91">
        <v>1172.46</v>
      </c>
      <c r="G1993" s="92">
        <f t="shared" si="112"/>
        <v>187891.10999999987</v>
      </c>
      <c r="H1993" s="170"/>
      <c r="I1993" s="94">
        <f t="shared" si="114"/>
        <v>1172.46</v>
      </c>
      <c r="J1993" s="115">
        <f t="shared" si="113"/>
        <v>45473</v>
      </c>
      <c r="K1993" s="116" t="s">
        <v>2175</v>
      </c>
    </row>
    <row r="1994" spans="1:11" x14ac:dyDescent="0.15">
      <c r="A1994" s="7" t="s">
        <v>2619</v>
      </c>
      <c r="B1994" s="66">
        <v>45470</v>
      </c>
      <c r="C1994" s="113" t="s">
        <v>1905</v>
      </c>
      <c r="D1994" s="126" t="s">
        <v>3871</v>
      </c>
      <c r="E1994" s="91">
        <v>23.15</v>
      </c>
      <c r="F1994" s="91">
        <v>0</v>
      </c>
      <c r="G1994" s="92">
        <f t="shared" si="112"/>
        <v>187867.95999999988</v>
      </c>
      <c r="H1994" s="170"/>
      <c r="I1994" s="94">
        <f t="shared" si="114"/>
        <v>-23.15</v>
      </c>
      <c r="J1994" s="115">
        <f t="shared" si="113"/>
        <v>45473</v>
      </c>
      <c r="K1994" s="116" t="s">
        <v>1882</v>
      </c>
    </row>
    <row r="1995" spans="1:11" x14ac:dyDescent="0.15">
      <c r="A1995" s="7" t="s">
        <v>2619</v>
      </c>
      <c r="B1995" s="66">
        <v>45470</v>
      </c>
      <c r="C1995" s="113" t="s">
        <v>1905</v>
      </c>
      <c r="D1995" s="126" t="s">
        <v>3872</v>
      </c>
      <c r="E1995" s="91">
        <v>198.83</v>
      </c>
      <c r="F1995" s="91">
        <v>0</v>
      </c>
      <c r="G1995" s="92">
        <f t="shared" si="112"/>
        <v>187669.12999999989</v>
      </c>
      <c r="H1995" s="170"/>
      <c r="I1995" s="94">
        <f t="shared" si="114"/>
        <v>-198.83</v>
      </c>
      <c r="J1995" s="115">
        <f t="shared" si="113"/>
        <v>45473</v>
      </c>
      <c r="K1995" s="116" t="s">
        <v>1882</v>
      </c>
    </row>
    <row r="1996" spans="1:11" x14ac:dyDescent="0.15">
      <c r="A1996" s="7" t="s">
        <v>2619</v>
      </c>
      <c r="B1996" s="66">
        <v>45470</v>
      </c>
      <c r="C1996" s="113" t="s">
        <v>1905</v>
      </c>
      <c r="D1996" s="126" t="s">
        <v>3873</v>
      </c>
      <c r="E1996" s="91">
        <v>11.42</v>
      </c>
      <c r="F1996" s="91">
        <v>0</v>
      </c>
      <c r="G1996" s="92">
        <f t="shared" si="112"/>
        <v>187657.70999999988</v>
      </c>
      <c r="H1996" s="170"/>
      <c r="I1996" s="94">
        <f t="shared" si="114"/>
        <v>-11.42</v>
      </c>
      <c r="J1996" s="115">
        <f t="shared" si="113"/>
        <v>45473</v>
      </c>
      <c r="K1996" s="116" t="s">
        <v>1882</v>
      </c>
    </row>
    <row r="1997" spans="1:11" x14ac:dyDescent="0.15">
      <c r="A1997" s="7" t="s">
        <v>2619</v>
      </c>
      <c r="B1997" s="66">
        <v>45470</v>
      </c>
      <c r="C1997" s="113" t="s">
        <v>3874</v>
      </c>
      <c r="D1997" s="126" t="s">
        <v>3875</v>
      </c>
      <c r="E1997" s="91">
        <v>6000</v>
      </c>
      <c r="F1997" s="91">
        <v>0</v>
      </c>
      <c r="G1997" s="92">
        <f t="shared" si="112"/>
        <v>181657.70999999988</v>
      </c>
      <c r="H1997" s="170"/>
      <c r="I1997" s="94">
        <f t="shared" si="114"/>
        <v>-6000</v>
      </c>
      <c r="J1997" s="115">
        <f t="shared" si="113"/>
        <v>45473</v>
      </c>
      <c r="K1997" s="116" t="s">
        <v>13</v>
      </c>
    </row>
    <row r="1998" spans="1:11" x14ac:dyDescent="0.15">
      <c r="A1998" s="7" t="s">
        <v>2619</v>
      </c>
      <c r="B1998" s="66">
        <v>45470</v>
      </c>
      <c r="C1998" s="113" t="s">
        <v>2765</v>
      </c>
      <c r="D1998" s="126" t="s">
        <v>3876</v>
      </c>
      <c r="E1998" s="91">
        <v>4095</v>
      </c>
      <c r="F1998" s="91">
        <v>0</v>
      </c>
      <c r="G1998" s="92">
        <f t="shared" si="112"/>
        <v>177562.70999999988</v>
      </c>
      <c r="H1998" s="170"/>
      <c r="I1998" s="94">
        <f t="shared" si="114"/>
        <v>-4095</v>
      </c>
      <c r="J1998" s="115">
        <f t="shared" si="113"/>
        <v>45473</v>
      </c>
      <c r="K1998" s="116" t="s">
        <v>13</v>
      </c>
    </row>
    <row r="1999" spans="1:11" x14ac:dyDescent="0.15">
      <c r="A1999" s="7" t="s">
        <v>2619</v>
      </c>
      <c r="B1999" s="66">
        <v>45470</v>
      </c>
      <c r="C1999" s="113" t="s">
        <v>1912</v>
      </c>
      <c r="D1999" s="126" t="s">
        <v>3877</v>
      </c>
      <c r="E1999" s="91">
        <v>1669.72</v>
      </c>
      <c r="F1999" s="91">
        <v>0</v>
      </c>
      <c r="G1999" s="92">
        <f t="shared" si="112"/>
        <v>175892.98999999987</v>
      </c>
      <c r="H1999" s="170"/>
      <c r="I1999" s="94">
        <f t="shared" si="114"/>
        <v>-1669.72</v>
      </c>
      <c r="J1999" s="115">
        <f t="shared" si="113"/>
        <v>45473</v>
      </c>
      <c r="K1999" s="116" t="s">
        <v>13</v>
      </c>
    </row>
    <row r="2000" spans="1:11" x14ac:dyDescent="0.15">
      <c r="A2000" s="7" t="s">
        <v>2619</v>
      </c>
      <c r="B2000" s="66">
        <v>45470</v>
      </c>
      <c r="C2000" s="113" t="s">
        <v>2062</v>
      </c>
      <c r="D2000" s="126" t="s">
        <v>3878</v>
      </c>
      <c r="E2000" s="91">
        <v>0</v>
      </c>
      <c r="F2000" s="91">
        <v>4000</v>
      </c>
      <c r="G2000" s="92">
        <f t="shared" si="112"/>
        <v>179892.98999999987</v>
      </c>
      <c r="H2000" s="170"/>
      <c r="I2000" s="94">
        <f t="shared" si="114"/>
        <v>4000</v>
      </c>
      <c r="J2000" s="115">
        <f t="shared" si="113"/>
        <v>45473</v>
      </c>
      <c r="K2000" s="116" t="s">
        <v>1866</v>
      </c>
    </row>
    <row r="2001" spans="1:11" x14ac:dyDescent="0.15">
      <c r="A2001" s="7" t="s">
        <v>2619</v>
      </c>
      <c r="B2001" s="66">
        <v>45470</v>
      </c>
      <c r="C2001" s="113" t="s">
        <v>1912</v>
      </c>
      <c r="D2001" s="126" t="s">
        <v>3879</v>
      </c>
      <c r="E2001" s="91">
        <v>1620</v>
      </c>
      <c r="F2001" s="91">
        <v>0</v>
      </c>
      <c r="G2001" s="92">
        <f t="shared" si="112"/>
        <v>178272.98999999987</v>
      </c>
      <c r="H2001" s="170"/>
      <c r="I2001" s="94">
        <f t="shared" si="114"/>
        <v>-1620</v>
      </c>
      <c r="J2001" s="115">
        <f t="shared" si="113"/>
        <v>45473</v>
      </c>
      <c r="K2001" s="116" t="s">
        <v>1877</v>
      </c>
    </row>
    <row r="2002" spans="1:11" x14ac:dyDescent="0.15">
      <c r="A2002" s="7" t="s">
        <v>2619</v>
      </c>
      <c r="B2002" s="66">
        <v>45470</v>
      </c>
      <c r="C2002" s="113" t="s">
        <v>1905</v>
      </c>
      <c r="D2002" s="126" t="s">
        <v>3880</v>
      </c>
      <c r="E2002" s="91">
        <v>15.55</v>
      </c>
      <c r="F2002" s="91">
        <v>0</v>
      </c>
      <c r="G2002" s="92">
        <f t="shared" si="112"/>
        <v>178257.43999999989</v>
      </c>
      <c r="H2002" s="170"/>
      <c r="I2002" s="94">
        <f t="shared" si="114"/>
        <v>-15.55</v>
      </c>
      <c r="J2002" s="115">
        <f t="shared" si="113"/>
        <v>45473</v>
      </c>
      <c r="K2002" s="116" t="s">
        <v>1882</v>
      </c>
    </row>
    <row r="2003" spans="1:11" x14ac:dyDescent="0.15">
      <c r="A2003" s="7" t="s">
        <v>2619</v>
      </c>
      <c r="B2003" s="66">
        <v>45470</v>
      </c>
      <c r="C2003" s="113" t="s">
        <v>1905</v>
      </c>
      <c r="D2003" s="126" t="s">
        <v>3881</v>
      </c>
      <c r="E2003" s="91">
        <v>132.53</v>
      </c>
      <c r="F2003" s="91">
        <v>0</v>
      </c>
      <c r="G2003" s="92">
        <f t="shared" si="112"/>
        <v>178124.90999999989</v>
      </c>
      <c r="H2003" s="170"/>
      <c r="I2003" s="94">
        <f t="shared" si="114"/>
        <v>-132.53</v>
      </c>
      <c r="J2003" s="115">
        <f t="shared" si="113"/>
        <v>45473</v>
      </c>
      <c r="K2003" s="116" t="s">
        <v>1882</v>
      </c>
    </row>
    <row r="2004" spans="1:11" x14ac:dyDescent="0.15">
      <c r="A2004" s="7" t="s">
        <v>2619</v>
      </c>
      <c r="B2004" s="66">
        <v>45470</v>
      </c>
      <c r="C2004" s="113" t="s">
        <v>1905</v>
      </c>
      <c r="D2004" s="126" t="s">
        <v>3882</v>
      </c>
      <c r="E2004" s="91">
        <v>202.52</v>
      </c>
      <c r="F2004" s="91">
        <v>0</v>
      </c>
      <c r="G2004" s="92">
        <f t="shared" si="112"/>
        <v>177922.3899999999</v>
      </c>
      <c r="H2004" s="170"/>
      <c r="I2004" s="94">
        <f t="shared" si="114"/>
        <v>-202.52</v>
      </c>
      <c r="J2004" s="115">
        <f t="shared" si="113"/>
        <v>45473</v>
      </c>
      <c r="K2004" s="116" t="s">
        <v>1882</v>
      </c>
    </row>
    <row r="2005" spans="1:11" x14ac:dyDescent="0.15">
      <c r="A2005" s="7" t="s">
        <v>2619</v>
      </c>
      <c r="B2005" s="66">
        <v>45470</v>
      </c>
      <c r="C2005" s="113" t="s">
        <v>1905</v>
      </c>
      <c r="D2005" s="126" t="s">
        <v>3883</v>
      </c>
      <c r="E2005" s="91">
        <v>199.09</v>
      </c>
      <c r="F2005" s="91">
        <v>0</v>
      </c>
      <c r="G2005" s="92">
        <f t="shared" si="112"/>
        <v>177723.2999999999</v>
      </c>
      <c r="H2005" s="170"/>
      <c r="I2005" s="94">
        <f t="shared" si="114"/>
        <v>-199.09</v>
      </c>
      <c r="J2005" s="115">
        <f t="shared" si="113"/>
        <v>45473</v>
      </c>
      <c r="K2005" s="116" t="s">
        <v>1882</v>
      </c>
    </row>
    <row r="2006" spans="1:11" x14ac:dyDescent="0.15">
      <c r="A2006" s="7" t="s">
        <v>2619</v>
      </c>
      <c r="B2006" s="66">
        <v>45470</v>
      </c>
      <c r="C2006" s="113" t="s">
        <v>1905</v>
      </c>
      <c r="D2006" s="126" t="s">
        <v>3884</v>
      </c>
      <c r="E2006" s="91">
        <v>34.9</v>
      </c>
      <c r="F2006" s="91">
        <v>0</v>
      </c>
      <c r="G2006" s="92">
        <f t="shared" si="112"/>
        <v>177688.39999999991</v>
      </c>
      <c r="H2006" s="170"/>
      <c r="I2006" s="94">
        <f t="shared" si="114"/>
        <v>-34.9</v>
      </c>
      <c r="J2006" s="115">
        <f t="shared" si="113"/>
        <v>45473</v>
      </c>
      <c r="K2006" s="116" t="s">
        <v>1882</v>
      </c>
    </row>
    <row r="2007" spans="1:11" x14ac:dyDescent="0.15">
      <c r="A2007" s="7" t="s">
        <v>2619</v>
      </c>
      <c r="B2007" s="66">
        <v>45470</v>
      </c>
      <c r="C2007" s="113" t="s">
        <v>1905</v>
      </c>
      <c r="D2007" s="126" t="s">
        <v>3885</v>
      </c>
      <c r="E2007" s="91">
        <v>305.85000000000002</v>
      </c>
      <c r="F2007" s="91">
        <v>0</v>
      </c>
      <c r="G2007" s="92">
        <f t="shared" si="112"/>
        <v>177382.5499999999</v>
      </c>
      <c r="H2007" s="170"/>
      <c r="I2007" s="94">
        <f t="shared" si="114"/>
        <v>-305.85000000000002</v>
      </c>
      <c r="J2007" s="115">
        <f t="shared" si="113"/>
        <v>45473</v>
      </c>
      <c r="K2007" s="116" t="s">
        <v>1882</v>
      </c>
    </row>
    <row r="2008" spans="1:11" x14ac:dyDescent="0.15">
      <c r="A2008" s="7" t="s">
        <v>2619</v>
      </c>
      <c r="B2008" s="66">
        <v>45470</v>
      </c>
      <c r="C2008" s="113" t="s">
        <v>1905</v>
      </c>
      <c r="D2008" s="126" t="s">
        <v>3886</v>
      </c>
      <c r="E2008" s="91">
        <v>34.979999999999997</v>
      </c>
      <c r="F2008" s="91">
        <v>0</v>
      </c>
      <c r="G2008" s="92">
        <f t="shared" si="112"/>
        <v>177347.56999999989</v>
      </c>
      <c r="H2008" s="170"/>
      <c r="I2008" s="94">
        <f t="shared" si="114"/>
        <v>-34.979999999999997</v>
      </c>
      <c r="J2008" s="115">
        <f t="shared" si="113"/>
        <v>45473</v>
      </c>
      <c r="K2008" s="116" t="s">
        <v>1882</v>
      </c>
    </row>
    <row r="2009" spans="1:11" x14ac:dyDescent="0.15">
      <c r="A2009" s="7" t="s">
        <v>2619</v>
      </c>
      <c r="B2009" s="66">
        <v>45470</v>
      </c>
      <c r="C2009" s="113" t="s">
        <v>1905</v>
      </c>
      <c r="D2009" s="126" t="s">
        <v>3887</v>
      </c>
      <c r="E2009" s="91">
        <v>35.31</v>
      </c>
      <c r="F2009" s="91">
        <v>0</v>
      </c>
      <c r="G2009" s="92">
        <f t="shared" si="112"/>
        <v>177312.25999999989</v>
      </c>
      <c r="H2009" s="170"/>
      <c r="I2009" s="94">
        <f t="shared" si="114"/>
        <v>-35.31</v>
      </c>
      <c r="J2009" s="115">
        <f t="shared" si="113"/>
        <v>45473</v>
      </c>
      <c r="K2009" s="116" t="s">
        <v>1882</v>
      </c>
    </row>
    <row r="2010" spans="1:11" x14ac:dyDescent="0.15">
      <c r="A2010" s="7" t="s">
        <v>2619</v>
      </c>
      <c r="B2010" s="66">
        <v>45470</v>
      </c>
      <c r="C2010" s="113" t="s">
        <v>2765</v>
      </c>
      <c r="D2010" s="126" t="s">
        <v>3888</v>
      </c>
      <c r="E2010" s="91">
        <v>15168</v>
      </c>
      <c r="F2010" s="91">
        <v>0</v>
      </c>
      <c r="G2010" s="92">
        <f t="shared" si="112"/>
        <v>162144.25999999989</v>
      </c>
      <c r="H2010" s="170"/>
      <c r="I2010" s="94">
        <f t="shared" si="114"/>
        <v>-15168</v>
      </c>
      <c r="J2010" s="115">
        <f t="shared" si="113"/>
        <v>45473</v>
      </c>
      <c r="K2010" s="116" t="s">
        <v>13</v>
      </c>
    </row>
    <row r="2011" spans="1:11" x14ac:dyDescent="0.15">
      <c r="A2011" s="7" t="s">
        <v>2619</v>
      </c>
      <c r="B2011" s="66">
        <v>45470</v>
      </c>
      <c r="C2011" s="113" t="s">
        <v>2765</v>
      </c>
      <c r="D2011" s="126" t="s">
        <v>3889</v>
      </c>
      <c r="E2011" s="91">
        <v>2835</v>
      </c>
      <c r="F2011" s="91">
        <v>0</v>
      </c>
      <c r="G2011" s="92">
        <f t="shared" si="112"/>
        <v>159309.25999999989</v>
      </c>
      <c r="H2011" s="170"/>
      <c r="I2011" s="94">
        <f t="shared" si="114"/>
        <v>-2835</v>
      </c>
      <c r="J2011" s="115">
        <f t="shared" si="113"/>
        <v>45473</v>
      </c>
      <c r="K2011" s="116" t="s">
        <v>13</v>
      </c>
    </row>
    <row r="2012" spans="1:11" x14ac:dyDescent="0.15">
      <c r="A2012" s="7" t="s">
        <v>2619</v>
      </c>
      <c r="B2012" s="66">
        <v>45470</v>
      </c>
      <c r="C2012" s="113" t="s">
        <v>1912</v>
      </c>
      <c r="D2012" s="126" t="s">
        <v>3890</v>
      </c>
      <c r="E2012" s="91">
        <v>1135.2</v>
      </c>
      <c r="F2012" s="91">
        <v>0</v>
      </c>
      <c r="G2012" s="92">
        <f t="shared" si="112"/>
        <v>158174.05999999988</v>
      </c>
      <c r="H2012" s="170"/>
      <c r="I2012" s="94">
        <f t="shared" si="114"/>
        <v>-1135.2</v>
      </c>
      <c r="J2012" s="115">
        <f t="shared" si="113"/>
        <v>45473</v>
      </c>
      <c r="K2012" s="116" t="s">
        <v>13</v>
      </c>
    </row>
    <row r="2013" spans="1:11" x14ac:dyDescent="0.15">
      <c r="A2013" s="7" t="s">
        <v>2619</v>
      </c>
      <c r="B2013" s="66">
        <v>45470</v>
      </c>
      <c r="C2013" s="113" t="s">
        <v>1905</v>
      </c>
      <c r="D2013" s="126" t="s">
        <v>3891</v>
      </c>
      <c r="E2013" s="91">
        <v>201.31</v>
      </c>
      <c r="F2013" s="91">
        <v>0</v>
      </c>
      <c r="G2013" s="92">
        <f t="shared" si="112"/>
        <v>157972.74999999988</v>
      </c>
      <c r="H2013" s="170"/>
      <c r="I2013" s="94">
        <f t="shared" si="114"/>
        <v>-201.31</v>
      </c>
      <c r="J2013" s="115">
        <f t="shared" si="113"/>
        <v>45473</v>
      </c>
      <c r="K2013" s="116" t="s">
        <v>1882</v>
      </c>
    </row>
    <row r="2014" spans="1:11" x14ac:dyDescent="0.15">
      <c r="A2014" s="7" t="s">
        <v>2619</v>
      </c>
      <c r="B2014" s="66">
        <v>45470</v>
      </c>
      <c r="C2014" s="113" t="s">
        <v>1905</v>
      </c>
      <c r="D2014" s="126" t="s">
        <v>3892</v>
      </c>
      <c r="E2014" s="91">
        <v>311.27999999999997</v>
      </c>
      <c r="F2014" s="91">
        <v>0</v>
      </c>
      <c r="G2014" s="92">
        <f t="shared" si="112"/>
        <v>157661.46999999988</v>
      </c>
      <c r="H2014" s="170"/>
      <c r="I2014" s="94">
        <f t="shared" si="114"/>
        <v>-311.27999999999997</v>
      </c>
      <c r="J2014" s="115">
        <f t="shared" si="113"/>
        <v>45473</v>
      </c>
      <c r="K2014" s="116" t="s">
        <v>1882</v>
      </c>
    </row>
    <row r="2015" spans="1:11" x14ac:dyDescent="0.15">
      <c r="A2015" s="7" t="s">
        <v>2619</v>
      </c>
      <c r="B2015" s="66">
        <v>45470</v>
      </c>
      <c r="C2015" s="113" t="s">
        <v>1905</v>
      </c>
      <c r="D2015" s="126" t="s">
        <v>3893</v>
      </c>
      <c r="E2015" s="91">
        <v>193.66</v>
      </c>
      <c r="F2015" s="91">
        <v>0</v>
      </c>
      <c r="G2015" s="92">
        <f t="shared" si="112"/>
        <v>157467.80999999988</v>
      </c>
      <c r="H2015" s="170"/>
      <c r="I2015" s="94">
        <f t="shared" si="114"/>
        <v>-193.66</v>
      </c>
      <c r="J2015" s="115">
        <f t="shared" si="113"/>
        <v>45473</v>
      </c>
      <c r="K2015" s="116" t="s">
        <v>1882</v>
      </c>
    </row>
    <row r="2016" spans="1:11" x14ac:dyDescent="0.15">
      <c r="A2016" s="7" t="s">
        <v>2619</v>
      </c>
      <c r="B2016" s="66">
        <v>45470</v>
      </c>
      <c r="C2016" s="113" t="s">
        <v>1905</v>
      </c>
      <c r="D2016" s="126" t="s">
        <v>3894</v>
      </c>
      <c r="E2016" s="91">
        <v>26.88</v>
      </c>
      <c r="F2016" s="91">
        <v>0</v>
      </c>
      <c r="G2016" s="92">
        <f t="shared" si="112"/>
        <v>157440.92999999988</v>
      </c>
      <c r="H2016" s="170"/>
      <c r="I2016" s="94">
        <f t="shared" si="114"/>
        <v>-26.88</v>
      </c>
      <c r="J2016" s="115">
        <f t="shared" si="113"/>
        <v>45473</v>
      </c>
      <c r="K2016" s="116" t="s">
        <v>1882</v>
      </c>
    </row>
    <row r="2017" spans="1:11" x14ac:dyDescent="0.15">
      <c r="A2017" s="7" t="s">
        <v>2619</v>
      </c>
      <c r="B2017" s="66">
        <v>45470</v>
      </c>
      <c r="C2017" s="113" t="s">
        <v>3895</v>
      </c>
      <c r="D2017" s="126" t="s">
        <v>3896</v>
      </c>
      <c r="E2017" s="91">
        <v>4320</v>
      </c>
      <c r="F2017" s="91">
        <v>0</v>
      </c>
      <c r="G2017" s="92">
        <f t="shared" si="112"/>
        <v>153120.92999999988</v>
      </c>
      <c r="H2017" s="170"/>
      <c r="I2017" s="94">
        <f t="shared" si="114"/>
        <v>-4320</v>
      </c>
      <c r="J2017" s="115">
        <f t="shared" si="113"/>
        <v>45473</v>
      </c>
      <c r="K2017" s="116" t="s">
        <v>13</v>
      </c>
    </row>
    <row r="2018" spans="1:11" x14ac:dyDescent="0.15">
      <c r="A2018" s="7" t="s">
        <v>2619</v>
      </c>
      <c r="B2018" s="66">
        <v>45471</v>
      </c>
      <c r="C2018" s="113" t="s">
        <v>2052</v>
      </c>
      <c r="D2018" s="126" t="s">
        <v>3897</v>
      </c>
      <c r="E2018" s="91">
        <v>0</v>
      </c>
      <c r="F2018" s="91">
        <v>18450</v>
      </c>
      <c r="G2018" s="92">
        <f t="shared" si="112"/>
        <v>171570.92999999988</v>
      </c>
      <c r="H2018" s="170"/>
      <c r="I2018" s="94">
        <f t="shared" si="114"/>
        <v>18450</v>
      </c>
      <c r="J2018" s="115">
        <f t="shared" si="113"/>
        <v>45473</v>
      </c>
      <c r="K2018" s="116" t="s">
        <v>1866</v>
      </c>
    </row>
    <row r="2019" spans="1:11" x14ac:dyDescent="0.15">
      <c r="A2019" s="7" t="s">
        <v>2619</v>
      </c>
      <c r="B2019" s="66">
        <v>45471</v>
      </c>
      <c r="C2019" s="113" t="s">
        <v>2658</v>
      </c>
      <c r="D2019" s="126" t="s">
        <v>3898</v>
      </c>
      <c r="E2019" s="91">
        <v>0</v>
      </c>
      <c r="F2019" s="91">
        <v>2531.11</v>
      </c>
      <c r="G2019" s="92">
        <f t="shared" si="112"/>
        <v>174102.03999999986</v>
      </c>
      <c r="H2019" s="170"/>
      <c r="I2019" s="94">
        <f t="shared" si="114"/>
        <v>2531.11</v>
      </c>
      <c r="J2019" s="115">
        <f t="shared" si="113"/>
        <v>45473</v>
      </c>
      <c r="K2019" s="116" t="s">
        <v>1866</v>
      </c>
    </row>
    <row r="2020" spans="1:11" x14ac:dyDescent="0.15">
      <c r="A2020" s="7" t="s">
        <v>2619</v>
      </c>
      <c r="B2020" s="66">
        <v>45471</v>
      </c>
      <c r="C2020" s="113" t="s">
        <v>3899</v>
      </c>
      <c r="D2020" s="126" t="s">
        <v>3900</v>
      </c>
      <c r="E2020" s="91">
        <v>4800</v>
      </c>
      <c r="F2020" s="91">
        <v>0</v>
      </c>
      <c r="G2020" s="92">
        <f t="shared" si="112"/>
        <v>169302.03999999986</v>
      </c>
      <c r="H2020" s="170"/>
      <c r="I2020" s="94">
        <f t="shared" si="114"/>
        <v>-4800</v>
      </c>
      <c r="J2020" s="115">
        <f t="shared" si="113"/>
        <v>45473</v>
      </c>
      <c r="K2020" s="116" t="s">
        <v>13</v>
      </c>
    </row>
    <row r="2021" spans="1:11" x14ac:dyDescent="0.15">
      <c r="A2021" s="7" t="s">
        <v>2619</v>
      </c>
      <c r="B2021" s="66">
        <v>45471</v>
      </c>
      <c r="C2021" s="113" t="s">
        <v>3899</v>
      </c>
      <c r="D2021" s="126" t="s">
        <v>3901</v>
      </c>
      <c r="E2021" s="91">
        <v>4800</v>
      </c>
      <c r="F2021" s="91">
        <v>0</v>
      </c>
      <c r="G2021" s="92">
        <f t="shared" si="112"/>
        <v>164502.03999999986</v>
      </c>
      <c r="H2021" s="170"/>
      <c r="I2021" s="94">
        <f t="shared" si="114"/>
        <v>-4800</v>
      </c>
      <c r="J2021" s="115">
        <f t="shared" si="113"/>
        <v>45473</v>
      </c>
      <c r="K2021" s="116" t="s">
        <v>13</v>
      </c>
    </row>
    <row r="2022" spans="1:11" x14ac:dyDescent="0.15">
      <c r="A2022" s="7" t="s">
        <v>2619</v>
      </c>
      <c r="B2022" s="66">
        <v>45471</v>
      </c>
      <c r="C2022" s="113" t="s">
        <v>3899</v>
      </c>
      <c r="D2022" s="126" t="s">
        <v>3902</v>
      </c>
      <c r="E2022" s="91">
        <v>3000</v>
      </c>
      <c r="F2022" s="91">
        <v>0</v>
      </c>
      <c r="G2022" s="92">
        <f t="shared" si="112"/>
        <v>161502.03999999986</v>
      </c>
      <c r="H2022" s="170"/>
      <c r="I2022" s="94">
        <f t="shared" si="114"/>
        <v>-3000</v>
      </c>
      <c r="J2022" s="115">
        <f t="shared" si="113"/>
        <v>45473</v>
      </c>
      <c r="K2022" s="116" t="s">
        <v>13</v>
      </c>
    </row>
    <row r="2023" spans="1:11" x14ac:dyDescent="0.15">
      <c r="A2023" s="7" t="s">
        <v>2619</v>
      </c>
      <c r="B2023" s="66">
        <v>45471</v>
      </c>
      <c r="C2023" s="113" t="s">
        <v>3899</v>
      </c>
      <c r="D2023" s="126" t="s">
        <v>3903</v>
      </c>
      <c r="E2023" s="91">
        <v>3000</v>
      </c>
      <c r="F2023" s="91">
        <v>0</v>
      </c>
      <c r="G2023" s="92">
        <f t="shared" si="112"/>
        <v>158502.03999999986</v>
      </c>
      <c r="H2023" s="170"/>
      <c r="I2023" s="94">
        <f t="shared" si="114"/>
        <v>-3000</v>
      </c>
      <c r="J2023" s="115">
        <f t="shared" si="113"/>
        <v>45473</v>
      </c>
      <c r="K2023" s="116" t="s">
        <v>13</v>
      </c>
    </row>
    <row r="2024" spans="1:11" x14ac:dyDescent="0.15">
      <c r="A2024" s="7" t="s">
        <v>2619</v>
      </c>
      <c r="B2024" s="66">
        <v>45471</v>
      </c>
      <c r="C2024" s="113" t="s">
        <v>3899</v>
      </c>
      <c r="D2024" s="126" t="s">
        <v>3904</v>
      </c>
      <c r="E2024" s="91">
        <v>5850</v>
      </c>
      <c r="F2024" s="91">
        <v>0</v>
      </c>
      <c r="G2024" s="92">
        <f t="shared" ref="G2024:G2087" si="115">G2023+F2024-E2024</f>
        <v>152652.03999999986</v>
      </c>
      <c r="H2024" s="170"/>
      <c r="I2024" s="94">
        <f t="shared" si="114"/>
        <v>-5850</v>
      </c>
      <c r="J2024" s="115">
        <f t="shared" ref="J2024:J2087" si="116">EOMONTH(B2024,0)</f>
        <v>45473</v>
      </c>
      <c r="K2024" s="116" t="s">
        <v>13</v>
      </c>
    </row>
    <row r="2025" spans="1:11" x14ac:dyDescent="0.15">
      <c r="A2025" s="7" t="s">
        <v>2619</v>
      </c>
      <c r="B2025" s="66">
        <v>45471</v>
      </c>
      <c r="C2025" s="113" t="s">
        <v>3899</v>
      </c>
      <c r="D2025" s="126" t="s">
        <v>3905</v>
      </c>
      <c r="E2025" s="91">
        <v>3000</v>
      </c>
      <c r="F2025" s="91">
        <v>0</v>
      </c>
      <c r="G2025" s="92">
        <f t="shared" si="115"/>
        <v>149652.03999999986</v>
      </c>
      <c r="H2025" s="170"/>
      <c r="I2025" s="94">
        <f t="shared" si="114"/>
        <v>-3000</v>
      </c>
      <c r="J2025" s="115">
        <f t="shared" si="116"/>
        <v>45473</v>
      </c>
      <c r="K2025" s="116" t="s">
        <v>13</v>
      </c>
    </row>
    <row r="2026" spans="1:11" x14ac:dyDescent="0.15">
      <c r="A2026" s="7" t="s">
        <v>2619</v>
      </c>
      <c r="B2026" s="66">
        <v>45471</v>
      </c>
      <c r="C2026" s="113" t="s">
        <v>3899</v>
      </c>
      <c r="D2026" s="126" t="s">
        <v>3906</v>
      </c>
      <c r="E2026" s="91">
        <v>3000</v>
      </c>
      <c r="F2026" s="91">
        <v>0</v>
      </c>
      <c r="G2026" s="92">
        <f t="shared" si="115"/>
        <v>146652.03999999986</v>
      </c>
      <c r="H2026" s="170"/>
      <c r="I2026" s="94">
        <f t="shared" si="114"/>
        <v>-3000</v>
      </c>
      <c r="J2026" s="115">
        <f t="shared" si="116"/>
        <v>45473</v>
      </c>
      <c r="K2026" s="116" t="s">
        <v>13</v>
      </c>
    </row>
    <row r="2027" spans="1:11" x14ac:dyDescent="0.15">
      <c r="A2027" s="7" t="s">
        <v>2620</v>
      </c>
      <c r="B2027" s="66">
        <v>45471</v>
      </c>
      <c r="C2027" s="113" t="s">
        <v>2052</v>
      </c>
      <c r="D2027" s="126" t="s">
        <v>3907</v>
      </c>
      <c r="E2027" s="91">
        <v>0</v>
      </c>
      <c r="F2027" s="91">
        <v>2882.29</v>
      </c>
      <c r="G2027" s="92">
        <f t="shared" si="115"/>
        <v>149534.32999999987</v>
      </c>
      <c r="H2027" s="170"/>
      <c r="I2027" s="94">
        <f t="shared" si="114"/>
        <v>2882.29</v>
      </c>
      <c r="J2027" s="115">
        <f t="shared" si="116"/>
        <v>45473</v>
      </c>
      <c r="K2027" s="116" t="s">
        <v>2175</v>
      </c>
    </row>
    <row r="2028" spans="1:11" x14ac:dyDescent="0.15">
      <c r="A2028" s="7" t="s">
        <v>2620</v>
      </c>
      <c r="B2028" s="66">
        <v>45471</v>
      </c>
      <c r="C2028" s="113" t="s">
        <v>3229</v>
      </c>
      <c r="D2028" s="126" t="s">
        <v>3908</v>
      </c>
      <c r="E2028" s="91">
        <v>0</v>
      </c>
      <c r="F2028" s="91">
        <v>3859.33</v>
      </c>
      <c r="G2028" s="92">
        <f t="shared" si="115"/>
        <v>153393.65999999986</v>
      </c>
      <c r="H2028" s="170"/>
      <c r="I2028" s="94">
        <f t="shared" si="114"/>
        <v>3859.33</v>
      </c>
      <c r="J2028" s="115">
        <f t="shared" si="116"/>
        <v>45473</v>
      </c>
      <c r="K2028" s="116" t="s">
        <v>2175</v>
      </c>
    </row>
    <row r="2029" spans="1:11" x14ac:dyDescent="0.15">
      <c r="A2029" s="7" t="s">
        <v>2620</v>
      </c>
      <c r="B2029" s="66">
        <v>45471</v>
      </c>
      <c r="C2029" s="113" t="s">
        <v>2213</v>
      </c>
      <c r="D2029" s="126" t="s">
        <v>3909</v>
      </c>
      <c r="E2029" s="91">
        <v>0</v>
      </c>
      <c r="F2029" s="91">
        <v>2882.29</v>
      </c>
      <c r="G2029" s="92">
        <f t="shared" si="115"/>
        <v>156275.94999999987</v>
      </c>
      <c r="H2029" s="170"/>
      <c r="I2029" s="94">
        <f t="shared" si="114"/>
        <v>2882.29</v>
      </c>
      <c r="J2029" s="115">
        <f t="shared" si="116"/>
        <v>45473</v>
      </c>
      <c r="K2029" s="116" t="s">
        <v>2175</v>
      </c>
    </row>
    <row r="2030" spans="1:11" x14ac:dyDescent="0.15">
      <c r="A2030" s="7" t="s">
        <v>2620</v>
      </c>
      <c r="B2030" s="66">
        <v>45471</v>
      </c>
      <c r="C2030" s="113" t="s">
        <v>3910</v>
      </c>
      <c r="D2030" s="126" t="s">
        <v>3911</v>
      </c>
      <c r="E2030" s="91">
        <v>0</v>
      </c>
      <c r="F2030" s="91">
        <v>13238.99</v>
      </c>
      <c r="G2030" s="92">
        <f t="shared" si="115"/>
        <v>169514.93999999986</v>
      </c>
      <c r="H2030" s="170"/>
      <c r="I2030" s="94">
        <f t="shared" si="114"/>
        <v>13238.99</v>
      </c>
      <c r="J2030" s="115">
        <f t="shared" si="116"/>
        <v>45473</v>
      </c>
      <c r="K2030" s="116" t="s">
        <v>2175</v>
      </c>
    </row>
    <row r="2031" spans="1:11" x14ac:dyDescent="0.15">
      <c r="A2031" s="7" t="s">
        <v>2620</v>
      </c>
      <c r="B2031" s="66">
        <v>45471</v>
      </c>
      <c r="C2031" s="113" t="s">
        <v>3899</v>
      </c>
      <c r="D2031" s="126" t="s">
        <v>3912</v>
      </c>
      <c r="E2031" s="91">
        <v>9174.4699999999993</v>
      </c>
      <c r="F2031" s="91">
        <v>0</v>
      </c>
      <c r="G2031" s="92">
        <f t="shared" si="115"/>
        <v>160340.46999999986</v>
      </c>
      <c r="H2031" s="170"/>
      <c r="I2031" s="94">
        <f t="shared" si="114"/>
        <v>-9174.4699999999993</v>
      </c>
      <c r="J2031" s="115">
        <f t="shared" si="116"/>
        <v>45473</v>
      </c>
      <c r="K2031" s="116" t="s">
        <v>1880</v>
      </c>
    </row>
    <row r="2032" spans="1:11" x14ac:dyDescent="0.15">
      <c r="A2032" s="7" t="s">
        <v>2620</v>
      </c>
      <c r="B2032" s="66">
        <v>45471</v>
      </c>
      <c r="C2032" s="113" t="s">
        <v>1991</v>
      </c>
      <c r="D2032" s="126" t="s">
        <v>3913</v>
      </c>
      <c r="E2032" s="91">
        <v>9320.36</v>
      </c>
      <c r="F2032" s="91">
        <v>0</v>
      </c>
      <c r="G2032" s="92">
        <f t="shared" si="115"/>
        <v>151020.10999999987</v>
      </c>
      <c r="H2032" s="170"/>
      <c r="I2032" s="94">
        <f t="shared" si="114"/>
        <v>-9320.36</v>
      </c>
      <c r="J2032" s="115">
        <f t="shared" si="116"/>
        <v>45473</v>
      </c>
      <c r="K2032" s="116" t="s">
        <v>1880</v>
      </c>
    </row>
    <row r="2033" spans="1:11" x14ac:dyDescent="0.15">
      <c r="A2033" s="7" t="s">
        <v>2622</v>
      </c>
      <c r="B2033" s="66">
        <v>45473</v>
      </c>
      <c r="C2033" s="113" t="s">
        <v>1903</v>
      </c>
      <c r="D2033" s="126" t="s">
        <v>3914</v>
      </c>
      <c r="E2033" s="91">
        <v>0</v>
      </c>
      <c r="F2033" s="91">
        <v>286.2</v>
      </c>
      <c r="G2033" s="92">
        <f t="shared" si="115"/>
        <v>151306.30999999988</v>
      </c>
      <c r="H2033" s="170"/>
      <c r="I2033" s="94">
        <f t="shared" si="114"/>
        <v>286.2</v>
      </c>
      <c r="J2033" s="115">
        <f t="shared" si="116"/>
        <v>45473</v>
      </c>
      <c r="K2033" s="116" t="s">
        <v>1868</v>
      </c>
    </row>
    <row r="2034" spans="1:11" x14ac:dyDescent="0.15">
      <c r="A2034" s="7" t="s">
        <v>2622</v>
      </c>
      <c r="B2034" s="66">
        <v>45473</v>
      </c>
      <c r="C2034" s="113" t="s">
        <v>1903</v>
      </c>
      <c r="D2034" s="126" t="s">
        <v>3914</v>
      </c>
      <c r="E2034" s="91">
        <v>0</v>
      </c>
      <c r="F2034" s="91">
        <v>1189.0999999999999</v>
      </c>
      <c r="G2034" s="92">
        <f t="shared" si="115"/>
        <v>152495.40999999989</v>
      </c>
      <c r="H2034" s="170"/>
      <c r="I2034" s="94">
        <f t="shared" si="114"/>
        <v>1189.0999999999999</v>
      </c>
      <c r="J2034" s="115">
        <f t="shared" si="116"/>
        <v>45473</v>
      </c>
      <c r="K2034" s="116" t="s">
        <v>1868</v>
      </c>
    </row>
    <row r="2035" spans="1:11" x14ac:dyDescent="0.15">
      <c r="A2035" s="7" t="s">
        <v>2622</v>
      </c>
      <c r="B2035" s="66">
        <v>45473</v>
      </c>
      <c r="C2035" s="113" t="s">
        <v>1903</v>
      </c>
      <c r="D2035" s="126" t="s">
        <v>3914</v>
      </c>
      <c r="E2035" s="91">
        <v>0</v>
      </c>
      <c r="F2035" s="91">
        <v>849.7</v>
      </c>
      <c r="G2035" s="92">
        <f t="shared" si="115"/>
        <v>153345.1099999999</v>
      </c>
      <c r="H2035" s="170"/>
      <c r="I2035" s="94">
        <f t="shared" si="114"/>
        <v>849.7</v>
      </c>
      <c r="J2035" s="115">
        <f t="shared" si="116"/>
        <v>45473</v>
      </c>
      <c r="K2035" s="116" t="s">
        <v>1868</v>
      </c>
    </row>
    <row r="2036" spans="1:11" x14ac:dyDescent="0.15">
      <c r="A2036" s="7" t="s">
        <v>2622</v>
      </c>
      <c r="B2036" s="66">
        <v>45473</v>
      </c>
      <c r="C2036" s="113" t="s">
        <v>1903</v>
      </c>
      <c r="D2036" s="126" t="s">
        <v>3914</v>
      </c>
      <c r="E2036" s="91">
        <v>0</v>
      </c>
      <c r="F2036" s="91">
        <v>768.9</v>
      </c>
      <c r="G2036" s="92">
        <f t="shared" si="115"/>
        <v>154114.00999999989</v>
      </c>
      <c r="H2036" s="170"/>
      <c r="I2036" s="94">
        <f t="shared" si="114"/>
        <v>768.9</v>
      </c>
      <c r="J2036" s="115">
        <f t="shared" si="116"/>
        <v>45473</v>
      </c>
      <c r="K2036" s="116" t="s">
        <v>1868</v>
      </c>
    </row>
    <row r="2037" spans="1:11" x14ac:dyDescent="0.15">
      <c r="A2037" s="7" t="s">
        <v>2622</v>
      </c>
      <c r="B2037" s="66">
        <v>45473</v>
      </c>
      <c r="C2037" s="113" t="s">
        <v>1903</v>
      </c>
      <c r="D2037" s="126" t="s">
        <v>3914</v>
      </c>
      <c r="E2037" s="91">
        <v>0</v>
      </c>
      <c r="F2037" s="91">
        <v>810.3</v>
      </c>
      <c r="G2037" s="92">
        <f t="shared" si="115"/>
        <v>154924.30999999988</v>
      </c>
      <c r="H2037" s="170"/>
      <c r="I2037" s="94">
        <f t="shared" si="114"/>
        <v>810.3</v>
      </c>
      <c r="J2037" s="115">
        <f t="shared" si="116"/>
        <v>45473</v>
      </c>
      <c r="K2037" s="116" t="s">
        <v>1868</v>
      </c>
    </row>
    <row r="2038" spans="1:11" x14ac:dyDescent="0.15">
      <c r="A2038" s="7" t="s">
        <v>2622</v>
      </c>
      <c r="B2038" s="66">
        <v>45473</v>
      </c>
      <c r="C2038" s="113" t="s">
        <v>1903</v>
      </c>
      <c r="D2038" s="126" t="s">
        <v>3914</v>
      </c>
      <c r="E2038" s="91">
        <v>0</v>
      </c>
      <c r="F2038" s="91">
        <v>703.8</v>
      </c>
      <c r="G2038" s="92">
        <f t="shared" si="115"/>
        <v>155628.10999999987</v>
      </c>
      <c r="H2038" s="170"/>
      <c r="I2038" s="94">
        <f t="shared" si="114"/>
        <v>703.8</v>
      </c>
      <c r="J2038" s="115">
        <f t="shared" si="116"/>
        <v>45473</v>
      </c>
      <c r="K2038" s="116" t="s">
        <v>1868</v>
      </c>
    </row>
    <row r="2039" spans="1:11" x14ac:dyDescent="0.15">
      <c r="A2039" s="7" t="s">
        <v>2622</v>
      </c>
      <c r="B2039" s="66">
        <v>45473</v>
      </c>
      <c r="C2039" s="113" t="s">
        <v>1903</v>
      </c>
      <c r="D2039" s="126" t="s">
        <v>3914</v>
      </c>
      <c r="E2039" s="91">
        <v>0</v>
      </c>
      <c r="F2039" s="91">
        <v>684.2</v>
      </c>
      <c r="G2039" s="92">
        <f t="shared" si="115"/>
        <v>156312.30999999988</v>
      </c>
      <c r="H2039" s="170"/>
      <c r="I2039" s="94">
        <f t="shared" si="114"/>
        <v>684.2</v>
      </c>
      <c r="J2039" s="115">
        <f t="shared" si="116"/>
        <v>45473</v>
      </c>
      <c r="K2039" s="116" t="s">
        <v>1868</v>
      </c>
    </row>
    <row r="2040" spans="1:11" x14ac:dyDescent="0.15">
      <c r="A2040" s="7" t="s">
        <v>2622</v>
      </c>
      <c r="B2040" s="66">
        <v>45473</v>
      </c>
      <c r="C2040" s="113" t="s">
        <v>1903</v>
      </c>
      <c r="D2040" s="126" t="s">
        <v>3914</v>
      </c>
      <c r="E2040" s="91">
        <v>0</v>
      </c>
      <c r="F2040" s="91">
        <v>1396.2</v>
      </c>
      <c r="G2040" s="92">
        <f t="shared" si="115"/>
        <v>157708.50999999989</v>
      </c>
      <c r="H2040" s="170"/>
      <c r="I2040" s="94">
        <f t="shared" si="114"/>
        <v>1396.2</v>
      </c>
      <c r="J2040" s="115">
        <f t="shared" si="116"/>
        <v>45473</v>
      </c>
      <c r="K2040" s="116" t="s">
        <v>1868</v>
      </c>
    </row>
    <row r="2041" spans="1:11" x14ac:dyDescent="0.15">
      <c r="A2041" s="7" t="s">
        <v>2622</v>
      </c>
      <c r="B2041" s="66">
        <v>45473</v>
      </c>
      <c r="C2041" s="113" t="s">
        <v>1903</v>
      </c>
      <c r="D2041" s="126" t="s">
        <v>3914</v>
      </c>
      <c r="E2041" s="91">
        <v>0</v>
      </c>
      <c r="F2041" s="91">
        <v>284</v>
      </c>
      <c r="G2041" s="92">
        <f t="shared" si="115"/>
        <v>157992.50999999989</v>
      </c>
      <c r="H2041" s="170"/>
      <c r="I2041" s="94">
        <f t="shared" si="114"/>
        <v>284</v>
      </c>
      <c r="J2041" s="115">
        <f t="shared" si="116"/>
        <v>45473</v>
      </c>
      <c r="K2041" s="116" t="s">
        <v>1868</v>
      </c>
    </row>
    <row r="2042" spans="1:11" x14ac:dyDescent="0.15">
      <c r="A2042" s="7" t="s">
        <v>2622</v>
      </c>
      <c r="B2042" s="66">
        <v>45473</v>
      </c>
      <c r="C2042" s="113" t="s">
        <v>1903</v>
      </c>
      <c r="D2042" s="126" t="s">
        <v>3914</v>
      </c>
      <c r="E2042" s="91">
        <v>0</v>
      </c>
      <c r="F2042" s="91">
        <v>907.1</v>
      </c>
      <c r="G2042" s="92">
        <f t="shared" si="115"/>
        <v>158899.6099999999</v>
      </c>
      <c r="H2042" s="170"/>
      <c r="I2042" s="94">
        <f t="shared" si="114"/>
        <v>907.1</v>
      </c>
      <c r="J2042" s="115">
        <f t="shared" si="116"/>
        <v>45473</v>
      </c>
      <c r="K2042" s="116" t="s">
        <v>1868</v>
      </c>
    </row>
    <row r="2043" spans="1:11" x14ac:dyDescent="0.15">
      <c r="A2043" s="7" t="s">
        <v>2622</v>
      </c>
      <c r="B2043" s="66">
        <v>45473</v>
      </c>
      <c r="C2043" s="113" t="s">
        <v>1903</v>
      </c>
      <c r="D2043" s="126" t="s">
        <v>3914</v>
      </c>
      <c r="E2043" s="91">
        <v>0</v>
      </c>
      <c r="F2043" s="91">
        <v>644.5</v>
      </c>
      <c r="G2043" s="92">
        <f t="shared" si="115"/>
        <v>159544.1099999999</v>
      </c>
      <c r="H2043" s="170"/>
      <c r="I2043" s="94">
        <f t="shared" si="114"/>
        <v>644.5</v>
      </c>
      <c r="J2043" s="115">
        <f t="shared" si="116"/>
        <v>45473</v>
      </c>
      <c r="K2043" s="116" t="s">
        <v>1868</v>
      </c>
    </row>
    <row r="2044" spans="1:11" x14ac:dyDescent="0.15">
      <c r="A2044" s="7" t="s">
        <v>2622</v>
      </c>
      <c r="B2044" s="66">
        <v>45473</v>
      </c>
      <c r="C2044" s="113" t="s">
        <v>1903</v>
      </c>
      <c r="D2044" s="126" t="s">
        <v>3914</v>
      </c>
      <c r="E2044" s="91">
        <v>0</v>
      </c>
      <c r="F2044" s="91">
        <v>828.6</v>
      </c>
      <c r="G2044" s="92">
        <f t="shared" si="115"/>
        <v>160372.7099999999</v>
      </c>
      <c r="H2044" s="170"/>
      <c r="I2044" s="94">
        <f t="shared" si="114"/>
        <v>828.6</v>
      </c>
      <c r="J2044" s="115">
        <f t="shared" si="116"/>
        <v>45473</v>
      </c>
      <c r="K2044" s="116" t="s">
        <v>1868</v>
      </c>
    </row>
    <row r="2045" spans="1:11" x14ac:dyDescent="0.15">
      <c r="A2045" s="7" t="s">
        <v>2622</v>
      </c>
      <c r="B2045" s="66">
        <v>45473</v>
      </c>
      <c r="C2045" s="113" t="s">
        <v>1903</v>
      </c>
      <c r="D2045" s="126" t="s">
        <v>3914</v>
      </c>
      <c r="E2045" s="91">
        <v>0</v>
      </c>
      <c r="F2045" s="91">
        <v>687.2</v>
      </c>
      <c r="G2045" s="92">
        <f t="shared" si="115"/>
        <v>161059.90999999992</v>
      </c>
      <c r="H2045" s="170"/>
      <c r="I2045" s="94">
        <f t="shared" si="114"/>
        <v>687.2</v>
      </c>
      <c r="J2045" s="115">
        <f t="shared" si="116"/>
        <v>45473</v>
      </c>
      <c r="K2045" s="116" t="s">
        <v>1868</v>
      </c>
    </row>
    <row r="2046" spans="1:11" x14ac:dyDescent="0.15">
      <c r="A2046" s="7" t="s">
        <v>2622</v>
      </c>
      <c r="B2046" s="66">
        <v>45473</v>
      </c>
      <c r="C2046" s="113" t="s">
        <v>1903</v>
      </c>
      <c r="D2046" s="126" t="s">
        <v>3914</v>
      </c>
      <c r="E2046" s="91">
        <v>0</v>
      </c>
      <c r="F2046" s="91">
        <v>647.4</v>
      </c>
      <c r="G2046" s="92">
        <f t="shared" si="115"/>
        <v>161707.30999999991</v>
      </c>
      <c r="H2046" s="170"/>
      <c r="I2046" s="94">
        <f t="shared" si="114"/>
        <v>647.4</v>
      </c>
      <c r="J2046" s="115">
        <f t="shared" si="116"/>
        <v>45473</v>
      </c>
      <c r="K2046" s="116" t="s">
        <v>1868</v>
      </c>
    </row>
    <row r="2047" spans="1:11" x14ac:dyDescent="0.15">
      <c r="A2047" s="7" t="s">
        <v>2622</v>
      </c>
      <c r="B2047" s="66">
        <v>45473</v>
      </c>
      <c r="C2047" s="113" t="s">
        <v>1903</v>
      </c>
      <c r="D2047" s="126" t="s">
        <v>3914</v>
      </c>
      <c r="E2047" s="91">
        <v>0</v>
      </c>
      <c r="F2047" s="91">
        <v>2013.9</v>
      </c>
      <c r="G2047" s="92">
        <f t="shared" si="115"/>
        <v>163721.2099999999</v>
      </c>
      <c r="H2047" s="170"/>
      <c r="I2047" s="94">
        <f t="shared" si="114"/>
        <v>2013.9</v>
      </c>
      <c r="J2047" s="115">
        <f t="shared" si="116"/>
        <v>45473</v>
      </c>
      <c r="K2047" s="116" t="s">
        <v>1868</v>
      </c>
    </row>
    <row r="2048" spans="1:11" x14ac:dyDescent="0.15">
      <c r="A2048" s="7" t="s">
        <v>2622</v>
      </c>
      <c r="B2048" s="66">
        <v>45473</v>
      </c>
      <c r="C2048" s="113" t="s">
        <v>1903</v>
      </c>
      <c r="D2048" s="126" t="s">
        <v>3914</v>
      </c>
      <c r="E2048" s="91">
        <v>0</v>
      </c>
      <c r="F2048" s="91">
        <v>929.3</v>
      </c>
      <c r="G2048" s="92">
        <f t="shared" si="115"/>
        <v>164650.50999999989</v>
      </c>
      <c r="H2048" s="170"/>
      <c r="I2048" s="94">
        <f t="shared" si="114"/>
        <v>929.3</v>
      </c>
      <c r="J2048" s="115">
        <f t="shared" si="116"/>
        <v>45473</v>
      </c>
      <c r="K2048" s="116" t="s">
        <v>1868</v>
      </c>
    </row>
    <row r="2049" spans="1:11" x14ac:dyDescent="0.15">
      <c r="A2049" s="7" t="s">
        <v>2622</v>
      </c>
      <c r="B2049" s="66">
        <v>45473</v>
      </c>
      <c r="C2049" s="113" t="s">
        <v>1903</v>
      </c>
      <c r="D2049" s="126" t="s">
        <v>3914</v>
      </c>
      <c r="E2049" s="91">
        <v>0</v>
      </c>
      <c r="F2049" s="91">
        <v>284</v>
      </c>
      <c r="G2049" s="92">
        <f t="shared" si="115"/>
        <v>164934.50999999989</v>
      </c>
      <c r="H2049" s="170"/>
      <c r="I2049" s="94">
        <f t="shared" si="114"/>
        <v>284</v>
      </c>
      <c r="J2049" s="115">
        <f t="shared" si="116"/>
        <v>45473</v>
      </c>
      <c r="K2049" s="116" t="s">
        <v>1868</v>
      </c>
    </row>
    <row r="2050" spans="1:11" x14ac:dyDescent="0.15">
      <c r="A2050" s="7" t="s">
        <v>2622</v>
      </c>
      <c r="B2050" s="66">
        <v>45473</v>
      </c>
      <c r="C2050" s="113" t="s">
        <v>1903</v>
      </c>
      <c r="D2050" s="126" t="s">
        <v>3914</v>
      </c>
      <c r="E2050" s="91">
        <v>0</v>
      </c>
      <c r="F2050" s="91">
        <v>611.6</v>
      </c>
      <c r="G2050" s="92">
        <f t="shared" si="115"/>
        <v>165546.1099999999</v>
      </c>
      <c r="H2050" s="170"/>
      <c r="I2050" s="94">
        <f t="shared" si="114"/>
        <v>611.6</v>
      </c>
      <c r="J2050" s="115">
        <f t="shared" si="116"/>
        <v>45473</v>
      </c>
      <c r="K2050" s="116" t="s">
        <v>1868</v>
      </c>
    </row>
    <row r="2051" spans="1:11" x14ac:dyDescent="0.15">
      <c r="A2051" s="7" t="s">
        <v>2622</v>
      </c>
      <c r="B2051" s="66">
        <v>45473</v>
      </c>
      <c r="C2051" s="113" t="s">
        <v>1903</v>
      </c>
      <c r="D2051" s="126" t="s">
        <v>3914</v>
      </c>
      <c r="E2051" s="91">
        <v>0</v>
      </c>
      <c r="F2051" s="91">
        <v>652.5</v>
      </c>
      <c r="G2051" s="92">
        <f t="shared" si="115"/>
        <v>166198.6099999999</v>
      </c>
      <c r="H2051" s="170"/>
      <c r="I2051" s="94">
        <f t="shared" si="114"/>
        <v>652.5</v>
      </c>
      <c r="J2051" s="115">
        <f t="shared" si="116"/>
        <v>45473</v>
      </c>
      <c r="K2051" s="116" t="s">
        <v>1868</v>
      </c>
    </row>
    <row r="2052" spans="1:11" x14ac:dyDescent="0.15">
      <c r="A2052" s="7" t="s">
        <v>2622</v>
      </c>
      <c r="B2052" s="66">
        <v>45473</v>
      </c>
      <c r="C2052" s="113" t="s">
        <v>1903</v>
      </c>
      <c r="D2052" s="126" t="s">
        <v>3914</v>
      </c>
      <c r="E2052" s="91">
        <v>0</v>
      </c>
      <c r="F2052" s="91">
        <v>692.1</v>
      </c>
      <c r="G2052" s="92">
        <f t="shared" si="115"/>
        <v>166890.7099999999</v>
      </c>
      <c r="H2052" s="170"/>
      <c r="I2052" s="94">
        <f t="shared" si="114"/>
        <v>692.1</v>
      </c>
      <c r="J2052" s="115">
        <f t="shared" si="116"/>
        <v>45473</v>
      </c>
      <c r="K2052" s="116" t="s">
        <v>1868</v>
      </c>
    </row>
    <row r="2053" spans="1:11" x14ac:dyDescent="0.15">
      <c r="A2053" s="7" t="s">
        <v>2622</v>
      </c>
      <c r="B2053" s="66">
        <v>45473</v>
      </c>
      <c r="C2053" s="113" t="s">
        <v>1903</v>
      </c>
      <c r="D2053" s="126" t="s">
        <v>3914</v>
      </c>
      <c r="E2053" s="91">
        <v>0</v>
      </c>
      <c r="F2053" s="91">
        <v>796</v>
      </c>
      <c r="G2053" s="92">
        <f t="shared" si="115"/>
        <v>167686.7099999999</v>
      </c>
      <c r="H2053" s="170"/>
      <c r="I2053" s="94">
        <f t="shared" si="114"/>
        <v>796</v>
      </c>
      <c r="J2053" s="115">
        <f t="shared" si="116"/>
        <v>45473</v>
      </c>
      <c r="K2053" s="116" t="s">
        <v>1868</v>
      </c>
    </row>
    <row r="2054" spans="1:11" x14ac:dyDescent="0.15">
      <c r="A2054" s="7" t="s">
        <v>2622</v>
      </c>
      <c r="B2054" s="66">
        <v>45473</v>
      </c>
      <c r="C2054" s="113" t="s">
        <v>1903</v>
      </c>
      <c r="D2054" s="126" t="s">
        <v>3914</v>
      </c>
      <c r="E2054" s="91">
        <v>0</v>
      </c>
      <c r="F2054" s="91">
        <v>1250.4000000000001</v>
      </c>
      <c r="G2054" s="92">
        <f t="shared" si="115"/>
        <v>168937.1099999999</v>
      </c>
      <c r="H2054" s="170"/>
      <c r="I2054" s="94">
        <f t="shared" si="114"/>
        <v>1250.4000000000001</v>
      </c>
      <c r="J2054" s="115">
        <f t="shared" si="116"/>
        <v>45473</v>
      </c>
      <c r="K2054" s="116" t="s">
        <v>1868</v>
      </c>
    </row>
    <row r="2055" spans="1:11" x14ac:dyDescent="0.15">
      <c r="A2055" s="7" t="s">
        <v>2622</v>
      </c>
      <c r="B2055" s="66">
        <v>45473</v>
      </c>
      <c r="C2055" s="113" t="s">
        <v>1903</v>
      </c>
      <c r="D2055" s="126" t="s">
        <v>3914</v>
      </c>
      <c r="E2055" s="91">
        <v>0</v>
      </c>
      <c r="F2055" s="91">
        <v>330</v>
      </c>
      <c r="G2055" s="92">
        <f t="shared" si="115"/>
        <v>169267.1099999999</v>
      </c>
      <c r="H2055" s="170"/>
      <c r="I2055" s="94">
        <f t="shared" ref="I2055:I2118" si="117">-E2055+F2055</f>
        <v>330</v>
      </c>
      <c r="J2055" s="115">
        <f t="shared" si="116"/>
        <v>45473</v>
      </c>
      <c r="K2055" s="116" t="s">
        <v>1868</v>
      </c>
    </row>
    <row r="2056" spans="1:11" x14ac:dyDescent="0.15">
      <c r="A2056" s="7" t="s">
        <v>2622</v>
      </c>
      <c r="B2056" s="66">
        <v>45473</v>
      </c>
      <c r="C2056" s="113" t="s">
        <v>1903</v>
      </c>
      <c r="D2056" s="126" t="s">
        <v>3914</v>
      </c>
      <c r="E2056" s="91">
        <v>0</v>
      </c>
      <c r="F2056" s="91">
        <v>649.4</v>
      </c>
      <c r="G2056" s="92">
        <f t="shared" si="115"/>
        <v>169916.50999999989</v>
      </c>
      <c r="H2056" s="170"/>
      <c r="I2056" s="94">
        <f t="shared" si="117"/>
        <v>649.4</v>
      </c>
      <c r="J2056" s="115">
        <f t="shared" si="116"/>
        <v>45473</v>
      </c>
      <c r="K2056" s="116" t="s">
        <v>1868</v>
      </c>
    </row>
    <row r="2057" spans="1:11" x14ac:dyDescent="0.15">
      <c r="A2057" s="7" t="s">
        <v>2622</v>
      </c>
      <c r="B2057" s="66">
        <v>45473</v>
      </c>
      <c r="C2057" s="113" t="s">
        <v>1903</v>
      </c>
      <c r="D2057" s="126" t="s">
        <v>3914</v>
      </c>
      <c r="E2057" s="91">
        <v>0</v>
      </c>
      <c r="F2057" s="91">
        <v>791.1</v>
      </c>
      <c r="G2057" s="92">
        <f t="shared" si="115"/>
        <v>170707.6099999999</v>
      </c>
      <c r="H2057" s="170"/>
      <c r="I2057" s="94">
        <f t="shared" si="117"/>
        <v>791.1</v>
      </c>
      <c r="J2057" s="115">
        <f t="shared" si="116"/>
        <v>45473</v>
      </c>
      <c r="K2057" s="116" t="s">
        <v>1868</v>
      </c>
    </row>
    <row r="2058" spans="1:11" x14ac:dyDescent="0.15">
      <c r="A2058" s="7" t="s">
        <v>2622</v>
      </c>
      <c r="B2058" s="66">
        <v>45473</v>
      </c>
      <c r="C2058" s="113" t="s">
        <v>1903</v>
      </c>
      <c r="D2058" s="126" t="s">
        <v>3914</v>
      </c>
      <c r="E2058" s="91">
        <v>0</v>
      </c>
      <c r="F2058" s="91">
        <v>695.1</v>
      </c>
      <c r="G2058" s="92">
        <f t="shared" si="115"/>
        <v>171402.7099999999</v>
      </c>
      <c r="H2058" s="170"/>
      <c r="I2058" s="94">
        <f t="shared" si="117"/>
        <v>695.1</v>
      </c>
      <c r="J2058" s="115">
        <f t="shared" si="116"/>
        <v>45473</v>
      </c>
      <c r="K2058" s="116" t="s">
        <v>1868</v>
      </c>
    </row>
    <row r="2059" spans="1:11" x14ac:dyDescent="0.15">
      <c r="A2059" s="7" t="s">
        <v>2622</v>
      </c>
      <c r="B2059" s="66">
        <v>45473</v>
      </c>
      <c r="C2059" s="113" t="s">
        <v>1903</v>
      </c>
      <c r="D2059" s="126" t="s">
        <v>3914</v>
      </c>
      <c r="E2059" s="91">
        <v>0</v>
      </c>
      <c r="F2059" s="91">
        <v>757.9</v>
      </c>
      <c r="G2059" s="92">
        <f t="shared" si="115"/>
        <v>172160.6099999999</v>
      </c>
      <c r="H2059" s="170"/>
      <c r="I2059" s="94">
        <f t="shared" si="117"/>
        <v>757.9</v>
      </c>
      <c r="J2059" s="115">
        <f t="shared" si="116"/>
        <v>45473</v>
      </c>
      <c r="K2059" s="116" t="s">
        <v>1868</v>
      </c>
    </row>
    <row r="2060" spans="1:11" x14ac:dyDescent="0.15">
      <c r="A2060" s="7" t="s">
        <v>2622</v>
      </c>
      <c r="B2060" s="66">
        <v>45473</v>
      </c>
      <c r="C2060" s="113" t="s">
        <v>1903</v>
      </c>
      <c r="D2060" s="126" t="s">
        <v>3914</v>
      </c>
      <c r="E2060" s="91">
        <v>0</v>
      </c>
      <c r="F2060" s="91">
        <v>717.8</v>
      </c>
      <c r="G2060" s="92">
        <f t="shared" si="115"/>
        <v>172878.40999999989</v>
      </c>
      <c r="H2060" s="170"/>
      <c r="I2060" s="94">
        <f t="shared" si="117"/>
        <v>717.8</v>
      </c>
      <c r="J2060" s="115">
        <f t="shared" si="116"/>
        <v>45473</v>
      </c>
      <c r="K2060" s="116" t="s">
        <v>1868</v>
      </c>
    </row>
    <row r="2061" spans="1:11" x14ac:dyDescent="0.15">
      <c r="A2061" s="7" t="s">
        <v>2620</v>
      </c>
      <c r="B2061" s="66">
        <v>45473</v>
      </c>
      <c r="C2061" s="113" t="s">
        <v>2819</v>
      </c>
      <c r="D2061" s="126" t="s">
        <v>3915</v>
      </c>
      <c r="E2061" s="91">
        <v>0</v>
      </c>
      <c r="F2061" s="91">
        <v>27828.85</v>
      </c>
      <c r="G2061" s="92">
        <f t="shared" si="115"/>
        <v>200707.25999999989</v>
      </c>
      <c r="H2061" s="170"/>
      <c r="I2061" s="94">
        <f t="shared" si="117"/>
        <v>27828.85</v>
      </c>
      <c r="J2061" s="115">
        <f t="shared" si="116"/>
        <v>45473</v>
      </c>
      <c r="K2061" s="116" t="s">
        <v>2175</v>
      </c>
    </row>
    <row r="2062" spans="1:11" x14ac:dyDescent="0.15">
      <c r="A2062" s="7" t="s">
        <v>2620</v>
      </c>
      <c r="B2062" s="66">
        <v>45473</v>
      </c>
      <c r="C2062" s="113" t="s">
        <v>2100</v>
      </c>
      <c r="D2062" s="126" t="s">
        <v>3916</v>
      </c>
      <c r="E2062" s="91">
        <v>0</v>
      </c>
      <c r="F2062" s="91">
        <v>3615.07</v>
      </c>
      <c r="G2062" s="92">
        <f t="shared" si="115"/>
        <v>204322.3299999999</v>
      </c>
      <c r="H2062" s="170"/>
      <c r="I2062" s="94">
        <f t="shared" si="117"/>
        <v>3615.07</v>
      </c>
      <c r="J2062" s="115">
        <f t="shared" si="116"/>
        <v>45473</v>
      </c>
      <c r="K2062" s="116" t="s">
        <v>2175</v>
      </c>
    </row>
    <row r="2063" spans="1:11" x14ac:dyDescent="0.15">
      <c r="A2063" s="7" t="s">
        <v>2620</v>
      </c>
      <c r="B2063" s="66">
        <v>45473</v>
      </c>
      <c r="C2063" s="113" t="s">
        <v>2111</v>
      </c>
      <c r="D2063" s="126" t="s">
        <v>3917</v>
      </c>
      <c r="E2063" s="91">
        <v>0</v>
      </c>
      <c r="F2063" s="91">
        <v>6350.81</v>
      </c>
      <c r="G2063" s="92">
        <f t="shared" si="115"/>
        <v>210673.1399999999</v>
      </c>
      <c r="H2063" s="170"/>
      <c r="I2063" s="94">
        <f t="shared" si="117"/>
        <v>6350.81</v>
      </c>
      <c r="J2063" s="115">
        <f t="shared" si="116"/>
        <v>45473</v>
      </c>
      <c r="K2063" s="116" t="s">
        <v>2175</v>
      </c>
    </row>
    <row r="2064" spans="1:11" x14ac:dyDescent="0.15">
      <c r="A2064" s="7" t="s">
        <v>2620</v>
      </c>
      <c r="B2064" s="66">
        <v>45473</v>
      </c>
      <c r="C2064" s="113" t="s">
        <v>2712</v>
      </c>
      <c r="D2064" s="126" t="s">
        <v>3918</v>
      </c>
      <c r="E2064" s="91">
        <v>0</v>
      </c>
      <c r="F2064" s="91">
        <v>4738.68</v>
      </c>
      <c r="G2064" s="92">
        <f t="shared" si="115"/>
        <v>215411.81999999989</v>
      </c>
      <c r="H2064" s="170"/>
      <c r="I2064" s="94">
        <f t="shared" si="117"/>
        <v>4738.68</v>
      </c>
      <c r="J2064" s="115">
        <f t="shared" si="116"/>
        <v>45473</v>
      </c>
      <c r="K2064" s="116" t="s">
        <v>2175</v>
      </c>
    </row>
    <row r="2065" spans="1:11" x14ac:dyDescent="0.15">
      <c r="A2065" s="7" t="s">
        <v>2620</v>
      </c>
      <c r="B2065" s="66">
        <v>45473</v>
      </c>
      <c r="C2065" s="113" t="s">
        <v>2122</v>
      </c>
      <c r="D2065" s="126" t="s">
        <v>3919</v>
      </c>
      <c r="E2065" s="91">
        <v>0</v>
      </c>
      <c r="F2065" s="91">
        <v>3495.68</v>
      </c>
      <c r="G2065" s="92">
        <f t="shared" si="115"/>
        <v>218907.49999999988</v>
      </c>
      <c r="H2065" s="170"/>
      <c r="I2065" s="94">
        <f t="shared" si="117"/>
        <v>3495.68</v>
      </c>
      <c r="J2065" s="115">
        <f t="shared" si="116"/>
        <v>45473</v>
      </c>
      <c r="K2065" s="116" t="s">
        <v>2175</v>
      </c>
    </row>
    <row r="2066" spans="1:11" x14ac:dyDescent="0.15">
      <c r="A2066" s="7" t="s">
        <v>2620</v>
      </c>
      <c r="B2066" s="66">
        <v>45473</v>
      </c>
      <c r="C2066" s="113" t="s">
        <v>2122</v>
      </c>
      <c r="D2066" s="126" t="s">
        <v>3920</v>
      </c>
      <c r="E2066" s="91">
        <v>0</v>
      </c>
      <c r="F2066" s="91">
        <v>615.22</v>
      </c>
      <c r="G2066" s="92">
        <f t="shared" si="115"/>
        <v>219522.71999999988</v>
      </c>
      <c r="H2066" s="170"/>
      <c r="I2066" s="94">
        <f t="shared" si="117"/>
        <v>615.22</v>
      </c>
      <c r="J2066" s="115">
        <f t="shared" si="116"/>
        <v>45473</v>
      </c>
      <c r="K2066" s="116" t="s">
        <v>2175</v>
      </c>
    </row>
    <row r="2067" spans="1:11" x14ac:dyDescent="0.15">
      <c r="A2067" s="7" t="s">
        <v>2620</v>
      </c>
      <c r="B2067" s="66">
        <v>45473</v>
      </c>
      <c r="C2067" s="113" t="s">
        <v>2702</v>
      </c>
      <c r="D2067" s="126" t="s">
        <v>3921</v>
      </c>
      <c r="E2067" s="91">
        <v>0</v>
      </c>
      <c r="F2067" s="91">
        <v>5080.6400000000003</v>
      </c>
      <c r="G2067" s="92">
        <f t="shared" si="115"/>
        <v>224603.3599999999</v>
      </c>
      <c r="H2067" s="170"/>
      <c r="I2067" s="94">
        <f t="shared" si="117"/>
        <v>5080.6400000000003</v>
      </c>
      <c r="J2067" s="115">
        <f t="shared" si="116"/>
        <v>45473</v>
      </c>
      <c r="K2067" s="116" t="s">
        <v>2175</v>
      </c>
    </row>
    <row r="2068" spans="1:11" x14ac:dyDescent="0.15">
      <c r="A2068" s="7" t="s">
        <v>2623</v>
      </c>
      <c r="B2068" s="66">
        <v>45473</v>
      </c>
      <c r="C2068" s="113" t="s">
        <v>3526</v>
      </c>
      <c r="D2068" s="126"/>
      <c r="E2068" s="91">
        <v>0</v>
      </c>
      <c r="F2068" s="91">
        <v>1105.8</v>
      </c>
      <c r="G2068" s="92">
        <f t="shared" si="115"/>
        <v>225709.15999999989</v>
      </c>
      <c r="H2068" s="170"/>
      <c r="I2068" s="94">
        <f t="shared" si="117"/>
        <v>1105.8</v>
      </c>
      <c r="J2068" s="115">
        <f t="shared" si="116"/>
        <v>45473</v>
      </c>
      <c r="K2068" s="116" t="s">
        <v>1866</v>
      </c>
    </row>
    <row r="2069" spans="1:11" x14ac:dyDescent="0.15">
      <c r="A2069" s="7" t="s">
        <v>2623</v>
      </c>
      <c r="B2069" s="66">
        <v>45473</v>
      </c>
      <c r="C2069" s="113" t="s">
        <v>3922</v>
      </c>
      <c r="D2069" s="126"/>
      <c r="E2069" s="91">
        <v>0</v>
      </c>
      <c r="F2069" s="91">
        <v>723.01</v>
      </c>
      <c r="G2069" s="92">
        <f t="shared" si="115"/>
        <v>226432.1699999999</v>
      </c>
      <c r="H2069" s="170"/>
      <c r="I2069" s="94">
        <f t="shared" si="117"/>
        <v>723.01</v>
      </c>
      <c r="J2069" s="115">
        <f t="shared" si="116"/>
        <v>45473</v>
      </c>
      <c r="K2069" s="116" t="s">
        <v>1866</v>
      </c>
    </row>
    <row r="2070" spans="1:11" x14ac:dyDescent="0.15">
      <c r="A2070" s="7" t="s">
        <v>2623</v>
      </c>
      <c r="B2070" s="66">
        <v>45473</v>
      </c>
      <c r="C2070" s="113" t="s">
        <v>3923</v>
      </c>
      <c r="D2070" s="126"/>
      <c r="E2070" s="91">
        <v>0</v>
      </c>
      <c r="F2070" s="91">
        <v>13278.95</v>
      </c>
      <c r="G2070" s="92">
        <f t="shared" si="115"/>
        <v>239711.11999999991</v>
      </c>
      <c r="H2070" s="170"/>
      <c r="I2070" s="94">
        <f t="shared" si="117"/>
        <v>13278.95</v>
      </c>
      <c r="J2070" s="115">
        <f t="shared" si="116"/>
        <v>45473</v>
      </c>
      <c r="K2070" s="116" t="s">
        <v>1866</v>
      </c>
    </row>
    <row r="2071" spans="1:11" x14ac:dyDescent="0.15">
      <c r="A2071" s="7" t="s">
        <v>2619</v>
      </c>
      <c r="B2071" s="66">
        <v>45473</v>
      </c>
      <c r="C2071" s="113" t="s">
        <v>2730</v>
      </c>
      <c r="D2071" s="126" t="s">
        <v>3924</v>
      </c>
      <c r="E2071" s="91">
        <v>0</v>
      </c>
      <c r="F2071" s="91">
        <v>1800</v>
      </c>
      <c r="G2071" s="92">
        <f t="shared" si="115"/>
        <v>241511.11999999991</v>
      </c>
      <c r="H2071" s="170"/>
      <c r="I2071" s="94">
        <f t="shared" si="117"/>
        <v>1800</v>
      </c>
      <c r="J2071" s="115">
        <f t="shared" si="116"/>
        <v>45473</v>
      </c>
      <c r="K2071" s="116" t="s">
        <v>1866</v>
      </c>
    </row>
    <row r="2072" spans="1:11" x14ac:dyDescent="0.15">
      <c r="A2072" s="7" t="s">
        <v>2619</v>
      </c>
      <c r="B2072" s="66">
        <v>45473</v>
      </c>
      <c r="C2072" s="113" t="s">
        <v>3101</v>
      </c>
      <c r="D2072" s="126" t="s">
        <v>3925</v>
      </c>
      <c r="E2072" s="91">
        <v>0</v>
      </c>
      <c r="F2072" s="91">
        <v>4869.8999999999996</v>
      </c>
      <c r="G2072" s="92">
        <f t="shared" si="115"/>
        <v>246381.0199999999</v>
      </c>
      <c r="H2072" s="170"/>
      <c r="I2072" s="94">
        <f t="shared" si="117"/>
        <v>4869.8999999999996</v>
      </c>
      <c r="J2072" s="115">
        <f t="shared" si="116"/>
        <v>45473</v>
      </c>
      <c r="K2072" s="116" t="s">
        <v>1866</v>
      </c>
    </row>
    <row r="2073" spans="1:11" x14ac:dyDescent="0.15">
      <c r="A2073" s="7" t="s">
        <v>2619</v>
      </c>
      <c r="B2073" s="66">
        <v>45473</v>
      </c>
      <c r="C2073" s="113" t="s">
        <v>2111</v>
      </c>
      <c r="D2073" s="126" t="s">
        <v>3926</v>
      </c>
      <c r="E2073" s="91">
        <v>0</v>
      </c>
      <c r="F2073" s="91">
        <v>8500</v>
      </c>
      <c r="G2073" s="92">
        <f t="shared" si="115"/>
        <v>254881.0199999999</v>
      </c>
      <c r="H2073" s="170"/>
      <c r="I2073" s="94">
        <f t="shared" si="117"/>
        <v>8500</v>
      </c>
      <c r="J2073" s="115">
        <f t="shared" si="116"/>
        <v>45473</v>
      </c>
      <c r="K2073" s="116" t="s">
        <v>1866</v>
      </c>
    </row>
    <row r="2074" spans="1:11" x14ac:dyDescent="0.15">
      <c r="A2074" s="7" t="s">
        <v>2619</v>
      </c>
      <c r="B2074" s="66">
        <v>45473</v>
      </c>
      <c r="C2074" s="113" t="s">
        <v>2712</v>
      </c>
      <c r="D2074" s="126" t="s">
        <v>3927</v>
      </c>
      <c r="E2074" s="91">
        <v>0</v>
      </c>
      <c r="F2074" s="91">
        <v>17250</v>
      </c>
      <c r="G2074" s="92">
        <f t="shared" si="115"/>
        <v>272131.0199999999</v>
      </c>
      <c r="H2074" s="170"/>
      <c r="I2074" s="94">
        <f t="shared" si="117"/>
        <v>17250</v>
      </c>
      <c r="J2074" s="115">
        <f t="shared" si="116"/>
        <v>45473</v>
      </c>
      <c r="K2074" s="116" t="s">
        <v>1866</v>
      </c>
    </row>
    <row r="2075" spans="1:11" x14ac:dyDescent="0.15">
      <c r="A2075" s="7" t="s">
        <v>2619</v>
      </c>
      <c r="B2075" s="66">
        <v>45473</v>
      </c>
      <c r="C2075" s="113" t="s">
        <v>2702</v>
      </c>
      <c r="D2075" s="126" t="s">
        <v>3928</v>
      </c>
      <c r="E2075" s="91">
        <v>0</v>
      </c>
      <c r="F2075" s="91">
        <v>21420</v>
      </c>
      <c r="G2075" s="92">
        <f t="shared" si="115"/>
        <v>293551.0199999999</v>
      </c>
      <c r="H2075" s="170"/>
      <c r="I2075" s="94">
        <f t="shared" si="117"/>
        <v>21420</v>
      </c>
      <c r="J2075" s="115">
        <f t="shared" si="116"/>
        <v>45473</v>
      </c>
      <c r="K2075" s="116" t="s">
        <v>1866</v>
      </c>
    </row>
    <row r="2076" spans="1:11" x14ac:dyDescent="0.15">
      <c r="A2076" s="7" t="s">
        <v>2619</v>
      </c>
      <c r="B2076" s="66">
        <v>45473</v>
      </c>
      <c r="C2076" s="113" t="s">
        <v>3929</v>
      </c>
      <c r="D2076" s="126"/>
      <c r="E2076" s="91">
        <v>0</v>
      </c>
      <c r="F2076" s="91">
        <v>930.91</v>
      </c>
      <c r="G2076" s="92">
        <f t="shared" si="115"/>
        <v>294481.92999999988</v>
      </c>
      <c r="H2076" s="170" t="s">
        <v>277</v>
      </c>
      <c r="I2076" s="94">
        <f t="shared" si="117"/>
        <v>930.91</v>
      </c>
      <c r="J2076" s="115">
        <f t="shared" si="116"/>
        <v>45473</v>
      </c>
      <c r="K2076" s="116" t="s">
        <v>1866</v>
      </c>
    </row>
    <row r="2077" spans="1:11" x14ac:dyDescent="0.15">
      <c r="A2077" s="7" t="s">
        <v>2620</v>
      </c>
      <c r="B2077" s="66">
        <v>45474</v>
      </c>
      <c r="C2077" s="113" t="s">
        <v>1905</v>
      </c>
      <c r="D2077" s="126" t="s">
        <v>3930</v>
      </c>
      <c r="E2077" s="91">
        <v>812.78</v>
      </c>
      <c r="F2077" s="91">
        <v>0</v>
      </c>
      <c r="G2077" s="92">
        <f t="shared" si="115"/>
        <v>293669.14999999985</v>
      </c>
      <c r="H2077" s="170"/>
      <c r="I2077" s="94">
        <f t="shared" si="117"/>
        <v>-812.78</v>
      </c>
      <c r="J2077" s="115">
        <f t="shared" si="116"/>
        <v>45504</v>
      </c>
      <c r="K2077" s="116" t="s">
        <v>1882</v>
      </c>
    </row>
    <row r="2078" spans="1:11" x14ac:dyDescent="0.15">
      <c r="A2078" s="7" t="s">
        <v>2620</v>
      </c>
      <c r="B2078" s="66">
        <v>45474</v>
      </c>
      <c r="C2078" s="113" t="s">
        <v>1905</v>
      </c>
      <c r="D2078" s="126" t="s">
        <v>3931</v>
      </c>
      <c r="E2078" s="91">
        <v>3834.42</v>
      </c>
      <c r="F2078" s="91">
        <v>0</v>
      </c>
      <c r="G2078" s="92">
        <f t="shared" si="115"/>
        <v>289834.72999999986</v>
      </c>
      <c r="H2078" s="170"/>
      <c r="I2078" s="94">
        <f t="shared" si="117"/>
        <v>-3834.42</v>
      </c>
      <c r="J2078" s="115">
        <f t="shared" si="116"/>
        <v>45504</v>
      </c>
      <c r="K2078" s="116" t="s">
        <v>1882</v>
      </c>
    </row>
    <row r="2079" spans="1:11" x14ac:dyDescent="0.15">
      <c r="A2079" s="7" t="s">
        <v>2621</v>
      </c>
      <c r="B2079" s="66">
        <v>45474</v>
      </c>
      <c r="C2079" s="113" t="s">
        <v>3932</v>
      </c>
      <c r="D2079" s="126"/>
      <c r="E2079" s="91">
        <v>0</v>
      </c>
      <c r="F2079" s="91">
        <v>615.22</v>
      </c>
      <c r="G2079" s="92">
        <f t="shared" si="115"/>
        <v>290449.94999999984</v>
      </c>
      <c r="H2079" s="170"/>
      <c r="I2079" s="94">
        <f t="shared" si="117"/>
        <v>615.22</v>
      </c>
      <c r="J2079" s="115">
        <f t="shared" si="116"/>
        <v>45504</v>
      </c>
      <c r="K2079" s="116" t="s">
        <v>13</v>
      </c>
    </row>
    <row r="2080" spans="1:11" x14ac:dyDescent="0.15">
      <c r="A2080" s="7" t="s">
        <v>2622</v>
      </c>
      <c r="B2080" s="66">
        <v>45475</v>
      </c>
      <c r="C2080" s="113" t="s">
        <v>1901</v>
      </c>
      <c r="D2080" s="126" t="s">
        <v>3933</v>
      </c>
      <c r="E2080" s="91">
        <v>0</v>
      </c>
      <c r="F2080" s="91">
        <v>1100</v>
      </c>
      <c r="G2080" s="92">
        <f t="shared" si="115"/>
        <v>291549.94999999984</v>
      </c>
      <c r="H2080" s="170"/>
      <c r="I2080" s="94">
        <f t="shared" si="117"/>
        <v>1100</v>
      </c>
      <c r="J2080" s="115">
        <f t="shared" si="116"/>
        <v>45504</v>
      </c>
      <c r="K2080" s="116" t="s">
        <v>1866</v>
      </c>
    </row>
    <row r="2081" spans="1:11" x14ac:dyDescent="0.15">
      <c r="A2081" s="7" t="s">
        <v>2620</v>
      </c>
      <c r="B2081" s="66">
        <v>45475</v>
      </c>
      <c r="C2081" s="113" t="s">
        <v>2188</v>
      </c>
      <c r="D2081" s="126" t="s">
        <v>3934</v>
      </c>
      <c r="E2081" s="91">
        <v>0</v>
      </c>
      <c r="F2081" s="91">
        <v>2980</v>
      </c>
      <c r="G2081" s="92">
        <f t="shared" si="115"/>
        <v>294529.94999999984</v>
      </c>
      <c r="H2081" s="170"/>
      <c r="I2081" s="94">
        <f t="shared" si="117"/>
        <v>2980</v>
      </c>
      <c r="J2081" s="115">
        <f t="shared" si="116"/>
        <v>45504</v>
      </c>
      <c r="K2081" s="116" t="s">
        <v>2175</v>
      </c>
    </row>
    <row r="2082" spans="1:11" x14ac:dyDescent="0.15">
      <c r="A2082" s="7" t="s">
        <v>2620</v>
      </c>
      <c r="B2082" s="66">
        <v>45475</v>
      </c>
      <c r="C2082" s="113" t="s">
        <v>2045</v>
      </c>
      <c r="D2082" s="126" t="s">
        <v>3935</v>
      </c>
      <c r="E2082" s="91">
        <v>0</v>
      </c>
      <c r="F2082" s="91">
        <v>3810.48</v>
      </c>
      <c r="G2082" s="92">
        <f t="shared" si="115"/>
        <v>298340.42999999982</v>
      </c>
      <c r="H2082" s="170"/>
      <c r="I2082" s="94">
        <f t="shared" si="117"/>
        <v>3810.48</v>
      </c>
      <c r="J2082" s="115">
        <f t="shared" si="116"/>
        <v>45504</v>
      </c>
      <c r="K2082" s="116" t="s">
        <v>2175</v>
      </c>
    </row>
    <row r="2083" spans="1:11" x14ac:dyDescent="0.15">
      <c r="A2083" s="7" t="s">
        <v>2620</v>
      </c>
      <c r="B2083" s="66">
        <v>45475</v>
      </c>
      <c r="C2083" s="113" t="s">
        <v>2104</v>
      </c>
      <c r="D2083" s="126" t="s">
        <v>3936</v>
      </c>
      <c r="E2083" s="91">
        <v>0</v>
      </c>
      <c r="F2083" s="91">
        <v>6253.1</v>
      </c>
      <c r="G2083" s="92">
        <f t="shared" si="115"/>
        <v>304593.5299999998</v>
      </c>
      <c r="H2083" s="170"/>
      <c r="I2083" s="94">
        <f t="shared" si="117"/>
        <v>6253.1</v>
      </c>
      <c r="J2083" s="115">
        <f t="shared" si="116"/>
        <v>45504</v>
      </c>
      <c r="K2083" s="116" t="s">
        <v>2175</v>
      </c>
    </row>
    <row r="2084" spans="1:11" x14ac:dyDescent="0.15">
      <c r="A2084" s="7" t="s">
        <v>2620</v>
      </c>
      <c r="B2084" s="66">
        <v>45475</v>
      </c>
      <c r="C2084" s="113" t="s">
        <v>2108</v>
      </c>
      <c r="D2084" s="126" t="s">
        <v>3937</v>
      </c>
      <c r="E2084" s="91">
        <v>0</v>
      </c>
      <c r="F2084" s="91">
        <v>5210.92</v>
      </c>
      <c r="G2084" s="92">
        <f t="shared" si="115"/>
        <v>309804.44999999978</v>
      </c>
      <c r="H2084" s="170"/>
      <c r="I2084" s="94">
        <f t="shared" si="117"/>
        <v>5210.92</v>
      </c>
      <c r="J2084" s="115">
        <f t="shared" si="116"/>
        <v>45504</v>
      </c>
      <c r="K2084" s="116" t="s">
        <v>2175</v>
      </c>
    </row>
    <row r="2085" spans="1:11" x14ac:dyDescent="0.15">
      <c r="A2085" s="7" t="s">
        <v>2620</v>
      </c>
      <c r="B2085" s="66">
        <v>45475</v>
      </c>
      <c r="C2085" s="113" t="s">
        <v>2098</v>
      </c>
      <c r="D2085" s="126" t="s">
        <v>3938</v>
      </c>
      <c r="E2085" s="91">
        <v>0</v>
      </c>
      <c r="F2085" s="91">
        <v>2198.35</v>
      </c>
      <c r="G2085" s="92">
        <f t="shared" si="115"/>
        <v>312002.79999999976</v>
      </c>
      <c r="H2085" s="170"/>
      <c r="I2085" s="94">
        <f t="shared" si="117"/>
        <v>2198.35</v>
      </c>
      <c r="J2085" s="115">
        <f t="shared" si="116"/>
        <v>45504</v>
      </c>
      <c r="K2085" s="116" t="s">
        <v>2175</v>
      </c>
    </row>
    <row r="2086" spans="1:11" x14ac:dyDescent="0.15">
      <c r="A2086" s="7" t="s">
        <v>2620</v>
      </c>
      <c r="B2086" s="66">
        <v>45475</v>
      </c>
      <c r="C2086" s="113" t="s">
        <v>2119</v>
      </c>
      <c r="D2086" s="126" t="s">
        <v>3939</v>
      </c>
      <c r="E2086" s="91">
        <v>0</v>
      </c>
      <c r="F2086" s="91">
        <v>4506.91</v>
      </c>
      <c r="G2086" s="92">
        <f t="shared" si="115"/>
        <v>316509.70999999973</v>
      </c>
      <c r="H2086" s="170"/>
      <c r="I2086" s="94">
        <f t="shared" si="117"/>
        <v>4506.91</v>
      </c>
      <c r="J2086" s="115">
        <f t="shared" si="116"/>
        <v>45504</v>
      </c>
      <c r="K2086" s="116" t="s">
        <v>2175</v>
      </c>
    </row>
    <row r="2087" spans="1:11" x14ac:dyDescent="0.15">
      <c r="A2087" s="7" t="s">
        <v>2620</v>
      </c>
      <c r="B2087" s="66">
        <v>45475</v>
      </c>
      <c r="C2087" s="113" t="s">
        <v>2106</v>
      </c>
      <c r="D2087" s="126" t="s">
        <v>3940</v>
      </c>
      <c r="E2087" s="91">
        <v>0</v>
      </c>
      <c r="F2087" s="91">
        <v>19715.62</v>
      </c>
      <c r="G2087" s="92">
        <f t="shared" si="115"/>
        <v>336225.32999999973</v>
      </c>
      <c r="H2087" s="170"/>
      <c r="I2087" s="94">
        <f t="shared" si="117"/>
        <v>19715.62</v>
      </c>
      <c r="J2087" s="115">
        <f t="shared" si="116"/>
        <v>45504</v>
      </c>
      <c r="K2087" s="116" t="s">
        <v>2175</v>
      </c>
    </row>
    <row r="2088" spans="1:11" x14ac:dyDescent="0.15">
      <c r="A2088" s="7" t="s">
        <v>2620</v>
      </c>
      <c r="B2088" s="66">
        <v>45475</v>
      </c>
      <c r="C2088" s="113" t="s">
        <v>2020</v>
      </c>
      <c r="D2088" s="126" t="s">
        <v>3941</v>
      </c>
      <c r="E2088" s="91">
        <v>0</v>
      </c>
      <c r="F2088" s="91">
        <v>4347.8599999999997</v>
      </c>
      <c r="G2088" s="92">
        <f t="shared" ref="G2088:G2151" si="118">G2087+F2088-E2088</f>
        <v>340573.18999999971</v>
      </c>
      <c r="H2088" s="170"/>
      <c r="I2088" s="94">
        <f t="shared" si="117"/>
        <v>4347.8599999999997</v>
      </c>
      <c r="J2088" s="115">
        <f t="shared" ref="J2088:J2151" si="119">EOMONTH(B2088,0)</f>
        <v>45504</v>
      </c>
      <c r="K2088" s="116" t="s">
        <v>2175</v>
      </c>
    </row>
    <row r="2089" spans="1:11" x14ac:dyDescent="0.15">
      <c r="A2089" s="7" t="s">
        <v>2620</v>
      </c>
      <c r="B2089" s="66">
        <v>45475</v>
      </c>
      <c r="C2089" s="113" t="s">
        <v>1991</v>
      </c>
      <c r="D2089" s="126" t="s">
        <v>3942</v>
      </c>
      <c r="E2089" s="91">
        <v>3805.34</v>
      </c>
      <c r="F2089" s="91">
        <v>0</v>
      </c>
      <c r="G2089" s="92">
        <f t="shared" si="118"/>
        <v>336767.84999999969</v>
      </c>
      <c r="H2089" s="170"/>
      <c r="I2089" s="94">
        <f t="shared" si="117"/>
        <v>-3805.34</v>
      </c>
      <c r="J2089" s="115">
        <f t="shared" si="119"/>
        <v>45504</v>
      </c>
      <c r="K2089" s="116" t="s">
        <v>1880</v>
      </c>
    </row>
    <row r="2090" spans="1:11" x14ac:dyDescent="0.15">
      <c r="A2090" s="7" t="s">
        <v>2620</v>
      </c>
      <c r="B2090" s="66">
        <v>45475</v>
      </c>
      <c r="C2090" s="113" t="s">
        <v>1991</v>
      </c>
      <c r="D2090" s="126" t="s">
        <v>2126</v>
      </c>
      <c r="E2090" s="91">
        <v>8400</v>
      </c>
      <c r="F2090" s="91">
        <v>0</v>
      </c>
      <c r="G2090" s="92">
        <f t="shared" si="118"/>
        <v>328367.84999999969</v>
      </c>
      <c r="H2090" s="170"/>
      <c r="I2090" s="94">
        <f t="shared" si="117"/>
        <v>-8400</v>
      </c>
      <c r="J2090" s="115">
        <f t="shared" si="119"/>
        <v>45504</v>
      </c>
      <c r="K2090" s="116" t="s">
        <v>1885</v>
      </c>
    </row>
    <row r="2091" spans="1:11" x14ac:dyDescent="0.15">
      <c r="A2091" s="7" t="s">
        <v>2620</v>
      </c>
      <c r="B2091" s="66">
        <v>45475</v>
      </c>
      <c r="C2091" s="113" t="s">
        <v>1991</v>
      </c>
      <c r="D2091" s="126" t="s">
        <v>3943</v>
      </c>
      <c r="E2091" s="91">
        <v>11617.86</v>
      </c>
      <c r="F2091" s="91">
        <v>0</v>
      </c>
      <c r="G2091" s="92">
        <f t="shared" si="118"/>
        <v>316749.9899999997</v>
      </c>
      <c r="H2091" s="170"/>
      <c r="I2091" s="94">
        <f t="shared" si="117"/>
        <v>-11617.86</v>
      </c>
      <c r="J2091" s="115">
        <f t="shared" si="119"/>
        <v>45504</v>
      </c>
      <c r="K2091" s="116" t="s">
        <v>1880</v>
      </c>
    </row>
    <row r="2092" spans="1:11" x14ac:dyDescent="0.15">
      <c r="A2092" s="7" t="s">
        <v>2620</v>
      </c>
      <c r="B2092" s="66">
        <v>45475</v>
      </c>
      <c r="C2092" s="113" t="s">
        <v>1991</v>
      </c>
      <c r="D2092" s="126" t="s">
        <v>2126</v>
      </c>
      <c r="E2092" s="91">
        <v>8400</v>
      </c>
      <c r="F2092" s="91">
        <v>0</v>
      </c>
      <c r="G2092" s="92">
        <f t="shared" si="118"/>
        <v>308349.9899999997</v>
      </c>
      <c r="H2092" s="170"/>
      <c r="I2092" s="94">
        <f t="shared" si="117"/>
        <v>-8400</v>
      </c>
      <c r="J2092" s="115">
        <f t="shared" si="119"/>
        <v>45504</v>
      </c>
      <c r="K2092" s="116" t="s">
        <v>1885</v>
      </c>
    </row>
    <row r="2093" spans="1:11" x14ac:dyDescent="0.15">
      <c r="A2093" s="7" t="s">
        <v>2620</v>
      </c>
      <c r="B2093" s="66">
        <v>45475</v>
      </c>
      <c r="C2093" s="113" t="s">
        <v>1991</v>
      </c>
      <c r="D2093" s="126" t="s">
        <v>3944</v>
      </c>
      <c r="E2093" s="91">
        <v>11617.86</v>
      </c>
      <c r="F2093" s="91">
        <v>0</v>
      </c>
      <c r="G2093" s="92">
        <f t="shared" si="118"/>
        <v>296732.12999999971</v>
      </c>
      <c r="H2093" s="170"/>
      <c r="I2093" s="94">
        <f t="shared" si="117"/>
        <v>-11617.86</v>
      </c>
      <c r="J2093" s="115">
        <f t="shared" si="119"/>
        <v>45504</v>
      </c>
      <c r="K2093" s="116" t="s">
        <v>1880</v>
      </c>
    </row>
    <row r="2094" spans="1:11" x14ac:dyDescent="0.15">
      <c r="A2094" s="7" t="s">
        <v>2620</v>
      </c>
      <c r="B2094" s="66">
        <v>45475</v>
      </c>
      <c r="C2094" s="113" t="s">
        <v>2075</v>
      </c>
      <c r="D2094" s="126" t="s">
        <v>3945</v>
      </c>
      <c r="E2094" s="91">
        <v>0</v>
      </c>
      <c r="F2094" s="91">
        <v>7816.38</v>
      </c>
      <c r="G2094" s="92">
        <f t="shared" si="118"/>
        <v>304548.50999999972</v>
      </c>
      <c r="H2094" s="170"/>
      <c r="I2094" s="94">
        <f t="shared" si="117"/>
        <v>7816.38</v>
      </c>
      <c r="J2094" s="115">
        <f t="shared" si="119"/>
        <v>45504</v>
      </c>
      <c r="K2094" s="116" t="s">
        <v>2175</v>
      </c>
    </row>
    <row r="2095" spans="1:11" x14ac:dyDescent="0.15">
      <c r="A2095" s="7" t="s">
        <v>2620</v>
      </c>
      <c r="B2095" s="66">
        <v>45475</v>
      </c>
      <c r="C2095" s="113" t="s">
        <v>1870</v>
      </c>
      <c r="D2095" s="126"/>
      <c r="E2095" s="91">
        <v>3495.68</v>
      </c>
      <c r="F2095" s="91">
        <v>0</v>
      </c>
      <c r="G2095" s="92">
        <f t="shared" si="118"/>
        <v>301052.82999999973</v>
      </c>
      <c r="H2095" s="170"/>
      <c r="I2095" s="94">
        <f t="shared" si="117"/>
        <v>-3495.68</v>
      </c>
      <c r="J2095" s="115">
        <f t="shared" si="119"/>
        <v>45504</v>
      </c>
      <c r="K2095" s="116" t="s">
        <v>1866</v>
      </c>
    </row>
    <row r="2096" spans="1:11" x14ac:dyDescent="0.15">
      <c r="A2096" s="7" t="s">
        <v>2620</v>
      </c>
      <c r="B2096" s="66">
        <v>45475</v>
      </c>
      <c r="C2096" s="113" t="s">
        <v>2122</v>
      </c>
      <c r="D2096" s="126" t="s">
        <v>3946</v>
      </c>
      <c r="E2096" s="91">
        <v>615.22</v>
      </c>
      <c r="F2096" s="91">
        <v>0</v>
      </c>
      <c r="G2096" s="92">
        <f t="shared" si="118"/>
        <v>300437.60999999975</v>
      </c>
      <c r="H2096" s="170"/>
      <c r="I2096" s="94">
        <f t="shared" si="117"/>
        <v>-615.22</v>
      </c>
      <c r="J2096" s="115">
        <f t="shared" si="119"/>
        <v>45504</v>
      </c>
      <c r="K2096" s="116" t="s">
        <v>2175</v>
      </c>
    </row>
    <row r="2097" spans="1:11" x14ac:dyDescent="0.15">
      <c r="A2097" s="7" t="s">
        <v>2620</v>
      </c>
      <c r="B2097" s="66">
        <v>45475</v>
      </c>
      <c r="C2097" s="113" t="s">
        <v>2122</v>
      </c>
      <c r="D2097" s="126" t="s">
        <v>3947</v>
      </c>
      <c r="E2097" s="91">
        <v>0</v>
      </c>
      <c r="F2097" s="91">
        <v>615.22</v>
      </c>
      <c r="G2097" s="92">
        <f t="shared" si="118"/>
        <v>301052.82999999973</v>
      </c>
      <c r="H2097" s="170"/>
      <c r="I2097" s="94">
        <f t="shared" si="117"/>
        <v>615.22</v>
      </c>
      <c r="J2097" s="115">
        <f t="shared" si="119"/>
        <v>45504</v>
      </c>
      <c r="K2097" s="116" t="s">
        <v>2175</v>
      </c>
    </row>
    <row r="2098" spans="1:11" x14ac:dyDescent="0.15">
      <c r="A2098" s="7" t="s">
        <v>2620</v>
      </c>
      <c r="B2098" s="66">
        <v>45475</v>
      </c>
      <c r="C2098" s="113" t="s">
        <v>2122</v>
      </c>
      <c r="D2098" s="126" t="s">
        <v>3920</v>
      </c>
      <c r="E2098" s="91">
        <v>0</v>
      </c>
      <c r="F2098" s="91">
        <v>3244.11</v>
      </c>
      <c r="G2098" s="92">
        <f t="shared" si="118"/>
        <v>304296.93999999971</v>
      </c>
      <c r="H2098" s="170"/>
      <c r="I2098" s="94">
        <f t="shared" si="117"/>
        <v>3244.11</v>
      </c>
      <c r="J2098" s="115">
        <f t="shared" si="119"/>
        <v>45504</v>
      </c>
      <c r="K2098" s="116" t="s">
        <v>2175</v>
      </c>
    </row>
    <row r="2099" spans="1:11" x14ac:dyDescent="0.15">
      <c r="A2099" s="7" t="s">
        <v>2619</v>
      </c>
      <c r="B2099" s="66">
        <v>45475</v>
      </c>
      <c r="C2099" s="113" t="s">
        <v>2077</v>
      </c>
      <c r="D2099" s="126" t="s">
        <v>3948</v>
      </c>
      <c r="E2099" s="91">
        <v>0</v>
      </c>
      <c r="F2099" s="91">
        <v>1.19</v>
      </c>
      <c r="G2099" s="92">
        <f t="shared" si="118"/>
        <v>304298.12999999971</v>
      </c>
      <c r="H2099" s="170"/>
      <c r="I2099" s="94">
        <f t="shared" si="117"/>
        <v>1.19</v>
      </c>
      <c r="J2099" s="115">
        <f t="shared" si="119"/>
        <v>45504</v>
      </c>
      <c r="K2099" s="116" t="s">
        <v>1866</v>
      </c>
    </row>
    <row r="2100" spans="1:11" x14ac:dyDescent="0.15">
      <c r="A2100" s="7" t="s">
        <v>2619</v>
      </c>
      <c r="B2100" s="66">
        <v>45475</v>
      </c>
      <c r="C2100" s="113" t="s">
        <v>2077</v>
      </c>
      <c r="D2100" s="126" t="s">
        <v>3948</v>
      </c>
      <c r="E2100" s="91">
        <v>0</v>
      </c>
      <c r="F2100" s="91">
        <v>78.8</v>
      </c>
      <c r="G2100" s="92">
        <f t="shared" si="118"/>
        <v>304376.9299999997</v>
      </c>
      <c r="H2100" s="170"/>
      <c r="I2100" s="94">
        <f t="shared" si="117"/>
        <v>78.8</v>
      </c>
      <c r="J2100" s="115">
        <f t="shared" si="119"/>
        <v>45504</v>
      </c>
      <c r="K2100" s="116" t="s">
        <v>1866</v>
      </c>
    </row>
    <row r="2101" spans="1:11" x14ac:dyDescent="0.15">
      <c r="A2101" s="7" t="s">
        <v>2619</v>
      </c>
      <c r="B2101" s="66">
        <v>45475</v>
      </c>
      <c r="C2101" s="113" t="s">
        <v>2077</v>
      </c>
      <c r="D2101" s="126" t="s">
        <v>3948</v>
      </c>
      <c r="E2101" s="91">
        <v>0</v>
      </c>
      <c r="F2101" s="91">
        <v>78.8</v>
      </c>
      <c r="G2101" s="92">
        <f t="shared" si="118"/>
        <v>304455.72999999969</v>
      </c>
      <c r="H2101" s="170"/>
      <c r="I2101" s="94">
        <f t="shared" si="117"/>
        <v>78.8</v>
      </c>
      <c r="J2101" s="115">
        <f t="shared" si="119"/>
        <v>45504</v>
      </c>
      <c r="K2101" s="116" t="s">
        <v>1866</v>
      </c>
    </row>
    <row r="2102" spans="1:11" x14ac:dyDescent="0.15">
      <c r="A2102" s="7" t="s">
        <v>2619</v>
      </c>
      <c r="B2102" s="66">
        <v>45475</v>
      </c>
      <c r="C2102" s="113" t="s">
        <v>2077</v>
      </c>
      <c r="D2102" s="126" t="s">
        <v>3948</v>
      </c>
      <c r="E2102" s="91">
        <v>0</v>
      </c>
      <c r="F2102" s="91">
        <v>5221.2</v>
      </c>
      <c r="G2102" s="92">
        <f t="shared" si="118"/>
        <v>309676.9299999997</v>
      </c>
      <c r="H2102" s="170"/>
      <c r="I2102" s="94">
        <f t="shared" si="117"/>
        <v>5221.2</v>
      </c>
      <c r="J2102" s="115">
        <f t="shared" si="119"/>
        <v>45504</v>
      </c>
      <c r="K2102" s="116" t="s">
        <v>1866</v>
      </c>
    </row>
    <row r="2103" spans="1:11" x14ac:dyDescent="0.15">
      <c r="A2103" s="7" t="s">
        <v>2619</v>
      </c>
      <c r="B2103" s="66">
        <v>45475</v>
      </c>
      <c r="C2103" s="113" t="s">
        <v>2195</v>
      </c>
      <c r="D2103" s="126" t="s">
        <v>3949</v>
      </c>
      <c r="E2103" s="91">
        <v>0</v>
      </c>
      <c r="F2103" s="91">
        <v>4500</v>
      </c>
      <c r="G2103" s="92">
        <f t="shared" si="118"/>
        <v>314176.9299999997</v>
      </c>
      <c r="H2103" s="170"/>
      <c r="I2103" s="94">
        <f t="shared" si="117"/>
        <v>4500</v>
      </c>
      <c r="J2103" s="115">
        <f t="shared" si="119"/>
        <v>45504</v>
      </c>
      <c r="K2103" s="116" t="s">
        <v>1866</v>
      </c>
    </row>
    <row r="2104" spans="1:11" x14ac:dyDescent="0.15">
      <c r="A2104" s="7" t="s">
        <v>2619</v>
      </c>
      <c r="B2104" s="66">
        <v>45475</v>
      </c>
      <c r="C2104" s="113" t="s">
        <v>2108</v>
      </c>
      <c r="D2104" s="126" t="s">
        <v>3950</v>
      </c>
      <c r="E2104" s="91">
        <v>0</v>
      </c>
      <c r="F2104" s="91">
        <v>17500</v>
      </c>
      <c r="G2104" s="92">
        <f t="shared" si="118"/>
        <v>331676.9299999997</v>
      </c>
      <c r="H2104" s="170"/>
      <c r="I2104" s="94">
        <f t="shared" si="117"/>
        <v>17500</v>
      </c>
      <c r="J2104" s="115">
        <f t="shared" si="119"/>
        <v>45504</v>
      </c>
      <c r="K2104" s="116" t="s">
        <v>1866</v>
      </c>
    </row>
    <row r="2105" spans="1:11" x14ac:dyDescent="0.15">
      <c r="A2105" s="7" t="s">
        <v>2619</v>
      </c>
      <c r="B2105" s="66">
        <v>45475</v>
      </c>
      <c r="C2105" s="113" t="s">
        <v>2080</v>
      </c>
      <c r="D2105" s="126" t="s">
        <v>3951</v>
      </c>
      <c r="E2105" s="91">
        <v>0</v>
      </c>
      <c r="F2105" s="91">
        <v>10450</v>
      </c>
      <c r="G2105" s="92">
        <f t="shared" si="118"/>
        <v>342126.9299999997</v>
      </c>
      <c r="H2105" s="170"/>
      <c r="I2105" s="94">
        <f t="shared" si="117"/>
        <v>10450</v>
      </c>
      <c r="J2105" s="115">
        <f t="shared" si="119"/>
        <v>45504</v>
      </c>
      <c r="K2105" s="116" t="s">
        <v>1866</v>
      </c>
    </row>
    <row r="2106" spans="1:11" x14ac:dyDescent="0.15">
      <c r="A2106" s="7" t="s">
        <v>2619</v>
      </c>
      <c r="B2106" s="66">
        <v>45475</v>
      </c>
      <c r="C2106" s="113" t="s">
        <v>2628</v>
      </c>
      <c r="D2106" s="126" t="s">
        <v>3952</v>
      </c>
      <c r="E2106" s="91">
        <v>0</v>
      </c>
      <c r="F2106" s="91">
        <v>1600</v>
      </c>
      <c r="G2106" s="92">
        <f t="shared" si="118"/>
        <v>343726.9299999997</v>
      </c>
      <c r="H2106" s="170"/>
      <c r="I2106" s="94">
        <f t="shared" si="117"/>
        <v>1600</v>
      </c>
      <c r="J2106" s="115">
        <f t="shared" si="119"/>
        <v>45504</v>
      </c>
      <c r="K2106" s="116" t="s">
        <v>1866</v>
      </c>
    </row>
    <row r="2107" spans="1:11" x14ac:dyDescent="0.15">
      <c r="A2107" s="7" t="s">
        <v>2619</v>
      </c>
      <c r="B2107" s="66">
        <v>45475</v>
      </c>
      <c r="C2107" s="113" t="s">
        <v>2625</v>
      </c>
      <c r="D2107" s="126" t="s">
        <v>3953</v>
      </c>
      <c r="E2107" s="91">
        <v>0</v>
      </c>
      <c r="F2107" s="91">
        <v>600</v>
      </c>
      <c r="G2107" s="92">
        <f t="shared" si="118"/>
        <v>344326.9299999997</v>
      </c>
      <c r="H2107" s="170"/>
      <c r="I2107" s="94">
        <f t="shared" si="117"/>
        <v>600</v>
      </c>
      <c r="J2107" s="115">
        <f t="shared" si="119"/>
        <v>45504</v>
      </c>
      <c r="K2107" s="116" t="s">
        <v>1866</v>
      </c>
    </row>
    <row r="2108" spans="1:11" x14ac:dyDescent="0.15">
      <c r="A2108" s="7" t="s">
        <v>2619</v>
      </c>
      <c r="B2108" s="66">
        <v>45475</v>
      </c>
      <c r="C2108" s="113" t="s">
        <v>2115</v>
      </c>
      <c r="D2108" s="126" t="s">
        <v>3954</v>
      </c>
      <c r="E2108" s="91">
        <v>0</v>
      </c>
      <c r="F2108" s="91">
        <v>2256.0700000000002</v>
      </c>
      <c r="G2108" s="92">
        <f t="shared" si="118"/>
        <v>346582.99999999971</v>
      </c>
      <c r="H2108" s="170"/>
      <c r="I2108" s="94">
        <f t="shared" si="117"/>
        <v>2256.0700000000002</v>
      </c>
      <c r="J2108" s="115">
        <f t="shared" si="119"/>
        <v>45504</v>
      </c>
      <c r="K2108" s="116" t="s">
        <v>1866</v>
      </c>
    </row>
    <row r="2109" spans="1:11" x14ac:dyDescent="0.15">
      <c r="A2109" s="7" t="s">
        <v>2619</v>
      </c>
      <c r="B2109" s="66">
        <v>45475</v>
      </c>
      <c r="C2109" s="113" t="s">
        <v>2636</v>
      </c>
      <c r="D2109" s="126" t="s">
        <v>3955</v>
      </c>
      <c r="E2109" s="91">
        <v>0</v>
      </c>
      <c r="F2109" s="91">
        <v>1860</v>
      </c>
      <c r="G2109" s="92">
        <f t="shared" si="118"/>
        <v>348442.99999999971</v>
      </c>
      <c r="H2109" s="170"/>
      <c r="I2109" s="94">
        <f t="shared" si="117"/>
        <v>1860</v>
      </c>
      <c r="J2109" s="115">
        <f t="shared" si="119"/>
        <v>45504</v>
      </c>
      <c r="K2109" s="116" t="s">
        <v>1866</v>
      </c>
    </row>
    <row r="2110" spans="1:11" x14ac:dyDescent="0.15">
      <c r="A2110" s="7" t="s">
        <v>2619</v>
      </c>
      <c r="B2110" s="66">
        <v>45475</v>
      </c>
      <c r="C2110" s="113" t="s">
        <v>2106</v>
      </c>
      <c r="D2110" s="126" t="s">
        <v>3956</v>
      </c>
      <c r="E2110" s="91">
        <v>0</v>
      </c>
      <c r="F2110" s="91">
        <v>25000</v>
      </c>
      <c r="G2110" s="92">
        <f t="shared" si="118"/>
        <v>373442.99999999971</v>
      </c>
      <c r="H2110" s="170"/>
      <c r="I2110" s="94">
        <f t="shared" si="117"/>
        <v>25000</v>
      </c>
      <c r="J2110" s="115">
        <f t="shared" si="119"/>
        <v>45504</v>
      </c>
      <c r="K2110" s="116" t="s">
        <v>1866</v>
      </c>
    </row>
    <row r="2111" spans="1:11" x14ac:dyDescent="0.15">
      <c r="A2111" s="7" t="s">
        <v>2619</v>
      </c>
      <c r="B2111" s="66">
        <v>45475</v>
      </c>
      <c r="C2111" s="113" t="s">
        <v>2922</v>
      </c>
      <c r="D2111" s="126" t="s">
        <v>3957</v>
      </c>
      <c r="E2111" s="91">
        <v>0</v>
      </c>
      <c r="F2111" s="91">
        <v>1500</v>
      </c>
      <c r="G2111" s="92">
        <f t="shared" si="118"/>
        <v>374942.99999999971</v>
      </c>
      <c r="H2111" s="170"/>
      <c r="I2111" s="94">
        <f t="shared" si="117"/>
        <v>1500</v>
      </c>
      <c r="J2111" s="115">
        <f t="shared" si="119"/>
        <v>45504</v>
      </c>
      <c r="K2111" s="116" t="s">
        <v>1866</v>
      </c>
    </row>
    <row r="2112" spans="1:11" x14ac:dyDescent="0.15">
      <c r="A2112" s="7" t="s">
        <v>2619</v>
      </c>
      <c r="B2112" s="66">
        <v>45475</v>
      </c>
      <c r="C2112" s="113" t="s">
        <v>2075</v>
      </c>
      <c r="D2112" s="126" t="s">
        <v>3958</v>
      </c>
      <c r="E2112" s="91">
        <v>0</v>
      </c>
      <c r="F2112" s="91">
        <v>20760.23</v>
      </c>
      <c r="G2112" s="92">
        <f t="shared" si="118"/>
        <v>395703.22999999969</v>
      </c>
      <c r="H2112" s="170"/>
      <c r="I2112" s="94">
        <f t="shared" si="117"/>
        <v>20760.23</v>
      </c>
      <c r="J2112" s="115">
        <f t="shared" si="119"/>
        <v>45504</v>
      </c>
      <c r="K2112" s="116" t="s">
        <v>1866</v>
      </c>
    </row>
    <row r="2113" spans="1:11" x14ac:dyDescent="0.15">
      <c r="A2113" s="7" t="s">
        <v>2619</v>
      </c>
      <c r="B2113" s="66">
        <v>45475</v>
      </c>
      <c r="C2113" s="113" t="s">
        <v>3899</v>
      </c>
      <c r="D2113" s="126" t="s">
        <v>3959</v>
      </c>
      <c r="E2113" s="91">
        <v>4800</v>
      </c>
      <c r="F2113" s="91">
        <v>0</v>
      </c>
      <c r="G2113" s="92">
        <f t="shared" si="118"/>
        <v>390903.22999999969</v>
      </c>
      <c r="H2113" s="170"/>
      <c r="I2113" s="94">
        <f t="shared" si="117"/>
        <v>-4800</v>
      </c>
      <c r="J2113" s="115">
        <f t="shared" si="119"/>
        <v>45504</v>
      </c>
      <c r="K2113" s="116" t="s">
        <v>13</v>
      </c>
    </row>
    <row r="2114" spans="1:11" x14ac:dyDescent="0.15">
      <c r="A2114" s="7" t="s">
        <v>2619</v>
      </c>
      <c r="B2114" s="66">
        <v>45475</v>
      </c>
      <c r="C2114" s="113" t="s">
        <v>2098</v>
      </c>
      <c r="D2114" s="126" t="s">
        <v>3960</v>
      </c>
      <c r="E2114" s="91">
        <v>0</v>
      </c>
      <c r="F2114" s="91">
        <v>3000</v>
      </c>
      <c r="G2114" s="92">
        <f t="shared" si="118"/>
        <v>393903.22999999969</v>
      </c>
      <c r="H2114" s="170"/>
      <c r="I2114" s="94">
        <f t="shared" si="117"/>
        <v>3000</v>
      </c>
      <c r="J2114" s="115">
        <f t="shared" si="119"/>
        <v>45504</v>
      </c>
      <c r="K2114" s="116" t="s">
        <v>1866</v>
      </c>
    </row>
    <row r="2115" spans="1:11" x14ac:dyDescent="0.15">
      <c r="A2115" s="7" t="s">
        <v>2619</v>
      </c>
      <c r="B2115" s="66">
        <v>45475</v>
      </c>
      <c r="C2115" s="113" t="s">
        <v>2045</v>
      </c>
      <c r="D2115" s="126" t="s">
        <v>3961</v>
      </c>
      <c r="E2115" s="91">
        <v>0</v>
      </c>
      <c r="F2115" s="91">
        <v>3800</v>
      </c>
      <c r="G2115" s="92">
        <f t="shared" si="118"/>
        <v>397703.22999999969</v>
      </c>
      <c r="H2115" s="170"/>
      <c r="I2115" s="94">
        <f t="shared" si="117"/>
        <v>3800</v>
      </c>
      <c r="J2115" s="115">
        <f t="shared" si="119"/>
        <v>45504</v>
      </c>
      <c r="K2115" s="116" t="s">
        <v>1866</v>
      </c>
    </row>
    <row r="2116" spans="1:11" x14ac:dyDescent="0.15">
      <c r="A2116" s="7" t="s">
        <v>2619</v>
      </c>
      <c r="B2116" s="66">
        <v>45475</v>
      </c>
      <c r="C2116" s="113" t="s">
        <v>2104</v>
      </c>
      <c r="D2116" s="126" t="s">
        <v>3962</v>
      </c>
      <c r="E2116" s="91">
        <v>0</v>
      </c>
      <c r="F2116" s="91">
        <v>9000</v>
      </c>
      <c r="G2116" s="92">
        <f t="shared" si="118"/>
        <v>406703.22999999969</v>
      </c>
      <c r="H2116" s="170"/>
      <c r="I2116" s="94">
        <f t="shared" si="117"/>
        <v>9000</v>
      </c>
      <c r="J2116" s="115">
        <f t="shared" si="119"/>
        <v>45504</v>
      </c>
      <c r="K2116" s="116" t="s">
        <v>1866</v>
      </c>
    </row>
    <row r="2117" spans="1:11" x14ac:dyDescent="0.15">
      <c r="A2117" s="7" t="s">
        <v>2619</v>
      </c>
      <c r="B2117" s="66">
        <v>45475</v>
      </c>
      <c r="C2117" s="113" t="s">
        <v>2117</v>
      </c>
      <c r="D2117" s="126" t="s">
        <v>3963</v>
      </c>
      <c r="E2117" s="91">
        <v>0</v>
      </c>
      <c r="F2117" s="91">
        <v>1260</v>
      </c>
      <c r="G2117" s="92">
        <f t="shared" si="118"/>
        <v>407963.22999999969</v>
      </c>
      <c r="H2117" s="170"/>
      <c r="I2117" s="94">
        <f t="shared" si="117"/>
        <v>1260</v>
      </c>
      <c r="J2117" s="115">
        <f t="shared" si="119"/>
        <v>45504</v>
      </c>
      <c r="K2117" s="116" t="s">
        <v>1866</v>
      </c>
    </row>
    <row r="2118" spans="1:11" x14ac:dyDescent="0.15">
      <c r="A2118" s="7" t="s">
        <v>2619</v>
      </c>
      <c r="B2118" s="66">
        <v>45475</v>
      </c>
      <c r="C2118" s="113" t="s">
        <v>2887</v>
      </c>
      <c r="D2118" s="126" t="s">
        <v>3964</v>
      </c>
      <c r="E2118" s="91">
        <v>0</v>
      </c>
      <c r="F2118" s="91">
        <v>2220</v>
      </c>
      <c r="G2118" s="92">
        <f t="shared" si="118"/>
        <v>410183.22999999969</v>
      </c>
      <c r="H2118" s="170"/>
      <c r="I2118" s="94">
        <f t="shared" si="117"/>
        <v>2220</v>
      </c>
      <c r="J2118" s="115">
        <f t="shared" si="119"/>
        <v>45504</v>
      </c>
      <c r="K2118" s="116" t="s">
        <v>1866</v>
      </c>
    </row>
    <row r="2119" spans="1:11" x14ac:dyDescent="0.15">
      <c r="A2119" s="7" t="s">
        <v>2619</v>
      </c>
      <c r="B2119" s="66">
        <v>45475</v>
      </c>
      <c r="C2119" s="113" t="s">
        <v>3577</v>
      </c>
      <c r="D2119" s="126" t="s">
        <v>3965</v>
      </c>
      <c r="E2119" s="91">
        <v>0</v>
      </c>
      <c r="F2119" s="91">
        <v>805.79</v>
      </c>
      <c r="G2119" s="92">
        <f t="shared" si="118"/>
        <v>410989.01999999967</v>
      </c>
      <c r="H2119" s="170"/>
      <c r="I2119" s="94">
        <f t="shared" ref="I2119:I2182" si="120">-E2119+F2119</f>
        <v>805.79</v>
      </c>
      <c r="J2119" s="115">
        <f t="shared" si="119"/>
        <v>45504</v>
      </c>
      <c r="K2119" s="116" t="s">
        <v>1866</v>
      </c>
    </row>
    <row r="2120" spans="1:11" x14ac:dyDescent="0.15">
      <c r="A2120" s="7" t="s">
        <v>2619</v>
      </c>
      <c r="B2120" s="66">
        <v>45475</v>
      </c>
      <c r="C2120" s="113" t="s">
        <v>2119</v>
      </c>
      <c r="D2120" s="126" t="s">
        <v>3966</v>
      </c>
      <c r="E2120" s="91">
        <v>0</v>
      </c>
      <c r="F2120" s="91">
        <v>42000</v>
      </c>
      <c r="G2120" s="92">
        <f t="shared" si="118"/>
        <v>452989.01999999967</v>
      </c>
      <c r="H2120" s="170"/>
      <c r="I2120" s="94">
        <f t="shared" si="120"/>
        <v>42000</v>
      </c>
      <c r="J2120" s="115">
        <f t="shared" si="119"/>
        <v>45504</v>
      </c>
      <c r="K2120" s="116" t="s">
        <v>1866</v>
      </c>
    </row>
    <row r="2121" spans="1:11" x14ac:dyDescent="0.15">
      <c r="A2121" s="7" t="s">
        <v>2619</v>
      </c>
      <c r="B2121" s="66">
        <v>45475</v>
      </c>
      <c r="C2121" s="113" t="s">
        <v>2020</v>
      </c>
      <c r="D2121" s="126" t="s">
        <v>3967</v>
      </c>
      <c r="E2121" s="91">
        <v>0</v>
      </c>
      <c r="F2121" s="91">
        <v>3750</v>
      </c>
      <c r="G2121" s="92">
        <f t="shared" si="118"/>
        <v>456739.01999999967</v>
      </c>
      <c r="H2121" s="170"/>
      <c r="I2121" s="94">
        <f t="shared" si="120"/>
        <v>3750</v>
      </c>
      <c r="J2121" s="115">
        <f t="shared" si="119"/>
        <v>45504</v>
      </c>
      <c r="K2121" s="116" t="s">
        <v>1866</v>
      </c>
    </row>
    <row r="2122" spans="1:11" x14ac:dyDescent="0.15">
      <c r="A2122" s="7" t="s">
        <v>2619</v>
      </c>
      <c r="B2122" s="66">
        <v>45475</v>
      </c>
      <c r="C2122" s="113" t="s">
        <v>3899</v>
      </c>
      <c r="D2122" s="126" t="s">
        <v>3968</v>
      </c>
      <c r="E2122" s="91">
        <v>4800</v>
      </c>
      <c r="F2122" s="91">
        <v>0</v>
      </c>
      <c r="G2122" s="92">
        <f t="shared" si="118"/>
        <v>451939.01999999967</v>
      </c>
      <c r="H2122" s="170"/>
      <c r="I2122" s="94">
        <f t="shared" si="120"/>
        <v>-4800</v>
      </c>
      <c r="J2122" s="115">
        <f t="shared" si="119"/>
        <v>45504</v>
      </c>
      <c r="K2122" s="116" t="s">
        <v>13</v>
      </c>
    </row>
    <row r="2123" spans="1:11" x14ac:dyDescent="0.15">
      <c r="A2123" s="7" t="s">
        <v>2619</v>
      </c>
      <c r="B2123" s="66">
        <v>45475</v>
      </c>
      <c r="C2123" s="113" t="s">
        <v>3292</v>
      </c>
      <c r="D2123" s="126" t="s">
        <v>3969</v>
      </c>
      <c r="E2123" s="91">
        <v>39840</v>
      </c>
      <c r="F2123" s="91">
        <v>0</v>
      </c>
      <c r="G2123" s="92">
        <f t="shared" si="118"/>
        <v>412099.01999999967</v>
      </c>
      <c r="H2123" s="170"/>
      <c r="I2123" s="94">
        <f t="shared" si="120"/>
        <v>-39840</v>
      </c>
      <c r="J2123" s="115">
        <f t="shared" si="119"/>
        <v>45504</v>
      </c>
      <c r="K2123" s="116" t="s">
        <v>13</v>
      </c>
    </row>
    <row r="2124" spans="1:11" x14ac:dyDescent="0.15">
      <c r="A2124" s="7" t="s">
        <v>2619</v>
      </c>
      <c r="B2124" s="66">
        <v>45476</v>
      </c>
      <c r="C2124" s="113" t="s">
        <v>1962</v>
      </c>
      <c r="D2124" s="126" t="s">
        <v>3970</v>
      </c>
      <c r="E2124" s="91">
        <v>0</v>
      </c>
      <c r="F2124" s="91">
        <v>2400</v>
      </c>
      <c r="G2124" s="92">
        <f t="shared" si="118"/>
        <v>414499.01999999967</v>
      </c>
      <c r="H2124" s="170"/>
      <c r="I2124" s="94">
        <f t="shared" si="120"/>
        <v>2400</v>
      </c>
      <c r="J2124" s="115">
        <f t="shared" si="119"/>
        <v>45504</v>
      </c>
      <c r="K2124" s="116" t="s">
        <v>1866</v>
      </c>
    </row>
    <row r="2125" spans="1:11" x14ac:dyDescent="0.15">
      <c r="A2125" s="7" t="s">
        <v>2619</v>
      </c>
      <c r="B2125" s="66">
        <v>45476</v>
      </c>
      <c r="C2125" s="113" t="s">
        <v>2723</v>
      </c>
      <c r="D2125" s="126" t="s">
        <v>3971</v>
      </c>
      <c r="E2125" s="91">
        <v>0</v>
      </c>
      <c r="F2125" s="91">
        <v>1500</v>
      </c>
      <c r="G2125" s="92">
        <f t="shared" si="118"/>
        <v>415999.01999999967</v>
      </c>
      <c r="H2125" s="170"/>
      <c r="I2125" s="94">
        <f t="shared" si="120"/>
        <v>1500</v>
      </c>
      <c r="J2125" s="115">
        <f t="shared" si="119"/>
        <v>45504</v>
      </c>
      <c r="K2125" s="116" t="s">
        <v>1866</v>
      </c>
    </row>
    <row r="2126" spans="1:11" x14ac:dyDescent="0.15">
      <c r="A2126" s="7" t="s">
        <v>2619</v>
      </c>
      <c r="B2126" s="66">
        <v>45476</v>
      </c>
      <c r="C2126" s="113" t="s">
        <v>2905</v>
      </c>
      <c r="D2126" s="126" t="s">
        <v>3972</v>
      </c>
      <c r="E2126" s="91">
        <v>1950.9</v>
      </c>
      <c r="F2126" s="91">
        <v>0</v>
      </c>
      <c r="G2126" s="92">
        <f t="shared" si="118"/>
        <v>414048.11999999965</v>
      </c>
      <c r="H2126" s="170"/>
      <c r="I2126" s="94">
        <f t="shared" si="120"/>
        <v>-1950.9</v>
      </c>
      <c r="J2126" s="115">
        <f t="shared" si="119"/>
        <v>45504</v>
      </c>
      <c r="K2126" s="116" t="s">
        <v>13</v>
      </c>
    </row>
    <row r="2127" spans="1:11" x14ac:dyDescent="0.15">
      <c r="A2127" s="7" t="s">
        <v>2619</v>
      </c>
      <c r="B2127" s="66">
        <v>45476</v>
      </c>
      <c r="C2127" s="113" t="s">
        <v>3111</v>
      </c>
      <c r="D2127" s="126" t="s">
        <v>3973</v>
      </c>
      <c r="E2127" s="91">
        <v>29315.56</v>
      </c>
      <c r="F2127" s="91">
        <v>0</v>
      </c>
      <c r="G2127" s="92">
        <f t="shared" si="118"/>
        <v>384732.55999999965</v>
      </c>
      <c r="H2127" s="170"/>
      <c r="I2127" s="94">
        <f t="shared" si="120"/>
        <v>-29315.56</v>
      </c>
      <c r="J2127" s="115">
        <f t="shared" si="119"/>
        <v>45504</v>
      </c>
      <c r="K2127" s="116" t="s">
        <v>13</v>
      </c>
    </row>
    <row r="2128" spans="1:11" x14ac:dyDescent="0.15">
      <c r="A2128" s="7" t="s">
        <v>2619</v>
      </c>
      <c r="B2128" s="66">
        <v>45476</v>
      </c>
      <c r="C2128" s="113" t="s">
        <v>3974</v>
      </c>
      <c r="D2128" s="126" t="s">
        <v>3975</v>
      </c>
      <c r="E2128" s="91">
        <v>540</v>
      </c>
      <c r="F2128" s="91">
        <v>0</v>
      </c>
      <c r="G2128" s="92">
        <f t="shared" si="118"/>
        <v>384192.55999999965</v>
      </c>
      <c r="H2128" s="170"/>
      <c r="I2128" s="94">
        <f t="shared" si="120"/>
        <v>-540</v>
      </c>
      <c r="J2128" s="115">
        <f t="shared" si="119"/>
        <v>45504</v>
      </c>
      <c r="K2128" s="116" t="s">
        <v>13</v>
      </c>
    </row>
    <row r="2129" spans="1:11" x14ac:dyDescent="0.15">
      <c r="A2129" s="7" t="s">
        <v>2619</v>
      </c>
      <c r="B2129" s="66">
        <v>45476</v>
      </c>
      <c r="C2129" s="113" t="s">
        <v>1995</v>
      </c>
      <c r="D2129" s="126" t="s">
        <v>3976</v>
      </c>
      <c r="E2129" s="91">
        <v>337.2</v>
      </c>
      <c r="F2129" s="91">
        <v>0</v>
      </c>
      <c r="G2129" s="92">
        <f t="shared" si="118"/>
        <v>383855.35999999964</v>
      </c>
      <c r="H2129" s="170"/>
      <c r="I2129" s="94">
        <f t="shared" si="120"/>
        <v>-337.2</v>
      </c>
      <c r="J2129" s="115">
        <f t="shared" si="119"/>
        <v>45504</v>
      </c>
      <c r="K2129" s="116" t="s">
        <v>13</v>
      </c>
    </row>
    <row r="2130" spans="1:11" x14ac:dyDescent="0.15">
      <c r="A2130" s="7" t="s">
        <v>2619</v>
      </c>
      <c r="B2130" s="66">
        <v>45476</v>
      </c>
      <c r="C2130" s="113" t="s">
        <v>3874</v>
      </c>
      <c r="D2130" s="126" t="s">
        <v>3977</v>
      </c>
      <c r="E2130" s="91">
        <v>18000</v>
      </c>
      <c r="F2130" s="91">
        <v>0</v>
      </c>
      <c r="G2130" s="92">
        <f t="shared" si="118"/>
        <v>365855.35999999964</v>
      </c>
      <c r="H2130" s="170"/>
      <c r="I2130" s="94">
        <f t="shared" si="120"/>
        <v>-18000</v>
      </c>
      <c r="J2130" s="115">
        <f t="shared" si="119"/>
        <v>45504</v>
      </c>
      <c r="K2130" s="116" t="s">
        <v>13</v>
      </c>
    </row>
    <row r="2131" spans="1:11" x14ac:dyDescent="0.15">
      <c r="A2131" s="7" t="s">
        <v>2619</v>
      </c>
      <c r="B2131" s="66">
        <v>45476</v>
      </c>
      <c r="C2131" s="113" t="s">
        <v>2700</v>
      </c>
      <c r="D2131" s="126" t="s">
        <v>3978</v>
      </c>
      <c r="E2131" s="91">
        <v>13200</v>
      </c>
      <c r="F2131" s="91">
        <v>0</v>
      </c>
      <c r="G2131" s="92">
        <f t="shared" si="118"/>
        <v>352655.35999999964</v>
      </c>
      <c r="H2131" s="170"/>
      <c r="I2131" s="94">
        <f t="shared" si="120"/>
        <v>-13200</v>
      </c>
      <c r="J2131" s="115">
        <f t="shared" si="119"/>
        <v>45504</v>
      </c>
      <c r="K2131" s="116" t="s">
        <v>13</v>
      </c>
    </row>
    <row r="2132" spans="1:11" x14ac:dyDescent="0.15">
      <c r="A2132" s="7" t="s">
        <v>2622</v>
      </c>
      <c r="B2132" s="66">
        <v>45476</v>
      </c>
      <c r="C2132" s="113" t="s">
        <v>1912</v>
      </c>
      <c r="D2132" s="126" t="s">
        <v>3979</v>
      </c>
      <c r="E2132" s="91">
        <v>1872</v>
      </c>
      <c r="F2132" s="91">
        <v>0</v>
      </c>
      <c r="G2132" s="92">
        <f t="shared" si="118"/>
        <v>350783.35999999964</v>
      </c>
      <c r="H2132" s="170"/>
      <c r="I2132" s="94">
        <f t="shared" si="120"/>
        <v>-1872</v>
      </c>
      <c r="J2132" s="115">
        <f t="shared" si="119"/>
        <v>45504</v>
      </c>
      <c r="K2132" s="116" t="s">
        <v>1872</v>
      </c>
    </row>
    <row r="2133" spans="1:11" x14ac:dyDescent="0.15">
      <c r="A2133" s="7" t="s">
        <v>2620</v>
      </c>
      <c r="B2133" s="66">
        <v>45476</v>
      </c>
      <c r="C2133" s="113" t="s">
        <v>1962</v>
      </c>
      <c r="D2133" s="126" t="s">
        <v>3980</v>
      </c>
      <c r="E2133" s="91">
        <v>0</v>
      </c>
      <c r="F2133" s="91">
        <v>6350.81</v>
      </c>
      <c r="G2133" s="92">
        <f t="shared" si="118"/>
        <v>357134.16999999963</v>
      </c>
      <c r="H2133" s="170"/>
      <c r="I2133" s="94">
        <f t="shared" si="120"/>
        <v>6350.81</v>
      </c>
      <c r="J2133" s="115">
        <f t="shared" si="119"/>
        <v>45504</v>
      </c>
      <c r="K2133" s="116" t="s">
        <v>2175</v>
      </c>
    </row>
    <row r="2134" spans="1:11" x14ac:dyDescent="0.15">
      <c r="A2134" s="7" t="s">
        <v>2620</v>
      </c>
      <c r="B2134" s="66">
        <v>45476</v>
      </c>
      <c r="C2134" s="113" t="s">
        <v>2146</v>
      </c>
      <c r="D2134" s="126" t="s">
        <v>3981</v>
      </c>
      <c r="E2134" s="91">
        <v>2086.5</v>
      </c>
      <c r="F2134" s="91">
        <v>0</v>
      </c>
      <c r="G2134" s="92">
        <f t="shared" si="118"/>
        <v>355047.66999999963</v>
      </c>
      <c r="H2134" s="170"/>
      <c r="I2134" s="94">
        <f t="shared" si="120"/>
        <v>-2086.5</v>
      </c>
      <c r="J2134" s="115">
        <f t="shared" si="119"/>
        <v>45504</v>
      </c>
      <c r="K2134" s="116" t="s">
        <v>1877</v>
      </c>
    </row>
    <row r="2135" spans="1:11" x14ac:dyDescent="0.15">
      <c r="A2135" s="7" t="s">
        <v>2620</v>
      </c>
      <c r="B2135" s="66">
        <v>45476</v>
      </c>
      <c r="C2135" s="113" t="s">
        <v>1912</v>
      </c>
      <c r="D2135" s="126" t="s">
        <v>3982</v>
      </c>
      <c r="E2135" s="91">
        <v>12000</v>
      </c>
      <c r="F2135" s="91">
        <v>0</v>
      </c>
      <c r="G2135" s="92">
        <f t="shared" si="118"/>
        <v>343047.66999999963</v>
      </c>
      <c r="H2135" s="170"/>
      <c r="I2135" s="94">
        <f t="shared" si="120"/>
        <v>-12000</v>
      </c>
      <c r="J2135" s="115">
        <f t="shared" si="119"/>
        <v>45504</v>
      </c>
      <c r="K2135" s="116" t="s">
        <v>1877</v>
      </c>
    </row>
    <row r="2136" spans="1:11" x14ac:dyDescent="0.15">
      <c r="A2136" s="7" t="s">
        <v>2620</v>
      </c>
      <c r="B2136" s="66">
        <v>45476</v>
      </c>
      <c r="C2136" s="113" t="s">
        <v>1912</v>
      </c>
      <c r="D2136" s="126" t="s">
        <v>3983</v>
      </c>
      <c r="E2136" s="91">
        <v>22899.95</v>
      </c>
      <c r="F2136" s="91">
        <v>0</v>
      </c>
      <c r="G2136" s="92">
        <f t="shared" si="118"/>
        <v>320147.71999999962</v>
      </c>
      <c r="H2136" s="170"/>
      <c r="I2136" s="94">
        <f t="shared" si="120"/>
        <v>-22899.95</v>
      </c>
      <c r="J2136" s="115">
        <f t="shared" si="119"/>
        <v>45504</v>
      </c>
      <c r="K2136" s="116" t="s">
        <v>1872</v>
      </c>
    </row>
    <row r="2137" spans="1:11" x14ac:dyDescent="0.15">
      <c r="A2137" s="7" t="s">
        <v>2620</v>
      </c>
      <c r="B2137" s="66">
        <v>45476</v>
      </c>
      <c r="C2137" s="113" t="s">
        <v>3565</v>
      </c>
      <c r="D2137" s="126" t="s">
        <v>3984</v>
      </c>
      <c r="E2137" s="91">
        <v>420</v>
      </c>
      <c r="F2137" s="91">
        <v>0</v>
      </c>
      <c r="G2137" s="92">
        <f t="shared" si="118"/>
        <v>319727.71999999962</v>
      </c>
      <c r="H2137" s="170"/>
      <c r="I2137" s="94">
        <f t="shared" si="120"/>
        <v>-420</v>
      </c>
      <c r="J2137" s="115">
        <f t="shared" si="119"/>
        <v>45504</v>
      </c>
      <c r="K2137" s="116" t="s">
        <v>1877</v>
      </c>
    </row>
    <row r="2138" spans="1:11" x14ac:dyDescent="0.15">
      <c r="A2138" s="7" t="s">
        <v>2620</v>
      </c>
      <c r="B2138" s="66">
        <v>45476</v>
      </c>
      <c r="C2138" s="113" t="s">
        <v>1909</v>
      </c>
      <c r="D2138" s="126" t="s">
        <v>3985</v>
      </c>
      <c r="E2138" s="91">
        <v>36.1</v>
      </c>
      <c r="F2138" s="91">
        <v>0</v>
      </c>
      <c r="G2138" s="92">
        <f t="shared" si="118"/>
        <v>319691.61999999965</v>
      </c>
      <c r="H2138" s="170"/>
      <c r="I2138" s="94">
        <f t="shared" si="120"/>
        <v>-36.1</v>
      </c>
      <c r="J2138" s="115">
        <f t="shared" si="119"/>
        <v>45504</v>
      </c>
      <c r="K2138" s="116" t="s">
        <v>1877</v>
      </c>
    </row>
    <row r="2139" spans="1:11" x14ac:dyDescent="0.15">
      <c r="A2139" s="7" t="s">
        <v>2620</v>
      </c>
      <c r="B2139" s="66">
        <v>45476</v>
      </c>
      <c r="C2139" s="113" t="s">
        <v>1912</v>
      </c>
      <c r="D2139" s="126" t="s">
        <v>3986</v>
      </c>
      <c r="E2139" s="91">
        <v>1262.4000000000001</v>
      </c>
      <c r="F2139" s="91">
        <v>0</v>
      </c>
      <c r="G2139" s="92">
        <f t="shared" si="118"/>
        <v>318429.21999999962</v>
      </c>
      <c r="H2139" s="170"/>
      <c r="I2139" s="94">
        <f t="shared" si="120"/>
        <v>-1262.4000000000001</v>
      </c>
      <c r="J2139" s="115">
        <f t="shared" si="119"/>
        <v>45504</v>
      </c>
      <c r="K2139" s="116" t="s">
        <v>1877</v>
      </c>
    </row>
    <row r="2140" spans="1:11" x14ac:dyDescent="0.15">
      <c r="A2140" s="7" t="s">
        <v>2620</v>
      </c>
      <c r="B2140" s="66">
        <v>45476</v>
      </c>
      <c r="C2140" s="113" t="s">
        <v>3987</v>
      </c>
      <c r="D2140" s="126" t="s">
        <v>3988</v>
      </c>
      <c r="E2140" s="91">
        <v>432</v>
      </c>
      <c r="F2140" s="91">
        <v>0</v>
      </c>
      <c r="G2140" s="92">
        <f t="shared" si="118"/>
        <v>317997.21999999962</v>
      </c>
      <c r="H2140" s="170"/>
      <c r="I2140" s="94">
        <f t="shared" si="120"/>
        <v>-432</v>
      </c>
      <c r="J2140" s="115">
        <f t="shared" si="119"/>
        <v>45504</v>
      </c>
      <c r="K2140" s="116" t="s">
        <v>1877</v>
      </c>
    </row>
    <row r="2141" spans="1:11" x14ac:dyDescent="0.15">
      <c r="A2141" s="7" t="s">
        <v>2620</v>
      </c>
      <c r="B2141" s="66">
        <v>45476</v>
      </c>
      <c r="C2141" s="113" t="s">
        <v>2146</v>
      </c>
      <c r="D2141" s="126" t="s">
        <v>3989</v>
      </c>
      <c r="E2141" s="91">
        <v>258</v>
      </c>
      <c r="F2141" s="91">
        <v>0</v>
      </c>
      <c r="G2141" s="92">
        <f t="shared" si="118"/>
        <v>317739.21999999962</v>
      </c>
      <c r="H2141" s="170"/>
      <c r="I2141" s="94">
        <f t="shared" si="120"/>
        <v>-258</v>
      </c>
      <c r="J2141" s="115">
        <f t="shared" si="119"/>
        <v>45504</v>
      </c>
      <c r="K2141" s="116" t="s">
        <v>1881</v>
      </c>
    </row>
    <row r="2142" spans="1:11" x14ac:dyDescent="0.15">
      <c r="A2142" s="7" t="s">
        <v>2620</v>
      </c>
      <c r="B2142" s="66">
        <v>45476</v>
      </c>
      <c r="C2142" s="113" t="s">
        <v>2146</v>
      </c>
      <c r="D2142" s="126" t="s">
        <v>3990</v>
      </c>
      <c r="E2142" s="91">
        <v>174</v>
      </c>
      <c r="F2142" s="91">
        <v>0</v>
      </c>
      <c r="G2142" s="92">
        <f t="shared" si="118"/>
        <v>317565.21999999962</v>
      </c>
      <c r="H2142" s="170"/>
      <c r="I2142" s="94">
        <f t="shared" si="120"/>
        <v>-174</v>
      </c>
      <c r="J2142" s="115">
        <f t="shared" si="119"/>
        <v>45504</v>
      </c>
      <c r="K2142" s="116" t="s">
        <v>1881</v>
      </c>
    </row>
    <row r="2143" spans="1:11" x14ac:dyDescent="0.15">
      <c r="A2143" s="7" t="s">
        <v>2620</v>
      </c>
      <c r="B2143" s="66">
        <v>45476</v>
      </c>
      <c r="C2143" s="113" t="s">
        <v>1922</v>
      </c>
      <c r="D2143" s="126" t="s">
        <v>3991</v>
      </c>
      <c r="E2143" s="91">
        <v>379</v>
      </c>
      <c r="F2143" s="91">
        <v>0</v>
      </c>
      <c r="G2143" s="92">
        <f t="shared" si="118"/>
        <v>317186.21999999962</v>
      </c>
      <c r="H2143" s="170"/>
      <c r="I2143" s="94">
        <f t="shared" si="120"/>
        <v>-379</v>
      </c>
      <c r="J2143" s="115">
        <f t="shared" si="119"/>
        <v>45504</v>
      </c>
      <c r="K2143" s="116" t="s">
        <v>13</v>
      </c>
    </row>
    <row r="2144" spans="1:11" x14ac:dyDescent="0.15">
      <c r="A2144" s="7" t="s">
        <v>2620</v>
      </c>
      <c r="B2144" s="66">
        <v>45476</v>
      </c>
      <c r="C2144" s="113" t="s">
        <v>1912</v>
      </c>
      <c r="D2144" s="126" t="s">
        <v>3992</v>
      </c>
      <c r="E2144" s="91">
        <v>1800</v>
      </c>
      <c r="F2144" s="91">
        <v>0</v>
      </c>
      <c r="G2144" s="92">
        <f t="shared" si="118"/>
        <v>315386.21999999962</v>
      </c>
      <c r="H2144" s="170"/>
      <c r="I2144" s="94">
        <f t="shared" si="120"/>
        <v>-1800</v>
      </c>
      <c r="J2144" s="115">
        <f t="shared" si="119"/>
        <v>45504</v>
      </c>
      <c r="K2144" s="116" t="s">
        <v>1877</v>
      </c>
    </row>
    <row r="2145" spans="1:11" x14ac:dyDescent="0.15">
      <c r="A2145" s="7" t="s">
        <v>2620</v>
      </c>
      <c r="B2145" s="66">
        <v>45476</v>
      </c>
      <c r="C2145" s="113" t="s">
        <v>2146</v>
      </c>
      <c r="D2145" s="126" t="s">
        <v>3993</v>
      </c>
      <c r="E2145" s="91">
        <v>174</v>
      </c>
      <c r="F2145" s="91">
        <v>0</v>
      </c>
      <c r="G2145" s="92">
        <f t="shared" si="118"/>
        <v>315212.21999999962</v>
      </c>
      <c r="H2145" s="170"/>
      <c r="I2145" s="94">
        <f t="shared" si="120"/>
        <v>-174</v>
      </c>
      <c r="J2145" s="115">
        <f t="shared" si="119"/>
        <v>45504</v>
      </c>
      <c r="K2145" s="116" t="s">
        <v>1881</v>
      </c>
    </row>
    <row r="2146" spans="1:11" x14ac:dyDescent="0.15">
      <c r="A2146" s="7" t="s">
        <v>2620</v>
      </c>
      <c r="B2146" s="66">
        <v>45476</v>
      </c>
      <c r="C2146" s="113" t="s">
        <v>1912</v>
      </c>
      <c r="D2146" s="126" t="s">
        <v>3994</v>
      </c>
      <c r="E2146" s="91">
        <v>404.5</v>
      </c>
      <c r="F2146" s="91">
        <v>0</v>
      </c>
      <c r="G2146" s="92">
        <f t="shared" si="118"/>
        <v>314807.71999999962</v>
      </c>
      <c r="H2146" s="170"/>
      <c r="I2146" s="94">
        <f t="shared" si="120"/>
        <v>-404.5</v>
      </c>
      <c r="J2146" s="115">
        <f t="shared" si="119"/>
        <v>45504</v>
      </c>
      <c r="K2146" s="116" t="s">
        <v>1873</v>
      </c>
    </row>
    <row r="2147" spans="1:11" x14ac:dyDescent="0.15">
      <c r="A2147" s="7" t="s">
        <v>2620</v>
      </c>
      <c r="B2147" s="66">
        <v>45476</v>
      </c>
      <c r="C2147" s="113" t="s">
        <v>1912</v>
      </c>
      <c r="D2147" s="126" t="s">
        <v>3995</v>
      </c>
      <c r="E2147" s="91">
        <v>2368.8000000000002</v>
      </c>
      <c r="F2147" s="91">
        <v>0</v>
      </c>
      <c r="G2147" s="92">
        <f t="shared" si="118"/>
        <v>312438.91999999963</v>
      </c>
      <c r="H2147" s="170"/>
      <c r="I2147" s="94">
        <f t="shared" si="120"/>
        <v>-2368.8000000000002</v>
      </c>
      <c r="J2147" s="115">
        <f t="shared" si="119"/>
        <v>45504</v>
      </c>
      <c r="K2147" s="116" t="s">
        <v>1877</v>
      </c>
    </row>
    <row r="2148" spans="1:11" x14ac:dyDescent="0.15">
      <c r="A2148" s="7" t="s">
        <v>2620</v>
      </c>
      <c r="B2148" s="66">
        <v>45476</v>
      </c>
      <c r="C2148" s="113" t="s">
        <v>1912</v>
      </c>
      <c r="D2148" s="126" t="s">
        <v>3996</v>
      </c>
      <c r="E2148" s="91">
        <v>1061.1199999999999</v>
      </c>
      <c r="F2148" s="91">
        <v>0</v>
      </c>
      <c r="G2148" s="92">
        <f t="shared" si="118"/>
        <v>311377.79999999964</v>
      </c>
      <c r="H2148" s="170"/>
      <c r="I2148" s="94">
        <f t="shared" si="120"/>
        <v>-1061.1199999999999</v>
      </c>
      <c r="J2148" s="115">
        <f t="shared" si="119"/>
        <v>45504</v>
      </c>
      <c r="K2148" s="116" t="s">
        <v>1877</v>
      </c>
    </row>
    <row r="2149" spans="1:11" x14ac:dyDescent="0.15">
      <c r="A2149" s="7" t="s">
        <v>2620</v>
      </c>
      <c r="B2149" s="66">
        <v>45476</v>
      </c>
      <c r="C2149" s="113" t="s">
        <v>1912</v>
      </c>
      <c r="D2149" s="126" t="s">
        <v>3997</v>
      </c>
      <c r="E2149" s="91">
        <v>1620</v>
      </c>
      <c r="F2149" s="91">
        <v>0</v>
      </c>
      <c r="G2149" s="92">
        <f t="shared" si="118"/>
        <v>309757.79999999964</v>
      </c>
      <c r="H2149" s="170"/>
      <c r="I2149" s="94">
        <f t="shared" si="120"/>
        <v>-1620</v>
      </c>
      <c r="J2149" s="115">
        <f t="shared" si="119"/>
        <v>45504</v>
      </c>
      <c r="K2149" s="116" t="s">
        <v>1877</v>
      </c>
    </row>
    <row r="2150" spans="1:11" x14ac:dyDescent="0.15">
      <c r="A2150" s="7" t="s">
        <v>2620</v>
      </c>
      <c r="B2150" s="66">
        <v>45476</v>
      </c>
      <c r="C2150" s="113" t="s">
        <v>1912</v>
      </c>
      <c r="D2150" s="126" t="s">
        <v>3998</v>
      </c>
      <c r="E2150" s="91">
        <v>1710</v>
      </c>
      <c r="F2150" s="91">
        <v>0</v>
      </c>
      <c r="G2150" s="92">
        <f t="shared" si="118"/>
        <v>308047.79999999964</v>
      </c>
      <c r="H2150" s="170"/>
      <c r="I2150" s="94">
        <f t="shared" si="120"/>
        <v>-1710</v>
      </c>
      <c r="J2150" s="115">
        <f t="shared" si="119"/>
        <v>45504</v>
      </c>
      <c r="K2150" s="116" t="s">
        <v>1877</v>
      </c>
    </row>
    <row r="2151" spans="1:11" x14ac:dyDescent="0.15">
      <c r="A2151" s="7" t="s">
        <v>2620</v>
      </c>
      <c r="B2151" s="66">
        <v>45476</v>
      </c>
      <c r="C2151" s="113" t="s">
        <v>1912</v>
      </c>
      <c r="D2151" s="126" t="s">
        <v>3999</v>
      </c>
      <c r="E2151" s="91">
        <v>5835.45</v>
      </c>
      <c r="F2151" s="91">
        <v>0</v>
      </c>
      <c r="G2151" s="92">
        <f t="shared" si="118"/>
        <v>302212.34999999963</v>
      </c>
      <c r="H2151" s="170"/>
      <c r="I2151" s="94">
        <f t="shared" si="120"/>
        <v>-5835.45</v>
      </c>
      <c r="J2151" s="115">
        <f t="shared" si="119"/>
        <v>45504</v>
      </c>
      <c r="K2151" s="116" t="s">
        <v>1877</v>
      </c>
    </row>
    <row r="2152" spans="1:11" x14ac:dyDescent="0.15">
      <c r="A2152" s="7" t="s">
        <v>2620</v>
      </c>
      <c r="B2152" s="66">
        <v>45476</v>
      </c>
      <c r="C2152" s="113" t="s">
        <v>2160</v>
      </c>
      <c r="D2152" s="126" t="s">
        <v>4000</v>
      </c>
      <c r="E2152" s="91">
        <v>228</v>
      </c>
      <c r="F2152" s="91">
        <v>0</v>
      </c>
      <c r="G2152" s="92">
        <f t="shared" ref="G2152:G2215" si="121">G2151+F2152-E2152</f>
        <v>301984.34999999963</v>
      </c>
      <c r="H2152" s="170"/>
      <c r="I2152" s="94">
        <f t="shared" si="120"/>
        <v>-228</v>
      </c>
      <c r="J2152" s="115">
        <f t="shared" ref="J2152:J2215" si="122">EOMONTH(B2152,0)</f>
        <v>45504</v>
      </c>
      <c r="K2152" s="116" t="s">
        <v>1873</v>
      </c>
    </row>
    <row r="2153" spans="1:11" x14ac:dyDescent="0.15">
      <c r="A2153" s="7" t="s">
        <v>2620</v>
      </c>
      <c r="B2153" s="66">
        <v>45476</v>
      </c>
      <c r="C2153" s="113" t="s">
        <v>2146</v>
      </c>
      <c r="D2153" s="126" t="s">
        <v>4001</v>
      </c>
      <c r="E2153" s="91">
        <v>2997</v>
      </c>
      <c r="F2153" s="91">
        <v>0</v>
      </c>
      <c r="G2153" s="92">
        <f t="shared" si="121"/>
        <v>298987.34999999963</v>
      </c>
      <c r="H2153" s="170"/>
      <c r="I2153" s="94">
        <f t="shared" si="120"/>
        <v>-2997</v>
      </c>
      <c r="J2153" s="115">
        <f t="shared" si="122"/>
        <v>45504</v>
      </c>
      <c r="K2153" s="116" t="s">
        <v>1881</v>
      </c>
    </row>
    <row r="2154" spans="1:11" x14ac:dyDescent="0.15">
      <c r="A2154" s="7" t="s">
        <v>2620</v>
      </c>
      <c r="B2154" s="66">
        <v>45476</v>
      </c>
      <c r="C2154" s="113" t="s">
        <v>2153</v>
      </c>
      <c r="D2154" s="126" t="s">
        <v>4002</v>
      </c>
      <c r="E2154" s="91">
        <v>1177.6199999999999</v>
      </c>
      <c r="F2154" s="91">
        <v>0</v>
      </c>
      <c r="G2154" s="92">
        <f t="shared" si="121"/>
        <v>297809.72999999963</v>
      </c>
      <c r="H2154" s="170"/>
      <c r="I2154" s="94">
        <f t="shared" si="120"/>
        <v>-1177.6199999999999</v>
      </c>
      <c r="J2154" s="115">
        <f t="shared" si="122"/>
        <v>45504</v>
      </c>
      <c r="K2154" s="116" t="s">
        <v>1873</v>
      </c>
    </row>
    <row r="2155" spans="1:11" x14ac:dyDescent="0.15">
      <c r="A2155" s="7" t="s">
        <v>2620</v>
      </c>
      <c r="B2155" s="66">
        <v>45476</v>
      </c>
      <c r="C2155" s="113" t="s">
        <v>1939</v>
      </c>
      <c r="D2155" s="126" t="s">
        <v>4003</v>
      </c>
      <c r="E2155" s="91">
        <v>104.45</v>
      </c>
      <c r="F2155" s="91">
        <v>0</v>
      </c>
      <c r="G2155" s="92">
        <f t="shared" si="121"/>
        <v>297705.27999999962</v>
      </c>
      <c r="H2155" s="170"/>
      <c r="I2155" s="94">
        <f t="shared" si="120"/>
        <v>-104.45</v>
      </c>
      <c r="J2155" s="115">
        <f t="shared" si="122"/>
        <v>45504</v>
      </c>
      <c r="K2155" s="116" t="s">
        <v>1877</v>
      </c>
    </row>
    <row r="2156" spans="1:11" x14ac:dyDescent="0.15">
      <c r="A2156" s="7" t="s">
        <v>2620</v>
      </c>
      <c r="B2156" s="66">
        <v>45476</v>
      </c>
      <c r="C2156" s="113" t="s">
        <v>1939</v>
      </c>
      <c r="D2156" s="126" t="s">
        <v>4004</v>
      </c>
      <c r="E2156" s="91">
        <v>17.75</v>
      </c>
      <c r="F2156" s="91">
        <v>0</v>
      </c>
      <c r="G2156" s="92">
        <f t="shared" si="121"/>
        <v>297687.52999999962</v>
      </c>
      <c r="H2156" s="170"/>
      <c r="I2156" s="94">
        <f t="shared" si="120"/>
        <v>-17.75</v>
      </c>
      <c r="J2156" s="115">
        <f t="shared" si="122"/>
        <v>45504</v>
      </c>
      <c r="K2156" s="116" t="s">
        <v>1882</v>
      </c>
    </row>
    <row r="2157" spans="1:11" x14ac:dyDescent="0.15">
      <c r="A2157" s="7" t="s">
        <v>2620</v>
      </c>
      <c r="B2157" s="66">
        <v>45476</v>
      </c>
      <c r="C2157" s="113" t="s">
        <v>1939</v>
      </c>
      <c r="D2157" s="126" t="s">
        <v>4005</v>
      </c>
      <c r="E2157" s="91">
        <v>16.739999999999998</v>
      </c>
      <c r="F2157" s="91">
        <v>0</v>
      </c>
      <c r="G2157" s="92">
        <f t="shared" si="121"/>
        <v>297670.78999999963</v>
      </c>
      <c r="H2157" s="170"/>
      <c r="I2157" s="94">
        <f t="shared" si="120"/>
        <v>-16.739999999999998</v>
      </c>
      <c r="J2157" s="115">
        <f t="shared" si="122"/>
        <v>45504</v>
      </c>
      <c r="K2157" s="116" t="s">
        <v>1877</v>
      </c>
    </row>
    <row r="2158" spans="1:11" x14ac:dyDescent="0.15">
      <c r="A2158" s="7" t="s">
        <v>2620</v>
      </c>
      <c r="B2158" s="66">
        <v>45476</v>
      </c>
      <c r="C2158" s="113" t="s">
        <v>1939</v>
      </c>
      <c r="D2158" s="126" t="s">
        <v>4006</v>
      </c>
      <c r="E2158" s="91">
        <v>179.31</v>
      </c>
      <c r="F2158" s="91">
        <v>0</v>
      </c>
      <c r="G2158" s="92">
        <f t="shared" si="121"/>
        <v>297491.47999999963</v>
      </c>
      <c r="H2158" s="170"/>
      <c r="I2158" s="94">
        <f t="shared" si="120"/>
        <v>-179.31</v>
      </c>
      <c r="J2158" s="115">
        <f t="shared" si="122"/>
        <v>45504</v>
      </c>
      <c r="K2158" s="116" t="s">
        <v>1877</v>
      </c>
    </row>
    <row r="2159" spans="1:11" x14ac:dyDescent="0.15">
      <c r="A2159" s="7" t="s">
        <v>2620</v>
      </c>
      <c r="B2159" s="66">
        <v>45476</v>
      </c>
      <c r="C2159" s="113" t="s">
        <v>1870</v>
      </c>
      <c r="D2159" s="126"/>
      <c r="E2159" s="91">
        <v>0</v>
      </c>
      <c r="F2159" s="91">
        <v>3495.68</v>
      </c>
      <c r="G2159" s="92">
        <f t="shared" si="121"/>
        <v>300987.15999999963</v>
      </c>
      <c r="H2159" s="170"/>
      <c r="I2159" s="94">
        <f t="shared" si="120"/>
        <v>3495.68</v>
      </c>
      <c r="J2159" s="115">
        <f t="shared" si="122"/>
        <v>45504</v>
      </c>
      <c r="K2159" s="116" t="s">
        <v>1866</v>
      </c>
    </row>
    <row r="2160" spans="1:11" x14ac:dyDescent="0.15">
      <c r="A2160" s="7" t="s">
        <v>2620</v>
      </c>
      <c r="B2160" s="66">
        <v>45477</v>
      </c>
      <c r="C2160" s="113" t="s">
        <v>2704</v>
      </c>
      <c r="D2160" s="126" t="s">
        <v>4007</v>
      </c>
      <c r="E2160" s="91">
        <v>0</v>
      </c>
      <c r="F2160" s="91">
        <v>5618.02</v>
      </c>
      <c r="G2160" s="92">
        <f t="shared" si="121"/>
        <v>306605.17999999964</v>
      </c>
      <c r="H2160" s="170"/>
      <c r="I2160" s="94">
        <f t="shared" si="120"/>
        <v>5618.02</v>
      </c>
      <c r="J2160" s="115">
        <f t="shared" si="122"/>
        <v>45504</v>
      </c>
      <c r="K2160" s="116" t="s">
        <v>2175</v>
      </c>
    </row>
    <row r="2161" spans="1:11" x14ac:dyDescent="0.15">
      <c r="A2161" s="7" t="s">
        <v>2620</v>
      </c>
      <c r="B2161" s="66">
        <v>45477</v>
      </c>
      <c r="C2161" s="113" t="s">
        <v>2089</v>
      </c>
      <c r="D2161" s="126" t="s">
        <v>4008</v>
      </c>
      <c r="E2161" s="91">
        <v>0</v>
      </c>
      <c r="F2161" s="91">
        <v>3615.07</v>
      </c>
      <c r="G2161" s="92">
        <f t="shared" si="121"/>
        <v>310220.24999999965</v>
      </c>
      <c r="H2161" s="170"/>
      <c r="I2161" s="94">
        <f t="shared" si="120"/>
        <v>3615.07</v>
      </c>
      <c r="J2161" s="115">
        <f t="shared" si="122"/>
        <v>45504</v>
      </c>
      <c r="K2161" s="116" t="s">
        <v>2175</v>
      </c>
    </row>
    <row r="2162" spans="1:11" x14ac:dyDescent="0.15">
      <c r="A2162" s="7" t="s">
        <v>2619</v>
      </c>
      <c r="B2162" s="66">
        <v>45477</v>
      </c>
      <c r="C2162" s="113" t="s">
        <v>2100</v>
      </c>
      <c r="D2162" s="126" t="s">
        <v>4009</v>
      </c>
      <c r="E2162" s="91">
        <v>0</v>
      </c>
      <c r="F2162" s="91">
        <v>5400</v>
      </c>
      <c r="G2162" s="92">
        <f t="shared" si="121"/>
        <v>315620.24999999965</v>
      </c>
      <c r="H2162" s="170"/>
      <c r="I2162" s="94">
        <f t="shared" si="120"/>
        <v>5400</v>
      </c>
      <c r="J2162" s="115">
        <f t="shared" si="122"/>
        <v>45504</v>
      </c>
      <c r="K2162" s="116" t="s">
        <v>1866</v>
      </c>
    </row>
    <row r="2163" spans="1:11" x14ac:dyDescent="0.15">
      <c r="A2163" s="7" t="s">
        <v>2619</v>
      </c>
      <c r="B2163" s="66">
        <v>45477</v>
      </c>
      <c r="C2163" s="113" t="s">
        <v>2089</v>
      </c>
      <c r="D2163" s="126" t="s">
        <v>4010</v>
      </c>
      <c r="E2163" s="91">
        <v>0</v>
      </c>
      <c r="F2163" s="91">
        <v>13500</v>
      </c>
      <c r="G2163" s="92">
        <f t="shared" si="121"/>
        <v>329120.24999999965</v>
      </c>
      <c r="H2163" s="170"/>
      <c r="I2163" s="94">
        <f t="shared" si="120"/>
        <v>13500</v>
      </c>
      <c r="J2163" s="115">
        <f t="shared" si="122"/>
        <v>45504</v>
      </c>
      <c r="K2163" s="116" t="s">
        <v>1866</v>
      </c>
    </row>
    <row r="2164" spans="1:11" x14ac:dyDescent="0.15">
      <c r="A2164" s="7" t="s">
        <v>2619</v>
      </c>
      <c r="B2164" s="66">
        <v>45477</v>
      </c>
      <c r="C2164" s="113" t="s">
        <v>3383</v>
      </c>
      <c r="D2164" s="126" t="s">
        <v>4011</v>
      </c>
      <c r="E2164" s="91">
        <v>0</v>
      </c>
      <c r="F2164" s="91">
        <v>1560</v>
      </c>
      <c r="G2164" s="92">
        <f t="shared" si="121"/>
        <v>330680.24999999965</v>
      </c>
      <c r="H2164" s="170"/>
      <c r="I2164" s="94">
        <f t="shared" si="120"/>
        <v>1560</v>
      </c>
      <c r="J2164" s="115">
        <f t="shared" si="122"/>
        <v>45504</v>
      </c>
      <c r="K2164" s="116" t="s">
        <v>1866</v>
      </c>
    </row>
    <row r="2165" spans="1:11" x14ac:dyDescent="0.15">
      <c r="A2165" s="7" t="s">
        <v>2619</v>
      </c>
      <c r="B2165" s="66">
        <v>45478</v>
      </c>
      <c r="C2165" s="113" t="s">
        <v>2638</v>
      </c>
      <c r="D2165" s="126" t="s">
        <v>4012</v>
      </c>
      <c r="E2165" s="91">
        <v>0</v>
      </c>
      <c r="F2165" s="91">
        <v>1320</v>
      </c>
      <c r="G2165" s="92">
        <f t="shared" si="121"/>
        <v>332000.24999999965</v>
      </c>
      <c r="H2165" s="170"/>
      <c r="I2165" s="94">
        <f t="shared" si="120"/>
        <v>1320</v>
      </c>
      <c r="J2165" s="115">
        <f t="shared" si="122"/>
        <v>45504</v>
      </c>
      <c r="K2165" s="116" t="s">
        <v>1866</v>
      </c>
    </row>
    <row r="2166" spans="1:11" x14ac:dyDescent="0.15">
      <c r="A2166" s="7" t="s">
        <v>2619</v>
      </c>
      <c r="B2166" s="66">
        <v>45478</v>
      </c>
      <c r="C2166" s="113" t="s">
        <v>2077</v>
      </c>
      <c r="D2166" s="126" t="s">
        <v>4013</v>
      </c>
      <c r="E2166" s="91">
        <v>0</v>
      </c>
      <c r="F2166" s="91">
        <v>2061.9299999999998</v>
      </c>
      <c r="G2166" s="92">
        <f t="shared" si="121"/>
        <v>334062.17999999964</v>
      </c>
      <c r="H2166" s="170"/>
      <c r="I2166" s="94">
        <f t="shared" si="120"/>
        <v>2061.9299999999998</v>
      </c>
      <c r="J2166" s="115">
        <f t="shared" si="122"/>
        <v>45504</v>
      </c>
      <c r="K2166" s="116" t="s">
        <v>2175</v>
      </c>
    </row>
    <row r="2167" spans="1:11" x14ac:dyDescent="0.15">
      <c r="A2167" s="7" t="s">
        <v>2619</v>
      </c>
      <c r="B2167" s="66">
        <v>45478</v>
      </c>
      <c r="C2167" s="113" t="s">
        <v>3396</v>
      </c>
      <c r="D2167" s="126" t="s">
        <v>4014</v>
      </c>
      <c r="E2167" s="91">
        <v>0</v>
      </c>
      <c r="F2167" s="91">
        <v>1200</v>
      </c>
      <c r="G2167" s="92">
        <f t="shared" si="121"/>
        <v>335262.17999999964</v>
      </c>
      <c r="H2167" s="170"/>
      <c r="I2167" s="94">
        <f t="shared" si="120"/>
        <v>1200</v>
      </c>
      <c r="J2167" s="115">
        <f t="shared" si="122"/>
        <v>45504</v>
      </c>
      <c r="K2167" s="116" t="s">
        <v>1866</v>
      </c>
    </row>
    <row r="2168" spans="1:11" x14ac:dyDescent="0.15">
      <c r="A2168" s="7" t="s">
        <v>2619</v>
      </c>
      <c r="B2168" s="66">
        <v>45478</v>
      </c>
      <c r="C2168" s="113" t="s">
        <v>1892</v>
      </c>
      <c r="D2168" s="126" t="s">
        <v>3758</v>
      </c>
      <c r="E2168" s="91">
        <v>529.73</v>
      </c>
      <c r="F2168" s="91">
        <v>0</v>
      </c>
      <c r="G2168" s="92">
        <f t="shared" si="121"/>
        <v>334732.44999999966</v>
      </c>
      <c r="H2168" s="170"/>
      <c r="I2168" s="94">
        <f t="shared" si="120"/>
        <v>-529.73</v>
      </c>
      <c r="J2168" s="115">
        <f t="shared" si="122"/>
        <v>45504</v>
      </c>
      <c r="K2168" s="116" t="s">
        <v>1878</v>
      </c>
    </row>
    <row r="2169" spans="1:11" x14ac:dyDescent="0.15">
      <c r="A2169" s="7" t="s">
        <v>2619</v>
      </c>
      <c r="B2169" s="66">
        <v>45478</v>
      </c>
      <c r="C2169" s="113" t="s">
        <v>1892</v>
      </c>
      <c r="D2169" s="126" t="s">
        <v>3512</v>
      </c>
      <c r="E2169" s="91">
        <v>1545</v>
      </c>
      <c r="F2169" s="91">
        <v>0</v>
      </c>
      <c r="G2169" s="92">
        <f t="shared" si="121"/>
        <v>333187.44999999966</v>
      </c>
      <c r="H2169" s="170"/>
      <c r="I2169" s="94">
        <f t="shared" si="120"/>
        <v>-1545</v>
      </c>
      <c r="J2169" s="115">
        <f t="shared" si="122"/>
        <v>45504</v>
      </c>
      <c r="K2169" s="116" t="s">
        <v>1878</v>
      </c>
    </row>
    <row r="2170" spans="1:11" x14ac:dyDescent="0.15">
      <c r="A2170" s="7" t="s">
        <v>2619</v>
      </c>
      <c r="B2170" s="66">
        <v>45478</v>
      </c>
      <c r="C2170" s="113" t="s">
        <v>1892</v>
      </c>
      <c r="D2170" s="126" t="s">
        <v>3513</v>
      </c>
      <c r="E2170" s="91">
        <v>1811</v>
      </c>
      <c r="F2170" s="91">
        <v>0</v>
      </c>
      <c r="G2170" s="92">
        <f t="shared" si="121"/>
        <v>331376.44999999966</v>
      </c>
      <c r="H2170" s="170"/>
      <c r="I2170" s="94">
        <f t="shared" si="120"/>
        <v>-1811</v>
      </c>
      <c r="J2170" s="115">
        <f t="shared" si="122"/>
        <v>45504</v>
      </c>
      <c r="K2170" s="116" t="s">
        <v>1878</v>
      </c>
    </row>
    <row r="2171" spans="1:11" x14ac:dyDescent="0.15">
      <c r="A2171" s="7" t="s">
        <v>2619</v>
      </c>
      <c r="B2171" s="66">
        <v>45478</v>
      </c>
      <c r="C2171" s="113" t="s">
        <v>1892</v>
      </c>
      <c r="D2171" s="126" t="s">
        <v>3516</v>
      </c>
      <c r="E2171" s="91">
        <v>620</v>
      </c>
      <c r="F2171" s="91">
        <v>0</v>
      </c>
      <c r="G2171" s="92">
        <f t="shared" si="121"/>
        <v>330756.44999999966</v>
      </c>
      <c r="H2171" s="170"/>
      <c r="I2171" s="94">
        <f t="shared" si="120"/>
        <v>-620</v>
      </c>
      <c r="J2171" s="115">
        <f t="shared" si="122"/>
        <v>45504</v>
      </c>
      <c r="K2171" s="116" t="s">
        <v>1878</v>
      </c>
    </row>
    <row r="2172" spans="1:11" x14ac:dyDescent="0.15">
      <c r="A2172" s="7" t="s">
        <v>2619</v>
      </c>
      <c r="B2172" s="66">
        <v>45478</v>
      </c>
      <c r="C2172" s="113" t="s">
        <v>1892</v>
      </c>
      <c r="D2172" s="126" t="s">
        <v>1959</v>
      </c>
      <c r="E2172" s="91">
        <v>1640</v>
      </c>
      <c r="F2172" s="91">
        <v>0</v>
      </c>
      <c r="G2172" s="92">
        <f t="shared" si="121"/>
        <v>329116.44999999966</v>
      </c>
      <c r="H2172" s="170"/>
      <c r="I2172" s="94">
        <f t="shared" si="120"/>
        <v>-1640</v>
      </c>
      <c r="J2172" s="115">
        <f t="shared" si="122"/>
        <v>45504</v>
      </c>
      <c r="K2172" s="116" t="s">
        <v>1878</v>
      </c>
    </row>
    <row r="2173" spans="1:11" x14ac:dyDescent="0.15">
      <c r="A2173" s="7" t="s">
        <v>2619</v>
      </c>
      <c r="B2173" s="66">
        <v>45478</v>
      </c>
      <c r="C2173" s="113" t="s">
        <v>1892</v>
      </c>
      <c r="D2173" s="126" t="s">
        <v>3582</v>
      </c>
      <c r="E2173" s="91">
        <v>1812</v>
      </c>
      <c r="F2173" s="91">
        <v>0</v>
      </c>
      <c r="G2173" s="92">
        <f t="shared" si="121"/>
        <v>327304.44999999966</v>
      </c>
      <c r="H2173" s="170"/>
      <c r="I2173" s="94">
        <f t="shared" si="120"/>
        <v>-1812</v>
      </c>
      <c r="J2173" s="115">
        <f t="shared" si="122"/>
        <v>45504</v>
      </c>
      <c r="K2173" s="116" t="s">
        <v>1878</v>
      </c>
    </row>
    <row r="2174" spans="1:11" x14ac:dyDescent="0.15">
      <c r="A2174" s="7" t="s">
        <v>2619</v>
      </c>
      <c r="B2174" s="66">
        <v>45478</v>
      </c>
      <c r="C2174" s="113" t="s">
        <v>1892</v>
      </c>
      <c r="D2174" s="126" t="s">
        <v>1938</v>
      </c>
      <c r="E2174" s="91">
        <v>582</v>
      </c>
      <c r="F2174" s="91">
        <v>0</v>
      </c>
      <c r="G2174" s="92">
        <f t="shared" si="121"/>
        <v>326722.44999999966</v>
      </c>
      <c r="H2174" s="170"/>
      <c r="I2174" s="94">
        <f t="shared" si="120"/>
        <v>-582</v>
      </c>
      <c r="J2174" s="115">
        <f t="shared" si="122"/>
        <v>45504</v>
      </c>
      <c r="K2174" s="116" t="s">
        <v>1878</v>
      </c>
    </row>
    <row r="2175" spans="1:11" x14ac:dyDescent="0.15">
      <c r="A2175" s="7" t="s">
        <v>2619</v>
      </c>
      <c r="B2175" s="66">
        <v>45478</v>
      </c>
      <c r="C2175" s="113" t="s">
        <v>1892</v>
      </c>
      <c r="D2175" s="126" t="s">
        <v>1954</v>
      </c>
      <c r="E2175" s="91">
        <v>122</v>
      </c>
      <c r="F2175" s="91">
        <v>0</v>
      </c>
      <c r="G2175" s="92">
        <f t="shared" si="121"/>
        <v>326600.44999999966</v>
      </c>
      <c r="H2175" s="170"/>
      <c r="I2175" s="94">
        <f t="shared" si="120"/>
        <v>-122</v>
      </c>
      <c r="J2175" s="115">
        <f t="shared" si="122"/>
        <v>45504</v>
      </c>
      <c r="K2175" s="116" t="s">
        <v>1878</v>
      </c>
    </row>
    <row r="2176" spans="1:11" x14ac:dyDescent="0.15">
      <c r="A2176" s="7" t="s">
        <v>2619</v>
      </c>
      <c r="B2176" s="66">
        <v>45478</v>
      </c>
      <c r="C2176" s="113" t="s">
        <v>1892</v>
      </c>
      <c r="D2176" s="126" t="s">
        <v>1953</v>
      </c>
      <c r="E2176" s="91">
        <v>133</v>
      </c>
      <c r="F2176" s="91">
        <v>0</v>
      </c>
      <c r="G2176" s="92">
        <f t="shared" si="121"/>
        <v>326467.44999999966</v>
      </c>
      <c r="H2176" s="170"/>
      <c r="I2176" s="94">
        <f t="shared" si="120"/>
        <v>-133</v>
      </c>
      <c r="J2176" s="115">
        <f t="shared" si="122"/>
        <v>45504</v>
      </c>
      <c r="K2176" s="116" t="s">
        <v>1878</v>
      </c>
    </row>
    <row r="2177" spans="1:11" x14ac:dyDescent="0.15">
      <c r="A2177" s="7" t="s">
        <v>2619</v>
      </c>
      <c r="B2177" s="66">
        <v>45478</v>
      </c>
      <c r="C2177" s="113" t="s">
        <v>1892</v>
      </c>
      <c r="D2177" s="126" t="s">
        <v>3585</v>
      </c>
      <c r="E2177" s="91">
        <v>727</v>
      </c>
      <c r="F2177" s="91">
        <v>0</v>
      </c>
      <c r="G2177" s="92">
        <f t="shared" si="121"/>
        <v>325740.44999999966</v>
      </c>
      <c r="H2177" s="170"/>
      <c r="I2177" s="94">
        <f t="shared" si="120"/>
        <v>-727</v>
      </c>
      <c r="J2177" s="115">
        <f t="shared" si="122"/>
        <v>45504</v>
      </c>
      <c r="K2177" s="116" t="s">
        <v>1878</v>
      </c>
    </row>
    <row r="2178" spans="1:11" x14ac:dyDescent="0.15">
      <c r="A2178" s="7" t="s">
        <v>2619</v>
      </c>
      <c r="B2178" s="66">
        <v>45478</v>
      </c>
      <c r="C2178" s="113" t="s">
        <v>1892</v>
      </c>
      <c r="D2178" s="126" t="s">
        <v>1958</v>
      </c>
      <c r="E2178" s="91">
        <v>727</v>
      </c>
      <c r="F2178" s="91">
        <v>0</v>
      </c>
      <c r="G2178" s="92">
        <f t="shared" si="121"/>
        <v>325013.44999999966</v>
      </c>
      <c r="H2178" s="170"/>
      <c r="I2178" s="94">
        <f t="shared" si="120"/>
        <v>-727</v>
      </c>
      <c r="J2178" s="115">
        <f t="shared" si="122"/>
        <v>45504</v>
      </c>
      <c r="K2178" s="116" t="s">
        <v>1878</v>
      </c>
    </row>
    <row r="2179" spans="1:11" x14ac:dyDescent="0.15">
      <c r="A2179" s="7" t="s">
        <v>2619</v>
      </c>
      <c r="B2179" s="66">
        <v>45478</v>
      </c>
      <c r="C2179" s="113" t="s">
        <v>1892</v>
      </c>
      <c r="D2179" s="126" t="s">
        <v>3767</v>
      </c>
      <c r="E2179" s="91">
        <v>3769</v>
      </c>
      <c r="F2179" s="91">
        <v>0</v>
      </c>
      <c r="G2179" s="92">
        <f t="shared" si="121"/>
        <v>321244.44999999966</v>
      </c>
      <c r="H2179" s="170"/>
      <c r="I2179" s="94">
        <f t="shared" si="120"/>
        <v>-3769</v>
      </c>
      <c r="J2179" s="115">
        <f t="shared" si="122"/>
        <v>45504</v>
      </c>
      <c r="K2179" s="116" t="s">
        <v>1878</v>
      </c>
    </row>
    <row r="2180" spans="1:11" x14ac:dyDescent="0.15">
      <c r="A2180" s="7" t="s">
        <v>2619</v>
      </c>
      <c r="B2180" s="66">
        <v>45478</v>
      </c>
      <c r="C2180" s="113" t="s">
        <v>1892</v>
      </c>
      <c r="D2180" s="126" t="s">
        <v>3744</v>
      </c>
      <c r="E2180" s="91">
        <v>1098</v>
      </c>
      <c r="F2180" s="91">
        <v>0</v>
      </c>
      <c r="G2180" s="92">
        <f t="shared" si="121"/>
        <v>320146.44999999966</v>
      </c>
      <c r="H2180" s="170"/>
      <c r="I2180" s="94">
        <f t="shared" si="120"/>
        <v>-1098</v>
      </c>
      <c r="J2180" s="115">
        <f t="shared" si="122"/>
        <v>45504</v>
      </c>
      <c r="K2180" s="116" t="s">
        <v>1878</v>
      </c>
    </row>
    <row r="2181" spans="1:11" x14ac:dyDescent="0.15">
      <c r="A2181" s="7" t="s">
        <v>2619</v>
      </c>
      <c r="B2181" s="66">
        <v>45478</v>
      </c>
      <c r="C2181" s="113" t="s">
        <v>1892</v>
      </c>
      <c r="D2181" s="126" t="s">
        <v>3768</v>
      </c>
      <c r="E2181" s="91">
        <v>2079</v>
      </c>
      <c r="F2181" s="91">
        <v>0</v>
      </c>
      <c r="G2181" s="92">
        <f t="shared" si="121"/>
        <v>318067.44999999966</v>
      </c>
      <c r="H2181" s="170"/>
      <c r="I2181" s="94">
        <f t="shared" si="120"/>
        <v>-2079</v>
      </c>
      <c r="J2181" s="115">
        <f t="shared" si="122"/>
        <v>45504</v>
      </c>
      <c r="K2181" s="116" t="s">
        <v>1878</v>
      </c>
    </row>
    <row r="2182" spans="1:11" x14ac:dyDescent="0.15">
      <c r="A2182" s="7" t="s">
        <v>2619</v>
      </c>
      <c r="B2182" s="66">
        <v>45478</v>
      </c>
      <c r="C2182" s="113" t="s">
        <v>1892</v>
      </c>
      <c r="D2182" s="126" t="s">
        <v>3745</v>
      </c>
      <c r="E2182" s="91">
        <v>1961</v>
      </c>
      <c r="F2182" s="91">
        <v>0</v>
      </c>
      <c r="G2182" s="92">
        <f t="shared" si="121"/>
        <v>316106.44999999966</v>
      </c>
      <c r="H2182" s="170"/>
      <c r="I2182" s="94">
        <f t="shared" si="120"/>
        <v>-1961</v>
      </c>
      <c r="J2182" s="115">
        <f t="shared" si="122"/>
        <v>45504</v>
      </c>
      <c r="K2182" s="116" t="s">
        <v>1878</v>
      </c>
    </row>
    <row r="2183" spans="1:11" x14ac:dyDescent="0.15">
      <c r="A2183" s="7" t="s">
        <v>2619</v>
      </c>
      <c r="B2183" s="66">
        <v>45478</v>
      </c>
      <c r="C2183" s="113" t="s">
        <v>1892</v>
      </c>
      <c r="D2183" s="126" t="s">
        <v>3746</v>
      </c>
      <c r="E2183" s="91">
        <v>2069</v>
      </c>
      <c r="F2183" s="91">
        <v>0</v>
      </c>
      <c r="G2183" s="92">
        <f t="shared" si="121"/>
        <v>314037.44999999966</v>
      </c>
      <c r="H2183" s="170"/>
      <c r="I2183" s="94">
        <f t="shared" ref="I2183:I2246" si="123">-E2183+F2183</f>
        <v>-2069</v>
      </c>
      <c r="J2183" s="115">
        <f t="shared" si="122"/>
        <v>45504</v>
      </c>
      <c r="K2183" s="116" t="s">
        <v>1878</v>
      </c>
    </row>
    <row r="2184" spans="1:11" x14ac:dyDescent="0.15">
      <c r="A2184" s="7" t="s">
        <v>2619</v>
      </c>
      <c r="B2184" s="66">
        <v>45478</v>
      </c>
      <c r="C2184" s="113" t="s">
        <v>1892</v>
      </c>
      <c r="D2184" s="126" t="s">
        <v>2960</v>
      </c>
      <c r="E2184" s="91">
        <v>1468</v>
      </c>
      <c r="F2184" s="91">
        <v>0</v>
      </c>
      <c r="G2184" s="92">
        <f t="shared" si="121"/>
        <v>312569.44999999966</v>
      </c>
      <c r="H2184" s="170"/>
      <c r="I2184" s="94">
        <f t="shared" si="123"/>
        <v>-1468</v>
      </c>
      <c r="J2184" s="115">
        <f t="shared" si="122"/>
        <v>45504</v>
      </c>
      <c r="K2184" s="116" t="s">
        <v>1878</v>
      </c>
    </row>
    <row r="2185" spans="1:11" x14ac:dyDescent="0.15">
      <c r="A2185" s="7" t="s">
        <v>2619</v>
      </c>
      <c r="B2185" s="66">
        <v>45478</v>
      </c>
      <c r="C2185" s="113" t="s">
        <v>1892</v>
      </c>
      <c r="D2185" s="126" t="s">
        <v>3748</v>
      </c>
      <c r="E2185" s="91">
        <v>1258</v>
      </c>
      <c r="F2185" s="91">
        <v>0</v>
      </c>
      <c r="G2185" s="92">
        <f t="shared" si="121"/>
        <v>311311.44999999966</v>
      </c>
      <c r="H2185" s="170"/>
      <c r="I2185" s="94">
        <f t="shared" si="123"/>
        <v>-1258</v>
      </c>
      <c r="J2185" s="115">
        <f t="shared" si="122"/>
        <v>45504</v>
      </c>
      <c r="K2185" s="116" t="s">
        <v>1878</v>
      </c>
    </row>
    <row r="2186" spans="1:11" x14ac:dyDescent="0.15">
      <c r="A2186" s="7" t="s">
        <v>2619</v>
      </c>
      <c r="B2186" s="66">
        <v>45478</v>
      </c>
      <c r="C2186" s="113" t="s">
        <v>1892</v>
      </c>
      <c r="D2186" s="126" t="s">
        <v>3515</v>
      </c>
      <c r="E2186" s="91">
        <v>1679</v>
      </c>
      <c r="F2186" s="91">
        <v>0</v>
      </c>
      <c r="G2186" s="92">
        <f t="shared" si="121"/>
        <v>309632.44999999966</v>
      </c>
      <c r="H2186" s="170"/>
      <c r="I2186" s="94">
        <f t="shared" si="123"/>
        <v>-1679</v>
      </c>
      <c r="J2186" s="115">
        <f t="shared" si="122"/>
        <v>45504</v>
      </c>
      <c r="K2186" s="116" t="s">
        <v>1878</v>
      </c>
    </row>
    <row r="2187" spans="1:11" x14ac:dyDescent="0.15">
      <c r="A2187" s="7" t="s">
        <v>2619</v>
      </c>
      <c r="B2187" s="66">
        <v>45478</v>
      </c>
      <c r="C2187" s="113" t="s">
        <v>1892</v>
      </c>
      <c r="D2187" s="126" t="s">
        <v>3517</v>
      </c>
      <c r="E2187" s="91">
        <v>1082.47</v>
      </c>
      <c r="F2187" s="91">
        <v>0</v>
      </c>
      <c r="G2187" s="92">
        <f t="shared" si="121"/>
        <v>308549.97999999969</v>
      </c>
      <c r="H2187" s="170"/>
      <c r="I2187" s="94">
        <f t="shared" si="123"/>
        <v>-1082.47</v>
      </c>
      <c r="J2187" s="115">
        <f t="shared" si="122"/>
        <v>45504</v>
      </c>
      <c r="K2187" s="116" t="s">
        <v>1878</v>
      </c>
    </row>
    <row r="2188" spans="1:11" x14ac:dyDescent="0.15">
      <c r="A2188" s="7" t="s">
        <v>2619</v>
      </c>
      <c r="B2188" s="66">
        <v>45478</v>
      </c>
      <c r="C2188" s="113" t="s">
        <v>1892</v>
      </c>
      <c r="D2188" s="126" t="s">
        <v>3519</v>
      </c>
      <c r="E2188" s="91">
        <v>1208</v>
      </c>
      <c r="F2188" s="91">
        <v>0</v>
      </c>
      <c r="G2188" s="92">
        <f t="shared" si="121"/>
        <v>307341.97999999969</v>
      </c>
      <c r="H2188" s="170"/>
      <c r="I2188" s="94">
        <f t="shared" si="123"/>
        <v>-1208</v>
      </c>
      <c r="J2188" s="115">
        <f t="shared" si="122"/>
        <v>45504</v>
      </c>
      <c r="K2188" s="116" t="s">
        <v>1878</v>
      </c>
    </row>
    <row r="2189" spans="1:11" x14ac:dyDescent="0.15">
      <c r="A2189" s="7" t="s">
        <v>2619</v>
      </c>
      <c r="B2189" s="66">
        <v>45478</v>
      </c>
      <c r="C2189" s="113" t="s">
        <v>1892</v>
      </c>
      <c r="D2189" s="126" t="s">
        <v>3301</v>
      </c>
      <c r="E2189" s="91">
        <v>1923.62</v>
      </c>
      <c r="F2189" s="91">
        <v>0</v>
      </c>
      <c r="G2189" s="92">
        <f t="shared" si="121"/>
        <v>305418.35999999969</v>
      </c>
      <c r="H2189" s="170"/>
      <c r="I2189" s="94">
        <f t="shared" si="123"/>
        <v>-1923.62</v>
      </c>
      <c r="J2189" s="115">
        <f t="shared" si="122"/>
        <v>45504</v>
      </c>
      <c r="K2189" s="116" t="s">
        <v>1878</v>
      </c>
    </row>
    <row r="2190" spans="1:11" x14ac:dyDescent="0.15">
      <c r="A2190" s="7" t="s">
        <v>2619</v>
      </c>
      <c r="B2190" s="66">
        <v>45478</v>
      </c>
      <c r="C2190" s="113" t="s">
        <v>1892</v>
      </c>
      <c r="D2190" s="126" t="s">
        <v>3593</v>
      </c>
      <c r="E2190" s="91">
        <v>439</v>
      </c>
      <c r="F2190" s="91">
        <v>0</v>
      </c>
      <c r="G2190" s="92">
        <f t="shared" si="121"/>
        <v>304979.35999999969</v>
      </c>
      <c r="H2190" s="170"/>
      <c r="I2190" s="94">
        <f t="shared" si="123"/>
        <v>-439</v>
      </c>
      <c r="J2190" s="115">
        <f t="shared" si="122"/>
        <v>45504</v>
      </c>
      <c r="K2190" s="116" t="s">
        <v>1878</v>
      </c>
    </row>
    <row r="2191" spans="1:11" x14ac:dyDescent="0.15">
      <c r="A2191" s="7" t="s">
        <v>2619</v>
      </c>
      <c r="B2191" s="66">
        <v>45478</v>
      </c>
      <c r="C2191" s="113" t="s">
        <v>1892</v>
      </c>
      <c r="D2191" s="126" t="s">
        <v>3753</v>
      </c>
      <c r="E2191" s="91">
        <v>966</v>
      </c>
      <c r="F2191" s="91">
        <v>0</v>
      </c>
      <c r="G2191" s="92">
        <f t="shared" si="121"/>
        <v>304013.35999999969</v>
      </c>
      <c r="H2191" s="170"/>
      <c r="I2191" s="94">
        <f t="shared" si="123"/>
        <v>-966</v>
      </c>
      <c r="J2191" s="115">
        <f t="shared" si="122"/>
        <v>45504</v>
      </c>
      <c r="K2191" s="116" t="s">
        <v>1878</v>
      </c>
    </row>
    <row r="2192" spans="1:11" x14ac:dyDescent="0.15">
      <c r="A2192" s="7" t="s">
        <v>2619</v>
      </c>
      <c r="B2192" s="66">
        <v>45478</v>
      </c>
      <c r="C2192" s="113" t="s">
        <v>1892</v>
      </c>
      <c r="D2192" s="126" t="s">
        <v>1949</v>
      </c>
      <c r="E2192" s="91">
        <v>564</v>
      </c>
      <c r="F2192" s="91">
        <v>0</v>
      </c>
      <c r="G2192" s="92">
        <f t="shared" si="121"/>
        <v>303449.35999999969</v>
      </c>
      <c r="H2192" s="170"/>
      <c r="I2192" s="94">
        <f t="shared" si="123"/>
        <v>-564</v>
      </c>
      <c r="J2192" s="115">
        <f t="shared" si="122"/>
        <v>45504</v>
      </c>
      <c r="K2192" s="116" t="s">
        <v>1878</v>
      </c>
    </row>
    <row r="2193" spans="1:11" x14ac:dyDescent="0.15">
      <c r="A2193" s="7" t="s">
        <v>2619</v>
      </c>
      <c r="B2193" s="66">
        <v>45478</v>
      </c>
      <c r="C2193" s="113" t="s">
        <v>1892</v>
      </c>
      <c r="D2193" s="126" t="s">
        <v>3777</v>
      </c>
      <c r="E2193" s="91">
        <v>1107</v>
      </c>
      <c r="F2193" s="91">
        <v>0</v>
      </c>
      <c r="G2193" s="92">
        <f t="shared" si="121"/>
        <v>302342.35999999969</v>
      </c>
      <c r="H2193" s="170"/>
      <c r="I2193" s="94">
        <f t="shared" si="123"/>
        <v>-1107</v>
      </c>
      <c r="J2193" s="115">
        <f t="shared" si="122"/>
        <v>45504</v>
      </c>
      <c r="K2193" s="116" t="s">
        <v>1878</v>
      </c>
    </row>
    <row r="2194" spans="1:11" x14ac:dyDescent="0.15">
      <c r="A2194" s="7" t="s">
        <v>2619</v>
      </c>
      <c r="B2194" s="66">
        <v>45478</v>
      </c>
      <c r="C2194" s="113" t="s">
        <v>1892</v>
      </c>
      <c r="D2194" s="126" t="s">
        <v>3594</v>
      </c>
      <c r="E2194" s="91">
        <v>637.04999999999995</v>
      </c>
      <c r="F2194" s="91">
        <v>0</v>
      </c>
      <c r="G2194" s="92">
        <f t="shared" si="121"/>
        <v>301705.30999999971</v>
      </c>
      <c r="H2194" s="170"/>
      <c r="I2194" s="94">
        <f t="shared" si="123"/>
        <v>-637.04999999999995</v>
      </c>
      <c r="J2194" s="115">
        <f t="shared" si="122"/>
        <v>45504</v>
      </c>
      <c r="K2194" s="116" t="s">
        <v>1878</v>
      </c>
    </row>
    <row r="2195" spans="1:11" x14ac:dyDescent="0.15">
      <c r="A2195" s="7" t="s">
        <v>2622</v>
      </c>
      <c r="B2195" s="66">
        <v>45478</v>
      </c>
      <c r="C2195" s="113" t="s">
        <v>1892</v>
      </c>
      <c r="D2195" s="126" t="s">
        <v>1893</v>
      </c>
      <c r="E2195" s="91">
        <v>14609</v>
      </c>
      <c r="F2195" s="91">
        <v>0</v>
      </c>
      <c r="G2195" s="92">
        <f t="shared" si="121"/>
        <v>287096.30999999971</v>
      </c>
      <c r="H2195" s="170"/>
      <c r="I2195" s="94">
        <f t="shared" si="123"/>
        <v>-14609</v>
      </c>
      <c r="J2195" s="115">
        <f t="shared" si="122"/>
        <v>45504</v>
      </c>
      <c r="K2195" s="116" t="s">
        <v>1878</v>
      </c>
    </row>
    <row r="2196" spans="1:11" x14ac:dyDescent="0.15">
      <c r="A2196" s="7" t="s">
        <v>2620</v>
      </c>
      <c r="B2196" s="66">
        <v>45478</v>
      </c>
      <c r="C2196" s="113" t="s">
        <v>2195</v>
      </c>
      <c r="D2196" s="126" t="s">
        <v>4015</v>
      </c>
      <c r="E2196" s="91">
        <v>0</v>
      </c>
      <c r="F2196" s="91">
        <v>3859.33</v>
      </c>
      <c r="G2196" s="92">
        <f t="shared" si="121"/>
        <v>290955.63999999972</v>
      </c>
      <c r="H2196" s="170"/>
      <c r="I2196" s="94">
        <f t="shared" si="123"/>
        <v>3859.33</v>
      </c>
      <c r="J2196" s="115">
        <f t="shared" si="122"/>
        <v>45504</v>
      </c>
      <c r="K2196" s="116" t="s">
        <v>2175</v>
      </c>
    </row>
    <row r="2197" spans="1:11" x14ac:dyDescent="0.15">
      <c r="A2197" s="7" t="s">
        <v>2620</v>
      </c>
      <c r="B2197" s="66">
        <v>45478</v>
      </c>
      <c r="C2197" s="113" t="s">
        <v>2077</v>
      </c>
      <c r="D2197" s="126" t="s">
        <v>4016</v>
      </c>
      <c r="E2197" s="91">
        <v>0</v>
      </c>
      <c r="F2197" s="91">
        <v>2474.3200000000002</v>
      </c>
      <c r="G2197" s="92">
        <f t="shared" si="121"/>
        <v>293429.95999999973</v>
      </c>
      <c r="H2197" s="170"/>
      <c r="I2197" s="94">
        <f t="shared" si="123"/>
        <v>2474.3200000000002</v>
      </c>
      <c r="J2197" s="115">
        <f t="shared" si="122"/>
        <v>45504</v>
      </c>
      <c r="K2197" s="116" t="s">
        <v>2175</v>
      </c>
    </row>
    <row r="2198" spans="1:11" x14ac:dyDescent="0.15">
      <c r="A2198" s="7" t="s">
        <v>2620</v>
      </c>
      <c r="B2198" s="66">
        <v>45478</v>
      </c>
      <c r="C2198" s="113" t="s">
        <v>2077</v>
      </c>
      <c r="D2198" s="126" t="s">
        <v>4013</v>
      </c>
      <c r="E2198" s="91">
        <v>0</v>
      </c>
      <c r="F2198" s="91">
        <v>2474.3200000000002</v>
      </c>
      <c r="G2198" s="92">
        <f t="shared" si="121"/>
        <v>295904.27999999974</v>
      </c>
      <c r="H2198" s="170"/>
      <c r="I2198" s="94">
        <f t="shared" si="123"/>
        <v>2474.3200000000002</v>
      </c>
      <c r="J2198" s="115">
        <f t="shared" si="122"/>
        <v>45504</v>
      </c>
      <c r="K2198" s="116" t="s">
        <v>2175</v>
      </c>
    </row>
    <row r="2199" spans="1:11" x14ac:dyDescent="0.15">
      <c r="A2199" s="7" t="s">
        <v>2620</v>
      </c>
      <c r="B2199" s="66">
        <v>45481</v>
      </c>
      <c r="C2199" s="113" t="s">
        <v>2749</v>
      </c>
      <c r="D2199" s="126" t="s">
        <v>4017</v>
      </c>
      <c r="E2199" s="91">
        <v>0</v>
      </c>
      <c r="F2199" s="91">
        <v>5633.98</v>
      </c>
      <c r="G2199" s="92">
        <f t="shared" si="121"/>
        <v>301538.25999999972</v>
      </c>
      <c r="H2199" s="170"/>
      <c r="I2199" s="94">
        <f t="shared" si="123"/>
        <v>5633.98</v>
      </c>
      <c r="J2199" s="115">
        <f t="shared" si="122"/>
        <v>45504</v>
      </c>
      <c r="K2199" s="116" t="s">
        <v>2175</v>
      </c>
    </row>
    <row r="2200" spans="1:11" x14ac:dyDescent="0.15">
      <c r="A2200" s="7" t="s">
        <v>2620</v>
      </c>
      <c r="B2200" s="66">
        <v>45481</v>
      </c>
      <c r="C2200" s="113" t="s">
        <v>1991</v>
      </c>
      <c r="D2200" s="126" t="s">
        <v>4018</v>
      </c>
      <c r="E2200" s="91">
        <v>0</v>
      </c>
      <c r="F2200" s="91">
        <v>2242.42</v>
      </c>
      <c r="G2200" s="92">
        <f t="shared" si="121"/>
        <v>303780.6799999997</v>
      </c>
      <c r="H2200" s="170"/>
      <c r="I2200" s="94">
        <f t="shared" si="123"/>
        <v>2242.42</v>
      </c>
      <c r="J2200" s="115">
        <f t="shared" si="122"/>
        <v>45504</v>
      </c>
      <c r="K2200" s="116" t="s">
        <v>1880</v>
      </c>
    </row>
    <row r="2201" spans="1:11" x14ac:dyDescent="0.15">
      <c r="A2201" s="7" t="s">
        <v>2619</v>
      </c>
      <c r="B2201" s="66">
        <v>45481</v>
      </c>
      <c r="C2201" s="113" t="s">
        <v>2749</v>
      </c>
      <c r="D2201" s="126" t="s">
        <v>4019</v>
      </c>
      <c r="E2201" s="91">
        <v>0</v>
      </c>
      <c r="F2201" s="91">
        <v>24000</v>
      </c>
      <c r="G2201" s="92">
        <f t="shared" si="121"/>
        <v>327780.6799999997</v>
      </c>
      <c r="H2201" s="170"/>
      <c r="I2201" s="94">
        <f t="shared" si="123"/>
        <v>24000</v>
      </c>
      <c r="J2201" s="115">
        <f t="shared" si="122"/>
        <v>45504</v>
      </c>
      <c r="K2201" s="116" t="s">
        <v>1866</v>
      </c>
    </row>
    <row r="2202" spans="1:11" x14ac:dyDescent="0.15">
      <c r="A2202" s="7" t="s">
        <v>2619</v>
      </c>
      <c r="B2202" s="66">
        <v>45482</v>
      </c>
      <c r="C2202" s="113" t="s">
        <v>3123</v>
      </c>
      <c r="D2202" s="126" t="s">
        <v>4020</v>
      </c>
      <c r="E2202" s="91">
        <v>0</v>
      </c>
      <c r="F2202" s="91">
        <v>1500</v>
      </c>
      <c r="G2202" s="92">
        <f t="shared" si="121"/>
        <v>329280.6799999997</v>
      </c>
      <c r="H2202" s="170"/>
      <c r="I2202" s="94">
        <f t="shared" si="123"/>
        <v>1500</v>
      </c>
      <c r="J2202" s="115">
        <f t="shared" si="122"/>
        <v>45504</v>
      </c>
      <c r="K2202" s="116" t="s">
        <v>1866</v>
      </c>
    </row>
    <row r="2203" spans="1:11" x14ac:dyDescent="0.15">
      <c r="A2203" s="7" t="s">
        <v>2619</v>
      </c>
      <c r="B2203" s="66">
        <v>45483</v>
      </c>
      <c r="C2203" s="113" t="s">
        <v>2730</v>
      </c>
      <c r="D2203" s="126" t="s">
        <v>4021</v>
      </c>
      <c r="E2203" s="91">
        <v>0</v>
      </c>
      <c r="F2203" s="91">
        <v>1800</v>
      </c>
      <c r="G2203" s="92">
        <f t="shared" si="121"/>
        <v>331080.6799999997</v>
      </c>
      <c r="H2203" s="170"/>
      <c r="I2203" s="94">
        <f t="shared" si="123"/>
        <v>1800</v>
      </c>
      <c r="J2203" s="115">
        <f t="shared" si="122"/>
        <v>45504</v>
      </c>
      <c r="K2203" s="116" t="s">
        <v>1866</v>
      </c>
    </row>
    <row r="2204" spans="1:11" x14ac:dyDescent="0.15">
      <c r="A2204" s="7" t="s">
        <v>2619</v>
      </c>
      <c r="B2204" s="66">
        <v>45483</v>
      </c>
      <c r="C2204" s="113" t="s">
        <v>2643</v>
      </c>
      <c r="D2204" s="126" t="s">
        <v>4022</v>
      </c>
      <c r="E2204" s="91">
        <v>0</v>
      </c>
      <c r="F2204" s="91">
        <v>11500</v>
      </c>
      <c r="G2204" s="92">
        <f t="shared" si="121"/>
        <v>342580.6799999997</v>
      </c>
      <c r="H2204" s="170"/>
      <c r="I2204" s="94">
        <f t="shared" si="123"/>
        <v>11500</v>
      </c>
      <c r="J2204" s="115">
        <f t="shared" si="122"/>
        <v>45504</v>
      </c>
      <c r="K2204" s="116" t="s">
        <v>1866</v>
      </c>
    </row>
    <row r="2205" spans="1:11" x14ac:dyDescent="0.15">
      <c r="A2205" s="7" t="s">
        <v>2620</v>
      </c>
      <c r="B2205" s="66">
        <v>45483</v>
      </c>
      <c r="C2205" s="113" t="s">
        <v>2643</v>
      </c>
      <c r="D2205" s="126" t="s">
        <v>4023</v>
      </c>
      <c r="E2205" s="91">
        <v>0</v>
      </c>
      <c r="F2205" s="91">
        <v>5276.05</v>
      </c>
      <c r="G2205" s="92">
        <f t="shared" si="121"/>
        <v>347856.72999999969</v>
      </c>
      <c r="H2205" s="170"/>
      <c r="I2205" s="94">
        <f t="shared" si="123"/>
        <v>5276.05</v>
      </c>
      <c r="J2205" s="115">
        <f t="shared" si="122"/>
        <v>45504</v>
      </c>
      <c r="K2205" s="116" t="s">
        <v>2175</v>
      </c>
    </row>
    <row r="2206" spans="1:11" x14ac:dyDescent="0.15">
      <c r="A2206" s="7" t="s">
        <v>2619</v>
      </c>
      <c r="B2206" s="66">
        <v>45484</v>
      </c>
      <c r="C2206" s="113" t="s">
        <v>4024</v>
      </c>
      <c r="D2206" s="126" t="s">
        <v>4025</v>
      </c>
      <c r="E2206" s="91">
        <v>0</v>
      </c>
      <c r="F2206" s="91">
        <v>673.92</v>
      </c>
      <c r="G2206" s="92">
        <f t="shared" si="121"/>
        <v>348530.64999999967</v>
      </c>
      <c r="H2206" s="170"/>
      <c r="I2206" s="94">
        <f t="shared" si="123"/>
        <v>673.92</v>
      </c>
      <c r="J2206" s="115">
        <f t="shared" si="122"/>
        <v>45504</v>
      </c>
      <c r="K2206" s="116" t="s">
        <v>1866</v>
      </c>
    </row>
    <row r="2207" spans="1:11" x14ac:dyDescent="0.15">
      <c r="A2207" s="7" t="s">
        <v>2619</v>
      </c>
      <c r="B2207" s="66">
        <v>45484</v>
      </c>
      <c r="C2207" s="113" t="s">
        <v>3383</v>
      </c>
      <c r="D2207" s="126" t="s">
        <v>4026</v>
      </c>
      <c r="E2207" s="91">
        <v>0</v>
      </c>
      <c r="F2207" s="91">
        <v>1560</v>
      </c>
      <c r="G2207" s="92">
        <f t="shared" si="121"/>
        <v>350090.64999999967</v>
      </c>
      <c r="H2207" s="170"/>
      <c r="I2207" s="94">
        <f t="shared" si="123"/>
        <v>1560</v>
      </c>
      <c r="J2207" s="115">
        <f t="shared" si="122"/>
        <v>45504</v>
      </c>
      <c r="K2207" s="116" t="s">
        <v>1866</v>
      </c>
    </row>
    <row r="2208" spans="1:11" x14ac:dyDescent="0.15">
      <c r="A2208" s="7" t="s">
        <v>2619</v>
      </c>
      <c r="B2208" s="66">
        <v>45486</v>
      </c>
      <c r="C2208" s="113" t="s">
        <v>2131</v>
      </c>
      <c r="D2208" s="126" t="s">
        <v>4027</v>
      </c>
      <c r="E2208" s="91">
        <v>194.38</v>
      </c>
      <c r="F2208" s="91">
        <v>0</v>
      </c>
      <c r="G2208" s="92">
        <f t="shared" si="121"/>
        <v>349896.26999999967</v>
      </c>
      <c r="H2208" s="170"/>
      <c r="I2208" s="94">
        <f t="shared" si="123"/>
        <v>-194.38</v>
      </c>
      <c r="J2208" s="115">
        <f t="shared" si="122"/>
        <v>45504</v>
      </c>
      <c r="K2208" s="116" t="s">
        <v>1882</v>
      </c>
    </row>
    <row r="2209" spans="1:11" x14ac:dyDescent="0.15">
      <c r="A2209" s="7" t="s">
        <v>2619</v>
      </c>
      <c r="B2209" s="66">
        <v>45486</v>
      </c>
      <c r="C2209" s="113" t="s">
        <v>2131</v>
      </c>
      <c r="D2209" s="126" t="s">
        <v>4028</v>
      </c>
      <c r="E2209" s="91">
        <v>152.4</v>
      </c>
      <c r="F2209" s="91">
        <v>0</v>
      </c>
      <c r="G2209" s="92">
        <f t="shared" si="121"/>
        <v>349743.86999999965</v>
      </c>
      <c r="H2209" s="170"/>
      <c r="I2209" s="94">
        <f t="shared" si="123"/>
        <v>-152.4</v>
      </c>
      <c r="J2209" s="115">
        <f t="shared" si="122"/>
        <v>45504</v>
      </c>
      <c r="K2209" s="116" t="s">
        <v>1882</v>
      </c>
    </row>
    <row r="2210" spans="1:11" x14ac:dyDescent="0.15">
      <c r="A2210" s="7" t="s">
        <v>2619</v>
      </c>
      <c r="B2210" s="66">
        <v>45488</v>
      </c>
      <c r="C2210" s="113" t="s">
        <v>1978</v>
      </c>
      <c r="D2210" s="126" t="s">
        <v>4029</v>
      </c>
      <c r="E2210" s="91">
        <v>0</v>
      </c>
      <c r="F2210" s="91">
        <v>5000</v>
      </c>
      <c r="G2210" s="92">
        <f t="shared" si="121"/>
        <v>354743.86999999965</v>
      </c>
      <c r="H2210" s="170"/>
      <c r="I2210" s="94">
        <f t="shared" si="123"/>
        <v>5000</v>
      </c>
      <c r="J2210" s="115">
        <f t="shared" si="122"/>
        <v>45504</v>
      </c>
      <c r="K2210" s="116" t="s">
        <v>1866</v>
      </c>
    </row>
    <row r="2211" spans="1:11" x14ac:dyDescent="0.15">
      <c r="A2211" s="7" t="s">
        <v>2619</v>
      </c>
      <c r="B2211" s="66">
        <v>45488</v>
      </c>
      <c r="C2211" s="113" t="s">
        <v>2919</v>
      </c>
      <c r="D2211" s="126" t="s">
        <v>4030</v>
      </c>
      <c r="E2211" s="91">
        <v>0</v>
      </c>
      <c r="F2211" s="91">
        <v>14400</v>
      </c>
      <c r="G2211" s="92">
        <f t="shared" si="121"/>
        <v>369143.86999999965</v>
      </c>
      <c r="H2211" s="170"/>
      <c r="I2211" s="94">
        <f t="shared" si="123"/>
        <v>14400</v>
      </c>
      <c r="J2211" s="115">
        <f t="shared" si="122"/>
        <v>45504</v>
      </c>
      <c r="K2211" s="116" t="s">
        <v>1866</v>
      </c>
    </row>
    <row r="2212" spans="1:11" x14ac:dyDescent="0.15">
      <c r="A2212" s="7" t="s">
        <v>2620</v>
      </c>
      <c r="B2212" s="66">
        <v>45488</v>
      </c>
      <c r="C2212" s="113" t="s">
        <v>1964</v>
      </c>
      <c r="D2212" s="126" t="s">
        <v>4031</v>
      </c>
      <c r="E2212" s="91">
        <v>0</v>
      </c>
      <c r="F2212" s="91">
        <v>2100</v>
      </c>
      <c r="G2212" s="92">
        <f t="shared" si="121"/>
        <v>371243.86999999965</v>
      </c>
      <c r="H2212" s="170"/>
      <c r="I2212" s="94">
        <f t="shared" si="123"/>
        <v>2100</v>
      </c>
      <c r="J2212" s="115">
        <f t="shared" si="122"/>
        <v>45504</v>
      </c>
      <c r="K2212" s="116" t="s">
        <v>2175</v>
      </c>
    </row>
    <row r="2213" spans="1:11" x14ac:dyDescent="0.15">
      <c r="A2213" s="7" t="s">
        <v>2620</v>
      </c>
      <c r="B2213" s="66">
        <v>45488</v>
      </c>
      <c r="C2213" s="113" t="s">
        <v>1964</v>
      </c>
      <c r="D2213" s="126" t="s">
        <v>4032</v>
      </c>
      <c r="E2213" s="91">
        <v>0</v>
      </c>
      <c r="F2213" s="91">
        <v>161.1</v>
      </c>
      <c r="G2213" s="92">
        <f t="shared" si="121"/>
        <v>371404.96999999962</v>
      </c>
      <c r="H2213" s="170"/>
      <c r="I2213" s="94">
        <f t="shared" si="123"/>
        <v>161.1</v>
      </c>
      <c r="J2213" s="115">
        <f t="shared" si="122"/>
        <v>45504</v>
      </c>
      <c r="K2213" s="116" t="s">
        <v>2175</v>
      </c>
    </row>
    <row r="2214" spans="1:11" x14ac:dyDescent="0.15">
      <c r="A2214" s="7" t="s">
        <v>2620</v>
      </c>
      <c r="B2214" s="66">
        <v>45488</v>
      </c>
      <c r="C2214" s="113" t="s">
        <v>2919</v>
      </c>
      <c r="D2214" s="126" t="s">
        <v>3130</v>
      </c>
      <c r="E2214" s="91">
        <v>0</v>
      </c>
      <c r="F2214" s="91">
        <v>461.5</v>
      </c>
      <c r="G2214" s="92">
        <f t="shared" si="121"/>
        <v>371866.46999999962</v>
      </c>
      <c r="H2214" s="170"/>
      <c r="I2214" s="94">
        <f t="shared" si="123"/>
        <v>461.5</v>
      </c>
      <c r="J2214" s="115">
        <f t="shared" si="122"/>
        <v>45504</v>
      </c>
      <c r="K2214" s="116" t="s">
        <v>2175</v>
      </c>
    </row>
    <row r="2215" spans="1:11" x14ac:dyDescent="0.15">
      <c r="A2215" s="7" t="s">
        <v>2620</v>
      </c>
      <c r="B2215" s="66">
        <v>45488</v>
      </c>
      <c r="C2215" s="113" t="s">
        <v>2919</v>
      </c>
      <c r="D2215" s="126" t="s">
        <v>3116</v>
      </c>
      <c r="E2215" s="91">
        <v>0</v>
      </c>
      <c r="F2215" s="91">
        <v>461.5</v>
      </c>
      <c r="G2215" s="92">
        <f t="shared" si="121"/>
        <v>372327.96999999962</v>
      </c>
      <c r="H2215" s="170"/>
      <c r="I2215" s="94">
        <f t="shared" si="123"/>
        <v>461.5</v>
      </c>
      <c r="J2215" s="115">
        <f t="shared" si="122"/>
        <v>45504</v>
      </c>
      <c r="K2215" s="116" t="s">
        <v>2175</v>
      </c>
    </row>
    <row r="2216" spans="1:11" x14ac:dyDescent="0.15">
      <c r="A2216" s="7" t="s">
        <v>2620</v>
      </c>
      <c r="B2216" s="66">
        <v>45488</v>
      </c>
      <c r="C2216" s="113" t="s">
        <v>2919</v>
      </c>
      <c r="D2216" s="126" t="s">
        <v>4033</v>
      </c>
      <c r="E2216" s="91">
        <v>0</v>
      </c>
      <c r="F2216" s="91">
        <v>461.5</v>
      </c>
      <c r="G2216" s="92">
        <f t="shared" ref="G2216:G2279" si="124">G2215+F2216-E2216</f>
        <v>372789.46999999962</v>
      </c>
      <c r="H2216" s="170"/>
      <c r="I2216" s="94">
        <f t="shared" si="123"/>
        <v>461.5</v>
      </c>
      <c r="J2216" s="115">
        <f t="shared" ref="J2216:J2279" si="125">EOMONTH(B2216,0)</f>
        <v>45504</v>
      </c>
      <c r="K2216" s="116" t="s">
        <v>2175</v>
      </c>
    </row>
    <row r="2217" spans="1:11" x14ac:dyDescent="0.15">
      <c r="A2217" s="7" t="s">
        <v>2620</v>
      </c>
      <c r="B2217" s="66">
        <v>45488</v>
      </c>
      <c r="C2217" s="113" t="s">
        <v>2919</v>
      </c>
      <c r="D2217" s="126" t="s">
        <v>4033</v>
      </c>
      <c r="E2217" s="91">
        <v>0</v>
      </c>
      <c r="F2217" s="91">
        <v>5270.7</v>
      </c>
      <c r="G2217" s="92">
        <f t="shared" si="124"/>
        <v>378060.16999999963</v>
      </c>
      <c r="H2217" s="170"/>
      <c r="I2217" s="94">
        <f t="shared" si="123"/>
        <v>5270.7</v>
      </c>
      <c r="J2217" s="115">
        <f t="shared" si="125"/>
        <v>45504</v>
      </c>
      <c r="K2217" s="116" t="s">
        <v>2175</v>
      </c>
    </row>
    <row r="2218" spans="1:11" x14ac:dyDescent="0.15">
      <c r="A2218" s="7" t="s">
        <v>2620</v>
      </c>
      <c r="B2218" s="66">
        <v>45488</v>
      </c>
      <c r="C2218" s="113" t="s">
        <v>1870</v>
      </c>
      <c r="D2218" s="126"/>
      <c r="E2218" s="91">
        <v>13278.95</v>
      </c>
      <c r="F2218" s="91">
        <v>0</v>
      </c>
      <c r="G2218" s="92">
        <f t="shared" si="124"/>
        <v>364781.21999999962</v>
      </c>
      <c r="H2218" s="170"/>
      <c r="I2218" s="94">
        <f t="shared" si="123"/>
        <v>-13278.95</v>
      </c>
      <c r="J2218" s="115">
        <f t="shared" si="125"/>
        <v>45504</v>
      </c>
      <c r="K2218" s="116" t="s">
        <v>1866</v>
      </c>
    </row>
    <row r="2219" spans="1:11" x14ac:dyDescent="0.15">
      <c r="A2219" s="7" t="s">
        <v>2620</v>
      </c>
      <c r="B2219" s="66">
        <v>45488</v>
      </c>
      <c r="C2219" s="113" t="s">
        <v>1870</v>
      </c>
      <c r="D2219" s="126"/>
      <c r="E2219" s="91">
        <v>14549.9</v>
      </c>
      <c r="F2219" s="91">
        <v>0</v>
      </c>
      <c r="G2219" s="92">
        <f t="shared" si="124"/>
        <v>350231.3199999996</v>
      </c>
      <c r="H2219" s="170"/>
      <c r="I2219" s="94">
        <f t="shared" si="123"/>
        <v>-14549.9</v>
      </c>
      <c r="J2219" s="115">
        <f t="shared" si="125"/>
        <v>45504</v>
      </c>
      <c r="K2219" s="116" t="s">
        <v>1866</v>
      </c>
    </row>
    <row r="2220" spans="1:11" x14ac:dyDescent="0.15">
      <c r="A2220" s="7" t="s">
        <v>2620</v>
      </c>
      <c r="B2220" s="66">
        <v>45488</v>
      </c>
      <c r="C2220" s="113" t="s">
        <v>1870</v>
      </c>
      <c r="D2220" s="126"/>
      <c r="E2220" s="91">
        <v>0</v>
      </c>
      <c r="F2220" s="91">
        <v>27828.85</v>
      </c>
      <c r="G2220" s="92">
        <f t="shared" si="124"/>
        <v>378060.16999999958</v>
      </c>
      <c r="H2220" s="170"/>
      <c r="I2220" s="94">
        <f t="shared" si="123"/>
        <v>27828.85</v>
      </c>
      <c r="J2220" s="115">
        <f t="shared" si="125"/>
        <v>45504</v>
      </c>
      <c r="K2220" s="116" t="s">
        <v>1866</v>
      </c>
    </row>
    <row r="2221" spans="1:11" x14ac:dyDescent="0.15">
      <c r="A2221" s="7" t="s">
        <v>2619</v>
      </c>
      <c r="B2221" s="66">
        <v>45489</v>
      </c>
      <c r="C2221" s="113" t="s">
        <v>3810</v>
      </c>
      <c r="D2221" s="126" t="s">
        <v>4034</v>
      </c>
      <c r="E2221" s="91">
        <v>0</v>
      </c>
      <c r="F2221" s="91">
        <v>400</v>
      </c>
      <c r="G2221" s="92">
        <f t="shared" si="124"/>
        <v>378460.16999999958</v>
      </c>
      <c r="H2221" s="170"/>
      <c r="I2221" s="94">
        <f t="shared" si="123"/>
        <v>400</v>
      </c>
      <c r="J2221" s="115">
        <f t="shared" si="125"/>
        <v>45504</v>
      </c>
      <c r="K2221" s="116" t="s">
        <v>1866</v>
      </c>
    </row>
    <row r="2222" spans="1:11" x14ac:dyDescent="0.15">
      <c r="A2222" s="7" t="s">
        <v>2619</v>
      </c>
      <c r="B2222" s="66">
        <v>45490</v>
      </c>
      <c r="C2222" s="113" t="s">
        <v>2056</v>
      </c>
      <c r="D2222" s="126" t="s">
        <v>4035</v>
      </c>
      <c r="E2222" s="91">
        <v>0</v>
      </c>
      <c r="F2222" s="91">
        <v>530</v>
      </c>
      <c r="G2222" s="92">
        <f t="shared" si="124"/>
        <v>378990.16999999958</v>
      </c>
      <c r="H2222" s="170"/>
      <c r="I2222" s="94">
        <f t="shared" si="123"/>
        <v>530</v>
      </c>
      <c r="J2222" s="115">
        <f t="shared" si="125"/>
        <v>45504</v>
      </c>
      <c r="K2222" s="116" t="s">
        <v>1866</v>
      </c>
    </row>
    <row r="2223" spans="1:11" x14ac:dyDescent="0.15">
      <c r="A2223" s="7" t="s">
        <v>2619</v>
      </c>
      <c r="B2223" s="66">
        <v>45490</v>
      </c>
      <c r="C2223" s="113" t="s">
        <v>1905</v>
      </c>
      <c r="D2223" s="126" t="s">
        <v>4036</v>
      </c>
      <c r="E2223" s="91">
        <v>128.54</v>
      </c>
      <c r="F2223" s="91">
        <v>0</v>
      </c>
      <c r="G2223" s="92">
        <f t="shared" si="124"/>
        <v>378861.6299999996</v>
      </c>
      <c r="H2223" s="170"/>
      <c r="I2223" s="94">
        <f t="shared" si="123"/>
        <v>-128.54</v>
      </c>
      <c r="J2223" s="115">
        <f t="shared" si="125"/>
        <v>45504</v>
      </c>
      <c r="K2223" s="116" t="s">
        <v>1882</v>
      </c>
    </row>
    <row r="2224" spans="1:11" x14ac:dyDescent="0.15">
      <c r="A2224" s="7" t="s">
        <v>2619</v>
      </c>
      <c r="B2224" s="66">
        <v>45490</v>
      </c>
      <c r="C2224" s="113" t="s">
        <v>2146</v>
      </c>
      <c r="D2224" s="126" t="s">
        <v>4037</v>
      </c>
      <c r="E2224" s="91">
        <v>816</v>
      </c>
      <c r="F2224" s="91">
        <v>0</v>
      </c>
      <c r="G2224" s="92">
        <f t="shared" si="124"/>
        <v>378045.6299999996</v>
      </c>
      <c r="H2224" s="170"/>
      <c r="I2224" s="94">
        <f t="shared" si="123"/>
        <v>-816</v>
      </c>
      <c r="J2224" s="115">
        <f t="shared" si="125"/>
        <v>45504</v>
      </c>
      <c r="K2224" s="116" t="s">
        <v>1877</v>
      </c>
    </row>
    <row r="2225" spans="1:11" x14ac:dyDescent="0.15">
      <c r="A2225" s="7" t="s">
        <v>2619</v>
      </c>
      <c r="B2225" s="66">
        <v>45490</v>
      </c>
      <c r="C2225" s="113" t="s">
        <v>2004</v>
      </c>
      <c r="D2225" s="126" t="s">
        <v>4038</v>
      </c>
      <c r="E2225" s="91">
        <v>0</v>
      </c>
      <c r="F2225" s="91">
        <v>1500</v>
      </c>
      <c r="G2225" s="92">
        <f t="shared" si="124"/>
        <v>379545.6299999996</v>
      </c>
      <c r="H2225" s="170"/>
      <c r="I2225" s="94">
        <f t="shared" si="123"/>
        <v>1500</v>
      </c>
      <c r="J2225" s="115">
        <f t="shared" si="125"/>
        <v>45504</v>
      </c>
      <c r="K2225" s="116" t="s">
        <v>1866</v>
      </c>
    </row>
    <row r="2226" spans="1:11" x14ac:dyDescent="0.15">
      <c r="A2226" s="7" t="s">
        <v>2619</v>
      </c>
      <c r="B2226" s="66">
        <v>45490</v>
      </c>
      <c r="C2226" s="113" t="s">
        <v>1905</v>
      </c>
      <c r="D2226" s="126" t="s">
        <v>4039</v>
      </c>
      <c r="E2226" s="91">
        <v>117.56</v>
      </c>
      <c r="F2226" s="91">
        <v>0</v>
      </c>
      <c r="G2226" s="92">
        <f t="shared" si="124"/>
        <v>379428.0699999996</v>
      </c>
      <c r="H2226" s="170"/>
      <c r="I2226" s="94">
        <f t="shared" si="123"/>
        <v>-117.56</v>
      </c>
      <c r="J2226" s="115">
        <f t="shared" si="125"/>
        <v>45504</v>
      </c>
      <c r="K2226" s="116" t="s">
        <v>1882</v>
      </c>
    </row>
    <row r="2227" spans="1:11" x14ac:dyDescent="0.15">
      <c r="A2227" s="7" t="s">
        <v>2619</v>
      </c>
      <c r="B2227" s="66">
        <v>45490</v>
      </c>
      <c r="C2227" s="113" t="s">
        <v>1905</v>
      </c>
      <c r="D2227" s="126" t="s">
        <v>4040</v>
      </c>
      <c r="E2227" s="91">
        <v>147.25</v>
      </c>
      <c r="F2227" s="91">
        <v>0</v>
      </c>
      <c r="G2227" s="92">
        <f t="shared" si="124"/>
        <v>379280.8199999996</v>
      </c>
      <c r="H2227" s="170"/>
      <c r="I2227" s="94">
        <f t="shared" si="123"/>
        <v>-147.25</v>
      </c>
      <c r="J2227" s="115">
        <f t="shared" si="125"/>
        <v>45504</v>
      </c>
      <c r="K2227" s="116" t="s">
        <v>1882</v>
      </c>
    </row>
    <row r="2228" spans="1:11" x14ac:dyDescent="0.15">
      <c r="A2228" s="7" t="s">
        <v>2619</v>
      </c>
      <c r="B2228" s="66">
        <v>45490</v>
      </c>
      <c r="C2228" s="113" t="s">
        <v>3052</v>
      </c>
      <c r="D2228" s="126" t="s">
        <v>4041</v>
      </c>
      <c r="E2228" s="91">
        <v>18000</v>
      </c>
      <c r="F2228" s="91">
        <v>0</v>
      </c>
      <c r="G2228" s="92">
        <f t="shared" si="124"/>
        <v>361280.8199999996</v>
      </c>
      <c r="H2228" s="170"/>
      <c r="I2228" s="94">
        <f t="shared" si="123"/>
        <v>-18000</v>
      </c>
      <c r="J2228" s="115">
        <f t="shared" si="125"/>
        <v>45504</v>
      </c>
      <c r="K2228" s="116" t="s">
        <v>13</v>
      </c>
    </row>
    <row r="2229" spans="1:11" x14ac:dyDescent="0.15">
      <c r="A2229" s="7" t="s">
        <v>2619</v>
      </c>
      <c r="B2229" s="66">
        <v>45490</v>
      </c>
      <c r="C2229" s="113" t="s">
        <v>1905</v>
      </c>
      <c r="D2229" s="126" t="s">
        <v>4042</v>
      </c>
      <c r="E2229" s="91">
        <v>50</v>
      </c>
      <c r="F2229" s="91">
        <v>0</v>
      </c>
      <c r="G2229" s="92">
        <f t="shared" si="124"/>
        <v>361230.8199999996</v>
      </c>
      <c r="H2229" s="170"/>
      <c r="I2229" s="94">
        <f t="shared" si="123"/>
        <v>-50</v>
      </c>
      <c r="J2229" s="115">
        <f t="shared" si="125"/>
        <v>45504</v>
      </c>
      <c r="K2229" s="116" t="s">
        <v>1882</v>
      </c>
    </row>
    <row r="2230" spans="1:11" x14ac:dyDescent="0.15">
      <c r="A2230" s="7" t="s">
        <v>2619</v>
      </c>
      <c r="B2230" s="66">
        <v>45490</v>
      </c>
      <c r="C2230" s="113" t="s">
        <v>1905</v>
      </c>
      <c r="D2230" s="126" t="s">
        <v>4043</v>
      </c>
      <c r="E2230" s="91">
        <v>21.92</v>
      </c>
      <c r="F2230" s="91">
        <v>0</v>
      </c>
      <c r="G2230" s="92">
        <f t="shared" si="124"/>
        <v>361208.89999999962</v>
      </c>
      <c r="H2230" s="170"/>
      <c r="I2230" s="94">
        <f t="shared" si="123"/>
        <v>-21.92</v>
      </c>
      <c r="J2230" s="115">
        <f t="shared" si="125"/>
        <v>45504</v>
      </c>
      <c r="K2230" s="116" t="s">
        <v>1882</v>
      </c>
    </row>
    <row r="2231" spans="1:11" x14ac:dyDescent="0.15">
      <c r="A2231" s="7" t="s">
        <v>2619</v>
      </c>
      <c r="B2231" s="66">
        <v>45490</v>
      </c>
      <c r="C2231" s="113" t="s">
        <v>1905</v>
      </c>
      <c r="D2231" s="126" t="s">
        <v>4044</v>
      </c>
      <c r="E2231" s="91">
        <v>94.5</v>
      </c>
      <c r="F2231" s="91">
        <v>0</v>
      </c>
      <c r="G2231" s="92">
        <f t="shared" si="124"/>
        <v>361114.39999999962</v>
      </c>
      <c r="H2231" s="170"/>
      <c r="I2231" s="94">
        <f t="shared" si="123"/>
        <v>-94.5</v>
      </c>
      <c r="J2231" s="115">
        <f t="shared" si="125"/>
        <v>45504</v>
      </c>
      <c r="K2231" s="116" t="s">
        <v>1882</v>
      </c>
    </row>
    <row r="2232" spans="1:11" x14ac:dyDescent="0.15">
      <c r="A2232" s="7" t="s">
        <v>2619</v>
      </c>
      <c r="B2232" s="66">
        <v>45490</v>
      </c>
      <c r="C2232" s="113" t="s">
        <v>1905</v>
      </c>
      <c r="D2232" s="126" t="s">
        <v>4045</v>
      </c>
      <c r="E2232" s="91">
        <v>88.11</v>
      </c>
      <c r="F2232" s="91">
        <v>0</v>
      </c>
      <c r="G2232" s="92">
        <f t="shared" si="124"/>
        <v>361026.28999999963</v>
      </c>
      <c r="H2232" s="170"/>
      <c r="I2232" s="94">
        <f t="shared" si="123"/>
        <v>-88.11</v>
      </c>
      <c r="J2232" s="115">
        <f t="shared" si="125"/>
        <v>45504</v>
      </c>
      <c r="K2232" s="116" t="s">
        <v>1882</v>
      </c>
    </row>
    <row r="2233" spans="1:11" x14ac:dyDescent="0.15">
      <c r="A2233" s="7" t="s">
        <v>2619</v>
      </c>
      <c r="B2233" s="66">
        <v>45490</v>
      </c>
      <c r="C2233" s="113" t="s">
        <v>1905</v>
      </c>
      <c r="D2233" s="126" t="s">
        <v>4046</v>
      </c>
      <c r="E2233" s="91">
        <v>90.01</v>
      </c>
      <c r="F2233" s="91">
        <v>0</v>
      </c>
      <c r="G2233" s="92">
        <f t="shared" si="124"/>
        <v>360936.27999999962</v>
      </c>
      <c r="H2233" s="170"/>
      <c r="I2233" s="94">
        <f t="shared" si="123"/>
        <v>-90.01</v>
      </c>
      <c r="J2233" s="115">
        <f t="shared" si="125"/>
        <v>45504</v>
      </c>
      <c r="K2233" s="116" t="s">
        <v>1882</v>
      </c>
    </row>
    <row r="2234" spans="1:11" x14ac:dyDescent="0.15">
      <c r="A2234" s="7" t="s">
        <v>2619</v>
      </c>
      <c r="B2234" s="66">
        <v>45490</v>
      </c>
      <c r="C2234" s="113" t="s">
        <v>1905</v>
      </c>
      <c r="D2234" s="126" t="s">
        <v>4047</v>
      </c>
      <c r="E2234" s="91">
        <v>49.96</v>
      </c>
      <c r="F2234" s="91">
        <v>0</v>
      </c>
      <c r="G2234" s="92">
        <f t="shared" si="124"/>
        <v>360886.3199999996</v>
      </c>
      <c r="H2234" s="170"/>
      <c r="I2234" s="94">
        <f t="shared" si="123"/>
        <v>-49.96</v>
      </c>
      <c r="J2234" s="115">
        <f t="shared" si="125"/>
        <v>45504</v>
      </c>
      <c r="K2234" s="116" t="s">
        <v>1882</v>
      </c>
    </row>
    <row r="2235" spans="1:11" x14ac:dyDescent="0.15">
      <c r="A2235" s="7" t="s">
        <v>2619</v>
      </c>
      <c r="B2235" s="66">
        <v>45490</v>
      </c>
      <c r="C2235" s="113" t="s">
        <v>1905</v>
      </c>
      <c r="D2235" s="126" t="s">
        <v>4048</v>
      </c>
      <c r="E2235" s="91">
        <v>1.03</v>
      </c>
      <c r="F2235" s="91">
        <v>0</v>
      </c>
      <c r="G2235" s="92">
        <f t="shared" si="124"/>
        <v>360885.28999999957</v>
      </c>
      <c r="H2235" s="170"/>
      <c r="I2235" s="94">
        <f t="shared" si="123"/>
        <v>-1.03</v>
      </c>
      <c r="J2235" s="115">
        <f t="shared" si="125"/>
        <v>45504</v>
      </c>
      <c r="K2235" s="116" t="s">
        <v>1882</v>
      </c>
    </row>
    <row r="2236" spans="1:11" x14ac:dyDescent="0.15">
      <c r="A2236" s="7" t="s">
        <v>2619</v>
      </c>
      <c r="B2236" s="66">
        <v>45490</v>
      </c>
      <c r="C2236" s="113" t="s">
        <v>1905</v>
      </c>
      <c r="D2236" s="126" t="s">
        <v>4049</v>
      </c>
      <c r="E2236" s="91">
        <v>2.66</v>
      </c>
      <c r="F2236" s="91">
        <v>0</v>
      </c>
      <c r="G2236" s="92">
        <f t="shared" si="124"/>
        <v>360882.6299999996</v>
      </c>
      <c r="H2236" s="170"/>
      <c r="I2236" s="94">
        <f t="shared" si="123"/>
        <v>-2.66</v>
      </c>
      <c r="J2236" s="115">
        <f t="shared" si="125"/>
        <v>45504</v>
      </c>
      <c r="K2236" s="116" t="s">
        <v>1882</v>
      </c>
    </row>
    <row r="2237" spans="1:11" x14ac:dyDescent="0.15">
      <c r="A2237" s="7" t="s">
        <v>2619</v>
      </c>
      <c r="B2237" s="66">
        <v>45490</v>
      </c>
      <c r="C2237" s="113" t="s">
        <v>1905</v>
      </c>
      <c r="D2237" s="126" t="s">
        <v>4050</v>
      </c>
      <c r="E2237" s="91">
        <v>40</v>
      </c>
      <c r="F2237" s="91">
        <v>0</v>
      </c>
      <c r="G2237" s="92">
        <f t="shared" si="124"/>
        <v>360842.6299999996</v>
      </c>
      <c r="H2237" s="170"/>
      <c r="I2237" s="94">
        <f t="shared" si="123"/>
        <v>-40</v>
      </c>
      <c r="J2237" s="115">
        <f t="shared" si="125"/>
        <v>45504</v>
      </c>
      <c r="K2237" s="116" t="s">
        <v>1882</v>
      </c>
    </row>
    <row r="2238" spans="1:11" x14ac:dyDescent="0.15">
      <c r="A2238" s="7" t="s">
        <v>2619</v>
      </c>
      <c r="B2238" s="66">
        <v>45490</v>
      </c>
      <c r="C2238" s="113" t="s">
        <v>1905</v>
      </c>
      <c r="D2238" s="126" t="s">
        <v>4051</v>
      </c>
      <c r="E2238" s="91">
        <v>24.58</v>
      </c>
      <c r="F2238" s="91">
        <v>0</v>
      </c>
      <c r="G2238" s="92">
        <f t="shared" si="124"/>
        <v>360818.04999999958</v>
      </c>
      <c r="H2238" s="170"/>
      <c r="I2238" s="94">
        <f t="shared" si="123"/>
        <v>-24.58</v>
      </c>
      <c r="J2238" s="115">
        <f t="shared" si="125"/>
        <v>45504</v>
      </c>
      <c r="K2238" s="116" t="s">
        <v>1882</v>
      </c>
    </row>
    <row r="2239" spans="1:11" x14ac:dyDescent="0.15">
      <c r="A2239" s="7" t="s">
        <v>2619</v>
      </c>
      <c r="B2239" s="66">
        <v>45490</v>
      </c>
      <c r="C2239" s="113" t="s">
        <v>2131</v>
      </c>
      <c r="D2239" s="126" t="s">
        <v>4052</v>
      </c>
      <c r="E2239" s="91">
        <v>282.02</v>
      </c>
      <c r="F2239" s="91">
        <v>0</v>
      </c>
      <c r="G2239" s="92">
        <f t="shared" si="124"/>
        <v>360536.02999999956</v>
      </c>
      <c r="H2239" s="170"/>
      <c r="I2239" s="94">
        <f t="shared" si="123"/>
        <v>-282.02</v>
      </c>
      <c r="J2239" s="115">
        <f t="shared" si="125"/>
        <v>45504</v>
      </c>
      <c r="K2239" s="116" t="s">
        <v>1882</v>
      </c>
    </row>
    <row r="2240" spans="1:11" x14ac:dyDescent="0.15">
      <c r="A2240" s="7" t="s">
        <v>2619</v>
      </c>
      <c r="B2240" s="66">
        <v>45490</v>
      </c>
      <c r="C2240" s="113" t="s">
        <v>2131</v>
      </c>
      <c r="D2240" s="126" t="s">
        <v>4053</v>
      </c>
      <c r="E2240" s="91">
        <v>389.11</v>
      </c>
      <c r="F2240" s="91">
        <v>0</v>
      </c>
      <c r="G2240" s="92">
        <f t="shared" si="124"/>
        <v>360146.91999999958</v>
      </c>
      <c r="H2240" s="170"/>
      <c r="I2240" s="94">
        <f t="shared" si="123"/>
        <v>-389.11</v>
      </c>
      <c r="J2240" s="115">
        <f t="shared" si="125"/>
        <v>45504</v>
      </c>
      <c r="K2240" s="116" t="s">
        <v>1882</v>
      </c>
    </row>
    <row r="2241" spans="1:11" x14ac:dyDescent="0.15">
      <c r="A2241" s="7" t="s">
        <v>2619</v>
      </c>
      <c r="B2241" s="66">
        <v>45490</v>
      </c>
      <c r="C2241" s="113" t="s">
        <v>2131</v>
      </c>
      <c r="D2241" s="126" t="s">
        <v>4054</v>
      </c>
      <c r="E2241" s="91">
        <v>432.18</v>
      </c>
      <c r="F2241" s="91">
        <v>0</v>
      </c>
      <c r="G2241" s="92">
        <f t="shared" si="124"/>
        <v>359714.73999999958</v>
      </c>
      <c r="H2241" s="170"/>
      <c r="I2241" s="94">
        <f t="shared" si="123"/>
        <v>-432.18</v>
      </c>
      <c r="J2241" s="115">
        <f t="shared" si="125"/>
        <v>45504</v>
      </c>
      <c r="K2241" s="116" t="s">
        <v>1882</v>
      </c>
    </row>
    <row r="2242" spans="1:11" x14ac:dyDescent="0.15">
      <c r="A2242" s="7" t="s">
        <v>2619</v>
      </c>
      <c r="B2242" s="66">
        <v>45490</v>
      </c>
      <c r="C2242" s="113" t="s">
        <v>2131</v>
      </c>
      <c r="D2242" s="126" t="s">
        <v>4055</v>
      </c>
      <c r="E2242" s="91">
        <v>485.21</v>
      </c>
      <c r="F2242" s="91">
        <v>0</v>
      </c>
      <c r="G2242" s="92">
        <f t="shared" si="124"/>
        <v>359229.52999999956</v>
      </c>
      <c r="H2242" s="170"/>
      <c r="I2242" s="94">
        <f t="shared" si="123"/>
        <v>-485.21</v>
      </c>
      <c r="J2242" s="115">
        <f t="shared" si="125"/>
        <v>45504</v>
      </c>
      <c r="K2242" s="116" t="s">
        <v>1882</v>
      </c>
    </row>
    <row r="2243" spans="1:11" x14ac:dyDescent="0.15">
      <c r="A2243" s="7" t="s">
        <v>2619</v>
      </c>
      <c r="B2243" s="66">
        <v>45490</v>
      </c>
      <c r="C2243" s="113" t="s">
        <v>3292</v>
      </c>
      <c r="D2243" s="126" t="s">
        <v>4056</v>
      </c>
      <c r="E2243" s="91">
        <v>9960</v>
      </c>
      <c r="F2243" s="91">
        <v>0</v>
      </c>
      <c r="G2243" s="92">
        <f t="shared" si="124"/>
        <v>349269.52999999956</v>
      </c>
      <c r="H2243" s="170"/>
      <c r="I2243" s="94">
        <f t="shared" si="123"/>
        <v>-9960</v>
      </c>
      <c r="J2243" s="115">
        <f t="shared" si="125"/>
        <v>45504</v>
      </c>
      <c r="K2243" s="116" t="s">
        <v>1886</v>
      </c>
    </row>
    <row r="2244" spans="1:11" x14ac:dyDescent="0.15">
      <c r="A2244" s="7" t="s">
        <v>2619</v>
      </c>
      <c r="B2244" s="66">
        <v>45490</v>
      </c>
      <c r="C2244" s="113" t="s">
        <v>3315</v>
      </c>
      <c r="D2244" s="126" t="s">
        <v>4057</v>
      </c>
      <c r="E2244" s="91">
        <v>4200</v>
      </c>
      <c r="F2244" s="91">
        <v>0</v>
      </c>
      <c r="G2244" s="92">
        <f t="shared" si="124"/>
        <v>345069.52999999956</v>
      </c>
      <c r="H2244" s="170"/>
      <c r="I2244" s="94">
        <f t="shared" si="123"/>
        <v>-4200</v>
      </c>
      <c r="J2244" s="115">
        <f t="shared" si="125"/>
        <v>45504</v>
      </c>
      <c r="K2244" s="116" t="s">
        <v>1886</v>
      </c>
    </row>
    <row r="2245" spans="1:11" x14ac:dyDescent="0.15">
      <c r="A2245" s="7" t="s">
        <v>2620</v>
      </c>
      <c r="B2245" s="66">
        <v>45490</v>
      </c>
      <c r="C2245" s="113" t="s">
        <v>2131</v>
      </c>
      <c r="D2245" s="126" t="s">
        <v>4058</v>
      </c>
      <c r="E2245" s="91">
        <v>169.03</v>
      </c>
      <c r="F2245" s="91">
        <v>0</v>
      </c>
      <c r="G2245" s="92">
        <f t="shared" si="124"/>
        <v>344900.49999999953</v>
      </c>
      <c r="H2245" s="170"/>
      <c r="I2245" s="94">
        <f t="shared" si="123"/>
        <v>-169.03</v>
      </c>
      <c r="J2245" s="115">
        <f t="shared" si="125"/>
        <v>45504</v>
      </c>
      <c r="K2245" s="116" t="s">
        <v>1882</v>
      </c>
    </row>
    <row r="2246" spans="1:11" x14ac:dyDescent="0.15">
      <c r="A2246" s="7" t="s">
        <v>2620</v>
      </c>
      <c r="B2246" s="66">
        <v>45490</v>
      </c>
      <c r="C2246" s="113" t="s">
        <v>2131</v>
      </c>
      <c r="D2246" s="126" t="s">
        <v>4059</v>
      </c>
      <c r="E2246" s="91">
        <v>297.39</v>
      </c>
      <c r="F2246" s="91">
        <v>0</v>
      </c>
      <c r="G2246" s="92">
        <f t="shared" si="124"/>
        <v>344603.10999999952</v>
      </c>
      <c r="H2246" s="170"/>
      <c r="I2246" s="94">
        <f t="shared" si="123"/>
        <v>-297.39</v>
      </c>
      <c r="J2246" s="115">
        <f t="shared" si="125"/>
        <v>45504</v>
      </c>
      <c r="K2246" s="116" t="s">
        <v>1882</v>
      </c>
    </row>
    <row r="2247" spans="1:11" x14ac:dyDescent="0.15">
      <c r="A2247" s="7" t="s">
        <v>2620</v>
      </c>
      <c r="B2247" s="66">
        <v>45490</v>
      </c>
      <c r="C2247" s="113" t="s">
        <v>1905</v>
      </c>
      <c r="D2247" s="126" t="s">
        <v>4060</v>
      </c>
      <c r="E2247" s="91">
        <v>50</v>
      </c>
      <c r="F2247" s="91">
        <v>0</v>
      </c>
      <c r="G2247" s="92">
        <f t="shared" si="124"/>
        <v>344553.10999999952</v>
      </c>
      <c r="H2247" s="170"/>
      <c r="I2247" s="94">
        <f t="shared" ref="I2247:I2310" si="126">-E2247+F2247</f>
        <v>-50</v>
      </c>
      <c r="J2247" s="115">
        <f t="shared" si="125"/>
        <v>45504</v>
      </c>
      <c r="K2247" s="116" t="s">
        <v>1882</v>
      </c>
    </row>
    <row r="2248" spans="1:11" x14ac:dyDescent="0.15">
      <c r="A2248" s="7" t="s">
        <v>2620</v>
      </c>
      <c r="B2248" s="66">
        <v>45490</v>
      </c>
      <c r="C2248" s="113" t="s">
        <v>1894</v>
      </c>
      <c r="D2248" s="126" t="s">
        <v>4061</v>
      </c>
      <c r="E2248" s="91">
        <v>35281.33</v>
      </c>
      <c r="F2248" s="91">
        <v>0</v>
      </c>
      <c r="G2248" s="92">
        <f t="shared" si="124"/>
        <v>309271.7799999995</v>
      </c>
      <c r="H2248" s="170"/>
      <c r="I2248" s="94">
        <f t="shared" si="126"/>
        <v>-35281.33</v>
      </c>
      <c r="J2248" s="115">
        <f t="shared" si="125"/>
        <v>45504</v>
      </c>
      <c r="K2248" s="116" t="s">
        <v>1880</v>
      </c>
    </row>
    <row r="2249" spans="1:11" x14ac:dyDescent="0.15">
      <c r="A2249" s="7" t="s">
        <v>2620</v>
      </c>
      <c r="B2249" s="66">
        <v>45490</v>
      </c>
      <c r="C2249" s="113" t="s">
        <v>1912</v>
      </c>
      <c r="D2249" s="126" t="s">
        <v>4062</v>
      </c>
      <c r="E2249" s="91">
        <v>22900</v>
      </c>
      <c r="F2249" s="91">
        <v>0</v>
      </c>
      <c r="G2249" s="92">
        <f t="shared" si="124"/>
        <v>286371.7799999995</v>
      </c>
      <c r="H2249" s="170"/>
      <c r="I2249" s="94">
        <f t="shared" si="126"/>
        <v>-22900</v>
      </c>
      <c r="J2249" s="115">
        <f t="shared" si="125"/>
        <v>45504</v>
      </c>
      <c r="K2249" s="116" t="s">
        <v>1872</v>
      </c>
    </row>
    <row r="2250" spans="1:11" x14ac:dyDescent="0.15">
      <c r="A2250" s="7" t="s">
        <v>2620</v>
      </c>
      <c r="B2250" s="66">
        <v>45490</v>
      </c>
      <c r="C2250" s="113" t="s">
        <v>3562</v>
      </c>
      <c r="D2250" s="126" t="s">
        <v>4063</v>
      </c>
      <c r="E2250" s="91">
        <v>406.8</v>
      </c>
      <c r="F2250" s="91">
        <v>0</v>
      </c>
      <c r="G2250" s="92">
        <f t="shared" si="124"/>
        <v>285964.97999999952</v>
      </c>
      <c r="H2250" s="170"/>
      <c r="I2250" s="94">
        <f t="shared" si="126"/>
        <v>-406.8</v>
      </c>
      <c r="J2250" s="115">
        <f t="shared" si="125"/>
        <v>45504</v>
      </c>
      <c r="K2250" s="116" t="s">
        <v>1873</v>
      </c>
    </row>
    <row r="2251" spans="1:11" x14ac:dyDescent="0.15">
      <c r="A2251" s="7" t="s">
        <v>2620</v>
      </c>
      <c r="B2251" s="66">
        <v>45490</v>
      </c>
      <c r="C2251" s="113" t="s">
        <v>3565</v>
      </c>
      <c r="D2251" s="126" t="s">
        <v>4064</v>
      </c>
      <c r="E2251" s="91">
        <v>420</v>
      </c>
      <c r="F2251" s="91">
        <v>0</v>
      </c>
      <c r="G2251" s="92">
        <f t="shared" si="124"/>
        <v>285544.97999999952</v>
      </c>
      <c r="H2251" s="170"/>
      <c r="I2251" s="94">
        <f t="shared" si="126"/>
        <v>-420</v>
      </c>
      <c r="J2251" s="115">
        <f t="shared" si="125"/>
        <v>45504</v>
      </c>
      <c r="K2251" s="116" t="s">
        <v>1877</v>
      </c>
    </row>
    <row r="2252" spans="1:11" x14ac:dyDescent="0.15">
      <c r="A2252" s="7" t="s">
        <v>2620</v>
      </c>
      <c r="B2252" s="66">
        <v>45490</v>
      </c>
      <c r="C2252" s="113" t="s">
        <v>3379</v>
      </c>
      <c r="D2252" s="126" t="s">
        <v>4065</v>
      </c>
      <c r="E2252" s="91">
        <v>546</v>
      </c>
      <c r="F2252" s="91">
        <v>0</v>
      </c>
      <c r="G2252" s="92">
        <f t="shared" si="124"/>
        <v>284998.97999999952</v>
      </c>
      <c r="H2252" s="170"/>
      <c r="I2252" s="94">
        <f t="shared" si="126"/>
        <v>-546</v>
      </c>
      <c r="J2252" s="115">
        <f t="shared" si="125"/>
        <v>45504</v>
      </c>
      <c r="K2252" s="116" t="s">
        <v>1877</v>
      </c>
    </row>
    <row r="2253" spans="1:11" x14ac:dyDescent="0.15">
      <c r="A2253" s="7" t="s">
        <v>2620</v>
      </c>
      <c r="B2253" s="66">
        <v>45490</v>
      </c>
      <c r="C2253" s="113" t="s">
        <v>1905</v>
      </c>
      <c r="D2253" s="126" t="s">
        <v>4066</v>
      </c>
      <c r="E2253" s="91">
        <v>85</v>
      </c>
      <c r="F2253" s="91">
        <v>0</v>
      </c>
      <c r="G2253" s="92">
        <f t="shared" si="124"/>
        <v>284913.97999999952</v>
      </c>
      <c r="H2253" s="170"/>
      <c r="I2253" s="94">
        <f t="shared" si="126"/>
        <v>-85</v>
      </c>
      <c r="J2253" s="115">
        <f t="shared" si="125"/>
        <v>45504</v>
      </c>
      <c r="K2253" s="116" t="s">
        <v>1882</v>
      </c>
    </row>
    <row r="2254" spans="1:11" x14ac:dyDescent="0.15">
      <c r="A2254" s="7" t="s">
        <v>2622</v>
      </c>
      <c r="B2254" s="66">
        <v>45490</v>
      </c>
      <c r="C2254" s="113" t="s">
        <v>4067</v>
      </c>
      <c r="D2254" s="126" t="s">
        <v>4068</v>
      </c>
      <c r="E2254" s="91">
        <v>4586.84</v>
      </c>
      <c r="F2254" s="91">
        <v>0</v>
      </c>
      <c r="G2254" s="92">
        <f t="shared" si="124"/>
        <v>280327.13999999949</v>
      </c>
      <c r="H2254" s="170"/>
      <c r="I2254" s="94">
        <f t="shared" si="126"/>
        <v>-4586.84</v>
      </c>
      <c r="J2254" s="115">
        <f t="shared" si="125"/>
        <v>45504</v>
      </c>
      <c r="K2254" s="116" t="s">
        <v>1880</v>
      </c>
    </row>
    <row r="2255" spans="1:11" x14ac:dyDescent="0.15">
      <c r="A2255" s="7" t="s">
        <v>2622</v>
      </c>
      <c r="B2255" s="66">
        <v>45490</v>
      </c>
      <c r="C2255" s="113" t="s">
        <v>4067</v>
      </c>
      <c r="D2255" s="126" t="s">
        <v>4069</v>
      </c>
      <c r="E2255" s="91">
        <v>4586.84</v>
      </c>
      <c r="F2255" s="91">
        <v>0</v>
      </c>
      <c r="G2255" s="92">
        <f t="shared" si="124"/>
        <v>275740.29999999946</v>
      </c>
      <c r="H2255" s="170"/>
      <c r="I2255" s="94">
        <f t="shared" si="126"/>
        <v>-4586.84</v>
      </c>
      <c r="J2255" s="115">
        <f t="shared" si="125"/>
        <v>45504</v>
      </c>
      <c r="K2255" s="116" t="s">
        <v>1880</v>
      </c>
    </row>
    <row r="2256" spans="1:11" x14ac:dyDescent="0.15">
      <c r="A2256" s="7" t="s">
        <v>2622</v>
      </c>
      <c r="B2256" s="66">
        <v>45491</v>
      </c>
      <c r="C2256" s="113" t="s">
        <v>4070</v>
      </c>
      <c r="D2256" s="126" t="s">
        <v>4071</v>
      </c>
      <c r="E2256" s="91">
        <v>780</v>
      </c>
      <c r="F2256" s="91">
        <v>0</v>
      </c>
      <c r="G2256" s="92">
        <f t="shared" si="124"/>
        <v>274960.29999999946</v>
      </c>
      <c r="H2256" s="170"/>
      <c r="I2256" s="94">
        <f t="shared" si="126"/>
        <v>-780</v>
      </c>
      <c r="J2256" s="115">
        <f t="shared" si="125"/>
        <v>45504</v>
      </c>
      <c r="K2256" s="116" t="s">
        <v>1877</v>
      </c>
    </row>
    <row r="2257" spans="1:11" x14ac:dyDescent="0.15">
      <c r="A2257" s="7" t="s">
        <v>2620</v>
      </c>
      <c r="B2257" s="66">
        <v>45491</v>
      </c>
      <c r="C2257" s="113" t="s">
        <v>1939</v>
      </c>
      <c r="D2257" s="126" t="s">
        <v>4072</v>
      </c>
      <c r="E2257" s="91">
        <v>46.23</v>
      </c>
      <c r="F2257" s="91">
        <v>0</v>
      </c>
      <c r="G2257" s="92">
        <f t="shared" si="124"/>
        <v>274914.06999999948</v>
      </c>
      <c r="H2257" s="170"/>
      <c r="I2257" s="94">
        <f t="shared" si="126"/>
        <v>-46.23</v>
      </c>
      <c r="J2257" s="115">
        <f t="shared" si="125"/>
        <v>45504</v>
      </c>
      <c r="K2257" s="116" t="s">
        <v>1882</v>
      </c>
    </row>
    <row r="2258" spans="1:11" x14ac:dyDescent="0.15">
      <c r="A2258" s="7" t="s">
        <v>2620</v>
      </c>
      <c r="B2258" s="66">
        <v>45491</v>
      </c>
      <c r="C2258" s="113" t="s">
        <v>1939</v>
      </c>
      <c r="D2258" s="126" t="s">
        <v>4073</v>
      </c>
      <c r="E2258" s="91">
        <v>17.059999999999999</v>
      </c>
      <c r="F2258" s="91">
        <v>0</v>
      </c>
      <c r="G2258" s="92">
        <f t="shared" si="124"/>
        <v>274897.00999999949</v>
      </c>
      <c r="H2258" s="170"/>
      <c r="I2258" s="94">
        <f t="shared" si="126"/>
        <v>-17.059999999999999</v>
      </c>
      <c r="J2258" s="115">
        <f t="shared" si="125"/>
        <v>45504</v>
      </c>
      <c r="K2258" s="116" t="s">
        <v>1882</v>
      </c>
    </row>
    <row r="2259" spans="1:11" x14ac:dyDescent="0.15">
      <c r="A2259" s="7" t="s">
        <v>2620</v>
      </c>
      <c r="B2259" s="66">
        <v>45491</v>
      </c>
      <c r="C2259" s="113" t="s">
        <v>1939</v>
      </c>
      <c r="D2259" s="126" t="s">
        <v>4074</v>
      </c>
      <c r="E2259" s="91">
        <v>15.97</v>
      </c>
      <c r="F2259" s="91">
        <v>0</v>
      </c>
      <c r="G2259" s="92">
        <f t="shared" si="124"/>
        <v>274881.03999999951</v>
      </c>
      <c r="H2259" s="170"/>
      <c r="I2259" s="94">
        <f t="shared" si="126"/>
        <v>-15.97</v>
      </c>
      <c r="J2259" s="115">
        <f t="shared" si="125"/>
        <v>45504</v>
      </c>
      <c r="K2259" s="116" t="s">
        <v>1882</v>
      </c>
    </row>
    <row r="2260" spans="1:11" x14ac:dyDescent="0.15">
      <c r="A2260" s="7" t="s">
        <v>2620</v>
      </c>
      <c r="B2260" s="66">
        <v>45491</v>
      </c>
      <c r="C2260" s="113" t="s">
        <v>1939</v>
      </c>
      <c r="D2260" s="126" t="s">
        <v>4075</v>
      </c>
      <c r="E2260" s="91">
        <v>17.190000000000001</v>
      </c>
      <c r="F2260" s="91">
        <v>0</v>
      </c>
      <c r="G2260" s="92">
        <f t="shared" si="124"/>
        <v>274863.84999999951</v>
      </c>
      <c r="H2260" s="170"/>
      <c r="I2260" s="94">
        <f t="shared" si="126"/>
        <v>-17.190000000000001</v>
      </c>
      <c r="J2260" s="115">
        <f t="shared" si="125"/>
        <v>45504</v>
      </c>
      <c r="K2260" s="116" t="s">
        <v>1882</v>
      </c>
    </row>
    <row r="2261" spans="1:11" x14ac:dyDescent="0.15">
      <c r="A2261" s="7" t="s">
        <v>2620</v>
      </c>
      <c r="B2261" s="66">
        <v>45491</v>
      </c>
      <c r="C2261" s="113" t="s">
        <v>1894</v>
      </c>
      <c r="D2261" s="126" t="s">
        <v>4076</v>
      </c>
      <c r="E2261" s="91">
        <v>35281.33</v>
      </c>
      <c r="F2261" s="91">
        <v>0</v>
      </c>
      <c r="G2261" s="92">
        <f t="shared" si="124"/>
        <v>239582.51999999949</v>
      </c>
      <c r="H2261" s="170"/>
      <c r="I2261" s="94">
        <f t="shared" si="126"/>
        <v>-35281.33</v>
      </c>
      <c r="J2261" s="115">
        <f t="shared" si="125"/>
        <v>45504</v>
      </c>
      <c r="K2261" s="116" t="s">
        <v>1880</v>
      </c>
    </row>
    <row r="2262" spans="1:11" x14ac:dyDescent="0.15">
      <c r="A2262" s="7" t="s">
        <v>2620</v>
      </c>
      <c r="B2262" s="66">
        <v>45491</v>
      </c>
      <c r="C2262" s="113" t="s">
        <v>1912</v>
      </c>
      <c r="D2262" s="126" t="s">
        <v>4077</v>
      </c>
      <c r="E2262" s="91">
        <v>960</v>
      </c>
      <c r="F2262" s="91">
        <v>0</v>
      </c>
      <c r="G2262" s="92">
        <f t="shared" si="124"/>
        <v>238622.51999999949</v>
      </c>
      <c r="H2262" s="170"/>
      <c r="I2262" s="94">
        <f t="shared" si="126"/>
        <v>-960</v>
      </c>
      <c r="J2262" s="115">
        <f t="shared" si="125"/>
        <v>45504</v>
      </c>
      <c r="K2262" s="116" t="s">
        <v>1877</v>
      </c>
    </row>
    <row r="2263" spans="1:11" x14ac:dyDescent="0.15">
      <c r="A2263" s="7" t="s">
        <v>2620</v>
      </c>
      <c r="B2263" s="66">
        <v>45491</v>
      </c>
      <c r="C2263" s="113" t="s">
        <v>1912</v>
      </c>
      <c r="D2263" s="126" t="s">
        <v>4078</v>
      </c>
      <c r="E2263" s="91">
        <v>600</v>
      </c>
      <c r="F2263" s="91">
        <v>0</v>
      </c>
      <c r="G2263" s="92">
        <f t="shared" si="124"/>
        <v>238022.51999999949</v>
      </c>
      <c r="H2263" s="170"/>
      <c r="I2263" s="94">
        <f t="shared" si="126"/>
        <v>-600</v>
      </c>
      <c r="J2263" s="115">
        <f t="shared" si="125"/>
        <v>45504</v>
      </c>
      <c r="K2263" s="116" t="s">
        <v>1874</v>
      </c>
    </row>
    <row r="2264" spans="1:11" x14ac:dyDescent="0.15">
      <c r="A2264" s="7" t="s">
        <v>2620</v>
      </c>
      <c r="B2264" s="66">
        <v>45491</v>
      </c>
      <c r="C2264" s="113" t="s">
        <v>1912</v>
      </c>
      <c r="D2264" s="126" t="s">
        <v>4079</v>
      </c>
      <c r="E2264" s="91">
        <v>180</v>
      </c>
      <c r="F2264" s="91">
        <v>0</v>
      </c>
      <c r="G2264" s="92">
        <f t="shared" si="124"/>
        <v>237842.51999999949</v>
      </c>
      <c r="H2264" s="170"/>
      <c r="I2264" s="94">
        <f t="shared" si="126"/>
        <v>-180</v>
      </c>
      <c r="J2264" s="115">
        <f t="shared" si="125"/>
        <v>45504</v>
      </c>
      <c r="K2264" s="116" t="s">
        <v>1877</v>
      </c>
    </row>
    <row r="2265" spans="1:11" x14ac:dyDescent="0.15">
      <c r="A2265" s="7" t="s">
        <v>2620</v>
      </c>
      <c r="B2265" s="66">
        <v>45491</v>
      </c>
      <c r="C2265" s="113" t="s">
        <v>2197</v>
      </c>
      <c r="D2265" s="126" t="s">
        <v>4080</v>
      </c>
      <c r="E2265" s="91">
        <v>2535.84</v>
      </c>
      <c r="F2265" s="91">
        <v>0</v>
      </c>
      <c r="G2265" s="92">
        <f t="shared" si="124"/>
        <v>235306.6799999995</v>
      </c>
      <c r="H2265" s="170"/>
      <c r="I2265" s="94">
        <f t="shared" si="126"/>
        <v>-2535.84</v>
      </c>
      <c r="J2265" s="115">
        <f t="shared" si="125"/>
        <v>45504</v>
      </c>
      <c r="K2265" s="116" t="s">
        <v>1872</v>
      </c>
    </row>
    <row r="2266" spans="1:11" x14ac:dyDescent="0.15">
      <c r="A2266" s="7" t="s">
        <v>2620</v>
      </c>
      <c r="B2266" s="66">
        <v>45491</v>
      </c>
      <c r="C2266" s="113" t="s">
        <v>2146</v>
      </c>
      <c r="D2266" s="126" t="s">
        <v>4081</v>
      </c>
      <c r="E2266" s="91">
        <v>336</v>
      </c>
      <c r="F2266" s="91">
        <v>0</v>
      </c>
      <c r="G2266" s="92">
        <f t="shared" si="124"/>
        <v>234970.6799999995</v>
      </c>
      <c r="H2266" s="170"/>
      <c r="I2266" s="94">
        <f t="shared" si="126"/>
        <v>-336</v>
      </c>
      <c r="J2266" s="115">
        <f t="shared" si="125"/>
        <v>45504</v>
      </c>
      <c r="K2266" s="116" t="s">
        <v>1881</v>
      </c>
    </row>
    <row r="2267" spans="1:11" x14ac:dyDescent="0.15">
      <c r="A2267" s="7" t="s">
        <v>2620</v>
      </c>
      <c r="B2267" s="66">
        <v>45491</v>
      </c>
      <c r="C2267" s="113" t="s">
        <v>2146</v>
      </c>
      <c r="D2267" s="126" t="s">
        <v>4082</v>
      </c>
      <c r="E2267" s="91">
        <v>234</v>
      </c>
      <c r="F2267" s="91">
        <v>0</v>
      </c>
      <c r="G2267" s="92">
        <f t="shared" si="124"/>
        <v>234736.6799999995</v>
      </c>
      <c r="H2267" s="170"/>
      <c r="I2267" s="94">
        <f t="shared" si="126"/>
        <v>-234</v>
      </c>
      <c r="J2267" s="115">
        <f t="shared" si="125"/>
        <v>45504</v>
      </c>
      <c r="K2267" s="116" t="s">
        <v>1877</v>
      </c>
    </row>
    <row r="2268" spans="1:11" x14ac:dyDescent="0.15">
      <c r="A2268" s="7" t="s">
        <v>2620</v>
      </c>
      <c r="B2268" s="66">
        <v>45491</v>
      </c>
      <c r="C2268" s="113" t="s">
        <v>2146</v>
      </c>
      <c r="D2268" s="126" t="s">
        <v>4083</v>
      </c>
      <c r="E2268" s="91">
        <v>2086.5</v>
      </c>
      <c r="F2268" s="91">
        <v>0</v>
      </c>
      <c r="G2268" s="92">
        <f t="shared" si="124"/>
        <v>232650.1799999995</v>
      </c>
      <c r="H2268" s="170"/>
      <c r="I2268" s="94">
        <f t="shared" si="126"/>
        <v>-2086.5</v>
      </c>
      <c r="J2268" s="115">
        <f t="shared" si="125"/>
        <v>45504</v>
      </c>
      <c r="K2268" s="116" t="s">
        <v>1877</v>
      </c>
    </row>
    <row r="2269" spans="1:11" x14ac:dyDescent="0.15">
      <c r="A2269" s="7" t="s">
        <v>2620</v>
      </c>
      <c r="B2269" s="66">
        <v>45491</v>
      </c>
      <c r="C2269" s="113" t="s">
        <v>4084</v>
      </c>
      <c r="D2269" s="126" t="s">
        <v>4085</v>
      </c>
      <c r="E2269" s="91">
        <v>2200</v>
      </c>
      <c r="F2269" s="91">
        <v>0</v>
      </c>
      <c r="G2269" s="92">
        <f t="shared" si="124"/>
        <v>230450.1799999995</v>
      </c>
      <c r="H2269" s="170"/>
      <c r="I2269" s="94">
        <f t="shared" si="126"/>
        <v>-2200</v>
      </c>
      <c r="J2269" s="115">
        <f t="shared" si="125"/>
        <v>45504</v>
      </c>
      <c r="K2269" s="116" t="s">
        <v>1877</v>
      </c>
    </row>
    <row r="2270" spans="1:11" x14ac:dyDescent="0.15">
      <c r="A2270" s="7" t="s">
        <v>2620</v>
      </c>
      <c r="B2270" s="66">
        <v>45491</v>
      </c>
      <c r="C2270" s="113" t="s">
        <v>1939</v>
      </c>
      <c r="D2270" s="126" t="s">
        <v>4086</v>
      </c>
      <c r="E2270" s="91">
        <v>17.190000000000001</v>
      </c>
      <c r="F2270" s="91">
        <v>0</v>
      </c>
      <c r="G2270" s="92">
        <f t="shared" si="124"/>
        <v>230432.9899999995</v>
      </c>
      <c r="H2270" s="170"/>
      <c r="I2270" s="94">
        <f t="shared" si="126"/>
        <v>-17.190000000000001</v>
      </c>
      <c r="J2270" s="115">
        <f t="shared" si="125"/>
        <v>45504</v>
      </c>
      <c r="K2270" s="116" t="s">
        <v>1882</v>
      </c>
    </row>
    <row r="2271" spans="1:11" x14ac:dyDescent="0.15">
      <c r="A2271" s="7" t="s">
        <v>2620</v>
      </c>
      <c r="B2271" s="66">
        <v>45491</v>
      </c>
      <c r="C2271" s="113" t="s">
        <v>2148</v>
      </c>
      <c r="D2271" s="126" t="s">
        <v>4087</v>
      </c>
      <c r="E2271" s="91">
        <v>183.6</v>
      </c>
      <c r="F2271" s="91">
        <v>0</v>
      </c>
      <c r="G2271" s="92">
        <f t="shared" si="124"/>
        <v>230249.38999999949</v>
      </c>
      <c r="H2271" s="170"/>
      <c r="I2271" s="94">
        <f t="shared" si="126"/>
        <v>-183.6</v>
      </c>
      <c r="J2271" s="115">
        <f t="shared" si="125"/>
        <v>45504</v>
      </c>
      <c r="K2271" s="116" t="s">
        <v>1877</v>
      </c>
    </row>
    <row r="2272" spans="1:11" x14ac:dyDescent="0.15">
      <c r="A2272" s="7" t="s">
        <v>2620</v>
      </c>
      <c r="B2272" s="66">
        <v>45491</v>
      </c>
      <c r="C2272" s="113" t="s">
        <v>1939</v>
      </c>
      <c r="D2272" s="126" t="s">
        <v>4088</v>
      </c>
      <c r="E2272" s="91">
        <v>69.84</v>
      </c>
      <c r="F2272" s="91">
        <v>0</v>
      </c>
      <c r="G2272" s="92">
        <f t="shared" si="124"/>
        <v>230179.54999999949</v>
      </c>
      <c r="H2272" s="170"/>
      <c r="I2272" s="94">
        <f t="shared" si="126"/>
        <v>-69.84</v>
      </c>
      <c r="J2272" s="115">
        <f t="shared" si="125"/>
        <v>45504</v>
      </c>
      <c r="K2272" s="116" t="s">
        <v>1882</v>
      </c>
    </row>
    <row r="2273" spans="1:11" x14ac:dyDescent="0.15">
      <c r="A2273" s="7" t="s">
        <v>2620</v>
      </c>
      <c r="B2273" s="66">
        <v>45491</v>
      </c>
      <c r="C2273" s="113" t="s">
        <v>2146</v>
      </c>
      <c r="D2273" s="126" t="s">
        <v>4089</v>
      </c>
      <c r="E2273" s="91">
        <v>372</v>
      </c>
      <c r="F2273" s="91">
        <v>0</v>
      </c>
      <c r="G2273" s="92">
        <f t="shared" si="124"/>
        <v>229807.54999999949</v>
      </c>
      <c r="H2273" s="170"/>
      <c r="I2273" s="94">
        <f t="shared" si="126"/>
        <v>-372</v>
      </c>
      <c r="J2273" s="115">
        <f t="shared" si="125"/>
        <v>45504</v>
      </c>
      <c r="K2273" s="116" t="s">
        <v>1881</v>
      </c>
    </row>
    <row r="2274" spans="1:11" x14ac:dyDescent="0.15">
      <c r="A2274" s="7" t="s">
        <v>2620</v>
      </c>
      <c r="B2274" s="66">
        <v>45491</v>
      </c>
      <c r="C2274" s="113" t="s">
        <v>2146</v>
      </c>
      <c r="D2274" s="126" t="s">
        <v>4090</v>
      </c>
      <c r="E2274" s="91">
        <v>198</v>
      </c>
      <c r="F2274" s="91">
        <v>0</v>
      </c>
      <c r="G2274" s="92">
        <f t="shared" si="124"/>
        <v>229609.54999999949</v>
      </c>
      <c r="H2274" s="170"/>
      <c r="I2274" s="94">
        <f t="shared" si="126"/>
        <v>-198</v>
      </c>
      <c r="J2274" s="115">
        <f t="shared" si="125"/>
        <v>45504</v>
      </c>
      <c r="K2274" s="116" t="s">
        <v>1881</v>
      </c>
    </row>
    <row r="2275" spans="1:11" x14ac:dyDescent="0.15">
      <c r="A2275" s="7" t="s">
        <v>2620</v>
      </c>
      <c r="B2275" s="66">
        <v>45491</v>
      </c>
      <c r="C2275" s="113" t="s">
        <v>1922</v>
      </c>
      <c r="D2275" s="126" t="s">
        <v>4091</v>
      </c>
      <c r="E2275" s="91">
        <v>379</v>
      </c>
      <c r="F2275" s="91">
        <v>0</v>
      </c>
      <c r="G2275" s="92">
        <f t="shared" si="124"/>
        <v>229230.54999999949</v>
      </c>
      <c r="H2275" s="170"/>
      <c r="I2275" s="94">
        <f t="shared" si="126"/>
        <v>-379</v>
      </c>
      <c r="J2275" s="115">
        <f t="shared" si="125"/>
        <v>45504</v>
      </c>
      <c r="K2275" s="116" t="s">
        <v>13</v>
      </c>
    </row>
    <row r="2276" spans="1:11" x14ac:dyDescent="0.15">
      <c r="A2276" s="7" t="s">
        <v>2620</v>
      </c>
      <c r="B2276" s="66">
        <v>45491</v>
      </c>
      <c r="C2276" s="113" t="s">
        <v>3406</v>
      </c>
      <c r="D2276" s="126" t="s">
        <v>4092</v>
      </c>
      <c r="E2276" s="91">
        <v>0</v>
      </c>
      <c r="F2276" s="91">
        <v>60000</v>
      </c>
      <c r="G2276" s="92">
        <f t="shared" si="124"/>
        <v>289230.54999999946</v>
      </c>
      <c r="H2276" s="170"/>
      <c r="I2276" s="94">
        <f t="shared" si="126"/>
        <v>60000</v>
      </c>
      <c r="J2276" s="115">
        <f t="shared" si="125"/>
        <v>45504</v>
      </c>
      <c r="K2276" s="116" t="s">
        <v>5554</v>
      </c>
    </row>
    <row r="2277" spans="1:11" x14ac:dyDescent="0.15">
      <c r="A2277" s="7" t="s">
        <v>2620</v>
      </c>
      <c r="B2277" s="66">
        <v>45491</v>
      </c>
      <c r="C2277" s="113" t="s">
        <v>2148</v>
      </c>
      <c r="D2277" s="126" t="s">
        <v>4093</v>
      </c>
      <c r="E2277" s="91">
        <v>285.60000000000002</v>
      </c>
      <c r="F2277" s="91">
        <v>0</v>
      </c>
      <c r="G2277" s="92">
        <f t="shared" si="124"/>
        <v>288944.94999999949</v>
      </c>
      <c r="H2277" s="170"/>
      <c r="I2277" s="94">
        <f t="shared" si="126"/>
        <v>-285.60000000000002</v>
      </c>
      <c r="J2277" s="115">
        <f t="shared" si="125"/>
        <v>45504</v>
      </c>
      <c r="K2277" s="116" t="s">
        <v>1877</v>
      </c>
    </row>
    <row r="2278" spans="1:11" x14ac:dyDescent="0.15">
      <c r="A2278" s="7" t="s">
        <v>2620</v>
      </c>
      <c r="B2278" s="66">
        <v>45491</v>
      </c>
      <c r="C2278" s="113" t="s">
        <v>2197</v>
      </c>
      <c r="D2278" s="126" t="s">
        <v>4094</v>
      </c>
      <c r="E2278" s="91">
        <v>3734.54</v>
      </c>
      <c r="F2278" s="91">
        <v>0</v>
      </c>
      <c r="G2278" s="92">
        <f t="shared" si="124"/>
        <v>285210.40999999951</v>
      </c>
      <c r="H2278" s="170"/>
      <c r="I2278" s="94">
        <f t="shared" si="126"/>
        <v>-3734.54</v>
      </c>
      <c r="J2278" s="115">
        <f t="shared" si="125"/>
        <v>45504</v>
      </c>
      <c r="K2278" s="116" t="s">
        <v>1872</v>
      </c>
    </row>
    <row r="2279" spans="1:11" x14ac:dyDescent="0.15">
      <c r="A2279" s="7" t="s">
        <v>2622</v>
      </c>
      <c r="B2279" s="66">
        <v>45491</v>
      </c>
      <c r="C2279" s="113" t="s">
        <v>2985</v>
      </c>
      <c r="D2279" s="126"/>
      <c r="E2279" s="91">
        <v>0</v>
      </c>
      <c r="F2279" s="91">
        <v>13764</v>
      </c>
      <c r="G2279" s="92">
        <f t="shared" si="124"/>
        <v>298974.40999999951</v>
      </c>
      <c r="H2279" s="170"/>
      <c r="I2279" s="94">
        <f t="shared" si="126"/>
        <v>13764</v>
      </c>
      <c r="J2279" s="115">
        <f t="shared" si="125"/>
        <v>45504</v>
      </c>
      <c r="K2279" s="116" t="s">
        <v>737</v>
      </c>
    </row>
    <row r="2280" spans="1:11" x14ac:dyDescent="0.15">
      <c r="A2280" s="7" t="s">
        <v>2620</v>
      </c>
      <c r="B2280" s="66">
        <v>45491</v>
      </c>
      <c r="C2280" s="113" t="s">
        <v>1912</v>
      </c>
      <c r="D2280" s="126" t="s">
        <v>4095</v>
      </c>
      <c r="E2280" s="91">
        <v>1710</v>
      </c>
      <c r="F2280" s="91">
        <v>0</v>
      </c>
      <c r="G2280" s="92">
        <f t="shared" ref="G2280:G2343" si="127">G2279+F2280-E2280</f>
        <v>297264.40999999951</v>
      </c>
      <c r="H2280" s="170"/>
      <c r="I2280" s="94">
        <f t="shared" si="126"/>
        <v>-1710</v>
      </c>
      <c r="J2280" s="115">
        <f t="shared" ref="J2280:J2343" si="128">EOMONTH(B2280,0)</f>
        <v>45504</v>
      </c>
      <c r="K2280" s="116" t="s">
        <v>1877</v>
      </c>
    </row>
    <row r="2281" spans="1:11" x14ac:dyDescent="0.15">
      <c r="A2281" s="7" t="s">
        <v>2622</v>
      </c>
      <c r="B2281" s="66">
        <v>45491</v>
      </c>
      <c r="C2281" s="113" t="s">
        <v>4070</v>
      </c>
      <c r="D2281" s="126" t="s">
        <v>4096</v>
      </c>
      <c r="E2281" s="91">
        <v>102</v>
      </c>
      <c r="F2281" s="91">
        <v>0</v>
      </c>
      <c r="G2281" s="92">
        <f t="shared" si="127"/>
        <v>297162.40999999951</v>
      </c>
      <c r="H2281" s="170"/>
      <c r="I2281" s="94">
        <f t="shared" si="126"/>
        <v>-102</v>
      </c>
      <c r="J2281" s="115">
        <f t="shared" si="128"/>
        <v>45504</v>
      </c>
      <c r="K2281" s="116" t="s">
        <v>13</v>
      </c>
    </row>
    <row r="2282" spans="1:11" x14ac:dyDescent="0.15">
      <c r="A2282" s="7" t="s">
        <v>2620</v>
      </c>
      <c r="B2282" s="66">
        <v>45491</v>
      </c>
      <c r="C2282" s="113" t="s">
        <v>3974</v>
      </c>
      <c r="D2282" s="126" t="s">
        <v>4097</v>
      </c>
      <c r="E2282" s="91">
        <v>5760</v>
      </c>
      <c r="F2282" s="91">
        <v>0</v>
      </c>
      <c r="G2282" s="92">
        <f t="shared" si="127"/>
        <v>291402.40999999951</v>
      </c>
      <c r="H2282" s="170"/>
      <c r="I2282" s="94">
        <f t="shared" si="126"/>
        <v>-5760</v>
      </c>
      <c r="J2282" s="115">
        <f t="shared" si="128"/>
        <v>45504</v>
      </c>
      <c r="K2282" s="116" t="s">
        <v>1886</v>
      </c>
    </row>
    <row r="2283" spans="1:11" x14ac:dyDescent="0.15">
      <c r="A2283" s="7" t="s">
        <v>2619</v>
      </c>
      <c r="B2283" s="66">
        <v>45491</v>
      </c>
      <c r="C2283" s="113" t="s">
        <v>2985</v>
      </c>
      <c r="D2283" s="126"/>
      <c r="E2283" s="91">
        <v>13764</v>
      </c>
      <c r="F2283" s="91">
        <v>0</v>
      </c>
      <c r="G2283" s="92">
        <f t="shared" si="127"/>
        <v>277638.40999999951</v>
      </c>
      <c r="H2283" s="170"/>
      <c r="I2283" s="94">
        <f t="shared" si="126"/>
        <v>-13764</v>
      </c>
      <c r="J2283" s="115">
        <f t="shared" si="128"/>
        <v>45504</v>
      </c>
      <c r="K2283" s="116" t="s">
        <v>737</v>
      </c>
    </row>
    <row r="2284" spans="1:11" x14ac:dyDescent="0.15">
      <c r="A2284" s="7" t="s">
        <v>2619</v>
      </c>
      <c r="B2284" s="66">
        <v>45491</v>
      </c>
      <c r="C2284" s="113" t="s">
        <v>3406</v>
      </c>
      <c r="D2284" s="126" t="s">
        <v>3009</v>
      </c>
      <c r="E2284" s="91">
        <v>60000</v>
      </c>
      <c r="F2284" s="91">
        <v>0</v>
      </c>
      <c r="G2284" s="92">
        <f t="shared" si="127"/>
        <v>217638.40999999951</v>
      </c>
      <c r="H2284" s="170"/>
      <c r="I2284" s="94">
        <f t="shared" si="126"/>
        <v>-60000</v>
      </c>
      <c r="J2284" s="115">
        <f t="shared" si="128"/>
        <v>45504</v>
      </c>
      <c r="K2284" s="116" t="s">
        <v>5554</v>
      </c>
    </row>
    <row r="2285" spans="1:11" x14ac:dyDescent="0.15">
      <c r="A2285" s="7" t="s">
        <v>2619</v>
      </c>
      <c r="B2285" s="66">
        <v>45491</v>
      </c>
      <c r="C2285" s="113" t="s">
        <v>3389</v>
      </c>
      <c r="D2285" s="126" t="s">
        <v>4098</v>
      </c>
      <c r="E2285" s="91">
        <v>915</v>
      </c>
      <c r="F2285" s="91">
        <v>0</v>
      </c>
      <c r="G2285" s="92">
        <f t="shared" si="127"/>
        <v>216723.40999999951</v>
      </c>
      <c r="H2285" s="170"/>
      <c r="I2285" s="94">
        <f t="shared" si="126"/>
        <v>-915</v>
      </c>
      <c r="J2285" s="115">
        <f t="shared" si="128"/>
        <v>45504</v>
      </c>
      <c r="K2285" s="116" t="s">
        <v>13</v>
      </c>
    </row>
    <row r="2286" spans="1:11" x14ac:dyDescent="0.15">
      <c r="A2286" s="7" t="s">
        <v>2619</v>
      </c>
      <c r="B2286" s="66">
        <v>45491</v>
      </c>
      <c r="C2286" s="113" t="s">
        <v>2905</v>
      </c>
      <c r="D2286" s="126" t="s">
        <v>4099</v>
      </c>
      <c r="E2286" s="91">
        <v>3921.05</v>
      </c>
      <c r="F2286" s="91">
        <v>0</v>
      </c>
      <c r="G2286" s="92">
        <f t="shared" si="127"/>
        <v>212802.35999999952</v>
      </c>
      <c r="H2286" s="170"/>
      <c r="I2286" s="94">
        <f t="shared" si="126"/>
        <v>-3921.05</v>
      </c>
      <c r="J2286" s="115">
        <f t="shared" si="128"/>
        <v>45504</v>
      </c>
      <c r="K2286" s="116" t="s">
        <v>13</v>
      </c>
    </row>
    <row r="2287" spans="1:11" x14ac:dyDescent="0.15">
      <c r="A2287" s="7" t="s">
        <v>2619</v>
      </c>
      <c r="B2287" s="66">
        <v>45492</v>
      </c>
      <c r="C2287" s="113" t="s">
        <v>2073</v>
      </c>
      <c r="D2287" s="126" t="s">
        <v>4100</v>
      </c>
      <c r="E2287" s="91">
        <v>0</v>
      </c>
      <c r="F2287" s="91">
        <v>1500</v>
      </c>
      <c r="G2287" s="92">
        <f t="shared" si="127"/>
        <v>214302.35999999952</v>
      </c>
      <c r="H2287" s="170"/>
      <c r="I2287" s="94">
        <f t="shared" si="126"/>
        <v>1500</v>
      </c>
      <c r="J2287" s="115">
        <f t="shared" si="128"/>
        <v>45504</v>
      </c>
      <c r="K2287" s="116" t="s">
        <v>1866</v>
      </c>
    </row>
    <row r="2288" spans="1:11" x14ac:dyDescent="0.15">
      <c r="A2288" s="7" t="s">
        <v>2620</v>
      </c>
      <c r="B2288" s="66">
        <v>45492</v>
      </c>
      <c r="C2288" s="113" t="s">
        <v>2651</v>
      </c>
      <c r="D2288" s="126" t="s">
        <v>3086</v>
      </c>
      <c r="E2288" s="91">
        <v>500</v>
      </c>
      <c r="F2288" s="91">
        <v>0</v>
      </c>
      <c r="G2288" s="92">
        <f t="shared" si="127"/>
        <v>213802.35999999952</v>
      </c>
      <c r="H2288" s="170"/>
      <c r="I2288" s="94">
        <f t="shared" si="126"/>
        <v>-500</v>
      </c>
      <c r="J2288" s="115">
        <f t="shared" si="128"/>
        <v>45504</v>
      </c>
      <c r="K2288" s="116" t="s">
        <v>1873</v>
      </c>
    </row>
    <row r="2289" spans="1:11" x14ac:dyDescent="0.15">
      <c r="A2289" s="7" t="s">
        <v>2622</v>
      </c>
      <c r="B2289" s="66">
        <v>45492</v>
      </c>
      <c r="C2289" s="113" t="s">
        <v>1991</v>
      </c>
      <c r="D2289" s="126" t="s">
        <v>4101</v>
      </c>
      <c r="E2289" s="91">
        <v>9034.9699999999993</v>
      </c>
      <c r="F2289" s="91">
        <v>0</v>
      </c>
      <c r="G2289" s="92">
        <f t="shared" si="127"/>
        <v>204767.38999999952</v>
      </c>
      <c r="H2289" s="170"/>
      <c r="I2289" s="94">
        <f t="shared" si="126"/>
        <v>-9034.9699999999993</v>
      </c>
      <c r="J2289" s="115">
        <f t="shared" si="128"/>
        <v>45504</v>
      </c>
      <c r="K2289" s="116" t="s">
        <v>1876</v>
      </c>
    </row>
    <row r="2290" spans="1:11" x14ac:dyDescent="0.15">
      <c r="A2290" s="7" t="s">
        <v>2622</v>
      </c>
      <c r="B2290" s="66">
        <v>45492</v>
      </c>
      <c r="C2290" s="113" t="s">
        <v>1899</v>
      </c>
      <c r="D2290" s="126" t="s">
        <v>1900</v>
      </c>
      <c r="E2290" s="91">
        <v>700.71</v>
      </c>
      <c r="F2290" s="91">
        <v>0</v>
      </c>
      <c r="G2290" s="92">
        <f t="shared" si="127"/>
        <v>204066.67999999953</v>
      </c>
      <c r="H2290" s="170"/>
      <c r="I2290" s="94">
        <f t="shared" si="126"/>
        <v>-700.71</v>
      </c>
      <c r="J2290" s="115">
        <f t="shared" si="128"/>
        <v>45504</v>
      </c>
      <c r="K2290" s="116" t="s">
        <v>1873</v>
      </c>
    </row>
    <row r="2291" spans="1:11" x14ac:dyDescent="0.15">
      <c r="A2291" s="7" t="s">
        <v>2620</v>
      </c>
      <c r="B2291" s="66">
        <v>45495</v>
      </c>
      <c r="C2291" s="113" t="s">
        <v>1964</v>
      </c>
      <c r="D2291" s="126" t="s">
        <v>4102</v>
      </c>
      <c r="E2291" s="91">
        <v>0</v>
      </c>
      <c r="F2291" s="91">
        <v>535.63</v>
      </c>
      <c r="G2291" s="92">
        <f t="shared" si="127"/>
        <v>204602.30999999953</v>
      </c>
      <c r="H2291" s="170"/>
      <c r="I2291" s="94">
        <f t="shared" si="126"/>
        <v>535.63</v>
      </c>
      <c r="J2291" s="115">
        <f t="shared" si="128"/>
        <v>45504</v>
      </c>
      <c r="K2291" s="116" t="s">
        <v>2175</v>
      </c>
    </row>
    <row r="2292" spans="1:11" x14ac:dyDescent="0.15">
      <c r="A2292" s="7" t="s">
        <v>2620</v>
      </c>
      <c r="B2292" s="66">
        <v>45495</v>
      </c>
      <c r="C2292" s="113" t="s">
        <v>4084</v>
      </c>
      <c r="D2292" s="126" t="s">
        <v>4085</v>
      </c>
      <c r="E2292" s="91">
        <v>20</v>
      </c>
      <c r="F2292" s="91">
        <v>0</v>
      </c>
      <c r="G2292" s="92">
        <f t="shared" si="127"/>
        <v>204582.30999999953</v>
      </c>
      <c r="H2292" s="170"/>
      <c r="I2292" s="94">
        <f t="shared" si="126"/>
        <v>-20</v>
      </c>
      <c r="J2292" s="115">
        <f t="shared" si="128"/>
        <v>45504</v>
      </c>
      <c r="K2292" s="116" t="s">
        <v>1877</v>
      </c>
    </row>
    <row r="2293" spans="1:11" x14ac:dyDescent="0.15">
      <c r="A2293" s="7" t="s">
        <v>2619</v>
      </c>
      <c r="B2293" s="66">
        <v>45495</v>
      </c>
      <c r="C2293" s="113" t="s">
        <v>1964</v>
      </c>
      <c r="D2293" s="126" t="s">
        <v>4103</v>
      </c>
      <c r="E2293" s="91">
        <v>0</v>
      </c>
      <c r="F2293" s="91">
        <v>2410.27</v>
      </c>
      <c r="G2293" s="92">
        <f t="shared" si="127"/>
        <v>206992.57999999952</v>
      </c>
      <c r="H2293" s="170"/>
      <c r="I2293" s="94">
        <f t="shared" si="126"/>
        <v>2410.27</v>
      </c>
      <c r="J2293" s="115">
        <f t="shared" si="128"/>
        <v>45504</v>
      </c>
      <c r="K2293" s="116" t="s">
        <v>1866</v>
      </c>
    </row>
    <row r="2294" spans="1:11" x14ac:dyDescent="0.15">
      <c r="A2294" s="7" t="s">
        <v>2619</v>
      </c>
      <c r="B2294" s="66">
        <v>45495</v>
      </c>
      <c r="C2294" s="113" t="s">
        <v>1991</v>
      </c>
      <c r="D2294" s="126" t="s">
        <v>2886</v>
      </c>
      <c r="E2294" s="91">
        <v>20000</v>
      </c>
      <c r="F2294" s="91">
        <v>0</v>
      </c>
      <c r="G2294" s="92">
        <f t="shared" si="127"/>
        <v>186992.57999999952</v>
      </c>
      <c r="H2294" s="170"/>
      <c r="I2294" s="94">
        <f t="shared" si="126"/>
        <v>-20000</v>
      </c>
      <c r="J2294" s="115">
        <f t="shared" si="128"/>
        <v>45504</v>
      </c>
      <c r="K2294" s="116" t="s">
        <v>13</v>
      </c>
    </row>
    <row r="2295" spans="1:11" x14ac:dyDescent="0.15">
      <c r="A2295" s="7" t="s">
        <v>2619</v>
      </c>
      <c r="B2295" s="66">
        <v>45495</v>
      </c>
      <c r="C2295" s="113" t="s">
        <v>4104</v>
      </c>
      <c r="D2295" s="126" t="s">
        <v>4105</v>
      </c>
      <c r="E2295" s="91">
        <v>4800</v>
      </c>
      <c r="F2295" s="91">
        <v>0</v>
      </c>
      <c r="G2295" s="92">
        <f t="shared" si="127"/>
        <v>182192.57999999952</v>
      </c>
      <c r="H2295" s="170"/>
      <c r="I2295" s="94">
        <f t="shared" si="126"/>
        <v>-4800</v>
      </c>
      <c r="J2295" s="115">
        <f t="shared" si="128"/>
        <v>45504</v>
      </c>
      <c r="K2295" s="116" t="s">
        <v>13</v>
      </c>
    </row>
    <row r="2296" spans="1:11" x14ac:dyDescent="0.15">
      <c r="A2296" s="7" t="s">
        <v>2619</v>
      </c>
      <c r="B2296" s="66">
        <v>45495</v>
      </c>
      <c r="C2296" s="113" t="s">
        <v>1991</v>
      </c>
      <c r="D2296" s="126" t="s">
        <v>2886</v>
      </c>
      <c r="E2296" s="91">
        <v>4000</v>
      </c>
      <c r="F2296" s="91">
        <v>0</v>
      </c>
      <c r="G2296" s="92">
        <f t="shared" si="127"/>
        <v>178192.57999999952</v>
      </c>
      <c r="H2296" s="170"/>
      <c r="I2296" s="94">
        <f t="shared" si="126"/>
        <v>-4000</v>
      </c>
      <c r="J2296" s="115">
        <f t="shared" si="128"/>
        <v>45504</v>
      </c>
      <c r="K2296" s="116" t="s">
        <v>13</v>
      </c>
    </row>
    <row r="2297" spans="1:11" x14ac:dyDescent="0.15">
      <c r="A2297" s="7" t="s">
        <v>2619</v>
      </c>
      <c r="B2297" s="66">
        <v>45496</v>
      </c>
      <c r="C2297" s="113" t="s">
        <v>1892</v>
      </c>
      <c r="D2297" s="126" t="s">
        <v>3584</v>
      </c>
      <c r="E2297" s="91">
        <v>3132</v>
      </c>
      <c r="F2297" s="91">
        <v>0</v>
      </c>
      <c r="G2297" s="92">
        <f t="shared" si="127"/>
        <v>175060.57999999952</v>
      </c>
      <c r="H2297" s="170"/>
      <c r="I2297" s="94">
        <f t="shared" si="126"/>
        <v>-3132</v>
      </c>
      <c r="J2297" s="115">
        <f t="shared" si="128"/>
        <v>45504</v>
      </c>
      <c r="K2297" s="116" t="s">
        <v>1878</v>
      </c>
    </row>
    <row r="2298" spans="1:11" x14ac:dyDescent="0.15">
      <c r="A2298" s="7" t="s">
        <v>2619</v>
      </c>
      <c r="B2298" s="66">
        <v>45496</v>
      </c>
      <c r="C2298" s="113" t="s">
        <v>1892</v>
      </c>
      <c r="D2298" s="126" t="s">
        <v>1957</v>
      </c>
      <c r="E2298" s="91">
        <v>348</v>
      </c>
      <c r="F2298" s="91">
        <v>0</v>
      </c>
      <c r="G2298" s="92">
        <f t="shared" si="127"/>
        <v>174712.57999999952</v>
      </c>
      <c r="H2298" s="170"/>
      <c r="I2298" s="94">
        <f t="shared" si="126"/>
        <v>-348</v>
      </c>
      <c r="J2298" s="115">
        <f t="shared" si="128"/>
        <v>45504</v>
      </c>
      <c r="K2298" s="116" t="s">
        <v>1878</v>
      </c>
    </row>
    <row r="2299" spans="1:11" x14ac:dyDescent="0.15">
      <c r="A2299" s="7" t="s">
        <v>2619</v>
      </c>
      <c r="B2299" s="66">
        <v>45496</v>
      </c>
      <c r="C2299" s="113" t="s">
        <v>1905</v>
      </c>
      <c r="D2299" s="126" t="s">
        <v>4106</v>
      </c>
      <c r="E2299" s="91">
        <v>14.2</v>
      </c>
      <c r="F2299" s="91">
        <v>0</v>
      </c>
      <c r="G2299" s="92">
        <f t="shared" si="127"/>
        <v>174698.37999999951</v>
      </c>
      <c r="H2299" s="170"/>
      <c r="I2299" s="94">
        <f t="shared" si="126"/>
        <v>-14.2</v>
      </c>
      <c r="J2299" s="115">
        <f t="shared" si="128"/>
        <v>45504</v>
      </c>
      <c r="K2299" s="116" t="s">
        <v>1882</v>
      </c>
    </row>
    <row r="2300" spans="1:11" x14ac:dyDescent="0.15">
      <c r="A2300" s="7" t="s">
        <v>2619</v>
      </c>
      <c r="B2300" s="66">
        <v>45496</v>
      </c>
      <c r="C2300" s="113" t="s">
        <v>1905</v>
      </c>
      <c r="D2300" s="126" t="s">
        <v>4107</v>
      </c>
      <c r="E2300" s="91">
        <v>21.83</v>
      </c>
      <c r="F2300" s="91">
        <v>0</v>
      </c>
      <c r="G2300" s="92">
        <f t="shared" si="127"/>
        <v>174676.54999999952</v>
      </c>
      <c r="H2300" s="170"/>
      <c r="I2300" s="94">
        <f t="shared" si="126"/>
        <v>-21.83</v>
      </c>
      <c r="J2300" s="115">
        <f t="shared" si="128"/>
        <v>45504</v>
      </c>
      <c r="K2300" s="116" t="s">
        <v>1882</v>
      </c>
    </row>
    <row r="2301" spans="1:11" x14ac:dyDescent="0.15">
      <c r="A2301" s="7" t="s">
        <v>2619</v>
      </c>
      <c r="B2301" s="66">
        <v>45496</v>
      </c>
      <c r="C2301" s="113" t="s">
        <v>1905</v>
      </c>
      <c r="D2301" s="126" t="s">
        <v>4108</v>
      </c>
      <c r="E2301" s="91">
        <v>21.13</v>
      </c>
      <c r="F2301" s="91">
        <v>0</v>
      </c>
      <c r="G2301" s="92">
        <f t="shared" si="127"/>
        <v>174655.41999999952</v>
      </c>
      <c r="H2301" s="170"/>
      <c r="I2301" s="94">
        <f t="shared" si="126"/>
        <v>-21.13</v>
      </c>
      <c r="J2301" s="115">
        <f t="shared" si="128"/>
        <v>45504</v>
      </c>
      <c r="K2301" s="116" t="s">
        <v>1882</v>
      </c>
    </row>
    <row r="2302" spans="1:11" x14ac:dyDescent="0.15">
      <c r="A2302" s="7" t="s">
        <v>2619</v>
      </c>
      <c r="B2302" s="66">
        <v>45496</v>
      </c>
      <c r="C2302" s="113" t="s">
        <v>1905</v>
      </c>
      <c r="D2302" s="126" t="s">
        <v>4109</v>
      </c>
      <c r="E2302" s="91">
        <v>35.44</v>
      </c>
      <c r="F2302" s="91">
        <v>0</v>
      </c>
      <c r="G2302" s="92">
        <f t="shared" si="127"/>
        <v>174619.97999999952</v>
      </c>
      <c r="H2302" s="170"/>
      <c r="I2302" s="94">
        <f t="shared" si="126"/>
        <v>-35.44</v>
      </c>
      <c r="J2302" s="115">
        <f t="shared" si="128"/>
        <v>45504</v>
      </c>
      <c r="K2302" s="116" t="s">
        <v>1882</v>
      </c>
    </row>
    <row r="2303" spans="1:11" x14ac:dyDescent="0.15">
      <c r="A2303" s="7" t="s">
        <v>2619</v>
      </c>
      <c r="B2303" s="66">
        <v>45496</v>
      </c>
      <c r="C2303" s="113" t="s">
        <v>1905</v>
      </c>
      <c r="D2303" s="126" t="s">
        <v>4110</v>
      </c>
      <c r="E2303" s="91">
        <v>187.26</v>
      </c>
      <c r="F2303" s="91">
        <v>0</v>
      </c>
      <c r="G2303" s="92">
        <f t="shared" si="127"/>
        <v>174432.71999999951</v>
      </c>
      <c r="H2303" s="170"/>
      <c r="I2303" s="94">
        <f t="shared" si="126"/>
        <v>-187.26</v>
      </c>
      <c r="J2303" s="115">
        <f t="shared" si="128"/>
        <v>45504</v>
      </c>
      <c r="K2303" s="116" t="s">
        <v>1882</v>
      </c>
    </row>
    <row r="2304" spans="1:11" x14ac:dyDescent="0.15">
      <c r="A2304" s="7" t="s">
        <v>2619</v>
      </c>
      <c r="B2304" s="66">
        <v>45496</v>
      </c>
      <c r="C2304" s="113" t="s">
        <v>1905</v>
      </c>
      <c r="D2304" s="126" t="s">
        <v>4111</v>
      </c>
      <c r="E2304" s="91">
        <v>23.28</v>
      </c>
      <c r="F2304" s="91">
        <v>0</v>
      </c>
      <c r="G2304" s="92">
        <f t="shared" si="127"/>
        <v>174409.43999999951</v>
      </c>
      <c r="H2304" s="170"/>
      <c r="I2304" s="94">
        <f t="shared" si="126"/>
        <v>-23.28</v>
      </c>
      <c r="J2304" s="115">
        <f t="shared" si="128"/>
        <v>45504</v>
      </c>
      <c r="K2304" s="116" t="s">
        <v>1882</v>
      </c>
    </row>
    <row r="2305" spans="1:11" x14ac:dyDescent="0.15">
      <c r="A2305" s="7" t="s">
        <v>2619</v>
      </c>
      <c r="B2305" s="66">
        <v>45496</v>
      </c>
      <c r="C2305" s="113" t="s">
        <v>1905</v>
      </c>
      <c r="D2305" s="126" t="s">
        <v>4112</v>
      </c>
      <c r="E2305" s="91">
        <v>382.1</v>
      </c>
      <c r="F2305" s="91">
        <v>0</v>
      </c>
      <c r="G2305" s="92">
        <f t="shared" si="127"/>
        <v>174027.3399999995</v>
      </c>
      <c r="H2305" s="170"/>
      <c r="I2305" s="94">
        <f t="shared" si="126"/>
        <v>-382.1</v>
      </c>
      <c r="J2305" s="115">
        <f t="shared" si="128"/>
        <v>45504</v>
      </c>
      <c r="K2305" s="116" t="s">
        <v>1882</v>
      </c>
    </row>
    <row r="2306" spans="1:11" x14ac:dyDescent="0.15">
      <c r="A2306" s="7" t="s">
        <v>2619</v>
      </c>
      <c r="B2306" s="66">
        <v>45496</v>
      </c>
      <c r="C2306" s="113" t="s">
        <v>1905</v>
      </c>
      <c r="D2306" s="126" t="s">
        <v>4113</v>
      </c>
      <c r="E2306" s="91">
        <v>26.02</v>
      </c>
      <c r="F2306" s="91">
        <v>0</v>
      </c>
      <c r="G2306" s="92">
        <f t="shared" si="127"/>
        <v>174001.31999999951</v>
      </c>
      <c r="H2306" s="170"/>
      <c r="I2306" s="94">
        <f t="shared" si="126"/>
        <v>-26.02</v>
      </c>
      <c r="J2306" s="115">
        <f t="shared" si="128"/>
        <v>45504</v>
      </c>
      <c r="K2306" s="116" t="s">
        <v>1882</v>
      </c>
    </row>
    <row r="2307" spans="1:11" x14ac:dyDescent="0.15">
      <c r="A2307" s="7" t="s">
        <v>2619</v>
      </c>
      <c r="B2307" s="66">
        <v>45496</v>
      </c>
      <c r="C2307" s="113" t="s">
        <v>1905</v>
      </c>
      <c r="D2307" s="126" t="s">
        <v>4114</v>
      </c>
      <c r="E2307" s="91">
        <v>809.32</v>
      </c>
      <c r="F2307" s="91">
        <v>0</v>
      </c>
      <c r="G2307" s="92">
        <f t="shared" si="127"/>
        <v>173191.99999999951</v>
      </c>
      <c r="H2307" s="170"/>
      <c r="I2307" s="94">
        <f t="shared" si="126"/>
        <v>-809.32</v>
      </c>
      <c r="J2307" s="115">
        <f t="shared" si="128"/>
        <v>45504</v>
      </c>
      <c r="K2307" s="116" t="s">
        <v>1882</v>
      </c>
    </row>
    <row r="2308" spans="1:11" x14ac:dyDescent="0.15">
      <c r="A2308" s="7" t="s">
        <v>2619</v>
      </c>
      <c r="B2308" s="66">
        <v>45496</v>
      </c>
      <c r="C2308" s="113" t="s">
        <v>1892</v>
      </c>
      <c r="D2308" s="126" t="s">
        <v>1951</v>
      </c>
      <c r="E2308" s="91">
        <v>246</v>
      </c>
      <c r="F2308" s="91">
        <v>0</v>
      </c>
      <c r="G2308" s="92">
        <f t="shared" si="127"/>
        <v>172945.99999999951</v>
      </c>
      <c r="H2308" s="170"/>
      <c r="I2308" s="94">
        <f t="shared" si="126"/>
        <v>-246</v>
      </c>
      <c r="J2308" s="115">
        <f t="shared" si="128"/>
        <v>45504</v>
      </c>
      <c r="K2308" s="116" t="s">
        <v>1878</v>
      </c>
    </row>
    <row r="2309" spans="1:11" x14ac:dyDescent="0.15">
      <c r="A2309" s="7" t="s">
        <v>2619</v>
      </c>
      <c r="B2309" s="66">
        <v>45496</v>
      </c>
      <c r="C2309" s="113" t="s">
        <v>1905</v>
      </c>
      <c r="D2309" s="126" t="s">
        <v>4115</v>
      </c>
      <c r="E2309" s="91">
        <v>283.39999999999998</v>
      </c>
      <c r="F2309" s="91">
        <v>0</v>
      </c>
      <c r="G2309" s="92">
        <f t="shared" si="127"/>
        <v>172662.59999999951</v>
      </c>
      <c r="H2309" s="170"/>
      <c r="I2309" s="94">
        <f t="shared" si="126"/>
        <v>-283.39999999999998</v>
      </c>
      <c r="J2309" s="115">
        <f t="shared" si="128"/>
        <v>45504</v>
      </c>
      <c r="K2309" s="116" t="s">
        <v>1882</v>
      </c>
    </row>
    <row r="2310" spans="1:11" x14ac:dyDescent="0.15">
      <c r="A2310" s="7" t="s">
        <v>2621</v>
      </c>
      <c r="B2310" s="66">
        <v>45497</v>
      </c>
      <c r="C2310" s="113" t="s">
        <v>4116</v>
      </c>
      <c r="D2310" s="126"/>
      <c r="E2310" s="91">
        <v>0</v>
      </c>
      <c r="F2310" s="91">
        <v>883.56</v>
      </c>
      <c r="G2310" s="92">
        <f t="shared" si="127"/>
        <v>173546.15999999951</v>
      </c>
      <c r="H2310" s="170"/>
      <c r="I2310" s="94">
        <f t="shared" si="126"/>
        <v>883.56</v>
      </c>
      <c r="J2310" s="115">
        <f t="shared" si="128"/>
        <v>45504</v>
      </c>
      <c r="K2310" s="116" t="s">
        <v>1866</v>
      </c>
    </row>
    <row r="2311" spans="1:11" x14ac:dyDescent="0.15">
      <c r="A2311" s="7" t="s">
        <v>2621</v>
      </c>
      <c r="B2311" s="66">
        <v>45497</v>
      </c>
      <c r="C2311" s="113" t="s">
        <v>4117</v>
      </c>
      <c r="D2311" s="126"/>
      <c r="E2311" s="91">
        <v>0</v>
      </c>
      <c r="F2311" s="91">
        <v>883.56</v>
      </c>
      <c r="G2311" s="92">
        <f t="shared" si="127"/>
        <v>174429.71999999951</v>
      </c>
      <c r="H2311" s="170"/>
      <c r="I2311" s="94">
        <f t="shared" ref="I2311:I2374" si="129">-E2311+F2311</f>
        <v>883.56</v>
      </c>
      <c r="J2311" s="115">
        <f t="shared" si="128"/>
        <v>45504</v>
      </c>
      <c r="K2311" s="116" t="s">
        <v>1866</v>
      </c>
    </row>
    <row r="2312" spans="1:11" x14ac:dyDescent="0.15">
      <c r="A2312" s="7" t="s">
        <v>2621</v>
      </c>
      <c r="B2312" s="66">
        <v>45497</v>
      </c>
      <c r="C2312" s="113" t="s">
        <v>4118</v>
      </c>
      <c r="D2312" s="126"/>
      <c r="E2312" s="91">
        <v>0</v>
      </c>
      <c r="F2312" s="91">
        <v>1060.28</v>
      </c>
      <c r="G2312" s="92">
        <f t="shared" si="127"/>
        <v>175489.99999999951</v>
      </c>
      <c r="H2312" s="170"/>
      <c r="I2312" s="94">
        <f t="shared" si="129"/>
        <v>1060.28</v>
      </c>
      <c r="J2312" s="115">
        <f t="shared" si="128"/>
        <v>45504</v>
      </c>
      <c r="K2312" s="116" t="s">
        <v>1866</v>
      </c>
    </row>
    <row r="2313" spans="1:11" x14ac:dyDescent="0.15">
      <c r="A2313" s="7" t="s">
        <v>2621</v>
      </c>
      <c r="B2313" s="66">
        <v>45497</v>
      </c>
      <c r="C2313" s="113" t="s">
        <v>4119</v>
      </c>
      <c r="D2313" s="126"/>
      <c r="E2313" s="91">
        <v>0</v>
      </c>
      <c r="F2313" s="91">
        <v>2945.21</v>
      </c>
      <c r="G2313" s="92">
        <f t="shared" si="127"/>
        <v>178435.2099999995</v>
      </c>
      <c r="H2313" s="170"/>
      <c r="I2313" s="94">
        <f t="shared" si="129"/>
        <v>2945.21</v>
      </c>
      <c r="J2313" s="115">
        <f t="shared" si="128"/>
        <v>45504</v>
      </c>
      <c r="K2313" s="116" t="s">
        <v>1866</v>
      </c>
    </row>
    <row r="2314" spans="1:11" x14ac:dyDescent="0.15">
      <c r="A2314" s="7" t="s">
        <v>2621</v>
      </c>
      <c r="B2314" s="66">
        <v>45497</v>
      </c>
      <c r="C2314" s="113" t="s">
        <v>4120</v>
      </c>
      <c r="D2314" s="126"/>
      <c r="E2314" s="91">
        <v>0</v>
      </c>
      <c r="F2314" s="91">
        <v>2769.74</v>
      </c>
      <c r="G2314" s="92">
        <f t="shared" si="127"/>
        <v>181204.94999999949</v>
      </c>
      <c r="H2314" s="170"/>
      <c r="I2314" s="94">
        <f t="shared" si="129"/>
        <v>2769.74</v>
      </c>
      <c r="J2314" s="115">
        <f t="shared" si="128"/>
        <v>45504</v>
      </c>
      <c r="K2314" s="116" t="s">
        <v>1866</v>
      </c>
    </row>
    <row r="2315" spans="1:11" x14ac:dyDescent="0.15">
      <c r="A2315" s="7" t="s">
        <v>2621</v>
      </c>
      <c r="B2315" s="66">
        <v>45497</v>
      </c>
      <c r="C2315" s="113" t="s">
        <v>4121</v>
      </c>
      <c r="D2315" s="126"/>
      <c r="E2315" s="91">
        <v>0</v>
      </c>
      <c r="F2315" s="91">
        <v>2000</v>
      </c>
      <c r="G2315" s="92">
        <f t="shared" si="127"/>
        <v>183204.94999999949</v>
      </c>
      <c r="H2315" s="170"/>
      <c r="I2315" s="94">
        <f t="shared" si="129"/>
        <v>2000</v>
      </c>
      <c r="J2315" s="115">
        <f t="shared" si="128"/>
        <v>45504</v>
      </c>
      <c r="K2315" s="116" t="s">
        <v>1866</v>
      </c>
    </row>
    <row r="2316" spans="1:11" x14ac:dyDescent="0.15">
      <c r="A2316" s="7" t="s">
        <v>2620</v>
      </c>
      <c r="B2316" s="66">
        <v>45498</v>
      </c>
      <c r="C2316" s="113" t="s">
        <v>1870</v>
      </c>
      <c r="D2316" s="126"/>
      <c r="E2316" s="91">
        <v>0</v>
      </c>
      <c r="F2316" s="91">
        <v>20000</v>
      </c>
      <c r="G2316" s="92">
        <f t="shared" si="127"/>
        <v>203204.94999999949</v>
      </c>
      <c r="H2316" s="170"/>
      <c r="I2316" s="94">
        <f t="shared" si="129"/>
        <v>20000</v>
      </c>
      <c r="J2316" s="115">
        <f t="shared" si="128"/>
        <v>45504</v>
      </c>
      <c r="K2316" s="116" t="s">
        <v>1866</v>
      </c>
    </row>
    <row r="2317" spans="1:11" x14ac:dyDescent="0.15">
      <c r="A2317" s="7" t="s">
        <v>2620</v>
      </c>
      <c r="B2317" s="66">
        <v>45498</v>
      </c>
      <c r="C2317" s="113" t="s">
        <v>1870</v>
      </c>
      <c r="D2317" s="126"/>
      <c r="E2317" s="91">
        <v>20000</v>
      </c>
      <c r="F2317" s="91">
        <v>0</v>
      </c>
      <c r="G2317" s="92">
        <f t="shared" si="127"/>
        <v>183204.94999999949</v>
      </c>
      <c r="H2317" s="170"/>
      <c r="I2317" s="94">
        <f t="shared" si="129"/>
        <v>-20000</v>
      </c>
      <c r="J2317" s="115">
        <f t="shared" si="128"/>
        <v>45504</v>
      </c>
      <c r="K2317" s="116" t="s">
        <v>1866</v>
      </c>
    </row>
    <row r="2318" spans="1:11" x14ac:dyDescent="0.15">
      <c r="A2318" s="7" t="s">
        <v>2620</v>
      </c>
      <c r="B2318" s="66">
        <v>45498</v>
      </c>
      <c r="C2318" s="113" t="s">
        <v>3406</v>
      </c>
      <c r="D2318" s="126" t="s">
        <v>4092</v>
      </c>
      <c r="E2318" s="91">
        <v>0</v>
      </c>
      <c r="F2318" s="91">
        <v>20000</v>
      </c>
      <c r="G2318" s="92">
        <f t="shared" si="127"/>
        <v>203204.94999999949</v>
      </c>
      <c r="H2318" s="170"/>
      <c r="I2318" s="94">
        <f t="shared" si="129"/>
        <v>20000</v>
      </c>
      <c r="J2318" s="115">
        <f t="shared" si="128"/>
        <v>45504</v>
      </c>
      <c r="K2318" s="116" t="s">
        <v>5554</v>
      </c>
    </row>
    <row r="2319" spans="1:11" x14ac:dyDescent="0.15">
      <c r="A2319" s="7" t="s">
        <v>2620</v>
      </c>
      <c r="B2319" s="66">
        <v>45498</v>
      </c>
      <c r="C2319" s="113" t="s">
        <v>4070</v>
      </c>
      <c r="D2319" s="126" t="s">
        <v>4122</v>
      </c>
      <c r="E2319" s="91">
        <v>10317</v>
      </c>
      <c r="F2319" s="91">
        <v>0</v>
      </c>
      <c r="G2319" s="92">
        <f t="shared" si="127"/>
        <v>192887.94999999949</v>
      </c>
      <c r="H2319" s="170"/>
      <c r="I2319" s="94">
        <f t="shared" si="129"/>
        <v>-10317</v>
      </c>
      <c r="J2319" s="115">
        <f t="shared" si="128"/>
        <v>45504</v>
      </c>
      <c r="K2319" s="116" t="s">
        <v>13</v>
      </c>
    </row>
    <row r="2320" spans="1:11" x14ac:dyDescent="0.15">
      <c r="A2320" s="7" t="s">
        <v>2619</v>
      </c>
      <c r="B2320" s="66">
        <v>45498</v>
      </c>
      <c r="C2320" s="113" t="s">
        <v>3406</v>
      </c>
      <c r="D2320" s="126" t="s">
        <v>4123</v>
      </c>
      <c r="E2320" s="91">
        <v>20000</v>
      </c>
      <c r="F2320" s="91">
        <v>0</v>
      </c>
      <c r="G2320" s="92">
        <f t="shared" si="127"/>
        <v>172887.94999999949</v>
      </c>
      <c r="H2320" s="170"/>
      <c r="I2320" s="94">
        <f t="shared" si="129"/>
        <v>-20000</v>
      </c>
      <c r="J2320" s="115">
        <f t="shared" si="128"/>
        <v>45504</v>
      </c>
      <c r="K2320" s="116" t="s">
        <v>5554</v>
      </c>
    </row>
    <row r="2321" spans="1:11" x14ac:dyDescent="0.15">
      <c r="A2321" s="7" t="s">
        <v>2619</v>
      </c>
      <c r="B2321" s="66">
        <v>45498</v>
      </c>
      <c r="C2321" s="113" t="s">
        <v>1870</v>
      </c>
      <c r="D2321" s="126"/>
      <c r="E2321" s="91">
        <v>20000</v>
      </c>
      <c r="F2321" s="91">
        <v>0</v>
      </c>
      <c r="G2321" s="92">
        <f t="shared" si="127"/>
        <v>152887.94999999949</v>
      </c>
      <c r="H2321" s="170"/>
      <c r="I2321" s="94">
        <f t="shared" si="129"/>
        <v>-20000</v>
      </c>
      <c r="J2321" s="115">
        <f t="shared" si="128"/>
        <v>45504</v>
      </c>
      <c r="K2321" s="116" t="s">
        <v>1866</v>
      </c>
    </row>
    <row r="2322" spans="1:11" x14ac:dyDescent="0.15">
      <c r="A2322" s="7" t="s">
        <v>2619</v>
      </c>
      <c r="B2322" s="66">
        <v>45498</v>
      </c>
      <c r="C2322" s="113" t="s">
        <v>1870</v>
      </c>
      <c r="D2322" s="126"/>
      <c r="E2322" s="91">
        <v>0</v>
      </c>
      <c r="F2322" s="91">
        <v>20000</v>
      </c>
      <c r="G2322" s="92">
        <f t="shared" si="127"/>
        <v>172887.94999999949</v>
      </c>
      <c r="H2322" s="170"/>
      <c r="I2322" s="94">
        <f t="shared" si="129"/>
        <v>20000</v>
      </c>
      <c r="J2322" s="115">
        <f t="shared" si="128"/>
        <v>45504</v>
      </c>
      <c r="K2322" s="116" t="s">
        <v>1866</v>
      </c>
    </row>
    <row r="2323" spans="1:11" x14ac:dyDescent="0.15">
      <c r="A2323" s="7" t="s">
        <v>2619</v>
      </c>
      <c r="B2323" s="66">
        <v>45499</v>
      </c>
      <c r="C2323" s="113" t="s">
        <v>2084</v>
      </c>
      <c r="D2323" s="126" t="s">
        <v>4124</v>
      </c>
      <c r="E2323" s="91">
        <v>0</v>
      </c>
      <c r="F2323" s="91">
        <v>3000</v>
      </c>
      <c r="G2323" s="92">
        <f t="shared" si="127"/>
        <v>175887.94999999949</v>
      </c>
      <c r="H2323" s="170"/>
      <c r="I2323" s="94">
        <f t="shared" si="129"/>
        <v>3000</v>
      </c>
      <c r="J2323" s="115">
        <f t="shared" si="128"/>
        <v>45504</v>
      </c>
      <c r="K2323" s="116" t="s">
        <v>1866</v>
      </c>
    </row>
    <row r="2324" spans="1:11" x14ac:dyDescent="0.15">
      <c r="A2324" s="7" t="s">
        <v>2619</v>
      </c>
      <c r="B2324" s="66">
        <v>45499</v>
      </c>
      <c r="C2324" s="113" t="s">
        <v>1892</v>
      </c>
      <c r="D2324" s="126" t="s">
        <v>4125</v>
      </c>
      <c r="E2324" s="91">
        <v>173.07</v>
      </c>
      <c r="F2324" s="91">
        <v>0</v>
      </c>
      <c r="G2324" s="92">
        <f t="shared" si="127"/>
        <v>175714.87999999948</v>
      </c>
      <c r="H2324" s="170"/>
      <c r="I2324" s="94">
        <f t="shared" si="129"/>
        <v>-173.07</v>
      </c>
      <c r="J2324" s="115">
        <f t="shared" si="128"/>
        <v>45504</v>
      </c>
      <c r="K2324" s="116" t="s">
        <v>1878</v>
      </c>
    </row>
    <row r="2325" spans="1:11" x14ac:dyDescent="0.15">
      <c r="A2325" s="7" t="s">
        <v>2619</v>
      </c>
      <c r="B2325" s="66">
        <v>45499</v>
      </c>
      <c r="C2325" s="113" t="s">
        <v>1892</v>
      </c>
      <c r="D2325" s="126" t="s">
        <v>4126</v>
      </c>
      <c r="E2325" s="91">
        <v>78.89</v>
      </c>
      <c r="F2325" s="91">
        <v>0</v>
      </c>
      <c r="G2325" s="92">
        <f t="shared" si="127"/>
        <v>175635.98999999947</v>
      </c>
      <c r="H2325" s="170"/>
      <c r="I2325" s="94">
        <f t="shared" si="129"/>
        <v>-78.89</v>
      </c>
      <c r="J2325" s="115">
        <f t="shared" si="128"/>
        <v>45504</v>
      </c>
      <c r="K2325" s="116" t="s">
        <v>1878</v>
      </c>
    </row>
    <row r="2326" spans="1:11" x14ac:dyDescent="0.15">
      <c r="A2326" s="7" t="s">
        <v>2619</v>
      </c>
      <c r="B2326" s="66">
        <v>45499</v>
      </c>
      <c r="C2326" s="113" t="s">
        <v>1892</v>
      </c>
      <c r="D2326" s="126" t="s">
        <v>4127</v>
      </c>
      <c r="E2326" s="91">
        <v>155.76</v>
      </c>
      <c r="F2326" s="91">
        <v>0</v>
      </c>
      <c r="G2326" s="92">
        <f t="shared" si="127"/>
        <v>175480.22999999946</v>
      </c>
      <c r="H2326" s="170"/>
      <c r="I2326" s="94">
        <f t="shared" si="129"/>
        <v>-155.76</v>
      </c>
      <c r="J2326" s="115">
        <f t="shared" si="128"/>
        <v>45504</v>
      </c>
      <c r="K2326" s="116" t="s">
        <v>1878</v>
      </c>
    </row>
    <row r="2327" spans="1:11" x14ac:dyDescent="0.15">
      <c r="A2327" s="7" t="s">
        <v>2619</v>
      </c>
      <c r="B2327" s="66">
        <v>45499</v>
      </c>
      <c r="C2327" s="113" t="s">
        <v>1892</v>
      </c>
      <c r="D2327" s="126" t="s">
        <v>4128</v>
      </c>
      <c r="E2327" s="91">
        <v>279.45</v>
      </c>
      <c r="F2327" s="91">
        <v>0</v>
      </c>
      <c r="G2327" s="92">
        <f t="shared" si="127"/>
        <v>175200.77999999945</v>
      </c>
      <c r="H2327" s="170"/>
      <c r="I2327" s="94">
        <f t="shared" si="129"/>
        <v>-279.45</v>
      </c>
      <c r="J2327" s="115">
        <f t="shared" si="128"/>
        <v>45504</v>
      </c>
      <c r="K2327" s="116" t="s">
        <v>1878</v>
      </c>
    </row>
    <row r="2328" spans="1:11" x14ac:dyDescent="0.15">
      <c r="A2328" s="7" t="s">
        <v>2619</v>
      </c>
      <c r="B2328" s="66">
        <v>45499</v>
      </c>
      <c r="C2328" s="113" t="s">
        <v>1892</v>
      </c>
      <c r="D2328" s="126" t="s">
        <v>4129</v>
      </c>
      <c r="E2328" s="91">
        <v>783.63</v>
      </c>
      <c r="F2328" s="91">
        <v>0</v>
      </c>
      <c r="G2328" s="92">
        <f t="shared" si="127"/>
        <v>174417.14999999944</v>
      </c>
      <c r="H2328" s="170"/>
      <c r="I2328" s="94">
        <f t="shared" si="129"/>
        <v>-783.63</v>
      </c>
      <c r="J2328" s="115">
        <f t="shared" si="128"/>
        <v>45504</v>
      </c>
      <c r="K2328" s="116" t="s">
        <v>1878</v>
      </c>
    </row>
    <row r="2329" spans="1:11" x14ac:dyDescent="0.15">
      <c r="A2329" s="7" t="s">
        <v>2619</v>
      </c>
      <c r="B2329" s="66">
        <v>45499</v>
      </c>
      <c r="C2329" s="113" t="s">
        <v>1892</v>
      </c>
      <c r="D2329" s="126" t="s">
        <v>3305</v>
      </c>
      <c r="E2329" s="91">
        <v>251.57</v>
      </c>
      <c r="F2329" s="91">
        <v>0</v>
      </c>
      <c r="G2329" s="92">
        <f t="shared" si="127"/>
        <v>174165.57999999943</v>
      </c>
      <c r="H2329" s="170"/>
      <c r="I2329" s="94">
        <f t="shared" si="129"/>
        <v>-251.57</v>
      </c>
      <c r="J2329" s="115">
        <f t="shared" si="128"/>
        <v>45504</v>
      </c>
      <c r="K2329" s="116" t="s">
        <v>1878</v>
      </c>
    </row>
    <row r="2330" spans="1:11" x14ac:dyDescent="0.15">
      <c r="A2330" s="7" t="s">
        <v>2619</v>
      </c>
      <c r="B2330" s="66">
        <v>45499</v>
      </c>
      <c r="C2330" s="113" t="s">
        <v>1892</v>
      </c>
      <c r="D2330" s="126" t="s">
        <v>4130</v>
      </c>
      <c r="E2330" s="91">
        <v>82.93</v>
      </c>
      <c r="F2330" s="91">
        <v>0</v>
      </c>
      <c r="G2330" s="92">
        <f t="shared" si="127"/>
        <v>174082.64999999944</v>
      </c>
      <c r="H2330" s="170"/>
      <c r="I2330" s="94">
        <f t="shared" si="129"/>
        <v>-82.93</v>
      </c>
      <c r="J2330" s="115">
        <f t="shared" si="128"/>
        <v>45504</v>
      </c>
      <c r="K2330" s="116" t="s">
        <v>1878</v>
      </c>
    </row>
    <row r="2331" spans="1:11" x14ac:dyDescent="0.15">
      <c r="A2331" s="7" t="s">
        <v>2619</v>
      </c>
      <c r="B2331" s="66">
        <v>45499</v>
      </c>
      <c r="C2331" s="113" t="s">
        <v>1892</v>
      </c>
      <c r="D2331" s="126" t="s">
        <v>3321</v>
      </c>
      <c r="E2331" s="91">
        <v>2.59</v>
      </c>
      <c r="F2331" s="91">
        <v>0</v>
      </c>
      <c r="G2331" s="92">
        <f t="shared" si="127"/>
        <v>174080.05999999944</v>
      </c>
      <c r="H2331" s="170"/>
      <c r="I2331" s="94">
        <f t="shared" si="129"/>
        <v>-2.59</v>
      </c>
      <c r="J2331" s="115">
        <f t="shared" si="128"/>
        <v>45504</v>
      </c>
      <c r="K2331" s="116" t="s">
        <v>1878</v>
      </c>
    </row>
    <row r="2332" spans="1:11" x14ac:dyDescent="0.15">
      <c r="A2332" s="7" t="s">
        <v>2620</v>
      </c>
      <c r="B2332" s="66">
        <v>45499</v>
      </c>
      <c r="C2332" s="113" t="s">
        <v>2084</v>
      </c>
      <c r="D2332" s="126" t="s">
        <v>4131</v>
      </c>
      <c r="E2332" s="91">
        <v>0</v>
      </c>
      <c r="F2332" s="91">
        <v>2882.29</v>
      </c>
      <c r="G2332" s="92">
        <f t="shared" si="127"/>
        <v>176962.34999999945</v>
      </c>
      <c r="H2332" s="170"/>
      <c r="I2332" s="94">
        <f t="shared" si="129"/>
        <v>2882.29</v>
      </c>
      <c r="J2332" s="115">
        <f t="shared" si="128"/>
        <v>45504</v>
      </c>
      <c r="K2332" s="116" t="s">
        <v>2175</v>
      </c>
    </row>
    <row r="2333" spans="1:11" x14ac:dyDescent="0.15">
      <c r="A2333" s="7" t="s">
        <v>2620</v>
      </c>
      <c r="B2333" s="66">
        <v>45502</v>
      </c>
      <c r="C2333" s="113" t="s">
        <v>2931</v>
      </c>
      <c r="D2333" s="126" t="s">
        <v>4132</v>
      </c>
      <c r="E2333" s="91">
        <v>905.82</v>
      </c>
      <c r="F2333" s="91">
        <v>0</v>
      </c>
      <c r="G2333" s="92">
        <f t="shared" si="127"/>
        <v>176056.52999999945</v>
      </c>
      <c r="H2333" s="170"/>
      <c r="I2333" s="94">
        <f t="shared" si="129"/>
        <v>-905.82</v>
      </c>
      <c r="J2333" s="115">
        <f t="shared" si="128"/>
        <v>45504</v>
      </c>
      <c r="K2333" s="116" t="s">
        <v>1882</v>
      </c>
    </row>
    <row r="2334" spans="1:11" x14ac:dyDescent="0.15">
      <c r="A2334" s="7" t="s">
        <v>2619</v>
      </c>
      <c r="B2334" s="66">
        <v>45503</v>
      </c>
      <c r="C2334" s="113" t="s">
        <v>2058</v>
      </c>
      <c r="D2334" s="126" t="s">
        <v>4133</v>
      </c>
      <c r="E2334" s="91">
        <v>0</v>
      </c>
      <c r="F2334" s="91">
        <v>473.42</v>
      </c>
      <c r="G2334" s="92">
        <f t="shared" si="127"/>
        <v>176529.94999999946</v>
      </c>
      <c r="H2334" s="170"/>
      <c r="I2334" s="94">
        <f t="shared" si="129"/>
        <v>473.42</v>
      </c>
      <c r="J2334" s="115">
        <f t="shared" si="128"/>
        <v>45504</v>
      </c>
      <c r="K2334" s="116" t="s">
        <v>1866</v>
      </c>
    </row>
    <row r="2335" spans="1:11" x14ac:dyDescent="0.15">
      <c r="A2335" s="7" t="s">
        <v>2619</v>
      </c>
      <c r="B2335" s="66">
        <v>45503</v>
      </c>
      <c r="C2335" s="113" t="s">
        <v>2058</v>
      </c>
      <c r="D2335" s="126" t="s">
        <v>4133</v>
      </c>
      <c r="E2335" s="91">
        <v>0</v>
      </c>
      <c r="F2335" s="91">
        <v>2095.9</v>
      </c>
      <c r="G2335" s="92">
        <f t="shared" si="127"/>
        <v>178625.84999999945</v>
      </c>
      <c r="H2335" s="170"/>
      <c r="I2335" s="94">
        <f t="shared" si="129"/>
        <v>2095.9</v>
      </c>
      <c r="J2335" s="115">
        <f t="shared" si="128"/>
        <v>45504</v>
      </c>
      <c r="K2335" s="116" t="s">
        <v>1866</v>
      </c>
    </row>
    <row r="2336" spans="1:11" x14ac:dyDescent="0.15">
      <c r="A2336" s="7" t="s">
        <v>2619</v>
      </c>
      <c r="B2336" s="66">
        <v>45503</v>
      </c>
      <c r="C2336" s="113" t="s">
        <v>1905</v>
      </c>
      <c r="D2336" s="126" t="s">
        <v>4134</v>
      </c>
      <c r="E2336" s="91">
        <v>42.08</v>
      </c>
      <c r="F2336" s="91">
        <v>0</v>
      </c>
      <c r="G2336" s="92">
        <f t="shared" si="127"/>
        <v>178583.76999999947</v>
      </c>
      <c r="H2336" s="170"/>
      <c r="I2336" s="94">
        <f t="shared" si="129"/>
        <v>-42.08</v>
      </c>
      <c r="J2336" s="115">
        <f t="shared" si="128"/>
        <v>45504</v>
      </c>
      <c r="K2336" s="116" t="s">
        <v>1882</v>
      </c>
    </row>
    <row r="2337" spans="1:11" x14ac:dyDescent="0.15">
      <c r="A2337" s="7" t="s">
        <v>2619</v>
      </c>
      <c r="B2337" s="66">
        <v>45503</v>
      </c>
      <c r="C2337" s="113" t="s">
        <v>1905</v>
      </c>
      <c r="D2337" s="126" t="s">
        <v>4135</v>
      </c>
      <c r="E2337" s="91">
        <v>192.42</v>
      </c>
      <c r="F2337" s="91">
        <v>0</v>
      </c>
      <c r="G2337" s="92">
        <f t="shared" si="127"/>
        <v>178391.34999999945</v>
      </c>
      <c r="H2337" s="170"/>
      <c r="I2337" s="94">
        <f t="shared" si="129"/>
        <v>-192.42</v>
      </c>
      <c r="J2337" s="115">
        <f t="shared" si="128"/>
        <v>45504</v>
      </c>
      <c r="K2337" s="116" t="s">
        <v>1882</v>
      </c>
    </row>
    <row r="2338" spans="1:11" x14ac:dyDescent="0.15">
      <c r="A2338" s="7" t="s">
        <v>2619</v>
      </c>
      <c r="B2338" s="66">
        <v>45503</v>
      </c>
      <c r="C2338" s="113" t="s">
        <v>1905</v>
      </c>
      <c r="D2338" s="126" t="s">
        <v>4136</v>
      </c>
      <c r="E2338" s="91">
        <v>237.69</v>
      </c>
      <c r="F2338" s="91">
        <v>0</v>
      </c>
      <c r="G2338" s="92">
        <f t="shared" si="127"/>
        <v>178153.65999999945</v>
      </c>
      <c r="H2338" s="170"/>
      <c r="I2338" s="94">
        <f t="shared" si="129"/>
        <v>-237.69</v>
      </c>
      <c r="J2338" s="115">
        <f t="shared" si="128"/>
        <v>45504</v>
      </c>
      <c r="K2338" s="116" t="s">
        <v>1882</v>
      </c>
    </row>
    <row r="2339" spans="1:11" x14ac:dyDescent="0.15">
      <c r="A2339" s="7" t="s">
        <v>2619</v>
      </c>
      <c r="B2339" s="66">
        <v>45503</v>
      </c>
      <c r="C2339" s="113" t="s">
        <v>1905</v>
      </c>
      <c r="D2339" s="126" t="s">
        <v>4137</v>
      </c>
      <c r="E2339" s="91">
        <v>84.07</v>
      </c>
      <c r="F2339" s="91">
        <v>0</v>
      </c>
      <c r="G2339" s="92">
        <f t="shared" si="127"/>
        <v>178069.58999999944</v>
      </c>
      <c r="H2339" s="170"/>
      <c r="I2339" s="94">
        <f t="shared" si="129"/>
        <v>-84.07</v>
      </c>
      <c r="J2339" s="115">
        <f t="shared" si="128"/>
        <v>45504</v>
      </c>
      <c r="K2339" s="116" t="s">
        <v>1882</v>
      </c>
    </row>
    <row r="2340" spans="1:11" x14ac:dyDescent="0.15">
      <c r="A2340" s="7" t="s">
        <v>2619</v>
      </c>
      <c r="B2340" s="66">
        <v>45503</v>
      </c>
      <c r="C2340" s="113" t="s">
        <v>1905</v>
      </c>
      <c r="D2340" s="126" t="s">
        <v>4138</v>
      </c>
      <c r="E2340" s="91">
        <v>22.41</v>
      </c>
      <c r="F2340" s="91">
        <v>0</v>
      </c>
      <c r="G2340" s="92">
        <f t="shared" si="127"/>
        <v>178047.17999999944</v>
      </c>
      <c r="H2340" s="170"/>
      <c r="I2340" s="94">
        <f t="shared" si="129"/>
        <v>-22.41</v>
      </c>
      <c r="J2340" s="115">
        <f t="shared" si="128"/>
        <v>45504</v>
      </c>
      <c r="K2340" s="116" t="s">
        <v>1882</v>
      </c>
    </row>
    <row r="2341" spans="1:11" x14ac:dyDescent="0.15">
      <c r="A2341" s="7" t="s">
        <v>2619</v>
      </c>
      <c r="B2341" s="66">
        <v>45503</v>
      </c>
      <c r="C2341" s="113" t="s">
        <v>1905</v>
      </c>
      <c r="D2341" s="126" t="s">
        <v>4139</v>
      </c>
      <c r="E2341" s="91">
        <v>251.55</v>
      </c>
      <c r="F2341" s="91">
        <v>0</v>
      </c>
      <c r="G2341" s="92">
        <f t="shared" si="127"/>
        <v>177795.62999999945</v>
      </c>
      <c r="H2341" s="170"/>
      <c r="I2341" s="94">
        <f t="shared" si="129"/>
        <v>-251.55</v>
      </c>
      <c r="J2341" s="115">
        <f t="shared" si="128"/>
        <v>45504</v>
      </c>
      <c r="K2341" s="116" t="s">
        <v>1882</v>
      </c>
    </row>
    <row r="2342" spans="1:11" x14ac:dyDescent="0.15">
      <c r="A2342" s="7" t="s">
        <v>2619</v>
      </c>
      <c r="B2342" s="66">
        <v>45503</v>
      </c>
      <c r="C2342" s="113" t="s">
        <v>1905</v>
      </c>
      <c r="D2342" s="126" t="s">
        <v>4140</v>
      </c>
      <c r="E2342" s="91">
        <v>129.49</v>
      </c>
      <c r="F2342" s="91">
        <v>0</v>
      </c>
      <c r="G2342" s="92">
        <f t="shared" si="127"/>
        <v>177666.13999999946</v>
      </c>
      <c r="H2342" s="170"/>
      <c r="I2342" s="94">
        <f t="shared" si="129"/>
        <v>-129.49</v>
      </c>
      <c r="J2342" s="115">
        <f t="shared" si="128"/>
        <v>45504</v>
      </c>
      <c r="K2342" s="116" t="s">
        <v>1882</v>
      </c>
    </row>
    <row r="2343" spans="1:11" x14ac:dyDescent="0.15">
      <c r="A2343" s="7" t="s">
        <v>2619</v>
      </c>
      <c r="B2343" s="66">
        <v>45503</v>
      </c>
      <c r="C2343" s="113" t="s">
        <v>1905</v>
      </c>
      <c r="D2343" s="126" t="s">
        <v>4141</v>
      </c>
      <c r="E2343" s="91">
        <v>192.42</v>
      </c>
      <c r="F2343" s="91">
        <v>0</v>
      </c>
      <c r="G2343" s="92">
        <f t="shared" si="127"/>
        <v>177473.71999999945</v>
      </c>
      <c r="H2343" s="170"/>
      <c r="I2343" s="94">
        <f t="shared" si="129"/>
        <v>-192.42</v>
      </c>
      <c r="J2343" s="115">
        <f t="shared" si="128"/>
        <v>45504</v>
      </c>
      <c r="K2343" s="116" t="s">
        <v>1882</v>
      </c>
    </row>
    <row r="2344" spans="1:11" x14ac:dyDescent="0.15">
      <c r="A2344" s="7" t="s">
        <v>2619</v>
      </c>
      <c r="B2344" s="66">
        <v>45504</v>
      </c>
      <c r="C2344" s="113" t="s">
        <v>2117</v>
      </c>
      <c r="D2344" s="126" t="s">
        <v>4142</v>
      </c>
      <c r="E2344" s="91">
        <v>0</v>
      </c>
      <c r="F2344" s="91">
        <v>1260</v>
      </c>
      <c r="G2344" s="92">
        <f t="shared" ref="G2344:G2407" si="130">G2343+F2344-E2344</f>
        <v>178733.71999999945</v>
      </c>
      <c r="H2344" s="170"/>
      <c r="I2344" s="94">
        <f t="shared" si="129"/>
        <v>1260</v>
      </c>
      <c r="J2344" s="115">
        <f t="shared" ref="J2344:J2407" si="131">EOMONTH(B2344,0)</f>
        <v>45504</v>
      </c>
      <c r="K2344" s="116" t="s">
        <v>1866</v>
      </c>
    </row>
    <row r="2345" spans="1:11" x14ac:dyDescent="0.15">
      <c r="A2345" s="7" t="s">
        <v>2619</v>
      </c>
      <c r="B2345" s="66">
        <v>45504</v>
      </c>
      <c r="C2345" s="113" t="s">
        <v>2115</v>
      </c>
      <c r="D2345" s="126" t="s">
        <v>4143</v>
      </c>
      <c r="E2345" s="91">
        <v>0</v>
      </c>
      <c r="F2345" s="91">
        <v>2256.0700000000002</v>
      </c>
      <c r="G2345" s="92">
        <f t="shared" si="130"/>
        <v>180989.78999999946</v>
      </c>
      <c r="H2345" s="170"/>
      <c r="I2345" s="94">
        <f t="shared" si="129"/>
        <v>2256.0700000000002</v>
      </c>
      <c r="J2345" s="115">
        <f t="shared" si="131"/>
        <v>45504</v>
      </c>
      <c r="K2345" s="116" t="s">
        <v>1866</v>
      </c>
    </row>
    <row r="2346" spans="1:11" x14ac:dyDescent="0.15">
      <c r="A2346" s="7" t="s">
        <v>2619</v>
      </c>
      <c r="B2346" s="66">
        <v>45504</v>
      </c>
      <c r="C2346" s="113" t="s">
        <v>2173</v>
      </c>
      <c r="D2346" s="126" t="s">
        <v>4144</v>
      </c>
      <c r="E2346" s="91">
        <v>0</v>
      </c>
      <c r="F2346" s="91">
        <v>3292.44</v>
      </c>
      <c r="G2346" s="92">
        <f t="shared" si="130"/>
        <v>184282.22999999946</v>
      </c>
      <c r="H2346" s="170"/>
      <c r="I2346" s="94">
        <f t="shared" si="129"/>
        <v>3292.44</v>
      </c>
      <c r="J2346" s="115">
        <f t="shared" si="131"/>
        <v>45504</v>
      </c>
      <c r="K2346" s="116" t="s">
        <v>1866</v>
      </c>
    </row>
    <row r="2347" spans="1:11" x14ac:dyDescent="0.15">
      <c r="A2347" s="7" t="s">
        <v>2619</v>
      </c>
      <c r="B2347" s="66">
        <v>45504</v>
      </c>
      <c r="C2347" s="113" t="s">
        <v>3229</v>
      </c>
      <c r="D2347" s="126" t="s">
        <v>4145</v>
      </c>
      <c r="E2347" s="91">
        <v>0</v>
      </c>
      <c r="F2347" s="91">
        <v>2531.11</v>
      </c>
      <c r="G2347" s="92">
        <f t="shared" si="130"/>
        <v>186813.33999999944</v>
      </c>
      <c r="H2347" s="170"/>
      <c r="I2347" s="94">
        <f t="shared" si="129"/>
        <v>2531.11</v>
      </c>
      <c r="J2347" s="115">
        <f t="shared" si="131"/>
        <v>45504</v>
      </c>
      <c r="K2347" s="116" t="s">
        <v>1866</v>
      </c>
    </row>
    <row r="2348" spans="1:11" x14ac:dyDescent="0.15">
      <c r="A2348" s="7" t="s">
        <v>2619</v>
      </c>
      <c r="B2348" s="66">
        <v>45504</v>
      </c>
      <c r="C2348" s="113" t="s">
        <v>2045</v>
      </c>
      <c r="D2348" s="126" t="s">
        <v>4146</v>
      </c>
      <c r="E2348" s="91">
        <v>0</v>
      </c>
      <c r="F2348" s="91">
        <v>3800</v>
      </c>
      <c r="G2348" s="92">
        <f t="shared" si="130"/>
        <v>190613.33999999944</v>
      </c>
      <c r="H2348" s="170"/>
      <c r="I2348" s="94">
        <f t="shared" si="129"/>
        <v>3800</v>
      </c>
      <c r="J2348" s="115">
        <f t="shared" si="131"/>
        <v>45504</v>
      </c>
      <c r="K2348" s="116" t="s">
        <v>1866</v>
      </c>
    </row>
    <row r="2349" spans="1:11" x14ac:dyDescent="0.15">
      <c r="A2349" s="7" t="s">
        <v>2619</v>
      </c>
      <c r="B2349" s="66">
        <v>45504</v>
      </c>
      <c r="C2349" s="113" t="s">
        <v>2723</v>
      </c>
      <c r="D2349" s="126" t="s">
        <v>4147</v>
      </c>
      <c r="E2349" s="91">
        <v>0</v>
      </c>
      <c r="F2349" s="91">
        <v>1500</v>
      </c>
      <c r="G2349" s="92">
        <f t="shared" si="130"/>
        <v>192113.33999999944</v>
      </c>
      <c r="H2349" s="170"/>
      <c r="I2349" s="94">
        <f t="shared" si="129"/>
        <v>1500</v>
      </c>
      <c r="J2349" s="115">
        <f t="shared" si="131"/>
        <v>45504</v>
      </c>
      <c r="K2349" s="116" t="s">
        <v>1866</v>
      </c>
    </row>
    <row r="2350" spans="1:11" x14ac:dyDescent="0.15">
      <c r="A2350" s="7" t="s">
        <v>2619</v>
      </c>
      <c r="B2350" s="66">
        <v>45504</v>
      </c>
      <c r="C2350" s="113" t="s">
        <v>2887</v>
      </c>
      <c r="D2350" s="126" t="s">
        <v>4148</v>
      </c>
      <c r="E2350" s="91">
        <v>0</v>
      </c>
      <c r="F2350" s="91">
        <v>2220</v>
      </c>
      <c r="G2350" s="92">
        <f t="shared" si="130"/>
        <v>194333.33999999944</v>
      </c>
      <c r="H2350" s="170"/>
      <c r="I2350" s="94">
        <f t="shared" si="129"/>
        <v>2220</v>
      </c>
      <c r="J2350" s="115">
        <f t="shared" si="131"/>
        <v>45504</v>
      </c>
      <c r="K2350" s="116" t="s">
        <v>1866</v>
      </c>
    </row>
    <row r="2351" spans="1:11" x14ac:dyDescent="0.15">
      <c r="A2351" s="7" t="s">
        <v>2622</v>
      </c>
      <c r="B2351" s="66">
        <v>45504</v>
      </c>
      <c r="C2351" s="113" t="s">
        <v>1901</v>
      </c>
      <c r="D2351" s="126" t="s">
        <v>4149</v>
      </c>
      <c r="E2351" s="91">
        <v>0</v>
      </c>
      <c r="F2351" s="91">
        <v>1100</v>
      </c>
      <c r="G2351" s="92">
        <f t="shared" si="130"/>
        <v>195433.33999999944</v>
      </c>
      <c r="H2351" s="170"/>
      <c r="I2351" s="94">
        <f t="shared" si="129"/>
        <v>1100</v>
      </c>
      <c r="J2351" s="115">
        <f t="shared" si="131"/>
        <v>45504</v>
      </c>
      <c r="K2351" s="116" t="s">
        <v>1866</v>
      </c>
    </row>
    <row r="2352" spans="1:11" x14ac:dyDescent="0.15">
      <c r="A2352" s="7" t="s">
        <v>2622</v>
      </c>
      <c r="B2352" s="66">
        <v>45504</v>
      </c>
      <c r="C2352" s="113" t="s">
        <v>1903</v>
      </c>
      <c r="D2352" s="126" t="s">
        <v>4150</v>
      </c>
      <c r="E2352" s="91">
        <v>0</v>
      </c>
      <c r="F2352" s="91">
        <v>913.4</v>
      </c>
      <c r="G2352" s="92">
        <f t="shared" si="130"/>
        <v>196346.73999999944</v>
      </c>
      <c r="H2352" s="170"/>
      <c r="I2352" s="94">
        <f t="shared" si="129"/>
        <v>913.4</v>
      </c>
      <c r="J2352" s="115">
        <f t="shared" si="131"/>
        <v>45504</v>
      </c>
      <c r="K2352" s="116" t="s">
        <v>1868</v>
      </c>
    </row>
    <row r="2353" spans="1:11" x14ac:dyDescent="0.15">
      <c r="A2353" s="7" t="s">
        <v>2622</v>
      </c>
      <c r="B2353" s="66">
        <v>45504</v>
      </c>
      <c r="C2353" s="113" t="s">
        <v>1903</v>
      </c>
      <c r="D2353" s="126" t="s">
        <v>4150</v>
      </c>
      <c r="E2353" s="91">
        <v>0</v>
      </c>
      <c r="F2353" s="91">
        <v>397</v>
      </c>
      <c r="G2353" s="92">
        <f t="shared" si="130"/>
        <v>196743.73999999944</v>
      </c>
      <c r="H2353" s="170"/>
      <c r="I2353" s="94">
        <f t="shared" si="129"/>
        <v>397</v>
      </c>
      <c r="J2353" s="115">
        <f t="shared" si="131"/>
        <v>45504</v>
      </c>
      <c r="K2353" s="116" t="s">
        <v>1868</v>
      </c>
    </row>
    <row r="2354" spans="1:11" x14ac:dyDescent="0.15">
      <c r="A2354" s="7" t="s">
        <v>2622</v>
      </c>
      <c r="B2354" s="66">
        <v>45504</v>
      </c>
      <c r="C2354" s="113" t="s">
        <v>1903</v>
      </c>
      <c r="D2354" s="126" t="s">
        <v>4150</v>
      </c>
      <c r="E2354" s="91">
        <v>0</v>
      </c>
      <c r="F2354" s="91">
        <v>1485.2</v>
      </c>
      <c r="G2354" s="92">
        <f t="shared" si="130"/>
        <v>198228.93999999945</v>
      </c>
      <c r="H2354" s="170"/>
      <c r="I2354" s="94">
        <f t="shared" si="129"/>
        <v>1485.2</v>
      </c>
      <c r="J2354" s="115">
        <f t="shared" si="131"/>
        <v>45504</v>
      </c>
      <c r="K2354" s="116" t="s">
        <v>1868</v>
      </c>
    </row>
    <row r="2355" spans="1:11" x14ac:dyDescent="0.15">
      <c r="A2355" s="7" t="s">
        <v>2622</v>
      </c>
      <c r="B2355" s="66">
        <v>45504</v>
      </c>
      <c r="C2355" s="113" t="s">
        <v>1903</v>
      </c>
      <c r="D2355" s="126" t="s">
        <v>4150</v>
      </c>
      <c r="E2355" s="91">
        <v>0</v>
      </c>
      <c r="F2355" s="91">
        <v>634.29999999999995</v>
      </c>
      <c r="G2355" s="92">
        <f t="shared" si="130"/>
        <v>198863.23999999944</v>
      </c>
      <c r="H2355" s="170"/>
      <c r="I2355" s="94">
        <f t="shared" si="129"/>
        <v>634.29999999999995</v>
      </c>
      <c r="J2355" s="115">
        <f t="shared" si="131"/>
        <v>45504</v>
      </c>
      <c r="K2355" s="116" t="s">
        <v>1868</v>
      </c>
    </row>
    <row r="2356" spans="1:11" x14ac:dyDescent="0.15">
      <c r="A2356" s="7" t="s">
        <v>2622</v>
      </c>
      <c r="B2356" s="66">
        <v>45504</v>
      </c>
      <c r="C2356" s="113" t="s">
        <v>1903</v>
      </c>
      <c r="D2356" s="126" t="s">
        <v>4150</v>
      </c>
      <c r="E2356" s="91">
        <v>0</v>
      </c>
      <c r="F2356" s="91">
        <v>687.6</v>
      </c>
      <c r="G2356" s="92">
        <f t="shared" si="130"/>
        <v>199550.83999999944</v>
      </c>
      <c r="H2356" s="170"/>
      <c r="I2356" s="94">
        <f t="shared" si="129"/>
        <v>687.6</v>
      </c>
      <c r="J2356" s="115">
        <f t="shared" si="131"/>
        <v>45504</v>
      </c>
      <c r="K2356" s="116" t="s">
        <v>1868</v>
      </c>
    </row>
    <row r="2357" spans="1:11" x14ac:dyDescent="0.15">
      <c r="A2357" s="7" t="s">
        <v>2622</v>
      </c>
      <c r="B2357" s="66">
        <v>45504</v>
      </c>
      <c r="C2357" s="113" t="s">
        <v>1903</v>
      </c>
      <c r="D2357" s="126" t="s">
        <v>4150</v>
      </c>
      <c r="E2357" s="91">
        <v>0</v>
      </c>
      <c r="F2357" s="91">
        <v>647.9</v>
      </c>
      <c r="G2357" s="92">
        <f t="shared" si="130"/>
        <v>200198.73999999944</v>
      </c>
      <c r="H2357" s="170"/>
      <c r="I2357" s="94">
        <f t="shared" si="129"/>
        <v>647.9</v>
      </c>
      <c r="J2357" s="115">
        <f t="shared" si="131"/>
        <v>45504</v>
      </c>
      <c r="K2357" s="116" t="s">
        <v>1868</v>
      </c>
    </row>
    <row r="2358" spans="1:11" x14ac:dyDescent="0.15">
      <c r="A2358" s="7" t="s">
        <v>2622</v>
      </c>
      <c r="B2358" s="66">
        <v>45504</v>
      </c>
      <c r="C2358" s="113" t="s">
        <v>1903</v>
      </c>
      <c r="D2358" s="126" t="s">
        <v>4150</v>
      </c>
      <c r="E2358" s="91">
        <v>0</v>
      </c>
      <c r="F2358" s="91">
        <v>812.1</v>
      </c>
      <c r="G2358" s="92">
        <f t="shared" si="130"/>
        <v>201010.83999999944</v>
      </c>
      <c r="H2358" s="170"/>
      <c r="I2358" s="94">
        <f t="shared" si="129"/>
        <v>812.1</v>
      </c>
      <c r="J2358" s="115">
        <f t="shared" si="131"/>
        <v>45504</v>
      </c>
      <c r="K2358" s="116" t="s">
        <v>1868</v>
      </c>
    </row>
    <row r="2359" spans="1:11" x14ac:dyDescent="0.15">
      <c r="A2359" s="7" t="s">
        <v>2622</v>
      </c>
      <c r="B2359" s="66">
        <v>45504</v>
      </c>
      <c r="C2359" s="113" t="s">
        <v>1903</v>
      </c>
      <c r="D2359" s="126" t="s">
        <v>4150</v>
      </c>
      <c r="E2359" s="91">
        <v>0</v>
      </c>
      <c r="F2359" s="91">
        <v>362.2</v>
      </c>
      <c r="G2359" s="92">
        <f t="shared" si="130"/>
        <v>201373.03999999946</v>
      </c>
      <c r="H2359" s="170"/>
      <c r="I2359" s="94">
        <f t="shared" si="129"/>
        <v>362.2</v>
      </c>
      <c r="J2359" s="115">
        <f t="shared" si="131"/>
        <v>45504</v>
      </c>
      <c r="K2359" s="116" t="s">
        <v>1868</v>
      </c>
    </row>
    <row r="2360" spans="1:11" x14ac:dyDescent="0.15">
      <c r="A2360" s="7" t="s">
        <v>2622</v>
      </c>
      <c r="B2360" s="66">
        <v>45504</v>
      </c>
      <c r="C2360" s="113" t="s">
        <v>1903</v>
      </c>
      <c r="D2360" s="126" t="s">
        <v>4150</v>
      </c>
      <c r="E2360" s="91">
        <v>0</v>
      </c>
      <c r="F2360" s="91">
        <v>1467.1</v>
      </c>
      <c r="G2360" s="92">
        <f t="shared" si="130"/>
        <v>202840.13999999946</v>
      </c>
      <c r="H2360" s="170"/>
      <c r="I2360" s="94">
        <f t="shared" si="129"/>
        <v>1467.1</v>
      </c>
      <c r="J2360" s="115">
        <f t="shared" si="131"/>
        <v>45504</v>
      </c>
      <c r="K2360" s="116" t="s">
        <v>1868</v>
      </c>
    </row>
    <row r="2361" spans="1:11" x14ac:dyDescent="0.15">
      <c r="A2361" s="7" t="s">
        <v>2622</v>
      </c>
      <c r="B2361" s="66">
        <v>45504</v>
      </c>
      <c r="C2361" s="113" t="s">
        <v>1903</v>
      </c>
      <c r="D2361" s="126" t="s">
        <v>4150</v>
      </c>
      <c r="E2361" s="91">
        <v>0</v>
      </c>
      <c r="F2361" s="91">
        <v>804.3</v>
      </c>
      <c r="G2361" s="92">
        <f t="shared" si="130"/>
        <v>203644.43999999945</v>
      </c>
      <c r="H2361" s="170"/>
      <c r="I2361" s="94">
        <f t="shared" si="129"/>
        <v>804.3</v>
      </c>
      <c r="J2361" s="115">
        <f t="shared" si="131"/>
        <v>45504</v>
      </c>
      <c r="K2361" s="116" t="s">
        <v>1868</v>
      </c>
    </row>
    <row r="2362" spans="1:11" x14ac:dyDescent="0.15">
      <c r="A2362" s="7" t="s">
        <v>2622</v>
      </c>
      <c r="B2362" s="66">
        <v>45504</v>
      </c>
      <c r="C2362" s="113" t="s">
        <v>1903</v>
      </c>
      <c r="D2362" s="126" t="s">
        <v>4150</v>
      </c>
      <c r="E2362" s="91">
        <v>0</v>
      </c>
      <c r="F2362" s="91">
        <v>960.8</v>
      </c>
      <c r="G2362" s="92">
        <f t="shared" si="130"/>
        <v>204605.23999999944</v>
      </c>
      <c r="H2362" s="170"/>
      <c r="I2362" s="94">
        <f t="shared" si="129"/>
        <v>960.8</v>
      </c>
      <c r="J2362" s="115">
        <f t="shared" si="131"/>
        <v>45504</v>
      </c>
      <c r="K2362" s="116" t="s">
        <v>1868</v>
      </c>
    </row>
    <row r="2363" spans="1:11" x14ac:dyDescent="0.15">
      <c r="A2363" s="7" t="s">
        <v>2622</v>
      </c>
      <c r="B2363" s="66">
        <v>45504</v>
      </c>
      <c r="C2363" s="113" t="s">
        <v>1903</v>
      </c>
      <c r="D2363" s="126" t="s">
        <v>4150</v>
      </c>
      <c r="E2363" s="91">
        <v>0</v>
      </c>
      <c r="F2363" s="91">
        <v>446.3</v>
      </c>
      <c r="G2363" s="92">
        <f t="shared" si="130"/>
        <v>205051.53999999943</v>
      </c>
      <c r="H2363" s="170"/>
      <c r="I2363" s="94">
        <f t="shared" si="129"/>
        <v>446.3</v>
      </c>
      <c r="J2363" s="115">
        <f t="shared" si="131"/>
        <v>45504</v>
      </c>
      <c r="K2363" s="116" t="s">
        <v>1868</v>
      </c>
    </row>
    <row r="2364" spans="1:11" x14ac:dyDescent="0.15">
      <c r="A2364" s="7" t="s">
        <v>2622</v>
      </c>
      <c r="B2364" s="66">
        <v>45504</v>
      </c>
      <c r="C2364" s="113" t="s">
        <v>1903</v>
      </c>
      <c r="D2364" s="126" t="s">
        <v>4150</v>
      </c>
      <c r="E2364" s="91">
        <v>0</v>
      </c>
      <c r="F2364" s="91">
        <v>718.8</v>
      </c>
      <c r="G2364" s="92">
        <f t="shared" si="130"/>
        <v>205770.33999999941</v>
      </c>
      <c r="H2364" s="170"/>
      <c r="I2364" s="94">
        <f t="shared" si="129"/>
        <v>718.8</v>
      </c>
      <c r="J2364" s="115">
        <f t="shared" si="131"/>
        <v>45504</v>
      </c>
      <c r="K2364" s="116" t="s">
        <v>1868</v>
      </c>
    </row>
    <row r="2365" spans="1:11" x14ac:dyDescent="0.15">
      <c r="A2365" s="7" t="s">
        <v>2622</v>
      </c>
      <c r="B2365" s="66">
        <v>45504</v>
      </c>
      <c r="C2365" s="113" t="s">
        <v>1903</v>
      </c>
      <c r="D2365" s="126" t="s">
        <v>4150</v>
      </c>
      <c r="E2365" s="91">
        <v>0</v>
      </c>
      <c r="F2365" s="91">
        <v>749.5</v>
      </c>
      <c r="G2365" s="92">
        <f t="shared" si="130"/>
        <v>206519.83999999941</v>
      </c>
      <c r="H2365" s="170"/>
      <c r="I2365" s="94">
        <f t="shared" si="129"/>
        <v>749.5</v>
      </c>
      <c r="J2365" s="115">
        <f t="shared" si="131"/>
        <v>45504</v>
      </c>
      <c r="K2365" s="116" t="s">
        <v>1868</v>
      </c>
    </row>
    <row r="2366" spans="1:11" x14ac:dyDescent="0.15">
      <c r="A2366" s="7" t="s">
        <v>2622</v>
      </c>
      <c r="B2366" s="66">
        <v>45504</v>
      </c>
      <c r="C2366" s="113" t="s">
        <v>1903</v>
      </c>
      <c r="D2366" s="126" t="s">
        <v>4150</v>
      </c>
      <c r="E2366" s="91">
        <v>0</v>
      </c>
      <c r="F2366" s="91">
        <v>1346.6</v>
      </c>
      <c r="G2366" s="92">
        <f t="shared" si="130"/>
        <v>207866.43999999942</v>
      </c>
      <c r="H2366" s="170"/>
      <c r="I2366" s="94">
        <f t="shared" si="129"/>
        <v>1346.6</v>
      </c>
      <c r="J2366" s="115">
        <f t="shared" si="131"/>
        <v>45504</v>
      </c>
      <c r="K2366" s="116" t="s">
        <v>1868</v>
      </c>
    </row>
    <row r="2367" spans="1:11" x14ac:dyDescent="0.15">
      <c r="A2367" s="7" t="s">
        <v>2622</v>
      </c>
      <c r="B2367" s="66">
        <v>45504</v>
      </c>
      <c r="C2367" s="113" t="s">
        <v>1903</v>
      </c>
      <c r="D2367" s="126" t="s">
        <v>4150</v>
      </c>
      <c r="E2367" s="91">
        <v>0</v>
      </c>
      <c r="F2367" s="91">
        <v>348</v>
      </c>
      <c r="G2367" s="92">
        <f t="shared" si="130"/>
        <v>208214.43999999942</v>
      </c>
      <c r="H2367" s="170"/>
      <c r="I2367" s="94">
        <f t="shared" si="129"/>
        <v>348</v>
      </c>
      <c r="J2367" s="115">
        <f t="shared" si="131"/>
        <v>45504</v>
      </c>
      <c r="K2367" s="116" t="s">
        <v>1868</v>
      </c>
    </row>
    <row r="2368" spans="1:11" x14ac:dyDescent="0.15">
      <c r="A2368" s="7" t="s">
        <v>2622</v>
      </c>
      <c r="B2368" s="66">
        <v>45504</v>
      </c>
      <c r="C2368" s="113" t="s">
        <v>1903</v>
      </c>
      <c r="D2368" s="126" t="s">
        <v>4150</v>
      </c>
      <c r="E2368" s="91">
        <v>0</v>
      </c>
      <c r="F2368" s="91">
        <v>966.9</v>
      </c>
      <c r="G2368" s="92">
        <f t="shared" si="130"/>
        <v>209181.33999999941</v>
      </c>
      <c r="H2368" s="170"/>
      <c r="I2368" s="94">
        <f t="shared" si="129"/>
        <v>966.9</v>
      </c>
      <c r="J2368" s="115">
        <f t="shared" si="131"/>
        <v>45504</v>
      </c>
      <c r="K2368" s="116" t="s">
        <v>1868</v>
      </c>
    </row>
    <row r="2369" spans="1:11" x14ac:dyDescent="0.15">
      <c r="A2369" s="7" t="s">
        <v>2622</v>
      </c>
      <c r="B2369" s="66">
        <v>45504</v>
      </c>
      <c r="C2369" s="113" t="s">
        <v>1903</v>
      </c>
      <c r="D2369" s="126" t="s">
        <v>4150</v>
      </c>
      <c r="E2369" s="91">
        <v>0</v>
      </c>
      <c r="F2369" s="91">
        <v>717.1</v>
      </c>
      <c r="G2369" s="92">
        <f t="shared" si="130"/>
        <v>209898.43999999942</v>
      </c>
      <c r="H2369" s="170"/>
      <c r="I2369" s="94">
        <f t="shared" si="129"/>
        <v>717.1</v>
      </c>
      <c r="J2369" s="115">
        <f t="shared" si="131"/>
        <v>45504</v>
      </c>
      <c r="K2369" s="116" t="s">
        <v>1868</v>
      </c>
    </row>
    <row r="2370" spans="1:11" x14ac:dyDescent="0.15">
      <c r="A2370" s="7" t="s">
        <v>2622</v>
      </c>
      <c r="B2370" s="66">
        <v>45504</v>
      </c>
      <c r="C2370" s="113" t="s">
        <v>1903</v>
      </c>
      <c r="D2370" s="126" t="s">
        <v>4150</v>
      </c>
      <c r="E2370" s="91">
        <v>0</v>
      </c>
      <c r="F2370" s="91">
        <v>744.4</v>
      </c>
      <c r="G2370" s="92">
        <f t="shared" si="130"/>
        <v>210642.83999999941</v>
      </c>
      <c r="H2370" s="170"/>
      <c r="I2370" s="94">
        <f t="shared" si="129"/>
        <v>744.4</v>
      </c>
      <c r="J2370" s="115">
        <f t="shared" si="131"/>
        <v>45504</v>
      </c>
      <c r="K2370" s="116" t="s">
        <v>1868</v>
      </c>
    </row>
    <row r="2371" spans="1:11" x14ac:dyDescent="0.15">
      <c r="A2371" s="7" t="s">
        <v>2622</v>
      </c>
      <c r="B2371" s="66">
        <v>45504</v>
      </c>
      <c r="C2371" s="113" t="s">
        <v>1903</v>
      </c>
      <c r="D2371" s="126" t="s">
        <v>4150</v>
      </c>
      <c r="E2371" s="91">
        <v>0</v>
      </c>
      <c r="F2371" s="91">
        <v>886.3</v>
      </c>
      <c r="G2371" s="92">
        <f t="shared" si="130"/>
        <v>211529.1399999994</v>
      </c>
      <c r="H2371" s="170"/>
      <c r="I2371" s="94">
        <f t="shared" si="129"/>
        <v>886.3</v>
      </c>
      <c r="J2371" s="115">
        <f t="shared" si="131"/>
        <v>45504</v>
      </c>
      <c r="K2371" s="116" t="s">
        <v>1868</v>
      </c>
    </row>
    <row r="2372" spans="1:11" x14ac:dyDescent="0.15">
      <c r="A2372" s="7" t="s">
        <v>2622</v>
      </c>
      <c r="B2372" s="66">
        <v>45504</v>
      </c>
      <c r="C2372" s="113" t="s">
        <v>1903</v>
      </c>
      <c r="D2372" s="126" t="s">
        <v>4150</v>
      </c>
      <c r="E2372" s="91">
        <v>0</v>
      </c>
      <c r="F2372" s="91">
        <v>723.5</v>
      </c>
      <c r="G2372" s="92">
        <f t="shared" si="130"/>
        <v>212252.6399999994</v>
      </c>
      <c r="H2372" s="170"/>
      <c r="I2372" s="94">
        <f t="shared" si="129"/>
        <v>723.5</v>
      </c>
      <c r="J2372" s="115">
        <f t="shared" si="131"/>
        <v>45504</v>
      </c>
      <c r="K2372" s="116" t="s">
        <v>1868</v>
      </c>
    </row>
    <row r="2373" spans="1:11" x14ac:dyDescent="0.15">
      <c r="A2373" s="7" t="s">
        <v>2622</v>
      </c>
      <c r="B2373" s="66">
        <v>45504</v>
      </c>
      <c r="C2373" s="113" t="s">
        <v>1903</v>
      </c>
      <c r="D2373" s="126" t="s">
        <v>4150</v>
      </c>
      <c r="E2373" s="91">
        <v>0</v>
      </c>
      <c r="F2373" s="91">
        <v>383.9</v>
      </c>
      <c r="G2373" s="92">
        <f t="shared" si="130"/>
        <v>212636.5399999994</v>
      </c>
      <c r="H2373" s="170"/>
      <c r="I2373" s="94">
        <f t="shared" si="129"/>
        <v>383.9</v>
      </c>
      <c r="J2373" s="115">
        <f t="shared" si="131"/>
        <v>45504</v>
      </c>
      <c r="K2373" s="116" t="s">
        <v>1868</v>
      </c>
    </row>
    <row r="2374" spans="1:11" x14ac:dyDescent="0.15">
      <c r="A2374" s="7" t="s">
        <v>2622</v>
      </c>
      <c r="B2374" s="66">
        <v>45504</v>
      </c>
      <c r="C2374" s="113" t="s">
        <v>1903</v>
      </c>
      <c r="D2374" s="126" t="s">
        <v>4150</v>
      </c>
      <c r="E2374" s="91">
        <v>0</v>
      </c>
      <c r="F2374" s="91">
        <v>1374.4</v>
      </c>
      <c r="G2374" s="92">
        <f t="shared" si="130"/>
        <v>214010.93999999939</v>
      </c>
      <c r="H2374" s="170"/>
      <c r="I2374" s="94">
        <f t="shared" si="129"/>
        <v>1374.4</v>
      </c>
      <c r="J2374" s="115">
        <f t="shared" si="131"/>
        <v>45504</v>
      </c>
      <c r="K2374" s="116" t="s">
        <v>1868</v>
      </c>
    </row>
    <row r="2375" spans="1:11" x14ac:dyDescent="0.15">
      <c r="A2375" s="7" t="s">
        <v>2622</v>
      </c>
      <c r="B2375" s="66">
        <v>45504</v>
      </c>
      <c r="C2375" s="113" t="s">
        <v>1903</v>
      </c>
      <c r="D2375" s="126" t="s">
        <v>4150</v>
      </c>
      <c r="E2375" s="91">
        <v>0</v>
      </c>
      <c r="F2375" s="91">
        <v>684.6</v>
      </c>
      <c r="G2375" s="92">
        <f t="shared" si="130"/>
        <v>214695.5399999994</v>
      </c>
      <c r="H2375" s="170"/>
      <c r="I2375" s="94">
        <f t="shared" ref="I2375:I2438" si="132">-E2375+F2375</f>
        <v>684.6</v>
      </c>
      <c r="J2375" s="115">
        <f t="shared" si="131"/>
        <v>45504</v>
      </c>
      <c r="K2375" s="116" t="s">
        <v>1868</v>
      </c>
    </row>
    <row r="2376" spans="1:11" x14ac:dyDescent="0.15">
      <c r="A2376" s="7" t="s">
        <v>2622</v>
      </c>
      <c r="B2376" s="66">
        <v>45504</v>
      </c>
      <c r="C2376" s="113" t="s">
        <v>1903</v>
      </c>
      <c r="D2376" s="126" t="s">
        <v>4150</v>
      </c>
      <c r="E2376" s="91">
        <v>0</v>
      </c>
      <c r="F2376" s="91">
        <v>848.8</v>
      </c>
      <c r="G2376" s="92">
        <f t="shared" si="130"/>
        <v>215544.33999999939</v>
      </c>
      <c r="H2376" s="170"/>
      <c r="I2376" s="94">
        <f t="shared" si="132"/>
        <v>848.8</v>
      </c>
      <c r="J2376" s="115">
        <f t="shared" si="131"/>
        <v>45504</v>
      </c>
      <c r="K2376" s="116" t="s">
        <v>1868</v>
      </c>
    </row>
    <row r="2377" spans="1:11" x14ac:dyDescent="0.15">
      <c r="A2377" s="7" t="s">
        <v>2622</v>
      </c>
      <c r="B2377" s="66">
        <v>45504</v>
      </c>
      <c r="C2377" s="113" t="s">
        <v>1903</v>
      </c>
      <c r="D2377" s="126" t="s">
        <v>4150</v>
      </c>
      <c r="E2377" s="91">
        <v>0</v>
      </c>
      <c r="F2377" s="91">
        <v>916.7</v>
      </c>
      <c r="G2377" s="92">
        <f t="shared" si="130"/>
        <v>216461.0399999994</v>
      </c>
      <c r="H2377" s="170"/>
      <c r="I2377" s="94">
        <f t="shared" si="132"/>
        <v>916.7</v>
      </c>
      <c r="J2377" s="115">
        <f t="shared" si="131"/>
        <v>45504</v>
      </c>
      <c r="K2377" s="116" t="s">
        <v>1868</v>
      </c>
    </row>
    <row r="2378" spans="1:11" x14ac:dyDescent="0.15">
      <c r="A2378" s="7" t="s">
        <v>2622</v>
      </c>
      <c r="B2378" s="66">
        <v>45504</v>
      </c>
      <c r="C2378" s="113" t="s">
        <v>1903</v>
      </c>
      <c r="D2378" s="126" t="s">
        <v>4150</v>
      </c>
      <c r="E2378" s="91">
        <v>0</v>
      </c>
      <c r="F2378" s="91">
        <v>836.7</v>
      </c>
      <c r="G2378" s="92">
        <f t="shared" si="130"/>
        <v>217297.73999999941</v>
      </c>
      <c r="H2378" s="170"/>
      <c r="I2378" s="94">
        <f t="shared" si="132"/>
        <v>836.7</v>
      </c>
      <c r="J2378" s="115">
        <f t="shared" si="131"/>
        <v>45504</v>
      </c>
      <c r="K2378" s="116" t="s">
        <v>1868</v>
      </c>
    </row>
    <row r="2379" spans="1:11" x14ac:dyDescent="0.15">
      <c r="A2379" s="7" t="s">
        <v>2622</v>
      </c>
      <c r="B2379" s="66">
        <v>45504</v>
      </c>
      <c r="C2379" s="113" t="s">
        <v>1903</v>
      </c>
      <c r="D2379" s="126" t="s">
        <v>4150</v>
      </c>
      <c r="E2379" s="91">
        <v>0</v>
      </c>
      <c r="F2379" s="91">
        <v>842.7</v>
      </c>
      <c r="G2379" s="92">
        <f t="shared" si="130"/>
        <v>218140.43999999942</v>
      </c>
      <c r="H2379" s="170"/>
      <c r="I2379" s="94">
        <f t="shared" si="132"/>
        <v>842.7</v>
      </c>
      <c r="J2379" s="115">
        <f t="shared" si="131"/>
        <v>45504</v>
      </c>
      <c r="K2379" s="116" t="s">
        <v>1868</v>
      </c>
    </row>
    <row r="2380" spans="1:11" x14ac:dyDescent="0.15">
      <c r="A2380" s="7" t="s">
        <v>2622</v>
      </c>
      <c r="B2380" s="66">
        <v>45504</v>
      </c>
      <c r="C2380" s="113" t="s">
        <v>1903</v>
      </c>
      <c r="D2380" s="126" t="s">
        <v>4150</v>
      </c>
      <c r="E2380" s="91">
        <v>0</v>
      </c>
      <c r="F2380" s="91">
        <v>292</v>
      </c>
      <c r="G2380" s="92">
        <f t="shared" si="130"/>
        <v>218432.43999999942</v>
      </c>
      <c r="H2380" s="170"/>
      <c r="I2380" s="94">
        <f t="shared" si="132"/>
        <v>292</v>
      </c>
      <c r="J2380" s="115">
        <f t="shared" si="131"/>
        <v>45504</v>
      </c>
      <c r="K2380" s="116" t="s">
        <v>1868</v>
      </c>
    </row>
    <row r="2381" spans="1:11" x14ac:dyDescent="0.15">
      <c r="A2381" s="7" t="s">
        <v>2622</v>
      </c>
      <c r="B2381" s="66">
        <v>45504</v>
      </c>
      <c r="C2381" s="113" t="s">
        <v>1903</v>
      </c>
      <c r="D2381" s="126" t="s">
        <v>4150</v>
      </c>
      <c r="E2381" s="91">
        <v>0</v>
      </c>
      <c r="F2381" s="91">
        <v>1105.9000000000001</v>
      </c>
      <c r="G2381" s="92">
        <f t="shared" si="130"/>
        <v>219538.33999999941</v>
      </c>
      <c r="H2381" s="170"/>
      <c r="I2381" s="94">
        <f t="shared" si="132"/>
        <v>1105.9000000000001</v>
      </c>
      <c r="J2381" s="115">
        <f t="shared" si="131"/>
        <v>45504</v>
      </c>
      <c r="K2381" s="116" t="s">
        <v>1868</v>
      </c>
    </row>
    <row r="2382" spans="1:11" x14ac:dyDescent="0.15">
      <c r="A2382" s="7" t="s">
        <v>2622</v>
      </c>
      <c r="B2382" s="66">
        <v>45504</v>
      </c>
      <c r="C2382" s="113" t="s">
        <v>1903</v>
      </c>
      <c r="D2382" s="126" t="s">
        <v>4150</v>
      </c>
      <c r="E2382" s="91">
        <v>0</v>
      </c>
      <c r="F2382" s="91">
        <v>950.7</v>
      </c>
      <c r="G2382" s="92">
        <f t="shared" si="130"/>
        <v>220489.03999999943</v>
      </c>
      <c r="H2382" s="170"/>
      <c r="I2382" s="94">
        <f t="shared" si="132"/>
        <v>950.7</v>
      </c>
      <c r="J2382" s="115">
        <f t="shared" si="131"/>
        <v>45504</v>
      </c>
      <c r="K2382" s="116" t="s">
        <v>1868</v>
      </c>
    </row>
    <row r="2383" spans="1:11" x14ac:dyDescent="0.15">
      <c r="A2383" s="7" t="s">
        <v>2622</v>
      </c>
      <c r="B2383" s="66">
        <v>45504</v>
      </c>
      <c r="C2383" s="113" t="s">
        <v>1903</v>
      </c>
      <c r="D2383" s="126" t="s">
        <v>4150</v>
      </c>
      <c r="E2383" s="91">
        <v>0</v>
      </c>
      <c r="F2383" s="91">
        <v>714.2</v>
      </c>
      <c r="G2383" s="92">
        <f t="shared" si="130"/>
        <v>221203.23999999944</v>
      </c>
      <c r="H2383" s="170"/>
      <c r="I2383" s="94">
        <f t="shared" si="132"/>
        <v>714.2</v>
      </c>
      <c r="J2383" s="115">
        <f t="shared" si="131"/>
        <v>45504</v>
      </c>
      <c r="K2383" s="116" t="s">
        <v>1868</v>
      </c>
    </row>
    <row r="2384" spans="1:11" x14ac:dyDescent="0.15">
      <c r="A2384" s="7" t="s">
        <v>2622</v>
      </c>
      <c r="B2384" s="66">
        <v>45504</v>
      </c>
      <c r="C2384" s="113" t="s">
        <v>1903</v>
      </c>
      <c r="D2384" s="126" t="s">
        <v>4150</v>
      </c>
      <c r="E2384" s="91">
        <v>0</v>
      </c>
      <c r="F2384" s="91">
        <v>791.3</v>
      </c>
      <c r="G2384" s="92">
        <f t="shared" si="130"/>
        <v>221994.53999999943</v>
      </c>
      <c r="H2384" s="170"/>
      <c r="I2384" s="94">
        <f t="shared" si="132"/>
        <v>791.3</v>
      </c>
      <c r="J2384" s="115">
        <f t="shared" si="131"/>
        <v>45504</v>
      </c>
      <c r="K2384" s="116" t="s">
        <v>1868</v>
      </c>
    </row>
    <row r="2385" spans="1:11" x14ac:dyDescent="0.15">
      <c r="A2385" s="7" t="s">
        <v>2623</v>
      </c>
      <c r="B2385" s="66">
        <v>45504</v>
      </c>
      <c r="C2385" s="113" t="s">
        <v>2100</v>
      </c>
      <c r="D2385" s="126"/>
      <c r="E2385" s="91">
        <v>723.01</v>
      </c>
      <c r="F2385" s="91">
        <v>0</v>
      </c>
      <c r="G2385" s="92">
        <f t="shared" si="130"/>
        <v>221271.52999999942</v>
      </c>
      <c r="H2385" s="170"/>
      <c r="I2385" s="94">
        <f t="shared" si="132"/>
        <v>-723.01</v>
      </c>
      <c r="J2385" s="115">
        <f t="shared" si="131"/>
        <v>45504</v>
      </c>
      <c r="K2385" s="116" t="s">
        <v>1866</v>
      </c>
    </row>
    <row r="2386" spans="1:11" x14ac:dyDescent="0.15">
      <c r="A2386" s="7" t="s">
        <v>2623</v>
      </c>
      <c r="B2386" s="66">
        <v>45504</v>
      </c>
      <c r="C2386" s="113" t="s">
        <v>2098</v>
      </c>
      <c r="D2386" s="126"/>
      <c r="E2386" s="91">
        <v>3000</v>
      </c>
      <c r="F2386" s="91">
        <v>0</v>
      </c>
      <c r="G2386" s="92">
        <f t="shared" si="130"/>
        <v>218271.52999999942</v>
      </c>
      <c r="H2386" s="170"/>
      <c r="I2386" s="94">
        <f t="shared" si="132"/>
        <v>-3000</v>
      </c>
      <c r="J2386" s="115">
        <f t="shared" si="131"/>
        <v>45504</v>
      </c>
      <c r="K2386" s="116" t="s">
        <v>1866</v>
      </c>
    </row>
    <row r="2387" spans="1:11" x14ac:dyDescent="0.15">
      <c r="A2387" s="7" t="s">
        <v>2623</v>
      </c>
      <c r="B2387" s="66">
        <v>45504</v>
      </c>
      <c r="C2387" s="113" t="s">
        <v>3526</v>
      </c>
      <c r="D2387" s="126"/>
      <c r="E2387" s="91">
        <v>0</v>
      </c>
      <c r="F2387" s="91">
        <v>1105.8</v>
      </c>
      <c r="G2387" s="92">
        <f t="shared" si="130"/>
        <v>219377.32999999941</v>
      </c>
      <c r="H2387" s="170"/>
      <c r="I2387" s="94">
        <f t="shared" si="132"/>
        <v>1105.8</v>
      </c>
      <c r="J2387" s="115">
        <f t="shared" si="131"/>
        <v>45504</v>
      </c>
      <c r="K2387" s="116" t="s">
        <v>1866</v>
      </c>
    </row>
    <row r="2388" spans="1:11" x14ac:dyDescent="0.15">
      <c r="A2388" s="7" t="s">
        <v>2623</v>
      </c>
      <c r="B2388" s="66">
        <v>45504</v>
      </c>
      <c r="C2388" s="113" t="s">
        <v>4151</v>
      </c>
      <c r="D2388" s="126"/>
      <c r="E2388" s="91">
        <v>0</v>
      </c>
      <c r="F2388" s="91">
        <v>1800</v>
      </c>
      <c r="G2388" s="92">
        <f t="shared" si="130"/>
        <v>221177.32999999941</v>
      </c>
      <c r="H2388" s="170"/>
      <c r="I2388" s="94">
        <f t="shared" si="132"/>
        <v>1800</v>
      </c>
      <c r="J2388" s="115">
        <f t="shared" si="131"/>
        <v>45504</v>
      </c>
      <c r="K2388" s="116" t="s">
        <v>1866</v>
      </c>
    </row>
    <row r="2389" spans="1:11" x14ac:dyDescent="0.15">
      <c r="A2389" s="7" t="s">
        <v>2623</v>
      </c>
      <c r="B2389" s="66">
        <v>45504</v>
      </c>
      <c r="C2389" s="113" t="s">
        <v>3713</v>
      </c>
      <c r="D2389" s="126"/>
      <c r="E2389" s="91">
        <v>0</v>
      </c>
      <c r="F2389" s="91">
        <v>1920</v>
      </c>
      <c r="G2389" s="92">
        <f t="shared" si="130"/>
        <v>223097.32999999941</v>
      </c>
      <c r="H2389" s="170" t="s">
        <v>277</v>
      </c>
      <c r="I2389" s="94">
        <f t="shared" si="132"/>
        <v>1920</v>
      </c>
      <c r="J2389" s="115">
        <f t="shared" si="131"/>
        <v>45504</v>
      </c>
      <c r="K2389" s="116" t="s">
        <v>1866</v>
      </c>
    </row>
    <row r="2390" spans="1:11" x14ac:dyDescent="0.15">
      <c r="A2390" s="7" t="s">
        <v>2622</v>
      </c>
      <c r="B2390" s="66">
        <v>45505</v>
      </c>
      <c r="C2390" s="113" t="s">
        <v>4067</v>
      </c>
      <c r="D2390" s="126" t="s">
        <v>4152</v>
      </c>
      <c r="E2390" s="91">
        <v>4586.84</v>
      </c>
      <c r="F2390" s="91">
        <v>0</v>
      </c>
      <c r="G2390" s="92">
        <f t="shared" si="130"/>
        <v>218510.48999999941</v>
      </c>
      <c r="H2390" s="170"/>
      <c r="I2390" s="94">
        <f t="shared" si="132"/>
        <v>-4586.84</v>
      </c>
      <c r="J2390" s="115">
        <f t="shared" si="131"/>
        <v>45535</v>
      </c>
      <c r="K2390" s="116" t="s">
        <v>1880</v>
      </c>
    </row>
    <row r="2391" spans="1:11" x14ac:dyDescent="0.15">
      <c r="A2391" s="7" t="s">
        <v>2622</v>
      </c>
      <c r="B2391" s="66">
        <v>45505</v>
      </c>
      <c r="C2391" s="113" t="s">
        <v>2880</v>
      </c>
      <c r="D2391" s="126"/>
      <c r="E2391" s="91">
        <v>9.9</v>
      </c>
      <c r="F2391" s="91">
        <v>0</v>
      </c>
      <c r="G2391" s="92">
        <f t="shared" si="130"/>
        <v>218500.58999999941</v>
      </c>
      <c r="H2391" s="170"/>
      <c r="I2391" s="94">
        <f t="shared" si="132"/>
        <v>-9.9</v>
      </c>
      <c r="J2391" s="115">
        <f t="shared" si="131"/>
        <v>45535</v>
      </c>
      <c r="K2391" s="116" t="s">
        <v>1876</v>
      </c>
    </row>
    <row r="2392" spans="1:11" x14ac:dyDescent="0.15">
      <c r="A2392" s="7" t="s">
        <v>2619</v>
      </c>
      <c r="B2392" s="66">
        <v>45505</v>
      </c>
      <c r="C2392" s="113" t="s">
        <v>1905</v>
      </c>
      <c r="D2392" s="126" t="s">
        <v>4153</v>
      </c>
      <c r="E2392" s="91">
        <v>54.87</v>
      </c>
      <c r="F2392" s="91">
        <v>0</v>
      </c>
      <c r="G2392" s="92">
        <f t="shared" si="130"/>
        <v>218445.71999999942</v>
      </c>
      <c r="H2392" s="170"/>
      <c r="I2392" s="94">
        <f t="shared" si="132"/>
        <v>-54.87</v>
      </c>
      <c r="J2392" s="115">
        <f t="shared" si="131"/>
        <v>45535</v>
      </c>
      <c r="K2392" s="116" t="s">
        <v>1882</v>
      </c>
    </row>
    <row r="2393" spans="1:11" x14ac:dyDescent="0.15">
      <c r="A2393" s="7" t="s">
        <v>2619</v>
      </c>
      <c r="B2393" s="66">
        <v>45505</v>
      </c>
      <c r="C2393" s="113" t="s">
        <v>1905</v>
      </c>
      <c r="D2393" s="126" t="s">
        <v>4154</v>
      </c>
      <c r="E2393" s="91">
        <v>299.64</v>
      </c>
      <c r="F2393" s="91">
        <v>0</v>
      </c>
      <c r="G2393" s="92">
        <f t="shared" si="130"/>
        <v>218146.07999999941</v>
      </c>
      <c r="H2393" s="170"/>
      <c r="I2393" s="94">
        <f t="shared" si="132"/>
        <v>-299.64</v>
      </c>
      <c r="J2393" s="115">
        <f t="shared" si="131"/>
        <v>45535</v>
      </c>
      <c r="K2393" s="116" t="s">
        <v>1882</v>
      </c>
    </row>
    <row r="2394" spans="1:11" x14ac:dyDescent="0.15">
      <c r="A2394" s="7" t="s">
        <v>2619</v>
      </c>
      <c r="B2394" s="66">
        <v>45505</v>
      </c>
      <c r="C2394" s="113" t="s">
        <v>1905</v>
      </c>
      <c r="D2394" s="126" t="s">
        <v>4155</v>
      </c>
      <c r="E2394" s="91">
        <v>15.09</v>
      </c>
      <c r="F2394" s="91">
        <v>0</v>
      </c>
      <c r="G2394" s="92">
        <f t="shared" si="130"/>
        <v>218130.98999999941</v>
      </c>
      <c r="H2394" s="170"/>
      <c r="I2394" s="94">
        <f t="shared" si="132"/>
        <v>-15.09</v>
      </c>
      <c r="J2394" s="115">
        <f t="shared" si="131"/>
        <v>45535</v>
      </c>
      <c r="K2394" s="116" t="s">
        <v>1882</v>
      </c>
    </row>
    <row r="2395" spans="1:11" x14ac:dyDescent="0.15">
      <c r="A2395" s="7" t="s">
        <v>2619</v>
      </c>
      <c r="B2395" s="66">
        <v>45505</v>
      </c>
      <c r="C2395" s="113" t="s">
        <v>4104</v>
      </c>
      <c r="D2395" s="126" t="s">
        <v>4156</v>
      </c>
      <c r="E2395" s="91">
        <v>4800</v>
      </c>
      <c r="F2395" s="91">
        <v>0</v>
      </c>
      <c r="G2395" s="92">
        <f t="shared" si="130"/>
        <v>213330.98999999941</v>
      </c>
      <c r="H2395" s="170"/>
      <c r="I2395" s="94">
        <f t="shared" si="132"/>
        <v>-4800</v>
      </c>
      <c r="J2395" s="115">
        <f t="shared" si="131"/>
        <v>45535</v>
      </c>
      <c r="K2395" s="116" t="s">
        <v>13</v>
      </c>
    </row>
    <row r="2396" spans="1:11" x14ac:dyDescent="0.15">
      <c r="A2396" s="7" t="s">
        <v>2619</v>
      </c>
      <c r="B2396" s="66">
        <v>45505</v>
      </c>
      <c r="C2396" s="113" t="s">
        <v>2871</v>
      </c>
      <c r="D2396" s="126" t="s">
        <v>4157</v>
      </c>
      <c r="E2396" s="91">
        <v>6420.96</v>
      </c>
      <c r="F2396" s="91">
        <v>0</v>
      </c>
      <c r="G2396" s="92">
        <f t="shared" si="130"/>
        <v>206910.02999999942</v>
      </c>
      <c r="H2396" s="170"/>
      <c r="I2396" s="94">
        <f t="shared" si="132"/>
        <v>-6420.96</v>
      </c>
      <c r="J2396" s="115">
        <f t="shared" si="131"/>
        <v>45535</v>
      </c>
      <c r="K2396" s="116" t="s">
        <v>13</v>
      </c>
    </row>
    <row r="2397" spans="1:11" x14ac:dyDescent="0.15">
      <c r="A2397" s="7" t="s">
        <v>2619</v>
      </c>
      <c r="B2397" s="66">
        <v>45505</v>
      </c>
      <c r="C2397" s="113" t="s">
        <v>2880</v>
      </c>
      <c r="D2397" s="126"/>
      <c r="E2397" s="91">
        <v>0.01</v>
      </c>
      <c r="F2397" s="91">
        <v>0</v>
      </c>
      <c r="G2397" s="92">
        <f t="shared" si="130"/>
        <v>206910.01999999941</v>
      </c>
      <c r="H2397" s="170"/>
      <c r="I2397" s="94">
        <f t="shared" si="132"/>
        <v>-0.01</v>
      </c>
      <c r="J2397" s="115">
        <f t="shared" si="131"/>
        <v>45535</v>
      </c>
      <c r="K2397" s="116" t="s">
        <v>1876</v>
      </c>
    </row>
    <row r="2398" spans="1:11" x14ac:dyDescent="0.15">
      <c r="A2398" s="7" t="s">
        <v>2619</v>
      </c>
      <c r="B2398" s="66">
        <v>45505</v>
      </c>
      <c r="C2398" s="113" t="s">
        <v>2880</v>
      </c>
      <c r="D2398" s="126"/>
      <c r="E2398" s="91">
        <v>0.71</v>
      </c>
      <c r="F2398" s="91">
        <v>0</v>
      </c>
      <c r="G2398" s="92">
        <f t="shared" si="130"/>
        <v>206909.30999999942</v>
      </c>
      <c r="H2398" s="170"/>
      <c r="I2398" s="94">
        <f t="shared" si="132"/>
        <v>-0.71</v>
      </c>
      <c r="J2398" s="115">
        <f t="shared" si="131"/>
        <v>45535</v>
      </c>
      <c r="K2398" s="116" t="s">
        <v>1876</v>
      </c>
    </row>
    <row r="2399" spans="1:11" x14ac:dyDescent="0.15">
      <c r="A2399" s="7" t="s">
        <v>2619</v>
      </c>
      <c r="B2399" s="66">
        <v>45505</v>
      </c>
      <c r="C2399" s="113" t="s">
        <v>2880</v>
      </c>
      <c r="D2399" s="126"/>
      <c r="E2399" s="91">
        <v>0.71</v>
      </c>
      <c r="F2399" s="91">
        <v>0</v>
      </c>
      <c r="G2399" s="92">
        <f t="shared" si="130"/>
        <v>206908.59999999942</v>
      </c>
      <c r="H2399" s="170"/>
      <c r="I2399" s="94">
        <f t="shared" si="132"/>
        <v>-0.71</v>
      </c>
      <c r="J2399" s="115">
        <f t="shared" si="131"/>
        <v>45535</v>
      </c>
      <c r="K2399" s="116" t="s">
        <v>1876</v>
      </c>
    </row>
    <row r="2400" spans="1:11" x14ac:dyDescent="0.15">
      <c r="A2400" s="7" t="s">
        <v>2619</v>
      </c>
      <c r="B2400" s="66">
        <v>45505</v>
      </c>
      <c r="C2400" s="113" t="s">
        <v>2880</v>
      </c>
      <c r="D2400" s="126"/>
      <c r="E2400" s="91">
        <v>3.6</v>
      </c>
      <c r="F2400" s="91">
        <v>0</v>
      </c>
      <c r="G2400" s="92">
        <f t="shared" si="130"/>
        <v>206904.99999999942</v>
      </c>
      <c r="H2400" s="170"/>
      <c r="I2400" s="94">
        <f t="shared" si="132"/>
        <v>-3.6</v>
      </c>
      <c r="J2400" s="115">
        <f t="shared" si="131"/>
        <v>45535</v>
      </c>
      <c r="K2400" s="116" t="s">
        <v>1876</v>
      </c>
    </row>
    <row r="2401" spans="1:11" x14ac:dyDescent="0.15">
      <c r="A2401" s="7" t="s">
        <v>2619</v>
      </c>
      <c r="B2401" s="66">
        <v>45505</v>
      </c>
      <c r="C2401" s="113" t="s">
        <v>2880</v>
      </c>
      <c r="D2401" s="126"/>
      <c r="E2401" s="91">
        <v>4.78</v>
      </c>
      <c r="F2401" s="91">
        <v>0</v>
      </c>
      <c r="G2401" s="92">
        <f t="shared" si="130"/>
        <v>206900.21999999942</v>
      </c>
      <c r="H2401" s="170"/>
      <c r="I2401" s="94">
        <f t="shared" si="132"/>
        <v>-4.78</v>
      </c>
      <c r="J2401" s="115">
        <f t="shared" si="131"/>
        <v>45535</v>
      </c>
      <c r="K2401" s="116" t="s">
        <v>1876</v>
      </c>
    </row>
    <row r="2402" spans="1:11" x14ac:dyDescent="0.15">
      <c r="A2402" s="7" t="s">
        <v>2619</v>
      </c>
      <c r="B2402" s="66">
        <v>45505</v>
      </c>
      <c r="C2402" s="113" t="s">
        <v>2880</v>
      </c>
      <c r="D2402" s="126"/>
      <c r="E2402" s="91">
        <v>5.4</v>
      </c>
      <c r="F2402" s="91">
        <v>0</v>
      </c>
      <c r="G2402" s="92">
        <f t="shared" si="130"/>
        <v>206894.81999999942</v>
      </c>
      <c r="H2402" s="170"/>
      <c r="I2402" s="94">
        <f t="shared" si="132"/>
        <v>-5.4</v>
      </c>
      <c r="J2402" s="115">
        <f t="shared" si="131"/>
        <v>45535</v>
      </c>
      <c r="K2402" s="116" t="s">
        <v>1876</v>
      </c>
    </row>
    <row r="2403" spans="1:11" x14ac:dyDescent="0.15">
      <c r="A2403" s="7" t="s">
        <v>2619</v>
      </c>
      <c r="B2403" s="66">
        <v>45505</v>
      </c>
      <c r="C2403" s="113" t="s">
        <v>2880</v>
      </c>
      <c r="D2403" s="126"/>
      <c r="E2403" s="91">
        <v>6.06</v>
      </c>
      <c r="F2403" s="91">
        <v>0</v>
      </c>
      <c r="G2403" s="92">
        <f t="shared" si="130"/>
        <v>206888.75999999943</v>
      </c>
      <c r="H2403" s="170"/>
      <c r="I2403" s="94">
        <f t="shared" si="132"/>
        <v>-6.06</v>
      </c>
      <c r="J2403" s="115">
        <f t="shared" si="131"/>
        <v>45535</v>
      </c>
      <c r="K2403" s="116" t="s">
        <v>1876</v>
      </c>
    </row>
    <row r="2404" spans="1:11" x14ac:dyDescent="0.15">
      <c r="A2404" s="7" t="s">
        <v>2619</v>
      </c>
      <c r="B2404" s="66">
        <v>45505</v>
      </c>
      <c r="C2404" s="113" t="s">
        <v>2880</v>
      </c>
      <c r="D2404" s="126"/>
      <c r="E2404" s="91">
        <v>7.25</v>
      </c>
      <c r="F2404" s="91">
        <v>0</v>
      </c>
      <c r="G2404" s="92">
        <f t="shared" si="130"/>
        <v>206881.50999999943</v>
      </c>
      <c r="H2404" s="170"/>
      <c r="I2404" s="94">
        <f t="shared" si="132"/>
        <v>-7.25</v>
      </c>
      <c r="J2404" s="115">
        <f t="shared" si="131"/>
        <v>45535</v>
      </c>
      <c r="K2404" s="116" t="s">
        <v>1876</v>
      </c>
    </row>
    <row r="2405" spans="1:11" x14ac:dyDescent="0.15">
      <c r="A2405" s="7" t="s">
        <v>2619</v>
      </c>
      <c r="B2405" s="66">
        <v>45505</v>
      </c>
      <c r="C2405" s="113" t="s">
        <v>2880</v>
      </c>
      <c r="D2405" s="126"/>
      <c r="E2405" s="91">
        <v>10.8</v>
      </c>
      <c r="F2405" s="91">
        <v>0</v>
      </c>
      <c r="G2405" s="92">
        <f t="shared" si="130"/>
        <v>206870.70999999944</v>
      </c>
      <c r="H2405" s="170"/>
      <c r="I2405" s="94">
        <f t="shared" si="132"/>
        <v>-10.8</v>
      </c>
      <c r="J2405" s="115">
        <f t="shared" si="131"/>
        <v>45535</v>
      </c>
      <c r="K2405" s="116" t="s">
        <v>1876</v>
      </c>
    </row>
    <row r="2406" spans="1:11" x14ac:dyDescent="0.15">
      <c r="A2406" s="7" t="s">
        <v>2619</v>
      </c>
      <c r="B2406" s="66">
        <v>45505</v>
      </c>
      <c r="C2406" s="113" t="s">
        <v>2880</v>
      </c>
      <c r="D2406" s="126"/>
      <c r="E2406" s="91">
        <v>11.34</v>
      </c>
      <c r="F2406" s="91">
        <v>0</v>
      </c>
      <c r="G2406" s="92">
        <f t="shared" si="130"/>
        <v>206859.36999999944</v>
      </c>
      <c r="H2406" s="170"/>
      <c r="I2406" s="94">
        <f t="shared" si="132"/>
        <v>-11.34</v>
      </c>
      <c r="J2406" s="115">
        <f t="shared" si="131"/>
        <v>45535</v>
      </c>
      <c r="K2406" s="116" t="s">
        <v>1876</v>
      </c>
    </row>
    <row r="2407" spans="1:11" x14ac:dyDescent="0.15">
      <c r="A2407" s="7" t="s">
        <v>2619</v>
      </c>
      <c r="B2407" s="66">
        <v>45505</v>
      </c>
      <c r="C2407" s="113" t="s">
        <v>2880</v>
      </c>
      <c r="D2407" s="126"/>
      <c r="E2407" s="91">
        <v>11.88</v>
      </c>
      <c r="F2407" s="91">
        <v>0</v>
      </c>
      <c r="G2407" s="92">
        <f t="shared" si="130"/>
        <v>206847.48999999944</v>
      </c>
      <c r="H2407" s="170"/>
      <c r="I2407" s="94">
        <f t="shared" si="132"/>
        <v>-11.88</v>
      </c>
      <c r="J2407" s="115">
        <f t="shared" si="131"/>
        <v>45535</v>
      </c>
      <c r="K2407" s="116" t="s">
        <v>1876</v>
      </c>
    </row>
    <row r="2408" spans="1:11" x14ac:dyDescent="0.15">
      <c r="A2408" s="7" t="s">
        <v>2619</v>
      </c>
      <c r="B2408" s="66">
        <v>45505</v>
      </c>
      <c r="C2408" s="113" t="s">
        <v>2880</v>
      </c>
      <c r="D2408" s="126"/>
      <c r="E2408" s="91">
        <v>13.5</v>
      </c>
      <c r="F2408" s="91">
        <v>0</v>
      </c>
      <c r="G2408" s="92">
        <f t="shared" ref="G2408:G2471" si="133">G2407+F2408-E2408</f>
        <v>206833.98999999944</v>
      </c>
      <c r="H2408" s="170"/>
      <c r="I2408" s="94">
        <f t="shared" si="132"/>
        <v>-13.5</v>
      </c>
      <c r="J2408" s="115">
        <f t="shared" ref="J2408:J2471" si="134">EOMONTH(B2408,0)</f>
        <v>45535</v>
      </c>
      <c r="K2408" s="116" t="s">
        <v>1876</v>
      </c>
    </row>
    <row r="2409" spans="1:11" x14ac:dyDescent="0.15">
      <c r="A2409" s="7" t="s">
        <v>2619</v>
      </c>
      <c r="B2409" s="66">
        <v>45505</v>
      </c>
      <c r="C2409" s="113" t="s">
        <v>2880</v>
      </c>
      <c r="D2409" s="126"/>
      <c r="E2409" s="91">
        <v>13.5</v>
      </c>
      <c r="F2409" s="91">
        <v>0</v>
      </c>
      <c r="G2409" s="92">
        <f t="shared" si="133"/>
        <v>206820.48999999944</v>
      </c>
      <c r="H2409" s="170"/>
      <c r="I2409" s="94">
        <f t="shared" si="132"/>
        <v>-13.5</v>
      </c>
      <c r="J2409" s="115">
        <f t="shared" si="134"/>
        <v>45535</v>
      </c>
      <c r="K2409" s="116" t="s">
        <v>1876</v>
      </c>
    </row>
    <row r="2410" spans="1:11" x14ac:dyDescent="0.15">
      <c r="A2410" s="7" t="s">
        <v>2619</v>
      </c>
      <c r="B2410" s="66">
        <v>45505</v>
      </c>
      <c r="C2410" s="113" t="s">
        <v>2880</v>
      </c>
      <c r="D2410" s="126"/>
      <c r="E2410" s="91">
        <v>13.5</v>
      </c>
      <c r="F2410" s="91">
        <v>0</v>
      </c>
      <c r="G2410" s="92">
        <f t="shared" si="133"/>
        <v>206806.98999999944</v>
      </c>
      <c r="H2410" s="170"/>
      <c r="I2410" s="94">
        <f t="shared" si="132"/>
        <v>-13.5</v>
      </c>
      <c r="J2410" s="115">
        <f t="shared" si="134"/>
        <v>45535</v>
      </c>
      <c r="K2410" s="116" t="s">
        <v>1876</v>
      </c>
    </row>
    <row r="2411" spans="1:11" x14ac:dyDescent="0.15">
      <c r="A2411" s="7" t="s">
        <v>2619</v>
      </c>
      <c r="B2411" s="66">
        <v>45505</v>
      </c>
      <c r="C2411" s="113" t="s">
        <v>2880</v>
      </c>
      <c r="D2411" s="126"/>
      <c r="E2411" s="91">
        <v>13.5</v>
      </c>
      <c r="F2411" s="91">
        <v>0</v>
      </c>
      <c r="G2411" s="92">
        <f t="shared" si="133"/>
        <v>206793.48999999944</v>
      </c>
      <c r="H2411" s="170"/>
      <c r="I2411" s="94">
        <f t="shared" si="132"/>
        <v>-13.5</v>
      </c>
      <c r="J2411" s="115">
        <f t="shared" si="134"/>
        <v>45535</v>
      </c>
      <c r="K2411" s="116" t="s">
        <v>1876</v>
      </c>
    </row>
    <row r="2412" spans="1:11" x14ac:dyDescent="0.15">
      <c r="A2412" s="7" t="s">
        <v>2619</v>
      </c>
      <c r="B2412" s="66">
        <v>45505</v>
      </c>
      <c r="C2412" s="113" t="s">
        <v>2880</v>
      </c>
      <c r="D2412" s="126"/>
      <c r="E2412" s="91">
        <v>14.04</v>
      </c>
      <c r="F2412" s="91">
        <v>0</v>
      </c>
      <c r="G2412" s="92">
        <f t="shared" si="133"/>
        <v>206779.44999999943</v>
      </c>
      <c r="H2412" s="170"/>
      <c r="I2412" s="94">
        <f t="shared" si="132"/>
        <v>-14.04</v>
      </c>
      <c r="J2412" s="115">
        <f t="shared" si="134"/>
        <v>45535</v>
      </c>
      <c r="K2412" s="116" t="s">
        <v>1876</v>
      </c>
    </row>
    <row r="2413" spans="1:11" x14ac:dyDescent="0.15">
      <c r="A2413" s="7" t="s">
        <v>2619</v>
      </c>
      <c r="B2413" s="66">
        <v>45505</v>
      </c>
      <c r="C2413" s="113" t="s">
        <v>2880</v>
      </c>
      <c r="D2413" s="126"/>
      <c r="E2413" s="91">
        <v>14.04</v>
      </c>
      <c r="F2413" s="91">
        <v>0</v>
      </c>
      <c r="G2413" s="92">
        <f t="shared" si="133"/>
        <v>206765.40999999942</v>
      </c>
      <c r="H2413" s="170"/>
      <c r="I2413" s="94">
        <f t="shared" si="132"/>
        <v>-14.04</v>
      </c>
      <c r="J2413" s="115">
        <f t="shared" si="134"/>
        <v>45535</v>
      </c>
      <c r="K2413" s="116" t="s">
        <v>1876</v>
      </c>
    </row>
    <row r="2414" spans="1:11" x14ac:dyDescent="0.15">
      <c r="A2414" s="7" t="s">
        <v>2619</v>
      </c>
      <c r="B2414" s="66">
        <v>45505</v>
      </c>
      <c r="C2414" s="113" t="s">
        <v>2880</v>
      </c>
      <c r="D2414" s="126"/>
      <c r="E2414" s="91">
        <v>14.4</v>
      </c>
      <c r="F2414" s="91">
        <v>0</v>
      </c>
      <c r="G2414" s="92">
        <f t="shared" si="133"/>
        <v>206751.00999999943</v>
      </c>
      <c r="H2414" s="170"/>
      <c r="I2414" s="94">
        <f t="shared" si="132"/>
        <v>-14.4</v>
      </c>
      <c r="J2414" s="115">
        <f t="shared" si="134"/>
        <v>45535</v>
      </c>
      <c r="K2414" s="116" t="s">
        <v>1876</v>
      </c>
    </row>
    <row r="2415" spans="1:11" x14ac:dyDescent="0.15">
      <c r="A2415" s="7" t="s">
        <v>2619</v>
      </c>
      <c r="B2415" s="66">
        <v>45505</v>
      </c>
      <c r="C2415" s="113" t="s">
        <v>2880</v>
      </c>
      <c r="D2415" s="126"/>
      <c r="E2415" s="91">
        <v>16.2</v>
      </c>
      <c r="F2415" s="91">
        <v>0</v>
      </c>
      <c r="G2415" s="92">
        <f t="shared" si="133"/>
        <v>206734.80999999942</v>
      </c>
      <c r="H2415" s="170"/>
      <c r="I2415" s="94">
        <f t="shared" si="132"/>
        <v>-16.2</v>
      </c>
      <c r="J2415" s="115">
        <f t="shared" si="134"/>
        <v>45535</v>
      </c>
      <c r="K2415" s="116" t="s">
        <v>1876</v>
      </c>
    </row>
    <row r="2416" spans="1:11" x14ac:dyDescent="0.15">
      <c r="A2416" s="7" t="s">
        <v>2619</v>
      </c>
      <c r="B2416" s="66">
        <v>45505</v>
      </c>
      <c r="C2416" s="113" t="s">
        <v>2880</v>
      </c>
      <c r="D2416" s="126"/>
      <c r="E2416" s="91">
        <v>16.2</v>
      </c>
      <c r="F2416" s="91">
        <v>0</v>
      </c>
      <c r="G2416" s="92">
        <f t="shared" si="133"/>
        <v>206718.6099999994</v>
      </c>
      <c r="H2416" s="170"/>
      <c r="I2416" s="94">
        <f t="shared" si="132"/>
        <v>-16.2</v>
      </c>
      <c r="J2416" s="115">
        <f t="shared" si="134"/>
        <v>45535</v>
      </c>
      <c r="K2416" s="116" t="s">
        <v>1876</v>
      </c>
    </row>
    <row r="2417" spans="1:11" x14ac:dyDescent="0.15">
      <c r="A2417" s="7" t="s">
        <v>2619</v>
      </c>
      <c r="B2417" s="66">
        <v>45505</v>
      </c>
      <c r="C2417" s="113" t="s">
        <v>2880</v>
      </c>
      <c r="D2417" s="126"/>
      <c r="E2417" s="91">
        <v>16.739999999999998</v>
      </c>
      <c r="F2417" s="91">
        <v>0</v>
      </c>
      <c r="G2417" s="92">
        <f t="shared" si="133"/>
        <v>206701.86999999941</v>
      </c>
      <c r="H2417" s="170"/>
      <c r="I2417" s="94">
        <f t="shared" si="132"/>
        <v>-16.739999999999998</v>
      </c>
      <c r="J2417" s="115">
        <f t="shared" si="134"/>
        <v>45535</v>
      </c>
      <c r="K2417" s="116" t="s">
        <v>1876</v>
      </c>
    </row>
    <row r="2418" spans="1:11" x14ac:dyDescent="0.15">
      <c r="A2418" s="7" t="s">
        <v>2619</v>
      </c>
      <c r="B2418" s="66">
        <v>45505</v>
      </c>
      <c r="C2418" s="113" t="s">
        <v>2880</v>
      </c>
      <c r="D2418" s="126"/>
      <c r="E2418" s="91">
        <v>19.98</v>
      </c>
      <c r="F2418" s="91">
        <v>0</v>
      </c>
      <c r="G2418" s="92">
        <f t="shared" si="133"/>
        <v>206681.8899999994</v>
      </c>
      <c r="H2418" s="170"/>
      <c r="I2418" s="94">
        <f t="shared" si="132"/>
        <v>-19.98</v>
      </c>
      <c r="J2418" s="115">
        <f t="shared" si="134"/>
        <v>45535</v>
      </c>
      <c r="K2418" s="116" t="s">
        <v>1876</v>
      </c>
    </row>
    <row r="2419" spans="1:11" x14ac:dyDescent="0.15">
      <c r="A2419" s="7" t="s">
        <v>2619</v>
      </c>
      <c r="B2419" s="66">
        <v>45505</v>
      </c>
      <c r="C2419" s="113" t="s">
        <v>2880</v>
      </c>
      <c r="D2419" s="126"/>
      <c r="E2419" s="91">
        <v>20.3</v>
      </c>
      <c r="F2419" s="91">
        <v>0</v>
      </c>
      <c r="G2419" s="92">
        <f t="shared" si="133"/>
        <v>206661.58999999941</v>
      </c>
      <c r="H2419" s="170"/>
      <c r="I2419" s="94">
        <f t="shared" si="132"/>
        <v>-20.3</v>
      </c>
      <c r="J2419" s="115">
        <f t="shared" si="134"/>
        <v>45535</v>
      </c>
      <c r="K2419" s="116" t="s">
        <v>1876</v>
      </c>
    </row>
    <row r="2420" spans="1:11" x14ac:dyDescent="0.15">
      <c r="A2420" s="7" t="s">
        <v>2619</v>
      </c>
      <c r="B2420" s="66">
        <v>45505</v>
      </c>
      <c r="C2420" s="113" t="s">
        <v>2880</v>
      </c>
      <c r="D2420" s="126"/>
      <c r="E2420" s="91">
        <v>21.6</v>
      </c>
      <c r="F2420" s="91">
        <v>0</v>
      </c>
      <c r="G2420" s="92">
        <f t="shared" si="133"/>
        <v>206639.98999999941</v>
      </c>
      <c r="H2420" s="170"/>
      <c r="I2420" s="94">
        <f t="shared" si="132"/>
        <v>-21.6</v>
      </c>
      <c r="J2420" s="115">
        <f t="shared" si="134"/>
        <v>45535</v>
      </c>
      <c r="K2420" s="116" t="s">
        <v>1876</v>
      </c>
    </row>
    <row r="2421" spans="1:11" x14ac:dyDescent="0.15">
      <c r="A2421" s="7" t="s">
        <v>2619</v>
      </c>
      <c r="B2421" s="66">
        <v>45505</v>
      </c>
      <c r="C2421" s="113" t="s">
        <v>2880</v>
      </c>
      <c r="D2421" s="126"/>
      <c r="E2421" s="91">
        <v>22.78</v>
      </c>
      <c r="F2421" s="91">
        <v>0</v>
      </c>
      <c r="G2421" s="92">
        <f t="shared" si="133"/>
        <v>206617.20999999941</v>
      </c>
      <c r="H2421" s="170"/>
      <c r="I2421" s="94">
        <f t="shared" si="132"/>
        <v>-22.78</v>
      </c>
      <c r="J2421" s="115">
        <f t="shared" si="134"/>
        <v>45535</v>
      </c>
      <c r="K2421" s="116" t="s">
        <v>1876</v>
      </c>
    </row>
    <row r="2422" spans="1:11" x14ac:dyDescent="0.15">
      <c r="A2422" s="7" t="s">
        <v>2619</v>
      </c>
      <c r="B2422" s="66">
        <v>45505</v>
      </c>
      <c r="C2422" s="113" t="s">
        <v>2880</v>
      </c>
      <c r="D2422" s="126"/>
      <c r="E2422" s="91">
        <v>27</v>
      </c>
      <c r="F2422" s="91">
        <v>0</v>
      </c>
      <c r="G2422" s="92">
        <f t="shared" si="133"/>
        <v>206590.20999999941</v>
      </c>
      <c r="H2422" s="170"/>
      <c r="I2422" s="94">
        <f t="shared" si="132"/>
        <v>-27</v>
      </c>
      <c r="J2422" s="115">
        <f t="shared" si="134"/>
        <v>45535</v>
      </c>
      <c r="K2422" s="116" t="s">
        <v>1876</v>
      </c>
    </row>
    <row r="2423" spans="1:11" x14ac:dyDescent="0.15">
      <c r="A2423" s="7" t="s">
        <v>2619</v>
      </c>
      <c r="B2423" s="66">
        <v>45505</v>
      </c>
      <c r="C2423" s="113" t="s">
        <v>2880</v>
      </c>
      <c r="D2423" s="126"/>
      <c r="E2423" s="91">
        <v>27</v>
      </c>
      <c r="F2423" s="91">
        <v>0</v>
      </c>
      <c r="G2423" s="92">
        <f t="shared" si="133"/>
        <v>206563.20999999941</v>
      </c>
      <c r="H2423" s="170"/>
      <c r="I2423" s="94">
        <f t="shared" si="132"/>
        <v>-27</v>
      </c>
      <c r="J2423" s="115">
        <f t="shared" si="134"/>
        <v>45535</v>
      </c>
      <c r="K2423" s="116" t="s">
        <v>1876</v>
      </c>
    </row>
    <row r="2424" spans="1:11" x14ac:dyDescent="0.15">
      <c r="A2424" s="7" t="s">
        <v>2619</v>
      </c>
      <c r="B2424" s="66">
        <v>45505</v>
      </c>
      <c r="C2424" s="113" t="s">
        <v>2880</v>
      </c>
      <c r="D2424" s="126"/>
      <c r="E2424" s="91">
        <v>33.74</v>
      </c>
      <c r="F2424" s="91">
        <v>0</v>
      </c>
      <c r="G2424" s="92">
        <f t="shared" si="133"/>
        <v>206529.46999999942</v>
      </c>
      <c r="H2424" s="170"/>
      <c r="I2424" s="94">
        <f t="shared" si="132"/>
        <v>-33.74</v>
      </c>
      <c r="J2424" s="115">
        <f t="shared" si="134"/>
        <v>45535</v>
      </c>
      <c r="K2424" s="116" t="s">
        <v>1876</v>
      </c>
    </row>
    <row r="2425" spans="1:11" x14ac:dyDescent="0.15">
      <c r="A2425" s="7" t="s">
        <v>2619</v>
      </c>
      <c r="B2425" s="66">
        <v>45505</v>
      </c>
      <c r="C2425" s="113" t="s">
        <v>2880</v>
      </c>
      <c r="D2425" s="126"/>
      <c r="E2425" s="91">
        <v>33.97</v>
      </c>
      <c r="F2425" s="91">
        <v>0</v>
      </c>
      <c r="G2425" s="92">
        <f t="shared" si="133"/>
        <v>206495.49999999942</v>
      </c>
      <c r="H2425" s="170"/>
      <c r="I2425" s="94">
        <f t="shared" si="132"/>
        <v>-33.97</v>
      </c>
      <c r="J2425" s="115">
        <f t="shared" si="134"/>
        <v>45535</v>
      </c>
      <c r="K2425" s="116" t="s">
        <v>1876</v>
      </c>
    </row>
    <row r="2426" spans="1:11" x14ac:dyDescent="0.15">
      <c r="A2426" s="7" t="s">
        <v>2619</v>
      </c>
      <c r="B2426" s="66">
        <v>45505</v>
      </c>
      <c r="C2426" s="113" t="s">
        <v>2880</v>
      </c>
      <c r="D2426" s="126"/>
      <c r="E2426" s="91">
        <v>34.200000000000003</v>
      </c>
      <c r="F2426" s="91">
        <v>0</v>
      </c>
      <c r="G2426" s="92">
        <f t="shared" si="133"/>
        <v>206461.29999999941</v>
      </c>
      <c r="H2426" s="170"/>
      <c r="I2426" s="94">
        <f t="shared" si="132"/>
        <v>-34.200000000000003</v>
      </c>
      <c r="J2426" s="115">
        <f t="shared" si="134"/>
        <v>45535</v>
      </c>
      <c r="K2426" s="116" t="s">
        <v>1876</v>
      </c>
    </row>
    <row r="2427" spans="1:11" x14ac:dyDescent="0.15">
      <c r="A2427" s="7" t="s">
        <v>2619</v>
      </c>
      <c r="B2427" s="66">
        <v>45505</v>
      </c>
      <c r="C2427" s="113" t="s">
        <v>2880</v>
      </c>
      <c r="D2427" s="126"/>
      <c r="E2427" s="91">
        <v>36</v>
      </c>
      <c r="F2427" s="91">
        <v>0</v>
      </c>
      <c r="G2427" s="92">
        <f t="shared" si="133"/>
        <v>206425.29999999941</v>
      </c>
      <c r="H2427" s="170"/>
      <c r="I2427" s="94">
        <f t="shared" si="132"/>
        <v>-36</v>
      </c>
      <c r="J2427" s="115">
        <f t="shared" si="134"/>
        <v>45535</v>
      </c>
      <c r="K2427" s="116" t="s">
        <v>1876</v>
      </c>
    </row>
    <row r="2428" spans="1:11" x14ac:dyDescent="0.15">
      <c r="A2428" s="7" t="s">
        <v>2619</v>
      </c>
      <c r="B2428" s="66">
        <v>45505</v>
      </c>
      <c r="C2428" s="113" t="s">
        <v>2880</v>
      </c>
      <c r="D2428" s="126"/>
      <c r="E2428" s="91">
        <v>40.5</v>
      </c>
      <c r="F2428" s="91">
        <v>0</v>
      </c>
      <c r="G2428" s="92">
        <f t="shared" si="133"/>
        <v>206384.79999999941</v>
      </c>
      <c r="H2428" s="170"/>
      <c r="I2428" s="94">
        <f t="shared" si="132"/>
        <v>-40.5</v>
      </c>
      <c r="J2428" s="115">
        <f t="shared" si="134"/>
        <v>45535</v>
      </c>
      <c r="K2428" s="116" t="s">
        <v>1876</v>
      </c>
    </row>
    <row r="2429" spans="1:11" x14ac:dyDescent="0.15">
      <c r="A2429" s="7" t="s">
        <v>2619</v>
      </c>
      <c r="B2429" s="66">
        <v>45505</v>
      </c>
      <c r="C2429" s="113" t="s">
        <v>2880</v>
      </c>
      <c r="D2429" s="126"/>
      <c r="E2429" s="91">
        <v>43.82</v>
      </c>
      <c r="F2429" s="91">
        <v>0</v>
      </c>
      <c r="G2429" s="92">
        <f t="shared" si="133"/>
        <v>206340.9799999994</v>
      </c>
      <c r="H2429" s="170"/>
      <c r="I2429" s="94">
        <f t="shared" si="132"/>
        <v>-43.82</v>
      </c>
      <c r="J2429" s="115">
        <f t="shared" si="134"/>
        <v>45535</v>
      </c>
      <c r="K2429" s="116" t="s">
        <v>1876</v>
      </c>
    </row>
    <row r="2430" spans="1:11" x14ac:dyDescent="0.15">
      <c r="A2430" s="7" t="s">
        <v>2619</v>
      </c>
      <c r="B2430" s="66">
        <v>45505</v>
      </c>
      <c r="C2430" s="113" t="s">
        <v>2880</v>
      </c>
      <c r="D2430" s="126"/>
      <c r="E2430" s="91">
        <v>45</v>
      </c>
      <c r="F2430" s="91">
        <v>0</v>
      </c>
      <c r="G2430" s="92">
        <f t="shared" si="133"/>
        <v>206295.9799999994</v>
      </c>
      <c r="H2430" s="170"/>
      <c r="I2430" s="94">
        <f t="shared" si="132"/>
        <v>-45</v>
      </c>
      <c r="J2430" s="115">
        <f t="shared" si="134"/>
        <v>45535</v>
      </c>
      <c r="K2430" s="116" t="s">
        <v>1876</v>
      </c>
    </row>
    <row r="2431" spans="1:11" x14ac:dyDescent="0.15">
      <c r="A2431" s="7" t="s">
        <v>2619</v>
      </c>
      <c r="B2431" s="66">
        <v>45505</v>
      </c>
      <c r="C2431" s="113" t="s">
        <v>2880</v>
      </c>
      <c r="D2431" s="126"/>
      <c r="E2431" s="91">
        <v>46.99</v>
      </c>
      <c r="F2431" s="91">
        <v>0</v>
      </c>
      <c r="G2431" s="92">
        <f t="shared" si="133"/>
        <v>206248.98999999941</v>
      </c>
      <c r="H2431" s="170"/>
      <c r="I2431" s="94">
        <f t="shared" si="132"/>
        <v>-46.99</v>
      </c>
      <c r="J2431" s="115">
        <f t="shared" si="134"/>
        <v>45535</v>
      </c>
      <c r="K2431" s="116" t="s">
        <v>1876</v>
      </c>
    </row>
    <row r="2432" spans="1:11" x14ac:dyDescent="0.15">
      <c r="A2432" s="7" t="s">
        <v>2619</v>
      </c>
      <c r="B2432" s="66">
        <v>45505</v>
      </c>
      <c r="C2432" s="113" t="s">
        <v>2880</v>
      </c>
      <c r="D2432" s="126"/>
      <c r="E2432" s="91">
        <v>48.6</v>
      </c>
      <c r="F2432" s="91">
        <v>0</v>
      </c>
      <c r="G2432" s="92">
        <f t="shared" si="133"/>
        <v>206200.3899999994</v>
      </c>
      <c r="H2432" s="170"/>
      <c r="I2432" s="94">
        <f t="shared" si="132"/>
        <v>-48.6</v>
      </c>
      <c r="J2432" s="115">
        <f t="shared" si="134"/>
        <v>45535</v>
      </c>
      <c r="K2432" s="116" t="s">
        <v>1876</v>
      </c>
    </row>
    <row r="2433" spans="1:11" x14ac:dyDescent="0.15">
      <c r="A2433" s="7" t="s">
        <v>2619</v>
      </c>
      <c r="B2433" s="66">
        <v>45505</v>
      </c>
      <c r="C2433" s="113" t="s">
        <v>2880</v>
      </c>
      <c r="D2433" s="126"/>
      <c r="E2433" s="91">
        <v>76.5</v>
      </c>
      <c r="F2433" s="91">
        <v>0</v>
      </c>
      <c r="G2433" s="92">
        <f t="shared" si="133"/>
        <v>206123.8899999994</v>
      </c>
      <c r="H2433" s="170"/>
      <c r="I2433" s="94">
        <f t="shared" si="132"/>
        <v>-76.5</v>
      </c>
      <c r="J2433" s="115">
        <f t="shared" si="134"/>
        <v>45535</v>
      </c>
      <c r="K2433" s="116" t="s">
        <v>1876</v>
      </c>
    </row>
    <row r="2434" spans="1:11" x14ac:dyDescent="0.15">
      <c r="A2434" s="7" t="s">
        <v>2619</v>
      </c>
      <c r="B2434" s="66">
        <v>45505</v>
      </c>
      <c r="C2434" s="113" t="s">
        <v>2880</v>
      </c>
      <c r="D2434" s="126"/>
      <c r="E2434" s="91">
        <v>81</v>
      </c>
      <c r="F2434" s="91">
        <v>0</v>
      </c>
      <c r="G2434" s="92">
        <f t="shared" si="133"/>
        <v>206042.8899999994</v>
      </c>
      <c r="H2434" s="170"/>
      <c r="I2434" s="94">
        <f t="shared" si="132"/>
        <v>-81</v>
      </c>
      <c r="J2434" s="115">
        <f t="shared" si="134"/>
        <v>45535</v>
      </c>
      <c r="K2434" s="116" t="s">
        <v>1876</v>
      </c>
    </row>
    <row r="2435" spans="1:11" x14ac:dyDescent="0.15">
      <c r="A2435" s="7" t="s">
        <v>2619</v>
      </c>
      <c r="B2435" s="66">
        <v>45505</v>
      </c>
      <c r="C2435" s="113" t="s">
        <v>2880</v>
      </c>
      <c r="D2435" s="126"/>
      <c r="E2435" s="91">
        <v>94.04</v>
      </c>
      <c r="F2435" s="91">
        <v>0</v>
      </c>
      <c r="G2435" s="92">
        <f t="shared" si="133"/>
        <v>205948.84999999939</v>
      </c>
      <c r="H2435" s="170"/>
      <c r="I2435" s="94">
        <f t="shared" si="132"/>
        <v>-94.04</v>
      </c>
      <c r="J2435" s="115">
        <f t="shared" si="134"/>
        <v>45535</v>
      </c>
      <c r="K2435" s="116" t="s">
        <v>1876</v>
      </c>
    </row>
    <row r="2436" spans="1:11" x14ac:dyDescent="0.15">
      <c r="A2436" s="7" t="s">
        <v>2619</v>
      </c>
      <c r="B2436" s="66">
        <v>45505</v>
      </c>
      <c r="C2436" s="113" t="s">
        <v>2880</v>
      </c>
      <c r="D2436" s="126"/>
      <c r="E2436" s="91">
        <v>103.5</v>
      </c>
      <c r="F2436" s="91">
        <v>0</v>
      </c>
      <c r="G2436" s="92">
        <f t="shared" si="133"/>
        <v>205845.34999999939</v>
      </c>
      <c r="H2436" s="170"/>
      <c r="I2436" s="94">
        <f t="shared" si="132"/>
        <v>-103.5</v>
      </c>
      <c r="J2436" s="115">
        <f t="shared" si="134"/>
        <v>45535</v>
      </c>
      <c r="K2436" s="116" t="s">
        <v>1876</v>
      </c>
    </row>
    <row r="2437" spans="1:11" x14ac:dyDescent="0.15">
      <c r="A2437" s="7" t="s">
        <v>2619</v>
      </c>
      <c r="B2437" s="66">
        <v>45505</v>
      </c>
      <c r="C2437" s="113" t="s">
        <v>2880</v>
      </c>
      <c r="D2437" s="126"/>
      <c r="E2437" s="91">
        <v>121.5</v>
      </c>
      <c r="F2437" s="91">
        <v>0</v>
      </c>
      <c r="G2437" s="92">
        <f t="shared" si="133"/>
        <v>205723.84999999939</v>
      </c>
      <c r="H2437" s="170"/>
      <c r="I2437" s="94">
        <f t="shared" si="132"/>
        <v>-121.5</v>
      </c>
      <c r="J2437" s="115">
        <f t="shared" si="134"/>
        <v>45535</v>
      </c>
      <c r="K2437" s="116" t="s">
        <v>1876</v>
      </c>
    </row>
    <row r="2438" spans="1:11" x14ac:dyDescent="0.15">
      <c r="A2438" s="7" t="s">
        <v>2619</v>
      </c>
      <c r="B2438" s="66">
        <v>45505</v>
      </c>
      <c r="C2438" s="113" t="s">
        <v>2880</v>
      </c>
      <c r="D2438" s="126"/>
      <c r="E2438" s="91">
        <v>129.6</v>
      </c>
      <c r="F2438" s="91">
        <v>0</v>
      </c>
      <c r="G2438" s="92">
        <f t="shared" si="133"/>
        <v>205594.24999999939</v>
      </c>
      <c r="H2438" s="170"/>
      <c r="I2438" s="94">
        <f t="shared" si="132"/>
        <v>-129.6</v>
      </c>
      <c r="J2438" s="115">
        <f t="shared" si="134"/>
        <v>45535</v>
      </c>
      <c r="K2438" s="116" t="s">
        <v>1876</v>
      </c>
    </row>
    <row r="2439" spans="1:11" x14ac:dyDescent="0.15">
      <c r="A2439" s="7" t="s">
        <v>2619</v>
      </c>
      <c r="B2439" s="66">
        <v>45505</v>
      </c>
      <c r="C2439" s="113" t="s">
        <v>2880</v>
      </c>
      <c r="D2439" s="126"/>
      <c r="E2439" s="91">
        <v>155.24</v>
      </c>
      <c r="F2439" s="91">
        <v>0</v>
      </c>
      <c r="G2439" s="92">
        <f t="shared" si="133"/>
        <v>205439.0099999994</v>
      </c>
      <c r="H2439" s="170"/>
      <c r="I2439" s="94">
        <f t="shared" ref="I2439:I2502" si="135">-E2439+F2439</f>
        <v>-155.24</v>
      </c>
      <c r="J2439" s="115">
        <f t="shared" si="134"/>
        <v>45535</v>
      </c>
      <c r="K2439" s="116" t="s">
        <v>1876</v>
      </c>
    </row>
    <row r="2440" spans="1:11" x14ac:dyDescent="0.15">
      <c r="A2440" s="7" t="s">
        <v>2619</v>
      </c>
      <c r="B2440" s="66">
        <v>45505</v>
      </c>
      <c r="C2440" s="113" t="s">
        <v>2880</v>
      </c>
      <c r="D2440" s="126"/>
      <c r="E2440" s="91">
        <v>157.5</v>
      </c>
      <c r="F2440" s="91">
        <v>0</v>
      </c>
      <c r="G2440" s="92">
        <f t="shared" si="133"/>
        <v>205281.5099999994</v>
      </c>
      <c r="H2440" s="170"/>
      <c r="I2440" s="94">
        <f t="shared" si="135"/>
        <v>-157.5</v>
      </c>
      <c r="J2440" s="115">
        <f t="shared" si="134"/>
        <v>45535</v>
      </c>
      <c r="K2440" s="116" t="s">
        <v>1876</v>
      </c>
    </row>
    <row r="2441" spans="1:11" x14ac:dyDescent="0.15">
      <c r="A2441" s="7" t="s">
        <v>2619</v>
      </c>
      <c r="B2441" s="66">
        <v>45505</v>
      </c>
      <c r="C2441" s="113" t="s">
        <v>2880</v>
      </c>
      <c r="D2441" s="126"/>
      <c r="E2441" s="91">
        <v>166.04</v>
      </c>
      <c r="F2441" s="91">
        <v>0</v>
      </c>
      <c r="G2441" s="92">
        <f t="shared" si="133"/>
        <v>205115.46999999939</v>
      </c>
      <c r="H2441" s="170"/>
      <c r="I2441" s="94">
        <f t="shared" si="135"/>
        <v>-166.04</v>
      </c>
      <c r="J2441" s="115">
        <f t="shared" si="134"/>
        <v>45535</v>
      </c>
      <c r="K2441" s="116" t="s">
        <v>1876</v>
      </c>
    </row>
    <row r="2442" spans="1:11" x14ac:dyDescent="0.15">
      <c r="A2442" s="7" t="s">
        <v>2619</v>
      </c>
      <c r="B2442" s="66">
        <v>45505</v>
      </c>
      <c r="C2442" s="113" t="s">
        <v>2880</v>
      </c>
      <c r="D2442" s="126"/>
      <c r="E2442" s="91">
        <v>186.84</v>
      </c>
      <c r="F2442" s="91">
        <v>0</v>
      </c>
      <c r="G2442" s="92">
        <f t="shared" si="133"/>
        <v>204928.62999999939</v>
      </c>
      <c r="H2442" s="170"/>
      <c r="I2442" s="94">
        <f t="shared" si="135"/>
        <v>-186.84</v>
      </c>
      <c r="J2442" s="115">
        <f t="shared" si="134"/>
        <v>45535</v>
      </c>
      <c r="K2442" s="116" t="s">
        <v>1876</v>
      </c>
    </row>
    <row r="2443" spans="1:11" x14ac:dyDescent="0.15">
      <c r="A2443" s="7" t="s">
        <v>2619</v>
      </c>
      <c r="B2443" s="66">
        <v>45505</v>
      </c>
      <c r="C2443" s="113" t="s">
        <v>2880</v>
      </c>
      <c r="D2443" s="126"/>
      <c r="E2443" s="91">
        <v>192.24</v>
      </c>
      <c r="F2443" s="91">
        <v>0</v>
      </c>
      <c r="G2443" s="92">
        <f t="shared" si="133"/>
        <v>204736.3899999994</v>
      </c>
      <c r="H2443" s="170"/>
      <c r="I2443" s="94">
        <f t="shared" si="135"/>
        <v>-192.24</v>
      </c>
      <c r="J2443" s="115">
        <f t="shared" si="134"/>
        <v>45535</v>
      </c>
      <c r="K2443" s="116" t="s">
        <v>1876</v>
      </c>
    </row>
    <row r="2444" spans="1:11" x14ac:dyDescent="0.15">
      <c r="A2444" s="7" t="s">
        <v>2619</v>
      </c>
      <c r="B2444" s="66">
        <v>45505</v>
      </c>
      <c r="C2444" s="113" t="s">
        <v>2880</v>
      </c>
      <c r="D2444" s="126"/>
      <c r="E2444" s="91">
        <v>192.78</v>
      </c>
      <c r="F2444" s="91">
        <v>0</v>
      </c>
      <c r="G2444" s="92">
        <f t="shared" si="133"/>
        <v>204543.6099999994</v>
      </c>
      <c r="H2444" s="170"/>
      <c r="I2444" s="94">
        <f t="shared" si="135"/>
        <v>-192.78</v>
      </c>
      <c r="J2444" s="115">
        <f t="shared" si="134"/>
        <v>45535</v>
      </c>
      <c r="K2444" s="116" t="s">
        <v>1876</v>
      </c>
    </row>
    <row r="2445" spans="1:11" x14ac:dyDescent="0.15">
      <c r="A2445" s="7" t="s">
        <v>2619</v>
      </c>
      <c r="B2445" s="66">
        <v>45505</v>
      </c>
      <c r="C2445" s="113" t="s">
        <v>2880</v>
      </c>
      <c r="D2445" s="126"/>
      <c r="E2445" s="91">
        <v>216</v>
      </c>
      <c r="F2445" s="91">
        <v>0</v>
      </c>
      <c r="G2445" s="92">
        <f t="shared" si="133"/>
        <v>204327.6099999994</v>
      </c>
      <c r="H2445" s="170"/>
      <c r="I2445" s="94">
        <f t="shared" si="135"/>
        <v>-216</v>
      </c>
      <c r="J2445" s="115">
        <f t="shared" si="134"/>
        <v>45535</v>
      </c>
      <c r="K2445" s="116" t="s">
        <v>1876</v>
      </c>
    </row>
    <row r="2446" spans="1:11" x14ac:dyDescent="0.15">
      <c r="A2446" s="7" t="s">
        <v>2619</v>
      </c>
      <c r="B2446" s="66">
        <v>45505</v>
      </c>
      <c r="C2446" s="113" t="s">
        <v>2880</v>
      </c>
      <c r="D2446" s="126"/>
      <c r="E2446" s="91">
        <v>225</v>
      </c>
      <c r="F2446" s="91">
        <v>0</v>
      </c>
      <c r="G2446" s="92">
        <f t="shared" si="133"/>
        <v>204102.6099999994</v>
      </c>
      <c r="H2446" s="170"/>
      <c r="I2446" s="94">
        <f t="shared" si="135"/>
        <v>-225</v>
      </c>
      <c r="J2446" s="115">
        <f t="shared" si="134"/>
        <v>45535</v>
      </c>
      <c r="K2446" s="116" t="s">
        <v>1876</v>
      </c>
    </row>
    <row r="2447" spans="1:11" x14ac:dyDescent="0.15">
      <c r="A2447" s="7" t="s">
        <v>2619</v>
      </c>
      <c r="B2447" s="66">
        <v>45505</v>
      </c>
      <c r="C2447" s="113" t="s">
        <v>2880</v>
      </c>
      <c r="D2447" s="126"/>
      <c r="E2447" s="91">
        <v>283.5</v>
      </c>
      <c r="F2447" s="91">
        <v>0</v>
      </c>
      <c r="G2447" s="92">
        <f t="shared" si="133"/>
        <v>203819.1099999994</v>
      </c>
      <c r="H2447" s="170"/>
      <c r="I2447" s="94">
        <f t="shared" si="135"/>
        <v>-283.5</v>
      </c>
      <c r="J2447" s="115">
        <f t="shared" si="134"/>
        <v>45535</v>
      </c>
      <c r="K2447" s="116" t="s">
        <v>1876</v>
      </c>
    </row>
    <row r="2448" spans="1:11" x14ac:dyDescent="0.15">
      <c r="A2448" s="7" t="s">
        <v>2619</v>
      </c>
      <c r="B2448" s="66">
        <v>45505</v>
      </c>
      <c r="C2448" s="113" t="s">
        <v>2880</v>
      </c>
      <c r="D2448" s="126"/>
      <c r="E2448" s="91">
        <v>378</v>
      </c>
      <c r="F2448" s="91">
        <v>0</v>
      </c>
      <c r="G2448" s="92">
        <f t="shared" si="133"/>
        <v>203441.1099999994</v>
      </c>
      <c r="H2448" s="170"/>
      <c r="I2448" s="94">
        <f t="shared" si="135"/>
        <v>-378</v>
      </c>
      <c r="J2448" s="115">
        <f t="shared" si="134"/>
        <v>45535</v>
      </c>
      <c r="K2448" s="116" t="s">
        <v>1876</v>
      </c>
    </row>
    <row r="2449" spans="1:11" x14ac:dyDescent="0.15">
      <c r="A2449" s="7" t="s">
        <v>2619</v>
      </c>
      <c r="B2449" s="66">
        <v>45505</v>
      </c>
      <c r="C2449" s="113" t="s">
        <v>3589</v>
      </c>
      <c r="D2449" s="126" t="s">
        <v>4158</v>
      </c>
      <c r="E2449" s="91">
        <v>1620</v>
      </c>
      <c r="F2449" s="91">
        <v>0</v>
      </c>
      <c r="G2449" s="92">
        <f t="shared" si="133"/>
        <v>201821.1099999994</v>
      </c>
      <c r="H2449" s="170"/>
      <c r="I2449" s="94">
        <f t="shared" si="135"/>
        <v>-1620</v>
      </c>
      <c r="J2449" s="115">
        <f t="shared" si="134"/>
        <v>45535</v>
      </c>
      <c r="K2449" s="116" t="s">
        <v>13</v>
      </c>
    </row>
    <row r="2450" spans="1:11" x14ac:dyDescent="0.15">
      <c r="A2450" s="7" t="s">
        <v>2622</v>
      </c>
      <c r="B2450" s="66">
        <v>45506</v>
      </c>
      <c r="C2450" s="113" t="s">
        <v>1892</v>
      </c>
      <c r="D2450" s="126" t="s">
        <v>1893</v>
      </c>
      <c r="E2450" s="91">
        <v>14609</v>
      </c>
      <c r="F2450" s="91">
        <v>0</v>
      </c>
      <c r="G2450" s="92">
        <f t="shared" si="133"/>
        <v>187212.1099999994</v>
      </c>
      <c r="H2450" s="170"/>
      <c r="I2450" s="94">
        <f t="shared" si="135"/>
        <v>-14609</v>
      </c>
      <c r="J2450" s="115">
        <f t="shared" si="134"/>
        <v>45535</v>
      </c>
      <c r="K2450" s="116" t="s">
        <v>1878</v>
      </c>
    </row>
    <row r="2451" spans="1:11" x14ac:dyDescent="0.15">
      <c r="A2451" s="7" t="s">
        <v>2619</v>
      </c>
      <c r="B2451" s="66">
        <v>45508</v>
      </c>
      <c r="C2451" s="113" t="s">
        <v>1991</v>
      </c>
      <c r="D2451" s="126" t="s">
        <v>2886</v>
      </c>
      <c r="E2451" s="91">
        <v>24000</v>
      </c>
      <c r="F2451" s="91">
        <v>0</v>
      </c>
      <c r="G2451" s="92">
        <f t="shared" si="133"/>
        <v>163212.1099999994</v>
      </c>
      <c r="H2451" s="170"/>
      <c r="I2451" s="94">
        <f t="shared" si="135"/>
        <v>-24000</v>
      </c>
      <c r="J2451" s="115">
        <f t="shared" si="134"/>
        <v>45535</v>
      </c>
      <c r="K2451" s="116" t="s">
        <v>13</v>
      </c>
    </row>
    <row r="2452" spans="1:11" x14ac:dyDescent="0.15">
      <c r="A2452" s="7" t="s">
        <v>2619</v>
      </c>
      <c r="B2452" s="66">
        <v>45509</v>
      </c>
      <c r="C2452" s="113" t="s">
        <v>3577</v>
      </c>
      <c r="D2452" s="126" t="s">
        <v>4159</v>
      </c>
      <c r="E2452" s="91">
        <v>0</v>
      </c>
      <c r="F2452" s="91">
        <v>805.79</v>
      </c>
      <c r="G2452" s="92">
        <f t="shared" si="133"/>
        <v>164017.89999999941</v>
      </c>
      <c r="H2452" s="170"/>
      <c r="I2452" s="94">
        <f t="shared" si="135"/>
        <v>805.79</v>
      </c>
      <c r="J2452" s="115">
        <f t="shared" si="134"/>
        <v>45535</v>
      </c>
      <c r="K2452" s="116" t="s">
        <v>1866</v>
      </c>
    </row>
    <row r="2453" spans="1:11" x14ac:dyDescent="0.15">
      <c r="A2453" s="7" t="s">
        <v>2619</v>
      </c>
      <c r="B2453" s="66">
        <v>45509</v>
      </c>
      <c r="C2453" s="113" t="s">
        <v>2628</v>
      </c>
      <c r="D2453" s="126" t="s">
        <v>4160</v>
      </c>
      <c r="E2453" s="91">
        <v>0</v>
      </c>
      <c r="F2453" s="91">
        <v>1600</v>
      </c>
      <c r="G2453" s="92">
        <f t="shared" si="133"/>
        <v>165617.89999999941</v>
      </c>
      <c r="H2453" s="170"/>
      <c r="I2453" s="94">
        <f t="shared" si="135"/>
        <v>1600</v>
      </c>
      <c r="J2453" s="115">
        <f t="shared" si="134"/>
        <v>45535</v>
      </c>
      <c r="K2453" s="116" t="s">
        <v>1866</v>
      </c>
    </row>
    <row r="2454" spans="1:11" x14ac:dyDescent="0.15">
      <c r="A2454" s="7" t="s">
        <v>2619</v>
      </c>
      <c r="B2454" s="66">
        <v>45509</v>
      </c>
      <c r="C2454" s="113" t="s">
        <v>2625</v>
      </c>
      <c r="D2454" s="126" t="s">
        <v>4161</v>
      </c>
      <c r="E2454" s="91">
        <v>0</v>
      </c>
      <c r="F2454" s="91">
        <v>600</v>
      </c>
      <c r="G2454" s="92">
        <f t="shared" si="133"/>
        <v>166217.89999999941</v>
      </c>
      <c r="H2454" s="170"/>
      <c r="I2454" s="94">
        <f t="shared" si="135"/>
        <v>600</v>
      </c>
      <c r="J2454" s="115">
        <f t="shared" si="134"/>
        <v>45535</v>
      </c>
      <c r="K2454" s="116" t="s">
        <v>1866</v>
      </c>
    </row>
    <row r="2455" spans="1:11" x14ac:dyDescent="0.15">
      <c r="A2455" s="7" t="s">
        <v>2619</v>
      </c>
      <c r="B2455" s="66">
        <v>45509</v>
      </c>
      <c r="C2455" s="113" t="s">
        <v>2066</v>
      </c>
      <c r="D2455" s="126" t="s">
        <v>4162</v>
      </c>
      <c r="E2455" s="91">
        <v>0</v>
      </c>
      <c r="F2455" s="91">
        <v>2709.59</v>
      </c>
      <c r="G2455" s="92">
        <f t="shared" si="133"/>
        <v>168927.48999999941</v>
      </c>
      <c r="H2455" s="170"/>
      <c r="I2455" s="94">
        <f t="shared" si="135"/>
        <v>2709.59</v>
      </c>
      <c r="J2455" s="115">
        <f t="shared" si="134"/>
        <v>45535</v>
      </c>
      <c r="K2455" s="116" t="s">
        <v>1866</v>
      </c>
    </row>
    <row r="2456" spans="1:11" x14ac:dyDescent="0.15">
      <c r="A2456" s="7" t="s">
        <v>2619</v>
      </c>
      <c r="B2456" s="66">
        <v>45509</v>
      </c>
      <c r="C2456" s="113" t="s">
        <v>1978</v>
      </c>
      <c r="D2456" s="126" t="s">
        <v>4163</v>
      </c>
      <c r="E2456" s="91">
        <v>0</v>
      </c>
      <c r="F2456" s="91">
        <v>5000</v>
      </c>
      <c r="G2456" s="92">
        <f t="shared" si="133"/>
        <v>173927.48999999941</v>
      </c>
      <c r="H2456" s="170"/>
      <c r="I2456" s="94">
        <f t="shared" si="135"/>
        <v>5000</v>
      </c>
      <c r="J2456" s="115">
        <f t="shared" si="134"/>
        <v>45535</v>
      </c>
      <c r="K2456" s="116" t="s">
        <v>1866</v>
      </c>
    </row>
    <row r="2457" spans="1:11" x14ac:dyDescent="0.15">
      <c r="A2457" s="7" t="s">
        <v>2619</v>
      </c>
      <c r="B2457" s="66">
        <v>45509</v>
      </c>
      <c r="C2457" s="113" t="s">
        <v>2922</v>
      </c>
      <c r="D2457" s="126" t="s">
        <v>4164</v>
      </c>
      <c r="E2457" s="91">
        <v>0</v>
      </c>
      <c r="F2457" s="91">
        <v>1500</v>
      </c>
      <c r="G2457" s="92">
        <f t="shared" si="133"/>
        <v>175427.48999999941</v>
      </c>
      <c r="H2457" s="170"/>
      <c r="I2457" s="94">
        <f t="shared" si="135"/>
        <v>1500</v>
      </c>
      <c r="J2457" s="115">
        <f t="shared" si="134"/>
        <v>45535</v>
      </c>
      <c r="K2457" s="116" t="s">
        <v>1866</v>
      </c>
    </row>
    <row r="2458" spans="1:11" x14ac:dyDescent="0.15">
      <c r="A2458" s="7" t="s">
        <v>2619</v>
      </c>
      <c r="B2458" s="66">
        <v>45509</v>
      </c>
      <c r="C2458" s="113" t="s">
        <v>2111</v>
      </c>
      <c r="D2458" s="126" t="s">
        <v>4165</v>
      </c>
      <c r="E2458" s="91">
        <v>0</v>
      </c>
      <c r="F2458" s="91">
        <v>8500</v>
      </c>
      <c r="G2458" s="92">
        <f t="shared" si="133"/>
        <v>183927.48999999941</v>
      </c>
      <c r="H2458" s="170"/>
      <c r="I2458" s="94">
        <f t="shared" si="135"/>
        <v>8500</v>
      </c>
      <c r="J2458" s="115">
        <f t="shared" si="134"/>
        <v>45535</v>
      </c>
      <c r="K2458" s="116" t="s">
        <v>1866</v>
      </c>
    </row>
    <row r="2459" spans="1:11" x14ac:dyDescent="0.15">
      <c r="A2459" s="7" t="s">
        <v>2619</v>
      </c>
      <c r="B2459" s="66">
        <v>45509</v>
      </c>
      <c r="C2459" s="113" t="s">
        <v>2080</v>
      </c>
      <c r="D2459" s="126" t="s">
        <v>4166</v>
      </c>
      <c r="E2459" s="91">
        <v>0</v>
      </c>
      <c r="F2459" s="91">
        <v>10450</v>
      </c>
      <c r="G2459" s="92">
        <f t="shared" si="133"/>
        <v>194377.48999999941</v>
      </c>
      <c r="H2459" s="170"/>
      <c r="I2459" s="94">
        <f t="shared" si="135"/>
        <v>10450</v>
      </c>
      <c r="J2459" s="115">
        <f t="shared" si="134"/>
        <v>45535</v>
      </c>
      <c r="K2459" s="116" t="s">
        <v>1866</v>
      </c>
    </row>
    <row r="2460" spans="1:11" x14ac:dyDescent="0.15">
      <c r="A2460" s="7" t="s">
        <v>2619</v>
      </c>
      <c r="B2460" s="66">
        <v>45509</v>
      </c>
      <c r="C2460" s="113" t="s">
        <v>2108</v>
      </c>
      <c r="D2460" s="126" t="s">
        <v>4167</v>
      </c>
      <c r="E2460" s="91">
        <v>0</v>
      </c>
      <c r="F2460" s="91">
        <v>17500</v>
      </c>
      <c r="G2460" s="92">
        <f t="shared" si="133"/>
        <v>211877.48999999941</v>
      </c>
      <c r="H2460" s="170"/>
      <c r="I2460" s="94">
        <f t="shared" si="135"/>
        <v>17500</v>
      </c>
      <c r="J2460" s="115">
        <f t="shared" si="134"/>
        <v>45535</v>
      </c>
      <c r="K2460" s="116" t="s">
        <v>1866</v>
      </c>
    </row>
    <row r="2461" spans="1:11" x14ac:dyDescent="0.15">
      <c r="A2461" s="7" t="s">
        <v>2619</v>
      </c>
      <c r="B2461" s="66">
        <v>45509</v>
      </c>
      <c r="C2461" s="113" t="s">
        <v>2106</v>
      </c>
      <c r="D2461" s="126" t="s">
        <v>3956</v>
      </c>
      <c r="E2461" s="91">
        <v>0</v>
      </c>
      <c r="F2461" s="91">
        <v>25000</v>
      </c>
      <c r="G2461" s="92">
        <f t="shared" si="133"/>
        <v>236877.48999999941</v>
      </c>
      <c r="H2461" s="170"/>
      <c r="I2461" s="94">
        <f t="shared" si="135"/>
        <v>25000</v>
      </c>
      <c r="J2461" s="115">
        <f t="shared" si="134"/>
        <v>45535</v>
      </c>
      <c r="K2461" s="116" t="s">
        <v>1866</v>
      </c>
    </row>
    <row r="2462" spans="1:11" x14ac:dyDescent="0.15">
      <c r="A2462" s="7" t="s">
        <v>2619</v>
      </c>
      <c r="B2462" s="66">
        <v>45509</v>
      </c>
      <c r="C2462" s="113" t="s">
        <v>2104</v>
      </c>
      <c r="D2462" s="126" t="s">
        <v>4168</v>
      </c>
      <c r="E2462" s="91">
        <v>0</v>
      </c>
      <c r="F2462" s="91">
        <v>9000</v>
      </c>
      <c r="G2462" s="92">
        <f t="shared" si="133"/>
        <v>245877.48999999941</v>
      </c>
      <c r="H2462" s="170"/>
      <c r="I2462" s="94">
        <f t="shared" si="135"/>
        <v>9000</v>
      </c>
      <c r="J2462" s="115">
        <f t="shared" si="134"/>
        <v>45535</v>
      </c>
      <c r="K2462" s="116" t="s">
        <v>1866</v>
      </c>
    </row>
    <row r="2463" spans="1:11" x14ac:dyDescent="0.15">
      <c r="A2463" s="7" t="s">
        <v>2619</v>
      </c>
      <c r="B2463" s="66">
        <v>45509</v>
      </c>
      <c r="C2463" s="113" t="s">
        <v>2195</v>
      </c>
      <c r="D2463" s="126" t="s">
        <v>3949</v>
      </c>
      <c r="E2463" s="91">
        <v>0</v>
      </c>
      <c r="F2463" s="91">
        <v>4500</v>
      </c>
      <c r="G2463" s="92">
        <f t="shared" si="133"/>
        <v>250377.48999999941</v>
      </c>
      <c r="H2463" s="170"/>
      <c r="I2463" s="94">
        <f t="shared" si="135"/>
        <v>4500</v>
      </c>
      <c r="J2463" s="115">
        <f t="shared" si="134"/>
        <v>45535</v>
      </c>
      <c r="K2463" s="116" t="s">
        <v>1866</v>
      </c>
    </row>
    <row r="2464" spans="1:11" x14ac:dyDescent="0.15">
      <c r="A2464" s="7" t="s">
        <v>2619</v>
      </c>
      <c r="B2464" s="66">
        <v>45509</v>
      </c>
      <c r="C2464" s="113" t="s">
        <v>2091</v>
      </c>
      <c r="D2464" s="126" t="s">
        <v>4169</v>
      </c>
      <c r="E2464" s="91">
        <v>0</v>
      </c>
      <c r="F2464" s="91">
        <v>2642.98</v>
      </c>
      <c r="G2464" s="92">
        <f t="shared" si="133"/>
        <v>253020.46999999942</v>
      </c>
      <c r="H2464" s="170"/>
      <c r="I2464" s="94">
        <f t="shared" si="135"/>
        <v>2642.98</v>
      </c>
      <c r="J2464" s="115">
        <f t="shared" si="134"/>
        <v>45535</v>
      </c>
      <c r="K2464" s="116" t="s">
        <v>1866</v>
      </c>
    </row>
    <row r="2465" spans="1:11" x14ac:dyDescent="0.15">
      <c r="A2465" s="7" t="s">
        <v>2619</v>
      </c>
      <c r="B2465" s="66">
        <v>45509</v>
      </c>
      <c r="C2465" s="113" t="s">
        <v>2100</v>
      </c>
      <c r="D2465" s="126" t="s">
        <v>4009</v>
      </c>
      <c r="E2465" s="91">
        <v>0</v>
      </c>
      <c r="F2465" s="91">
        <v>5400</v>
      </c>
      <c r="G2465" s="92">
        <f t="shared" si="133"/>
        <v>258420.46999999942</v>
      </c>
      <c r="H2465" s="170"/>
      <c r="I2465" s="94">
        <f t="shared" si="135"/>
        <v>5400</v>
      </c>
      <c r="J2465" s="115">
        <f t="shared" si="134"/>
        <v>45535</v>
      </c>
      <c r="K2465" s="116" t="s">
        <v>1866</v>
      </c>
    </row>
    <row r="2466" spans="1:11" x14ac:dyDescent="0.15">
      <c r="A2466" s="7" t="s">
        <v>2619</v>
      </c>
      <c r="B2466" s="66">
        <v>45509</v>
      </c>
      <c r="C2466" s="113" t="s">
        <v>2098</v>
      </c>
      <c r="D2466" s="126" t="s">
        <v>4170</v>
      </c>
      <c r="E2466" s="91">
        <v>0</v>
      </c>
      <c r="F2466" s="91">
        <v>3000</v>
      </c>
      <c r="G2466" s="92">
        <f t="shared" si="133"/>
        <v>261420.46999999942</v>
      </c>
      <c r="H2466" s="170"/>
      <c r="I2466" s="94">
        <f t="shared" si="135"/>
        <v>3000</v>
      </c>
      <c r="J2466" s="115">
        <f t="shared" si="134"/>
        <v>45535</v>
      </c>
      <c r="K2466" s="116" t="s">
        <v>1866</v>
      </c>
    </row>
    <row r="2467" spans="1:11" x14ac:dyDescent="0.15">
      <c r="A2467" s="7" t="s">
        <v>2619</v>
      </c>
      <c r="B2467" s="66">
        <v>45509</v>
      </c>
      <c r="C2467" s="113" t="s">
        <v>2077</v>
      </c>
      <c r="D2467" s="126" t="s">
        <v>4171</v>
      </c>
      <c r="E2467" s="91">
        <v>0</v>
      </c>
      <c r="F2467" s="91">
        <v>78.8</v>
      </c>
      <c r="G2467" s="92">
        <f t="shared" si="133"/>
        <v>261499.26999999941</v>
      </c>
      <c r="H2467" s="170"/>
      <c r="I2467" s="94">
        <f t="shared" si="135"/>
        <v>78.8</v>
      </c>
      <c r="J2467" s="115">
        <f t="shared" si="134"/>
        <v>45535</v>
      </c>
      <c r="K2467" s="116" t="s">
        <v>1866</v>
      </c>
    </row>
    <row r="2468" spans="1:11" x14ac:dyDescent="0.15">
      <c r="A2468" s="7" t="s">
        <v>2619</v>
      </c>
      <c r="B2468" s="66">
        <v>45509</v>
      </c>
      <c r="C2468" s="113" t="s">
        <v>2077</v>
      </c>
      <c r="D2468" s="126" t="s">
        <v>4171</v>
      </c>
      <c r="E2468" s="91">
        <v>0</v>
      </c>
      <c r="F2468" s="91">
        <v>5221.2</v>
      </c>
      <c r="G2468" s="92">
        <f t="shared" si="133"/>
        <v>266720.46999999939</v>
      </c>
      <c r="H2468" s="170"/>
      <c r="I2468" s="94">
        <f t="shared" si="135"/>
        <v>5221.2</v>
      </c>
      <c r="J2468" s="115">
        <f t="shared" si="134"/>
        <v>45535</v>
      </c>
      <c r="K2468" s="116" t="s">
        <v>1866</v>
      </c>
    </row>
    <row r="2469" spans="1:11" x14ac:dyDescent="0.15">
      <c r="A2469" s="7" t="s">
        <v>2619</v>
      </c>
      <c r="B2469" s="66">
        <v>45509</v>
      </c>
      <c r="C2469" s="113" t="s">
        <v>2077</v>
      </c>
      <c r="D2469" s="126" t="s">
        <v>4171</v>
      </c>
      <c r="E2469" s="91">
        <v>0</v>
      </c>
      <c r="F2469" s="91">
        <v>1.19</v>
      </c>
      <c r="G2469" s="92">
        <f t="shared" si="133"/>
        <v>266721.65999999939</v>
      </c>
      <c r="H2469" s="170"/>
      <c r="I2469" s="94">
        <f t="shared" si="135"/>
        <v>1.19</v>
      </c>
      <c r="J2469" s="115">
        <f t="shared" si="134"/>
        <v>45535</v>
      </c>
      <c r="K2469" s="116" t="s">
        <v>1866</v>
      </c>
    </row>
    <row r="2470" spans="1:11" x14ac:dyDescent="0.15">
      <c r="A2470" s="7" t="s">
        <v>2619</v>
      </c>
      <c r="B2470" s="66">
        <v>45509</v>
      </c>
      <c r="C2470" s="113" t="s">
        <v>2077</v>
      </c>
      <c r="D2470" s="126" t="s">
        <v>4171</v>
      </c>
      <c r="E2470" s="91">
        <v>0</v>
      </c>
      <c r="F2470" s="91">
        <v>78.8</v>
      </c>
      <c r="G2470" s="92">
        <f t="shared" si="133"/>
        <v>266800.45999999938</v>
      </c>
      <c r="H2470" s="170"/>
      <c r="I2470" s="94">
        <f t="shared" si="135"/>
        <v>78.8</v>
      </c>
      <c r="J2470" s="115">
        <f t="shared" si="134"/>
        <v>45535</v>
      </c>
      <c r="K2470" s="116" t="s">
        <v>1866</v>
      </c>
    </row>
    <row r="2471" spans="1:11" x14ac:dyDescent="0.15">
      <c r="A2471" s="7" t="s">
        <v>2619</v>
      </c>
      <c r="B2471" s="66">
        <v>45509</v>
      </c>
      <c r="C2471" s="113" t="s">
        <v>2020</v>
      </c>
      <c r="D2471" s="126" t="s">
        <v>4172</v>
      </c>
      <c r="E2471" s="91">
        <v>0</v>
      </c>
      <c r="F2471" s="91">
        <v>3750</v>
      </c>
      <c r="G2471" s="92">
        <f t="shared" si="133"/>
        <v>270550.45999999938</v>
      </c>
      <c r="H2471" s="170"/>
      <c r="I2471" s="94">
        <f t="shared" si="135"/>
        <v>3750</v>
      </c>
      <c r="J2471" s="115">
        <f t="shared" si="134"/>
        <v>45535</v>
      </c>
      <c r="K2471" s="116" t="s">
        <v>1866</v>
      </c>
    </row>
    <row r="2472" spans="1:11" x14ac:dyDescent="0.15">
      <c r="A2472" s="7" t="s">
        <v>2619</v>
      </c>
      <c r="B2472" s="66">
        <v>45509</v>
      </c>
      <c r="C2472" s="113" t="s">
        <v>2638</v>
      </c>
      <c r="D2472" s="126" t="s">
        <v>4173</v>
      </c>
      <c r="E2472" s="91">
        <v>0</v>
      </c>
      <c r="F2472" s="91">
        <v>1320</v>
      </c>
      <c r="G2472" s="92">
        <f t="shared" ref="G2472:G2535" si="136">G2471+F2472-E2472</f>
        <v>271870.45999999938</v>
      </c>
      <c r="H2472" s="170"/>
      <c r="I2472" s="94">
        <f t="shared" si="135"/>
        <v>1320</v>
      </c>
      <c r="J2472" s="115">
        <f t="shared" ref="J2472:J2535" si="137">EOMONTH(B2472,0)</f>
        <v>45535</v>
      </c>
      <c r="K2472" s="116" t="s">
        <v>1866</v>
      </c>
    </row>
    <row r="2473" spans="1:11" x14ac:dyDescent="0.15">
      <c r="A2473" s="7" t="s">
        <v>2619</v>
      </c>
      <c r="B2473" s="66">
        <v>45509</v>
      </c>
      <c r="C2473" s="113" t="s">
        <v>2636</v>
      </c>
      <c r="D2473" s="126" t="s">
        <v>4174</v>
      </c>
      <c r="E2473" s="91">
        <v>0</v>
      </c>
      <c r="F2473" s="91">
        <v>1860</v>
      </c>
      <c r="G2473" s="92">
        <f t="shared" si="136"/>
        <v>273730.45999999938</v>
      </c>
      <c r="H2473" s="170"/>
      <c r="I2473" s="94">
        <f t="shared" si="135"/>
        <v>1860</v>
      </c>
      <c r="J2473" s="115">
        <f t="shared" si="137"/>
        <v>45535</v>
      </c>
      <c r="K2473" s="116" t="s">
        <v>1866</v>
      </c>
    </row>
    <row r="2474" spans="1:11" x14ac:dyDescent="0.15">
      <c r="A2474" s="7" t="s">
        <v>2619</v>
      </c>
      <c r="B2474" s="66">
        <v>45509</v>
      </c>
      <c r="C2474" s="113" t="s">
        <v>2062</v>
      </c>
      <c r="D2474" s="126" t="s">
        <v>4175</v>
      </c>
      <c r="E2474" s="91">
        <v>0</v>
      </c>
      <c r="F2474" s="91">
        <v>2000</v>
      </c>
      <c r="G2474" s="92">
        <f t="shared" si="136"/>
        <v>275730.45999999938</v>
      </c>
      <c r="H2474" s="170"/>
      <c r="I2474" s="94">
        <f t="shared" si="135"/>
        <v>2000</v>
      </c>
      <c r="J2474" s="115">
        <f t="shared" si="137"/>
        <v>45535</v>
      </c>
      <c r="K2474" s="116" t="s">
        <v>1866</v>
      </c>
    </row>
    <row r="2475" spans="1:11" x14ac:dyDescent="0.15">
      <c r="A2475" s="7" t="s">
        <v>2619</v>
      </c>
      <c r="B2475" s="66">
        <v>45509</v>
      </c>
      <c r="C2475" s="113" t="s">
        <v>1905</v>
      </c>
      <c r="D2475" s="126" t="s">
        <v>4176</v>
      </c>
      <c r="E2475" s="91">
        <v>2925.78</v>
      </c>
      <c r="F2475" s="91">
        <v>0</v>
      </c>
      <c r="G2475" s="92">
        <f t="shared" si="136"/>
        <v>272804.67999999935</v>
      </c>
      <c r="H2475" s="170"/>
      <c r="I2475" s="94">
        <f t="shared" si="135"/>
        <v>-2925.78</v>
      </c>
      <c r="J2475" s="115">
        <f t="shared" si="137"/>
        <v>45535</v>
      </c>
      <c r="K2475" s="116" t="s">
        <v>1882</v>
      </c>
    </row>
    <row r="2476" spans="1:11" x14ac:dyDescent="0.15">
      <c r="A2476" s="7" t="s">
        <v>2619</v>
      </c>
      <c r="B2476" s="66">
        <v>45509</v>
      </c>
      <c r="C2476" s="113" t="s">
        <v>2871</v>
      </c>
      <c r="D2476" s="126" t="s">
        <v>4177</v>
      </c>
      <c r="E2476" s="91">
        <v>6420.96</v>
      </c>
      <c r="F2476" s="91">
        <v>0</v>
      </c>
      <c r="G2476" s="92">
        <f t="shared" si="136"/>
        <v>266383.71999999933</v>
      </c>
      <c r="H2476" s="170"/>
      <c r="I2476" s="94">
        <f t="shared" si="135"/>
        <v>-6420.96</v>
      </c>
      <c r="J2476" s="115">
        <f t="shared" si="137"/>
        <v>45535</v>
      </c>
      <c r="K2476" s="116" t="s">
        <v>13</v>
      </c>
    </row>
    <row r="2477" spans="1:11" x14ac:dyDescent="0.15">
      <c r="A2477" s="7" t="s">
        <v>2619</v>
      </c>
      <c r="B2477" s="66">
        <v>45509</v>
      </c>
      <c r="C2477" s="113" t="s">
        <v>1912</v>
      </c>
      <c r="D2477" s="126" t="s">
        <v>4178</v>
      </c>
      <c r="E2477" s="91">
        <v>418.18</v>
      </c>
      <c r="F2477" s="91">
        <v>0</v>
      </c>
      <c r="G2477" s="92">
        <f t="shared" si="136"/>
        <v>265965.53999999934</v>
      </c>
      <c r="H2477" s="170"/>
      <c r="I2477" s="94">
        <f t="shared" si="135"/>
        <v>-418.18</v>
      </c>
      <c r="J2477" s="115">
        <f t="shared" si="137"/>
        <v>45535</v>
      </c>
      <c r="K2477" s="116" t="s">
        <v>1877</v>
      </c>
    </row>
    <row r="2478" spans="1:11" x14ac:dyDescent="0.15">
      <c r="A2478" s="7" t="s">
        <v>2619</v>
      </c>
      <c r="B2478" s="66">
        <v>45509</v>
      </c>
      <c r="C2478" s="113" t="s">
        <v>1912</v>
      </c>
      <c r="D2478" s="126" t="s">
        <v>4179</v>
      </c>
      <c r="E2478" s="91">
        <v>9240</v>
      </c>
      <c r="F2478" s="91">
        <v>0</v>
      </c>
      <c r="G2478" s="92">
        <f t="shared" si="136"/>
        <v>256725.53999999934</v>
      </c>
      <c r="H2478" s="170"/>
      <c r="I2478" s="94">
        <f t="shared" si="135"/>
        <v>-9240</v>
      </c>
      <c r="J2478" s="115">
        <f t="shared" si="137"/>
        <v>45535</v>
      </c>
      <c r="K2478" s="116" t="s">
        <v>1877</v>
      </c>
    </row>
    <row r="2479" spans="1:11" x14ac:dyDescent="0.15">
      <c r="A2479" s="7" t="s">
        <v>2619</v>
      </c>
      <c r="B2479" s="66">
        <v>45509</v>
      </c>
      <c r="C2479" s="113" t="s">
        <v>4180</v>
      </c>
      <c r="D2479" s="126" t="s">
        <v>4181</v>
      </c>
      <c r="E2479" s="91">
        <v>1548</v>
      </c>
      <c r="F2479" s="91">
        <v>0</v>
      </c>
      <c r="G2479" s="92">
        <f t="shared" si="136"/>
        <v>255177.53999999934</v>
      </c>
      <c r="H2479" s="170"/>
      <c r="I2479" s="94">
        <f t="shared" si="135"/>
        <v>-1548</v>
      </c>
      <c r="J2479" s="115">
        <f t="shared" si="137"/>
        <v>45535</v>
      </c>
      <c r="K2479" s="116" t="s">
        <v>1877</v>
      </c>
    </row>
    <row r="2480" spans="1:11" x14ac:dyDescent="0.15">
      <c r="A2480" s="7" t="s">
        <v>2619</v>
      </c>
      <c r="B2480" s="66">
        <v>45509</v>
      </c>
      <c r="C2480" s="113" t="s">
        <v>3406</v>
      </c>
      <c r="D2480" s="126" t="s">
        <v>3009</v>
      </c>
      <c r="E2480" s="91">
        <v>40000</v>
      </c>
      <c r="F2480" s="91">
        <v>0</v>
      </c>
      <c r="G2480" s="92">
        <f t="shared" si="136"/>
        <v>215177.53999999934</v>
      </c>
      <c r="H2480" s="170"/>
      <c r="I2480" s="94">
        <f t="shared" si="135"/>
        <v>-40000</v>
      </c>
      <c r="J2480" s="115">
        <f t="shared" si="137"/>
        <v>45535</v>
      </c>
      <c r="K2480" s="116" t="s">
        <v>5554</v>
      </c>
    </row>
    <row r="2481" spans="1:11" x14ac:dyDescent="0.15">
      <c r="A2481" s="7" t="s">
        <v>2619</v>
      </c>
      <c r="B2481" s="66">
        <v>45509</v>
      </c>
      <c r="C2481" s="113" t="s">
        <v>1892</v>
      </c>
      <c r="D2481" s="126" t="s">
        <v>1958</v>
      </c>
      <c r="E2481" s="91">
        <v>727</v>
      </c>
      <c r="F2481" s="91">
        <v>0</v>
      </c>
      <c r="G2481" s="92">
        <f t="shared" si="136"/>
        <v>214450.53999999934</v>
      </c>
      <c r="H2481" s="170"/>
      <c r="I2481" s="94">
        <f t="shared" si="135"/>
        <v>-727</v>
      </c>
      <c r="J2481" s="115">
        <f t="shared" si="137"/>
        <v>45535</v>
      </c>
      <c r="K2481" s="116" t="s">
        <v>1878</v>
      </c>
    </row>
    <row r="2482" spans="1:11" x14ac:dyDescent="0.15">
      <c r="A2482" s="7" t="s">
        <v>2619</v>
      </c>
      <c r="B2482" s="66">
        <v>45509</v>
      </c>
      <c r="C2482" s="113" t="s">
        <v>1892</v>
      </c>
      <c r="D2482" s="126" t="s">
        <v>3512</v>
      </c>
      <c r="E2482" s="91">
        <v>1545</v>
      </c>
      <c r="F2482" s="91">
        <v>0</v>
      </c>
      <c r="G2482" s="92">
        <f t="shared" si="136"/>
        <v>212905.53999999934</v>
      </c>
      <c r="H2482" s="170"/>
      <c r="I2482" s="94">
        <f t="shared" si="135"/>
        <v>-1545</v>
      </c>
      <c r="J2482" s="115">
        <f t="shared" si="137"/>
        <v>45535</v>
      </c>
      <c r="K2482" s="116" t="s">
        <v>1878</v>
      </c>
    </row>
    <row r="2483" spans="1:11" x14ac:dyDescent="0.15">
      <c r="A2483" s="7" t="s">
        <v>2619</v>
      </c>
      <c r="B2483" s="66">
        <v>45509</v>
      </c>
      <c r="C2483" s="113" t="s">
        <v>1892</v>
      </c>
      <c r="D2483" s="126" t="s">
        <v>3513</v>
      </c>
      <c r="E2483" s="91">
        <v>1811</v>
      </c>
      <c r="F2483" s="91">
        <v>0</v>
      </c>
      <c r="G2483" s="92">
        <f t="shared" si="136"/>
        <v>211094.53999999934</v>
      </c>
      <c r="H2483" s="170"/>
      <c r="I2483" s="94">
        <f t="shared" si="135"/>
        <v>-1811</v>
      </c>
      <c r="J2483" s="115">
        <f t="shared" si="137"/>
        <v>45535</v>
      </c>
      <c r="K2483" s="116" t="s">
        <v>1878</v>
      </c>
    </row>
    <row r="2484" spans="1:11" x14ac:dyDescent="0.15">
      <c r="A2484" s="7" t="s">
        <v>2619</v>
      </c>
      <c r="B2484" s="66">
        <v>45509</v>
      </c>
      <c r="C2484" s="113" t="s">
        <v>1892</v>
      </c>
      <c r="D2484" s="126" t="s">
        <v>3515</v>
      </c>
      <c r="E2484" s="91">
        <v>1679</v>
      </c>
      <c r="F2484" s="91">
        <v>0</v>
      </c>
      <c r="G2484" s="92">
        <f t="shared" si="136"/>
        <v>209415.53999999934</v>
      </c>
      <c r="H2484" s="170"/>
      <c r="I2484" s="94">
        <f t="shared" si="135"/>
        <v>-1679</v>
      </c>
      <c r="J2484" s="115">
        <f t="shared" si="137"/>
        <v>45535</v>
      </c>
      <c r="K2484" s="116" t="s">
        <v>1878</v>
      </c>
    </row>
    <row r="2485" spans="1:11" x14ac:dyDescent="0.15">
      <c r="A2485" s="7" t="s">
        <v>2619</v>
      </c>
      <c r="B2485" s="66">
        <v>45509</v>
      </c>
      <c r="C2485" s="113" t="s">
        <v>1892</v>
      </c>
      <c r="D2485" s="126" t="s">
        <v>3517</v>
      </c>
      <c r="E2485" s="91">
        <v>1077</v>
      </c>
      <c r="F2485" s="91">
        <v>0</v>
      </c>
      <c r="G2485" s="92">
        <f t="shared" si="136"/>
        <v>208338.53999999934</v>
      </c>
      <c r="H2485" s="170"/>
      <c r="I2485" s="94">
        <f t="shared" si="135"/>
        <v>-1077</v>
      </c>
      <c r="J2485" s="115">
        <f t="shared" si="137"/>
        <v>45535</v>
      </c>
      <c r="K2485" s="116" t="s">
        <v>1878</v>
      </c>
    </row>
    <row r="2486" spans="1:11" x14ac:dyDescent="0.15">
      <c r="A2486" s="7" t="s">
        <v>2619</v>
      </c>
      <c r="B2486" s="66">
        <v>45509</v>
      </c>
      <c r="C2486" s="113" t="s">
        <v>1892</v>
      </c>
      <c r="D2486" s="126" t="s">
        <v>3519</v>
      </c>
      <c r="E2486" s="91">
        <v>1084</v>
      </c>
      <c r="F2486" s="91">
        <v>0</v>
      </c>
      <c r="G2486" s="92">
        <f t="shared" si="136"/>
        <v>207254.53999999934</v>
      </c>
      <c r="H2486" s="170"/>
      <c r="I2486" s="94">
        <f t="shared" si="135"/>
        <v>-1084</v>
      </c>
      <c r="J2486" s="115">
        <f t="shared" si="137"/>
        <v>45535</v>
      </c>
      <c r="K2486" s="116" t="s">
        <v>1878</v>
      </c>
    </row>
    <row r="2487" spans="1:11" x14ac:dyDescent="0.15">
      <c r="A2487" s="7" t="s">
        <v>2619</v>
      </c>
      <c r="B2487" s="66">
        <v>45509</v>
      </c>
      <c r="C2487" s="113" t="s">
        <v>1892</v>
      </c>
      <c r="D2487" s="126" t="s">
        <v>1959</v>
      </c>
      <c r="E2487" s="91">
        <v>1640</v>
      </c>
      <c r="F2487" s="91">
        <v>0</v>
      </c>
      <c r="G2487" s="92">
        <f t="shared" si="136"/>
        <v>205614.53999999934</v>
      </c>
      <c r="H2487" s="170"/>
      <c r="I2487" s="94">
        <f t="shared" si="135"/>
        <v>-1640</v>
      </c>
      <c r="J2487" s="115">
        <f t="shared" si="137"/>
        <v>45535</v>
      </c>
      <c r="K2487" s="116" t="s">
        <v>1878</v>
      </c>
    </row>
    <row r="2488" spans="1:11" x14ac:dyDescent="0.15">
      <c r="A2488" s="7" t="s">
        <v>2619</v>
      </c>
      <c r="B2488" s="66">
        <v>45509</v>
      </c>
      <c r="C2488" s="113" t="s">
        <v>1892</v>
      </c>
      <c r="D2488" s="126" t="s">
        <v>3582</v>
      </c>
      <c r="E2488" s="91">
        <v>1812</v>
      </c>
      <c r="F2488" s="91">
        <v>0</v>
      </c>
      <c r="G2488" s="92">
        <f t="shared" si="136"/>
        <v>203802.53999999934</v>
      </c>
      <c r="H2488" s="170"/>
      <c r="I2488" s="94">
        <f t="shared" si="135"/>
        <v>-1812</v>
      </c>
      <c r="J2488" s="115">
        <f t="shared" si="137"/>
        <v>45535</v>
      </c>
      <c r="K2488" s="116" t="s">
        <v>1878</v>
      </c>
    </row>
    <row r="2489" spans="1:11" x14ac:dyDescent="0.15">
      <c r="A2489" s="7" t="s">
        <v>2619</v>
      </c>
      <c r="B2489" s="66">
        <v>45509</v>
      </c>
      <c r="C2489" s="113" t="s">
        <v>1892</v>
      </c>
      <c r="D2489" s="126" t="s">
        <v>1938</v>
      </c>
      <c r="E2489" s="91">
        <v>582</v>
      </c>
      <c r="F2489" s="91">
        <v>0</v>
      </c>
      <c r="G2489" s="92">
        <f t="shared" si="136"/>
        <v>203220.53999999934</v>
      </c>
      <c r="H2489" s="170"/>
      <c r="I2489" s="94">
        <f t="shared" si="135"/>
        <v>-582</v>
      </c>
      <c r="J2489" s="115">
        <f t="shared" si="137"/>
        <v>45535</v>
      </c>
      <c r="K2489" s="116" t="s">
        <v>1878</v>
      </c>
    </row>
    <row r="2490" spans="1:11" x14ac:dyDescent="0.15">
      <c r="A2490" s="7" t="s">
        <v>2619</v>
      </c>
      <c r="B2490" s="66">
        <v>45509</v>
      </c>
      <c r="C2490" s="113" t="s">
        <v>1892</v>
      </c>
      <c r="D2490" s="126" t="s">
        <v>1954</v>
      </c>
      <c r="E2490" s="91">
        <v>104</v>
      </c>
      <c r="F2490" s="91">
        <v>0</v>
      </c>
      <c r="G2490" s="92">
        <f t="shared" si="136"/>
        <v>203116.53999999934</v>
      </c>
      <c r="H2490" s="170"/>
      <c r="I2490" s="94">
        <f t="shared" si="135"/>
        <v>-104</v>
      </c>
      <c r="J2490" s="115">
        <f t="shared" si="137"/>
        <v>45535</v>
      </c>
      <c r="K2490" s="116" t="s">
        <v>1878</v>
      </c>
    </row>
    <row r="2491" spans="1:11" x14ac:dyDescent="0.15">
      <c r="A2491" s="7" t="s">
        <v>2619</v>
      </c>
      <c r="B2491" s="66">
        <v>45509</v>
      </c>
      <c r="C2491" s="113" t="s">
        <v>1892</v>
      </c>
      <c r="D2491" s="126" t="s">
        <v>1953</v>
      </c>
      <c r="E2491" s="91">
        <v>133</v>
      </c>
      <c r="F2491" s="91">
        <v>0</v>
      </c>
      <c r="G2491" s="92">
        <f t="shared" si="136"/>
        <v>202983.53999999934</v>
      </c>
      <c r="H2491" s="170"/>
      <c r="I2491" s="94">
        <f t="shared" si="135"/>
        <v>-133</v>
      </c>
      <c r="J2491" s="115">
        <f t="shared" si="137"/>
        <v>45535</v>
      </c>
      <c r="K2491" s="116" t="s">
        <v>1878</v>
      </c>
    </row>
    <row r="2492" spans="1:11" x14ac:dyDescent="0.15">
      <c r="A2492" s="7" t="s">
        <v>2619</v>
      </c>
      <c r="B2492" s="66">
        <v>45509</v>
      </c>
      <c r="C2492" s="113" t="s">
        <v>1892</v>
      </c>
      <c r="D2492" s="126" t="s">
        <v>3585</v>
      </c>
      <c r="E2492" s="91">
        <v>727</v>
      </c>
      <c r="F2492" s="91">
        <v>0</v>
      </c>
      <c r="G2492" s="92">
        <f t="shared" si="136"/>
        <v>202256.53999999934</v>
      </c>
      <c r="H2492" s="170"/>
      <c r="I2492" s="94">
        <f t="shared" si="135"/>
        <v>-727</v>
      </c>
      <c r="J2492" s="115">
        <f t="shared" si="137"/>
        <v>45535</v>
      </c>
      <c r="K2492" s="116" t="s">
        <v>1878</v>
      </c>
    </row>
    <row r="2493" spans="1:11" x14ac:dyDescent="0.15">
      <c r="A2493" s="7" t="s">
        <v>2619</v>
      </c>
      <c r="B2493" s="66">
        <v>45509</v>
      </c>
      <c r="C2493" s="113" t="s">
        <v>1892</v>
      </c>
      <c r="D2493" s="126" t="s">
        <v>1951</v>
      </c>
      <c r="E2493" s="91">
        <v>246</v>
      </c>
      <c r="F2493" s="91">
        <v>0</v>
      </c>
      <c r="G2493" s="92">
        <f t="shared" si="136"/>
        <v>202010.53999999934</v>
      </c>
      <c r="H2493" s="170"/>
      <c r="I2493" s="94">
        <f t="shared" si="135"/>
        <v>-246</v>
      </c>
      <c r="J2493" s="115">
        <f t="shared" si="137"/>
        <v>45535</v>
      </c>
      <c r="K2493" s="116" t="s">
        <v>1878</v>
      </c>
    </row>
    <row r="2494" spans="1:11" x14ac:dyDescent="0.15">
      <c r="A2494" s="7" t="s">
        <v>2619</v>
      </c>
      <c r="B2494" s="66">
        <v>45509</v>
      </c>
      <c r="C2494" s="113" t="s">
        <v>1892</v>
      </c>
      <c r="D2494" s="126" t="s">
        <v>3593</v>
      </c>
      <c r="E2494" s="91">
        <v>439</v>
      </c>
      <c r="F2494" s="91">
        <v>0</v>
      </c>
      <c r="G2494" s="92">
        <f t="shared" si="136"/>
        <v>201571.53999999934</v>
      </c>
      <c r="H2494" s="170"/>
      <c r="I2494" s="94">
        <f t="shared" si="135"/>
        <v>-439</v>
      </c>
      <c r="J2494" s="115">
        <f t="shared" si="137"/>
        <v>45535</v>
      </c>
      <c r="K2494" s="116" t="s">
        <v>1878</v>
      </c>
    </row>
    <row r="2495" spans="1:11" x14ac:dyDescent="0.15">
      <c r="A2495" s="7" t="s">
        <v>2619</v>
      </c>
      <c r="B2495" s="66">
        <v>45509</v>
      </c>
      <c r="C2495" s="113" t="s">
        <v>1892</v>
      </c>
      <c r="D2495" s="126" t="s">
        <v>3594</v>
      </c>
      <c r="E2495" s="91">
        <v>637.04999999999995</v>
      </c>
      <c r="F2495" s="91">
        <v>0</v>
      </c>
      <c r="G2495" s="92">
        <f t="shared" si="136"/>
        <v>200934.48999999935</v>
      </c>
      <c r="H2495" s="170"/>
      <c r="I2495" s="94">
        <f t="shared" si="135"/>
        <v>-637.04999999999995</v>
      </c>
      <c r="J2495" s="115">
        <f t="shared" si="137"/>
        <v>45535</v>
      </c>
      <c r="K2495" s="116" t="s">
        <v>1878</v>
      </c>
    </row>
    <row r="2496" spans="1:11" x14ac:dyDescent="0.15">
      <c r="A2496" s="7" t="s">
        <v>2619</v>
      </c>
      <c r="B2496" s="66">
        <v>45509</v>
      </c>
      <c r="C2496" s="113" t="s">
        <v>1892</v>
      </c>
      <c r="D2496" s="126" t="s">
        <v>1949</v>
      </c>
      <c r="E2496" s="91">
        <v>564</v>
      </c>
      <c r="F2496" s="91">
        <v>0</v>
      </c>
      <c r="G2496" s="92">
        <f t="shared" si="136"/>
        <v>200370.48999999935</v>
      </c>
      <c r="H2496" s="170"/>
      <c r="I2496" s="94">
        <f t="shared" si="135"/>
        <v>-564</v>
      </c>
      <c r="J2496" s="115">
        <f t="shared" si="137"/>
        <v>45535</v>
      </c>
      <c r="K2496" s="116" t="s">
        <v>1878</v>
      </c>
    </row>
    <row r="2497" spans="1:11" x14ac:dyDescent="0.15">
      <c r="A2497" s="7" t="s">
        <v>2619</v>
      </c>
      <c r="B2497" s="66">
        <v>45509</v>
      </c>
      <c r="C2497" s="113" t="s">
        <v>1912</v>
      </c>
      <c r="D2497" s="126" t="s">
        <v>4182</v>
      </c>
      <c r="E2497" s="91">
        <v>6180</v>
      </c>
      <c r="F2497" s="91">
        <v>0</v>
      </c>
      <c r="G2497" s="92">
        <f t="shared" si="136"/>
        <v>194190.48999999935</v>
      </c>
      <c r="H2497" s="170"/>
      <c r="I2497" s="94">
        <f t="shared" si="135"/>
        <v>-6180</v>
      </c>
      <c r="J2497" s="115">
        <f t="shared" si="137"/>
        <v>45535</v>
      </c>
      <c r="K2497" s="116" t="s">
        <v>13</v>
      </c>
    </row>
    <row r="2498" spans="1:11" x14ac:dyDescent="0.15">
      <c r="A2498" s="7" t="s">
        <v>2619</v>
      </c>
      <c r="B2498" s="66">
        <v>45509</v>
      </c>
      <c r="C2498" s="113" t="s">
        <v>1892</v>
      </c>
      <c r="D2498" s="126" t="s">
        <v>4183</v>
      </c>
      <c r="E2498" s="91">
        <v>3694.35</v>
      </c>
      <c r="F2498" s="91">
        <v>0</v>
      </c>
      <c r="G2498" s="92">
        <f t="shared" si="136"/>
        <v>190496.13999999934</v>
      </c>
      <c r="H2498" s="170"/>
      <c r="I2498" s="94">
        <f t="shared" si="135"/>
        <v>-3694.35</v>
      </c>
      <c r="J2498" s="115">
        <f t="shared" si="137"/>
        <v>45535</v>
      </c>
      <c r="K2498" s="116" t="s">
        <v>1878</v>
      </c>
    </row>
    <row r="2499" spans="1:11" x14ac:dyDescent="0.15">
      <c r="A2499" s="7" t="s">
        <v>2619</v>
      </c>
      <c r="B2499" s="66">
        <v>45509</v>
      </c>
      <c r="C2499" s="113" t="s">
        <v>1892</v>
      </c>
      <c r="D2499" s="126" t="s">
        <v>1955</v>
      </c>
      <c r="E2499" s="91">
        <v>1230.33</v>
      </c>
      <c r="F2499" s="91">
        <v>0</v>
      </c>
      <c r="G2499" s="92">
        <f t="shared" si="136"/>
        <v>189265.80999999936</v>
      </c>
      <c r="H2499" s="170"/>
      <c r="I2499" s="94">
        <f t="shared" si="135"/>
        <v>-1230.33</v>
      </c>
      <c r="J2499" s="115">
        <f t="shared" si="137"/>
        <v>45535</v>
      </c>
      <c r="K2499" s="116" t="s">
        <v>1878</v>
      </c>
    </row>
    <row r="2500" spans="1:11" x14ac:dyDescent="0.15">
      <c r="A2500" s="7" t="s">
        <v>2619</v>
      </c>
      <c r="B2500" s="66">
        <v>45509</v>
      </c>
      <c r="C2500" s="113" t="s">
        <v>1892</v>
      </c>
      <c r="D2500" s="126" t="s">
        <v>3516</v>
      </c>
      <c r="E2500" s="91">
        <v>4363.47</v>
      </c>
      <c r="F2500" s="91">
        <v>0</v>
      </c>
      <c r="G2500" s="92">
        <f t="shared" si="136"/>
        <v>184902.33999999936</v>
      </c>
      <c r="H2500" s="170"/>
      <c r="I2500" s="94">
        <f t="shared" si="135"/>
        <v>-4363.47</v>
      </c>
      <c r="J2500" s="115">
        <f t="shared" si="137"/>
        <v>45535</v>
      </c>
      <c r="K2500" s="116" t="s">
        <v>1878</v>
      </c>
    </row>
    <row r="2501" spans="1:11" x14ac:dyDescent="0.15">
      <c r="A2501" s="7" t="s">
        <v>2619</v>
      </c>
      <c r="B2501" s="66">
        <v>45509</v>
      </c>
      <c r="C2501" s="113" t="s">
        <v>1892</v>
      </c>
      <c r="D2501" s="126" t="s">
        <v>4184</v>
      </c>
      <c r="E2501" s="91">
        <v>2012.13</v>
      </c>
      <c r="F2501" s="91">
        <v>0</v>
      </c>
      <c r="G2501" s="92">
        <f t="shared" si="136"/>
        <v>182890.20999999935</v>
      </c>
      <c r="H2501" s="170"/>
      <c r="I2501" s="94">
        <f t="shared" si="135"/>
        <v>-2012.13</v>
      </c>
      <c r="J2501" s="115">
        <f t="shared" si="137"/>
        <v>45535</v>
      </c>
      <c r="K2501" s="116" t="s">
        <v>1878</v>
      </c>
    </row>
    <row r="2502" spans="1:11" x14ac:dyDescent="0.15">
      <c r="A2502" s="7" t="s">
        <v>2619</v>
      </c>
      <c r="B2502" s="66">
        <v>45509</v>
      </c>
      <c r="C2502" s="113" t="s">
        <v>1892</v>
      </c>
      <c r="D2502" s="126" t="s">
        <v>4185</v>
      </c>
      <c r="E2502" s="91">
        <v>3685.32</v>
      </c>
      <c r="F2502" s="91">
        <v>0</v>
      </c>
      <c r="G2502" s="92">
        <f t="shared" si="136"/>
        <v>179204.88999999934</v>
      </c>
      <c r="H2502" s="170"/>
      <c r="I2502" s="94">
        <f t="shared" si="135"/>
        <v>-3685.32</v>
      </c>
      <c r="J2502" s="115">
        <f t="shared" si="137"/>
        <v>45535</v>
      </c>
      <c r="K2502" s="116" t="s">
        <v>1878</v>
      </c>
    </row>
    <row r="2503" spans="1:11" x14ac:dyDescent="0.15">
      <c r="A2503" s="7" t="s">
        <v>2619</v>
      </c>
      <c r="B2503" s="66">
        <v>45509</v>
      </c>
      <c r="C2503" s="113" t="s">
        <v>1892</v>
      </c>
      <c r="D2503" s="126" t="s">
        <v>4186</v>
      </c>
      <c r="E2503" s="91">
        <v>1097.24</v>
      </c>
      <c r="F2503" s="91">
        <v>0</v>
      </c>
      <c r="G2503" s="92">
        <f t="shared" si="136"/>
        <v>178107.64999999935</v>
      </c>
      <c r="H2503" s="170"/>
      <c r="I2503" s="94">
        <f t="shared" ref="I2503:I2566" si="138">-E2503+F2503</f>
        <v>-1097.24</v>
      </c>
      <c r="J2503" s="115">
        <f t="shared" si="137"/>
        <v>45535</v>
      </c>
      <c r="K2503" s="116" t="s">
        <v>1878</v>
      </c>
    </row>
    <row r="2504" spans="1:11" x14ac:dyDescent="0.15">
      <c r="A2504" s="7" t="s">
        <v>2619</v>
      </c>
      <c r="B2504" s="66">
        <v>45509</v>
      </c>
      <c r="C2504" s="113" t="s">
        <v>1892</v>
      </c>
      <c r="D2504" s="126" t="s">
        <v>4187</v>
      </c>
      <c r="E2504" s="91">
        <v>1878.93</v>
      </c>
      <c r="F2504" s="91">
        <v>0</v>
      </c>
      <c r="G2504" s="92">
        <f t="shared" si="136"/>
        <v>176228.71999999936</v>
      </c>
      <c r="H2504" s="170"/>
      <c r="I2504" s="94">
        <f t="shared" si="138"/>
        <v>-1878.93</v>
      </c>
      <c r="J2504" s="115">
        <f t="shared" si="137"/>
        <v>45535</v>
      </c>
      <c r="K2504" s="116" t="s">
        <v>1878</v>
      </c>
    </row>
    <row r="2505" spans="1:11" x14ac:dyDescent="0.15">
      <c r="A2505" s="7" t="s">
        <v>2619</v>
      </c>
      <c r="B2505" s="66">
        <v>45509</v>
      </c>
      <c r="C2505" s="113" t="s">
        <v>1892</v>
      </c>
      <c r="D2505" s="126" t="s">
        <v>4188</v>
      </c>
      <c r="E2505" s="91">
        <v>1076.53</v>
      </c>
      <c r="F2505" s="91">
        <v>0</v>
      </c>
      <c r="G2505" s="92">
        <f t="shared" si="136"/>
        <v>175152.18999999936</v>
      </c>
      <c r="H2505" s="170"/>
      <c r="I2505" s="94">
        <f t="shared" si="138"/>
        <v>-1076.53</v>
      </c>
      <c r="J2505" s="115">
        <f t="shared" si="137"/>
        <v>45535</v>
      </c>
      <c r="K2505" s="116" t="s">
        <v>1878</v>
      </c>
    </row>
    <row r="2506" spans="1:11" x14ac:dyDescent="0.15">
      <c r="A2506" s="7" t="s">
        <v>2619</v>
      </c>
      <c r="B2506" s="66">
        <v>45509</v>
      </c>
      <c r="C2506" s="113" t="s">
        <v>1892</v>
      </c>
      <c r="D2506" s="126" t="s">
        <v>4189</v>
      </c>
      <c r="E2506" s="91">
        <v>1473.98</v>
      </c>
      <c r="F2506" s="91">
        <v>0</v>
      </c>
      <c r="G2506" s="92">
        <f t="shared" si="136"/>
        <v>173678.20999999935</v>
      </c>
      <c r="H2506" s="170"/>
      <c r="I2506" s="94">
        <f t="shared" si="138"/>
        <v>-1473.98</v>
      </c>
      <c r="J2506" s="115">
        <f t="shared" si="137"/>
        <v>45535</v>
      </c>
      <c r="K2506" s="116" t="s">
        <v>1878</v>
      </c>
    </row>
    <row r="2507" spans="1:11" x14ac:dyDescent="0.15">
      <c r="A2507" s="7" t="s">
        <v>2619</v>
      </c>
      <c r="B2507" s="66">
        <v>45509</v>
      </c>
      <c r="C2507" s="113" t="s">
        <v>1892</v>
      </c>
      <c r="D2507" s="126" t="s">
        <v>4190</v>
      </c>
      <c r="E2507" s="91">
        <v>2085.79</v>
      </c>
      <c r="F2507" s="91">
        <v>0</v>
      </c>
      <c r="G2507" s="92">
        <f t="shared" si="136"/>
        <v>171592.41999999934</v>
      </c>
      <c r="H2507" s="170"/>
      <c r="I2507" s="94">
        <f t="shared" si="138"/>
        <v>-2085.79</v>
      </c>
      <c r="J2507" s="115">
        <f t="shared" si="137"/>
        <v>45535</v>
      </c>
      <c r="K2507" s="116" t="s">
        <v>1878</v>
      </c>
    </row>
    <row r="2508" spans="1:11" x14ac:dyDescent="0.15">
      <c r="A2508" s="7" t="s">
        <v>2619</v>
      </c>
      <c r="B2508" s="66">
        <v>45509</v>
      </c>
      <c r="C2508" s="113" t="s">
        <v>1892</v>
      </c>
      <c r="D2508" s="126" t="s">
        <v>4191</v>
      </c>
      <c r="E2508" s="91">
        <v>957.54</v>
      </c>
      <c r="F2508" s="91">
        <v>0</v>
      </c>
      <c r="G2508" s="92">
        <f t="shared" si="136"/>
        <v>170634.87999999934</v>
      </c>
      <c r="H2508" s="170"/>
      <c r="I2508" s="94">
        <f t="shared" si="138"/>
        <v>-957.54</v>
      </c>
      <c r="J2508" s="115">
        <f t="shared" si="137"/>
        <v>45535</v>
      </c>
      <c r="K2508" s="116" t="s">
        <v>1878</v>
      </c>
    </row>
    <row r="2509" spans="1:11" x14ac:dyDescent="0.15">
      <c r="A2509" s="7" t="s">
        <v>2619</v>
      </c>
      <c r="B2509" s="66">
        <v>45509</v>
      </c>
      <c r="C2509" s="113" t="s">
        <v>1892</v>
      </c>
      <c r="D2509" s="126" t="s">
        <v>4192</v>
      </c>
      <c r="E2509" s="91">
        <v>1591.92</v>
      </c>
      <c r="F2509" s="91">
        <v>0</v>
      </c>
      <c r="G2509" s="92">
        <f t="shared" si="136"/>
        <v>169042.95999999932</v>
      </c>
      <c r="H2509" s="170"/>
      <c r="I2509" s="94">
        <f t="shared" si="138"/>
        <v>-1591.92</v>
      </c>
      <c r="J2509" s="115">
        <f t="shared" si="137"/>
        <v>45535</v>
      </c>
      <c r="K2509" s="116" t="s">
        <v>1878</v>
      </c>
    </row>
    <row r="2510" spans="1:11" x14ac:dyDescent="0.15">
      <c r="A2510" s="7" t="s">
        <v>2620</v>
      </c>
      <c r="B2510" s="66">
        <v>45509</v>
      </c>
      <c r="C2510" s="113" t="s">
        <v>2066</v>
      </c>
      <c r="D2510" s="126" t="s">
        <v>4193</v>
      </c>
      <c r="E2510" s="91">
        <v>0</v>
      </c>
      <c r="F2510" s="91">
        <v>637.09</v>
      </c>
      <c r="G2510" s="92">
        <f t="shared" si="136"/>
        <v>169680.04999999932</v>
      </c>
      <c r="H2510" s="170"/>
      <c r="I2510" s="94">
        <f t="shared" si="138"/>
        <v>637.09</v>
      </c>
      <c r="J2510" s="115">
        <f t="shared" si="137"/>
        <v>45535</v>
      </c>
      <c r="K2510" s="116" t="s">
        <v>2175</v>
      </c>
    </row>
    <row r="2511" spans="1:11" x14ac:dyDescent="0.15">
      <c r="A2511" s="7" t="s">
        <v>2620</v>
      </c>
      <c r="B2511" s="66">
        <v>45509</v>
      </c>
      <c r="C2511" s="113" t="s">
        <v>2108</v>
      </c>
      <c r="D2511" s="126" t="s">
        <v>3937</v>
      </c>
      <c r="E2511" s="91">
        <v>0</v>
      </c>
      <c r="F2511" s="91">
        <v>5210.92</v>
      </c>
      <c r="G2511" s="92">
        <f t="shared" si="136"/>
        <v>174890.96999999933</v>
      </c>
      <c r="H2511" s="170"/>
      <c r="I2511" s="94">
        <f t="shared" si="138"/>
        <v>5210.92</v>
      </c>
      <c r="J2511" s="115">
        <f t="shared" si="137"/>
        <v>45535</v>
      </c>
      <c r="K2511" s="116" t="s">
        <v>2175</v>
      </c>
    </row>
    <row r="2512" spans="1:11" x14ac:dyDescent="0.15">
      <c r="A2512" s="7" t="s">
        <v>2620</v>
      </c>
      <c r="B2512" s="66">
        <v>45509</v>
      </c>
      <c r="C2512" s="113" t="s">
        <v>4070</v>
      </c>
      <c r="D2512" s="126" t="s">
        <v>4194</v>
      </c>
      <c r="E2512" s="91">
        <v>120</v>
      </c>
      <c r="F2512" s="91">
        <v>0</v>
      </c>
      <c r="G2512" s="92">
        <f t="shared" si="136"/>
        <v>174770.96999999933</v>
      </c>
      <c r="H2512" s="170"/>
      <c r="I2512" s="94">
        <f t="shared" si="138"/>
        <v>-120</v>
      </c>
      <c r="J2512" s="115">
        <f t="shared" si="137"/>
        <v>45535</v>
      </c>
      <c r="K2512" s="116" t="s">
        <v>1879</v>
      </c>
    </row>
    <row r="2513" spans="1:11" x14ac:dyDescent="0.15">
      <c r="A2513" s="7" t="s">
        <v>2620</v>
      </c>
      <c r="B2513" s="66">
        <v>45509</v>
      </c>
      <c r="C2513" s="113" t="s">
        <v>1912</v>
      </c>
      <c r="D2513" s="126" t="s">
        <v>4195</v>
      </c>
      <c r="E2513" s="91">
        <v>1404.48</v>
      </c>
      <c r="F2513" s="91">
        <v>0</v>
      </c>
      <c r="G2513" s="92">
        <f t="shared" si="136"/>
        <v>173366.48999999932</v>
      </c>
      <c r="H2513" s="170"/>
      <c r="I2513" s="94">
        <f t="shared" si="138"/>
        <v>-1404.48</v>
      </c>
      <c r="J2513" s="115">
        <f t="shared" si="137"/>
        <v>45535</v>
      </c>
      <c r="K2513" s="116" t="s">
        <v>1877</v>
      </c>
    </row>
    <row r="2514" spans="1:11" x14ac:dyDescent="0.15">
      <c r="A2514" s="7" t="s">
        <v>2620</v>
      </c>
      <c r="B2514" s="66">
        <v>45509</v>
      </c>
      <c r="C2514" s="113" t="s">
        <v>1912</v>
      </c>
      <c r="D2514" s="126" t="s">
        <v>4196</v>
      </c>
      <c r="E2514" s="91">
        <v>1710</v>
      </c>
      <c r="F2514" s="91">
        <v>0</v>
      </c>
      <c r="G2514" s="92">
        <f t="shared" si="136"/>
        <v>171656.48999999932</v>
      </c>
      <c r="H2514" s="170"/>
      <c r="I2514" s="94">
        <f t="shared" si="138"/>
        <v>-1710</v>
      </c>
      <c r="J2514" s="115">
        <f t="shared" si="137"/>
        <v>45535</v>
      </c>
      <c r="K2514" s="116" t="s">
        <v>1877</v>
      </c>
    </row>
    <row r="2515" spans="1:11" x14ac:dyDescent="0.15">
      <c r="A2515" s="7" t="s">
        <v>2620</v>
      </c>
      <c r="B2515" s="66">
        <v>45509</v>
      </c>
      <c r="C2515" s="113" t="s">
        <v>1912</v>
      </c>
      <c r="D2515" s="126" t="s">
        <v>4197</v>
      </c>
      <c r="E2515" s="91">
        <v>5738.87</v>
      </c>
      <c r="F2515" s="91">
        <v>0</v>
      </c>
      <c r="G2515" s="92">
        <f t="shared" si="136"/>
        <v>165917.61999999933</v>
      </c>
      <c r="H2515" s="170"/>
      <c r="I2515" s="94">
        <f t="shared" si="138"/>
        <v>-5738.87</v>
      </c>
      <c r="J2515" s="115">
        <f t="shared" si="137"/>
        <v>45535</v>
      </c>
      <c r="K2515" s="116" t="s">
        <v>1873</v>
      </c>
    </row>
    <row r="2516" spans="1:11" x14ac:dyDescent="0.15">
      <c r="A2516" s="7" t="s">
        <v>2620</v>
      </c>
      <c r="B2516" s="66">
        <v>45509</v>
      </c>
      <c r="C2516" s="113" t="s">
        <v>1912</v>
      </c>
      <c r="D2516" s="126" t="s">
        <v>4198</v>
      </c>
      <c r="E2516" s="91">
        <v>1411.34</v>
      </c>
      <c r="F2516" s="91">
        <v>0</v>
      </c>
      <c r="G2516" s="92">
        <f t="shared" si="136"/>
        <v>164506.27999999933</v>
      </c>
      <c r="H2516" s="170"/>
      <c r="I2516" s="94">
        <f t="shared" si="138"/>
        <v>-1411.34</v>
      </c>
      <c r="J2516" s="115">
        <f t="shared" si="137"/>
        <v>45535</v>
      </c>
      <c r="K2516" s="116" t="s">
        <v>1874</v>
      </c>
    </row>
    <row r="2517" spans="1:11" x14ac:dyDescent="0.15">
      <c r="A2517" s="7" t="s">
        <v>2620</v>
      </c>
      <c r="B2517" s="66">
        <v>45509</v>
      </c>
      <c r="C2517" s="113" t="s">
        <v>2153</v>
      </c>
      <c r="D2517" s="126" t="s">
        <v>4199</v>
      </c>
      <c r="E2517" s="91">
        <v>44.4</v>
      </c>
      <c r="F2517" s="91">
        <v>0</v>
      </c>
      <c r="G2517" s="92">
        <f t="shared" si="136"/>
        <v>164461.87999999934</v>
      </c>
      <c r="H2517" s="170"/>
      <c r="I2517" s="94">
        <f t="shared" si="138"/>
        <v>-44.4</v>
      </c>
      <c r="J2517" s="115">
        <f t="shared" si="137"/>
        <v>45535</v>
      </c>
      <c r="K2517" s="116" t="s">
        <v>1873</v>
      </c>
    </row>
    <row r="2518" spans="1:11" x14ac:dyDescent="0.15">
      <c r="A2518" s="7" t="s">
        <v>2620</v>
      </c>
      <c r="B2518" s="66">
        <v>45509</v>
      </c>
      <c r="C2518" s="113" t="s">
        <v>3406</v>
      </c>
      <c r="D2518" s="126" t="s">
        <v>4092</v>
      </c>
      <c r="E2518" s="91">
        <v>0</v>
      </c>
      <c r="F2518" s="91">
        <v>25313.599999999999</v>
      </c>
      <c r="G2518" s="92">
        <f t="shared" si="136"/>
        <v>189775.47999999934</v>
      </c>
      <c r="H2518" s="170"/>
      <c r="I2518" s="94">
        <f t="shared" si="138"/>
        <v>25313.599999999999</v>
      </c>
      <c r="J2518" s="115">
        <f t="shared" si="137"/>
        <v>45535</v>
      </c>
      <c r="K2518" s="116" t="s">
        <v>5554</v>
      </c>
    </row>
    <row r="2519" spans="1:11" x14ac:dyDescent="0.15">
      <c r="A2519" s="7" t="s">
        <v>2620</v>
      </c>
      <c r="B2519" s="66">
        <v>45509</v>
      </c>
      <c r="C2519" s="113" t="s">
        <v>1905</v>
      </c>
      <c r="D2519" s="126" t="s">
        <v>4200</v>
      </c>
      <c r="E2519" s="91">
        <v>2878.45</v>
      </c>
      <c r="F2519" s="91">
        <v>0</v>
      </c>
      <c r="G2519" s="92">
        <f t="shared" si="136"/>
        <v>186897.02999999933</v>
      </c>
      <c r="H2519" s="170"/>
      <c r="I2519" s="94">
        <f t="shared" si="138"/>
        <v>-2878.45</v>
      </c>
      <c r="J2519" s="115">
        <f t="shared" si="137"/>
        <v>45535</v>
      </c>
      <c r="K2519" s="116" t="s">
        <v>1882</v>
      </c>
    </row>
    <row r="2520" spans="1:11" x14ac:dyDescent="0.15">
      <c r="A2520" s="7" t="s">
        <v>2620</v>
      </c>
      <c r="B2520" s="66">
        <v>45509</v>
      </c>
      <c r="C2520" s="113" t="s">
        <v>1905</v>
      </c>
      <c r="D2520" s="126" t="s">
        <v>4201</v>
      </c>
      <c r="E2520" s="91">
        <v>3947.14</v>
      </c>
      <c r="F2520" s="91">
        <v>0</v>
      </c>
      <c r="G2520" s="92">
        <f t="shared" si="136"/>
        <v>182949.88999999932</v>
      </c>
      <c r="H2520" s="170"/>
      <c r="I2520" s="94">
        <f t="shared" si="138"/>
        <v>-3947.14</v>
      </c>
      <c r="J2520" s="115">
        <f t="shared" si="137"/>
        <v>45535</v>
      </c>
      <c r="K2520" s="116" t="s">
        <v>1882</v>
      </c>
    </row>
    <row r="2521" spans="1:11" x14ac:dyDescent="0.15">
      <c r="A2521" s="7" t="s">
        <v>2620</v>
      </c>
      <c r="B2521" s="66">
        <v>45509</v>
      </c>
      <c r="C2521" s="113" t="s">
        <v>1909</v>
      </c>
      <c r="D2521" s="126" t="s">
        <v>4202</v>
      </c>
      <c r="E2521" s="91">
        <v>47.84</v>
      </c>
      <c r="F2521" s="91">
        <v>0</v>
      </c>
      <c r="G2521" s="92">
        <f t="shared" si="136"/>
        <v>182902.04999999932</v>
      </c>
      <c r="H2521" s="170"/>
      <c r="I2521" s="94">
        <f t="shared" si="138"/>
        <v>-47.84</v>
      </c>
      <c r="J2521" s="115">
        <f t="shared" si="137"/>
        <v>45535</v>
      </c>
      <c r="K2521" s="116" t="s">
        <v>1882</v>
      </c>
    </row>
    <row r="2522" spans="1:11" x14ac:dyDescent="0.15">
      <c r="A2522" s="7" t="s">
        <v>2620</v>
      </c>
      <c r="B2522" s="66">
        <v>45509</v>
      </c>
      <c r="C2522" s="113" t="s">
        <v>1905</v>
      </c>
      <c r="D2522" s="126" t="s">
        <v>4203</v>
      </c>
      <c r="E2522" s="91">
        <v>1139.8699999999999</v>
      </c>
      <c r="F2522" s="91">
        <v>0</v>
      </c>
      <c r="G2522" s="92">
        <f t="shared" si="136"/>
        <v>181762.17999999932</v>
      </c>
      <c r="H2522" s="170"/>
      <c r="I2522" s="94">
        <f t="shared" si="138"/>
        <v>-1139.8699999999999</v>
      </c>
      <c r="J2522" s="115">
        <f t="shared" si="137"/>
        <v>45535</v>
      </c>
      <c r="K2522" s="116" t="s">
        <v>1882</v>
      </c>
    </row>
    <row r="2523" spans="1:11" x14ac:dyDescent="0.15">
      <c r="A2523" s="7" t="s">
        <v>2620</v>
      </c>
      <c r="B2523" s="66">
        <v>45509</v>
      </c>
      <c r="C2523" s="113" t="s">
        <v>3406</v>
      </c>
      <c r="D2523" s="126" t="s">
        <v>4204</v>
      </c>
      <c r="E2523" s="91">
        <v>0</v>
      </c>
      <c r="F2523" s="91">
        <v>14686.4</v>
      </c>
      <c r="G2523" s="92">
        <f t="shared" si="136"/>
        <v>196448.57999999932</v>
      </c>
      <c r="H2523" s="170"/>
      <c r="I2523" s="94">
        <f t="shared" si="138"/>
        <v>14686.4</v>
      </c>
      <c r="J2523" s="115">
        <f t="shared" si="137"/>
        <v>45535</v>
      </c>
      <c r="K2523" s="116" t="s">
        <v>5554</v>
      </c>
    </row>
    <row r="2524" spans="1:11" x14ac:dyDescent="0.15">
      <c r="A2524" s="7" t="s">
        <v>2620</v>
      </c>
      <c r="B2524" s="66">
        <v>45509</v>
      </c>
      <c r="C2524" s="113" t="s">
        <v>3826</v>
      </c>
      <c r="D2524" s="126" t="s">
        <v>3827</v>
      </c>
      <c r="E2524" s="91">
        <v>0</v>
      </c>
      <c r="F2524" s="91">
        <v>900</v>
      </c>
      <c r="G2524" s="92">
        <f t="shared" si="136"/>
        <v>197348.57999999932</v>
      </c>
      <c r="H2524" s="170"/>
      <c r="I2524" s="94">
        <f t="shared" si="138"/>
        <v>900</v>
      </c>
      <c r="J2524" s="115">
        <f t="shared" si="137"/>
        <v>45535</v>
      </c>
      <c r="K2524" s="116" t="s">
        <v>2175</v>
      </c>
    </row>
    <row r="2525" spans="1:11" x14ac:dyDescent="0.15">
      <c r="A2525" s="7" t="s">
        <v>2620</v>
      </c>
      <c r="B2525" s="66">
        <v>45509</v>
      </c>
      <c r="C2525" s="113" t="s">
        <v>3826</v>
      </c>
      <c r="D2525" s="126" t="s">
        <v>3827</v>
      </c>
      <c r="E2525" s="91">
        <v>0</v>
      </c>
      <c r="F2525" s="91">
        <v>3138.9</v>
      </c>
      <c r="G2525" s="92">
        <f t="shared" si="136"/>
        <v>200487.47999999931</v>
      </c>
      <c r="H2525" s="170"/>
      <c r="I2525" s="94">
        <f t="shared" si="138"/>
        <v>3138.9</v>
      </c>
      <c r="J2525" s="115">
        <f t="shared" si="137"/>
        <v>45535</v>
      </c>
      <c r="K2525" s="116" t="s">
        <v>2175</v>
      </c>
    </row>
    <row r="2526" spans="1:11" x14ac:dyDescent="0.15">
      <c r="A2526" s="7" t="s">
        <v>2622</v>
      </c>
      <c r="B2526" s="66">
        <v>45509</v>
      </c>
      <c r="C2526" s="113" t="s">
        <v>1905</v>
      </c>
      <c r="D2526" s="126" t="s">
        <v>4205</v>
      </c>
      <c r="E2526" s="91">
        <v>5307.97</v>
      </c>
      <c r="F2526" s="91">
        <v>0</v>
      </c>
      <c r="G2526" s="92">
        <f t="shared" si="136"/>
        <v>195179.50999999931</v>
      </c>
      <c r="H2526" s="170"/>
      <c r="I2526" s="94">
        <f t="shared" si="138"/>
        <v>-5307.97</v>
      </c>
      <c r="J2526" s="115">
        <f t="shared" si="137"/>
        <v>45535</v>
      </c>
      <c r="K2526" s="116" t="s">
        <v>1882</v>
      </c>
    </row>
    <row r="2527" spans="1:11" x14ac:dyDescent="0.15">
      <c r="A2527" s="7" t="s">
        <v>2620</v>
      </c>
      <c r="B2527" s="66">
        <v>45509</v>
      </c>
      <c r="C2527" s="113" t="s">
        <v>3369</v>
      </c>
      <c r="D2527" s="126" t="s">
        <v>4206</v>
      </c>
      <c r="E2527" s="91">
        <v>4863.6000000000004</v>
      </c>
      <c r="F2527" s="91">
        <v>0</v>
      </c>
      <c r="G2527" s="92">
        <f t="shared" si="136"/>
        <v>190315.90999999931</v>
      </c>
      <c r="H2527" s="170"/>
      <c r="I2527" s="94">
        <f t="shared" si="138"/>
        <v>-4863.6000000000004</v>
      </c>
      <c r="J2527" s="115">
        <f t="shared" si="137"/>
        <v>45535</v>
      </c>
      <c r="K2527" s="116" t="s">
        <v>13</v>
      </c>
    </row>
    <row r="2528" spans="1:11" x14ac:dyDescent="0.15">
      <c r="A2528" s="7" t="s">
        <v>2620</v>
      </c>
      <c r="B2528" s="66">
        <v>45509</v>
      </c>
      <c r="C2528" s="113" t="s">
        <v>1912</v>
      </c>
      <c r="D2528" s="126" t="s">
        <v>4207</v>
      </c>
      <c r="E2528" s="91">
        <v>1710</v>
      </c>
      <c r="F2528" s="91">
        <v>0</v>
      </c>
      <c r="G2528" s="92">
        <f t="shared" si="136"/>
        <v>188605.90999999931</v>
      </c>
      <c r="H2528" s="170"/>
      <c r="I2528" s="94">
        <f t="shared" si="138"/>
        <v>-1710</v>
      </c>
      <c r="J2528" s="115">
        <f t="shared" si="137"/>
        <v>45535</v>
      </c>
      <c r="K2528" s="116" t="s">
        <v>13</v>
      </c>
    </row>
    <row r="2529" spans="1:11" x14ac:dyDescent="0.15">
      <c r="A2529" s="7" t="s">
        <v>2620</v>
      </c>
      <c r="B2529" s="66">
        <v>45511</v>
      </c>
      <c r="C2529" s="113" t="s">
        <v>2153</v>
      </c>
      <c r="D2529" s="126" t="s">
        <v>4208</v>
      </c>
      <c r="E2529" s="91">
        <v>1177.6199999999999</v>
      </c>
      <c r="F2529" s="91">
        <v>0</v>
      </c>
      <c r="G2529" s="92">
        <f t="shared" si="136"/>
        <v>187428.28999999931</v>
      </c>
      <c r="H2529" s="170"/>
      <c r="I2529" s="94">
        <f t="shared" si="138"/>
        <v>-1177.6199999999999</v>
      </c>
      <c r="J2529" s="115">
        <f t="shared" si="137"/>
        <v>45535</v>
      </c>
      <c r="K2529" s="116" t="s">
        <v>1873</v>
      </c>
    </row>
    <row r="2530" spans="1:11" x14ac:dyDescent="0.15">
      <c r="A2530" s="7" t="s">
        <v>2620</v>
      </c>
      <c r="B2530" s="66">
        <v>45511</v>
      </c>
      <c r="C2530" s="113" t="s">
        <v>4209</v>
      </c>
      <c r="D2530" s="126" t="s">
        <v>4210</v>
      </c>
      <c r="E2530" s="91">
        <v>450</v>
      </c>
      <c r="F2530" s="91">
        <v>0</v>
      </c>
      <c r="G2530" s="92">
        <f t="shared" si="136"/>
        <v>186978.28999999931</v>
      </c>
      <c r="H2530" s="170"/>
      <c r="I2530" s="94">
        <f t="shared" si="138"/>
        <v>-450</v>
      </c>
      <c r="J2530" s="115">
        <f t="shared" si="137"/>
        <v>45535</v>
      </c>
      <c r="K2530" s="116" t="s">
        <v>1874</v>
      </c>
    </row>
    <row r="2531" spans="1:11" x14ac:dyDescent="0.15">
      <c r="A2531" s="7" t="s">
        <v>2620</v>
      </c>
      <c r="B2531" s="66">
        <v>45511</v>
      </c>
      <c r="C2531" s="113" t="s">
        <v>3562</v>
      </c>
      <c r="D2531" s="126" t="s">
        <v>4211</v>
      </c>
      <c r="E2531" s="91">
        <v>478.14</v>
      </c>
      <c r="F2531" s="91">
        <v>0</v>
      </c>
      <c r="G2531" s="92">
        <f t="shared" si="136"/>
        <v>186500.1499999993</v>
      </c>
      <c r="H2531" s="170"/>
      <c r="I2531" s="94">
        <f t="shared" si="138"/>
        <v>-478.14</v>
      </c>
      <c r="J2531" s="115">
        <f t="shared" si="137"/>
        <v>45535</v>
      </c>
      <c r="K2531" s="116" t="s">
        <v>1880</v>
      </c>
    </row>
    <row r="2532" spans="1:11" x14ac:dyDescent="0.15">
      <c r="A2532" s="7" t="s">
        <v>2620</v>
      </c>
      <c r="B2532" s="66">
        <v>45511</v>
      </c>
      <c r="C2532" s="113" t="s">
        <v>2160</v>
      </c>
      <c r="D2532" s="126" t="s">
        <v>4212</v>
      </c>
      <c r="E2532" s="91">
        <v>228</v>
      </c>
      <c r="F2532" s="91">
        <v>0</v>
      </c>
      <c r="G2532" s="92">
        <f t="shared" si="136"/>
        <v>186272.1499999993</v>
      </c>
      <c r="H2532" s="170"/>
      <c r="I2532" s="94">
        <f t="shared" si="138"/>
        <v>-228</v>
      </c>
      <c r="J2532" s="115">
        <f t="shared" si="137"/>
        <v>45535</v>
      </c>
      <c r="K2532" s="116" t="s">
        <v>1873</v>
      </c>
    </row>
    <row r="2533" spans="1:11" x14ac:dyDescent="0.15">
      <c r="A2533" s="7" t="s">
        <v>2620</v>
      </c>
      <c r="B2533" s="66">
        <v>45511</v>
      </c>
      <c r="C2533" s="113" t="s">
        <v>1912</v>
      </c>
      <c r="D2533" s="126" t="s">
        <v>4213</v>
      </c>
      <c r="E2533" s="91">
        <v>2596.1799999999998</v>
      </c>
      <c r="F2533" s="91">
        <v>0</v>
      </c>
      <c r="G2533" s="92">
        <f t="shared" si="136"/>
        <v>183675.9699999993</v>
      </c>
      <c r="H2533" s="170"/>
      <c r="I2533" s="94">
        <f t="shared" si="138"/>
        <v>-2596.1799999999998</v>
      </c>
      <c r="J2533" s="115">
        <f t="shared" si="137"/>
        <v>45535</v>
      </c>
      <c r="K2533" s="116" t="s">
        <v>1877</v>
      </c>
    </row>
    <row r="2534" spans="1:11" x14ac:dyDescent="0.15">
      <c r="A2534" s="7" t="s">
        <v>2620</v>
      </c>
      <c r="B2534" s="66">
        <v>45511</v>
      </c>
      <c r="C2534" s="113" t="s">
        <v>1912</v>
      </c>
      <c r="D2534" s="126" t="s">
        <v>4214</v>
      </c>
      <c r="E2534" s="91">
        <v>1864.37</v>
      </c>
      <c r="F2534" s="91">
        <v>0</v>
      </c>
      <c r="G2534" s="92">
        <f t="shared" si="136"/>
        <v>181811.59999999931</v>
      </c>
      <c r="H2534" s="170"/>
      <c r="I2534" s="94">
        <f t="shared" si="138"/>
        <v>-1864.37</v>
      </c>
      <c r="J2534" s="115">
        <f t="shared" si="137"/>
        <v>45535</v>
      </c>
      <c r="K2534" s="116" t="s">
        <v>1877</v>
      </c>
    </row>
    <row r="2535" spans="1:11" x14ac:dyDescent="0.15">
      <c r="A2535" s="7" t="s">
        <v>2620</v>
      </c>
      <c r="B2535" s="66">
        <v>45511</v>
      </c>
      <c r="C2535" s="113" t="s">
        <v>1912</v>
      </c>
      <c r="D2535" s="126" t="s">
        <v>4215</v>
      </c>
      <c r="E2535" s="91">
        <v>1637.86</v>
      </c>
      <c r="F2535" s="91">
        <v>0</v>
      </c>
      <c r="G2535" s="92">
        <f t="shared" si="136"/>
        <v>180173.73999999932</v>
      </c>
      <c r="H2535" s="170"/>
      <c r="I2535" s="94">
        <f t="shared" si="138"/>
        <v>-1637.86</v>
      </c>
      <c r="J2535" s="115">
        <f t="shared" si="137"/>
        <v>45535</v>
      </c>
      <c r="K2535" s="116" t="s">
        <v>1877</v>
      </c>
    </row>
    <row r="2536" spans="1:11" x14ac:dyDescent="0.15">
      <c r="A2536" s="7" t="s">
        <v>2620</v>
      </c>
      <c r="B2536" s="66">
        <v>45511</v>
      </c>
      <c r="C2536" s="113" t="s">
        <v>1912</v>
      </c>
      <c r="D2536" s="126" t="s">
        <v>4216</v>
      </c>
      <c r="E2536" s="91">
        <v>3641.62</v>
      </c>
      <c r="F2536" s="91">
        <v>0</v>
      </c>
      <c r="G2536" s="92">
        <f t="shared" ref="G2536:G2599" si="139">G2535+F2536-E2536</f>
        <v>176532.11999999933</v>
      </c>
      <c r="H2536" s="170"/>
      <c r="I2536" s="94">
        <f t="shared" si="138"/>
        <v>-3641.62</v>
      </c>
      <c r="J2536" s="115">
        <f t="shared" ref="J2536:J2599" si="140">EOMONTH(B2536,0)</f>
        <v>45535</v>
      </c>
      <c r="K2536" s="116" t="s">
        <v>1877</v>
      </c>
    </row>
    <row r="2537" spans="1:11" x14ac:dyDescent="0.15">
      <c r="A2537" s="7" t="s">
        <v>2620</v>
      </c>
      <c r="B2537" s="66">
        <v>45511</v>
      </c>
      <c r="C2537" s="113" t="s">
        <v>1912</v>
      </c>
      <c r="D2537" s="126" t="s">
        <v>4217</v>
      </c>
      <c r="E2537" s="91">
        <v>5941.2</v>
      </c>
      <c r="F2537" s="91">
        <v>0</v>
      </c>
      <c r="G2537" s="92">
        <f t="shared" si="139"/>
        <v>170590.91999999931</v>
      </c>
      <c r="H2537" s="170"/>
      <c r="I2537" s="94">
        <f t="shared" si="138"/>
        <v>-5941.2</v>
      </c>
      <c r="J2537" s="115">
        <f t="shared" si="140"/>
        <v>45535</v>
      </c>
      <c r="K2537" s="116" t="s">
        <v>1877</v>
      </c>
    </row>
    <row r="2538" spans="1:11" x14ac:dyDescent="0.15">
      <c r="A2538" s="7" t="s">
        <v>2620</v>
      </c>
      <c r="B2538" s="66">
        <v>45511</v>
      </c>
      <c r="C2538" s="113" t="s">
        <v>1912</v>
      </c>
      <c r="D2538" s="126" t="s">
        <v>4218</v>
      </c>
      <c r="E2538" s="91">
        <v>600</v>
      </c>
      <c r="F2538" s="91">
        <v>0</v>
      </c>
      <c r="G2538" s="92">
        <f t="shared" si="139"/>
        <v>169990.91999999931</v>
      </c>
      <c r="H2538" s="170"/>
      <c r="I2538" s="94">
        <f t="shared" si="138"/>
        <v>-600</v>
      </c>
      <c r="J2538" s="115">
        <f t="shared" si="140"/>
        <v>45535</v>
      </c>
      <c r="K2538" s="116" t="s">
        <v>1874</v>
      </c>
    </row>
    <row r="2539" spans="1:11" x14ac:dyDescent="0.15">
      <c r="A2539" s="7" t="s">
        <v>2620</v>
      </c>
      <c r="B2539" s="66">
        <v>45511</v>
      </c>
      <c r="C2539" s="113" t="s">
        <v>1912</v>
      </c>
      <c r="D2539" s="126" t="s">
        <v>4219</v>
      </c>
      <c r="E2539" s="91">
        <v>1578</v>
      </c>
      <c r="F2539" s="91">
        <v>0</v>
      </c>
      <c r="G2539" s="92">
        <f t="shared" si="139"/>
        <v>168412.91999999931</v>
      </c>
      <c r="H2539" s="170"/>
      <c r="I2539" s="94">
        <f t="shared" si="138"/>
        <v>-1578</v>
      </c>
      <c r="J2539" s="115">
        <f t="shared" si="140"/>
        <v>45535</v>
      </c>
      <c r="K2539" s="116" t="s">
        <v>1877</v>
      </c>
    </row>
    <row r="2540" spans="1:11" x14ac:dyDescent="0.15">
      <c r="A2540" s="7" t="s">
        <v>2620</v>
      </c>
      <c r="B2540" s="66">
        <v>45511</v>
      </c>
      <c r="C2540" s="113" t="s">
        <v>1912</v>
      </c>
      <c r="D2540" s="126" t="s">
        <v>4220</v>
      </c>
      <c r="E2540" s="91">
        <v>5835.45</v>
      </c>
      <c r="F2540" s="91">
        <v>0</v>
      </c>
      <c r="G2540" s="92">
        <f t="shared" si="139"/>
        <v>162577.4699999993</v>
      </c>
      <c r="H2540" s="170"/>
      <c r="I2540" s="94">
        <f t="shared" si="138"/>
        <v>-5835.45</v>
      </c>
      <c r="J2540" s="115">
        <f t="shared" si="140"/>
        <v>45535</v>
      </c>
      <c r="K2540" s="116" t="s">
        <v>1874</v>
      </c>
    </row>
    <row r="2541" spans="1:11" x14ac:dyDescent="0.15">
      <c r="A2541" s="7" t="s">
        <v>2620</v>
      </c>
      <c r="B2541" s="66">
        <v>45511</v>
      </c>
      <c r="C2541" s="113" t="s">
        <v>1922</v>
      </c>
      <c r="D2541" s="126" t="s">
        <v>4221</v>
      </c>
      <c r="E2541" s="91">
        <v>379</v>
      </c>
      <c r="F2541" s="91">
        <v>0</v>
      </c>
      <c r="G2541" s="92">
        <f t="shared" si="139"/>
        <v>162198.4699999993</v>
      </c>
      <c r="H2541" s="170"/>
      <c r="I2541" s="94">
        <f t="shared" si="138"/>
        <v>-379</v>
      </c>
      <c r="J2541" s="115">
        <f t="shared" si="140"/>
        <v>45535</v>
      </c>
      <c r="K2541" s="116" t="s">
        <v>13</v>
      </c>
    </row>
    <row r="2542" spans="1:11" x14ac:dyDescent="0.15">
      <c r="A2542" s="7" t="s">
        <v>2620</v>
      </c>
      <c r="B2542" s="66">
        <v>45511</v>
      </c>
      <c r="C2542" s="113" t="s">
        <v>2197</v>
      </c>
      <c r="D2542" s="126" t="s">
        <v>4222</v>
      </c>
      <c r="E2542" s="91">
        <v>3089.54</v>
      </c>
      <c r="F2542" s="91">
        <v>0</v>
      </c>
      <c r="G2542" s="92">
        <f t="shared" si="139"/>
        <v>159108.92999999929</v>
      </c>
      <c r="H2542" s="170"/>
      <c r="I2542" s="94">
        <f t="shared" si="138"/>
        <v>-3089.54</v>
      </c>
      <c r="J2542" s="115">
        <f t="shared" si="140"/>
        <v>45535</v>
      </c>
      <c r="K2542" s="116" t="s">
        <v>1872</v>
      </c>
    </row>
    <row r="2543" spans="1:11" x14ac:dyDescent="0.15">
      <c r="A2543" s="7" t="s">
        <v>2619</v>
      </c>
      <c r="B2543" s="66">
        <v>45511</v>
      </c>
      <c r="C2543" s="113" t="s">
        <v>1962</v>
      </c>
      <c r="D2543" s="126" t="s">
        <v>4223</v>
      </c>
      <c r="E2543" s="91">
        <v>0</v>
      </c>
      <c r="F2543" s="91">
        <v>2400</v>
      </c>
      <c r="G2543" s="92">
        <f t="shared" si="139"/>
        <v>161508.92999999929</v>
      </c>
      <c r="H2543" s="170"/>
      <c r="I2543" s="94">
        <f t="shared" si="138"/>
        <v>2400</v>
      </c>
      <c r="J2543" s="115">
        <f t="shared" si="140"/>
        <v>45535</v>
      </c>
      <c r="K2543" s="116" t="s">
        <v>1866</v>
      </c>
    </row>
    <row r="2544" spans="1:11" x14ac:dyDescent="0.15">
      <c r="A2544" s="7" t="s">
        <v>2619</v>
      </c>
      <c r="B2544" s="66">
        <v>45512</v>
      </c>
      <c r="C2544" s="113" t="s">
        <v>4224</v>
      </c>
      <c r="D2544" s="126" t="s">
        <v>4225</v>
      </c>
      <c r="E2544" s="91">
        <v>18600</v>
      </c>
      <c r="F2544" s="91">
        <v>0</v>
      </c>
      <c r="G2544" s="92">
        <f t="shared" si="139"/>
        <v>142908.92999999929</v>
      </c>
      <c r="H2544" s="170"/>
      <c r="I2544" s="94">
        <f t="shared" si="138"/>
        <v>-18600</v>
      </c>
      <c r="J2544" s="115">
        <f t="shared" si="140"/>
        <v>45535</v>
      </c>
      <c r="K2544" s="116" t="s">
        <v>13</v>
      </c>
    </row>
    <row r="2545" spans="1:11" x14ac:dyDescent="0.15">
      <c r="A2545" s="7" t="s">
        <v>2619</v>
      </c>
      <c r="B2545" s="66">
        <v>45513</v>
      </c>
      <c r="C2545" s="113" t="s">
        <v>3123</v>
      </c>
      <c r="D2545" s="126" t="s">
        <v>4226</v>
      </c>
      <c r="E2545" s="91">
        <v>0</v>
      </c>
      <c r="F2545" s="91">
        <v>1500</v>
      </c>
      <c r="G2545" s="92">
        <f t="shared" si="139"/>
        <v>144408.92999999929</v>
      </c>
      <c r="H2545" s="170"/>
      <c r="I2545" s="94">
        <f t="shared" si="138"/>
        <v>1500</v>
      </c>
      <c r="J2545" s="115">
        <f t="shared" si="140"/>
        <v>45535</v>
      </c>
      <c r="K2545" s="116" t="s">
        <v>1866</v>
      </c>
    </row>
    <row r="2546" spans="1:11" x14ac:dyDescent="0.15">
      <c r="A2546" s="7" t="s">
        <v>2619</v>
      </c>
      <c r="B2546" s="66">
        <v>45513</v>
      </c>
      <c r="C2546" s="113" t="s">
        <v>3396</v>
      </c>
      <c r="D2546" s="126" t="s">
        <v>4227</v>
      </c>
      <c r="E2546" s="91">
        <v>0</v>
      </c>
      <c r="F2546" s="91">
        <v>1200</v>
      </c>
      <c r="G2546" s="92">
        <f t="shared" si="139"/>
        <v>145608.92999999929</v>
      </c>
      <c r="H2546" s="170"/>
      <c r="I2546" s="94">
        <f t="shared" si="138"/>
        <v>1200</v>
      </c>
      <c r="J2546" s="115">
        <f t="shared" si="140"/>
        <v>45535</v>
      </c>
      <c r="K2546" s="116" t="s">
        <v>1866</v>
      </c>
    </row>
    <row r="2547" spans="1:11" x14ac:dyDescent="0.15">
      <c r="A2547" s="7" t="s">
        <v>2619</v>
      </c>
      <c r="B2547" s="66">
        <v>45513</v>
      </c>
      <c r="C2547" s="113" t="s">
        <v>2068</v>
      </c>
      <c r="D2547" s="126" t="s">
        <v>4228</v>
      </c>
      <c r="E2547" s="91">
        <v>0</v>
      </c>
      <c r="F2547" s="91">
        <v>30000</v>
      </c>
      <c r="G2547" s="92">
        <f t="shared" si="139"/>
        <v>175608.92999999929</v>
      </c>
      <c r="H2547" s="170"/>
      <c r="I2547" s="94">
        <f t="shared" si="138"/>
        <v>30000</v>
      </c>
      <c r="J2547" s="115">
        <f t="shared" si="140"/>
        <v>45535</v>
      </c>
      <c r="K2547" s="116" t="s">
        <v>1866</v>
      </c>
    </row>
    <row r="2548" spans="1:11" x14ac:dyDescent="0.15">
      <c r="A2548" s="7" t="s">
        <v>2619</v>
      </c>
      <c r="B2548" s="66">
        <v>45513</v>
      </c>
      <c r="C2548" s="113" t="s">
        <v>2068</v>
      </c>
      <c r="D2548" s="126" t="s">
        <v>4229</v>
      </c>
      <c r="E2548" s="91">
        <v>0</v>
      </c>
      <c r="F2548" s="91">
        <v>30000</v>
      </c>
      <c r="G2548" s="92">
        <f t="shared" si="139"/>
        <v>205608.92999999929</v>
      </c>
      <c r="H2548" s="170"/>
      <c r="I2548" s="94">
        <f t="shared" si="138"/>
        <v>30000</v>
      </c>
      <c r="J2548" s="115">
        <f t="shared" si="140"/>
        <v>45535</v>
      </c>
      <c r="K2548" s="116" t="s">
        <v>1866</v>
      </c>
    </row>
    <row r="2549" spans="1:11" x14ac:dyDescent="0.15">
      <c r="A2549" s="7" t="s">
        <v>2619</v>
      </c>
      <c r="B2549" s="66">
        <v>45513</v>
      </c>
      <c r="C2549" s="113" t="s">
        <v>2068</v>
      </c>
      <c r="D2549" s="126" t="s">
        <v>4230</v>
      </c>
      <c r="E2549" s="91">
        <v>0</v>
      </c>
      <c r="F2549" s="91">
        <v>30000</v>
      </c>
      <c r="G2549" s="92">
        <f t="shared" si="139"/>
        <v>235608.92999999929</v>
      </c>
      <c r="H2549" s="170"/>
      <c r="I2549" s="94">
        <f t="shared" si="138"/>
        <v>30000</v>
      </c>
      <c r="J2549" s="115">
        <f t="shared" si="140"/>
        <v>45535</v>
      </c>
      <c r="K2549" s="116" t="s">
        <v>1866</v>
      </c>
    </row>
    <row r="2550" spans="1:11" x14ac:dyDescent="0.15">
      <c r="A2550" s="7" t="s">
        <v>2619</v>
      </c>
      <c r="B2550" s="66">
        <v>45513</v>
      </c>
      <c r="C2550" s="113" t="s">
        <v>3383</v>
      </c>
      <c r="D2550" s="126" t="s">
        <v>4231</v>
      </c>
      <c r="E2550" s="91">
        <v>0</v>
      </c>
      <c r="F2550" s="91">
        <v>1560</v>
      </c>
      <c r="G2550" s="92">
        <f t="shared" si="139"/>
        <v>237168.92999999929</v>
      </c>
      <c r="H2550" s="170"/>
      <c r="I2550" s="94">
        <f t="shared" si="138"/>
        <v>1560</v>
      </c>
      <c r="J2550" s="115">
        <f t="shared" si="140"/>
        <v>45535</v>
      </c>
      <c r="K2550" s="116" t="s">
        <v>1866</v>
      </c>
    </row>
    <row r="2551" spans="1:11" x14ac:dyDescent="0.15">
      <c r="A2551" s="7" t="s">
        <v>2619</v>
      </c>
      <c r="B2551" s="66">
        <v>45516</v>
      </c>
      <c r="C2551" s="113" t="s">
        <v>1870</v>
      </c>
      <c r="D2551" s="126"/>
      <c r="E2551" s="91">
        <v>4000</v>
      </c>
      <c r="F2551" s="91">
        <v>0</v>
      </c>
      <c r="G2551" s="92">
        <f t="shared" si="139"/>
        <v>233168.92999999929</v>
      </c>
      <c r="H2551" s="170"/>
      <c r="I2551" s="94">
        <f t="shared" si="138"/>
        <v>-4000</v>
      </c>
      <c r="J2551" s="115">
        <f t="shared" si="140"/>
        <v>45535</v>
      </c>
      <c r="K2551" s="116" t="s">
        <v>1866</v>
      </c>
    </row>
    <row r="2552" spans="1:11" x14ac:dyDescent="0.15">
      <c r="A2552" s="7" t="s">
        <v>2619</v>
      </c>
      <c r="B2552" s="66">
        <v>45516</v>
      </c>
      <c r="C2552" s="113" t="s">
        <v>1870</v>
      </c>
      <c r="D2552" s="126"/>
      <c r="E2552" s="91">
        <v>0</v>
      </c>
      <c r="F2552" s="91">
        <v>4000</v>
      </c>
      <c r="G2552" s="92">
        <f t="shared" si="139"/>
        <v>237168.92999999929</v>
      </c>
      <c r="H2552" s="170"/>
      <c r="I2552" s="94">
        <f t="shared" si="138"/>
        <v>4000</v>
      </c>
      <c r="J2552" s="115">
        <f t="shared" si="140"/>
        <v>45535</v>
      </c>
      <c r="K2552" s="116" t="s">
        <v>1866</v>
      </c>
    </row>
    <row r="2553" spans="1:11" x14ac:dyDescent="0.15">
      <c r="A2553" s="7" t="s">
        <v>2619</v>
      </c>
      <c r="B2553" s="66">
        <v>45516</v>
      </c>
      <c r="C2553" s="113" t="s">
        <v>2062</v>
      </c>
      <c r="D2553" s="126" t="s">
        <v>4232</v>
      </c>
      <c r="E2553" s="91">
        <v>0</v>
      </c>
      <c r="F2553" s="91">
        <v>4000</v>
      </c>
      <c r="G2553" s="92">
        <f t="shared" si="139"/>
        <v>241168.92999999929</v>
      </c>
      <c r="H2553" s="170"/>
      <c r="I2553" s="94">
        <f t="shared" si="138"/>
        <v>4000</v>
      </c>
      <c r="J2553" s="115">
        <f t="shared" si="140"/>
        <v>45535</v>
      </c>
      <c r="K2553" s="116" t="s">
        <v>1866</v>
      </c>
    </row>
    <row r="2554" spans="1:11" x14ac:dyDescent="0.15">
      <c r="A2554" s="7" t="s">
        <v>2619</v>
      </c>
      <c r="B2554" s="66">
        <v>45516</v>
      </c>
      <c r="C2554" s="113" t="s">
        <v>2062</v>
      </c>
      <c r="D2554" s="126" t="s">
        <v>4233</v>
      </c>
      <c r="E2554" s="91">
        <v>0</v>
      </c>
      <c r="F2554" s="91">
        <v>4000</v>
      </c>
      <c r="G2554" s="92">
        <f t="shared" si="139"/>
        <v>245168.92999999929</v>
      </c>
      <c r="H2554" s="170"/>
      <c r="I2554" s="94">
        <f t="shared" si="138"/>
        <v>4000</v>
      </c>
      <c r="J2554" s="115">
        <f t="shared" si="140"/>
        <v>45535</v>
      </c>
      <c r="K2554" s="116" t="s">
        <v>1866</v>
      </c>
    </row>
    <row r="2555" spans="1:11" x14ac:dyDescent="0.15">
      <c r="A2555" s="7" t="s">
        <v>2619</v>
      </c>
      <c r="B2555" s="66">
        <v>45516</v>
      </c>
      <c r="C2555" s="113" t="s">
        <v>2062</v>
      </c>
      <c r="D2555" s="126" t="s">
        <v>4234</v>
      </c>
      <c r="E2555" s="91">
        <v>0</v>
      </c>
      <c r="F2555" s="91">
        <v>4000</v>
      </c>
      <c r="G2555" s="92">
        <f t="shared" si="139"/>
        <v>249168.92999999929</v>
      </c>
      <c r="H2555" s="170"/>
      <c r="I2555" s="94">
        <f t="shared" si="138"/>
        <v>4000</v>
      </c>
      <c r="J2555" s="115">
        <f t="shared" si="140"/>
        <v>45535</v>
      </c>
      <c r="K2555" s="116" t="s">
        <v>1866</v>
      </c>
    </row>
    <row r="2556" spans="1:11" x14ac:dyDescent="0.15">
      <c r="A2556" s="7" t="s">
        <v>2619</v>
      </c>
      <c r="B2556" s="66">
        <v>45516</v>
      </c>
      <c r="C2556" s="113" t="s">
        <v>4235</v>
      </c>
      <c r="D2556" s="126" t="s">
        <v>4236</v>
      </c>
      <c r="E2556" s="91">
        <v>363</v>
      </c>
      <c r="F2556" s="91">
        <v>0</v>
      </c>
      <c r="G2556" s="92">
        <f t="shared" si="139"/>
        <v>248805.92999999929</v>
      </c>
      <c r="H2556" s="170"/>
      <c r="I2556" s="94">
        <f t="shared" si="138"/>
        <v>-363</v>
      </c>
      <c r="J2556" s="115">
        <f t="shared" si="140"/>
        <v>45535</v>
      </c>
      <c r="K2556" s="116" t="s">
        <v>13</v>
      </c>
    </row>
    <row r="2557" spans="1:11" x14ac:dyDescent="0.15">
      <c r="A2557" s="7" t="s">
        <v>2619</v>
      </c>
      <c r="B2557" s="66">
        <v>45516</v>
      </c>
      <c r="C2557" s="113" t="s">
        <v>1905</v>
      </c>
      <c r="D2557" s="126" t="s">
        <v>4237</v>
      </c>
      <c r="E2557" s="91">
        <v>0</v>
      </c>
      <c r="F2557" s="91">
        <v>2925.78</v>
      </c>
      <c r="G2557" s="92">
        <f t="shared" si="139"/>
        <v>251731.70999999929</v>
      </c>
      <c r="H2557" s="170"/>
      <c r="I2557" s="94">
        <f t="shared" si="138"/>
        <v>2925.78</v>
      </c>
      <c r="J2557" s="115">
        <f t="shared" si="140"/>
        <v>45535</v>
      </c>
      <c r="K2557" s="116" t="s">
        <v>1882</v>
      </c>
    </row>
    <row r="2558" spans="1:11" x14ac:dyDescent="0.15">
      <c r="A2558" s="7" t="s">
        <v>2620</v>
      </c>
      <c r="B2558" s="66">
        <v>45516</v>
      </c>
      <c r="C2558" s="113" t="s">
        <v>2062</v>
      </c>
      <c r="D2558" s="126" t="s">
        <v>4238</v>
      </c>
      <c r="E2558" s="91">
        <v>0</v>
      </c>
      <c r="F2558" s="91">
        <v>1172.46</v>
      </c>
      <c r="G2558" s="92">
        <f t="shared" si="139"/>
        <v>252904.16999999929</v>
      </c>
      <c r="H2558" s="170"/>
      <c r="I2558" s="94">
        <f t="shared" si="138"/>
        <v>1172.46</v>
      </c>
      <c r="J2558" s="115">
        <f t="shared" si="140"/>
        <v>45535</v>
      </c>
      <c r="K2558" s="116" t="s">
        <v>2175</v>
      </c>
    </row>
    <row r="2559" spans="1:11" x14ac:dyDescent="0.15">
      <c r="A2559" s="7" t="s">
        <v>2620</v>
      </c>
      <c r="B2559" s="66">
        <v>45516</v>
      </c>
      <c r="C2559" s="113" t="s">
        <v>2062</v>
      </c>
      <c r="D2559" s="126" t="s">
        <v>4239</v>
      </c>
      <c r="E2559" s="91">
        <v>0</v>
      </c>
      <c r="F2559" s="91">
        <v>1172.46</v>
      </c>
      <c r="G2559" s="92">
        <f t="shared" si="139"/>
        <v>254076.62999999928</v>
      </c>
      <c r="H2559" s="170"/>
      <c r="I2559" s="94">
        <f t="shared" si="138"/>
        <v>1172.46</v>
      </c>
      <c r="J2559" s="115">
        <f t="shared" si="140"/>
        <v>45535</v>
      </c>
      <c r="K2559" s="116" t="s">
        <v>2175</v>
      </c>
    </row>
    <row r="2560" spans="1:11" x14ac:dyDescent="0.15">
      <c r="A2560" s="7" t="s">
        <v>2620</v>
      </c>
      <c r="B2560" s="66">
        <v>45516</v>
      </c>
      <c r="C2560" s="113" t="s">
        <v>2062</v>
      </c>
      <c r="D2560" s="126" t="s">
        <v>4240</v>
      </c>
      <c r="E2560" s="91">
        <v>0</v>
      </c>
      <c r="F2560" s="91">
        <v>1172.46</v>
      </c>
      <c r="G2560" s="92">
        <f t="shared" si="139"/>
        <v>255249.08999999927</v>
      </c>
      <c r="H2560" s="170"/>
      <c r="I2560" s="94">
        <f t="shared" si="138"/>
        <v>1172.46</v>
      </c>
      <c r="J2560" s="115">
        <f t="shared" si="140"/>
        <v>45535</v>
      </c>
      <c r="K2560" s="116" t="s">
        <v>2175</v>
      </c>
    </row>
    <row r="2561" spans="1:11" x14ac:dyDescent="0.15">
      <c r="A2561" s="7" t="s">
        <v>2620</v>
      </c>
      <c r="B2561" s="66">
        <v>45516</v>
      </c>
      <c r="C2561" s="113" t="s">
        <v>2062</v>
      </c>
      <c r="D2561" s="126" t="s">
        <v>4241</v>
      </c>
      <c r="E2561" s="91">
        <v>0</v>
      </c>
      <c r="F2561" s="91">
        <v>1172.46</v>
      </c>
      <c r="G2561" s="92">
        <f t="shared" si="139"/>
        <v>256421.54999999926</v>
      </c>
      <c r="H2561" s="170"/>
      <c r="I2561" s="94">
        <f t="shared" si="138"/>
        <v>1172.46</v>
      </c>
      <c r="J2561" s="115">
        <f t="shared" si="140"/>
        <v>45535</v>
      </c>
      <c r="K2561" s="116" t="s">
        <v>2175</v>
      </c>
    </row>
    <row r="2562" spans="1:11" x14ac:dyDescent="0.15">
      <c r="A2562" s="7" t="s">
        <v>2620</v>
      </c>
      <c r="B2562" s="66">
        <v>45516</v>
      </c>
      <c r="C2562" s="113" t="s">
        <v>2062</v>
      </c>
      <c r="D2562" s="126" t="s">
        <v>4242</v>
      </c>
      <c r="E2562" s="91">
        <v>0</v>
      </c>
      <c r="F2562" s="91">
        <v>1172.46</v>
      </c>
      <c r="G2562" s="92">
        <f t="shared" si="139"/>
        <v>257594.00999999925</v>
      </c>
      <c r="H2562" s="170"/>
      <c r="I2562" s="94">
        <f t="shared" si="138"/>
        <v>1172.46</v>
      </c>
      <c r="J2562" s="115">
        <f t="shared" si="140"/>
        <v>45535</v>
      </c>
      <c r="K2562" s="116" t="s">
        <v>2175</v>
      </c>
    </row>
    <row r="2563" spans="1:11" x14ac:dyDescent="0.15">
      <c r="A2563" s="7" t="s">
        <v>2620</v>
      </c>
      <c r="B2563" s="66">
        <v>45516</v>
      </c>
      <c r="C2563" s="113" t="s">
        <v>1905</v>
      </c>
      <c r="D2563" s="126" t="s">
        <v>4243</v>
      </c>
      <c r="E2563" s="91">
        <v>2925.78</v>
      </c>
      <c r="F2563" s="91">
        <v>0</v>
      </c>
      <c r="G2563" s="92">
        <f t="shared" si="139"/>
        <v>254668.22999999925</v>
      </c>
      <c r="H2563" s="170"/>
      <c r="I2563" s="94">
        <f t="shared" si="138"/>
        <v>-2925.78</v>
      </c>
      <c r="J2563" s="115">
        <f t="shared" si="140"/>
        <v>45535</v>
      </c>
      <c r="K2563" s="116" t="s">
        <v>1882</v>
      </c>
    </row>
    <row r="2564" spans="1:11" x14ac:dyDescent="0.15">
      <c r="A2564" s="7" t="s">
        <v>2620</v>
      </c>
      <c r="B2564" s="66">
        <v>45516</v>
      </c>
      <c r="C2564" s="113" t="s">
        <v>1870</v>
      </c>
      <c r="D2564" s="126"/>
      <c r="E2564" s="91">
        <v>1172.46</v>
      </c>
      <c r="F2564" s="91">
        <v>0</v>
      </c>
      <c r="G2564" s="92">
        <f t="shared" si="139"/>
        <v>253495.76999999926</v>
      </c>
      <c r="H2564" s="170"/>
      <c r="I2564" s="94">
        <f t="shared" si="138"/>
        <v>-1172.46</v>
      </c>
      <c r="J2564" s="115">
        <f t="shared" si="140"/>
        <v>45535</v>
      </c>
      <c r="K2564" s="116" t="s">
        <v>1866</v>
      </c>
    </row>
    <row r="2565" spans="1:11" x14ac:dyDescent="0.15">
      <c r="A2565" s="7" t="s">
        <v>2620</v>
      </c>
      <c r="B2565" s="66">
        <v>45516</v>
      </c>
      <c r="C2565" s="113" t="s">
        <v>1870</v>
      </c>
      <c r="D2565" s="126"/>
      <c r="E2565" s="91">
        <v>0</v>
      </c>
      <c r="F2565" s="91">
        <v>1172.46</v>
      </c>
      <c r="G2565" s="92">
        <f t="shared" si="139"/>
        <v>254668.22999999925</v>
      </c>
      <c r="H2565" s="170"/>
      <c r="I2565" s="94">
        <f t="shared" si="138"/>
        <v>1172.46</v>
      </c>
      <c r="J2565" s="115">
        <f t="shared" si="140"/>
        <v>45535</v>
      </c>
      <c r="K2565" s="116" t="s">
        <v>1866</v>
      </c>
    </row>
    <row r="2566" spans="1:11" x14ac:dyDescent="0.15">
      <c r="A2566" s="7" t="s">
        <v>2619</v>
      </c>
      <c r="B2566" s="66">
        <v>45517</v>
      </c>
      <c r="C2566" s="113" t="s">
        <v>4244</v>
      </c>
      <c r="D2566" s="126" t="s">
        <v>4245</v>
      </c>
      <c r="E2566" s="91">
        <v>0</v>
      </c>
      <c r="F2566" s="91">
        <v>15890.53</v>
      </c>
      <c r="G2566" s="92">
        <f t="shared" si="139"/>
        <v>270558.75999999925</v>
      </c>
      <c r="H2566" s="170"/>
      <c r="I2566" s="94">
        <f t="shared" si="138"/>
        <v>15890.53</v>
      </c>
      <c r="J2566" s="115">
        <f t="shared" si="140"/>
        <v>45535</v>
      </c>
      <c r="K2566" s="116" t="s">
        <v>1866</v>
      </c>
    </row>
    <row r="2567" spans="1:11" x14ac:dyDescent="0.15">
      <c r="A2567" s="7" t="s">
        <v>2619</v>
      </c>
      <c r="B2567" s="66">
        <v>45517</v>
      </c>
      <c r="C2567" s="113" t="s">
        <v>4244</v>
      </c>
      <c r="D2567" s="126" t="s">
        <v>4246</v>
      </c>
      <c r="E2567" s="91">
        <v>0</v>
      </c>
      <c r="F2567" s="91">
        <v>1031.77</v>
      </c>
      <c r="G2567" s="92">
        <f t="shared" si="139"/>
        <v>271590.52999999927</v>
      </c>
      <c r="H2567" s="170"/>
      <c r="I2567" s="94">
        <f t="shared" ref="I2567:I2630" si="141">-E2567+F2567</f>
        <v>1031.77</v>
      </c>
      <c r="J2567" s="115">
        <f t="shared" si="140"/>
        <v>45535</v>
      </c>
      <c r="K2567" s="116" t="s">
        <v>1866</v>
      </c>
    </row>
    <row r="2568" spans="1:11" x14ac:dyDescent="0.15">
      <c r="A2568" s="7" t="s">
        <v>2619</v>
      </c>
      <c r="B2568" s="66">
        <v>45518</v>
      </c>
      <c r="C2568" s="113" t="s">
        <v>3396</v>
      </c>
      <c r="D2568" s="126" t="s">
        <v>4247</v>
      </c>
      <c r="E2568" s="91">
        <v>0</v>
      </c>
      <c r="F2568" s="91">
        <v>1800</v>
      </c>
      <c r="G2568" s="92">
        <f t="shared" si="139"/>
        <v>273390.52999999927</v>
      </c>
      <c r="H2568" s="170"/>
      <c r="I2568" s="94">
        <f t="shared" si="141"/>
        <v>1800</v>
      </c>
      <c r="J2568" s="115">
        <f t="shared" si="140"/>
        <v>45535</v>
      </c>
      <c r="K2568" s="116" t="s">
        <v>1868</v>
      </c>
    </row>
    <row r="2569" spans="1:11" x14ac:dyDescent="0.15">
      <c r="A2569" s="7" t="s">
        <v>2619</v>
      </c>
      <c r="B2569" s="66">
        <v>45519</v>
      </c>
      <c r="C2569" s="113" t="s">
        <v>2643</v>
      </c>
      <c r="D2569" s="126" t="s">
        <v>4248</v>
      </c>
      <c r="E2569" s="91">
        <v>0</v>
      </c>
      <c r="F2569" s="91">
        <v>11500</v>
      </c>
      <c r="G2569" s="92">
        <f t="shared" si="139"/>
        <v>284890.52999999927</v>
      </c>
      <c r="H2569" s="170"/>
      <c r="I2569" s="94">
        <f t="shared" si="141"/>
        <v>11500</v>
      </c>
      <c r="J2569" s="115">
        <f t="shared" si="140"/>
        <v>45535</v>
      </c>
      <c r="K2569" s="116" t="s">
        <v>1866</v>
      </c>
    </row>
    <row r="2570" spans="1:11" x14ac:dyDescent="0.15">
      <c r="A2570" s="7" t="s">
        <v>2619</v>
      </c>
      <c r="B2570" s="66">
        <v>45523</v>
      </c>
      <c r="C2570" s="113" t="s">
        <v>2985</v>
      </c>
      <c r="D2570" s="126"/>
      <c r="E2570" s="91">
        <v>26000</v>
      </c>
      <c r="F2570" s="91">
        <v>0</v>
      </c>
      <c r="G2570" s="92">
        <f t="shared" si="139"/>
        <v>258890.52999999927</v>
      </c>
      <c r="H2570" s="170"/>
      <c r="I2570" s="94">
        <f t="shared" si="141"/>
        <v>-26000</v>
      </c>
      <c r="J2570" s="115">
        <f t="shared" si="140"/>
        <v>45535</v>
      </c>
      <c r="K2570" s="116" t="s">
        <v>737</v>
      </c>
    </row>
    <row r="2571" spans="1:11" x14ac:dyDescent="0.15">
      <c r="A2571" s="7" t="s">
        <v>2619</v>
      </c>
      <c r="B2571" s="66">
        <v>45523</v>
      </c>
      <c r="C2571" s="113" t="s">
        <v>4249</v>
      </c>
      <c r="D2571" s="126" t="s">
        <v>4250</v>
      </c>
      <c r="E2571" s="91">
        <v>9000</v>
      </c>
      <c r="F2571" s="91">
        <v>0</v>
      </c>
      <c r="G2571" s="92">
        <f t="shared" si="139"/>
        <v>249890.52999999927</v>
      </c>
      <c r="H2571" s="170"/>
      <c r="I2571" s="94">
        <f t="shared" si="141"/>
        <v>-9000</v>
      </c>
      <c r="J2571" s="115">
        <f t="shared" si="140"/>
        <v>45535</v>
      </c>
      <c r="K2571" s="116" t="s">
        <v>13</v>
      </c>
    </row>
    <row r="2572" spans="1:11" x14ac:dyDescent="0.15">
      <c r="A2572" s="7" t="s">
        <v>2619</v>
      </c>
      <c r="B2572" s="66">
        <v>45523</v>
      </c>
      <c r="C2572" s="113" t="s">
        <v>2066</v>
      </c>
      <c r="D2572" s="126" t="s">
        <v>4162</v>
      </c>
      <c r="E2572" s="91">
        <v>0</v>
      </c>
      <c r="F2572" s="91">
        <v>3661.92</v>
      </c>
      <c r="G2572" s="92">
        <f t="shared" si="139"/>
        <v>253552.44999999928</v>
      </c>
      <c r="H2572" s="170"/>
      <c r="I2572" s="94">
        <f t="shared" si="141"/>
        <v>3661.92</v>
      </c>
      <c r="J2572" s="115">
        <f t="shared" si="140"/>
        <v>45535</v>
      </c>
      <c r="K2572" s="116" t="s">
        <v>1866</v>
      </c>
    </row>
    <row r="2573" spans="1:11" x14ac:dyDescent="0.15">
      <c r="A2573" s="7" t="s">
        <v>2619</v>
      </c>
      <c r="B2573" s="66">
        <v>45523</v>
      </c>
      <c r="C2573" s="113" t="s">
        <v>3800</v>
      </c>
      <c r="D2573" s="126" t="s">
        <v>4251</v>
      </c>
      <c r="E2573" s="91">
        <v>0</v>
      </c>
      <c r="F2573" s="91">
        <v>154.41999999999999</v>
      </c>
      <c r="G2573" s="92">
        <f t="shared" si="139"/>
        <v>253706.8699999993</v>
      </c>
      <c r="H2573" s="170"/>
      <c r="I2573" s="94">
        <f t="shared" si="141"/>
        <v>154.41999999999999</v>
      </c>
      <c r="J2573" s="115">
        <f t="shared" si="140"/>
        <v>45535</v>
      </c>
      <c r="K2573" s="116" t="s">
        <v>1882</v>
      </c>
    </row>
    <row r="2574" spans="1:11" x14ac:dyDescent="0.15">
      <c r="A2574" s="7" t="s">
        <v>2619</v>
      </c>
      <c r="B2574" s="66">
        <v>45523</v>
      </c>
      <c r="C2574" s="113" t="s">
        <v>2066</v>
      </c>
      <c r="D2574" s="126" t="s">
        <v>4252</v>
      </c>
      <c r="E2574" s="91">
        <v>4300</v>
      </c>
      <c r="F2574" s="91">
        <v>0</v>
      </c>
      <c r="G2574" s="92">
        <f t="shared" si="139"/>
        <v>249406.8699999993</v>
      </c>
      <c r="H2574" s="170"/>
      <c r="I2574" s="94">
        <f t="shared" si="141"/>
        <v>-4300</v>
      </c>
      <c r="J2574" s="115">
        <f t="shared" si="140"/>
        <v>45535</v>
      </c>
      <c r="K2574" s="116" t="s">
        <v>1866</v>
      </c>
    </row>
    <row r="2575" spans="1:11" x14ac:dyDescent="0.15">
      <c r="A2575" s="7" t="s">
        <v>2619</v>
      </c>
      <c r="B2575" s="66">
        <v>45523</v>
      </c>
      <c r="C2575" s="113" t="s">
        <v>2536</v>
      </c>
      <c r="D2575" s="126" t="s">
        <v>3620</v>
      </c>
      <c r="E2575" s="91">
        <v>6000</v>
      </c>
      <c r="F2575" s="91">
        <v>0</v>
      </c>
      <c r="G2575" s="92">
        <f t="shared" si="139"/>
        <v>243406.8699999993</v>
      </c>
      <c r="H2575" s="170"/>
      <c r="I2575" s="94">
        <f t="shared" si="141"/>
        <v>-6000</v>
      </c>
      <c r="J2575" s="115">
        <f t="shared" si="140"/>
        <v>45535</v>
      </c>
      <c r="K2575" s="116" t="s">
        <v>13</v>
      </c>
    </row>
    <row r="2576" spans="1:11" x14ac:dyDescent="0.15">
      <c r="A2576" s="7" t="s">
        <v>2619</v>
      </c>
      <c r="B2576" s="66">
        <v>45523</v>
      </c>
      <c r="C2576" s="113" t="s">
        <v>2536</v>
      </c>
      <c r="D2576" s="126" t="s">
        <v>962</v>
      </c>
      <c r="E2576" s="91">
        <v>6000</v>
      </c>
      <c r="F2576" s="91">
        <v>0</v>
      </c>
      <c r="G2576" s="92">
        <f t="shared" si="139"/>
        <v>237406.8699999993</v>
      </c>
      <c r="H2576" s="170"/>
      <c r="I2576" s="94">
        <f t="shared" si="141"/>
        <v>-6000</v>
      </c>
      <c r="J2576" s="115">
        <f t="shared" si="140"/>
        <v>45535</v>
      </c>
      <c r="K2576" s="116" t="s">
        <v>13</v>
      </c>
    </row>
    <row r="2577" spans="1:11" x14ac:dyDescent="0.15">
      <c r="A2577" s="7" t="s">
        <v>2620</v>
      </c>
      <c r="B2577" s="66">
        <v>45523</v>
      </c>
      <c r="C2577" s="113" t="s">
        <v>2066</v>
      </c>
      <c r="D2577" s="126" t="s">
        <v>4193</v>
      </c>
      <c r="E2577" s="91">
        <v>0</v>
      </c>
      <c r="F2577" s="91">
        <v>637.08000000000004</v>
      </c>
      <c r="G2577" s="92">
        <f t="shared" si="139"/>
        <v>238043.94999999928</v>
      </c>
      <c r="H2577" s="170"/>
      <c r="I2577" s="94">
        <f t="shared" si="141"/>
        <v>637.08000000000004</v>
      </c>
      <c r="J2577" s="115">
        <f t="shared" si="140"/>
        <v>45535</v>
      </c>
      <c r="K2577" s="116" t="s">
        <v>2175</v>
      </c>
    </row>
    <row r="2578" spans="1:11" x14ac:dyDescent="0.15">
      <c r="A2578" s="7" t="s">
        <v>2620</v>
      </c>
      <c r="B2578" s="66">
        <v>45523</v>
      </c>
      <c r="C2578" s="113" t="s">
        <v>4253</v>
      </c>
      <c r="D2578" s="126" t="s">
        <v>4254</v>
      </c>
      <c r="E2578" s="91">
        <v>169.5</v>
      </c>
      <c r="F2578" s="91">
        <v>0</v>
      </c>
      <c r="G2578" s="92">
        <f t="shared" si="139"/>
        <v>237874.44999999928</v>
      </c>
      <c r="H2578" s="170"/>
      <c r="I2578" s="94">
        <f t="shared" si="141"/>
        <v>-169.5</v>
      </c>
      <c r="J2578" s="115">
        <f t="shared" si="140"/>
        <v>45535</v>
      </c>
      <c r="K2578" s="116" t="s">
        <v>1873</v>
      </c>
    </row>
    <row r="2579" spans="1:11" x14ac:dyDescent="0.15">
      <c r="A2579" s="7" t="s">
        <v>2620</v>
      </c>
      <c r="B2579" s="66">
        <v>45523</v>
      </c>
      <c r="C2579" s="113" t="s">
        <v>3800</v>
      </c>
      <c r="D2579" s="126" t="s">
        <v>4255</v>
      </c>
      <c r="E2579" s="91">
        <v>0</v>
      </c>
      <c r="F2579" s="91">
        <v>19.309999999999999</v>
      </c>
      <c r="G2579" s="92">
        <f t="shared" si="139"/>
        <v>237893.75999999928</v>
      </c>
      <c r="H2579" s="170"/>
      <c r="I2579" s="94">
        <f t="shared" si="141"/>
        <v>19.309999999999999</v>
      </c>
      <c r="J2579" s="115">
        <f t="shared" si="140"/>
        <v>45535</v>
      </c>
      <c r="K2579" s="116" t="s">
        <v>1882</v>
      </c>
    </row>
    <row r="2580" spans="1:11" x14ac:dyDescent="0.15">
      <c r="A2580" s="7" t="s">
        <v>2620</v>
      </c>
      <c r="B2580" s="66">
        <v>45523</v>
      </c>
      <c r="C2580" s="113" t="s">
        <v>3800</v>
      </c>
      <c r="D2580" s="126" t="s">
        <v>4256</v>
      </c>
      <c r="E2580" s="91">
        <v>0</v>
      </c>
      <c r="F2580" s="91">
        <v>171.08</v>
      </c>
      <c r="G2580" s="92">
        <f t="shared" si="139"/>
        <v>238064.83999999927</v>
      </c>
      <c r="H2580" s="170"/>
      <c r="I2580" s="94">
        <f t="shared" si="141"/>
        <v>171.08</v>
      </c>
      <c r="J2580" s="115">
        <f t="shared" si="140"/>
        <v>45535</v>
      </c>
      <c r="K2580" s="116" t="s">
        <v>1882</v>
      </c>
    </row>
    <row r="2581" spans="1:11" x14ac:dyDescent="0.15">
      <c r="A2581" s="7" t="s">
        <v>2622</v>
      </c>
      <c r="B2581" s="66">
        <v>45523</v>
      </c>
      <c r="C2581" s="113" t="s">
        <v>2985</v>
      </c>
      <c r="D2581" s="126"/>
      <c r="E2581" s="91">
        <v>0</v>
      </c>
      <c r="F2581" s="91">
        <v>26000</v>
      </c>
      <c r="G2581" s="92">
        <f t="shared" si="139"/>
        <v>264064.83999999927</v>
      </c>
      <c r="H2581" s="170"/>
      <c r="I2581" s="94">
        <f t="shared" si="141"/>
        <v>26000</v>
      </c>
      <c r="J2581" s="115">
        <f t="shared" si="140"/>
        <v>45535</v>
      </c>
      <c r="K2581" s="116" t="s">
        <v>737</v>
      </c>
    </row>
    <row r="2582" spans="1:11" x14ac:dyDescent="0.15">
      <c r="A2582" s="7" t="s">
        <v>2622</v>
      </c>
      <c r="B2582" s="66">
        <v>45524</v>
      </c>
      <c r="C2582" s="113" t="s">
        <v>1905</v>
      </c>
      <c r="D2582" s="126" t="s">
        <v>4257</v>
      </c>
      <c r="E2582" s="91">
        <v>5424.25</v>
      </c>
      <c r="F2582" s="91">
        <v>0</v>
      </c>
      <c r="G2582" s="92">
        <f t="shared" si="139"/>
        <v>258640.58999999927</v>
      </c>
      <c r="H2582" s="170"/>
      <c r="I2582" s="94">
        <f t="shared" si="141"/>
        <v>-5424.25</v>
      </c>
      <c r="J2582" s="115">
        <f t="shared" si="140"/>
        <v>45535</v>
      </c>
      <c r="K2582" s="116" t="s">
        <v>1882</v>
      </c>
    </row>
    <row r="2583" spans="1:11" x14ac:dyDescent="0.15">
      <c r="A2583" s="7" t="s">
        <v>2622</v>
      </c>
      <c r="B2583" s="66">
        <v>45524</v>
      </c>
      <c r="C2583" s="113" t="s">
        <v>3408</v>
      </c>
      <c r="D2583" s="126" t="s">
        <v>4258</v>
      </c>
      <c r="E2583" s="91">
        <v>32016</v>
      </c>
      <c r="F2583" s="91">
        <v>0</v>
      </c>
      <c r="G2583" s="92">
        <f t="shared" si="139"/>
        <v>226624.58999999927</v>
      </c>
      <c r="H2583" s="170"/>
      <c r="I2583" s="94">
        <f t="shared" si="141"/>
        <v>-32016</v>
      </c>
      <c r="J2583" s="115">
        <f t="shared" si="140"/>
        <v>45535</v>
      </c>
      <c r="K2583" s="116" t="s">
        <v>1875</v>
      </c>
    </row>
    <row r="2584" spans="1:11" x14ac:dyDescent="0.15">
      <c r="A2584" s="7" t="s">
        <v>2622</v>
      </c>
      <c r="B2584" s="66">
        <v>45524</v>
      </c>
      <c r="C2584" s="113" t="s">
        <v>1909</v>
      </c>
      <c r="D2584" s="126" t="s">
        <v>4259</v>
      </c>
      <c r="E2584" s="91">
        <v>1252.5999999999999</v>
      </c>
      <c r="F2584" s="91">
        <v>0</v>
      </c>
      <c r="G2584" s="92">
        <f t="shared" si="139"/>
        <v>225371.98999999926</v>
      </c>
      <c r="H2584" s="170"/>
      <c r="I2584" s="94">
        <f t="shared" si="141"/>
        <v>-1252.5999999999999</v>
      </c>
      <c r="J2584" s="115">
        <f t="shared" si="140"/>
        <v>45535</v>
      </c>
      <c r="K2584" s="116" t="s">
        <v>1882</v>
      </c>
    </row>
    <row r="2585" spans="1:11" x14ac:dyDescent="0.15">
      <c r="A2585" s="7" t="s">
        <v>2619</v>
      </c>
      <c r="B2585" s="66">
        <v>45524</v>
      </c>
      <c r="C2585" s="113" t="s">
        <v>2056</v>
      </c>
      <c r="D2585" s="126" t="s">
        <v>4260</v>
      </c>
      <c r="E2585" s="91">
        <v>0</v>
      </c>
      <c r="F2585" s="91">
        <v>530</v>
      </c>
      <c r="G2585" s="92">
        <f t="shared" si="139"/>
        <v>225901.98999999926</v>
      </c>
      <c r="H2585" s="170"/>
      <c r="I2585" s="94">
        <f t="shared" si="141"/>
        <v>530</v>
      </c>
      <c r="J2585" s="115">
        <f t="shared" si="140"/>
        <v>45535</v>
      </c>
      <c r="K2585" s="116" t="s">
        <v>1866</v>
      </c>
    </row>
    <row r="2586" spans="1:11" x14ac:dyDescent="0.15">
      <c r="A2586" s="7" t="s">
        <v>2619</v>
      </c>
      <c r="B2586" s="66">
        <v>45525</v>
      </c>
      <c r="C2586" s="113" t="s">
        <v>2004</v>
      </c>
      <c r="D2586" s="126" t="s">
        <v>4261</v>
      </c>
      <c r="E2586" s="91">
        <v>0</v>
      </c>
      <c r="F2586" s="91">
        <v>1500</v>
      </c>
      <c r="G2586" s="92">
        <f t="shared" si="139"/>
        <v>227401.98999999926</v>
      </c>
      <c r="H2586" s="170"/>
      <c r="I2586" s="94">
        <f t="shared" si="141"/>
        <v>1500</v>
      </c>
      <c r="J2586" s="115">
        <f t="shared" si="140"/>
        <v>45535</v>
      </c>
      <c r="K2586" s="116" t="s">
        <v>1866</v>
      </c>
    </row>
    <row r="2587" spans="1:11" x14ac:dyDescent="0.15">
      <c r="A2587" s="7" t="s">
        <v>2619</v>
      </c>
      <c r="B2587" s="66">
        <v>45526</v>
      </c>
      <c r="C2587" s="113" t="s">
        <v>4262</v>
      </c>
      <c r="D2587" s="126" t="s">
        <v>4263</v>
      </c>
      <c r="E2587" s="91">
        <v>137.56</v>
      </c>
      <c r="F2587" s="91">
        <v>0</v>
      </c>
      <c r="G2587" s="92">
        <f t="shared" si="139"/>
        <v>227264.42999999927</v>
      </c>
      <c r="H2587" s="170"/>
      <c r="I2587" s="94">
        <f t="shared" si="141"/>
        <v>-137.56</v>
      </c>
      <c r="J2587" s="115">
        <f t="shared" si="140"/>
        <v>45535</v>
      </c>
      <c r="K2587" s="116" t="s">
        <v>1882</v>
      </c>
    </row>
    <row r="2588" spans="1:11" x14ac:dyDescent="0.15">
      <c r="A2588" s="7" t="s">
        <v>2619</v>
      </c>
      <c r="B2588" s="66">
        <v>45526</v>
      </c>
      <c r="C2588" s="113" t="s">
        <v>1983</v>
      </c>
      <c r="D2588" s="126" t="s">
        <v>4264</v>
      </c>
      <c r="E2588" s="91">
        <v>69.239999999999995</v>
      </c>
      <c r="F2588" s="91">
        <v>0</v>
      </c>
      <c r="G2588" s="92">
        <f t="shared" si="139"/>
        <v>227195.18999999927</v>
      </c>
      <c r="H2588" s="170"/>
      <c r="I2588" s="94">
        <f t="shared" si="141"/>
        <v>-69.239999999999995</v>
      </c>
      <c r="J2588" s="115">
        <f t="shared" si="140"/>
        <v>45535</v>
      </c>
      <c r="K2588" s="116" t="s">
        <v>1882</v>
      </c>
    </row>
    <row r="2589" spans="1:11" x14ac:dyDescent="0.15">
      <c r="A2589" s="7" t="s">
        <v>2620</v>
      </c>
      <c r="B2589" s="66">
        <v>45526</v>
      </c>
      <c r="C2589" s="113" t="s">
        <v>1939</v>
      </c>
      <c r="D2589" s="126" t="s">
        <v>4265</v>
      </c>
      <c r="E2589" s="91">
        <v>10.31</v>
      </c>
      <c r="F2589" s="91">
        <v>0</v>
      </c>
      <c r="G2589" s="92">
        <f t="shared" si="139"/>
        <v>227184.87999999928</v>
      </c>
      <c r="H2589" s="170"/>
      <c r="I2589" s="94">
        <f t="shared" si="141"/>
        <v>-10.31</v>
      </c>
      <c r="J2589" s="115">
        <f t="shared" si="140"/>
        <v>45535</v>
      </c>
      <c r="K2589" s="116" t="s">
        <v>1882</v>
      </c>
    </row>
    <row r="2590" spans="1:11" x14ac:dyDescent="0.15">
      <c r="A2590" s="7" t="s">
        <v>2620</v>
      </c>
      <c r="B2590" s="66">
        <v>45527</v>
      </c>
      <c r="C2590" s="113" t="s">
        <v>3406</v>
      </c>
      <c r="D2590" s="126" t="s">
        <v>4204</v>
      </c>
      <c r="E2590" s="91">
        <v>0</v>
      </c>
      <c r="F2590" s="91">
        <v>93727.6</v>
      </c>
      <c r="G2590" s="92">
        <f t="shared" si="139"/>
        <v>320912.47999999928</v>
      </c>
      <c r="H2590" s="170"/>
      <c r="I2590" s="94">
        <f t="shared" si="141"/>
        <v>93727.6</v>
      </c>
      <c r="J2590" s="115">
        <f t="shared" si="140"/>
        <v>45535</v>
      </c>
      <c r="K2590" s="116" t="s">
        <v>5554</v>
      </c>
    </row>
    <row r="2591" spans="1:11" x14ac:dyDescent="0.15">
      <c r="A2591" s="7" t="s">
        <v>2620</v>
      </c>
      <c r="B2591" s="66">
        <v>45527</v>
      </c>
      <c r="C2591" s="113" t="s">
        <v>1905</v>
      </c>
      <c r="D2591" s="126" t="s">
        <v>4266</v>
      </c>
      <c r="E2591" s="91">
        <v>3028.5</v>
      </c>
      <c r="F2591" s="91">
        <v>0</v>
      </c>
      <c r="G2591" s="92">
        <f t="shared" si="139"/>
        <v>317883.97999999928</v>
      </c>
      <c r="H2591" s="170"/>
      <c r="I2591" s="94">
        <f t="shared" si="141"/>
        <v>-3028.5</v>
      </c>
      <c r="J2591" s="115">
        <f t="shared" si="140"/>
        <v>45535</v>
      </c>
      <c r="K2591" s="116" t="s">
        <v>1882</v>
      </c>
    </row>
    <row r="2592" spans="1:11" x14ac:dyDescent="0.15">
      <c r="A2592" s="7" t="s">
        <v>2620</v>
      </c>
      <c r="B2592" s="66">
        <v>45527</v>
      </c>
      <c r="C2592" s="113" t="s">
        <v>1905</v>
      </c>
      <c r="D2592" s="126" t="s">
        <v>4267</v>
      </c>
      <c r="E2592" s="91">
        <v>2958.38</v>
      </c>
      <c r="F2592" s="91">
        <v>0</v>
      </c>
      <c r="G2592" s="92">
        <f t="shared" si="139"/>
        <v>314925.59999999928</v>
      </c>
      <c r="H2592" s="170"/>
      <c r="I2592" s="94">
        <f t="shared" si="141"/>
        <v>-2958.38</v>
      </c>
      <c r="J2592" s="115">
        <f t="shared" si="140"/>
        <v>45535</v>
      </c>
      <c r="K2592" s="116" t="s">
        <v>1882</v>
      </c>
    </row>
    <row r="2593" spans="1:11" x14ac:dyDescent="0.15">
      <c r="A2593" s="7" t="s">
        <v>2620</v>
      </c>
      <c r="B2593" s="66">
        <v>45527</v>
      </c>
      <c r="C2593" s="113" t="s">
        <v>1905</v>
      </c>
      <c r="D2593" s="126" t="s">
        <v>4268</v>
      </c>
      <c r="E2593" s="91">
        <v>1177.8499999999999</v>
      </c>
      <c r="F2593" s="91">
        <v>0</v>
      </c>
      <c r="G2593" s="92">
        <f t="shared" si="139"/>
        <v>313747.7499999993</v>
      </c>
      <c r="H2593" s="170"/>
      <c r="I2593" s="94">
        <f t="shared" si="141"/>
        <v>-1177.8499999999999</v>
      </c>
      <c r="J2593" s="115">
        <f t="shared" si="140"/>
        <v>45535</v>
      </c>
      <c r="K2593" s="116" t="s">
        <v>1882</v>
      </c>
    </row>
    <row r="2594" spans="1:11" x14ac:dyDescent="0.15">
      <c r="A2594" s="7" t="s">
        <v>2620</v>
      </c>
      <c r="B2594" s="66">
        <v>45527</v>
      </c>
      <c r="C2594" s="113" t="s">
        <v>1905</v>
      </c>
      <c r="D2594" s="126" t="s">
        <v>4269</v>
      </c>
      <c r="E2594" s="91">
        <v>3943.33</v>
      </c>
      <c r="F2594" s="91">
        <v>0</v>
      </c>
      <c r="G2594" s="92">
        <f t="shared" si="139"/>
        <v>309804.41999999929</v>
      </c>
      <c r="H2594" s="170"/>
      <c r="I2594" s="94">
        <f t="shared" si="141"/>
        <v>-3943.33</v>
      </c>
      <c r="J2594" s="115">
        <f t="shared" si="140"/>
        <v>45535</v>
      </c>
      <c r="K2594" s="116" t="s">
        <v>1882</v>
      </c>
    </row>
    <row r="2595" spans="1:11" x14ac:dyDescent="0.15">
      <c r="A2595" s="7" t="s">
        <v>2620</v>
      </c>
      <c r="B2595" s="66">
        <v>45527</v>
      </c>
      <c r="C2595" s="113" t="s">
        <v>1894</v>
      </c>
      <c r="D2595" s="126" t="s">
        <v>4270</v>
      </c>
      <c r="E2595" s="91">
        <v>35281.33</v>
      </c>
      <c r="F2595" s="91">
        <v>0</v>
      </c>
      <c r="G2595" s="92">
        <f t="shared" si="139"/>
        <v>274523.08999999927</v>
      </c>
      <c r="H2595" s="170"/>
      <c r="I2595" s="94">
        <f t="shared" si="141"/>
        <v>-35281.33</v>
      </c>
      <c r="J2595" s="115">
        <f t="shared" si="140"/>
        <v>45535</v>
      </c>
      <c r="K2595" s="116" t="s">
        <v>1880</v>
      </c>
    </row>
    <row r="2596" spans="1:11" x14ac:dyDescent="0.15">
      <c r="A2596" s="7" t="s">
        <v>2620</v>
      </c>
      <c r="B2596" s="66">
        <v>45527</v>
      </c>
      <c r="C2596" s="113" t="s">
        <v>1912</v>
      </c>
      <c r="D2596" s="126" t="s">
        <v>4271</v>
      </c>
      <c r="E2596" s="91">
        <v>22900</v>
      </c>
      <c r="F2596" s="91">
        <v>0</v>
      </c>
      <c r="G2596" s="92">
        <f t="shared" si="139"/>
        <v>251623.08999999927</v>
      </c>
      <c r="H2596" s="170"/>
      <c r="I2596" s="94">
        <f t="shared" si="141"/>
        <v>-22900</v>
      </c>
      <c r="J2596" s="115">
        <f t="shared" si="140"/>
        <v>45535</v>
      </c>
      <c r="K2596" s="116" t="s">
        <v>1872</v>
      </c>
    </row>
    <row r="2597" spans="1:11" x14ac:dyDescent="0.15">
      <c r="A2597" s="7" t="s">
        <v>2620</v>
      </c>
      <c r="B2597" s="66">
        <v>45527</v>
      </c>
      <c r="C2597" s="113" t="s">
        <v>1991</v>
      </c>
      <c r="D2597" s="126" t="s">
        <v>4272</v>
      </c>
      <c r="E2597" s="91">
        <v>11332.42</v>
      </c>
      <c r="F2597" s="91">
        <v>0</v>
      </c>
      <c r="G2597" s="92">
        <f t="shared" si="139"/>
        <v>240290.66999999926</v>
      </c>
      <c r="H2597" s="170"/>
      <c r="I2597" s="94">
        <f t="shared" si="141"/>
        <v>-11332.42</v>
      </c>
      <c r="J2597" s="115">
        <f t="shared" si="140"/>
        <v>45535</v>
      </c>
      <c r="K2597" s="116" t="s">
        <v>1880</v>
      </c>
    </row>
    <row r="2598" spans="1:11" x14ac:dyDescent="0.15">
      <c r="A2598" s="7" t="s">
        <v>2620</v>
      </c>
      <c r="B2598" s="66">
        <v>45527</v>
      </c>
      <c r="C2598" s="113" t="s">
        <v>1993</v>
      </c>
      <c r="D2598" s="126" t="s">
        <v>4273</v>
      </c>
      <c r="E2598" s="91">
        <v>19078.8</v>
      </c>
      <c r="F2598" s="91">
        <v>0</v>
      </c>
      <c r="G2598" s="92">
        <f t="shared" si="139"/>
        <v>221211.86999999927</v>
      </c>
      <c r="H2598" s="170"/>
      <c r="I2598" s="94">
        <f t="shared" si="141"/>
        <v>-19078.8</v>
      </c>
      <c r="J2598" s="115">
        <f t="shared" si="140"/>
        <v>45535</v>
      </c>
      <c r="K2598" s="116" t="s">
        <v>13</v>
      </c>
    </row>
    <row r="2599" spans="1:11" x14ac:dyDescent="0.15">
      <c r="A2599" s="7" t="s">
        <v>2619</v>
      </c>
      <c r="B2599" s="66">
        <v>45527</v>
      </c>
      <c r="C2599" s="113" t="s">
        <v>1993</v>
      </c>
      <c r="D2599" s="126" t="s">
        <v>4274</v>
      </c>
      <c r="E2599" s="91">
        <v>2400</v>
      </c>
      <c r="F2599" s="91">
        <v>0</v>
      </c>
      <c r="G2599" s="92">
        <f t="shared" si="139"/>
        <v>218811.86999999927</v>
      </c>
      <c r="H2599" s="170"/>
      <c r="I2599" s="94">
        <f t="shared" si="141"/>
        <v>-2400</v>
      </c>
      <c r="J2599" s="115">
        <f t="shared" si="140"/>
        <v>45535</v>
      </c>
      <c r="K2599" s="116" t="s">
        <v>13</v>
      </c>
    </row>
    <row r="2600" spans="1:11" x14ac:dyDescent="0.15">
      <c r="A2600" s="7" t="s">
        <v>2619</v>
      </c>
      <c r="B2600" s="66">
        <v>45527</v>
      </c>
      <c r="C2600" s="113" t="s">
        <v>3406</v>
      </c>
      <c r="D2600" s="126" t="s">
        <v>3009</v>
      </c>
      <c r="E2600" s="91">
        <v>93727.6</v>
      </c>
      <c r="F2600" s="91">
        <v>0</v>
      </c>
      <c r="G2600" s="92">
        <f t="shared" ref="G2600:G2663" si="142">G2599+F2600-E2600</f>
        <v>125084.26999999926</v>
      </c>
      <c r="H2600" s="170"/>
      <c r="I2600" s="94">
        <f t="shared" si="141"/>
        <v>-93727.6</v>
      </c>
      <c r="J2600" s="115">
        <f t="shared" ref="J2600:J2663" si="143">EOMONTH(B2600,0)</f>
        <v>45535</v>
      </c>
      <c r="K2600" s="116" t="s">
        <v>5554</v>
      </c>
    </row>
    <row r="2601" spans="1:11" x14ac:dyDescent="0.15">
      <c r="A2601" s="7" t="s">
        <v>2619</v>
      </c>
      <c r="B2601" s="66">
        <v>45531</v>
      </c>
      <c r="C2601" s="113" t="s">
        <v>2131</v>
      </c>
      <c r="D2601" s="126" t="s">
        <v>4275</v>
      </c>
      <c r="E2601" s="91">
        <v>1031.46</v>
      </c>
      <c r="F2601" s="91">
        <v>0</v>
      </c>
      <c r="G2601" s="92">
        <f t="shared" si="142"/>
        <v>124052.80999999926</v>
      </c>
      <c r="H2601" s="170"/>
      <c r="I2601" s="94">
        <f t="shared" si="141"/>
        <v>-1031.46</v>
      </c>
      <c r="J2601" s="115">
        <f t="shared" si="143"/>
        <v>45535</v>
      </c>
      <c r="K2601" s="116" t="s">
        <v>1882</v>
      </c>
    </row>
    <row r="2602" spans="1:11" x14ac:dyDescent="0.15">
      <c r="A2602" s="7" t="s">
        <v>2619</v>
      </c>
      <c r="B2602" s="66">
        <v>45531</v>
      </c>
      <c r="C2602" s="113" t="s">
        <v>2073</v>
      </c>
      <c r="D2602" s="126" t="s">
        <v>4276</v>
      </c>
      <c r="E2602" s="91">
        <v>0</v>
      </c>
      <c r="F2602" s="91">
        <v>1500</v>
      </c>
      <c r="G2602" s="92">
        <f t="shared" si="142"/>
        <v>125552.80999999926</v>
      </c>
      <c r="H2602" s="170"/>
      <c r="I2602" s="94">
        <f t="shared" si="141"/>
        <v>1500</v>
      </c>
      <c r="J2602" s="115">
        <f t="shared" si="143"/>
        <v>45535</v>
      </c>
      <c r="K2602" s="116" t="s">
        <v>1866</v>
      </c>
    </row>
    <row r="2603" spans="1:11" x14ac:dyDescent="0.15">
      <c r="A2603" s="7" t="s">
        <v>2619</v>
      </c>
      <c r="B2603" s="66">
        <v>45532</v>
      </c>
      <c r="C2603" s="113" t="s">
        <v>2062</v>
      </c>
      <c r="D2603" s="126" t="s">
        <v>4277</v>
      </c>
      <c r="E2603" s="91">
        <v>0</v>
      </c>
      <c r="F2603" s="91">
        <v>2000</v>
      </c>
      <c r="G2603" s="92">
        <f t="shared" si="142"/>
        <v>127552.80999999926</v>
      </c>
      <c r="H2603" s="170"/>
      <c r="I2603" s="94">
        <f t="shared" si="141"/>
        <v>2000</v>
      </c>
      <c r="J2603" s="115">
        <f t="shared" si="143"/>
        <v>45535</v>
      </c>
      <c r="K2603" s="116" t="s">
        <v>1866</v>
      </c>
    </row>
    <row r="2604" spans="1:11" x14ac:dyDescent="0.15">
      <c r="A2604" s="7" t="s">
        <v>2619</v>
      </c>
      <c r="B2604" s="66">
        <v>45532</v>
      </c>
      <c r="C2604" s="113" t="s">
        <v>2058</v>
      </c>
      <c r="D2604" s="126" t="s">
        <v>4278</v>
      </c>
      <c r="E2604" s="91">
        <v>0</v>
      </c>
      <c r="F2604" s="91">
        <v>2550</v>
      </c>
      <c r="G2604" s="92">
        <f t="shared" si="142"/>
        <v>130102.80999999926</v>
      </c>
      <c r="H2604" s="170"/>
      <c r="I2604" s="94">
        <f t="shared" si="141"/>
        <v>2550</v>
      </c>
      <c r="J2604" s="115">
        <f t="shared" si="143"/>
        <v>45535</v>
      </c>
      <c r="K2604" s="116" t="s">
        <v>1866</v>
      </c>
    </row>
    <row r="2605" spans="1:11" x14ac:dyDescent="0.15">
      <c r="A2605" s="7" t="s">
        <v>2619</v>
      </c>
      <c r="B2605" s="66">
        <v>45532</v>
      </c>
      <c r="C2605" s="113" t="s">
        <v>2084</v>
      </c>
      <c r="D2605" s="126" t="s">
        <v>4279</v>
      </c>
      <c r="E2605" s="91">
        <v>0</v>
      </c>
      <c r="F2605" s="91">
        <v>3000</v>
      </c>
      <c r="G2605" s="92">
        <f t="shared" si="142"/>
        <v>133102.80999999924</v>
      </c>
      <c r="H2605" s="170"/>
      <c r="I2605" s="94">
        <f t="shared" si="141"/>
        <v>3000</v>
      </c>
      <c r="J2605" s="115">
        <f t="shared" si="143"/>
        <v>45535</v>
      </c>
      <c r="K2605" s="116" t="s">
        <v>1866</v>
      </c>
    </row>
    <row r="2606" spans="1:11" x14ac:dyDescent="0.15">
      <c r="A2606" s="7" t="s">
        <v>2619</v>
      </c>
      <c r="B2606" s="66">
        <v>45533</v>
      </c>
      <c r="C2606" s="113" t="s">
        <v>2117</v>
      </c>
      <c r="D2606" s="126" t="s">
        <v>4280</v>
      </c>
      <c r="E2606" s="91">
        <v>0</v>
      </c>
      <c r="F2606" s="91">
        <v>1260</v>
      </c>
      <c r="G2606" s="92">
        <f t="shared" si="142"/>
        <v>134362.80999999924</v>
      </c>
      <c r="H2606" s="170"/>
      <c r="I2606" s="94">
        <f t="shared" si="141"/>
        <v>1260</v>
      </c>
      <c r="J2606" s="115">
        <f t="shared" si="143"/>
        <v>45535</v>
      </c>
      <c r="K2606" s="116" t="s">
        <v>1866</v>
      </c>
    </row>
    <row r="2607" spans="1:11" x14ac:dyDescent="0.15">
      <c r="A2607" s="7" t="s">
        <v>2619</v>
      </c>
      <c r="B2607" s="66">
        <v>45533</v>
      </c>
      <c r="C2607" s="113" t="s">
        <v>2070</v>
      </c>
      <c r="D2607" s="126" t="s">
        <v>4281</v>
      </c>
      <c r="E2607" s="91">
        <v>1920</v>
      </c>
      <c r="F2607" s="91">
        <v>0</v>
      </c>
      <c r="G2607" s="92">
        <f t="shared" si="142"/>
        <v>132442.80999999924</v>
      </c>
      <c r="H2607" s="170"/>
      <c r="I2607" s="94">
        <f t="shared" si="141"/>
        <v>-1920</v>
      </c>
      <c r="J2607" s="115">
        <f t="shared" si="143"/>
        <v>45535</v>
      </c>
      <c r="K2607" s="116" t="s">
        <v>13</v>
      </c>
    </row>
    <row r="2608" spans="1:11" x14ac:dyDescent="0.15">
      <c r="A2608" s="7" t="s">
        <v>2619</v>
      </c>
      <c r="B2608" s="66">
        <v>45534</v>
      </c>
      <c r="C2608" s="113" t="s">
        <v>2077</v>
      </c>
      <c r="D2608" s="126" t="s">
        <v>4282</v>
      </c>
      <c r="E2608" s="91">
        <v>0</v>
      </c>
      <c r="F2608" s="91">
        <v>1.19</v>
      </c>
      <c r="G2608" s="92">
        <f t="shared" si="142"/>
        <v>132443.99999999924</v>
      </c>
      <c r="H2608" s="170"/>
      <c r="I2608" s="94">
        <f t="shared" si="141"/>
        <v>1.19</v>
      </c>
      <c r="J2608" s="115">
        <f t="shared" si="143"/>
        <v>45535</v>
      </c>
      <c r="K2608" s="116" t="s">
        <v>1866</v>
      </c>
    </row>
    <row r="2609" spans="1:11" x14ac:dyDescent="0.15">
      <c r="A2609" s="7" t="s">
        <v>2619</v>
      </c>
      <c r="B2609" s="66">
        <v>45534</v>
      </c>
      <c r="C2609" s="113" t="s">
        <v>2077</v>
      </c>
      <c r="D2609" s="126" t="s">
        <v>4282</v>
      </c>
      <c r="E2609" s="91">
        <v>0</v>
      </c>
      <c r="F2609" s="91">
        <v>78.8</v>
      </c>
      <c r="G2609" s="92">
        <f t="shared" si="142"/>
        <v>132522.79999999923</v>
      </c>
      <c r="H2609" s="170"/>
      <c r="I2609" s="94">
        <f t="shared" si="141"/>
        <v>78.8</v>
      </c>
      <c r="J2609" s="115">
        <f t="shared" si="143"/>
        <v>45535</v>
      </c>
      <c r="K2609" s="116" t="s">
        <v>1866</v>
      </c>
    </row>
    <row r="2610" spans="1:11" x14ac:dyDescent="0.15">
      <c r="A2610" s="7" t="s">
        <v>2619</v>
      </c>
      <c r="B2610" s="66">
        <v>45534</v>
      </c>
      <c r="C2610" s="113" t="s">
        <v>2077</v>
      </c>
      <c r="D2610" s="126" t="s">
        <v>4282</v>
      </c>
      <c r="E2610" s="91">
        <v>0</v>
      </c>
      <c r="F2610" s="91">
        <v>78.8</v>
      </c>
      <c r="G2610" s="92">
        <f t="shared" si="142"/>
        <v>132601.59999999922</v>
      </c>
      <c r="H2610" s="170"/>
      <c r="I2610" s="94">
        <f t="shared" si="141"/>
        <v>78.8</v>
      </c>
      <c r="J2610" s="115">
        <f t="shared" si="143"/>
        <v>45535</v>
      </c>
      <c r="K2610" s="116" t="s">
        <v>1866</v>
      </c>
    </row>
    <row r="2611" spans="1:11" x14ac:dyDescent="0.15">
      <c r="A2611" s="7" t="s">
        <v>2619</v>
      </c>
      <c r="B2611" s="66">
        <v>45534</v>
      </c>
      <c r="C2611" s="113" t="s">
        <v>2077</v>
      </c>
      <c r="D2611" s="126" t="s">
        <v>4282</v>
      </c>
      <c r="E2611" s="91">
        <v>0</v>
      </c>
      <c r="F2611" s="91">
        <v>5221.2</v>
      </c>
      <c r="G2611" s="92">
        <f t="shared" si="142"/>
        <v>137822.79999999923</v>
      </c>
      <c r="H2611" s="170"/>
      <c r="I2611" s="94">
        <f t="shared" si="141"/>
        <v>5221.2</v>
      </c>
      <c r="J2611" s="115">
        <f t="shared" si="143"/>
        <v>45535</v>
      </c>
      <c r="K2611" s="116" t="s">
        <v>1866</v>
      </c>
    </row>
    <row r="2612" spans="1:11" x14ac:dyDescent="0.15">
      <c r="A2612" s="7" t="s">
        <v>2619</v>
      </c>
      <c r="B2612" s="66">
        <v>45534</v>
      </c>
      <c r="C2612" s="113" t="s">
        <v>2045</v>
      </c>
      <c r="D2612" s="126" t="s">
        <v>4283</v>
      </c>
      <c r="E2612" s="91">
        <v>0</v>
      </c>
      <c r="F2612" s="91">
        <v>3800</v>
      </c>
      <c r="G2612" s="92">
        <f t="shared" si="142"/>
        <v>141622.79999999923</v>
      </c>
      <c r="H2612" s="170"/>
      <c r="I2612" s="94">
        <f t="shared" si="141"/>
        <v>3800</v>
      </c>
      <c r="J2612" s="115">
        <f t="shared" si="143"/>
        <v>45535</v>
      </c>
      <c r="K2612" s="116" t="s">
        <v>1866</v>
      </c>
    </row>
    <row r="2613" spans="1:11" x14ac:dyDescent="0.15">
      <c r="A2613" s="7" t="s">
        <v>2619</v>
      </c>
      <c r="B2613" s="66">
        <v>45534</v>
      </c>
      <c r="C2613" s="113" t="s">
        <v>2712</v>
      </c>
      <c r="D2613" s="126" t="s">
        <v>4284</v>
      </c>
      <c r="E2613" s="91">
        <v>0</v>
      </c>
      <c r="F2613" s="91">
        <v>56011.32</v>
      </c>
      <c r="G2613" s="92">
        <f t="shared" si="142"/>
        <v>197634.11999999924</v>
      </c>
      <c r="H2613" s="170"/>
      <c r="I2613" s="94">
        <f t="shared" si="141"/>
        <v>56011.32</v>
      </c>
      <c r="J2613" s="115">
        <f t="shared" si="143"/>
        <v>45535</v>
      </c>
      <c r="K2613" s="116" t="s">
        <v>1866</v>
      </c>
    </row>
    <row r="2614" spans="1:11" x14ac:dyDescent="0.15">
      <c r="A2614" s="7" t="s">
        <v>2622</v>
      </c>
      <c r="B2614" s="66">
        <v>45534</v>
      </c>
      <c r="C2614" s="113" t="s">
        <v>4285</v>
      </c>
      <c r="D2614" s="126" t="s">
        <v>4286</v>
      </c>
      <c r="E2614" s="91">
        <v>0</v>
      </c>
      <c r="F2614" s="91">
        <v>1200</v>
      </c>
      <c r="G2614" s="92">
        <f t="shared" si="142"/>
        <v>198834.11999999924</v>
      </c>
      <c r="H2614" s="170"/>
      <c r="I2614" s="94">
        <f t="shared" si="141"/>
        <v>1200</v>
      </c>
      <c r="J2614" s="115">
        <f t="shared" si="143"/>
        <v>45535</v>
      </c>
      <c r="K2614" s="116" t="s">
        <v>1866</v>
      </c>
    </row>
    <row r="2615" spans="1:11" x14ac:dyDescent="0.15">
      <c r="A2615" s="7" t="s">
        <v>2621</v>
      </c>
      <c r="B2615" s="66">
        <v>45535</v>
      </c>
      <c r="C2615" s="113" t="s">
        <v>4121</v>
      </c>
      <c r="D2615" s="126"/>
      <c r="E2615" s="91">
        <v>2000</v>
      </c>
      <c r="F2615" s="91">
        <v>0</v>
      </c>
      <c r="G2615" s="92">
        <f t="shared" si="142"/>
        <v>196834.11999999924</v>
      </c>
      <c r="H2615" s="170"/>
      <c r="I2615" s="94">
        <f t="shared" si="141"/>
        <v>-2000</v>
      </c>
      <c r="J2615" s="115">
        <f t="shared" si="143"/>
        <v>45535</v>
      </c>
      <c r="K2615" s="116" t="s">
        <v>1866</v>
      </c>
    </row>
    <row r="2616" spans="1:11" x14ac:dyDescent="0.15">
      <c r="A2616" s="7" t="s">
        <v>2623</v>
      </c>
      <c r="B2616" s="66">
        <v>45535</v>
      </c>
      <c r="C2616" s="113" t="s">
        <v>3713</v>
      </c>
      <c r="D2616" s="126"/>
      <c r="E2616" s="91">
        <v>0</v>
      </c>
      <c r="F2616" s="91">
        <v>1920</v>
      </c>
      <c r="G2616" s="92">
        <f t="shared" si="142"/>
        <v>198754.11999999924</v>
      </c>
      <c r="H2616" s="170"/>
      <c r="I2616" s="94">
        <f t="shared" si="141"/>
        <v>1920</v>
      </c>
      <c r="J2616" s="115">
        <f t="shared" si="143"/>
        <v>45535</v>
      </c>
      <c r="K2616" s="116" t="s">
        <v>1866</v>
      </c>
    </row>
    <row r="2617" spans="1:11" x14ac:dyDescent="0.15">
      <c r="A2617" s="7" t="s">
        <v>2623</v>
      </c>
      <c r="B2617" s="66">
        <v>45535</v>
      </c>
      <c r="C2617" s="113" t="s">
        <v>4287</v>
      </c>
      <c r="D2617" s="126"/>
      <c r="E2617" s="91">
        <v>0</v>
      </c>
      <c r="F2617" s="91">
        <v>1</v>
      </c>
      <c r="G2617" s="92">
        <f t="shared" si="142"/>
        <v>198755.11999999924</v>
      </c>
      <c r="H2617" s="170"/>
      <c r="I2617" s="94">
        <f t="shared" si="141"/>
        <v>1</v>
      </c>
      <c r="J2617" s="115">
        <f t="shared" si="143"/>
        <v>45535</v>
      </c>
      <c r="K2617" s="116" t="s">
        <v>1866</v>
      </c>
    </row>
    <row r="2618" spans="1:11" x14ac:dyDescent="0.15">
      <c r="A2618" s="7" t="s">
        <v>2620</v>
      </c>
      <c r="B2618" s="66">
        <v>45535</v>
      </c>
      <c r="C2618" s="113" t="s">
        <v>2122</v>
      </c>
      <c r="D2618" s="126" t="s">
        <v>3919</v>
      </c>
      <c r="E2618" s="91">
        <v>0</v>
      </c>
      <c r="F2618" s="91">
        <v>363.65</v>
      </c>
      <c r="G2618" s="92">
        <f t="shared" si="142"/>
        <v>199118.76999999923</v>
      </c>
      <c r="H2618" s="170"/>
      <c r="I2618" s="94">
        <f t="shared" si="141"/>
        <v>363.65</v>
      </c>
      <c r="J2618" s="115">
        <f t="shared" si="143"/>
        <v>45535</v>
      </c>
      <c r="K2618" s="116" t="s">
        <v>2175</v>
      </c>
    </row>
    <row r="2619" spans="1:11" x14ac:dyDescent="0.15">
      <c r="A2619" s="7" t="s">
        <v>2622</v>
      </c>
      <c r="B2619" s="66">
        <v>45535</v>
      </c>
      <c r="C2619" s="113" t="s">
        <v>1903</v>
      </c>
      <c r="D2619" s="126" t="s">
        <v>4288</v>
      </c>
      <c r="E2619" s="91">
        <v>0</v>
      </c>
      <c r="F2619" s="91">
        <v>835.4</v>
      </c>
      <c r="G2619" s="92">
        <f t="shared" si="142"/>
        <v>199954.16999999923</v>
      </c>
      <c r="H2619" s="170"/>
      <c r="I2619" s="94">
        <f t="shared" si="141"/>
        <v>835.4</v>
      </c>
      <c r="J2619" s="115">
        <f t="shared" si="143"/>
        <v>45535</v>
      </c>
      <c r="K2619" s="116" t="s">
        <v>1868</v>
      </c>
    </row>
    <row r="2620" spans="1:11" x14ac:dyDescent="0.15">
      <c r="A2620" s="7" t="s">
        <v>2622</v>
      </c>
      <c r="B2620" s="66">
        <v>45535</v>
      </c>
      <c r="C2620" s="113" t="s">
        <v>1903</v>
      </c>
      <c r="D2620" s="126" t="s">
        <v>4288</v>
      </c>
      <c r="E2620" s="91">
        <v>0</v>
      </c>
      <c r="F2620" s="91">
        <v>942.4</v>
      </c>
      <c r="G2620" s="92">
        <f t="shared" si="142"/>
        <v>200896.56999999922</v>
      </c>
      <c r="H2620" s="170"/>
      <c r="I2620" s="94">
        <f t="shared" si="141"/>
        <v>942.4</v>
      </c>
      <c r="J2620" s="115">
        <f t="shared" si="143"/>
        <v>45535</v>
      </c>
      <c r="K2620" s="116" t="s">
        <v>1868</v>
      </c>
    </row>
    <row r="2621" spans="1:11" x14ac:dyDescent="0.15">
      <c r="A2621" s="7" t="s">
        <v>2622</v>
      </c>
      <c r="B2621" s="66">
        <v>45535</v>
      </c>
      <c r="C2621" s="113" t="s">
        <v>1903</v>
      </c>
      <c r="D2621" s="126" t="s">
        <v>4288</v>
      </c>
      <c r="E2621" s="91">
        <v>0</v>
      </c>
      <c r="F2621" s="91">
        <v>289</v>
      </c>
      <c r="G2621" s="92">
        <f t="shared" si="142"/>
        <v>201185.56999999922</v>
      </c>
      <c r="H2621" s="170"/>
      <c r="I2621" s="94">
        <f t="shared" si="141"/>
        <v>289</v>
      </c>
      <c r="J2621" s="115">
        <f t="shared" si="143"/>
        <v>45535</v>
      </c>
      <c r="K2621" s="116" t="s">
        <v>1868</v>
      </c>
    </row>
    <row r="2622" spans="1:11" x14ac:dyDescent="0.15">
      <c r="A2622" s="7" t="s">
        <v>2622</v>
      </c>
      <c r="B2622" s="66">
        <v>45535</v>
      </c>
      <c r="C2622" s="113" t="s">
        <v>1903</v>
      </c>
      <c r="D2622" s="126" t="s">
        <v>4288</v>
      </c>
      <c r="E2622" s="91">
        <v>0</v>
      </c>
      <c r="F2622" s="91">
        <v>1166.8</v>
      </c>
      <c r="G2622" s="92">
        <f t="shared" si="142"/>
        <v>202352.36999999921</v>
      </c>
      <c r="H2622" s="170"/>
      <c r="I2622" s="94">
        <f t="shared" si="141"/>
        <v>1166.8</v>
      </c>
      <c r="J2622" s="115">
        <f t="shared" si="143"/>
        <v>45535</v>
      </c>
      <c r="K2622" s="116" t="s">
        <v>1868</v>
      </c>
    </row>
    <row r="2623" spans="1:11" x14ac:dyDescent="0.15">
      <c r="A2623" s="7" t="s">
        <v>2622</v>
      </c>
      <c r="B2623" s="66">
        <v>45535</v>
      </c>
      <c r="C2623" s="113" t="s">
        <v>1903</v>
      </c>
      <c r="D2623" s="126" t="s">
        <v>4288</v>
      </c>
      <c r="E2623" s="91">
        <v>0</v>
      </c>
      <c r="F2623" s="91">
        <v>908.3</v>
      </c>
      <c r="G2623" s="92">
        <f t="shared" si="142"/>
        <v>203260.6699999992</v>
      </c>
      <c r="H2623" s="170"/>
      <c r="I2623" s="94">
        <f t="shared" si="141"/>
        <v>908.3</v>
      </c>
      <c r="J2623" s="115">
        <f t="shared" si="143"/>
        <v>45535</v>
      </c>
      <c r="K2623" s="116" t="s">
        <v>1868</v>
      </c>
    </row>
    <row r="2624" spans="1:11" x14ac:dyDescent="0.15">
      <c r="A2624" s="7" t="s">
        <v>2622</v>
      </c>
      <c r="B2624" s="66">
        <v>45535</v>
      </c>
      <c r="C2624" s="113" t="s">
        <v>1903</v>
      </c>
      <c r="D2624" s="126" t="s">
        <v>4288</v>
      </c>
      <c r="E2624" s="91">
        <v>0</v>
      </c>
      <c r="F2624" s="91">
        <v>717</v>
      </c>
      <c r="G2624" s="92">
        <f t="shared" si="142"/>
        <v>203977.6699999992</v>
      </c>
      <c r="H2624" s="170"/>
      <c r="I2624" s="94">
        <f t="shared" si="141"/>
        <v>717</v>
      </c>
      <c r="J2624" s="115">
        <f t="shared" si="143"/>
        <v>45535</v>
      </c>
      <c r="K2624" s="116" t="s">
        <v>1868</v>
      </c>
    </row>
    <row r="2625" spans="1:11" x14ac:dyDescent="0.15">
      <c r="A2625" s="7" t="s">
        <v>2622</v>
      </c>
      <c r="B2625" s="66">
        <v>45535</v>
      </c>
      <c r="C2625" s="113" t="s">
        <v>1903</v>
      </c>
      <c r="D2625" s="126" t="s">
        <v>4288</v>
      </c>
      <c r="E2625" s="91">
        <v>0</v>
      </c>
      <c r="F2625" s="91">
        <v>573.29999999999995</v>
      </c>
      <c r="G2625" s="92">
        <f t="shared" si="142"/>
        <v>204550.96999999919</v>
      </c>
      <c r="H2625" s="170"/>
      <c r="I2625" s="94">
        <f t="shared" si="141"/>
        <v>573.29999999999995</v>
      </c>
      <c r="J2625" s="115">
        <f t="shared" si="143"/>
        <v>45535</v>
      </c>
      <c r="K2625" s="116" t="s">
        <v>1868</v>
      </c>
    </row>
    <row r="2626" spans="1:11" x14ac:dyDescent="0.15">
      <c r="A2626" s="7" t="s">
        <v>2622</v>
      </c>
      <c r="B2626" s="66">
        <v>45535</v>
      </c>
      <c r="C2626" s="113" t="s">
        <v>1903</v>
      </c>
      <c r="D2626" s="126" t="s">
        <v>4288</v>
      </c>
      <c r="E2626" s="91">
        <v>0</v>
      </c>
      <c r="F2626" s="91">
        <v>246.6</v>
      </c>
      <c r="G2626" s="92">
        <f t="shared" si="142"/>
        <v>204797.56999999919</v>
      </c>
      <c r="H2626" s="170"/>
      <c r="I2626" s="94">
        <f t="shared" si="141"/>
        <v>246.6</v>
      </c>
      <c r="J2626" s="115">
        <f t="shared" si="143"/>
        <v>45535</v>
      </c>
      <c r="K2626" s="116" t="s">
        <v>1868</v>
      </c>
    </row>
    <row r="2627" spans="1:11" x14ac:dyDescent="0.15">
      <c r="A2627" s="7" t="s">
        <v>2622</v>
      </c>
      <c r="B2627" s="66">
        <v>45535</v>
      </c>
      <c r="C2627" s="113" t="s">
        <v>1903</v>
      </c>
      <c r="D2627" s="126" t="s">
        <v>4288</v>
      </c>
      <c r="E2627" s="91">
        <v>0</v>
      </c>
      <c r="F2627" s="91">
        <v>979.9</v>
      </c>
      <c r="G2627" s="92">
        <f t="shared" si="142"/>
        <v>205777.46999999919</v>
      </c>
      <c r="H2627" s="170"/>
      <c r="I2627" s="94">
        <f t="shared" si="141"/>
        <v>979.9</v>
      </c>
      <c r="J2627" s="115">
        <f t="shared" si="143"/>
        <v>45535</v>
      </c>
      <c r="K2627" s="116" t="s">
        <v>1868</v>
      </c>
    </row>
    <row r="2628" spans="1:11" x14ac:dyDescent="0.15">
      <c r="A2628" s="7" t="s">
        <v>2622</v>
      </c>
      <c r="B2628" s="66">
        <v>45535</v>
      </c>
      <c r="C2628" s="113" t="s">
        <v>1903</v>
      </c>
      <c r="D2628" s="126" t="s">
        <v>4288</v>
      </c>
      <c r="E2628" s="91">
        <v>0</v>
      </c>
      <c r="F2628" s="91">
        <v>398</v>
      </c>
      <c r="G2628" s="92">
        <f t="shared" si="142"/>
        <v>206175.46999999919</v>
      </c>
      <c r="H2628" s="170"/>
      <c r="I2628" s="94">
        <f t="shared" si="141"/>
        <v>398</v>
      </c>
      <c r="J2628" s="115">
        <f t="shared" si="143"/>
        <v>45535</v>
      </c>
      <c r="K2628" s="116" t="s">
        <v>1868</v>
      </c>
    </row>
    <row r="2629" spans="1:11" x14ac:dyDescent="0.15">
      <c r="A2629" s="7" t="s">
        <v>2622</v>
      </c>
      <c r="B2629" s="66">
        <v>45535</v>
      </c>
      <c r="C2629" s="113" t="s">
        <v>1903</v>
      </c>
      <c r="D2629" s="126" t="s">
        <v>4288</v>
      </c>
      <c r="E2629" s="91">
        <v>0</v>
      </c>
      <c r="F2629" s="91">
        <v>1786</v>
      </c>
      <c r="G2629" s="92">
        <f t="shared" si="142"/>
        <v>207961.46999999919</v>
      </c>
      <c r="H2629" s="170"/>
      <c r="I2629" s="94">
        <f t="shared" si="141"/>
        <v>1786</v>
      </c>
      <c r="J2629" s="115">
        <f t="shared" si="143"/>
        <v>45535</v>
      </c>
      <c r="K2629" s="116" t="s">
        <v>1868</v>
      </c>
    </row>
    <row r="2630" spans="1:11" x14ac:dyDescent="0.15">
      <c r="A2630" s="7" t="s">
        <v>2622</v>
      </c>
      <c r="B2630" s="66">
        <v>45535</v>
      </c>
      <c r="C2630" s="113" t="s">
        <v>1903</v>
      </c>
      <c r="D2630" s="126" t="s">
        <v>4288</v>
      </c>
      <c r="E2630" s="91">
        <v>0</v>
      </c>
      <c r="F2630" s="91">
        <v>1020</v>
      </c>
      <c r="G2630" s="92">
        <f t="shared" si="142"/>
        <v>208981.46999999919</v>
      </c>
      <c r="H2630" s="170"/>
      <c r="I2630" s="94">
        <f t="shared" si="141"/>
        <v>1020</v>
      </c>
      <c r="J2630" s="115">
        <f t="shared" si="143"/>
        <v>45535</v>
      </c>
      <c r="K2630" s="116" t="s">
        <v>1868</v>
      </c>
    </row>
    <row r="2631" spans="1:11" x14ac:dyDescent="0.15">
      <c r="A2631" s="7" t="s">
        <v>2622</v>
      </c>
      <c r="B2631" s="66">
        <v>45535</v>
      </c>
      <c r="C2631" s="113" t="s">
        <v>1903</v>
      </c>
      <c r="D2631" s="126" t="s">
        <v>4288</v>
      </c>
      <c r="E2631" s="91">
        <v>0</v>
      </c>
      <c r="F2631" s="91">
        <v>855.6</v>
      </c>
      <c r="G2631" s="92">
        <f t="shared" si="142"/>
        <v>209837.06999999919</v>
      </c>
      <c r="H2631" s="170"/>
      <c r="I2631" s="94">
        <f t="shared" ref="I2631:I2694" si="144">-E2631+F2631</f>
        <v>855.6</v>
      </c>
      <c r="J2631" s="115">
        <f t="shared" si="143"/>
        <v>45535</v>
      </c>
      <c r="K2631" s="116" t="s">
        <v>1868</v>
      </c>
    </row>
    <row r="2632" spans="1:11" x14ac:dyDescent="0.15">
      <c r="A2632" s="7" t="s">
        <v>2622</v>
      </c>
      <c r="B2632" s="66">
        <v>45535</v>
      </c>
      <c r="C2632" s="113" t="s">
        <v>1903</v>
      </c>
      <c r="D2632" s="126" t="s">
        <v>4288</v>
      </c>
      <c r="E2632" s="91">
        <v>0</v>
      </c>
      <c r="F2632" s="91">
        <v>916.4</v>
      </c>
      <c r="G2632" s="92">
        <f t="shared" si="142"/>
        <v>210753.46999999919</v>
      </c>
      <c r="H2632" s="170"/>
      <c r="I2632" s="94">
        <f t="shared" si="144"/>
        <v>916.4</v>
      </c>
      <c r="J2632" s="115">
        <f t="shared" si="143"/>
        <v>45535</v>
      </c>
      <c r="K2632" s="116" t="s">
        <v>1868</v>
      </c>
    </row>
    <row r="2633" spans="1:11" x14ac:dyDescent="0.15">
      <c r="A2633" s="7" t="s">
        <v>2622</v>
      </c>
      <c r="B2633" s="66">
        <v>45535</v>
      </c>
      <c r="C2633" s="113" t="s">
        <v>1903</v>
      </c>
      <c r="D2633" s="126" t="s">
        <v>4288</v>
      </c>
      <c r="E2633" s="91">
        <v>0</v>
      </c>
      <c r="F2633" s="91">
        <v>1125.5</v>
      </c>
      <c r="G2633" s="92">
        <f t="shared" si="142"/>
        <v>211878.96999999919</v>
      </c>
      <c r="H2633" s="170"/>
      <c r="I2633" s="94">
        <f t="shared" si="144"/>
        <v>1125.5</v>
      </c>
      <c r="J2633" s="115">
        <f t="shared" si="143"/>
        <v>45535</v>
      </c>
      <c r="K2633" s="116" t="s">
        <v>1868</v>
      </c>
    </row>
    <row r="2634" spans="1:11" x14ac:dyDescent="0.15">
      <c r="A2634" s="7" t="s">
        <v>2622</v>
      </c>
      <c r="B2634" s="66">
        <v>45535</v>
      </c>
      <c r="C2634" s="113" t="s">
        <v>1903</v>
      </c>
      <c r="D2634" s="126" t="s">
        <v>4288</v>
      </c>
      <c r="E2634" s="91">
        <v>0</v>
      </c>
      <c r="F2634" s="91">
        <v>889.1</v>
      </c>
      <c r="G2634" s="92">
        <f t="shared" si="142"/>
        <v>212768.06999999919</v>
      </c>
      <c r="H2634" s="170"/>
      <c r="I2634" s="94">
        <f t="shared" si="144"/>
        <v>889.1</v>
      </c>
      <c r="J2634" s="115">
        <f t="shared" si="143"/>
        <v>45535</v>
      </c>
      <c r="K2634" s="116" t="s">
        <v>1868</v>
      </c>
    </row>
    <row r="2635" spans="1:11" x14ac:dyDescent="0.15">
      <c r="A2635" s="7" t="s">
        <v>2622</v>
      </c>
      <c r="B2635" s="66">
        <v>45535</v>
      </c>
      <c r="C2635" s="113" t="s">
        <v>1903</v>
      </c>
      <c r="D2635" s="126" t="s">
        <v>4288</v>
      </c>
      <c r="E2635" s="91">
        <v>0</v>
      </c>
      <c r="F2635" s="91">
        <v>900</v>
      </c>
      <c r="G2635" s="92">
        <f t="shared" si="142"/>
        <v>213668.06999999919</v>
      </c>
      <c r="H2635" s="170"/>
      <c r="I2635" s="94">
        <f t="shared" si="144"/>
        <v>900</v>
      </c>
      <c r="J2635" s="115">
        <f t="shared" si="143"/>
        <v>45535</v>
      </c>
      <c r="K2635" s="116" t="s">
        <v>1868</v>
      </c>
    </row>
    <row r="2636" spans="1:11" x14ac:dyDescent="0.15">
      <c r="A2636" s="7" t="s">
        <v>2622</v>
      </c>
      <c r="B2636" s="66">
        <v>45535</v>
      </c>
      <c r="C2636" s="113" t="s">
        <v>1903</v>
      </c>
      <c r="D2636" s="126" t="s">
        <v>4288</v>
      </c>
      <c r="E2636" s="91">
        <v>0</v>
      </c>
      <c r="F2636" s="91">
        <v>305.2</v>
      </c>
      <c r="G2636" s="92">
        <f t="shared" si="142"/>
        <v>213973.2699999992</v>
      </c>
      <c r="H2636" s="170"/>
      <c r="I2636" s="94">
        <f t="shared" si="144"/>
        <v>305.2</v>
      </c>
      <c r="J2636" s="115">
        <f t="shared" si="143"/>
        <v>45535</v>
      </c>
      <c r="K2636" s="116" t="s">
        <v>1868</v>
      </c>
    </row>
    <row r="2637" spans="1:11" x14ac:dyDescent="0.15">
      <c r="A2637" s="7" t="s">
        <v>2622</v>
      </c>
      <c r="B2637" s="66">
        <v>45535</v>
      </c>
      <c r="C2637" s="113" t="s">
        <v>1903</v>
      </c>
      <c r="D2637" s="126" t="s">
        <v>4288</v>
      </c>
      <c r="E2637" s="91">
        <v>0</v>
      </c>
      <c r="F2637" s="91">
        <v>1157.9000000000001</v>
      </c>
      <c r="G2637" s="92">
        <f t="shared" si="142"/>
        <v>215131.1699999992</v>
      </c>
      <c r="H2637" s="170"/>
      <c r="I2637" s="94">
        <f t="shared" si="144"/>
        <v>1157.9000000000001</v>
      </c>
      <c r="J2637" s="115">
        <f t="shared" si="143"/>
        <v>45535</v>
      </c>
      <c r="K2637" s="116" t="s">
        <v>1868</v>
      </c>
    </row>
    <row r="2638" spans="1:11" x14ac:dyDescent="0.15">
      <c r="A2638" s="7" t="s">
        <v>2622</v>
      </c>
      <c r="B2638" s="66">
        <v>45535</v>
      </c>
      <c r="C2638" s="113" t="s">
        <v>1903</v>
      </c>
      <c r="D2638" s="126" t="s">
        <v>4288</v>
      </c>
      <c r="E2638" s="91">
        <v>0</v>
      </c>
      <c r="F2638" s="91">
        <v>977.8</v>
      </c>
      <c r="G2638" s="92">
        <f t="shared" si="142"/>
        <v>216108.96999999919</v>
      </c>
      <c r="H2638" s="170"/>
      <c r="I2638" s="94">
        <f t="shared" si="144"/>
        <v>977.8</v>
      </c>
      <c r="J2638" s="115">
        <f t="shared" si="143"/>
        <v>45535</v>
      </c>
      <c r="K2638" s="116" t="s">
        <v>1868</v>
      </c>
    </row>
    <row r="2639" spans="1:11" x14ac:dyDescent="0.15">
      <c r="A2639" s="7" t="s">
        <v>2622</v>
      </c>
      <c r="B2639" s="66">
        <v>45535</v>
      </c>
      <c r="C2639" s="113" t="s">
        <v>1903</v>
      </c>
      <c r="D2639" s="126" t="s">
        <v>4288</v>
      </c>
      <c r="E2639" s="91">
        <v>0</v>
      </c>
      <c r="F2639" s="91">
        <v>1082.7</v>
      </c>
      <c r="G2639" s="92">
        <f t="shared" si="142"/>
        <v>217191.6699999992</v>
      </c>
      <c r="H2639" s="170"/>
      <c r="I2639" s="94">
        <f t="shared" si="144"/>
        <v>1082.7</v>
      </c>
      <c r="J2639" s="115">
        <f t="shared" si="143"/>
        <v>45535</v>
      </c>
      <c r="K2639" s="116" t="s">
        <v>1868</v>
      </c>
    </row>
    <row r="2640" spans="1:11" x14ac:dyDescent="0.15">
      <c r="A2640" s="7" t="s">
        <v>2622</v>
      </c>
      <c r="B2640" s="66">
        <v>45535</v>
      </c>
      <c r="C2640" s="113" t="s">
        <v>1903</v>
      </c>
      <c r="D2640" s="126" t="s">
        <v>4288</v>
      </c>
      <c r="E2640" s="91">
        <v>0</v>
      </c>
      <c r="F2640" s="91">
        <v>1060.3</v>
      </c>
      <c r="G2640" s="92">
        <f t="shared" si="142"/>
        <v>218251.96999999919</v>
      </c>
      <c r="H2640" s="170"/>
      <c r="I2640" s="94">
        <f t="shared" si="144"/>
        <v>1060.3</v>
      </c>
      <c r="J2640" s="115">
        <f t="shared" si="143"/>
        <v>45535</v>
      </c>
      <c r="K2640" s="116" t="s">
        <v>1868</v>
      </c>
    </row>
    <row r="2641" spans="1:11" x14ac:dyDescent="0.15">
      <c r="A2641" s="7" t="s">
        <v>2622</v>
      </c>
      <c r="B2641" s="66">
        <v>45535</v>
      </c>
      <c r="C2641" s="113" t="s">
        <v>1903</v>
      </c>
      <c r="D2641" s="126" t="s">
        <v>4288</v>
      </c>
      <c r="E2641" s="91">
        <v>0</v>
      </c>
      <c r="F2641" s="91">
        <v>1070.2</v>
      </c>
      <c r="G2641" s="92">
        <f t="shared" si="142"/>
        <v>219322.1699999992</v>
      </c>
      <c r="H2641" s="170"/>
      <c r="I2641" s="94">
        <f t="shared" si="144"/>
        <v>1070.2</v>
      </c>
      <c r="J2641" s="115">
        <f t="shared" si="143"/>
        <v>45535</v>
      </c>
      <c r="K2641" s="116" t="s">
        <v>1868</v>
      </c>
    </row>
    <row r="2642" spans="1:11" x14ac:dyDescent="0.15">
      <c r="A2642" s="7" t="s">
        <v>2622</v>
      </c>
      <c r="B2642" s="66">
        <v>45535</v>
      </c>
      <c r="C2642" s="113" t="s">
        <v>1903</v>
      </c>
      <c r="D2642" s="126" t="s">
        <v>4288</v>
      </c>
      <c r="E2642" s="91">
        <v>0</v>
      </c>
      <c r="F2642" s="91">
        <v>1077.3</v>
      </c>
      <c r="G2642" s="92">
        <f t="shared" si="142"/>
        <v>220399.46999999919</v>
      </c>
      <c r="H2642" s="170"/>
      <c r="I2642" s="94">
        <f t="shared" si="144"/>
        <v>1077.3</v>
      </c>
      <c r="J2642" s="115">
        <f t="shared" si="143"/>
        <v>45535</v>
      </c>
      <c r="K2642" s="116" t="s">
        <v>1868</v>
      </c>
    </row>
    <row r="2643" spans="1:11" x14ac:dyDescent="0.15">
      <c r="A2643" s="7" t="s">
        <v>2622</v>
      </c>
      <c r="B2643" s="66">
        <v>45535</v>
      </c>
      <c r="C2643" s="113" t="s">
        <v>1903</v>
      </c>
      <c r="D2643" s="126" t="s">
        <v>4288</v>
      </c>
      <c r="E2643" s="91">
        <v>0</v>
      </c>
      <c r="F2643" s="91">
        <v>636</v>
      </c>
      <c r="G2643" s="92">
        <f t="shared" si="142"/>
        <v>221035.46999999919</v>
      </c>
      <c r="H2643" s="170"/>
      <c r="I2643" s="94">
        <f t="shared" si="144"/>
        <v>636</v>
      </c>
      <c r="J2643" s="115">
        <f t="shared" si="143"/>
        <v>45535</v>
      </c>
      <c r="K2643" s="116" t="s">
        <v>1868</v>
      </c>
    </row>
    <row r="2644" spans="1:11" x14ac:dyDescent="0.15">
      <c r="A2644" s="7" t="s">
        <v>2622</v>
      </c>
      <c r="B2644" s="66">
        <v>45535</v>
      </c>
      <c r="C2644" s="113" t="s">
        <v>1903</v>
      </c>
      <c r="D2644" s="126" t="s">
        <v>4288</v>
      </c>
      <c r="E2644" s="91">
        <v>0</v>
      </c>
      <c r="F2644" s="91">
        <v>390</v>
      </c>
      <c r="G2644" s="92">
        <f t="shared" si="142"/>
        <v>221425.46999999919</v>
      </c>
      <c r="H2644" s="170"/>
      <c r="I2644" s="94">
        <f t="shared" si="144"/>
        <v>390</v>
      </c>
      <c r="J2644" s="115">
        <f t="shared" si="143"/>
        <v>45535</v>
      </c>
      <c r="K2644" s="116" t="s">
        <v>1868</v>
      </c>
    </row>
    <row r="2645" spans="1:11" x14ac:dyDescent="0.15">
      <c r="A2645" s="7" t="s">
        <v>2622</v>
      </c>
      <c r="B2645" s="66">
        <v>45535</v>
      </c>
      <c r="C2645" s="113" t="s">
        <v>1903</v>
      </c>
      <c r="D2645" s="126" t="s">
        <v>4288</v>
      </c>
      <c r="E2645" s="91">
        <v>0</v>
      </c>
      <c r="F2645" s="91">
        <v>1484.5</v>
      </c>
      <c r="G2645" s="92">
        <f t="shared" si="142"/>
        <v>222909.96999999919</v>
      </c>
      <c r="H2645" s="170"/>
      <c r="I2645" s="94">
        <f t="shared" si="144"/>
        <v>1484.5</v>
      </c>
      <c r="J2645" s="115">
        <f t="shared" si="143"/>
        <v>45535</v>
      </c>
      <c r="K2645" s="116" t="s">
        <v>1868</v>
      </c>
    </row>
    <row r="2646" spans="1:11" x14ac:dyDescent="0.15">
      <c r="A2646" s="7" t="s">
        <v>2622</v>
      </c>
      <c r="B2646" s="66">
        <v>45535</v>
      </c>
      <c r="C2646" s="113" t="s">
        <v>1903</v>
      </c>
      <c r="D2646" s="126" t="s">
        <v>4288</v>
      </c>
      <c r="E2646" s="91">
        <v>0</v>
      </c>
      <c r="F2646" s="91">
        <v>983.7</v>
      </c>
      <c r="G2646" s="92">
        <f t="shared" si="142"/>
        <v>223893.6699999992</v>
      </c>
      <c r="H2646" s="170"/>
      <c r="I2646" s="94">
        <f t="shared" si="144"/>
        <v>983.7</v>
      </c>
      <c r="J2646" s="115">
        <f t="shared" si="143"/>
        <v>45535</v>
      </c>
      <c r="K2646" s="116" t="s">
        <v>1868</v>
      </c>
    </row>
    <row r="2647" spans="1:11" x14ac:dyDescent="0.15">
      <c r="A2647" s="7" t="s">
        <v>2622</v>
      </c>
      <c r="B2647" s="66">
        <v>45535</v>
      </c>
      <c r="C2647" s="113" t="s">
        <v>1903</v>
      </c>
      <c r="D2647" s="126" t="s">
        <v>4288</v>
      </c>
      <c r="E2647" s="91">
        <v>0</v>
      </c>
      <c r="F2647" s="91">
        <v>1011</v>
      </c>
      <c r="G2647" s="92">
        <f t="shared" si="142"/>
        <v>224904.6699999992</v>
      </c>
      <c r="H2647" s="170"/>
      <c r="I2647" s="94">
        <f t="shared" si="144"/>
        <v>1011</v>
      </c>
      <c r="J2647" s="115">
        <f t="shared" si="143"/>
        <v>45535</v>
      </c>
      <c r="K2647" s="116" t="s">
        <v>1868</v>
      </c>
    </row>
    <row r="2648" spans="1:11" x14ac:dyDescent="0.15">
      <c r="A2648" s="7" t="s">
        <v>2622</v>
      </c>
      <c r="B2648" s="66">
        <v>45535</v>
      </c>
      <c r="C2648" s="113" t="s">
        <v>1903</v>
      </c>
      <c r="D2648" s="126" t="s">
        <v>4288</v>
      </c>
      <c r="E2648" s="91">
        <v>0</v>
      </c>
      <c r="F2648" s="91">
        <v>1043.5</v>
      </c>
      <c r="G2648" s="92">
        <f t="shared" si="142"/>
        <v>225948.1699999992</v>
      </c>
      <c r="H2648" s="170"/>
      <c r="I2648" s="94">
        <f t="shared" si="144"/>
        <v>1043.5</v>
      </c>
      <c r="J2648" s="115">
        <f t="shared" si="143"/>
        <v>45535</v>
      </c>
      <c r="K2648" s="116" t="s">
        <v>1868</v>
      </c>
    </row>
    <row r="2649" spans="1:11" x14ac:dyDescent="0.15">
      <c r="A2649" s="7" t="s">
        <v>2619</v>
      </c>
      <c r="B2649" s="66">
        <v>45535</v>
      </c>
      <c r="C2649" s="113" t="s">
        <v>1870</v>
      </c>
      <c r="D2649" s="126"/>
      <c r="E2649" s="91">
        <v>122</v>
      </c>
      <c r="F2649" s="91">
        <v>0</v>
      </c>
      <c r="G2649" s="92">
        <f t="shared" si="142"/>
        <v>225826.1699999992</v>
      </c>
      <c r="H2649" s="170"/>
      <c r="I2649" s="94">
        <f t="shared" si="144"/>
        <v>-122</v>
      </c>
      <c r="J2649" s="115">
        <f t="shared" si="143"/>
        <v>45535</v>
      </c>
      <c r="K2649" s="116" t="s">
        <v>1866</v>
      </c>
    </row>
    <row r="2650" spans="1:11" x14ac:dyDescent="0.15">
      <c r="A2650" s="7" t="s">
        <v>2619</v>
      </c>
      <c r="B2650" s="66">
        <v>45535</v>
      </c>
      <c r="C2650" s="113" t="s">
        <v>1870</v>
      </c>
      <c r="D2650" s="126"/>
      <c r="E2650" s="91">
        <v>0</v>
      </c>
      <c r="F2650" s="91">
        <v>1545</v>
      </c>
      <c r="G2650" s="92">
        <f t="shared" si="142"/>
        <v>227371.1699999992</v>
      </c>
      <c r="H2650" s="170"/>
      <c r="I2650" s="94">
        <f t="shared" si="144"/>
        <v>1545</v>
      </c>
      <c r="J2650" s="115">
        <f t="shared" si="143"/>
        <v>45535</v>
      </c>
      <c r="K2650" s="116" t="s">
        <v>1866</v>
      </c>
    </row>
    <row r="2651" spans="1:11" x14ac:dyDescent="0.15">
      <c r="A2651" s="7" t="s">
        <v>2619</v>
      </c>
      <c r="B2651" s="66">
        <v>45535</v>
      </c>
      <c r="C2651" s="113" t="s">
        <v>1870</v>
      </c>
      <c r="D2651" s="126"/>
      <c r="E2651" s="91">
        <v>0</v>
      </c>
      <c r="F2651" s="91">
        <v>1640</v>
      </c>
      <c r="G2651" s="92">
        <f t="shared" si="142"/>
        <v>229011.1699999992</v>
      </c>
      <c r="H2651" s="170"/>
      <c r="I2651" s="94">
        <f t="shared" si="144"/>
        <v>1640</v>
      </c>
      <c r="J2651" s="115">
        <f t="shared" si="143"/>
        <v>45535</v>
      </c>
      <c r="K2651" s="116" t="s">
        <v>1866</v>
      </c>
    </row>
    <row r="2652" spans="1:11" x14ac:dyDescent="0.15">
      <c r="A2652" s="7" t="s">
        <v>2619</v>
      </c>
      <c r="B2652" s="66">
        <v>45535</v>
      </c>
      <c r="C2652" s="113" t="s">
        <v>1870</v>
      </c>
      <c r="D2652" s="126"/>
      <c r="E2652" s="91">
        <v>0</v>
      </c>
      <c r="F2652" s="91">
        <v>582</v>
      </c>
      <c r="G2652" s="92">
        <f t="shared" si="142"/>
        <v>229593.1699999992</v>
      </c>
      <c r="H2652" s="170"/>
      <c r="I2652" s="94">
        <f t="shared" si="144"/>
        <v>582</v>
      </c>
      <c r="J2652" s="115">
        <f t="shared" si="143"/>
        <v>45535</v>
      </c>
      <c r="K2652" s="116" t="s">
        <v>1866</v>
      </c>
    </row>
    <row r="2653" spans="1:11" x14ac:dyDescent="0.15">
      <c r="A2653" s="7" t="s">
        <v>2619</v>
      </c>
      <c r="B2653" s="66">
        <v>45535</v>
      </c>
      <c r="C2653" s="113" t="s">
        <v>1870</v>
      </c>
      <c r="D2653" s="126"/>
      <c r="E2653" s="91">
        <v>0</v>
      </c>
      <c r="F2653" s="91">
        <v>1076.53</v>
      </c>
      <c r="G2653" s="92">
        <f t="shared" si="142"/>
        <v>230669.6999999992</v>
      </c>
      <c r="H2653" s="170"/>
      <c r="I2653" s="94">
        <f t="shared" si="144"/>
        <v>1076.53</v>
      </c>
      <c r="J2653" s="115">
        <f t="shared" si="143"/>
        <v>45535</v>
      </c>
      <c r="K2653" s="116" t="s">
        <v>1866</v>
      </c>
    </row>
    <row r="2654" spans="1:11" x14ac:dyDescent="0.15">
      <c r="A2654" s="7" t="s">
        <v>2622</v>
      </c>
      <c r="B2654" s="66">
        <v>45535</v>
      </c>
      <c r="C2654" s="113" t="s">
        <v>1899</v>
      </c>
      <c r="D2654" s="126" t="s">
        <v>1900</v>
      </c>
      <c r="E2654" s="91">
        <v>712.58</v>
      </c>
      <c r="F2654" s="91">
        <v>0</v>
      </c>
      <c r="G2654" s="92">
        <f t="shared" si="142"/>
        <v>229957.11999999921</v>
      </c>
      <c r="H2654" s="170"/>
      <c r="I2654" s="94">
        <f t="shared" si="144"/>
        <v>-712.58</v>
      </c>
      <c r="J2654" s="115">
        <f t="shared" si="143"/>
        <v>45535</v>
      </c>
      <c r="K2654" s="116" t="s">
        <v>1873</v>
      </c>
    </row>
    <row r="2655" spans="1:11" x14ac:dyDescent="0.15">
      <c r="A2655" s="7" t="s">
        <v>2619</v>
      </c>
      <c r="B2655" s="66">
        <v>45535</v>
      </c>
      <c r="C2655" s="113" t="s">
        <v>2020</v>
      </c>
      <c r="D2655" s="126" t="s">
        <v>4289</v>
      </c>
      <c r="E2655" s="91">
        <v>0</v>
      </c>
      <c r="F2655" s="91">
        <v>3750</v>
      </c>
      <c r="G2655" s="92">
        <f t="shared" si="142"/>
        <v>233707.11999999921</v>
      </c>
      <c r="H2655" s="170"/>
      <c r="I2655" s="94">
        <f t="shared" si="144"/>
        <v>3750</v>
      </c>
      <c r="J2655" s="115">
        <f t="shared" si="143"/>
        <v>45535</v>
      </c>
      <c r="K2655" s="116" t="s">
        <v>1866</v>
      </c>
    </row>
    <row r="2656" spans="1:11" x14ac:dyDescent="0.15">
      <c r="A2656" s="7" t="s">
        <v>2619</v>
      </c>
      <c r="B2656" s="66">
        <v>45535</v>
      </c>
      <c r="C2656" s="113" t="s">
        <v>2098</v>
      </c>
      <c r="D2656" s="126" t="s">
        <v>4290</v>
      </c>
      <c r="E2656" s="91">
        <v>0</v>
      </c>
      <c r="F2656" s="91">
        <v>3000</v>
      </c>
      <c r="G2656" s="92">
        <f t="shared" si="142"/>
        <v>236707.11999999921</v>
      </c>
      <c r="H2656" s="170"/>
      <c r="I2656" s="94">
        <f t="shared" si="144"/>
        <v>3000</v>
      </c>
      <c r="J2656" s="115">
        <f t="shared" si="143"/>
        <v>45535</v>
      </c>
      <c r="K2656" s="116" t="s">
        <v>1866</v>
      </c>
    </row>
    <row r="2657" spans="1:11" x14ac:dyDescent="0.15">
      <c r="A2657" s="7" t="s">
        <v>2619</v>
      </c>
      <c r="B2657" s="66">
        <v>45535</v>
      </c>
      <c r="C2657" s="113" t="s">
        <v>2195</v>
      </c>
      <c r="D2657" s="126" t="s">
        <v>3949</v>
      </c>
      <c r="E2657" s="91">
        <v>0</v>
      </c>
      <c r="F2657" s="91">
        <v>4500</v>
      </c>
      <c r="G2657" s="92">
        <f t="shared" si="142"/>
        <v>241207.11999999921</v>
      </c>
      <c r="H2657" s="170"/>
      <c r="I2657" s="94">
        <f t="shared" si="144"/>
        <v>4500</v>
      </c>
      <c r="J2657" s="115">
        <f t="shared" si="143"/>
        <v>45535</v>
      </c>
      <c r="K2657" s="116" t="s">
        <v>1866</v>
      </c>
    </row>
    <row r="2658" spans="1:11" x14ac:dyDescent="0.15">
      <c r="A2658" s="7" t="s">
        <v>2619</v>
      </c>
      <c r="B2658" s="66">
        <v>45535</v>
      </c>
      <c r="C2658" s="113" t="s">
        <v>2104</v>
      </c>
      <c r="D2658" s="126" t="s">
        <v>4291</v>
      </c>
      <c r="E2658" s="91">
        <v>0</v>
      </c>
      <c r="F2658" s="91">
        <v>9000</v>
      </c>
      <c r="G2658" s="92">
        <f t="shared" si="142"/>
        <v>250207.11999999921</v>
      </c>
      <c r="H2658" s="170"/>
      <c r="I2658" s="94">
        <f t="shared" si="144"/>
        <v>9000</v>
      </c>
      <c r="J2658" s="115">
        <f t="shared" si="143"/>
        <v>45535</v>
      </c>
      <c r="K2658" s="116" t="s">
        <v>1866</v>
      </c>
    </row>
    <row r="2659" spans="1:11" x14ac:dyDescent="0.15">
      <c r="A2659" s="7" t="s">
        <v>2619</v>
      </c>
      <c r="B2659" s="66">
        <v>45535</v>
      </c>
      <c r="C2659" s="113" t="s">
        <v>2106</v>
      </c>
      <c r="D2659" s="126" t="s">
        <v>3956</v>
      </c>
      <c r="E2659" s="91">
        <v>0</v>
      </c>
      <c r="F2659" s="91">
        <v>25000</v>
      </c>
      <c r="G2659" s="92">
        <f t="shared" si="142"/>
        <v>275207.11999999918</v>
      </c>
      <c r="H2659" s="170"/>
      <c r="I2659" s="94">
        <f t="shared" si="144"/>
        <v>25000</v>
      </c>
      <c r="J2659" s="115">
        <f t="shared" si="143"/>
        <v>45535</v>
      </c>
      <c r="K2659" s="116" t="s">
        <v>1866</v>
      </c>
    </row>
    <row r="2660" spans="1:11" x14ac:dyDescent="0.15">
      <c r="A2660" s="7" t="s">
        <v>2619</v>
      </c>
      <c r="B2660" s="66">
        <v>45535</v>
      </c>
      <c r="C2660" s="113" t="s">
        <v>2080</v>
      </c>
      <c r="D2660" s="126" t="s">
        <v>4292</v>
      </c>
      <c r="E2660" s="91">
        <v>0</v>
      </c>
      <c r="F2660" s="91">
        <v>10450</v>
      </c>
      <c r="G2660" s="92">
        <f t="shared" si="142"/>
        <v>285657.11999999918</v>
      </c>
      <c r="H2660" s="170"/>
      <c r="I2660" s="94">
        <f t="shared" si="144"/>
        <v>10450</v>
      </c>
      <c r="J2660" s="115">
        <f t="shared" si="143"/>
        <v>45535</v>
      </c>
      <c r="K2660" s="116" t="s">
        <v>1866</v>
      </c>
    </row>
    <row r="2661" spans="1:11" x14ac:dyDescent="0.15">
      <c r="A2661" s="7" t="s">
        <v>2619</v>
      </c>
      <c r="B2661" s="66">
        <v>45535</v>
      </c>
      <c r="C2661" s="113" t="s">
        <v>2730</v>
      </c>
      <c r="D2661" s="126" t="s">
        <v>4293</v>
      </c>
      <c r="E2661" s="91">
        <v>0</v>
      </c>
      <c r="F2661" s="91">
        <v>197.26</v>
      </c>
      <c r="G2661" s="92">
        <f t="shared" si="142"/>
        <v>285854.37999999919</v>
      </c>
      <c r="H2661" s="170"/>
      <c r="I2661" s="94">
        <f t="shared" si="144"/>
        <v>197.26</v>
      </c>
      <c r="J2661" s="115">
        <f t="shared" si="143"/>
        <v>45535</v>
      </c>
      <c r="K2661" s="116" t="s">
        <v>1866</v>
      </c>
    </row>
    <row r="2662" spans="1:11" x14ac:dyDescent="0.15">
      <c r="A2662" s="7" t="s">
        <v>2619</v>
      </c>
      <c r="B2662" s="66">
        <v>45535</v>
      </c>
      <c r="C2662" s="113" t="s">
        <v>2730</v>
      </c>
      <c r="D2662" s="126" t="s">
        <v>4293</v>
      </c>
      <c r="E2662" s="91">
        <v>0</v>
      </c>
      <c r="F2662" s="91">
        <v>300</v>
      </c>
      <c r="G2662" s="92">
        <f t="shared" si="142"/>
        <v>286154.37999999919</v>
      </c>
      <c r="H2662" s="170"/>
      <c r="I2662" s="94">
        <f t="shared" si="144"/>
        <v>300</v>
      </c>
      <c r="J2662" s="115">
        <f t="shared" si="143"/>
        <v>45535</v>
      </c>
      <c r="K2662" s="116" t="s">
        <v>1866</v>
      </c>
    </row>
    <row r="2663" spans="1:11" x14ac:dyDescent="0.15">
      <c r="A2663" s="7" t="s">
        <v>2619</v>
      </c>
      <c r="B2663" s="66">
        <v>45535</v>
      </c>
      <c r="C2663" s="113" t="s">
        <v>2636</v>
      </c>
      <c r="D2663" s="126" t="s">
        <v>4294</v>
      </c>
      <c r="E2663" s="91">
        <v>0</v>
      </c>
      <c r="F2663" s="91">
        <v>1860</v>
      </c>
      <c r="G2663" s="92">
        <f t="shared" si="142"/>
        <v>288014.37999999919</v>
      </c>
      <c r="H2663" s="170"/>
      <c r="I2663" s="94">
        <f t="shared" si="144"/>
        <v>1860</v>
      </c>
      <c r="J2663" s="115">
        <f t="shared" si="143"/>
        <v>45535</v>
      </c>
      <c r="K2663" s="116" t="s">
        <v>1866</v>
      </c>
    </row>
    <row r="2664" spans="1:11" x14ac:dyDescent="0.15">
      <c r="A2664" s="7" t="s">
        <v>2619</v>
      </c>
      <c r="B2664" s="66">
        <v>45535</v>
      </c>
      <c r="C2664" s="113" t="s">
        <v>4295</v>
      </c>
      <c r="D2664" s="126" t="s">
        <v>4296</v>
      </c>
      <c r="E2664" s="91">
        <v>0</v>
      </c>
      <c r="F2664" s="91">
        <v>1800</v>
      </c>
      <c r="G2664" s="92">
        <f t="shared" ref="G2664:G2727" si="145">G2663+F2664-E2664</f>
        <v>289814.37999999919</v>
      </c>
      <c r="H2664" s="170"/>
      <c r="I2664" s="94">
        <f t="shared" si="144"/>
        <v>1800</v>
      </c>
      <c r="J2664" s="115">
        <f t="shared" ref="J2664:J2727" si="146">EOMONTH(B2664,0)</f>
        <v>45535</v>
      </c>
      <c r="K2664" s="116" t="s">
        <v>1866</v>
      </c>
    </row>
    <row r="2665" spans="1:11" x14ac:dyDescent="0.15">
      <c r="A2665" s="7" t="s">
        <v>2619</v>
      </c>
      <c r="B2665" s="66">
        <v>45535</v>
      </c>
      <c r="C2665" s="113" t="s">
        <v>2115</v>
      </c>
      <c r="D2665" s="126" t="s">
        <v>4297</v>
      </c>
      <c r="E2665" s="91">
        <v>0</v>
      </c>
      <c r="F2665" s="91">
        <v>2256.0700000000002</v>
      </c>
      <c r="G2665" s="92">
        <f t="shared" si="145"/>
        <v>292070.4499999992</v>
      </c>
      <c r="H2665" s="170"/>
      <c r="I2665" s="94">
        <f t="shared" si="144"/>
        <v>2256.0700000000002</v>
      </c>
      <c r="J2665" s="115">
        <f t="shared" si="146"/>
        <v>45535</v>
      </c>
      <c r="K2665" s="116" t="s">
        <v>1866</v>
      </c>
    </row>
    <row r="2666" spans="1:11" x14ac:dyDescent="0.15">
      <c r="A2666" s="7" t="s">
        <v>2619</v>
      </c>
      <c r="B2666" s="66">
        <v>45535</v>
      </c>
      <c r="C2666" s="113" t="s">
        <v>2091</v>
      </c>
      <c r="D2666" s="126" t="s">
        <v>4298</v>
      </c>
      <c r="E2666" s="91">
        <v>0</v>
      </c>
      <c r="F2666" s="91">
        <v>3500</v>
      </c>
      <c r="G2666" s="92">
        <f t="shared" si="145"/>
        <v>295570.4499999992</v>
      </c>
      <c r="H2666" s="170"/>
      <c r="I2666" s="94">
        <f t="shared" si="144"/>
        <v>3500</v>
      </c>
      <c r="J2666" s="115">
        <f t="shared" si="146"/>
        <v>45535</v>
      </c>
      <c r="K2666" s="116" t="s">
        <v>1866</v>
      </c>
    </row>
    <row r="2667" spans="1:11" x14ac:dyDescent="0.15">
      <c r="A2667" s="7" t="s">
        <v>2619</v>
      </c>
      <c r="B2667" s="66">
        <v>45535</v>
      </c>
      <c r="C2667" s="113" t="s">
        <v>1870</v>
      </c>
      <c r="D2667" s="126"/>
      <c r="E2667" s="91">
        <v>1545</v>
      </c>
      <c r="F2667" s="91">
        <v>0</v>
      </c>
      <c r="G2667" s="92">
        <f t="shared" si="145"/>
        <v>294025.4499999992</v>
      </c>
      <c r="H2667" s="170"/>
      <c r="I2667" s="94">
        <f t="shared" si="144"/>
        <v>-1545</v>
      </c>
      <c r="J2667" s="115">
        <f t="shared" si="146"/>
        <v>45535</v>
      </c>
      <c r="K2667" s="116" t="s">
        <v>1866</v>
      </c>
    </row>
    <row r="2668" spans="1:11" x14ac:dyDescent="0.15">
      <c r="A2668" s="7" t="s">
        <v>2619</v>
      </c>
      <c r="B2668" s="66">
        <v>45535</v>
      </c>
      <c r="C2668" s="113" t="s">
        <v>1870</v>
      </c>
      <c r="D2668" s="126"/>
      <c r="E2668" s="91">
        <v>1811</v>
      </c>
      <c r="F2668" s="91">
        <v>0</v>
      </c>
      <c r="G2668" s="92">
        <f t="shared" si="145"/>
        <v>292214.4499999992</v>
      </c>
      <c r="H2668" s="170"/>
      <c r="I2668" s="94">
        <f t="shared" si="144"/>
        <v>-1811</v>
      </c>
      <c r="J2668" s="115">
        <f t="shared" si="146"/>
        <v>45535</v>
      </c>
      <c r="K2668" s="116" t="s">
        <v>1866</v>
      </c>
    </row>
    <row r="2669" spans="1:11" x14ac:dyDescent="0.15">
      <c r="A2669" s="7" t="s">
        <v>2619</v>
      </c>
      <c r="B2669" s="66">
        <v>45535</v>
      </c>
      <c r="C2669" s="113" t="s">
        <v>1870</v>
      </c>
      <c r="D2669" s="126"/>
      <c r="E2669" s="91">
        <v>1679</v>
      </c>
      <c r="F2669" s="91">
        <v>0</v>
      </c>
      <c r="G2669" s="92">
        <f t="shared" si="145"/>
        <v>290535.4499999992</v>
      </c>
      <c r="H2669" s="170"/>
      <c r="I2669" s="94">
        <f t="shared" si="144"/>
        <v>-1679</v>
      </c>
      <c r="J2669" s="115">
        <f t="shared" si="146"/>
        <v>45535</v>
      </c>
      <c r="K2669" s="116" t="s">
        <v>1866</v>
      </c>
    </row>
    <row r="2670" spans="1:11" x14ac:dyDescent="0.15">
      <c r="A2670" s="7" t="s">
        <v>2619</v>
      </c>
      <c r="B2670" s="66">
        <v>45535</v>
      </c>
      <c r="C2670" s="113" t="s">
        <v>1870</v>
      </c>
      <c r="D2670" s="126"/>
      <c r="E2670" s="91">
        <v>1084</v>
      </c>
      <c r="F2670" s="91">
        <v>0</v>
      </c>
      <c r="G2670" s="92">
        <f t="shared" si="145"/>
        <v>289451.4499999992</v>
      </c>
      <c r="H2670" s="170"/>
      <c r="I2670" s="94">
        <f t="shared" si="144"/>
        <v>-1084</v>
      </c>
      <c r="J2670" s="115">
        <f t="shared" si="146"/>
        <v>45535</v>
      </c>
      <c r="K2670" s="116" t="s">
        <v>1866</v>
      </c>
    </row>
    <row r="2671" spans="1:11" x14ac:dyDescent="0.15">
      <c r="A2671" s="7" t="s">
        <v>2619</v>
      </c>
      <c r="B2671" s="66">
        <v>45535</v>
      </c>
      <c r="C2671" s="113" t="s">
        <v>1870</v>
      </c>
      <c r="D2671" s="126"/>
      <c r="E2671" s="91">
        <v>1640</v>
      </c>
      <c r="F2671" s="91">
        <v>0</v>
      </c>
      <c r="G2671" s="92">
        <f t="shared" si="145"/>
        <v>287811.4499999992</v>
      </c>
      <c r="H2671" s="170"/>
      <c r="I2671" s="94">
        <f t="shared" si="144"/>
        <v>-1640</v>
      </c>
      <c r="J2671" s="115">
        <f t="shared" si="146"/>
        <v>45535</v>
      </c>
      <c r="K2671" s="116" t="s">
        <v>1866</v>
      </c>
    </row>
    <row r="2672" spans="1:11" x14ac:dyDescent="0.15">
      <c r="A2672" s="7" t="s">
        <v>2619</v>
      </c>
      <c r="B2672" s="66">
        <v>45535</v>
      </c>
      <c r="C2672" s="113" t="s">
        <v>1870</v>
      </c>
      <c r="D2672" s="126"/>
      <c r="E2672" s="91">
        <v>1812</v>
      </c>
      <c r="F2672" s="91">
        <v>0</v>
      </c>
      <c r="G2672" s="92">
        <f t="shared" si="145"/>
        <v>285999.4499999992</v>
      </c>
      <c r="H2672" s="170"/>
      <c r="I2672" s="94">
        <f t="shared" si="144"/>
        <v>-1812</v>
      </c>
      <c r="J2672" s="115">
        <f t="shared" si="146"/>
        <v>45535</v>
      </c>
      <c r="K2672" s="116" t="s">
        <v>1866</v>
      </c>
    </row>
    <row r="2673" spans="1:11" x14ac:dyDescent="0.15">
      <c r="A2673" s="7" t="s">
        <v>2619</v>
      </c>
      <c r="B2673" s="66">
        <v>45535</v>
      </c>
      <c r="C2673" s="113" t="s">
        <v>1870</v>
      </c>
      <c r="D2673" s="126"/>
      <c r="E2673" s="91">
        <v>582</v>
      </c>
      <c r="F2673" s="91">
        <v>0</v>
      </c>
      <c r="G2673" s="92">
        <f t="shared" si="145"/>
        <v>285417.4499999992</v>
      </c>
      <c r="H2673" s="170"/>
      <c r="I2673" s="94">
        <f t="shared" si="144"/>
        <v>-582</v>
      </c>
      <c r="J2673" s="115">
        <f t="shared" si="146"/>
        <v>45535</v>
      </c>
      <c r="K2673" s="116" t="s">
        <v>1866</v>
      </c>
    </row>
    <row r="2674" spans="1:11" x14ac:dyDescent="0.15">
      <c r="A2674" s="7" t="s">
        <v>2619</v>
      </c>
      <c r="B2674" s="66">
        <v>45535</v>
      </c>
      <c r="C2674" s="113" t="s">
        <v>1870</v>
      </c>
      <c r="D2674" s="126"/>
      <c r="E2674" s="91">
        <v>133</v>
      </c>
      <c r="F2674" s="91">
        <v>0</v>
      </c>
      <c r="G2674" s="92">
        <f t="shared" si="145"/>
        <v>285284.4499999992</v>
      </c>
      <c r="H2674" s="170"/>
      <c r="I2674" s="94">
        <f t="shared" si="144"/>
        <v>-133</v>
      </c>
      <c r="J2674" s="115">
        <f t="shared" si="146"/>
        <v>45535</v>
      </c>
      <c r="K2674" s="116" t="s">
        <v>1866</v>
      </c>
    </row>
    <row r="2675" spans="1:11" x14ac:dyDescent="0.15">
      <c r="A2675" s="7" t="s">
        <v>2619</v>
      </c>
      <c r="B2675" s="66">
        <v>45535</v>
      </c>
      <c r="C2675" s="113" t="s">
        <v>1870</v>
      </c>
      <c r="D2675" s="126"/>
      <c r="E2675" s="91">
        <v>727</v>
      </c>
      <c r="F2675" s="91">
        <v>0</v>
      </c>
      <c r="G2675" s="92">
        <f t="shared" si="145"/>
        <v>284557.4499999992</v>
      </c>
      <c r="H2675" s="170"/>
      <c r="I2675" s="94">
        <f t="shared" si="144"/>
        <v>-727</v>
      </c>
      <c r="J2675" s="115">
        <f t="shared" si="146"/>
        <v>45535</v>
      </c>
      <c r="K2675" s="116" t="s">
        <v>1866</v>
      </c>
    </row>
    <row r="2676" spans="1:11" x14ac:dyDescent="0.15">
      <c r="A2676" s="7" t="s">
        <v>2619</v>
      </c>
      <c r="B2676" s="66">
        <v>45535</v>
      </c>
      <c r="C2676" s="113" t="s">
        <v>1870</v>
      </c>
      <c r="D2676" s="126"/>
      <c r="E2676" s="91">
        <v>3685.32</v>
      </c>
      <c r="F2676" s="91">
        <v>0</v>
      </c>
      <c r="G2676" s="92">
        <f t="shared" si="145"/>
        <v>280872.12999999919</v>
      </c>
      <c r="H2676" s="170"/>
      <c r="I2676" s="94">
        <f t="shared" si="144"/>
        <v>-3685.32</v>
      </c>
      <c r="J2676" s="115">
        <f t="shared" si="146"/>
        <v>45535</v>
      </c>
      <c r="K2676" s="116" t="s">
        <v>1866</v>
      </c>
    </row>
    <row r="2677" spans="1:11" x14ac:dyDescent="0.15">
      <c r="A2677" s="7" t="s">
        <v>2619</v>
      </c>
      <c r="B2677" s="66">
        <v>45535</v>
      </c>
      <c r="C2677" s="113" t="s">
        <v>1870</v>
      </c>
      <c r="D2677" s="126"/>
      <c r="E2677" s="91">
        <v>1209</v>
      </c>
      <c r="F2677" s="91">
        <v>0</v>
      </c>
      <c r="G2677" s="92">
        <f t="shared" si="145"/>
        <v>279663.12999999919</v>
      </c>
      <c r="H2677" s="170"/>
      <c r="I2677" s="94">
        <f t="shared" si="144"/>
        <v>-1209</v>
      </c>
      <c r="J2677" s="115">
        <f t="shared" si="146"/>
        <v>45535</v>
      </c>
      <c r="K2677" s="116" t="s">
        <v>1866</v>
      </c>
    </row>
    <row r="2678" spans="1:11" x14ac:dyDescent="0.15">
      <c r="A2678" s="7" t="s">
        <v>2619</v>
      </c>
      <c r="B2678" s="66">
        <v>45535</v>
      </c>
      <c r="C2678" s="113" t="s">
        <v>1870</v>
      </c>
      <c r="D2678" s="126"/>
      <c r="E2678" s="91">
        <v>279.45</v>
      </c>
      <c r="F2678" s="91">
        <v>0</v>
      </c>
      <c r="G2678" s="92">
        <f t="shared" si="145"/>
        <v>279383.67999999918</v>
      </c>
      <c r="H2678" s="170"/>
      <c r="I2678" s="94">
        <f t="shared" si="144"/>
        <v>-279.45</v>
      </c>
      <c r="J2678" s="115">
        <f t="shared" si="146"/>
        <v>45535</v>
      </c>
      <c r="K2678" s="116" t="s">
        <v>1866</v>
      </c>
    </row>
    <row r="2679" spans="1:11" x14ac:dyDescent="0.15">
      <c r="A2679" s="7" t="s">
        <v>2619</v>
      </c>
      <c r="B2679" s="66">
        <v>45535</v>
      </c>
      <c r="C2679" s="113" t="s">
        <v>1870</v>
      </c>
      <c r="D2679" s="126"/>
      <c r="E2679" s="91">
        <v>1230.33</v>
      </c>
      <c r="F2679" s="91">
        <v>0</v>
      </c>
      <c r="G2679" s="92">
        <f t="shared" si="145"/>
        <v>278153.34999999916</v>
      </c>
      <c r="H2679" s="170"/>
      <c r="I2679" s="94">
        <f t="shared" si="144"/>
        <v>-1230.33</v>
      </c>
      <c r="J2679" s="115">
        <f t="shared" si="146"/>
        <v>45535</v>
      </c>
      <c r="K2679" s="116" t="s">
        <v>1866</v>
      </c>
    </row>
    <row r="2680" spans="1:11" x14ac:dyDescent="0.15">
      <c r="A2680" s="7" t="s">
        <v>2619</v>
      </c>
      <c r="B2680" s="66">
        <v>45535</v>
      </c>
      <c r="C2680" s="113" t="s">
        <v>1870</v>
      </c>
      <c r="D2680" s="126"/>
      <c r="E2680" s="91">
        <v>4413.5600000000004</v>
      </c>
      <c r="F2680" s="91">
        <v>0</v>
      </c>
      <c r="G2680" s="92">
        <f t="shared" si="145"/>
        <v>273739.78999999916</v>
      </c>
      <c r="H2680" s="170"/>
      <c r="I2680" s="94">
        <f t="shared" si="144"/>
        <v>-4413.5600000000004</v>
      </c>
      <c r="J2680" s="115">
        <f t="shared" si="146"/>
        <v>45535</v>
      </c>
      <c r="K2680" s="116" t="s">
        <v>1866</v>
      </c>
    </row>
    <row r="2681" spans="1:11" x14ac:dyDescent="0.15">
      <c r="A2681" s="7" t="s">
        <v>2619</v>
      </c>
      <c r="B2681" s="66">
        <v>45535</v>
      </c>
      <c r="C2681" s="113" t="s">
        <v>1870</v>
      </c>
      <c r="D2681" s="126"/>
      <c r="E2681" s="91">
        <v>1878.93</v>
      </c>
      <c r="F2681" s="91">
        <v>0</v>
      </c>
      <c r="G2681" s="92">
        <f t="shared" si="145"/>
        <v>271860.85999999917</v>
      </c>
      <c r="H2681" s="170"/>
      <c r="I2681" s="94">
        <f t="shared" si="144"/>
        <v>-1878.93</v>
      </c>
      <c r="J2681" s="115">
        <f t="shared" si="146"/>
        <v>45535</v>
      </c>
      <c r="K2681" s="116" t="s">
        <v>1866</v>
      </c>
    </row>
    <row r="2682" spans="1:11" x14ac:dyDescent="0.15">
      <c r="A2682" s="7" t="s">
        <v>2619</v>
      </c>
      <c r="B2682" s="66">
        <v>45535</v>
      </c>
      <c r="C2682" s="113" t="s">
        <v>1870</v>
      </c>
      <c r="D2682" s="126"/>
      <c r="E2682" s="91">
        <v>2012.13</v>
      </c>
      <c r="F2682" s="91">
        <v>0</v>
      </c>
      <c r="G2682" s="92">
        <f t="shared" si="145"/>
        <v>269848.72999999917</v>
      </c>
      <c r="H2682" s="170"/>
      <c r="I2682" s="94">
        <f t="shared" si="144"/>
        <v>-2012.13</v>
      </c>
      <c r="J2682" s="115">
        <f t="shared" si="146"/>
        <v>45535</v>
      </c>
      <c r="K2682" s="116" t="s">
        <v>1866</v>
      </c>
    </row>
    <row r="2683" spans="1:11" x14ac:dyDescent="0.15">
      <c r="A2683" s="7" t="s">
        <v>2619</v>
      </c>
      <c r="B2683" s="66">
        <v>45535</v>
      </c>
      <c r="C2683" s="113" t="s">
        <v>1870</v>
      </c>
      <c r="D2683" s="126"/>
      <c r="E2683" s="91">
        <v>3694.35</v>
      </c>
      <c r="F2683" s="91">
        <v>0</v>
      </c>
      <c r="G2683" s="92">
        <f t="shared" si="145"/>
        <v>266154.37999999919</v>
      </c>
      <c r="H2683" s="170"/>
      <c r="I2683" s="94">
        <f t="shared" si="144"/>
        <v>-3694.35</v>
      </c>
      <c r="J2683" s="115">
        <f t="shared" si="146"/>
        <v>45535</v>
      </c>
      <c r="K2683" s="116" t="s">
        <v>1866</v>
      </c>
    </row>
    <row r="2684" spans="1:11" x14ac:dyDescent="0.15">
      <c r="A2684" s="7" t="s">
        <v>2619</v>
      </c>
      <c r="B2684" s="66">
        <v>45535</v>
      </c>
      <c r="C2684" s="113" t="s">
        <v>1870</v>
      </c>
      <c r="D2684" s="126"/>
      <c r="E2684" s="91">
        <v>1076.53</v>
      </c>
      <c r="F2684" s="91">
        <v>0</v>
      </c>
      <c r="G2684" s="92">
        <f t="shared" si="145"/>
        <v>265077.84999999916</v>
      </c>
      <c r="H2684" s="170"/>
      <c r="I2684" s="94">
        <f t="shared" si="144"/>
        <v>-1076.53</v>
      </c>
      <c r="J2684" s="115">
        <f t="shared" si="146"/>
        <v>45535</v>
      </c>
      <c r="K2684" s="116" t="s">
        <v>1866</v>
      </c>
    </row>
    <row r="2685" spans="1:11" x14ac:dyDescent="0.15">
      <c r="A2685" s="7" t="s">
        <v>2619</v>
      </c>
      <c r="B2685" s="66">
        <v>45535</v>
      </c>
      <c r="C2685" s="113" t="s">
        <v>1870</v>
      </c>
      <c r="D2685" s="126"/>
      <c r="E2685" s="91">
        <v>1473.98</v>
      </c>
      <c r="F2685" s="91">
        <v>0</v>
      </c>
      <c r="G2685" s="92">
        <f t="shared" si="145"/>
        <v>263603.86999999918</v>
      </c>
      <c r="H2685" s="170"/>
      <c r="I2685" s="94">
        <f t="shared" si="144"/>
        <v>-1473.98</v>
      </c>
      <c r="J2685" s="115">
        <f t="shared" si="146"/>
        <v>45535</v>
      </c>
      <c r="K2685" s="116" t="s">
        <v>1866</v>
      </c>
    </row>
    <row r="2686" spans="1:11" x14ac:dyDescent="0.15">
      <c r="A2686" s="7" t="s">
        <v>2619</v>
      </c>
      <c r="B2686" s="66">
        <v>45535</v>
      </c>
      <c r="C2686" s="113" t="s">
        <v>1870</v>
      </c>
      <c r="D2686" s="126"/>
      <c r="E2686" s="91">
        <v>2085.79</v>
      </c>
      <c r="F2686" s="91">
        <v>0</v>
      </c>
      <c r="G2686" s="92">
        <f t="shared" si="145"/>
        <v>261518.07999999917</v>
      </c>
      <c r="H2686" s="170"/>
      <c r="I2686" s="94">
        <f t="shared" si="144"/>
        <v>-2085.79</v>
      </c>
      <c r="J2686" s="115">
        <f t="shared" si="146"/>
        <v>45535</v>
      </c>
      <c r="K2686" s="116" t="s">
        <v>1866</v>
      </c>
    </row>
    <row r="2687" spans="1:11" x14ac:dyDescent="0.15">
      <c r="A2687" s="7" t="s">
        <v>2619</v>
      </c>
      <c r="B2687" s="66">
        <v>45535</v>
      </c>
      <c r="C2687" s="113" t="s">
        <v>1870</v>
      </c>
      <c r="D2687" s="126"/>
      <c r="E2687" s="91">
        <v>957.54</v>
      </c>
      <c r="F2687" s="91">
        <v>0</v>
      </c>
      <c r="G2687" s="92">
        <f t="shared" si="145"/>
        <v>260560.53999999916</v>
      </c>
      <c r="H2687" s="170"/>
      <c r="I2687" s="94">
        <f t="shared" si="144"/>
        <v>-957.54</v>
      </c>
      <c r="J2687" s="115">
        <f t="shared" si="146"/>
        <v>45535</v>
      </c>
      <c r="K2687" s="116" t="s">
        <v>1866</v>
      </c>
    </row>
    <row r="2688" spans="1:11" x14ac:dyDescent="0.15">
      <c r="A2688" s="7" t="s">
        <v>2619</v>
      </c>
      <c r="B2688" s="66">
        <v>45535</v>
      </c>
      <c r="C2688" s="113" t="s">
        <v>1870</v>
      </c>
      <c r="D2688" s="126"/>
      <c r="E2688" s="91">
        <v>1591.92</v>
      </c>
      <c r="F2688" s="91">
        <v>0</v>
      </c>
      <c r="G2688" s="92">
        <f t="shared" si="145"/>
        <v>258968.61999999915</v>
      </c>
      <c r="H2688" s="170"/>
      <c r="I2688" s="94">
        <f t="shared" si="144"/>
        <v>-1591.92</v>
      </c>
      <c r="J2688" s="115">
        <f t="shared" si="146"/>
        <v>45535</v>
      </c>
      <c r="K2688" s="116" t="s">
        <v>1866</v>
      </c>
    </row>
    <row r="2689" spans="1:11" x14ac:dyDescent="0.15">
      <c r="A2689" s="7" t="s">
        <v>2619</v>
      </c>
      <c r="B2689" s="66">
        <v>45535</v>
      </c>
      <c r="C2689" s="113" t="s">
        <v>1870</v>
      </c>
      <c r="D2689" s="126"/>
      <c r="E2689" s="91">
        <v>4363.47</v>
      </c>
      <c r="F2689" s="91">
        <v>0</v>
      </c>
      <c r="G2689" s="92">
        <f t="shared" si="145"/>
        <v>254605.14999999915</v>
      </c>
      <c r="H2689" s="170"/>
      <c r="I2689" s="94">
        <f t="shared" si="144"/>
        <v>-4363.47</v>
      </c>
      <c r="J2689" s="115">
        <f t="shared" si="146"/>
        <v>45535</v>
      </c>
      <c r="K2689" s="116" t="s">
        <v>1866</v>
      </c>
    </row>
    <row r="2690" spans="1:11" x14ac:dyDescent="0.15">
      <c r="A2690" s="7" t="s">
        <v>2619</v>
      </c>
      <c r="B2690" s="66">
        <v>45535</v>
      </c>
      <c r="C2690" s="113" t="s">
        <v>1870</v>
      </c>
      <c r="D2690" s="126"/>
      <c r="E2690" s="91">
        <v>279.45</v>
      </c>
      <c r="F2690" s="91">
        <v>0</v>
      </c>
      <c r="G2690" s="92">
        <f t="shared" si="145"/>
        <v>254325.69999999914</v>
      </c>
      <c r="H2690" s="170"/>
      <c r="I2690" s="94">
        <f t="shared" si="144"/>
        <v>-279.45</v>
      </c>
      <c r="J2690" s="115">
        <f t="shared" si="146"/>
        <v>45535</v>
      </c>
      <c r="K2690" s="116" t="s">
        <v>1866</v>
      </c>
    </row>
    <row r="2691" spans="1:11" x14ac:dyDescent="0.15">
      <c r="A2691" s="7" t="s">
        <v>2619</v>
      </c>
      <c r="B2691" s="66">
        <v>45535</v>
      </c>
      <c r="C2691" s="113" t="s">
        <v>1870</v>
      </c>
      <c r="D2691" s="126"/>
      <c r="E2691" s="91">
        <v>0</v>
      </c>
      <c r="F2691" s="91">
        <v>1811</v>
      </c>
      <c r="G2691" s="92">
        <f t="shared" si="145"/>
        <v>256136.69999999914</v>
      </c>
      <c r="H2691" s="170"/>
      <c r="I2691" s="94">
        <f t="shared" si="144"/>
        <v>1811</v>
      </c>
      <c r="J2691" s="115">
        <f t="shared" si="146"/>
        <v>45535</v>
      </c>
      <c r="K2691" s="116" t="s">
        <v>1866</v>
      </c>
    </row>
    <row r="2692" spans="1:11" x14ac:dyDescent="0.15">
      <c r="A2692" s="7" t="s">
        <v>2619</v>
      </c>
      <c r="B2692" s="66">
        <v>45535</v>
      </c>
      <c r="C2692" s="113" t="s">
        <v>1870</v>
      </c>
      <c r="D2692" s="126"/>
      <c r="E2692" s="91">
        <v>0</v>
      </c>
      <c r="F2692" s="91">
        <v>1679</v>
      </c>
      <c r="G2692" s="92">
        <f t="shared" si="145"/>
        <v>257815.69999999914</v>
      </c>
      <c r="H2692" s="170"/>
      <c r="I2692" s="94">
        <f t="shared" si="144"/>
        <v>1679</v>
      </c>
      <c r="J2692" s="115">
        <f t="shared" si="146"/>
        <v>45535</v>
      </c>
      <c r="K2692" s="116" t="s">
        <v>1866</v>
      </c>
    </row>
    <row r="2693" spans="1:11" x14ac:dyDescent="0.15">
      <c r="A2693" s="7" t="s">
        <v>2619</v>
      </c>
      <c r="B2693" s="66">
        <v>45535</v>
      </c>
      <c r="C2693" s="113" t="s">
        <v>1870</v>
      </c>
      <c r="D2693" s="126"/>
      <c r="E2693" s="91">
        <v>0</v>
      </c>
      <c r="F2693" s="91">
        <v>1084</v>
      </c>
      <c r="G2693" s="92">
        <f t="shared" si="145"/>
        <v>258899.69999999914</v>
      </c>
      <c r="H2693" s="170"/>
      <c r="I2693" s="94">
        <f t="shared" si="144"/>
        <v>1084</v>
      </c>
      <c r="J2693" s="115">
        <f t="shared" si="146"/>
        <v>45535</v>
      </c>
      <c r="K2693" s="116" t="s">
        <v>1866</v>
      </c>
    </row>
    <row r="2694" spans="1:11" x14ac:dyDescent="0.15">
      <c r="A2694" s="7" t="s">
        <v>2619</v>
      </c>
      <c r="B2694" s="66">
        <v>45535</v>
      </c>
      <c r="C2694" s="113" t="s">
        <v>1870</v>
      </c>
      <c r="D2694" s="126"/>
      <c r="E2694" s="91">
        <v>0</v>
      </c>
      <c r="F2694" s="91">
        <v>1812</v>
      </c>
      <c r="G2694" s="92">
        <f t="shared" si="145"/>
        <v>260711.69999999914</v>
      </c>
      <c r="H2694" s="170"/>
      <c r="I2694" s="94">
        <f t="shared" si="144"/>
        <v>1812</v>
      </c>
      <c r="J2694" s="115">
        <f t="shared" si="146"/>
        <v>45535</v>
      </c>
      <c r="K2694" s="116" t="s">
        <v>1866</v>
      </c>
    </row>
    <row r="2695" spans="1:11" x14ac:dyDescent="0.15">
      <c r="A2695" s="7" t="s">
        <v>2619</v>
      </c>
      <c r="B2695" s="66">
        <v>45535</v>
      </c>
      <c r="C2695" s="113" t="s">
        <v>1870</v>
      </c>
      <c r="D2695" s="126"/>
      <c r="E2695" s="91">
        <v>0</v>
      </c>
      <c r="F2695" s="91">
        <v>122</v>
      </c>
      <c r="G2695" s="92">
        <f t="shared" si="145"/>
        <v>260833.69999999914</v>
      </c>
      <c r="H2695" s="170"/>
      <c r="I2695" s="94">
        <f t="shared" ref="I2695:I2758" si="147">-E2695+F2695</f>
        <v>122</v>
      </c>
      <c r="J2695" s="115">
        <f t="shared" si="146"/>
        <v>45535</v>
      </c>
      <c r="K2695" s="116" t="s">
        <v>1866</v>
      </c>
    </row>
    <row r="2696" spans="1:11" x14ac:dyDescent="0.15">
      <c r="A2696" s="7" t="s">
        <v>2619</v>
      </c>
      <c r="B2696" s="66">
        <v>45535</v>
      </c>
      <c r="C2696" s="113" t="s">
        <v>1870</v>
      </c>
      <c r="D2696" s="126"/>
      <c r="E2696" s="91">
        <v>0</v>
      </c>
      <c r="F2696" s="91">
        <v>133</v>
      </c>
      <c r="G2696" s="92">
        <f t="shared" si="145"/>
        <v>260966.69999999914</v>
      </c>
      <c r="H2696" s="170"/>
      <c r="I2696" s="94">
        <f t="shared" si="147"/>
        <v>133</v>
      </c>
      <c r="J2696" s="115">
        <f t="shared" si="146"/>
        <v>45535</v>
      </c>
      <c r="K2696" s="116" t="s">
        <v>1866</v>
      </c>
    </row>
    <row r="2697" spans="1:11" x14ac:dyDescent="0.15">
      <c r="A2697" s="7" t="s">
        <v>2619</v>
      </c>
      <c r="B2697" s="66">
        <v>45535</v>
      </c>
      <c r="C2697" s="113" t="s">
        <v>1870</v>
      </c>
      <c r="D2697" s="126"/>
      <c r="E2697" s="91">
        <v>0</v>
      </c>
      <c r="F2697" s="91">
        <v>727</v>
      </c>
      <c r="G2697" s="92">
        <f t="shared" si="145"/>
        <v>261693.69999999914</v>
      </c>
      <c r="H2697" s="170"/>
      <c r="I2697" s="94">
        <f t="shared" si="147"/>
        <v>727</v>
      </c>
      <c r="J2697" s="115">
        <f t="shared" si="146"/>
        <v>45535</v>
      </c>
      <c r="K2697" s="116" t="s">
        <v>1866</v>
      </c>
    </row>
    <row r="2698" spans="1:11" x14ac:dyDescent="0.15">
      <c r="A2698" s="7" t="s">
        <v>2619</v>
      </c>
      <c r="B2698" s="66">
        <v>45535</v>
      </c>
      <c r="C2698" s="113" t="s">
        <v>1870</v>
      </c>
      <c r="D2698" s="126"/>
      <c r="E2698" s="91">
        <v>0</v>
      </c>
      <c r="F2698" s="91">
        <v>3685.32</v>
      </c>
      <c r="G2698" s="92">
        <f t="shared" si="145"/>
        <v>265379.01999999915</v>
      </c>
      <c r="H2698" s="170"/>
      <c r="I2698" s="94">
        <f t="shared" si="147"/>
        <v>3685.32</v>
      </c>
      <c r="J2698" s="115">
        <f t="shared" si="146"/>
        <v>45535</v>
      </c>
      <c r="K2698" s="116" t="s">
        <v>1866</v>
      </c>
    </row>
    <row r="2699" spans="1:11" x14ac:dyDescent="0.15">
      <c r="A2699" s="7" t="s">
        <v>2619</v>
      </c>
      <c r="B2699" s="66">
        <v>45535</v>
      </c>
      <c r="C2699" s="113" t="s">
        <v>1870</v>
      </c>
      <c r="D2699" s="126"/>
      <c r="E2699" s="91">
        <v>0</v>
      </c>
      <c r="F2699" s="91">
        <v>1209</v>
      </c>
      <c r="G2699" s="92">
        <f t="shared" si="145"/>
        <v>266588.01999999915</v>
      </c>
      <c r="H2699" s="170"/>
      <c r="I2699" s="94">
        <f t="shared" si="147"/>
        <v>1209</v>
      </c>
      <c r="J2699" s="115">
        <f t="shared" si="146"/>
        <v>45535</v>
      </c>
      <c r="K2699" s="116" t="s">
        <v>1866</v>
      </c>
    </row>
    <row r="2700" spans="1:11" x14ac:dyDescent="0.15">
      <c r="A2700" s="7" t="s">
        <v>2619</v>
      </c>
      <c r="B2700" s="66">
        <v>45535</v>
      </c>
      <c r="C2700" s="113" t="s">
        <v>1870</v>
      </c>
      <c r="D2700" s="126"/>
      <c r="E2700" s="91">
        <v>0</v>
      </c>
      <c r="F2700" s="91">
        <v>279.45</v>
      </c>
      <c r="G2700" s="92">
        <f t="shared" si="145"/>
        <v>266867.46999999916</v>
      </c>
      <c r="H2700" s="170"/>
      <c r="I2700" s="94">
        <f t="shared" si="147"/>
        <v>279.45</v>
      </c>
      <c r="J2700" s="115">
        <f t="shared" si="146"/>
        <v>45535</v>
      </c>
      <c r="K2700" s="116" t="s">
        <v>1866</v>
      </c>
    </row>
    <row r="2701" spans="1:11" x14ac:dyDescent="0.15">
      <c r="A2701" s="7" t="s">
        <v>2619</v>
      </c>
      <c r="B2701" s="66">
        <v>45535</v>
      </c>
      <c r="C2701" s="113" t="s">
        <v>1870</v>
      </c>
      <c r="D2701" s="126"/>
      <c r="E2701" s="91">
        <v>0</v>
      </c>
      <c r="F2701" s="91">
        <v>1230.33</v>
      </c>
      <c r="G2701" s="92">
        <f t="shared" si="145"/>
        <v>268097.79999999917</v>
      </c>
      <c r="H2701" s="170"/>
      <c r="I2701" s="94">
        <f t="shared" si="147"/>
        <v>1230.33</v>
      </c>
      <c r="J2701" s="115">
        <f t="shared" si="146"/>
        <v>45535</v>
      </c>
      <c r="K2701" s="116" t="s">
        <v>1866</v>
      </c>
    </row>
    <row r="2702" spans="1:11" x14ac:dyDescent="0.15">
      <c r="A2702" s="7" t="s">
        <v>2619</v>
      </c>
      <c r="B2702" s="66">
        <v>45535</v>
      </c>
      <c r="C2702" s="113" t="s">
        <v>1870</v>
      </c>
      <c r="D2702" s="126"/>
      <c r="E2702" s="91">
        <v>0</v>
      </c>
      <c r="F2702" s="91">
        <v>4413.5600000000004</v>
      </c>
      <c r="G2702" s="92">
        <f t="shared" si="145"/>
        <v>272511.35999999917</v>
      </c>
      <c r="H2702" s="170"/>
      <c r="I2702" s="94">
        <f t="shared" si="147"/>
        <v>4413.5600000000004</v>
      </c>
      <c r="J2702" s="115">
        <f t="shared" si="146"/>
        <v>45535</v>
      </c>
      <c r="K2702" s="116" t="s">
        <v>1866</v>
      </c>
    </row>
    <row r="2703" spans="1:11" x14ac:dyDescent="0.15">
      <c r="A2703" s="7" t="s">
        <v>2619</v>
      </c>
      <c r="B2703" s="66">
        <v>45535</v>
      </c>
      <c r="C2703" s="113" t="s">
        <v>1870</v>
      </c>
      <c r="D2703" s="126"/>
      <c r="E2703" s="91">
        <v>0</v>
      </c>
      <c r="F2703" s="91">
        <v>1878.93</v>
      </c>
      <c r="G2703" s="92">
        <f t="shared" si="145"/>
        <v>274390.28999999916</v>
      </c>
      <c r="H2703" s="170"/>
      <c r="I2703" s="94">
        <f t="shared" si="147"/>
        <v>1878.93</v>
      </c>
      <c r="J2703" s="115">
        <f t="shared" si="146"/>
        <v>45535</v>
      </c>
      <c r="K2703" s="116" t="s">
        <v>1866</v>
      </c>
    </row>
    <row r="2704" spans="1:11" x14ac:dyDescent="0.15">
      <c r="A2704" s="7" t="s">
        <v>2619</v>
      </c>
      <c r="B2704" s="66">
        <v>45535</v>
      </c>
      <c r="C2704" s="113" t="s">
        <v>1870</v>
      </c>
      <c r="D2704" s="126"/>
      <c r="E2704" s="91">
        <v>0</v>
      </c>
      <c r="F2704" s="91">
        <v>2012.13</v>
      </c>
      <c r="G2704" s="92">
        <f t="shared" si="145"/>
        <v>276402.41999999917</v>
      </c>
      <c r="H2704" s="170"/>
      <c r="I2704" s="94">
        <f t="shared" si="147"/>
        <v>2012.13</v>
      </c>
      <c r="J2704" s="115">
        <f t="shared" si="146"/>
        <v>45535</v>
      </c>
      <c r="K2704" s="116" t="s">
        <v>1866</v>
      </c>
    </row>
    <row r="2705" spans="1:11" x14ac:dyDescent="0.15">
      <c r="A2705" s="7" t="s">
        <v>2619</v>
      </c>
      <c r="B2705" s="66">
        <v>45535</v>
      </c>
      <c r="C2705" s="113" t="s">
        <v>1870</v>
      </c>
      <c r="D2705" s="126"/>
      <c r="E2705" s="91">
        <v>0</v>
      </c>
      <c r="F2705" s="91">
        <v>3694.35</v>
      </c>
      <c r="G2705" s="92">
        <f t="shared" si="145"/>
        <v>280096.76999999915</v>
      </c>
      <c r="H2705" s="170"/>
      <c r="I2705" s="94">
        <f t="shared" si="147"/>
        <v>3694.35</v>
      </c>
      <c r="J2705" s="115">
        <f t="shared" si="146"/>
        <v>45535</v>
      </c>
      <c r="K2705" s="116" t="s">
        <v>1866</v>
      </c>
    </row>
    <row r="2706" spans="1:11" x14ac:dyDescent="0.15">
      <c r="A2706" s="7" t="s">
        <v>2619</v>
      </c>
      <c r="B2706" s="66">
        <v>45535</v>
      </c>
      <c r="C2706" s="113" t="s">
        <v>1870</v>
      </c>
      <c r="D2706" s="126"/>
      <c r="E2706" s="91">
        <v>0</v>
      </c>
      <c r="F2706" s="91">
        <v>1473.98</v>
      </c>
      <c r="G2706" s="92">
        <f t="shared" si="145"/>
        <v>281570.74999999913</v>
      </c>
      <c r="H2706" s="170"/>
      <c r="I2706" s="94">
        <f t="shared" si="147"/>
        <v>1473.98</v>
      </c>
      <c r="J2706" s="115">
        <f t="shared" si="146"/>
        <v>45535</v>
      </c>
      <c r="K2706" s="116" t="s">
        <v>1866</v>
      </c>
    </row>
    <row r="2707" spans="1:11" x14ac:dyDescent="0.15">
      <c r="A2707" s="7" t="s">
        <v>2619</v>
      </c>
      <c r="B2707" s="66">
        <v>45535</v>
      </c>
      <c r="C2707" s="113" t="s">
        <v>1870</v>
      </c>
      <c r="D2707" s="126"/>
      <c r="E2707" s="91">
        <v>0</v>
      </c>
      <c r="F2707" s="91">
        <v>2085.79</v>
      </c>
      <c r="G2707" s="92">
        <f t="shared" si="145"/>
        <v>283656.53999999911</v>
      </c>
      <c r="H2707" s="170"/>
      <c r="I2707" s="94">
        <f t="shared" si="147"/>
        <v>2085.79</v>
      </c>
      <c r="J2707" s="115">
        <f t="shared" si="146"/>
        <v>45535</v>
      </c>
      <c r="K2707" s="116" t="s">
        <v>1866</v>
      </c>
    </row>
    <row r="2708" spans="1:11" x14ac:dyDescent="0.15">
      <c r="A2708" s="7" t="s">
        <v>2619</v>
      </c>
      <c r="B2708" s="66">
        <v>45535</v>
      </c>
      <c r="C2708" s="113" t="s">
        <v>1870</v>
      </c>
      <c r="D2708" s="126"/>
      <c r="E2708" s="91">
        <v>0</v>
      </c>
      <c r="F2708" s="91">
        <v>957.54</v>
      </c>
      <c r="G2708" s="92">
        <f t="shared" si="145"/>
        <v>284614.07999999908</v>
      </c>
      <c r="H2708" s="170"/>
      <c r="I2708" s="94">
        <f t="shared" si="147"/>
        <v>957.54</v>
      </c>
      <c r="J2708" s="115">
        <f t="shared" si="146"/>
        <v>45535</v>
      </c>
      <c r="K2708" s="116" t="s">
        <v>1866</v>
      </c>
    </row>
    <row r="2709" spans="1:11" x14ac:dyDescent="0.15">
      <c r="A2709" s="7" t="s">
        <v>2619</v>
      </c>
      <c r="B2709" s="66">
        <v>45535</v>
      </c>
      <c r="C2709" s="113" t="s">
        <v>1870</v>
      </c>
      <c r="D2709" s="126"/>
      <c r="E2709" s="91">
        <v>0</v>
      </c>
      <c r="F2709" s="91">
        <v>1591.92</v>
      </c>
      <c r="G2709" s="92">
        <f t="shared" si="145"/>
        <v>286205.99999999907</v>
      </c>
      <c r="H2709" s="170"/>
      <c r="I2709" s="94">
        <f t="shared" si="147"/>
        <v>1591.92</v>
      </c>
      <c r="J2709" s="115">
        <f t="shared" si="146"/>
        <v>45535</v>
      </c>
      <c r="K2709" s="116" t="s">
        <v>1866</v>
      </c>
    </row>
    <row r="2710" spans="1:11" x14ac:dyDescent="0.15">
      <c r="A2710" s="7" t="s">
        <v>2619</v>
      </c>
      <c r="B2710" s="66">
        <v>45535</v>
      </c>
      <c r="C2710" s="113" t="s">
        <v>1870</v>
      </c>
      <c r="D2710" s="126"/>
      <c r="E2710" s="91">
        <v>0</v>
      </c>
      <c r="F2710" s="91">
        <v>4363.47</v>
      </c>
      <c r="G2710" s="92">
        <f t="shared" si="145"/>
        <v>290569.46999999904</v>
      </c>
      <c r="H2710" s="170"/>
      <c r="I2710" s="94">
        <f t="shared" si="147"/>
        <v>4363.47</v>
      </c>
      <c r="J2710" s="115">
        <f t="shared" si="146"/>
        <v>45535</v>
      </c>
      <c r="K2710" s="116" t="s">
        <v>1866</v>
      </c>
    </row>
    <row r="2711" spans="1:11" x14ac:dyDescent="0.15">
      <c r="A2711" s="7" t="s">
        <v>2619</v>
      </c>
      <c r="B2711" s="66">
        <v>45535</v>
      </c>
      <c r="C2711" s="113" t="s">
        <v>1870</v>
      </c>
      <c r="D2711" s="126"/>
      <c r="E2711" s="91">
        <v>0</v>
      </c>
      <c r="F2711" s="91">
        <v>279.45</v>
      </c>
      <c r="G2711" s="92">
        <f t="shared" si="145"/>
        <v>290848.91999999905</v>
      </c>
      <c r="H2711" s="170"/>
      <c r="I2711" s="94">
        <f t="shared" si="147"/>
        <v>279.45</v>
      </c>
      <c r="J2711" s="115">
        <f t="shared" si="146"/>
        <v>45535</v>
      </c>
      <c r="K2711" s="116" t="s">
        <v>1866</v>
      </c>
    </row>
    <row r="2712" spans="1:11" x14ac:dyDescent="0.15">
      <c r="A2712" s="7" t="s">
        <v>2619</v>
      </c>
      <c r="B2712" s="66">
        <v>45535</v>
      </c>
      <c r="C2712" s="113" t="s">
        <v>1870</v>
      </c>
      <c r="D2712" s="126"/>
      <c r="E2712" s="91">
        <v>246</v>
      </c>
      <c r="F2712" s="91">
        <v>0</v>
      </c>
      <c r="G2712" s="92">
        <f t="shared" si="145"/>
        <v>290602.91999999905</v>
      </c>
      <c r="H2712" s="170"/>
      <c r="I2712" s="94">
        <f t="shared" si="147"/>
        <v>-246</v>
      </c>
      <c r="J2712" s="115">
        <f t="shared" si="146"/>
        <v>45535</v>
      </c>
      <c r="K2712" s="116" t="s">
        <v>1866</v>
      </c>
    </row>
    <row r="2713" spans="1:11" x14ac:dyDescent="0.15">
      <c r="A2713" s="7" t="s">
        <v>2619</v>
      </c>
      <c r="B2713" s="66">
        <v>45535</v>
      </c>
      <c r="C2713" s="113" t="s">
        <v>1870</v>
      </c>
      <c r="D2713" s="126"/>
      <c r="E2713" s="91">
        <v>439</v>
      </c>
      <c r="F2713" s="91">
        <v>0</v>
      </c>
      <c r="G2713" s="92">
        <f t="shared" si="145"/>
        <v>290163.91999999905</v>
      </c>
      <c r="H2713" s="170"/>
      <c r="I2713" s="94">
        <f t="shared" si="147"/>
        <v>-439</v>
      </c>
      <c r="J2713" s="115">
        <f t="shared" si="146"/>
        <v>45535</v>
      </c>
      <c r="K2713" s="116" t="s">
        <v>1866</v>
      </c>
    </row>
    <row r="2714" spans="1:11" x14ac:dyDescent="0.15">
      <c r="A2714" s="7" t="s">
        <v>2619</v>
      </c>
      <c r="B2714" s="66">
        <v>45535</v>
      </c>
      <c r="C2714" s="113" t="s">
        <v>1870</v>
      </c>
      <c r="D2714" s="126"/>
      <c r="E2714" s="91">
        <v>637.04999999999995</v>
      </c>
      <c r="F2714" s="91">
        <v>0</v>
      </c>
      <c r="G2714" s="92">
        <f t="shared" si="145"/>
        <v>289526.86999999906</v>
      </c>
      <c r="H2714" s="170"/>
      <c r="I2714" s="94">
        <f t="shared" si="147"/>
        <v>-637.04999999999995</v>
      </c>
      <c r="J2714" s="115">
        <f t="shared" si="146"/>
        <v>45535</v>
      </c>
      <c r="K2714" s="116" t="s">
        <v>1866</v>
      </c>
    </row>
    <row r="2715" spans="1:11" x14ac:dyDescent="0.15">
      <c r="A2715" s="7" t="s">
        <v>2619</v>
      </c>
      <c r="B2715" s="66">
        <v>45535</v>
      </c>
      <c r="C2715" s="113" t="s">
        <v>1870</v>
      </c>
      <c r="D2715" s="126"/>
      <c r="E2715" s="91">
        <v>564</v>
      </c>
      <c r="F2715" s="91">
        <v>0</v>
      </c>
      <c r="G2715" s="92">
        <f t="shared" si="145"/>
        <v>288962.86999999906</v>
      </c>
      <c r="H2715" s="170"/>
      <c r="I2715" s="94">
        <f t="shared" si="147"/>
        <v>-564</v>
      </c>
      <c r="J2715" s="115">
        <f t="shared" si="146"/>
        <v>45535</v>
      </c>
      <c r="K2715" s="116" t="s">
        <v>1866</v>
      </c>
    </row>
    <row r="2716" spans="1:11" x14ac:dyDescent="0.15">
      <c r="A2716" s="7" t="s">
        <v>2619</v>
      </c>
      <c r="B2716" s="66">
        <v>45535</v>
      </c>
      <c r="C2716" s="113" t="s">
        <v>1870</v>
      </c>
      <c r="D2716" s="126"/>
      <c r="E2716" s="91">
        <v>1097.24</v>
      </c>
      <c r="F2716" s="91">
        <v>0</v>
      </c>
      <c r="G2716" s="92">
        <f t="shared" si="145"/>
        <v>287865.62999999907</v>
      </c>
      <c r="H2716" s="170"/>
      <c r="I2716" s="94">
        <f t="shared" si="147"/>
        <v>-1097.24</v>
      </c>
      <c r="J2716" s="115">
        <f t="shared" si="146"/>
        <v>45535</v>
      </c>
      <c r="K2716" s="116" t="s">
        <v>1866</v>
      </c>
    </row>
    <row r="2717" spans="1:11" x14ac:dyDescent="0.15">
      <c r="A2717" s="7" t="s">
        <v>2619</v>
      </c>
      <c r="B2717" s="66">
        <v>45535</v>
      </c>
      <c r="C2717" s="113" t="s">
        <v>1870</v>
      </c>
      <c r="D2717" s="126"/>
      <c r="E2717" s="91">
        <v>0</v>
      </c>
      <c r="F2717" s="91">
        <v>246</v>
      </c>
      <c r="G2717" s="92">
        <f t="shared" si="145"/>
        <v>288111.62999999907</v>
      </c>
      <c r="H2717" s="170"/>
      <c r="I2717" s="94">
        <f t="shared" si="147"/>
        <v>246</v>
      </c>
      <c r="J2717" s="115">
        <f t="shared" si="146"/>
        <v>45535</v>
      </c>
      <c r="K2717" s="116" t="s">
        <v>1866</v>
      </c>
    </row>
    <row r="2718" spans="1:11" x14ac:dyDescent="0.15">
      <c r="A2718" s="7" t="s">
        <v>2619</v>
      </c>
      <c r="B2718" s="66">
        <v>45535</v>
      </c>
      <c r="C2718" s="113" t="s">
        <v>1870</v>
      </c>
      <c r="D2718" s="126"/>
      <c r="E2718" s="91">
        <v>0</v>
      </c>
      <c r="F2718" s="91">
        <v>439</v>
      </c>
      <c r="G2718" s="92">
        <f t="shared" si="145"/>
        <v>288550.62999999907</v>
      </c>
      <c r="H2718" s="170"/>
      <c r="I2718" s="94">
        <f t="shared" si="147"/>
        <v>439</v>
      </c>
      <c r="J2718" s="115">
        <f t="shared" si="146"/>
        <v>45535</v>
      </c>
      <c r="K2718" s="116" t="s">
        <v>1866</v>
      </c>
    </row>
    <row r="2719" spans="1:11" x14ac:dyDescent="0.15">
      <c r="A2719" s="7" t="s">
        <v>2619</v>
      </c>
      <c r="B2719" s="66">
        <v>45535</v>
      </c>
      <c r="C2719" s="113" t="s">
        <v>1870</v>
      </c>
      <c r="D2719" s="126"/>
      <c r="E2719" s="91">
        <v>0</v>
      </c>
      <c r="F2719" s="91">
        <v>637.04999999999995</v>
      </c>
      <c r="G2719" s="92">
        <f t="shared" si="145"/>
        <v>289187.67999999906</v>
      </c>
      <c r="H2719" s="170"/>
      <c r="I2719" s="94">
        <f t="shared" si="147"/>
        <v>637.04999999999995</v>
      </c>
      <c r="J2719" s="115">
        <f t="shared" si="146"/>
        <v>45535</v>
      </c>
      <c r="K2719" s="116" t="s">
        <v>1866</v>
      </c>
    </row>
    <row r="2720" spans="1:11" x14ac:dyDescent="0.15">
      <c r="A2720" s="7" t="s">
        <v>2619</v>
      </c>
      <c r="B2720" s="66">
        <v>45535</v>
      </c>
      <c r="C2720" s="113" t="s">
        <v>1870</v>
      </c>
      <c r="D2720" s="126"/>
      <c r="E2720" s="91">
        <v>0</v>
      </c>
      <c r="F2720" s="91">
        <v>564</v>
      </c>
      <c r="G2720" s="92">
        <f t="shared" si="145"/>
        <v>289751.67999999906</v>
      </c>
      <c r="H2720" s="170"/>
      <c r="I2720" s="94">
        <f t="shared" si="147"/>
        <v>564</v>
      </c>
      <c r="J2720" s="115">
        <f t="shared" si="146"/>
        <v>45535</v>
      </c>
      <c r="K2720" s="116" t="s">
        <v>1866</v>
      </c>
    </row>
    <row r="2721" spans="1:11" x14ac:dyDescent="0.15">
      <c r="A2721" s="7" t="s">
        <v>2619</v>
      </c>
      <c r="B2721" s="66">
        <v>45535</v>
      </c>
      <c r="C2721" s="113" t="s">
        <v>1870</v>
      </c>
      <c r="D2721" s="126"/>
      <c r="E2721" s="91">
        <v>0</v>
      </c>
      <c r="F2721" s="91">
        <v>1097.24</v>
      </c>
      <c r="G2721" s="92">
        <f t="shared" si="145"/>
        <v>290848.91999999905</v>
      </c>
      <c r="H2721" s="170"/>
      <c r="I2721" s="94">
        <f t="shared" si="147"/>
        <v>1097.24</v>
      </c>
      <c r="J2721" s="115">
        <f t="shared" si="146"/>
        <v>45535</v>
      </c>
      <c r="K2721" s="116" t="s">
        <v>1866</v>
      </c>
    </row>
    <row r="2722" spans="1:11" x14ac:dyDescent="0.15">
      <c r="A2722" s="7" t="s">
        <v>2619</v>
      </c>
      <c r="B2722" s="66">
        <v>45535</v>
      </c>
      <c r="C2722" s="113" t="s">
        <v>1892</v>
      </c>
      <c r="D2722" s="126" t="s">
        <v>4299</v>
      </c>
      <c r="E2722" s="91">
        <v>0</v>
      </c>
      <c r="F2722" s="91">
        <v>671</v>
      </c>
      <c r="G2722" s="92">
        <f t="shared" si="145"/>
        <v>291519.91999999905</v>
      </c>
      <c r="H2722" s="170"/>
      <c r="I2722" s="94">
        <f t="shared" si="147"/>
        <v>671</v>
      </c>
      <c r="J2722" s="115">
        <f t="shared" si="146"/>
        <v>45535</v>
      </c>
      <c r="K2722" s="116" t="s">
        <v>1878</v>
      </c>
    </row>
    <row r="2723" spans="1:11" x14ac:dyDescent="0.15">
      <c r="A2723" s="7" t="s">
        <v>2619</v>
      </c>
      <c r="B2723" s="66">
        <v>45535</v>
      </c>
      <c r="C2723" s="113" t="s">
        <v>1892</v>
      </c>
      <c r="D2723" s="126" t="s">
        <v>4299</v>
      </c>
      <c r="E2723" s="91">
        <v>0</v>
      </c>
      <c r="F2723" s="91">
        <v>1432.94</v>
      </c>
      <c r="G2723" s="92">
        <f t="shared" si="145"/>
        <v>292952.85999999905</v>
      </c>
      <c r="H2723" s="170"/>
      <c r="I2723" s="94">
        <f t="shared" si="147"/>
        <v>1432.94</v>
      </c>
      <c r="J2723" s="115">
        <f t="shared" si="146"/>
        <v>45535</v>
      </c>
      <c r="K2723" s="116" t="s">
        <v>1878</v>
      </c>
    </row>
    <row r="2724" spans="1:11" x14ac:dyDescent="0.15">
      <c r="A2724" s="7" t="s">
        <v>2619</v>
      </c>
      <c r="B2724" s="66">
        <v>45535</v>
      </c>
      <c r="C2724" s="113" t="s">
        <v>1892</v>
      </c>
      <c r="D2724" s="126" t="s">
        <v>4300</v>
      </c>
      <c r="E2724" s="91">
        <v>0</v>
      </c>
      <c r="F2724" s="91">
        <v>759.23</v>
      </c>
      <c r="G2724" s="92">
        <f t="shared" si="145"/>
        <v>293712.08999999904</v>
      </c>
      <c r="H2724" s="170"/>
      <c r="I2724" s="94">
        <f t="shared" si="147"/>
        <v>759.23</v>
      </c>
      <c r="J2724" s="115">
        <f t="shared" si="146"/>
        <v>45535</v>
      </c>
      <c r="K2724" s="116" t="s">
        <v>1878</v>
      </c>
    </row>
    <row r="2725" spans="1:11" x14ac:dyDescent="0.15">
      <c r="A2725" s="7" t="s">
        <v>2619</v>
      </c>
      <c r="B2725" s="66">
        <v>45535</v>
      </c>
      <c r="C2725" s="113" t="s">
        <v>1892</v>
      </c>
      <c r="D2725" s="126" t="s">
        <v>3585</v>
      </c>
      <c r="E2725" s="91">
        <v>0</v>
      </c>
      <c r="F2725" s="91">
        <v>2907.27</v>
      </c>
      <c r="G2725" s="92">
        <f t="shared" si="145"/>
        <v>296619.35999999905</v>
      </c>
      <c r="H2725" s="170"/>
      <c r="I2725" s="94">
        <f t="shared" si="147"/>
        <v>2907.27</v>
      </c>
      <c r="J2725" s="115">
        <f t="shared" si="146"/>
        <v>45535</v>
      </c>
      <c r="K2725" s="116" t="s">
        <v>1878</v>
      </c>
    </row>
    <row r="2726" spans="1:11" x14ac:dyDescent="0.15">
      <c r="A2726" s="7" t="s">
        <v>2619</v>
      </c>
      <c r="B2726" s="66">
        <v>45535</v>
      </c>
      <c r="C2726" s="113" t="s">
        <v>1892</v>
      </c>
      <c r="D2726" s="126" t="s">
        <v>4301</v>
      </c>
      <c r="E2726" s="91">
        <v>0</v>
      </c>
      <c r="F2726" s="91">
        <v>896.17</v>
      </c>
      <c r="G2726" s="92">
        <f t="shared" si="145"/>
        <v>297515.52999999904</v>
      </c>
      <c r="H2726" s="170"/>
      <c r="I2726" s="94">
        <f t="shared" si="147"/>
        <v>896.17</v>
      </c>
      <c r="J2726" s="115">
        <f t="shared" si="146"/>
        <v>45535</v>
      </c>
      <c r="K2726" s="116" t="s">
        <v>1878</v>
      </c>
    </row>
    <row r="2727" spans="1:11" x14ac:dyDescent="0.15">
      <c r="A2727" s="7" t="s">
        <v>2619</v>
      </c>
      <c r="B2727" s="66">
        <v>45535</v>
      </c>
      <c r="C2727" s="113" t="s">
        <v>1892</v>
      </c>
      <c r="D2727" s="126" t="s">
        <v>4302</v>
      </c>
      <c r="E2727" s="91">
        <v>0</v>
      </c>
      <c r="F2727" s="91">
        <v>150.38</v>
      </c>
      <c r="G2727" s="92">
        <f t="shared" si="145"/>
        <v>297665.90999999904</v>
      </c>
      <c r="H2727" s="170" t="s">
        <v>277</v>
      </c>
      <c r="I2727" s="94">
        <f t="shared" si="147"/>
        <v>150.38</v>
      </c>
      <c r="J2727" s="115">
        <f t="shared" si="146"/>
        <v>45535</v>
      </c>
      <c r="K2727" s="116" t="s">
        <v>1878</v>
      </c>
    </row>
    <row r="2728" spans="1:11" x14ac:dyDescent="0.15">
      <c r="A2728" s="7" t="s">
        <v>2619</v>
      </c>
      <c r="B2728" s="66">
        <v>45536</v>
      </c>
      <c r="C2728" s="113" t="s">
        <v>1892</v>
      </c>
      <c r="D2728" s="126" t="s">
        <v>3512</v>
      </c>
      <c r="E2728" s="91">
        <v>1545</v>
      </c>
      <c r="F2728" s="91">
        <v>0</v>
      </c>
      <c r="G2728" s="92">
        <f t="shared" ref="G2728:G2791" si="148">G2727+F2728-E2728</f>
        <v>296120.90999999904</v>
      </c>
      <c r="H2728" s="170"/>
      <c r="I2728" s="94">
        <f t="shared" si="147"/>
        <v>-1545</v>
      </c>
      <c r="J2728" s="115">
        <f t="shared" ref="J2728:J2791" si="149">EOMONTH(B2728,0)</f>
        <v>45565</v>
      </c>
      <c r="K2728" s="116" t="s">
        <v>1878</v>
      </c>
    </row>
    <row r="2729" spans="1:11" x14ac:dyDescent="0.15">
      <c r="A2729" s="7" t="s">
        <v>2619</v>
      </c>
      <c r="B2729" s="66">
        <v>45536</v>
      </c>
      <c r="C2729" s="113" t="s">
        <v>1892</v>
      </c>
      <c r="D2729" s="126" t="s">
        <v>3513</v>
      </c>
      <c r="E2729" s="91">
        <v>1811</v>
      </c>
      <c r="F2729" s="91">
        <v>0</v>
      </c>
      <c r="G2729" s="92">
        <f t="shared" si="148"/>
        <v>294309.90999999904</v>
      </c>
      <c r="H2729" s="170"/>
      <c r="I2729" s="94">
        <f t="shared" si="147"/>
        <v>-1811</v>
      </c>
      <c r="J2729" s="115">
        <f t="shared" si="149"/>
        <v>45565</v>
      </c>
      <c r="K2729" s="116" t="s">
        <v>1878</v>
      </c>
    </row>
    <row r="2730" spans="1:11" x14ac:dyDescent="0.15">
      <c r="A2730" s="7" t="s">
        <v>2619</v>
      </c>
      <c r="B2730" s="66">
        <v>45536</v>
      </c>
      <c r="C2730" s="113" t="s">
        <v>1892</v>
      </c>
      <c r="D2730" s="126" t="s">
        <v>3515</v>
      </c>
      <c r="E2730" s="91">
        <v>1679</v>
      </c>
      <c r="F2730" s="91">
        <v>0</v>
      </c>
      <c r="G2730" s="92">
        <f t="shared" si="148"/>
        <v>292630.90999999904</v>
      </c>
      <c r="H2730" s="170"/>
      <c r="I2730" s="94">
        <f t="shared" si="147"/>
        <v>-1679</v>
      </c>
      <c r="J2730" s="115">
        <f t="shared" si="149"/>
        <v>45565</v>
      </c>
      <c r="K2730" s="116" t="s">
        <v>1878</v>
      </c>
    </row>
    <row r="2731" spans="1:11" x14ac:dyDescent="0.15">
      <c r="A2731" s="7" t="s">
        <v>2619</v>
      </c>
      <c r="B2731" s="66">
        <v>45536</v>
      </c>
      <c r="C2731" s="113" t="s">
        <v>1892</v>
      </c>
      <c r="D2731" s="126" t="s">
        <v>3519</v>
      </c>
      <c r="E2731" s="91">
        <v>1084</v>
      </c>
      <c r="F2731" s="91">
        <v>0</v>
      </c>
      <c r="G2731" s="92">
        <f t="shared" si="148"/>
        <v>291546.90999999904</v>
      </c>
      <c r="H2731" s="170"/>
      <c r="I2731" s="94">
        <f t="shared" si="147"/>
        <v>-1084</v>
      </c>
      <c r="J2731" s="115">
        <f t="shared" si="149"/>
        <v>45565</v>
      </c>
      <c r="K2731" s="116" t="s">
        <v>1878</v>
      </c>
    </row>
    <row r="2732" spans="1:11" x14ac:dyDescent="0.15">
      <c r="A2732" s="7" t="s">
        <v>2619</v>
      </c>
      <c r="B2732" s="66">
        <v>45536</v>
      </c>
      <c r="C2732" s="113" t="s">
        <v>1892</v>
      </c>
      <c r="D2732" s="126" t="s">
        <v>1959</v>
      </c>
      <c r="E2732" s="91">
        <v>1640</v>
      </c>
      <c r="F2732" s="91">
        <v>0</v>
      </c>
      <c r="G2732" s="92">
        <f t="shared" si="148"/>
        <v>289906.90999999904</v>
      </c>
      <c r="H2732" s="170"/>
      <c r="I2732" s="94">
        <f t="shared" si="147"/>
        <v>-1640</v>
      </c>
      <c r="J2732" s="115">
        <f t="shared" si="149"/>
        <v>45565</v>
      </c>
      <c r="K2732" s="116" t="s">
        <v>1878</v>
      </c>
    </row>
    <row r="2733" spans="1:11" x14ac:dyDescent="0.15">
      <c r="A2733" s="7" t="s">
        <v>2619</v>
      </c>
      <c r="B2733" s="66">
        <v>45536</v>
      </c>
      <c r="C2733" s="113" t="s">
        <v>1892</v>
      </c>
      <c r="D2733" s="126" t="s">
        <v>3582</v>
      </c>
      <c r="E2733" s="91">
        <v>1812</v>
      </c>
      <c r="F2733" s="91">
        <v>0</v>
      </c>
      <c r="G2733" s="92">
        <f t="shared" si="148"/>
        <v>288094.90999999904</v>
      </c>
      <c r="H2733" s="170"/>
      <c r="I2733" s="94">
        <f t="shared" si="147"/>
        <v>-1812</v>
      </c>
      <c r="J2733" s="115">
        <f t="shared" si="149"/>
        <v>45565</v>
      </c>
      <c r="K2733" s="116" t="s">
        <v>1878</v>
      </c>
    </row>
    <row r="2734" spans="1:11" x14ac:dyDescent="0.15">
      <c r="A2734" s="7" t="s">
        <v>2619</v>
      </c>
      <c r="B2734" s="66">
        <v>45536</v>
      </c>
      <c r="C2734" s="113" t="s">
        <v>1892</v>
      </c>
      <c r="D2734" s="126" t="s">
        <v>1938</v>
      </c>
      <c r="E2734" s="91">
        <v>582</v>
      </c>
      <c r="F2734" s="91">
        <v>0</v>
      </c>
      <c r="G2734" s="92">
        <f t="shared" si="148"/>
        <v>287512.90999999904</v>
      </c>
      <c r="H2734" s="170"/>
      <c r="I2734" s="94">
        <f t="shared" si="147"/>
        <v>-582</v>
      </c>
      <c r="J2734" s="115">
        <f t="shared" si="149"/>
        <v>45565</v>
      </c>
      <c r="K2734" s="116" t="s">
        <v>1878</v>
      </c>
    </row>
    <row r="2735" spans="1:11" x14ac:dyDescent="0.15">
      <c r="A2735" s="7" t="s">
        <v>2619</v>
      </c>
      <c r="B2735" s="66">
        <v>45536</v>
      </c>
      <c r="C2735" s="113" t="s">
        <v>1892</v>
      </c>
      <c r="D2735" s="126" t="s">
        <v>1954</v>
      </c>
      <c r="E2735" s="91">
        <v>122</v>
      </c>
      <c r="F2735" s="91">
        <v>0</v>
      </c>
      <c r="G2735" s="92">
        <f t="shared" si="148"/>
        <v>287390.90999999904</v>
      </c>
      <c r="H2735" s="170"/>
      <c r="I2735" s="94">
        <f t="shared" si="147"/>
        <v>-122</v>
      </c>
      <c r="J2735" s="115">
        <f t="shared" si="149"/>
        <v>45565</v>
      </c>
      <c r="K2735" s="116" t="s">
        <v>1878</v>
      </c>
    </row>
    <row r="2736" spans="1:11" x14ac:dyDescent="0.15">
      <c r="A2736" s="7" t="s">
        <v>2619</v>
      </c>
      <c r="B2736" s="66">
        <v>45536</v>
      </c>
      <c r="C2736" s="113" t="s">
        <v>1892</v>
      </c>
      <c r="D2736" s="126" t="s">
        <v>1953</v>
      </c>
      <c r="E2736" s="91">
        <v>133</v>
      </c>
      <c r="F2736" s="91">
        <v>0</v>
      </c>
      <c r="G2736" s="92">
        <f t="shared" si="148"/>
        <v>287257.90999999904</v>
      </c>
      <c r="H2736" s="170"/>
      <c r="I2736" s="94">
        <f t="shared" si="147"/>
        <v>-133</v>
      </c>
      <c r="J2736" s="115">
        <f t="shared" si="149"/>
        <v>45565</v>
      </c>
      <c r="K2736" s="116" t="s">
        <v>1878</v>
      </c>
    </row>
    <row r="2737" spans="1:11" x14ac:dyDescent="0.15">
      <c r="A2737" s="7" t="s">
        <v>2619</v>
      </c>
      <c r="B2737" s="66">
        <v>45536</v>
      </c>
      <c r="C2737" s="113" t="s">
        <v>1892</v>
      </c>
      <c r="D2737" s="126" t="s">
        <v>1958</v>
      </c>
      <c r="E2737" s="91">
        <v>727</v>
      </c>
      <c r="F2737" s="91">
        <v>0</v>
      </c>
      <c r="G2737" s="92">
        <f t="shared" si="148"/>
        <v>286530.90999999904</v>
      </c>
      <c r="H2737" s="170"/>
      <c r="I2737" s="94">
        <f t="shared" si="147"/>
        <v>-727</v>
      </c>
      <c r="J2737" s="115">
        <f t="shared" si="149"/>
        <v>45565</v>
      </c>
      <c r="K2737" s="116" t="s">
        <v>1878</v>
      </c>
    </row>
    <row r="2738" spans="1:11" x14ac:dyDescent="0.15">
      <c r="A2738" s="7" t="s">
        <v>2619</v>
      </c>
      <c r="B2738" s="66">
        <v>45536</v>
      </c>
      <c r="C2738" s="113" t="s">
        <v>1892</v>
      </c>
      <c r="D2738" s="126" t="s">
        <v>1951</v>
      </c>
      <c r="E2738" s="91">
        <v>246</v>
      </c>
      <c r="F2738" s="91">
        <v>0</v>
      </c>
      <c r="G2738" s="92">
        <f t="shared" si="148"/>
        <v>286284.90999999904</v>
      </c>
      <c r="H2738" s="170"/>
      <c r="I2738" s="94">
        <f t="shared" si="147"/>
        <v>-246</v>
      </c>
      <c r="J2738" s="115">
        <f t="shared" si="149"/>
        <v>45565</v>
      </c>
      <c r="K2738" s="116" t="s">
        <v>1878</v>
      </c>
    </row>
    <row r="2739" spans="1:11" x14ac:dyDescent="0.15">
      <c r="A2739" s="7" t="s">
        <v>2619</v>
      </c>
      <c r="B2739" s="66">
        <v>45536</v>
      </c>
      <c r="C2739" s="113" t="s">
        <v>1892</v>
      </c>
      <c r="D2739" s="126" t="s">
        <v>3593</v>
      </c>
      <c r="E2739" s="91">
        <v>439</v>
      </c>
      <c r="F2739" s="91">
        <v>0</v>
      </c>
      <c r="G2739" s="92">
        <f t="shared" si="148"/>
        <v>285845.90999999904</v>
      </c>
      <c r="H2739" s="170"/>
      <c r="I2739" s="94">
        <f t="shared" si="147"/>
        <v>-439</v>
      </c>
      <c r="J2739" s="115">
        <f t="shared" si="149"/>
        <v>45565</v>
      </c>
      <c r="K2739" s="116" t="s">
        <v>1878</v>
      </c>
    </row>
    <row r="2740" spans="1:11" x14ac:dyDescent="0.15">
      <c r="A2740" s="7" t="s">
        <v>2619</v>
      </c>
      <c r="B2740" s="66">
        <v>45536</v>
      </c>
      <c r="C2740" s="113" t="s">
        <v>1892</v>
      </c>
      <c r="D2740" s="126" t="s">
        <v>3594</v>
      </c>
      <c r="E2740" s="91">
        <v>637.04999999999995</v>
      </c>
      <c r="F2740" s="91">
        <v>0</v>
      </c>
      <c r="G2740" s="92">
        <f t="shared" si="148"/>
        <v>285208.85999999905</v>
      </c>
      <c r="H2740" s="170"/>
      <c r="I2740" s="94">
        <f t="shared" si="147"/>
        <v>-637.04999999999995</v>
      </c>
      <c r="J2740" s="115">
        <f t="shared" si="149"/>
        <v>45565</v>
      </c>
      <c r="K2740" s="116" t="s">
        <v>1878</v>
      </c>
    </row>
    <row r="2741" spans="1:11" x14ac:dyDescent="0.15">
      <c r="A2741" s="7" t="s">
        <v>2619</v>
      </c>
      <c r="B2741" s="66">
        <v>45536</v>
      </c>
      <c r="C2741" s="113" t="s">
        <v>1892</v>
      </c>
      <c r="D2741" s="126" t="s">
        <v>1949</v>
      </c>
      <c r="E2741" s="91">
        <v>564</v>
      </c>
      <c r="F2741" s="91">
        <v>0</v>
      </c>
      <c r="G2741" s="92">
        <f t="shared" si="148"/>
        <v>284644.85999999905</v>
      </c>
      <c r="H2741" s="170"/>
      <c r="I2741" s="94">
        <f t="shared" si="147"/>
        <v>-564</v>
      </c>
      <c r="J2741" s="115">
        <f t="shared" si="149"/>
        <v>45565</v>
      </c>
      <c r="K2741" s="116" t="s">
        <v>1878</v>
      </c>
    </row>
    <row r="2742" spans="1:11" x14ac:dyDescent="0.15">
      <c r="A2742" s="7" t="s">
        <v>2619</v>
      </c>
      <c r="B2742" s="66">
        <v>45536</v>
      </c>
      <c r="C2742" s="113" t="s">
        <v>1892</v>
      </c>
      <c r="D2742" s="126" t="s">
        <v>4183</v>
      </c>
      <c r="E2742" s="91">
        <v>3694.35</v>
      </c>
      <c r="F2742" s="91">
        <v>0</v>
      </c>
      <c r="G2742" s="92">
        <f t="shared" si="148"/>
        <v>280950.50999999908</v>
      </c>
      <c r="H2742" s="170"/>
      <c r="I2742" s="94">
        <f t="shared" si="147"/>
        <v>-3694.35</v>
      </c>
      <c r="J2742" s="115">
        <f t="shared" si="149"/>
        <v>45565</v>
      </c>
      <c r="K2742" s="116" t="s">
        <v>1878</v>
      </c>
    </row>
    <row r="2743" spans="1:11" x14ac:dyDescent="0.15">
      <c r="A2743" s="7" t="s">
        <v>2619</v>
      </c>
      <c r="B2743" s="66">
        <v>45536</v>
      </c>
      <c r="C2743" s="113" t="s">
        <v>1892</v>
      </c>
      <c r="D2743" s="126" t="s">
        <v>1955</v>
      </c>
      <c r="E2743" s="91">
        <v>1230.33</v>
      </c>
      <c r="F2743" s="91">
        <v>0</v>
      </c>
      <c r="G2743" s="92">
        <f t="shared" si="148"/>
        <v>279720.17999999906</v>
      </c>
      <c r="H2743" s="170"/>
      <c r="I2743" s="94">
        <f t="shared" si="147"/>
        <v>-1230.33</v>
      </c>
      <c r="J2743" s="115">
        <f t="shared" si="149"/>
        <v>45565</v>
      </c>
      <c r="K2743" s="116" t="s">
        <v>1878</v>
      </c>
    </row>
    <row r="2744" spans="1:11" x14ac:dyDescent="0.15">
      <c r="A2744" s="7" t="s">
        <v>2619</v>
      </c>
      <c r="B2744" s="66">
        <v>45536</v>
      </c>
      <c r="C2744" s="113" t="s">
        <v>1892</v>
      </c>
      <c r="D2744" s="126" t="s">
        <v>3516</v>
      </c>
      <c r="E2744" s="91">
        <v>4363.47</v>
      </c>
      <c r="F2744" s="91">
        <v>0</v>
      </c>
      <c r="G2744" s="92">
        <f t="shared" si="148"/>
        <v>275356.70999999909</v>
      </c>
      <c r="H2744" s="170"/>
      <c r="I2744" s="94">
        <f t="shared" si="147"/>
        <v>-4363.47</v>
      </c>
      <c r="J2744" s="115">
        <f t="shared" si="149"/>
        <v>45565</v>
      </c>
      <c r="K2744" s="116" t="s">
        <v>1878</v>
      </c>
    </row>
    <row r="2745" spans="1:11" x14ac:dyDescent="0.15">
      <c r="A2745" s="7" t="s">
        <v>2619</v>
      </c>
      <c r="B2745" s="66">
        <v>45536</v>
      </c>
      <c r="C2745" s="113" t="s">
        <v>1892</v>
      </c>
      <c r="D2745" s="126" t="s">
        <v>4184</v>
      </c>
      <c r="E2745" s="91">
        <v>2012.13</v>
      </c>
      <c r="F2745" s="91">
        <v>0</v>
      </c>
      <c r="G2745" s="92">
        <f t="shared" si="148"/>
        <v>273344.57999999908</v>
      </c>
      <c r="H2745" s="170"/>
      <c r="I2745" s="94">
        <f t="shared" si="147"/>
        <v>-2012.13</v>
      </c>
      <c r="J2745" s="115">
        <f t="shared" si="149"/>
        <v>45565</v>
      </c>
      <c r="K2745" s="116" t="s">
        <v>1878</v>
      </c>
    </row>
    <row r="2746" spans="1:11" x14ac:dyDescent="0.15">
      <c r="A2746" s="7" t="s">
        <v>2619</v>
      </c>
      <c r="B2746" s="66">
        <v>45536</v>
      </c>
      <c r="C2746" s="113" t="s">
        <v>1892</v>
      </c>
      <c r="D2746" s="126" t="s">
        <v>4303</v>
      </c>
      <c r="E2746" s="91">
        <v>279.45</v>
      </c>
      <c r="F2746" s="91">
        <v>0</v>
      </c>
      <c r="G2746" s="92">
        <f t="shared" si="148"/>
        <v>273065.12999999907</v>
      </c>
      <c r="H2746" s="170"/>
      <c r="I2746" s="94">
        <f t="shared" si="147"/>
        <v>-279.45</v>
      </c>
      <c r="J2746" s="115">
        <f t="shared" si="149"/>
        <v>45565</v>
      </c>
      <c r="K2746" s="116" t="s">
        <v>1878</v>
      </c>
    </row>
    <row r="2747" spans="1:11" x14ac:dyDescent="0.15">
      <c r="A2747" s="7" t="s">
        <v>2619</v>
      </c>
      <c r="B2747" s="66">
        <v>45536</v>
      </c>
      <c r="C2747" s="113" t="s">
        <v>1892</v>
      </c>
      <c r="D2747" s="126" t="s">
        <v>4303</v>
      </c>
      <c r="E2747" s="91">
        <v>279.45</v>
      </c>
      <c r="F2747" s="91">
        <v>0</v>
      </c>
      <c r="G2747" s="92">
        <f t="shared" si="148"/>
        <v>272785.67999999906</v>
      </c>
      <c r="H2747" s="170"/>
      <c r="I2747" s="94">
        <f t="shared" si="147"/>
        <v>-279.45</v>
      </c>
      <c r="J2747" s="115">
        <f t="shared" si="149"/>
        <v>45565</v>
      </c>
      <c r="K2747" s="116" t="s">
        <v>1878</v>
      </c>
    </row>
    <row r="2748" spans="1:11" x14ac:dyDescent="0.15">
      <c r="A2748" s="7" t="s">
        <v>2619</v>
      </c>
      <c r="B2748" s="66">
        <v>45536</v>
      </c>
      <c r="C2748" s="113" t="s">
        <v>1892</v>
      </c>
      <c r="D2748" s="126" t="s">
        <v>4304</v>
      </c>
      <c r="E2748" s="91">
        <v>1209</v>
      </c>
      <c r="F2748" s="91">
        <v>0</v>
      </c>
      <c r="G2748" s="92">
        <f t="shared" si="148"/>
        <v>271576.67999999906</v>
      </c>
      <c r="H2748" s="170"/>
      <c r="I2748" s="94">
        <f t="shared" si="147"/>
        <v>-1209</v>
      </c>
      <c r="J2748" s="115">
        <f t="shared" si="149"/>
        <v>45565</v>
      </c>
      <c r="K2748" s="116" t="s">
        <v>1878</v>
      </c>
    </row>
    <row r="2749" spans="1:11" x14ac:dyDescent="0.15">
      <c r="A2749" s="7" t="s">
        <v>2619</v>
      </c>
      <c r="B2749" s="66">
        <v>45536</v>
      </c>
      <c r="C2749" s="113" t="s">
        <v>1892</v>
      </c>
      <c r="D2749" s="126" t="s">
        <v>4185</v>
      </c>
      <c r="E2749" s="91">
        <v>3685.32</v>
      </c>
      <c r="F2749" s="91">
        <v>0</v>
      </c>
      <c r="G2749" s="92">
        <f t="shared" si="148"/>
        <v>267891.35999999905</v>
      </c>
      <c r="H2749" s="170"/>
      <c r="I2749" s="94">
        <f t="shared" si="147"/>
        <v>-3685.32</v>
      </c>
      <c r="J2749" s="115">
        <f t="shared" si="149"/>
        <v>45565</v>
      </c>
      <c r="K2749" s="116" t="s">
        <v>1878</v>
      </c>
    </row>
    <row r="2750" spans="1:11" x14ac:dyDescent="0.15">
      <c r="A2750" s="7" t="s">
        <v>2619</v>
      </c>
      <c r="B2750" s="66">
        <v>45536</v>
      </c>
      <c r="C2750" s="113" t="s">
        <v>1892</v>
      </c>
      <c r="D2750" s="126" t="s">
        <v>4186</v>
      </c>
      <c r="E2750" s="91">
        <v>1097.24</v>
      </c>
      <c r="F2750" s="91">
        <v>0</v>
      </c>
      <c r="G2750" s="92">
        <f t="shared" si="148"/>
        <v>266794.11999999906</v>
      </c>
      <c r="H2750" s="170"/>
      <c r="I2750" s="94">
        <f t="shared" si="147"/>
        <v>-1097.24</v>
      </c>
      <c r="J2750" s="115">
        <f t="shared" si="149"/>
        <v>45565</v>
      </c>
      <c r="K2750" s="116" t="s">
        <v>1878</v>
      </c>
    </row>
    <row r="2751" spans="1:11" x14ac:dyDescent="0.15">
      <c r="A2751" s="7" t="s">
        <v>2619</v>
      </c>
      <c r="B2751" s="66">
        <v>45536</v>
      </c>
      <c r="C2751" s="113" t="s">
        <v>1892</v>
      </c>
      <c r="D2751" s="126" t="s">
        <v>4187</v>
      </c>
      <c r="E2751" s="91">
        <v>1878.93</v>
      </c>
      <c r="F2751" s="91">
        <v>0</v>
      </c>
      <c r="G2751" s="92">
        <f t="shared" si="148"/>
        <v>264915.18999999907</v>
      </c>
      <c r="H2751" s="170"/>
      <c r="I2751" s="94">
        <f t="shared" si="147"/>
        <v>-1878.93</v>
      </c>
      <c r="J2751" s="115">
        <f t="shared" si="149"/>
        <v>45565</v>
      </c>
      <c r="K2751" s="116" t="s">
        <v>1878</v>
      </c>
    </row>
    <row r="2752" spans="1:11" x14ac:dyDescent="0.15">
      <c r="A2752" s="7" t="s">
        <v>2619</v>
      </c>
      <c r="B2752" s="66">
        <v>45536</v>
      </c>
      <c r="C2752" s="113" t="s">
        <v>1892</v>
      </c>
      <c r="D2752" s="126" t="s">
        <v>4188</v>
      </c>
      <c r="E2752" s="91">
        <v>1076.53</v>
      </c>
      <c r="F2752" s="91">
        <v>0</v>
      </c>
      <c r="G2752" s="92">
        <f t="shared" si="148"/>
        <v>263838.65999999904</v>
      </c>
      <c r="H2752" s="170"/>
      <c r="I2752" s="94">
        <f t="shared" si="147"/>
        <v>-1076.53</v>
      </c>
      <c r="J2752" s="115">
        <f t="shared" si="149"/>
        <v>45565</v>
      </c>
      <c r="K2752" s="116" t="s">
        <v>1878</v>
      </c>
    </row>
    <row r="2753" spans="1:11" x14ac:dyDescent="0.15">
      <c r="A2753" s="7" t="s">
        <v>2619</v>
      </c>
      <c r="B2753" s="66">
        <v>45536</v>
      </c>
      <c r="C2753" s="113" t="s">
        <v>1892</v>
      </c>
      <c r="D2753" s="126" t="s">
        <v>4189</v>
      </c>
      <c r="E2753" s="91">
        <v>1473.98</v>
      </c>
      <c r="F2753" s="91">
        <v>0</v>
      </c>
      <c r="G2753" s="92">
        <f t="shared" si="148"/>
        <v>262364.67999999906</v>
      </c>
      <c r="H2753" s="170"/>
      <c r="I2753" s="94">
        <f t="shared" si="147"/>
        <v>-1473.98</v>
      </c>
      <c r="J2753" s="115">
        <f t="shared" si="149"/>
        <v>45565</v>
      </c>
      <c r="K2753" s="116" t="s">
        <v>1878</v>
      </c>
    </row>
    <row r="2754" spans="1:11" x14ac:dyDescent="0.15">
      <c r="A2754" s="7" t="s">
        <v>2619</v>
      </c>
      <c r="B2754" s="66">
        <v>45536</v>
      </c>
      <c r="C2754" s="113" t="s">
        <v>1892</v>
      </c>
      <c r="D2754" s="126" t="s">
        <v>4190</v>
      </c>
      <c r="E2754" s="91">
        <v>2085.79</v>
      </c>
      <c r="F2754" s="91">
        <v>0</v>
      </c>
      <c r="G2754" s="92">
        <f t="shared" si="148"/>
        <v>260278.88999999905</v>
      </c>
      <c r="H2754" s="170"/>
      <c r="I2754" s="94">
        <f t="shared" si="147"/>
        <v>-2085.79</v>
      </c>
      <c r="J2754" s="115">
        <f t="shared" si="149"/>
        <v>45565</v>
      </c>
      <c r="K2754" s="116" t="s">
        <v>1878</v>
      </c>
    </row>
    <row r="2755" spans="1:11" x14ac:dyDescent="0.15">
      <c r="A2755" s="7" t="s">
        <v>2619</v>
      </c>
      <c r="B2755" s="66">
        <v>45536</v>
      </c>
      <c r="C2755" s="113" t="s">
        <v>1892</v>
      </c>
      <c r="D2755" s="126" t="s">
        <v>4191</v>
      </c>
      <c r="E2755" s="91">
        <v>957.54</v>
      </c>
      <c r="F2755" s="91">
        <v>0</v>
      </c>
      <c r="G2755" s="92">
        <f t="shared" si="148"/>
        <v>259321.34999999905</v>
      </c>
      <c r="H2755" s="170"/>
      <c r="I2755" s="94">
        <f t="shared" si="147"/>
        <v>-957.54</v>
      </c>
      <c r="J2755" s="115">
        <f t="shared" si="149"/>
        <v>45565</v>
      </c>
      <c r="K2755" s="116" t="s">
        <v>1878</v>
      </c>
    </row>
    <row r="2756" spans="1:11" x14ac:dyDescent="0.15">
      <c r="A2756" s="7" t="s">
        <v>2619</v>
      </c>
      <c r="B2756" s="66">
        <v>45536</v>
      </c>
      <c r="C2756" s="113" t="s">
        <v>1892</v>
      </c>
      <c r="D2756" s="126" t="s">
        <v>4192</v>
      </c>
      <c r="E2756" s="91">
        <v>1591.92</v>
      </c>
      <c r="F2756" s="91">
        <v>0</v>
      </c>
      <c r="G2756" s="92">
        <f t="shared" si="148"/>
        <v>257729.42999999903</v>
      </c>
      <c r="H2756" s="170"/>
      <c r="I2756" s="94">
        <f t="shared" si="147"/>
        <v>-1591.92</v>
      </c>
      <c r="J2756" s="115">
        <f t="shared" si="149"/>
        <v>45565</v>
      </c>
      <c r="K2756" s="116" t="s">
        <v>1878</v>
      </c>
    </row>
    <row r="2757" spans="1:11" x14ac:dyDescent="0.15">
      <c r="A2757" s="7" t="s">
        <v>2619</v>
      </c>
      <c r="B2757" s="66">
        <v>45536</v>
      </c>
      <c r="C2757" s="113" t="s">
        <v>1892</v>
      </c>
      <c r="D2757" s="126" t="s">
        <v>3518</v>
      </c>
      <c r="E2757" s="91">
        <v>4413.5600000000004</v>
      </c>
      <c r="F2757" s="91">
        <v>0</v>
      </c>
      <c r="G2757" s="92">
        <f t="shared" si="148"/>
        <v>253315.86999999903</v>
      </c>
      <c r="H2757" s="170"/>
      <c r="I2757" s="94">
        <f t="shared" si="147"/>
        <v>-4413.5600000000004</v>
      </c>
      <c r="J2757" s="115">
        <f t="shared" si="149"/>
        <v>45565</v>
      </c>
      <c r="K2757" s="116" t="s">
        <v>1878</v>
      </c>
    </row>
    <row r="2758" spans="1:11" x14ac:dyDescent="0.15">
      <c r="A2758" s="7" t="s">
        <v>2622</v>
      </c>
      <c r="B2758" s="66">
        <v>45537</v>
      </c>
      <c r="C2758" s="113" t="s">
        <v>1892</v>
      </c>
      <c r="D2758" s="126" t="s">
        <v>1893</v>
      </c>
      <c r="E2758" s="91">
        <v>14609</v>
      </c>
      <c r="F2758" s="91">
        <v>0</v>
      </c>
      <c r="G2758" s="92">
        <f t="shared" si="148"/>
        <v>238706.86999999903</v>
      </c>
      <c r="H2758" s="170"/>
      <c r="I2758" s="94">
        <f t="shared" si="147"/>
        <v>-14609</v>
      </c>
      <c r="J2758" s="115">
        <f t="shared" si="149"/>
        <v>45565</v>
      </c>
      <c r="K2758" s="116" t="s">
        <v>1878</v>
      </c>
    </row>
    <row r="2759" spans="1:11" x14ac:dyDescent="0.15">
      <c r="A2759" s="7" t="s">
        <v>2622</v>
      </c>
      <c r="B2759" s="66">
        <v>45537</v>
      </c>
      <c r="C2759" s="113" t="s">
        <v>1899</v>
      </c>
      <c r="D2759" s="126" t="s">
        <v>1900</v>
      </c>
      <c r="E2759" s="91">
        <v>810.46</v>
      </c>
      <c r="F2759" s="91">
        <v>0</v>
      </c>
      <c r="G2759" s="92">
        <f t="shared" si="148"/>
        <v>237896.40999999904</v>
      </c>
      <c r="H2759" s="170"/>
      <c r="I2759" s="94">
        <f t="shared" ref="I2759:I2822" si="150">-E2759+F2759</f>
        <v>-810.46</v>
      </c>
      <c r="J2759" s="115">
        <f t="shared" si="149"/>
        <v>45565</v>
      </c>
      <c r="K2759" s="116" t="s">
        <v>1873</v>
      </c>
    </row>
    <row r="2760" spans="1:11" x14ac:dyDescent="0.15">
      <c r="A2760" s="7" t="s">
        <v>2622</v>
      </c>
      <c r="B2760" s="66">
        <v>45538</v>
      </c>
      <c r="C2760" s="113" t="s">
        <v>1901</v>
      </c>
      <c r="D2760" s="126" t="s">
        <v>4305</v>
      </c>
      <c r="E2760" s="91">
        <v>0</v>
      </c>
      <c r="F2760" s="91">
        <v>1100</v>
      </c>
      <c r="G2760" s="92">
        <f t="shared" si="148"/>
        <v>238996.40999999904</v>
      </c>
      <c r="H2760" s="170"/>
      <c r="I2760" s="94">
        <f t="shared" si="150"/>
        <v>1100</v>
      </c>
      <c r="J2760" s="115">
        <f t="shared" si="149"/>
        <v>45565</v>
      </c>
      <c r="K2760" s="116" t="s">
        <v>1866</v>
      </c>
    </row>
    <row r="2761" spans="1:11" x14ac:dyDescent="0.15">
      <c r="A2761" s="7" t="s">
        <v>2620</v>
      </c>
      <c r="B2761" s="66">
        <v>45538</v>
      </c>
      <c r="C2761" s="113" t="s">
        <v>2108</v>
      </c>
      <c r="D2761" s="126" t="s">
        <v>4306</v>
      </c>
      <c r="E2761" s="91">
        <v>0</v>
      </c>
      <c r="F2761" s="91">
        <v>1242.05</v>
      </c>
      <c r="G2761" s="92">
        <f t="shared" si="148"/>
        <v>240238.45999999903</v>
      </c>
      <c r="H2761" s="170"/>
      <c r="I2761" s="94">
        <f t="shared" si="150"/>
        <v>1242.05</v>
      </c>
      <c r="J2761" s="115">
        <f t="shared" si="149"/>
        <v>45565</v>
      </c>
      <c r="K2761" s="116" t="s">
        <v>2175</v>
      </c>
    </row>
    <row r="2762" spans="1:11" x14ac:dyDescent="0.15">
      <c r="A2762" s="7" t="s">
        <v>2620</v>
      </c>
      <c r="B2762" s="66">
        <v>45538</v>
      </c>
      <c r="C2762" s="113" t="s">
        <v>2108</v>
      </c>
      <c r="D2762" s="126" t="s">
        <v>3937</v>
      </c>
      <c r="E2762" s="91">
        <v>0</v>
      </c>
      <c r="F2762" s="91">
        <v>5210.91</v>
      </c>
      <c r="G2762" s="92">
        <f t="shared" si="148"/>
        <v>245449.36999999903</v>
      </c>
      <c r="H2762" s="170"/>
      <c r="I2762" s="94">
        <f t="shared" si="150"/>
        <v>5210.91</v>
      </c>
      <c r="J2762" s="115">
        <f t="shared" si="149"/>
        <v>45565</v>
      </c>
      <c r="K2762" s="116" t="s">
        <v>2175</v>
      </c>
    </row>
    <row r="2763" spans="1:11" x14ac:dyDescent="0.15">
      <c r="A2763" s="7" t="s">
        <v>2620</v>
      </c>
      <c r="B2763" s="66">
        <v>45538</v>
      </c>
      <c r="C2763" s="113" t="s">
        <v>4307</v>
      </c>
      <c r="D2763" s="126" t="s">
        <v>4308</v>
      </c>
      <c r="E2763" s="91">
        <v>0</v>
      </c>
      <c r="F2763" s="91">
        <v>2243.4699999999998</v>
      </c>
      <c r="G2763" s="92">
        <f t="shared" si="148"/>
        <v>247692.83999999904</v>
      </c>
      <c r="H2763" s="170"/>
      <c r="I2763" s="94">
        <f t="shared" si="150"/>
        <v>2243.4699999999998</v>
      </c>
      <c r="J2763" s="115">
        <f t="shared" si="149"/>
        <v>45565</v>
      </c>
      <c r="K2763" s="116" t="s">
        <v>2175</v>
      </c>
    </row>
    <row r="2764" spans="1:11" x14ac:dyDescent="0.15">
      <c r="A2764" s="7" t="s">
        <v>2620</v>
      </c>
      <c r="B2764" s="66">
        <v>45538</v>
      </c>
      <c r="C2764" s="113" t="s">
        <v>1991</v>
      </c>
      <c r="D2764" s="126" t="s">
        <v>2126</v>
      </c>
      <c r="E2764" s="91">
        <v>8400</v>
      </c>
      <c r="F2764" s="91">
        <v>0</v>
      </c>
      <c r="G2764" s="92">
        <f t="shared" si="148"/>
        <v>239292.83999999904</v>
      </c>
      <c r="H2764" s="170"/>
      <c r="I2764" s="94">
        <f t="shared" si="150"/>
        <v>-8400</v>
      </c>
      <c r="J2764" s="115">
        <f t="shared" si="149"/>
        <v>45565</v>
      </c>
      <c r="K2764" s="116" t="s">
        <v>1885</v>
      </c>
    </row>
    <row r="2765" spans="1:11" x14ac:dyDescent="0.15">
      <c r="A2765" s="7" t="s">
        <v>2619</v>
      </c>
      <c r="B2765" s="66">
        <v>45538</v>
      </c>
      <c r="C2765" s="113" t="s">
        <v>1905</v>
      </c>
      <c r="D2765" s="126" t="s">
        <v>4309</v>
      </c>
      <c r="E2765" s="91">
        <v>255.24</v>
      </c>
      <c r="F2765" s="91">
        <v>0</v>
      </c>
      <c r="G2765" s="92">
        <f t="shared" si="148"/>
        <v>239037.59999999905</v>
      </c>
      <c r="H2765" s="170"/>
      <c r="I2765" s="94">
        <f t="shared" si="150"/>
        <v>-255.24</v>
      </c>
      <c r="J2765" s="115">
        <f t="shared" si="149"/>
        <v>45565</v>
      </c>
      <c r="K2765" s="116" t="s">
        <v>1882</v>
      </c>
    </row>
    <row r="2766" spans="1:11" x14ac:dyDescent="0.15">
      <c r="A2766" s="7" t="s">
        <v>2619</v>
      </c>
      <c r="B2766" s="66">
        <v>45538</v>
      </c>
      <c r="C2766" s="113" t="s">
        <v>1905</v>
      </c>
      <c r="D2766" s="126" t="s">
        <v>4310</v>
      </c>
      <c r="E2766" s="91">
        <v>21.83</v>
      </c>
      <c r="F2766" s="91">
        <v>0</v>
      </c>
      <c r="G2766" s="92">
        <f t="shared" si="148"/>
        <v>239015.76999999906</v>
      </c>
      <c r="H2766" s="170"/>
      <c r="I2766" s="94">
        <f t="shared" si="150"/>
        <v>-21.83</v>
      </c>
      <c r="J2766" s="115">
        <f t="shared" si="149"/>
        <v>45565</v>
      </c>
      <c r="K2766" s="116" t="s">
        <v>1882</v>
      </c>
    </row>
    <row r="2767" spans="1:11" x14ac:dyDescent="0.15">
      <c r="A2767" s="7" t="s">
        <v>2619</v>
      </c>
      <c r="B2767" s="66">
        <v>45538</v>
      </c>
      <c r="C2767" s="113" t="s">
        <v>2625</v>
      </c>
      <c r="D2767" s="126" t="s">
        <v>4311</v>
      </c>
      <c r="E2767" s="91">
        <v>0</v>
      </c>
      <c r="F2767" s="91">
        <v>600</v>
      </c>
      <c r="G2767" s="92">
        <f t="shared" si="148"/>
        <v>239615.76999999906</v>
      </c>
      <c r="H2767" s="170"/>
      <c r="I2767" s="94">
        <f t="shared" si="150"/>
        <v>600</v>
      </c>
      <c r="J2767" s="115">
        <f t="shared" si="149"/>
        <v>45565</v>
      </c>
      <c r="K2767" s="116" t="s">
        <v>1866</v>
      </c>
    </row>
    <row r="2768" spans="1:11" x14ac:dyDescent="0.15">
      <c r="A2768" s="7" t="s">
        <v>2619</v>
      </c>
      <c r="B2768" s="66">
        <v>45538</v>
      </c>
      <c r="C2768" s="113" t="s">
        <v>1905</v>
      </c>
      <c r="D2768" s="126" t="s">
        <v>4312</v>
      </c>
      <c r="E2768" s="91">
        <v>34.590000000000003</v>
      </c>
      <c r="F2768" s="91">
        <v>0</v>
      </c>
      <c r="G2768" s="92">
        <f t="shared" si="148"/>
        <v>239581.17999999906</v>
      </c>
      <c r="H2768" s="170"/>
      <c r="I2768" s="94">
        <f t="shared" si="150"/>
        <v>-34.590000000000003</v>
      </c>
      <c r="J2768" s="115">
        <f t="shared" si="149"/>
        <v>45565</v>
      </c>
      <c r="K2768" s="116" t="s">
        <v>1882</v>
      </c>
    </row>
    <row r="2769" spans="1:11" x14ac:dyDescent="0.15">
      <c r="A2769" s="7" t="s">
        <v>2619</v>
      </c>
      <c r="B2769" s="66">
        <v>45538</v>
      </c>
      <c r="C2769" s="113" t="s">
        <v>2100</v>
      </c>
      <c r="D2769" s="126" t="s">
        <v>4009</v>
      </c>
      <c r="E2769" s="91">
        <v>0</v>
      </c>
      <c r="F2769" s="91">
        <v>5400</v>
      </c>
      <c r="G2769" s="92">
        <f t="shared" si="148"/>
        <v>244981.17999999906</v>
      </c>
      <c r="H2769" s="170"/>
      <c r="I2769" s="94">
        <f t="shared" si="150"/>
        <v>5400</v>
      </c>
      <c r="J2769" s="115">
        <f t="shared" si="149"/>
        <v>45565</v>
      </c>
      <c r="K2769" s="116" t="s">
        <v>1866</v>
      </c>
    </row>
    <row r="2770" spans="1:11" x14ac:dyDescent="0.15">
      <c r="A2770" s="7" t="s">
        <v>2619</v>
      </c>
      <c r="B2770" s="66">
        <v>45538</v>
      </c>
      <c r="C2770" s="113" t="s">
        <v>1905</v>
      </c>
      <c r="D2770" s="126" t="s">
        <v>4313</v>
      </c>
      <c r="E2770" s="91">
        <v>13.85</v>
      </c>
      <c r="F2770" s="91">
        <v>0</v>
      </c>
      <c r="G2770" s="92">
        <f t="shared" si="148"/>
        <v>244967.32999999906</v>
      </c>
      <c r="H2770" s="170"/>
      <c r="I2770" s="94">
        <f t="shared" si="150"/>
        <v>-13.85</v>
      </c>
      <c r="J2770" s="115">
        <f t="shared" si="149"/>
        <v>45565</v>
      </c>
      <c r="K2770" s="116" t="s">
        <v>1882</v>
      </c>
    </row>
    <row r="2771" spans="1:11" x14ac:dyDescent="0.15">
      <c r="A2771" s="7" t="s">
        <v>2619</v>
      </c>
      <c r="B2771" s="66">
        <v>45538</v>
      </c>
      <c r="C2771" s="113" t="s">
        <v>1905</v>
      </c>
      <c r="D2771" s="126" t="s">
        <v>4314</v>
      </c>
      <c r="E2771" s="91">
        <v>50</v>
      </c>
      <c r="F2771" s="91">
        <v>0</v>
      </c>
      <c r="G2771" s="92">
        <f t="shared" si="148"/>
        <v>244917.32999999906</v>
      </c>
      <c r="H2771" s="170"/>
      <c r="I2771" s="94">
        <f t="shared" si="150"/>
        <v>-50</v>
      </c>
      <c r="J2771" s="115">
        <f t="shared" si="149"/>
        <v>45565</v>
      </c>
      <c r="K2771" s="116" t="s">
        <v>1882</v>
      </c>
    </row>
    <row r="2772" spans="1:11" x14ac:dyDescent="0.15">
      <c r="A2772" s="7" t="s">
        <v>2619</v>
      </c>
      <c r="B2772" s="66">
        <v>45538</v>
      </c>
      <c r="C2772" s="113" t="s">
        <v>1905</v>
      </c>
      <c r="D2772" s="126" t="s">
        <v>4315</v>
      </c>
      <c r="E2772" s="91">
        <v>400.81</v>
      </c>
      <c r="F2772" s="91">
        <v>0</v>
      </c>
      <c r="G2772" s="92">
        <f t="shared" si="148"/>
        <v>244516.51999999906</v>
      </c>
      <c r="H2772" s="170"/>
      <c r="I2772" s="94">
        <f t="shared" si="150"/>
        <v>-400.81</v>
      </c>
      <c r="J2772" s="115">
        <f t="shared" si="149"/>
        <v>45565</v>
      </c>
      <c r="K2772" s="116" t="s">
        <v>1882</v>
      </c>
    </row>
    <row r="2773" spans="1:11" x14ac:dyDescent="0.15">
      <c r="A2773" s="7" t="s">
        <v>2619</v>
      </c>
      <c r="B2773" s="66">
        <v>45538</v>
      </c>
      <c r="C2773" s="113" t="s">
        <v>1905</v>
      </c>
      <c r="D2773" s="126" t="s">
        <v>4316</v>
      </c>
      <c r="E2773" s="91">
        <v>198.83</v>
      </c>
      <c r="F2773" s="91">
        <v>0</v>
      </c>
      <c r="G2773" s="92">
        <f t="shared" si="148"/>
        <v>244317.68999999907</v>
      </c>
      <c r="H2773" s="170"/>
      <c r="I2773" s="94">
        <f t="shared" si="150"/>
        <v>-198.83</v>
      </c>
      <c r="J2773" s="115">
        <f t="shared" si="149"/>
        <v>45565</v>
      </c>
      <c r="K2773" s="116" t="s">
        <v>1882</v>
      </c>
    </row>
    <row r="2774" spans="1:11" x14ac:dyDescent="0.15">
      <c r="A2774" s="7" t="s">
        <v>2619</v>
      </c>
      <c r="B2774" s="66">
        <v>45538</v>
      </c>
      <c r="C2774" s="113" t="s">
        <v>1905</v>
      </c>
      <c r="D2774" s="126" t="s">
        <v>4317</v>
      </c>
      <c r="E2774" s="91">
        <v>413.98</v>
      </c>
      <c r="F2774" s="91">
        <v>0</v>
      </c>
      <c r="G2774" s="92">
        <f t="shared" si="148"/>
        <v>243903.70999999906</v>
      </c>
      <c r="H2774" s="170"/>
      <c r="I2774" s="94">
        <f t="shared" si="150"/>
        <v>-413.98</v>
      </c>
      <c r="J2774" s="115">
        <f t="shared" si="149"/>
        <v>45565</v>
      </c>
      <c r="K2774" s="116" t="s">
        <v>1882</v>
      </c>
    </row>
    <row r="2775" spans="1:11" x14ac:dyDescent="0.15">
      <c r="A2775" s="7" t="s">
        <v>2619</v>
      </c>
      <c r="B2775" s="66">
        <v>45538</v>
      </c>
      <c r="C2775" s="113" t="s">
        <v>1905</v>
      </c>
      <c r="D2775" s="126" t="s">
        <v>4318</v>
      </c>
      <c r="E2775" s="91">
        <v>215.73</v>
      </c>
      <c r="F2775" s="91">
        <v>0</v>
      </c>
      <c r="G2775" s="92">
        <f t="shared" si="148"/>
        <v>243687.97999999905</v>
      </c>
      <c r="H2775" s="170"/>
      <c r="I2775" s="94">
        <f t="shared" si="150"/>
        <v>-215.73</v>
      </c>
      <c r="J2775" s="115">
        <f t="shared" si="149"/>
        <v>45565</v>
      </c>
      <c r="K2775" s="116" t="s">
        <v>1882</v>
      </c>
    </row>
    <row r="2776" spans="1:11" x14ac:dyDescent="0.15">
      <c r="A2776" s="7" t="s">
        <v>2619</v>
      </c>
      <c r="B2776" s="66">
        <v>45538</v>
      </c>
      <c r="C2776" s="113" t="s">
        <v>1905</v>
      </c>
      <c r="D2776" s="126" t="s">
        <v>4319</v>
      </c>
      <c r="E2776" s="91">
        <v>110.5</v>
      </c>
      <c r="F2776" s="91">
        <v>0</v>
      </c>
      <c r="G2776" s="92">
        <f t="shared" si="148"/>
        <v>243577.47999999905</v>
      </c>
      <c r="H2776" s="170"/>
      <c r="I2776" s="94">
        <f t="shared" si="150"/>
        <v>-110.5</v>
      </c>
      <c r="J2776" s="115">
        <f t="shared" si="149"/>
        <v>45565</v>
      </c>
      <c r="K2776" s="116" t="s">
        <v>1882</v>
      </c>
    </row>
    <row r="2777" spans="1:11" x14ac:dyDescent="0.15">
      <c r="A2777" s="7" t="s">
        <v>2619</v>
      </c>
      <c r="B2777" s="66">
        <v>45538</v>
      </c>
      <c r="C2777" s="113" t="s">
        <v>1905</v>
      </c>
      <c r="D2777" s="126" t="s">
        <v>4320</v>
      </c>
      <c r="E2777" s="91">
        <v>42.71</v>
      </c>
      <c r="F2777" s="91">
        <v>0</v>
      </c>
      <c r="G2777" s="92">
        <f t="shared" si="148"/>
        <v>243534.76999999906</v>
      </c>
      <c r="H2777" s="170"/>
      <c r="I2777" s="94">
        <f t="shared" si="150"/>
        <v>-42.71</v>
      </c>
      <c r="J2777" s="115">
        <f t="shared" si="149"/>
        <v>45565</v>
      </c>
      <c r="K2777" s="116" t="s">
        <v>1882</v>
      </c>
    </row>
    <row r="2778" spans="1:11" x14ac:dyDescent="0.15">
      <c r="A2778" s="7" t="s">
        <v>2619</v>
      </c>
      <c r="B2778" s="66">
        <v>45538</v>
      </c>
      <c r="C2778" s="113" t="s">
        <v>1991</v>
      </c>
      <c r="D2778" s="126" t="s">
        <v>4321</v>
      </c>
      <c r="E2778" s="91">
        <v>3000</v>
      </c>
      <c r="F2778" s="91">
        <v>0</v>
      </c>
      <c r="G2778" s="92">
        <f t="shared" si="148"/>
        <v>240534.76999999906</v>
      </c>
      <c r="H2778" s="170"/>
      <c r="I2778" s="94">
        <f t="shared" si="150"/>
        <v>-3000</v>
      </c>
      <c r="J2778" s="115">
        <f t="shared" si="149"/>
        <v>45565</v>
      </c>
      <c r="K2778" s="116" t="s">
        <v>13</v>
      </c>
    </row>
    <row r="2779" spans="1:11" x14ac:dyDescent="0.15">
      <c r="A2779" s="7" t="s">
        <v>2619</v>
      </c>
      <c r="B2779" s="66">
        <v>45538</v>
      </c>
      <c r="C2779" s="113" t="s">
        <v>2108</v>
      </c>
      <c r="D2779" s="126" t="s">
        <v>4322</v>
      </c>
      <c r="E2779" s="91">
        <v>0</v>
      </c>
      <c r="F2779" s="91">
        <v>17500</v>
      </c>
      <c r="G2779" s="92">
        <f t="shared" si="148"/>
        <v>258034.76999999906</v>
      </c>
      <c r="H2779" s="170"/>
      <c r="I2779" s="94">
        <f t="shared" si="150"/>
        <v>17500</v>
      </c>
      <c r="J2779" s="115">
        <f t="shared" si="149"/>
        <v>45565</v>
      </c>
      <c r="K2779" s="116" t="s">
        <v>1866</v>
      </c>
    </row>
    <row r="2780" spans="1:11" x14ac:dyDescent="0.15">
      <c r="A2780" s="7" t="s">
        <v>2619</v>
      </c>
      <c r="B2780" s="66">
        <v>45538</v>
      </c>
      <c r="C2780" s="113" t="s">
        <v>2111</v>
      </c>
      <c r="D2780" s="126" t="s">
        <v>4323</v>
      </c>
      <c r="E2780" s="91">
        <v>0</v>
      </c>
      <c r="F2780" s="91">
        <v>8500</v>
      </c>
      <c r="G2780" s="92">
        <f t="shared" si="148"/>
        <v>266534.76999999909</v>
      </c>
      <c r="H2780" s="170"/>
      <c r="I2780" s="94">
        <f t="shared" si="150"/>
        <v>8500</v>
      </c>
      <c r="J2780" s="115">
        <f t="shared" si="149"/>
        <v>45565</v>
      </c>
      <c r="K2780" s="116" t="s">
        <v>1866</v>
      </c>
    </row>
    <row r="2781" spans="1:11" x14ac:dyDescent="0.15">
      <c r="A2781" s="7" t="s">
        <v>2619</v>
      </c>
      <c r="B2781" s="66">
        <v>45538</v>
      </c>
      <c r="C2781" s="113" t="s">
        <v>1964</v>
      </c>
      <c r="D2781" s="126" t="s">
        <v>4324</v>
      </c>
      <c r="E2781" s="91">
        <v>0</v>
      </c>
      <c r="F2781" s="91">
        <v>517.80999999999995</v>
      </c>
      <c r="G2781" s="92">
        <f t="shared" si="148"/>
        <v>267052.57999999908</v>
      </c>
      <c r="H2781" s="170"/>
      <c r="I2781" s="94">
        <f t="shared" si="150"/>
        <v>517.80999999999995</v>
      </c>
      <c r="J2781" s="115">
        <f t="shared" si="149"/>
        <v>45565</v>
      </c>
      <c r="K2781" s="116" t="s">
        <v>1866</v>
      </c>
    </row>
    <row r="2782" spans="1:11" x14ac:dyDescent="0.15">
      <c r="A2782" s="7" t="s">
        <v>2619</v>
      </c>
      <c r="B2782" s="66">
        <v>45538</v>
      </c>
      <c r="C2782" s="113" t="s">
        <v>1972</v>
      </c>
      <c r="D2782" s="126" t="s">
        <v>4325</v>
      </c>
      <c r="E2782" s="91">
        <v>0</v>
      </c>
      <c r="F2782" s="91">
        <v>1500</v>
      </c>
      <c r="G2782" s="92">
        <f t="shared" si="148"/>
        <v>268552.57999999908</v>
      </c>
      <c r="H2782" s="170"/>
      <c r="I2782" s="94">
        <f t="shared" si="150"/>
        <v>1500</v>
      </c>
      <c r="J2782" s="115">
        <f t="shared" si="149"/>
        <v>45565</v>
      </c>
      <c r="K2782" s="116" t="s">
        <v>1866</v>
      </c>
    </row>
    <row r="2783" spans="1:11" x14ac:dyDescent="0.15">
      <c r="A2783" s="7" t="s">
        <v>2619</v>
      </c>
      <c r="B2783" s="66">
        <v>45538</v>
      </c>
      <c r="C2783" s="113" t="s">
        <v>2887</v>
      </c>
      <c r="D2783" s="126" t="s">
        <v>4326</v>
      </c>
      <c r="E2783" s="91">
        <v>0</v>
      </c>
      <c r="F2783" s="91">
        <v>2220</v>
      </c>
      <c r="G2783" s="92">
        <f t="shared" si="148"/>
        <v>270772.57999999908</v>
      </c>
      <c r="H2783" s="170"/>
      <c r="I2783" s="94">
        <f t="shared" si="150"/>
        <v>2220</v>
      </c>
      <c r="J2783" s="115">
        <f t="shared" si="149"/>
        <v>45565</v>
      </c>
      <c r="K2783" s="116" t="s">
        <v>1866</v>
      </c>
    </row>
    <row r="2784" spans="1:11" x14ac:dyDescent="0.15">
      <c r="A2784" s="7" t="s">
        <v>2619</v>
      </c>
      <c r="B2784" s="66">
        <v>45538</v>
      </c>
      <c r="C2784" s="113" t="s">
        <v>1905</v>
      </c>
      <c r="D2784" s="126" t="s">
        <v>4327</v>
      </c>
      <c r="E2784" s="91">
        <v>11.06</v>
      </c>
      <c r="F2784" s="91">
        <v>0</v>
      </c>
      <c r="G2784" s="92">
        <f t="shared" si="148"/>
        <v>270761.51999999909</v>
      </c>
      <c r="H2784" s="170"/>
      <c r="I2784" s="94">
        <f t="shared" si="150"/>
        <v>-11.06</v>
      </c>
      <c r="J2784" s="115">
        <f t="shared" si="149"/>
        <v>45565</v>
      </c>
      <c r="K2784" s="116" t="s">
        <v>1882</v>
      </c>
    </row>
    <row r="2785" spans="1:11" x14ac:dyDescent="0.15">
      <c r="A2785" s="7" t="s">
        <v>2619</v>
      </c>
      <c r="B2785" s="66">
        <v>45538</v>
      </c>
      <c r="C2785" s="113" t="s">
        <v>1905</v>
      </c>
      <c r="D2785" s="126" t="s">
        <v>4328</v>
      </c>
      <c r="E2785" s="91">
        <v>193.64</v>
      </c>
      <c r="F2785" s="91">
        <v>0</v>
      </c>
      <c r="G2785" s="92">
        <f t="shared" si="148"/>
        <v>270567.87999999907</v>
      </c>
      <c r="H2785" s="170"/>
      <c r="I2785" s="94">
        <f t="shared" si="150"/>
        <v>-193.64</v>
      </c>
      <c r="J2785" s="115">
        <f t="shared" si="149"/>
        <v>45565</v>
      </c>
      <c r="K2785" s="116" t="s">
        <v>1882</v>
      </c>
    </row>
    <row r="2786" spans="1:11" x14ac:dyDescent="0.15">
      <c r="A2786" s="7" t="s">
        <v>2619</v>
      </c>
      <c r="B2786" s="66">
        <v>45538</v>
      </c>
      <c r="C2786" s="113" t="s">
        <v>1905</v>
      </c>
      <c r="D2786" s="126" t="s">
        <v>4329</v>
      </c>
      <c r="E2786" s="91">
        <v>231.54</v>
      </c>
      <c r="F2786" s="91">
        <v>0</v>
      </c>
      <c r="G2786" s="92">
        <f t="shared" si="148"/>
        <v>270336.33999999909</v>
      </c>
      <c r="H2786" s="170"/>
      <c r="I2786" s="94">
        <f t="shared" si="150"/>
        <v>-231.54</v>
      </c>
      <c r="J2786" s="115">
        <f t="shared" si="149"/>
        <v>45565</v>
      </c>
      <c r="K2786" s="116" t="s">
        <v>1882</v>
      </c>
    </row>
    <row r="2787" spans="1:11" x14ac:dyDescent="0.15">
      <c r="A2787" s="7" t="s">
        <v>2619</v>
      </c>
      <c r="B2787" s="66">
        <v>45538</v>
      </c>
      <c r="C2787" s="113" t="s">
        <v>1905</v>
      </c>
      <c r="D2787" s="126" t="s">
        <v>4330</v>
      </c>
      <c r="E2787" s="91">
        <v>44.23</v>
      </c>
      <c r="F2787" s="91">
        <v>0</v>
      </c>
      <c r="G2787" s="92">
        <f t="shared" si="148"/>
        <v>270292.10999999911</v>
      </c>
      <c r="H2787" s="170"/>
      <c r="I2787" s="94">
        <f t="shared" si="150"/>
        <v>-44.23</v>
      </c>
      <c r="J2787" s="115">
        <f t="shared" si="149"/>
        <v>45565</v>
      </c>
      <c r="K2787" s="116" t="s">
        <v>1882</v>
      </c>
    </row>
    <row r="2788" spans="1:11" x14ac:dyDescent="0.15">
      <c r="A2788" s="7" t="s">
        <v>2619</v>
      </c>
      <c r="B2788" s="66">
        <v>45538</v>
      </c>
      <c r="C2788" s="113" t="s">
        <v>1905</v>
      </c>
      <c r="D2788" s="126" t="s">
        <v>4331</v>
      </c>
      <c r="E2788" s="91">
        <v>24.38</v>
      </c>
      <c r="F2788" s="91">
        <v>0</v>
      </c>
      <c r="G2788" s="92">
        <f t="shared" si="148"/>
        <v>270267.72999999911</v>
      </c>
      <c r="H2788" s="170"/>
      <c r="I2788" s="94">
        <f t="shared" si="150"/>
        <v>-24.38</v>
      </c>
      <c r="J2788" s="115">
        <f t="shared" si="149"/>
        <v>45565</v>
      </c>
      <c r="K2788" s="116" t="s">
        <v>1882</v>
      </c>
    </row>
    <row r="2789" spans="1:11" x14ac:dyDescent="0.15">
      <c r="A2789" s="7" t="s">
        <v>2619</v>
      </c>
      <c r="B2789" s="66">
        <v>45538</v>
      </c>
      <c r="C2789" s="113" t="s">
        <v>1905</v>
      </c>
      <c r="D2789" s="126" t="s">
        <v>4332</v>
      </c>
      <c r="E2789" s="91">
        <v>71.45</v>
      </c>
      <c r="F2789" s="91">
        <v>0</v>
      </c>
      <c r="G2789" s="92">
        <f t="shared" si="148"/>
        <v>270196.2799999991</v>
      </c>
      <c r="H2789" s="170"/>
      <c r="I2789" s="94">
        <f t="shared" si="150"/>
        <v>-71.45</v>
      </c>
      <c r="J2789" s="115">
        <f t="shared" si="149"/>
        <v>45565</v>
      </c>
      <c r="K2789" s="116" t="s">
        <v>1882</v>
      </c>
    </row>
    <row r="2790" spans="1:11" x14ac:dyDescent="0.15">
      <c r="A2790" s="7" t="s">
        <v>2619</v>
      </c>
      <c r="B2790" s="66">
        <v>45538</v>
      </c>
      <c r="C2790" s="113" t="s">
        <v>1905</v>
      </c>
      <c r="D2790" s="126" t="s">
        <v>4333</v>
      </c>
      <c r="E2790" s="91">
        <v>402.01</v>
      </c>
      <c r="F2790" s="91">
        <v>0</v>
      </c>
      <c r="G2790" s="92">
        <f t="shared" si="148"/>
        <v>269794.26999999909</v>
      </c>
      <c r="H2790" s="170"/>
      <c r="I2790" s="94">
        <f t="shared" si="150"/>
        <v>-402.01</v>
      </c>
      <c r="J2790" s="115">
        <f t="shared" si="149"/>
        <v>45565</v>
      </c>
      <c r="K2790" s="116" t="s">
        <v>1882</v>
      </c>
    </row>
    <row r="2791" spans="1:11" x14ac:dyDescent="0.15">
      <c r="A2791" s="7" t="s">
        <v>2619</v>
      </c>
      <c r="B2791" s="66">
        <v>45538</v>
      </c>
      <c r="C2791" s="113" t="s">
        <v>1905</v>
      </c>
      <c r="D2791" s="126" t="s">
        <v>4334</v>
      </c>
      <c r="E2791" s="91">
        <v>132.01</v>
      </c>
      <c r="F2791" s="91">
        <v>0</v>
      </c>
      <c r="G2791" s="92">
        <f t="shared" si="148"/>
        <v>269662.25999999908</v>
      </c>
      <c r="H2791" s="170"/>
      <c r="I2791" s="94">
        <f t="shared" si="150"/>
        <v>-132.01</v>
      </c>
      <c r="J2791" s="115">
        <f t="shared" si="149"/>
        <v>45565</v>
      </c>
      <c r="K2791" s="116" t="s">
        <v>1882</v>
      </c>
    </row>
    <row r="2792" spans="1:11" x14ac:dyDescent="0.15">
      <c r="A2792" s="7" t="s">
        <v>2619</v>
      </c>
      <c r="B2792" s="66">
        <v>45538</v>
      </c>
      <c r="C2792" s="113" t="s">
        <v>1905</v>
      </c>
      <c r="D2792" s="126" t="s">
        <v>4335</v>
      </c>
      <c r="E2792" s="91">
        <v>801.58</v>
      </c>
      <c r="F2792" s="91">
        <v>0</v>
      </c>
      <c r="G2792" s="92">
        <f t="shared" ref="G2792:G2855" si="151">G2791+F2792-E2792</f>
        <v>268860.67999999906</v>
      </c>
      <c r="H2792" s="170"/>
      <c r="I2792" s="94">
        <f t="shared" si="150"/>
        <v>-801.58</v>
      </c>
      <c r="J2792" s="115">
        <f t="shared" ref="J2792:J2855" si="152">EOMONTH(B2792,0)</f>
        <v>45565</v>
      </c>
      <c r="K2792" s="116" t="s">
        <v>1882</v>
      </c>
    </row>
    <row r="2793" spans="1:11" x14ac:dyDescent="0.15">
      <c r="A2793" s="7" t="s">
        <v>2619</v>
      </c>
      <c r="B2793" s="66">
        <v>45538</v>
      </c>
      <c r="C2793" s="113" t="s">
        <v>1905</v>
      </c>
      <c r="D2793" s="126" t="s">
        <v>4336</v>
      </c>
      <c r="E2793" s="91">
        <v>428.01</v>
      </c>
      <c r="F2793" s="91">
        <v>0</v>
      </c>
      <c r="G2793" s="92">
        <f t="shared" si="151"/>
        <v>268432.66999999905</v>
      </c>
      <c r="H2793" s="170"/>
      <c r="I2793" s="94">
        <f t="shared" si="150"/>
        <v>-428.01</v>
      </c>
      <c r="J2793" s="115">
        <f t="shared" si="152"/>
        <v>45565</v>
      </c>
      <c r="K2793" s="116" t="s">
        <v>1882</v>
      </c>
    </row>
    <row r="2794" spans="1:11" x14ac:dyDescent="0.15">
      <c r="A2794" s="7" t="s">
        <v>2619</v>
      </c>
      <c r="B2794" s="66">
        <v>45538</v>
      </c>
      <c r="C2794" s="113" t="s">
        <v>1905</v>
      </c>
      <c r="D2794" s="126" t="s">
        <v>4337</v>
      </c>
      <c r="E2794" s="91">
        <v>46.7</v>
      </c>
      <c r="F2794" s="91">
        <v>0</v>
      </c>
      <c r="G2794" s="92">
        <f t="shared" si="151"/>
        <v>268385.96999999904</v>
      </c>
      <c r="H2794" s="170"/>
      <c r="I2794" s="94">
        <f t="shared" si="150"/>
        <v>-46.7</v>
      </c>
      <c r="J2794" s="115">
        <f t="shared" si="152"/>
        <v>45565</v>
      </c>
      <c r="K2794" s="116" t="s">
        <v>1882</v>
      </c>
    </row>
    <row r="2795" spans="1:11" x14ac:dyDescent="0.15">
      <c r="A2795" s="7" t="s">
        <v>2619</v>
      </c>
      <c r="B2795" s="66">
        <v>45538</v>
      </c>
      <c r="C2795" s="113" t="s">
        <v>1905</v>
      </c>
      <c r="D2795" s="126" t="s">
        <v>4338</v>
      </c>
      <c r="E2795" s="91">
        <v>28.55</v>
      </c>
      <c r="F2795" s="91">
        <v>0</v>
      </c>
      <c r="G2795" s="92">
        <f t="shared" si="151"/>
        <v>268357.41999999905</v>
      </c>
      <c r="H2795" s="170"/>
      <c r="I2795" s="94">
        <f t="shared" si="150"/>
        <v>-28.55</v>
      </c>
      <c r="J2795" s="115">
        <f t="shared" si="152"/>
        <v>45565</v>
      </c>
      <c r="K2795" s="116" t="s">
        <v>1882</v>
      </c>
    </row>
    <row r="2796" spans="1:11" x14ac:dyDescent="0.15">
      <c r="A2796" s="7" t="s">
        <v>2619</v>
      </c>
      <c r="B2796" s="66">
        <v>45538</v>
      </c>
      <c r="C2796" s="113" t="s">
        <v>1905</v>
      </c>
      <c r="D2796" s="126" t="s">
        <v>4339</v>
      </c>
      <c r="E2796" s="91">
        <v>23.15</v>
      </c>
      <c r="F2796" s="91">
        <v>0</v>
      </c>
      <c r="G2796" s="92">
        <f t="shared" si="151"/>
        <v>268334.26999999903</v>
      </c>
      <c r="H2796" s="170"/>
      <c r="I2796" s="94">
        <f t="shared" si="150"/>
        <v>-23.15</v>
      </c>
      <c r="J2796" s="115">
        <f t="shared" si="152"/>
        <v>45565</v>
      </c>
      <c r="K2796" s="116" t="s">
        <v>1882</v>
      </c>
    </row>
    <row r="2797" spans="1:11" x14ac:dyDescent="0.15">
      <c r="A2797" s="7" t="s">
        <v>2619</v>
      </c>
      <c r="B2797" s="66">
        <v>45538</v>
      </c>
      <c r="C2797" s="113" t="s">
        <v>1905</v>
      </c>
      <c r="D2797" s="126" t="s">
        <v>4340</v>
      </c>
      <c r="E2797" s="91">
        <v>50</v>
      </c>
      <c r="F2797" s="91">
        <v>0</v>
      </c>
      <c r="G2797" s="92">
        <f t="shared" si="151"/>
        <v>268284.26999999903</v>
      </c>
      <c r="H2797" s="170"/>
      <c r="I2797" s="94">
        <f t="shared" si="150"/>
        <v>-50</v>
      </c>
      <c r="J2797" s="115">
        <f t="shared" si="152"/>
        <v>45565</v>
      </c>
      <c r="K2797" s="116" t="s">
        <v>1882</v>
      </c>
    </row>
    <row r="2798" spans="1:11" x14ac:dyDescent="0.15">
      <c r="A2798" s="7" t="s">
        <v>2619</v>
      </c>
      <c r="B2798" s="66">
        <v>45538</v>
      </c>
      <c r="C2798" s="113" t="s">
        <v>2628</v>
      </c>
      <c r="D2798" s="126" t="s">
        <v>4341</v>
      </c>
      <c r="E2798" s="91">
        <v>0</v>
      </c>
      <c r="F2798" s="91">
        <v>1600</v>
      </c>
      <c r="G2798" s="92">
        <f t="shared" si="151"/>
        <v>269884.26999999903</v>
      </c>
      <c r="H2798" s="170"/>
      <c r="I2798" s="94">
        <f t="shared" si="150"/>
        <v>1600</v>
      </c>
      <c r="J2798" s="115">
        <f t="shared" si="152"/>
        <v>45565</v>
      </c>
      <c r="K2798" s="116" t="s">
        <v>1866</v>
      </c>
    </row>
    <row r="2799" spans="1:11" x14ac:dyDescent="0.15">
      <c r="A2799" s="7" t="s">
        <v>2619</v>
      </c>
      <c r="B2799" s="66">
        <v>45538</v>
      </c>
      <c r="C2799" s="113" t="s">
        <v>3577</v>
      </c>
      <c r="D2799" s="126" t="s">
        <v>4342</v>
      </c>
      <c r="E2799" s="91">
        <v>0</v>
      </c>
      <c r="F2799" s="91">
        <v>817.07</v>
      </c>
      <c r="G2799" s="92">
        <f t="shared" si="151"/>
        <v>270701.33999999904</v>
      </c>
      <c r="H2799" s="170"/>
      <c r="I2799" s="94">
        <f t="shared" si="150"/>
        <v>817.07</v>
      </c>
      <c r="J2799" s="115">
        <f t="shared" si="152"/>
        <v>45565</v>
      </c>
      <c r="K2799" s="116" t="s">
        <v>1866</v>
      </c>
    </row>
    <row r="2800" spans="1:11" x14ac:dyDescent="0.15">
      <c r="A2800" s="7" t="s">
        <v>2619</v>
      </c>
      <c r="B2800" s="66">
        <v>45538</v>
      </c>
      <c r="C2800" s="113" t="s">
        <v>1905</v>
      </c>
      <c r="D2800" s="126" t="s">
        <v>4343</v>
      </c>
      <c r="E2800" s="91">
        <v>261.14</v>
      </c>
      <c r="F2800" s="91">
        <v>0</v>
      </c>
      <c r="G2800" s="92">
        <f t="shared" si="151"/>
        <v>270440.19999999902</v>
      </c>
      <c r="H2800" s="170"/>
      <c r="I2800" s="94">
        <f t="shared" si="150"/>
        <v>-261.14</v>
      </c>
      <c r="J2800" s="115">
        <f t="shared" si="152"/>
        <v>45565</v>
      </c>
      <c r="K2800" s="116" t="s">
        <v>1882</v>
      </c>
    </row>
    <row r="2801" spans="1:11" x14ac:dyDescent="0.15">
      <c r="A2801" s="7" t="s">
        <v>2619</v>
      </c>
      <c r="B2801" s="66">
        <v>45538</v>
      </c>
      <c r="C2801" s="113" t="s">
        <v>1905</v>
      </c>
      <c r="D2801" s="126" t="s">
        <v>4344</v>
      </c>
      <c r="E2801" s="91">
        <v>11.42</v>
      </c>
      <c r="F2801" s="91">
        <v>0</v>
      </c>
      <c r="G2801" s="92">
        <f t="shared" si="151"/>
        <v>270428.77999999904</v>
      </c>
      <c r="H2801" s="170"/>
      <c r="I2801" s="94">
        <f t="shared" si="150"/>
        <v>-11.42</v>
      </c>
      <c r="J2801" s="115">
        <f t="shared" si="152"/>
        <v>45565</v>
      </c>
      <c r="K2801" s="116" t="s">
        <v>1882</v>
      </c>
    </row>
    <row r="2802" spans="1:11" x14ac:dyDescent="0.15">
      <c r="A2802" s="7" t="s">
        <v>2619</v>
      </c>
      <c r="B2802" s="66">
        <v>45538</v>
      </c>
      <c r="C2802" s="113" t="s">
        <v>1905</v>
      </c>
      <c r="D2802" s="126" t="s">
        <v>4345</v>
      </c>
      <c r="E2802" s="91">
        <v>151.96</v>
      </c>
      <c r="F2802" s="91">
        <v>0</v>
      </c>
      <c r="G2802" s="92">
        <f t="shared" si="151"/>
        <v>270276.81999999902</v>
      </c>
      <c r="H2802" s="170"/>
      <c r="I2802" s="94">
        <f t="shared" si="150"/>
        <v>-151.96</v>
      </c>
      <c r="J2802" s="115">
        <f t="shared" si="152"/>
        <v>45565</v>
      </c>
      <c r="K2802" s="116" t="s">
        <v>1882</v>
      </c>
    </row>
    <row r="2803" spans="1:11" x14ac:dyDescent="0.15">
      <c r="A2803" s="7" t="s">
        <v>2619</v>
      </c>
      <c r="B2803" s="66">
        <v>45538</v>
      </c>
      <c r="C2803" s="113" t="s">
        <v>1905</v>
      </c>
      <c r="D2803" s="126" t="s">
        <v>4346</v>
      </c>
      <c r="E2803" s="91">
        <v>308.91000000000003</v>
      </c>
      <c r="F2803" s="91">
        <v>0</v>
      </c>
      <c r="G2803" s="92">
        <f t="shared" si="151"/>
        <v>269967.90999999904</v>
      </c>
      <c r="H2803" s="170"/>
      <c r="I2803" s="94">
        <f t="shared" si="150"/>
        <v>-308.91000000000003</v>
      </c>
      <c r="J2803" s="115">
        <f t="shared" si="152"/>
        <v>45565</v>
      </c>
      <c r="K2803" s="116" t="s">
        <v>1882</v>
      </c>
    </row>
    <row r="2804" spans="1:11" x14ac:dyDescent="0.15">
      <c r="A2804" s="7" t="s">
        <v>2619</v>
      </c>
      <c r="B2804" s="66">
        <v>45538</v>
      </c>
      <c r="C2804" s="113" t="s">
        <v>1905</v>
      </c>
      <c r="D2804" s="126" t="s">
        <v>4347</v>
      </c>
      <c r="E2804" s="91">
        <v>147.61000000000001</v>
      </c>
      <c r="F2804" s="91">
        <v>0</v>
      </c>
      <c r="G2804" s="92">
        <f t="shared" si="151"/>
        <v>269820.29999999906</v>
      </c>
      <c r="H2804" s="170"/>
      <c r="I2804" s="94">
        <f t="shared" si="150"/>
        <v>-147.61000000000001</v>
      </c>
      <c r="J2804" s="115">
        <f t="shared" si="152"/>
        <v>45565</v>
      </c>
      <c r="K2804" s="116" t="s">
        <v>1882</v>
      </c>
    </row>
    <row r="2805" spans="1:11" x14ac:dyDescent="0.15">
      <c r="A2805" s="7" t="s">
        <v>2619</v>
      </c>
      <c r="B2805" s="66">
        <v>45538</v>
      </c>
      <c r="C2805" s="113" t="s">
        <v>1905</v>
      </c>
      <c r="D2805" s="126" t="s">
        <v>4348</v>
      </c>
      <c r="E2805" s="91">
        <v>28.95</v>
      </c>
      <c r="F2805" s="91">
        <v>0</v>
      </c>
      <c r="G2805" s="92">
        <f t="shared" si="151"/>
        <v>269791.34999999905</v>
      </c>
      <c r="H2805" s="170"/>
      <c r="I2805" s="94">
        <f t="shared" si="150"/>
        <v>-28.95</v>
      </c>
      <c r="J2805" s="115">
        <f t="shared" si="152"/>
        <v>45565</v>
      </c>
      <c r="K2805" s="116" t="s">
        <v>1882</v>
      </c>
    </row>
    <row r="2806" spans="1:11" x14ac:dyDescent="0.15">
      <c r="A2806" s="7" t="s">
        <v>2619</v>
      </c>
      <c r="B2806" s="66">
        <v>45538</v>
      </c>
      <c r="C2806" s="113" t="s">
        <v>1991</v>
      </c>
      <c r="D2806" s="126" t="s">
        <v>4349</v>
      </c>
      <c r="E2806" s="91">
        <v>3000</v>
      </c>
      <c r="F2806" s="91">
        <v>0</v>
      </c>
      <c r="G2806" s="92">
        <f t="shared" si="151"/>
        <v>266791.34999999905</v>
      </c>
      <c r="H2806" s="170"/>
      <c r="I2806" s="94">
        <f t="shared" si="150"/>
        <v>-3000</v>
      </c>
      <c r="J2806" s="115">
        <f t="shared" si="152"/>
        <v>45565</v>
      </c>
      <c r="K2806" s="116" t="s">
        <v>13</v>
      </c>
    </row>
    <row r="2807" spans="1:11" x14ac:dyDescent="0.15">
      <c r="A2807" s="7" t="s">
        <v>2619</v>
      </c>
      <c r="B2807" s="66">
        <v>45539</v>
      </c>
      <c r="C2807" s="113" t="s">
        <v>3229</v>
      </c>
      <c r="D2807" s="126" t="s">
        <v>4350</v>
      </c>
      <c r="E2807" s="91">
        <v>0</v>
      </c>
      <c r="F2807" s="91">
        <v>2531.11</v>
      </c>
      <c r="G2807" s="92">
        <f t="shared" si="151"/>
        <v>269322.45999999903</v>
      </c>
      <c r="H2807" s="170"/>
      <c r="I2807" s="94">
        <f t="shared" si="150"/>
        <v>2531.11</v>
      </c>
      <c r="J2807" s="115">
        <f t="shared" si="152"/>
        <v>45565</v>
      </c>
      <c r="K2807" s="116" t="s">
        <v>1866</v>
      </c>
    </row>
    <row r="2808" spans="1:11" x14ac:dyDescent="0.15">
      <c r="A2808" s="7" t="s">
        <v>2619</v>
      </c>
      <c r="B2808" s="66">
        <v>45540</v>
      </c>
      <c r="C2808" s="113" t="s">
        <v>1962</v>
      </c>
      <c r="D2808" s="126" t="s">
        <v>4351</v>
      </c>
      <c r="E2808" s="91">
        <v>0</v>
      </c>
      <c r="F2808" s="91">
        <v>2400</v>
      </c>
      <c r="G2808" s="92">
        <f t="shared" si="151"/>
        <v>271722.45999999903</v>
      </c>
      <c r="H2808" s="170"/>
      <c r="I2808" s="94">
        <f t="shared" si="150"/>
        <v>2400</v>
      </c>
      <c r="J2808" s="115">
        <f t="shared" si="152"/>
        <v>45565</v>
      </c>
      <c r="K2808" s="116" t="s">
        <v>1866</v>
      </c>
    </row>
    <row r="2809" spans="1:11" x14ac:dyDescent="0.15">
      <c r="A2809" s="7" t="s">
        <v>2619</v>
      </c>
      <c r="B2809" s="66">
        <v>45540</v>
      </c>
      <c r="C2809" s="113" t="s">
        <v>1619</v>
      </c>
      <c r="D2809" s="126" t="s">
        <v>4352</v>
      </c>
      <c r="E2809" s="91">
        <v>4800</v>
      </c>
      <c r="F2809" s="91">
        <v>0</v>
      </c>
      <c r="G2809" s="92">
        <f t="shared" si="151"/>
        <v>266922.45999999903</v>
      </c>
      <c r="H2809" s="170"/>
      <c r="I2809" s="94">
        <f t="shared" si="150"/>
        <v>-4800</v>
      </c>
      <c r="J2809" s="115">
        <f t="shared" si="152"/>
        <v>45565</v>
      </c>
      <c r="K2809" s="116" t="s">
        <v>13</v>
      </c>
    </row>
    <row r="2810" spans="1:11" x14ac:dyDescent="0.15">
      <c r="A2810" s="7" t="s">
        <v>2619</v>
      </c>
      <c r="B2810" s="66">
        <v>45540</v>
      </c>
      <c r="C2810" s="113" t="s">
        <v>3406</v>
      </c>
      <c r="D2810" s="126" t="s">
        <v>3009</v>
      </c>
      <c r="E2810" s="91">
        <v>73514.16</v>
      </c>
      <c r="F2810" s="91">
        <v>0</v>
      </c>
      <c r="G2810" s="92">
        <f t="shared" si="151"/>
        <v>193408.29999999903</v>
      </c>
      <c r="H2810" s="170"/>
      <c r="I2810" s="94">
        <f t="shared" si="150"/>
        <v>-73514.16</v>
      </c>
      <c r="J2810" s="115">
        <f t="shared" si="152"/>
        <v>45565</v>
      </c>
      <c r="K2810" s="116" t="s">
        <v>5554</v>
      </c>
    </row>
    <row r="2811" spans="1:11" x14ac:dyDescent="0.15">
      <c r="A2811" s="7" t="s">
        <v>2619</v>
      </c>
      <c r="B2811" s="66">
        <v>45540</v>
      </c>
      <c r="C2811" s="113" t="s">
        <v>1991</v>
      </c>
      <c r="D2811" s="126" t="s">
        <v>2886</v>
      </c>
      <c r="E2811" s="91">
        <v>5000</v>
      </c>
      <c r="F2811" s="91">
        <v>0</v>
      </c>
      <c r="G2811" s="92">
        <f t="shared" si="151"/>
        <v>188408.29999999903</v>
      </c>
      <c r="H2811" s="170"/>
      <c r="I2811" s="94">
        <f t="shared" si="150"/>
        <v>-5000</v>
      </c>
      <c r="J2811" s="115">
        <f t="shared" si="152"/>
        <v>45565</v>
      </c>
      <c r="K2811" s="116" t="s">
        <v>13</v>
      </c>
    </row>
    <row r="2812" spans="1:11" x14ac:dyDescent="0.15">
      <c r="A2812" s="7" t="s">
        <v>2619</v>
      </c>
      <c r="B2812" s="66">
        <v>45540</v>
      </c>
      <c r="C2812" s="113" t="s">
        <v>4070</v>
      </c>
      <c r="D2812" s="126" t="s">
        <v>4353</v>
      </c>
      <c r="E2812" s="91">
        <v>684</v>
      </c>
      <c r="F2812" s="91">
        <v>0</v>
      </c>
      <c r="G2812" s="92">
        <f t="shared" si="151"/>
        <v>187724.29999999903</v>
      </c>
      <c r="H2812" s="170"/>
      <c r="I2812" s="94">
        <f t="shared" si="150"/>
        <v>-684</v>
      </c>
      <c r="J2812" s="115">
        <f t="shared" si="152"/>
        <v>45565</v>
      </c>
      <c r="K2812" s="116" t="s">
        <v>1877</v>
      </c>
    </row>
    <row r="2813" spans="1:11" x14ac:dyDescent="0.15">
      <c r="A2813" s="7" t="s">
        <v>2619</v>
      </c>
      <c r="B2813" s="66">
        <v>45540</v>
      </c>
      <c r="C2813" s="113" t="s">
        <v>3389</v>
      </c>
      <c r="D2813" s="126" t="s">
        <v>4354</v>
      </c>
      <c r="E2813" s="91">
        <v>915</v>
      </c>
      <c r="F2813" s="91">
        <v>0</v>
      </c>
      <c r="G2813" s="92">
        <f t="shared" si="151"/>
        <v>186809.29999999903</v>
      </c>
      <c r="H2813" s="170"/>
      <c r="I2813" s="94">
        <f t="shared" si="150"/>
        <v>-915</v>
      </c>
      <c r="J2813" s="115">
        <f t="shared" si="152"/>
        <v>45565</v>
      </c>
      <c r="K2813" s="116" t="s">
        <v>13</v>
      </c>
    </row>
    <row r="2814" spans="1:11" x14ac:dyDescent="0.15">
      <c r="A2814" s="7" t="s">
        <v>2619</v>
      </c>
      <c r="B2814" s="66">
        <v>45540</v>
      </c>
      <c r="C2814" s="113" t="s">
        <v>1983</v>
      </c>
      <c r="D2814" s="126" t="s">
        <v>4355</v>
      </c>
      <c r="E2814" s="91">
        <v>27.43</v>
      </c>
      <c r="F2814" s="91">
        <v>0</v>
      </c>
      <c r="G2814" s="92">
        <f t="shared" si="151"/>
        <v>186781.86999999903</v>
      </c>
      <c r="H2814" s="170"/>
      <c r="I2814" s="94">
        <f t="shared" si="150"/>
        <v>-27.43</v>
      </c>
      <c r="J2814" s="115">
        <f t="shared" si="152"/>
        <v>45565</v>
      </c>
      <c r="K2814" s="116" t="s">
        <v>1882</v>
      </c>
    </row>
    <row r="2815" spans="1:11" x14ac:dyDescent="0.15">
      <c r="A2815" s="7" t="s">
        <v>2619</v>
      </c>
      <c r="B2815" s="66">
        <v>45540</v>
      </c>
      <c r="C2815" s="113" t="s">
        <v>3389</v>
      </c>
      <c r="D2815" s="126" t="s">
        <v>4356</v>
      </c>
      <c r="E2815" s="91">
        <v>915</v>
      </c>
      <c r="F2815" s="91">
        <v>0</v>
      </c>
      <c r="G2815" s="92">
        <f t="shared" si="151"/>
        <v>185866.86999999903</v>
      </c>
      <c r="H2815" s="170"/>
      <c r="I2815" s="94">
        <f t="shared" si="150"/>
        <v>-915</v>
      </c>
      <c r="J2815" s="115">
        <f t="shared" si="152"/>
        <v>45565</v>
      </c>
      <c r="K2815" s="116" t="s">
        <v>13</v>
      </c>
    </row>
    <row r="2816" spans="1:11" x14ac:dyDescent="0.15">
      <c r="A2816" s="7" t="s">
        <v>2619</v>
      </c>
      <c r="B2816" s="66">
        <v>45540</v>
      </c>
      <c r="C2816" s="113" t="s">
        <v>3389</v>
      </c>
      <c r="D2816" s="126" t="s">
        <v>4357</v>
      </c>
      <c r="E2816" s="91">
        <v>900</v>
      </c>
      <c r="F2816" s="91">
        <v>0</v>
      </c>
      <c r="G2816" s="92">
        <f t="shared" si="151"/>
        <v>184966.86999999903</v>
      </c>
      <c r="H2816" s="170"/>
      <c r="I2816" s="94">
        <f t="shared" si="150"/>
        <v>-900</v>
      </c>
      <c r="J2816" s="115">
        <f t="shared" si="152"/>
        <v>45565</v>
      </c>
      <c r="K2816" s="116" t="s">
        <v>13</v>
      </c>
    </row>
    <row r="2817" spans="1:11" x14ac:dyDescent="0.15">
      <c r="A2817" s="7" t="s">
        <v>2619</v>
      </c>
      <c r="B2817" s="66">
        <v>45540</v>
      </c>
      <c r="C2817" s="113" t="s">
        <v>2905</v>
      </c>
      <c r="D2817" s="126" t="s">
        <v>4358</v>
      </c>
      <c r="E2817" s="91">
        <v>4384.5</v>
      </c>
      <c r="F2817" s="91">
        <v>0</v>
      </c>
      <c r="G2817" s="92">
        <f t="shared" si="151"/>
        <v>180582.36999999903</v>
      </c>
      <c r="H2817" s="170"/>
      <c r="I2817" s="94">
        <f t="shared" si="150"/>
        <v>-4384.5</v>
      </c>
      <c r="J2817" s="115">
        <f t="shared" si="152"/>
        <v>45565</v>
      </c>
      <c r="K2817" s="116" t="s">
        <v>13</v>
      </c>
    </row>
    <row r="2818" spans="1:11" x14ac:dyDescent="0.15">
      <c r="A2818" s="7" t="s">
        <v>2619</v>
      </c>
      <c r="B2818" s="66">
        <v>45540</v>
      </c>
      <c r="C2818" s="113" t="s">
        <v>1892</v>
      </c>
      <c r="D2818" s="126" t="s">
        <v>2953</v>
      </c>
      <c r="E2818" s="91">
        <v>68.94</v>
      </c>
      <c r="F2818" s="91">
        <v>0</v>
      </c>
      <c r="G2818" s="92">
        <f t="shared" si="151"/>
        <v>180513.42999999903</v>
      </c>
      <c r="H2818" s="170"/>
      <c r="I2818" s="94">
        <f t="shared" si="150"/>
        <v>-68.94</v>
      </c>
      <c r="J2818" s="115">
        <f t="shared" si="152"/>
        <v>45565</v>
      </c>
      <c r="K2818" s="116" t="s">
        <v>1878</v>
      </c>
    </row>
    <row r="2819" spans="1:11" x14ac:dyDescent="0.15">
      <c r="A2819" s="7" t="s">
        <v>2620</v>
      </c>
      <c r="B2819" s="66">
        <v>45540</v>
      </c>
      <c r="C2819" s="113" t="s">
        <v>3406</v>
      </c>
      <c r="D2819" s="126" t="s">
        <v>4204</v>
      </c>
      <c r="E2819" s="91">
        <v>0</v>
      </c>
      <c r="F2819" s="91">
        <v>73514.16</v>
      </c>
      <c r="G2819" s="92">
        <f t="shared" si="151"/>
        <v>254027.58999999904</v>
      </c>
      <c r="H2819" s="170"/>
      <c r="I2819" s="94">
        <f t="shared" si="150"/>
        <v>73514.16</v>
      </c>
      <c r="J2819" s="115">
        <f t="shared" si="152"/>
        <v>45565</v>
      </c>
      <c r="K2819" s="116" t="s">
        <v>5554</v>
      </c>
    </row>
    <row r="2820" spans="1:11" x14ac:dyDescent="0.15">
      <c r="A2820" s="7" t="s">
        <v>2620</v>
      </c>
      <c r="B2820" s="66">
        <v>45540</v>
      </c>
      <c r="C2820" s="113" t="s">
        <v>2166</v>
      </c>
      <c r="D2820" s="126" t="s">
        <v>4359</v>
      </c>
      <c r="E2820" s="91">
        <v>2160</v>
      </c>
      <c r="F2820" s="91">
        <v>0</v>
      </c>
      <c r="G2820" s="92">
        <f t="shared" si="151"/>
        <v>251867.58999999904</v>
      </c>
      <c r="H2820" s="170"/>
      <c r="I2820" s="94">
        <f t="shared" si="150"/>
        <v>-2160</v>
      </c>
      <c r="J2820" s="115">
        <f t="shared" si="152"/>
        <v>45565</v>
      </c>
      <c r="K2820" s="116" t="s">
        <v>1879</v>
      </c>
    </row>
    <row r="2821" spans="1:11" x14ac:dyDescent="0.15">
      <c r="A2821" s="7" t="s">
        <v>2620</v>
      </c>
      <c r="B2821" s="66">
        <v>45540</v>
      </c>
      <c r="C2821" s="113" t="s">
        <v>4360</v>
      </c>
      <c r="D2821" s="126" t="s">
        <v>4361</v>
      </c>
      <c r="E2821" s="91">
        <v>24464.57</v>
      </c>
      <c r="F2821" s="91">
        <v>0</v>
      </c>
      <c r="G2821" s="92">
        <f t="shared" si="151"/>
        <v>227403.01999999903</v>
      </c>
      <c r="H2821" s="170"/>
      <c r="I2821" s="94">
        <f t="shared" si="150"/>
        <v>-24464.57</v>
      </c>
      <c r="J2821" s="115">
        <f t="shared" si="152"/>
        <v>45565</v>
      </c>
      <c r="K2821" s="116" t="s">
        <v>1880</v>
      </c>
    </row>
    <row r="2822" spans="1:11" x14ac:dyDescent="0.15">
      <c r="A2822" s="7" t="s">
        <v>2620</v>
      </c>
      <c r="B2822" s="66">
        <v>45540</v>
      </c>
      <c r="C2822" s="113" t="s">
        <v>1912</v>
      </c>
      <c r="D2822" s="126" t="s">
        <v>4362</v>
      </c>
      <c r="E2822" s="91">
        <v>1245.1400000000001</v>
      </c>
      <c r="F2822" s="91">
        <v>0</v>
      </c>
      <c r="G2822" s="92">
        <f t="shared" si="151"/>
        <v>226157.87999999902</v>
      </c>
      <c r="H2822" s="170"/>
      <c r="I2822" s="94">
        <f t="shared" si="150"/>
        <v>-1245.1400000000001</v>
      </c>
      <c r="J2822" s="115">
        <f t="shared" si="152"/>
        <v>45565</v>
      </c>
      <c r="K2822" s="116" t="s">
        <v>1873</v>
      </c>
    </row>
    <row r="2823" spans="1:11" x14ac:dyDescent="0.15">
      <c r="A2823" s="7" t="s">
        <v>2620</v>
      </c>
      <c r="B2823" s="66">
        <v>45540</v>
      </c>
      <c r="C2823" s="113" t="s">
        <v>1912</v>
      </c>
      <c r="D2823" s="126" t="s">
        <v>4363</v>
      </c>
      <c r="E2823" s="91">
        <v>22900</v>
      </c>
      <c r="F2823" s="91">
        <v>0</v>
      </c>
      <c r="G2823" s="92">
        <f t="shared" si="151"/>
        <v>203257.87999999902</v>
      </c>
      <c r="H2823" s="170"/>
      <c r="I2823" s="94">
        <f t="shared" ref="I2823:I2886" si="153">-E2823+F2823</f>
        <v>-22900</v>
      </c>
      <c r="J2823" s="115">
        <f t="shared" si="152"/>
        <v>45565</v>
      </c>
      <c r="K2823" s="116" t="s">
        <v>1872</v>
      </c>
    </row>
    <row r="2824" spans="1:11" x14ac:dyDescent="0.15">
      <c r="A2824" s="7" t="s">
        <v>2620</v>
      </c>
      <c r="B2824" s="66">
        <v>45540</v>
      </c>
      <c r="C2824" s="113" t="s">
        <v>2142</v>
      </c>
      <c r="D2824" s="126" t="s">
        <v>4364</v>
      </c>
      <c r="E2824" s="91">
        <v>10892.4</v>
      </c>
      <c r="F2824" s="91">
        <v>0</v>
      </c>
      <c r="G2824" s="92">
        <f t="shared" si="151"/>
        <v>192365.47999999902</v>
      </c>
      <c r="H2824" s="170"/>
      <c r="I2824" s="94">
        <f t="shared" si="153"/>
        <v>-10892.4</v>
      </c>
      <c r="J2824" s="115">
        <f t="shared" si="152"/>
        <v>45565</v>
      </c>
      <c r="K2824" s="116" t="s">
        <v>1877</v>
      </c>
    </row>
    <row r="2825" spans="1:11" x14ac:dyDescent="0.15">
      <c r="A2825" s="7" t="s">
        <v>2620</v>
      </c>
      <c r="B2825" s="66">
        <v>45540</v>
      </c>
      <c r="C2825" s="113" t="s">
        <v>1991</v>
      </c>
      <c r="D2825" s="126" t="s">
        <v>2126</v>
      </c>
      <c r="E2825" s="91">
        <v>8400</v>
      </c>
      <c r="F2825" s="91">
        <v>0</v>
      </c>
      <c r="G2825" s="92">
        <f t="shared" si="151"/>
        <v>183965.47999999902</v>
      </c>
      <c r="H2825" s="170"/>
      <c r="I2825" s="94">
        <f t="shared" si="153"/>
        <v>-8400</v>
      </c>
      <c r="J2825" s="115">
        <f t="shared" si="152"/>
        <v>45565</v>
      </c>
      <c r="K2825" s="116" t="s">
        <v>1885</v>
      </c>
    </row>
    <row r="2826" spans="1:11" x14ac:dyDescent="0.15">
      <c r="A2826" s="7" t="s">
        <v>2620</v>
      </c>
      <c r="B2826" s="66">
        <v>45540</v>
      </c>
      <c r="C2826" s="113" t="s">
        <v>2142</v>
      </c>
      <c r="D2826" s="126" t="s">
        <v>4365</v>
      </c>
      <c r="E2826" s="91">
        <v>468</v>
      </c>
      <c r="F2826" s="91">
        <v>0</v>
      </c>
      <c r="G2826" s="92">
        <f t="shared" si="151"/>
        <v>183497.47999999902</v>
      </c>
      <c r="H2826" s="170"/>
      <c r="I2826" s="94">
        <f t="shared" si="153"/>
        <v>-468</v>
      </c>
      <c r="J2826" s="115">
        <f t="shared" si="152"/>
        <v>45565</v>
      </c>
      <c r="K2826" s="116" t="s">
        <v>1877</v>
      </c>
    </row>
    <row r="2827" spans="1:11" x14ac:dyDescent="0.15">
      <c r="A2827" s="7" t="s">
        <v>2620</v>
      </c>
      <c r="B2827" s="66">
        <v>45540</v>
      </c>
      <c r="C2827" s="113" t="s">
        <v>2142</v>
      </c>
      <c r="D2827" s="126" t="s">
        <v>4366</v>
      </c>
      <c r="E2827" s="91">
        <v>350.4</v>
      </c>
      <c r="F2827" s="91">
        <v>0</v>
      </c>
      <c r="G2827" s="92">
        <f t="shared" si="151"/>
        <v>183147.07999999903</v>
      </c>
      <c r="H2827" s="170"/>
      <c r="I2827" s="94">
        <f t="shared" si="153"/>
        <v>-350.4</v>
      </c>
      <c r="J2827" s="115">
        <f t="shared" si="152"/>
        <v>45565</v>
      </c>
      <c r="K2827" s="116" t="s">
        <v>1877</v>
      </c>
    </row>
    <row r="2828" spans="1:11" x14ac:dyDescent="0.15">
      <c r="A2828" s="7" t="s">
        <v>2620</v>
      </c>
      <c r="B2828" s="66">
        <v>45540</v>
      </c>
      <c r="C2828" s="113" t="s">
        <v>2142</v>
      </c>
      <c r="D2828" s="126" t="s">
        <v>4367</v>
      </c>
      <c r="E2828" s="91">
        <v>351</v>
      </c>
      <c r="F2828" s="91">
        <v>0</v>
      </c>
      <c r="G2828" s="92">
        <f t="shared" si="151"/>
        <v>182796.07999999903</v>
      </c>
      <c r="H2828" s="170"/>
      <c r="I2828" s="94">
        <f t="shared" si="153"/>
        <v>-351</v>
      </c>
      <c r="J2828" s="115">
        <f t="shared" si="152"/>
        <v>45565</v>
      </c>
      <c r="K2828" s="116" t="s">
        <v>1877</v>
      </c>
    </row>
    <row r="2829" spans="1:11" x14ac:dyDescent="0.15">
      <c r="A2829" s="7" t="s">
        <v>2620</v>
      </c>
      <c r="B2829" s="66">
        <v>45540</v>
      </c>
      <c r="C2829" s="113" t="s">
        <v>1991</v>
      </c>
      <c r="D2829" s="126" t="s">
        <v>4368</v>
      </c>
      <c r="E2829" s="91">
        <v>11332.42</v>
      </c>
      <c r="F2829" s="91">
        <v>0</v>
      </c>
      <c r="G2829" s="92">
        <f t="shared" si="151"/>
        <v>171463.65999999901</v>
      </c>
      <c r="H2829" s="170"/>
      <c r="I2829" s="94">
        <f t="shared" si="153"/>
        <v>-11332.42</v>
      </c>
      <c r="J2829" s="115">
        <f t="shared" si="152"/>
        <v>45565</v>
      </c>
      <c r="K2829" s="116" t="s">
        <v>1880</v>
      </c>
    </row>
    <row r="2830" spans="1:11" x14ac:dyDescent="0.15">
      <c r="A2830" s="7" t="s">
        <v>2619</v>
      </c>
      <c r="B2830" s="66">
        <v>45541</v>
      </c>
      <c r="C2830" s="113" t="s">
        <v>2922</v>
      </c>
      <c r="D2830" s="126" t="s">
        <v>4369</v>
      </c>
      <c r="E2830" s="91">
        <v>0</v>
      </c>
      <c r="F2830" s="91">
        <v>1500</v>
      </c>
      <c r="G2830" s="92">
        <f t="shared" si="151"/>
        <v>172963.65999999901</v>
      </c>
      <c r="H2830" s="170"/>
      <c r="I2830" s="94">
        <f t="shared" si="153"/>
        <v>1500</v>
      </c>
      <c r="J2830" s="115">
        <f t="shared" si="152"/>
        <v>45565</v>
      </c>
      <c r="K2830" s="116" t="s">
        <v>1866</v>
      </c>
    </row>
    <row r="2831" spans="1:11" x14ac:dyDescent="0.15">
      <c r="A2831" s="7" t="s">
        <v>2619</v>
      </c>
      <c r="B2831" s="66">
        <v>45544</v>
      </c>
      <c r="C2831" s="113" t="s">
        <v>3396</v>
      </c>
      <c r="D2831" s="126" t="s">
        <v>4370</v>
      </c>
      <c r="E2831" s="91">
        <v>0</v>
      </c>
      <c r="F2831" s="91">
        <v>1200</v>
      </c>
      <c r="G2831" s="92">
        <f t="shared" si="151"/>
        <v>174163.65999999901</v>
      </c>
      <c r="H2831" s="170"/>
      <c r="I2831" s="94">
        <f t="shared" si="153"/>
        <v>1200</v>
      </c>
      <c r="J2831" s="115">
        <f t="shared" si="152"/>
        <v>45565</v>
      </c>
      <c r="K2831" s="116" t="s">
        <v>1866</v>
      </c>
    </row>
    <row r="2832" spans="1:11" x14ac:dyDescent="0.15">
      <c r="A2832" s="7" t="s">
        <v>2619</v>
      </c>
      <c r="B2832" s="66">
        <v>45546</v>
      </c>
      <c r="C2832" s="113" t="s">
        <v>2066</v>
      </c>
      <c r="D2832" s="126" t="s">
        <v>4371</v>
      </c>
      <c r="E2832" s="91">
        <v>0</v>
      </c>
      <c r="F2832" s="91">
        <v>6450</v>
      </c>
      <c r="G2832" s="92">
        <f t="shared" si="151"/>
        <v>180613.65999999901</v>
      </c>
      <c r="H2832" s="170"/>
      <c r="I2832" s="94">
        <f t="shared" si="153"/>
        <v>6450</v>
      </c>
      <c r="J2832" s="115">
        <f t="shared" si="152"/>
        <v>45565</v>
      </c>
      <c r="K2832" s="116" t="s">
        <v>1866</v>
      </c>
    </row>
    <row r="2833" spans="1:11" x14ac:dyDescent="0.15">
      <c r="A2833" s="7" t="s">
        <v>2619</v>
      </c>
      <c r="B2833" s="66">
        <v>45546</v>
      </c>
      <c r="C2833" s="113" t="s">
        <v>1870</v>
      </c>
      <c r="D2833" s="126"/>
      <c r="E2833" s="91">
        <v>0</v>
      </c>
      <c r="F2833" s="91">
        <v>1067.8699999999999</v>
      </c>
      <c r="G2833" s="92">
        <f t="shared" si="151"/>
        <v>181681.52999999901</v>
      </c>
      <c r="H2833" s="170"/>
      <c r="I2833" s="94">
        <f t="shared" si="153"/>
        <v>1067.8699999999999</v>
      </c>
      <c r="J2833" s="115">
        <f t="shared" si="152"/>
        <v>45565</v>
      </c>
      <c r="K2833" s="116" t="s">
        <v>1866</v>
      </c>
    </row>
    <row r="2834" spans="1:11" x14ac:dyDescent="0.15">
      <c r="A2834" s="7" t="s">
        <v>2619</v>
      </c>
      <c r="B2834" s="66">
        <v>45546</v>
      </c>
      <c r="C2834" s="113" t="s">
        <v>1870</v>
      </c>
      <c r="D2834" s="126"/>
      <c r="E2834" s="91">
        <v>1067.8699999999999</v>
      </c>
      <c r="F2834" s="91">
        <v>0</v>
      </c>
      <c r="G2834" s="92">
        <f t="shared" si="151"/>
        <v>180613.65999999901</v>
      </c>
      <c r="H2834" s="170"/>
      <c r="I2834" s="94">
        <f t="shared" si="153"/>
        <v>-1067.8699999999999</v>
      </c>
      <c r="J2834" s="115">
        <f t="shared" si="152"/>
        <v>45565</v>
      </c>
      <c r="K2834" s="116" t="s">
        <v>1866</v>
      </c>
    </row>
    <row r="2835" spans="1:11" x14ac:dyDescent="0.15">
      <c r="A2835" s="7" t="s">
        <v>2619</v>
      </c>
      <c r="B2835" s="66">
        <v>45546</v>
      </c>
      <c r="C2835" s="113" t="s">
        <v>2135</v>
      </c>
      <c r="D2835" s="126" t="s">
        <v>4372</v>
      </c>
      <c r="E2835" s="91">
        <v>3500.09</v>
      </c>
      <c r="F2835" s="91">
        <v>0</v>
      </c>
      <c r="G2835" s="92">
        <f t="shared" si="151"/>
        <v>177113.56999999902</v>
      </c>
      <c r="H2835" s="170"/>
      <c r="I2835" s="94">
        <f t="shared" si="153"/>
        <v>-3500.09</v>
      </c>
      <c r="J2835" s="115">
        <f t="shared" si="152"/>
        <v>45565</v>
      </c>
      <c r="K2835" s="116" t="s">
        <v>8</v>
      </c>
    </row>
    <row r="2836" spans="1:11" x14ac:dyDescent="0.15">
      <c r="A2836" s="7" t="s">
        <v>2619</v>
      </c>
      <c r="B2836" s="66">
        <v>45546</v>
      </c>
      <c r="C2836" s="113" t="s">
        <v>2135</v>
      </c>
      <c r="D2836" s="126" t="s">
        <v>4373</v>
      </c>
      <c r="E2836" s="91">
        <v>17923.05</v>
      </c>
      <c r="F2836" s="91">
        <v>0</v>
      </c>
      <c r="G2836" s="92">
        <f t="shared" si="151"/>
        <v>159190.51999999903</v>
      </c>
      <c r="H2836" s="170"/>
      <c r="I2836" s="94">
        <f t="shared" si="153"/>
        <v>-17923.05</v>
      </c>
      <c r="J2836" s="115">
        <f t="shared" si="152"/>
        <v>45565</v>
      </c>
      <c r="K2836" s="116" t="s">
        <v>8</v>
      </c>
    </row>
    <row r="2837" spans="1:11" x14ac:dyDescent="0.15">
      <c r="A2837" s="7" t="s">
        <v>2620</v>
      </c>
      <c r="B2837" s="66">
        <v>45546</v>
      </c>
      <c r="C2837" s="113" t="s">
        <v>2066</v>
      </c>
      <c r="D2837" s="126" t="s">
        <v>4374</v>
      </c>
      <c r="E2837" s="91">
        <v>0</v>
      </c>
      <c r="F2837" s="91">
        <v>1067.8699999999999</v>
      </c>
      <c r="G2837" s="92">
        <f t="shared" si="151"/>
        <v>160258.38999999902</v>
      </c>
      <c r="H2837" s="170"/>
      <c r="I2837" s="94">
        <f t="shared" si="153"/>
        <v>1067.8699999999999</v>
      </c>
      <c r="J2837" s="115">
        <f t="shared" si="152"/>
        <v>45565</v>
      </c>
      <c r="K2837" s="116" t="s">
        <v>2175</v>
      </c>
    </row>
    <row r="2838" spans="1:11" x14ac:dyDescent="0.15">
      <c r="A2838" s="7" t="s">
        <v>2619</v>
      </c>
      <c r="B2838" s="66">
        <v>45547</v>
      </c>
      <c r="C2838" s="113" t="s">
        <v>3123</v>
      </c>
      <c r="D2838" s="126" t="s">
        <v>4375</v>
      </c>
      <c r="E2838" s="91">
        <v>0</v>
      </c>
      <c r="F2838" s="91">
        <v>883.56</v>
      </c>
      <c r="G2838" s="92">
        <f t="shared" si="151"/>
        <v>161141.94999999902</v>
      </c>
      <c r="H2838" s="170"/>
      <c r="I2838" s="94">
        <f t="shared" si="153"/>
        <v>883.56</v>
      </c>
      <c r="J2838" s="115">
        <f t="shared" si="152"/>
        <v>45565</v>
      </c>
      <c r="K2838" s="116" t="s">
        <v>1866</v>
      </c>
    </row>
    <row r="2839" spans="1:11" x14ac:dyDescent="0.15">
      <c r="A2839" s="7" t="s">
        <v>2619</v>
      </c>
      <c r="B2839" s="66">
        <v>45547</v>
      </c>
      <c r="C2839" s="113" t="s">
        <v>2922</v>
      </c>
      <c r="D2839" s="126" t="s">
        <v>4376</v>
      </c>
      <c r="E2839" s="91">
        <v>0</v>
      </c>
      <c r="F2839" s="91">
        <v>883.56</v>
      </c>
      <c r="G2839" s="92">
        <f t="shared" si="151"/>
        <v>162025.50999999902</v>
      </c>
      <c r="H2839" s="170"/>
      <c r="I2839" s="94">
        <f t="shared" si="153"/>
        <v>883.56</v>
      </c>
      <c r="J2839" s="115">
        <f t="shared" si="152"/>
        <v>45565</v>
      </c>
      <c r="K2839" s="116" t="s">
        <v>1866</v>
      </c>
    </row>
    <row r="2840" spans="1:11" x14ac:dyDescent="0.15">
      <c r="A2840" s="7" t="s">
        <v>2619</v>
      </c>
      <c r="B2840" s="66">
        <v>45547</v>
      </c>
      <c r="C2840" s="113" t="s">
        <v>2058</v>
      </c>
      <c r="D2840" s="126" t="s">
        <v>4377</v>
      </c>
      <c r="E2840" s="91">
        <v>0</v>
      </c>
      <c r="F2840" s="91">
        <v>1060.28</v>
      </c>
      <c r="G2840" s="92">
        <f t="shared" si="151"/>
        <v>163085.78999999902</v>
      </c>
      <c r="H2840" s="170"/>
      <c r="I2840" s="94">
        <f t="shared" si="153"/>
        <v>1060.28</v>
      </c>
      <c r="J2840" s="115">
        <f t="shared" si="152"/>
        <v>45565</v>
      </c>
      <c r="K2840" s="116" t="s">
        <v>1866</v>
      </c>
    </row>
    <row r="2841" spans="1:11" x14ac:dyDescent="0.15">
      <c r="A2841" s="7" t="s">
        <v>2619</v>
      </c>
      <c r="B2841" s="66">
        <v>45547</v>
      </c>
      <c r="C2841" s="113" t="s">
        <v>3101</v>
      </c>
      <c r="D2841" s="126" t="s">
        <v>4378</v>
      </c>
      <c r="E2841" s="91">
        <v>0</v>
      </c>
      <c r="F2841" s="91">
        <v>2769.74</v>
      </c>
      <c r="G2841" s="92">
        <f t="shared" si="151"/>
        <v>165855.52999999901</v>
      </c>
      <c r="H2841" s="170"/>
      <c r="I2841" s="94">
        <f t="shared" si="153"/>
        <v>2769.74</v>
      </c>
      <c r="J2841" s="115">
        <f t="shared" si="152"/>
        <v>45565</v>
      </c>
      <c r="K2841" s="116" t="s">
        <v>1866</v>
      </c>
    </row>
    <row r="2842" spans="1:11" x14ac:dyDescent="0.15">
      <c r="A2842" s="7" t="s">
        <v>2619</v>
      </c>
      <c r="B2842" s="66">
        <v>45547</v>
      </c>
      <c r="C2842" s="113" t="s">
        <v>1978</v>
      </c>
      <c r="D2842" s="126" t="s">
        <v>4379</v>
      </c>
      <c r="E2842" s="91">
        <v>0</v>
      </c>
      <c r="F2842" s="91">
        <v>2945.21</v>
      </c>
      <c r="G2842" s="92">
        <f t="shared" si="151"/>
        <v>168800.739999999</v>
      </c>
      <c r="H2842" s="170"/>
      <c r="I2842" s="94">
        <f t="shared" si="153"/>
        <v>2945.21</v>
      </c>
      <c r="J2842" s="115">
        <f t="shared" si="152"/>
        <v>45565</v>
      </c>
      <c r="K2842" s="116" t="s">
        <v>1866</v>
      </c>
    </row>
    <row r="2843" spans="1:11" x14ac:dyDescent="0.15">
      <c r="A2843" s="7" t="s">
        <v>2619</v>
      </c>
      <c r="B2843" s="66">
        <v>45548</v>
      </c>
      <c r="C2843" s="113" t="s">
        <v>4380</v>
      </c>
      <c r="D2843" s="126" t="s">
        <v>4381</v>
      </c>
      <c r="E2843" s="91">
        <v>0</v>
      </c>
      <c r="F2843" s="91">
        <v>1281</v>
      </c>
      <c r="G2843" s="92">
        <f t="shared" si="151"/>
        <v>170081.739999999</v>
      </c>
      <c r="H2843" s="170"/>
      <c r="I2843" s="94">
        <f t="shared" si="153"/>
        <v>1281</v>
      </c>
      <c r="J2843" s="115">
        <f t="shared" si="152"/>
        <v>45565</v>
      </c>
      <c r="K2843" s="116" t="s">
        <v>1866</v>
      </c>
    </row>
    <row r="2844" spans="1:11" x14ac:dyDescent="0.15">
      <c r="A2844" s="7" t="s">
        <v>2619</v>
      </c>
      <c r="B2844" s="66">
        <v>45548</v>
      </c>
      <c r="C2844" s="113" t="s">
        <v>3123</v>
      </c>
      <c r="D2844" s="126" t="s">
        <v>4382</v>
      </c>
      <c r="E2844" s="91">
        <v>0</v>
      </c>
      <c r="F2844" s="91">
        <v>1500</v>
      </c>
      <c r="G2844" s="92">
        <f t="shared" si="151"/>
        <v>171581.739999999</v>
      </c>
      <c r="H2844" s="170"/>
      <c r="I2844" s="94">
        <f t="shared" si="153"/>
        <v>1500</v>
      </c>
      <c r="J2844" s="115">
        <f t="shared" si="152"/>
        <v>45565</v>
      </c>
      <c r="K2844" s="116" t="s">
        <v>1866</v>
      </c>
    </row>
    <row r="2845" spans="1:11" x14ac:dyDescent="0.15">
      <c r="A2845" s="7" t="s">
        <v>2619</v>
      </c>
      <c r="B2845" s="66">
        <v>45551</v>
      </c>
      <c r="C2845" s="113" t="s">
        <v>3383</v>
      </c>
      <c r="D2845" s="126" t="s">
        <v>4383</v>
      </c>
      <c r="E2845" s="91">
        <v>0</v>
      </c>
      <c r="F2845" s="91">
        <v>1560</v>
      </c>
      <c r="G2845" s="92">
        <f t="shared" si="151"/>
        <v>173141.739999999</v>
      </c>
      <c r="H2845" s="170"/>
      <c r="I2845" s="94">
        <f t="shared" si="153"/>
        <v>1560</v>
      </c>
      <c r="J2845" s="115">
        <f t="shared" si="152"/>
        <v>45565</v>
      </c>
      <c r="K2845" s="116" t="s">
        <v>1866</v>
      </c>
    </row>
    <row r="2846" spans="1:11" x14ac:dyDescent="0.15">
      <c r="A2846" s="7" t="s">
        <v>2619</v>
      </c>
      <c r="B2846" s="66">
        <v>45551</v>
      </c>
      <c r="C2846" s="113" t="s">
        <v>1870</v>
      </c>
      <c r="D2846" s="126"/>
      <c r="E2846" s="91">
        <v>0</v>
      </c>
      <c r="F2846" s="91">
        <v>1573.96</v>
      </c>
      <c r="G2846" s="92">
        <f t="shared" si="151"/>
        <v>174715.69999999899</v>
      </c>
      <c r="H2846" s="170"/>
      <c r="I2846" s="94">
        <f t="shared" si="153"/>
        <v>1573.96</v>
      </c>
      <c r="J2846" s="115">
        <f t="shared" si="152"/>
        <v>45565</v>
      </c>
      <c r="K2846" s="116" t="s">
        <v>1866</v>
      </c>
    </row>
    <row r="2847" spans="1:11" x14ac:dyDescent="0.15">
      <c r="A2847" s="7" t="s">
        <v>2619</v>
      </c>
      <c r="B2847" s="66">
        <v>45551</v>
      </c>
      <c r="C2847" s="113" t="s">
        <v>1870</v>
      </c>
      <c r="D2847" s="126"/>
      <c r="E2847" s="91">
        <v>0</v>
      </c>
      <c r="F2847" s="91">
        <v>1889.78</v>
      </c>
      <c r="G2847" s="92">
        <f t="shared" si="151"/>
        <v>176605.47999999899</v>
      </c>
      <c r="H2847" s="170"/>
      <c r="I2847" s="94">
        <f t="shared" si="153"/>
        <v>1889.78</v>
      </c>
      <c r="J2847" s="115">
        <f t="shared" si="152"/>
        <v>45565</v>
      </c>
      <c r="K2847" s="116" t="s">
        <v>1866</v>
      </c>
    </row>
    <row r="2848" spans="1:11" x14ac:dyDescent="0.15">
      <c r="A2848" s="7" t="s">
        <v>2619</v>
      </c>
      <c r="B2848" s="66">
        <v>45552</v>
      </c>
      <c r="C2848" s="113" t="s">
        <v>2056</v>
      </c>
      <c r="D2848" s="126" t="s">
        <v>4384</v>
      </c>
      <c r="E2848" s="91">
        <v>0</v>
      </c>
      <c r="F2848" s="91">
        <v>530</v>
      </c>
      <c r="G2848" s="92">
        <f t="shared" si="151"/>
        <v>177135.47999999899</v>
      </c>
      <c r="H2848" s="170"/>
      <c r="I2848" s="94">
        <f t="shared" si="153"/>
        <v>530</v>
      </c>
      <c r="J2848" s="115">
        <f t="shared" si="152"/>
        <v>45565</v>
      </c>
      <c r="K2848" s="116" t="s">
        <v>1866</v>
      </c>
    </row>
    <row r="2849" spans="1:11" x14ac:dyDescent="0.15">
      <c r="A2849" s="7" t="s">
        <v>2619</v>
      </c>
      <c r="B2849" s="66">
        <v>45552</v>
      </c>
      <c r="C2849" s="113" t="s">
        <v>2643</v>
      </c>
      <c r="D2849" s="126" t="s">
        <v>4385</v>
      </c>
      <c r="E2849" s="91">
        <v>0</v>
      </c>
      <c r="F2849" s="91">
        <v>11500</v>
      </c>
      <c r="G2849" s="92">
        <f t="shared" si="151"/>
        <v>188635.47999999899</v>
      </c>
      <c r="H2849" s="170"/>
      <c r="I2849" s="94">
        <f t="shared" si="153"/>
        <v>11500</v>
      </c>
      <c r="J2849" s="115">
        <f t="shared" si="152"/>
        <v>45565</v>
      </c>
      <c r="K2849" s="116" t="s">
        <v>1866</v>
      </c>
    </row>
    <row r="2850" spans="1:11" x14ac:dyDescent="0.15">
      <c r="A2850" s="7" t="s">
        <v>2619</v>
      </c>
      <c r="B2850" s="66">
        <v>45553</v>
      </c>
      <c r="C2850" s="113" t="s">
        <v>2004</v>
      </c>
      <c r="D2850" s="126" t="s">
        <v>4386</v>
      </c>
      <c r="E2850" s="91">
        <v>0</v>
      </c>
      <c r="F2850" s="91">
        <v>1500</v>
      </c>
      <c r="G2850" s="92">
        <f t="shared" si="151"/>
        <v>190135.47999999899</v>
      </c>
      <c r="H2850" s="170"/>
      <c r="I2850" s="94">
        <f t="shared" si="153"/>
        <v>1500</v>
      </c>
      <c r="J2850" s="115">
        <f t="shared" si="152"/>
        <v>45565</v>
      </c>
      <c r="K2850" s="116" t="s">
        <v>1866</v>
      </c>
    </row>
    <row r="2851" spans="1:11" x14ac:dyDescent="0.15">
      <c r="A2851" s="7" t="s">
        <v>2619</v>
      </c>
      <c r="B2851" s="66">
        <v>45554</v>
      </c>
      <c r="C2851" s="113" t="s">
        <v>2919</v>
      </c>
      <c r="D2851" s="126" t="s">
        <v>4387</v>
      </c>
      <c r="E2851" s="91">
        <v>0</v>
      </c>
      <c r="F2851" s="91">
        <v>19500</v>
      </c>
      <c r="G2851" s="92">
        <f t="shared" si="151"/>
        <v>209635.47999999899</v>
      </c>
      <c r="H2851" s="170"/>
      <c r="I2851" s="94">
        <f t="shared" si="153"/>
        <v>19500</v>
      </c>
      <c r="J2851" s="115">
        <f t="shared" si="152"/>
        <v>45565</v>
      </c>
      <c r="K2851" s="116" t="s">
        <v>1866</v>
      </c>
    </row>
    <row r="2852" spans="1:11" x14ac:dyDescent="0.15">
      <c r="A2852" s="7" t="s">
        <v>2619</v>
      </c>
      <c r="B2852" s="66">
        <v>45554</v>
      </c>
      <c r="C2852" s="113" t="s">
        <v>3099</v>
      </c>
      <c r="D2852" s="126" t="s">
        <v>4388</v>
      </c>
      <c r="E2852" s="91">
        <v>6253.1</v>
      </c>
      <c r="F2852" s="91">
        <v>0</v>
      </c>
      <c r="G2852" s="92">
        <f t="shared" si="151"/>
        <v>203382.37999999899</v>
      </c>
      <c r="H2852" s="170"/>
      <c r="I2852" s="94">
        <f t="shared" si="153"/>
        <v>-6253.1</v>
      </c>
      <c r="J2852" s="115">
        <f t="shared" si="152"/>
        <v>45565</v>
      </c>
      <c r="K2852" s="116" t="s">
        <v>1866</v>
      </c>
    </row>
    <row r="2853" spans="1:11" x14ac:dyDescent="0.15">
      <c r="A2853" s="7" t="s">
        <v>2620</v>
      </c>
      <c r="B2853" s="66">
        <v>45554</v>
      </c>
      <c r="C2853" s="113" t="s">
        <v>2919</v>
      </c>
      <c r="D2853" s="126" t="s">
        <v>4389</v>
      </c>
      <c r="E2853" s="91">
        <v>0</v>
      </c>
      <c r="F2853" s="91">
        <v>5732.2</v>
      </c>
      <c r="G2853" s="92">
        <f t="shared" si="151"/>
        <v>209114.579999999</v>
      </c>
      <c r="H2853" s="170"/>
      <c r="I2853" s="94">
        <f t="shared" si="153"/>
        <v>5732.2</v>
      </c>
      <c r="J2853" s="115">
        <f t="shared" si="152"/>
        <v>45565</v>
      </c>
      <c r="K2853" s="116" t="s">
        <v>2175</v>
      </c>
    </row>
    <row r="2854" spans="1:11" x14ac:dyDescent="0.15">
      <c r="A2854" s="7" t="s">
        <v>2620</v>
      </c>
      <c r="B2854" s="66">
        <v>45554</v>
      </c>
      <c r="C2854" s="113" t="s">
        <v>3099</v>
      </c>
      <c r="D2854" s="126" t="s">
        <v>4390</v>
      </c>
      <c r="E2854" s="91">
        <v>0</v>
      </c>
      <c r="F2854" s="91">
        <v>6253.1</v>
      </c>
      <c r="G2854" s="92">
        <f t="shared" si="151"/>
        <v>215367.679999999</v>
      </c>
      <c r="H2854" s="170"/>
      <c r="I2854" s="94">
        <f t="shared" si="153"/>
        <v>6253.1</v>
      </c>
      <c r="J2854" s="115">
        <f t="shared" si="152"/>
        <v>45565</v>
      </c>
      <c r="K2854" s="116" t="s">
        <v>2175</v>
      </c>
    </row>
    <row r="2855" spans="1:11" x14ac:dyDescent="0.15">
      <c r="A2855" s="7" t="s">
        <v>2620</v>
      </c>
      <c r="B2855" s="66">
        <v>45558</v>
      </c>
      <c r="C2855" s="113" t="s">
        <v>2658</v>
      </c>
      <c r="D2855" s="126" t="s">
        <v>4391</v>
      </c>
      <c r="E2855" s="91">
        <v>0</v>
      </c>
      <c r="F2855" s="91">
        <v>3317.4</v>
      </c>
      <c r="G2855" s="92">
        <f t="shared" si="151"/>
        <v>218685.079999999</v>
      </c>
      <c r="H2855" s="170"/>
      <c r="I2855" s="94">
        <f t="shared" si="153"/>
        <v>3317.4</v>
      </c>
      <c r="J2855" s="115">
        <f t="shared" si="152"/>
        <v>45565</v>
      </c>
      <c r="K2855" s="116" t="s">
        <v>2175</v>
      </c>
    </row>
    <row r="2856" spans="1:11" x14ac:dyDescent="0.15">
      <c r="A2856" s="7" t="s">
        <v>2620</v>
      </c>
      <c r="B2856" s="66">
        <v>45558</v>
      </c>
      <c r="C2856" s="113" t="s">
        <v>3406</v>
      </c>
      <c r="D2856" s="126" t="s">
        <v>4204</v>
      </c>
      <c r="E2856" s="91">
        <v>0</v>
      </c>
      <c r="F2856" s="91">
        <v>29728.639999999999</v>
      </c>
      <c r="G2856" s="92">
        <f t="shared" ref="G2856:G2919" si="154">G2855+F2856-E2856</f>
        <v>248413.71999999898</v>
      </c>
      <c r="H2856" s="170"/>
      <c r="I2856" s="94">
        <f t="shared" si="153"/>
        <v>29728.639999999999</v>
      </c>
      <c r="J2856" s="115">
        <f t="shared" ref="J2856:J2919" si="155">EOMONTH(B2856,0)</f>
        <v>45565</v>
      </c>
      <c r="K2856" s="116" t="s">
        <v>5554</v>
      </c>
    </row>
    <row r="2857" spans="1:11" x14ac:dyDescent="0.15">
      <c r="A2857" s="7" t="s">
        <v>2620</v>
      </c>
      <c r="B2857" s="66">
        <v>45558</v>
      </c>
      <c r="C2857" s="113" t="s">
        <v>3406</v>
      </c>
      <c r="D2857" s="126" t="s">
        <v>4392</v>
      </c>
      <c r="E2857" s="91">
        <v>0</v>
      </c>
      <c r="F2857" s="91">
        <v>1701.36</v>
      </c>
      <c r="G2857" s="92">
        <f t="shared" si="154"/>
        <v>250115.07999999897</v>
      </c>
      <c r="H2857" s="170"/>
      <c r="I2857" s="94">
        <f t="shared" si="153"/>
        <v>1701.36</v>
      </c>
      <c r="J2857" s="115">
        <f t="shared" si="155"/>
        <v>45565</v>
      </c>
      <c r="K2857" s="116" t="s">
        <v>5554</v>
      </c>
    </row>
    <row r="2858" spans="1:11" x14ac:dyDescent="0.15">
      <c r="A2858" s="7" t="s">
        <v>2620</v>
      </c>
      <c r="B2858" s="66">
        <v>45558</v>
      </c>
      <c r="C2858" s="113" t="s">
        <v>2197</v>
      </c>
      <c r="D2858" s="126" t="s">
        <v>4393</v>
      </c>
      <c r="E2858" s="91">
        <v>235.86</v>
      </c>
      <c r="F2858" s="91">
        <v>0</v>
      </c>
      <c r="G2858" s="92">
        <f t="shared" si="154"/>
        <v>249879.21999999898</v>
      </c>
      <c r="H2858" s="170"/>
      <c r="I2858" s="94">
        <f t="shared" si="153"/>
        <v>-235.86</v>
      </c>
      <c r="J2858" s="115">
        <f t="shared" si="155"/>
        <v>45565</v>
      </c>
      <c r="K2858" s="116" t="s">
        <v>1872</v>
      </c>
    </row>
    <row r="2859" spans="1:11" x14ac:dyDescent="0.15">
      <c r="A2859" s="7" t="s">
        <v>2620</v>
      </c>
      <c r="B2859" s="66">
        <v>45558</v>
      </c>
      <c r="C2859" s="113" t="s">
        <v>1912</v>
      </c>
      <c r="D2859" s="126" t="s">
        <v>4394</v>
      </c>
      <c r="E2859" s="91">
        <v>5761.2</v>
      </c>
      <c r="F2859" s="91">
        <v>0</v>
      </c>
      <c r="G2859" s="92">
        <f t="shared" si="154"/>
        <v>244118.01999999897</v>
      </c>
      <c r="H2859" s="170"/>
      <c r="I2859" s="94">
        <f t="shared" si="153"/>
        <v>-5761.2</v>
      </c>
      <c r="J2859" s="115">
        <f t="shared" si="155"/>
        <v>45565</v>
      </c>
      <c r="K2859" s="116" t="s">
        <v>13</v>
      </c>
    </row>
    <row r="2860" spans="1:11" x14ac:dyDescent="0.15">
      <c r="A2860" s="7" t="s">
        <v>2620</v>
      </c>
      <c r="B2860" s="66">
        <v>45558</v>
      </c>
      <c r="C2860" s="113" t="s">
        <v>1912</v>
      </c>
      <c r="D2860" s="126" t="s">
        <v>4395</v>
      </c>
      <c r="E2860" s="91">
        <v>600</v>
      </c>
      <c r="F2860" s="91">
        <v>0</v>
      </c>
      <c r="G2860" s="92">
        <f t="shared" si="154"/>
        <v>243518.01999999897</v>
      </c>
      <c r="H2860" s="170"/>
      <c r="I2860" s="94">
        <f t="shared" si="153"/>
        <v>-600</v>
      </c>
      <c r="J2860" s="115">
        <f t="shared" si="155"/>
        <v>45565</v>
      </c>
      <c r="K2860" s="116" t="s">
        <v>1874</v>
      </c>
    </row>
    <row r="2861" spans="1:11" x14ac:dyDescent="0.15">
      <c r="A2861" s="7" t="s">
        <v>2620</v>
      </c>
      <c r="B2861" s="66">
        <v>45558</v>
      </c>
      <c r="C2861" s="113" t="s">
        <v>4360</v>
      </c>
      <c r="D2861" s="126" t="s">
        <v>4396</v>
      </c>
      <c r="E2861" s="91">
        <v>35281.33</v>
      </c>
      <c r="F2861" s="91">
        <v>0</v>
      </c>
      <c r="G2861" s="92">
        <f t="shared" si="154"/>
        <v>208236.68999999895</v>
      </c>
      <c r="H2861" s="170"/>
      <c r="I2861" s="94">
        <f t="shared" si="153"/>
        <v>-35281.33</v>
      </c>
      <c r="J2861" s="115">
        <f t="shared" si="155"/>
        <v>45565</v>
      </c>
      <c r="K2861" s="116" t="s">
        <v>1880</v>
      </c>
    </row>
    <row r="2862" spans="1:11" x14ac:dyDescent="0.15">
      <c r="A2862" s="7" t="s">
        <v>2620</v>
      </c>
      <c r="B2862" s="66">
        <v>45558</v>
      </c>
      <c r="C2862" s="113" t="s">
        <v>2197</v>
      </c>
      <c r="D2862" s="126" t="s">
        <v>4397</v>
      </c>
      <c r="E2862" s="91">
        <v>3279.6</v>
      </c>
      <c r="F2862" s="91">
        <v>0</v>
      </c>
      <c r="G2862" s="92">
        <f t="shared" si="154"/>
        <v>204957.08999999895</v>
      </c>
      <c r="H2862" s="170"/>
      <c r="I2862" s="94">
        <f t="shared" si="153"/>
        <v>-3279.6</v>
      </c>
      <c r="J2862" s="115">
        <f t="shared" si="155"/>
        <v>45565</v>
      </c>
      <c r="K2862" s="116" t="s">
        <v>1872</v>
      </c>
    </row>
    <row r="2863" spans="1:11" x14ac:dyDescent="0.15">
      <c r="A2863" s="7" t="s">
        <v>2620</v>
      </c>
      <c r="B2863" s="66">
        <v>45558</v>
      </c>
      <c r="C2863" s="113" t="s">
        <v>2197</v>
      </c>
      <c r="D2863" s="126" t="s">
        <v>4398</v>
      </c>
      <c r="E2863" s="91">
        <v>2619.86</v>
      </c>
      <c r="F2863" s="91">
        <v>0</v>
      </c>
      <c r="G2863" s="92">
        <f t="shared" si="154"/>
        <v>202337.22999999896</v>
      </c>
      <c r="H2863" s="170"/>
      <c r="I2863" s="94">
        <f t="shared" si="153"/>
        <v>-2619.86</v>
      </c>
      <c r="J2863" s="115">
        <f t="shared" si="155"/>
        <v>45565</v>
      </c>
      <c r="K2863" s="116" t="s">
        <v>1872</v>
      </c>
    </row>
    <row r="2864" spans="1:11" x14ac:dyDescent="0.15">
      <c r="A2864" s="7" t="s">
        <v>2619</v>
      </c>
      <c r="B2864" s="66">
        <v>45558</v>
      </c>
      <c r="C2864" s="113" t="s">
        <v>2073</v>
      </c>
      <c r="D2864" s="126" t="s">
        <v>4399</v>
      </c>
      <c r="E2864" s="91">
        <v>0</v>
      </c>
      <c r="F2864" s="91">
        <v>1500</v>
      </c>
      <c r="G2864" s="92">
        <f t="shared" si="154"/>
        <v>203837.22999999896</v>
      </c>
      <c r="H2864" s="170"/>
      <c r="I2864" s="94">
        <f t="shared" si="153"/>
        <v>1500</v>
      </c>
      <c r="J2864" s="115">
        <f t="shared" si="155"/>
        <v>45565</v>
      </c>
      <c r="K2864" s="116" t="s">
        <v>1866</v>
      </c>
    </row>
    <row r="2865" spans="1:11" x14ac:dyDescent="0.15">
      <c r="A2865" s="7" t="s">
        <v>2619</v>
      </c>
      <c r="B2865" s="66">
        <v>45558</v>
      </c>
      <c r="C2865" s="113" t="s">
        <v>3406</v>
      </c>
      <c r="D2865" s="126" t="s">
        <v>4123</v>
      </c>
      <c r="E2865" s="91">
        <v>31430</v>
      </c>
      <c r="F2865" s="91">
        <v>0</v>
      </c>
      <c r="G2865" s="92">
        <f t="shared" si="154"/>
        <v>172407.22999999896</v>
      </c>
      <c r="H2865" s="170"/>
      <c r="I2865" s="94">
        <f t="shared" si="153"/>
        <v>-31430</v>
      </c>
      <c r="J2865" s="115">
        <f t="shared" si="155"/>
        <v>45565</v>
      </c>
      <c r="K2865" s="116" t="s">
        <v>5554</v>
      </c>
    </row>
    <row r="2866" spans="1:11" x14ac:dyDescent="0.15">
      <c r="A2866" s="7" t="s">
        <v>2619</v>
      </c>
      <c r="B2866" s="66">
        <v>45558</v>
      </c>
      <c r="C2866" s="113" t="s">
        <v>3208</v>
      </c>
      <c r="D2866" s="126" t="s">
        <v>4400</v>
      </c>
      <c r="E2866" s="91">
        <v>4467.6000000000004</v>
      </c>
      <c r="F2866" s="91">
        <v>0</v>
      </c>
      <c r="G2866" s="92">
        <f t="shared" si="154"/>
        <v>167939.62999999896</v>
      </c>
      <c r="H2866" s="170"/>
      <c r="I2866" s="94">
        <f t="shared" si="153"/>
        <v>-4467.6000000000004</v>
      </c>
      <c r="J2866" s="115">
        <f t="shared" si="155"/>
        <v>45565</v>
      </c>
      <c r="K2866" s="116" t="s">
        <v>13</v>
      </c>
    </row>
    <row r="2867" spans="1:11" x14ac:dyDescent="0.15">
      <c r="A2867" s="7" t="s">
        <v>2619</v>
      </c>
      <c r="B2867" s="66">
        <v>45558</v>
      </c>
      <c r="C2867" s="113" t="s">
        <v>1912</v>
      </c>
      <c r="D2867" s="126" t="s">
        <v>4401</v>
      </c>
      <c r="E2867" s="91">
        <v>600</v>
      </c>
      <c r="F2867" s="91">
        <v>0</v>
      </c>
      <c r="G2867" s="92">
        <f t="shared" si="154"/>
        <v>167339.62999999896</v>
      </c>
      <c r="H2867" s="170"/>
      <c r="I2867" s="94">
        <f t="shared" si="153"/>
        <v>-600</v>
      </c>
      <c r="J2867" s="115">
        <f t="shared" si="155"/>
        <v>45565</v>
      </c>
      <c r="K2867" s="116" t="s">
        <v>1877</v>
      </c>
    </row>
    <row r="2868" spans="1:11" x14ac:dyDescent="0.15">
      <c r="A2868" s="7" t="s">
        <v>2619</v>
      </c>
      <c r="B2868" s="66">
        <v>45559</v>
      </c>
      <c r="C2868" s="113" t="s">
        <v>3810</v>
      </c>
      <c r="D2868" s="126" t="s">
        <v>4402</v>
      </c>
      <c r="E2868" s="91">
        <v>0</v>
      </c>
      <c r="F2868" s="91">
        <v>400</v>
      </c>
      <c r="G2868" s="92">
        <f t="shared" si="154"/>
        <v>167739.62999999896</v>
      </c>
      <c r="H2868" s="170"/>
      <c r="I2868" s="94">
        <f t="shared" si="153"/>
        <v>400</v>
      </c>
      <c r="J2868" s="115">
        <f t="shared" si="155"/>
        <v>45565</v>
      </c>
      <c r="K2868" s="116" t="s">
        <v>1866</v>
      </c>
    </row>
    <row r="2869" spans="1:11" x14ac:dyDescent="0.15">
      <c r="A2869" s="7" t="s">
        <v>2619</v>
      </c>
      <c r="B2869" s="66">
        <v>45561</v>
      </c>
      <c r="C2869" s="113" t="s">
        <v>2730</v>
      </c>
      <c r="D2869" s="126" t="s">
        <v>4403</v>
      </c>
      <c r="E2869" s="91">
        <v>0</v>
      </c>
      <c r="F2869" s="91">
        <v>1800</v>
      </c>
      <c r="G2869" s="92">
        <f t="shared" si="154"/>
        <v>169539.62999999896</v>
      </c>
      <c r="H2869" s="170"/>
      <c r="I2869" s="94">
        <f t="shared" si="153"/>
        <v>1800</v>
      </c>
      <c r="J2869" s="115">
        <f t="shared" si="155"/>
        <v>45565</v>
      </c>
      <c r="K2869" s="116" t="s">
        <v>1866</v>
      </c>
    </row>
    <row r="2870" spans="1:11" x14ac:dyDescent="0.15">
      <c r="A2870" s="7" t="s">
        <v>2619</v>
      </c>
      <c r="B2870" s="66">
        <v>45562</v>
      </c>
      <c r="C2870" s="113" t="s">
        <v>2730</v>
      </c>
      <c r="D2870" s="126" t="s">
        <v>4403</v>
      </c>
      <c r="E2870" s="91">
        <v>0</v>
      </c>
      <c r="F2870" s="91">
        <v>300</v>
      </c>
      <c r="G2870" s="92">
        <f t="shared" si="154"/>
        <v>169839.62999999896</v>
      </c>
      <c r="H2870" s="170"/>
      <c r="I2870" s="94">
        <f t="shared" si="153"/>
        <v>300</v>
      </c>
      <c r="J2870" s="115">
        <f t="shared" si="155"/>
        <v>45565</v>
      </c>
      <c r="K2870" s="116" t="s">
        <v>1866</v>
      </c>
    </row>
    <row r="2871" spans="1:11" x14ac:dyDescent="0.15">
      <c r="A2871" s="7" t="s">
        <v>2619</v>
      </c>
      <c r="B2871" s="66">
        <v>45562</v>
      </c>
      <c r="C2871" s="113" t="s">
        <v>2800</v>
      </c>
      <c r="D2871" s="126" t="s">
        <v>4404</v>
      </c>
      <c r="E2871" s="91">
        <v>0</v>
      </c>
      <c r="F2871" s="91">
        <v>49500</v>
      </c>
      <c r="G2871" s="92">
        <f t="shared" si="154"/>
        <v>219339.62999999896</v>
      </c>
      <c r="H2871" s="170"/>
      <c r="I2871" s="94">
        <f t="shared" si="153"/>
        <v>49500</v>
      </c>
      <c r="J2871" s="115">
        <f t="shared" si="155"/>
        <v>45565</v>
      </c>
      <c r="K2871" s="116" t="s">
        <v>1866</v>
      </c>
    </row>
    <row r="2872" spans="1:11" x14ac:dyDescent="0.15">
      <c r="A2872" s="7" t="s">
        <v>2619</v>
      </c>
      <c r="B2872" s="66">
        <v>45562</v>
      </c>
      <c r="C2872" s="113" t="s">
        <v>1892</v>
      </c>
      <c r="D2872" s="126" t="s">
        <v>1959</v>
      </c>
      <c r="E2872" s="91">
        <v>1640</v>
      </c>
      <c r="F2872" s="91">
        <v>0</v>
      </c>
      <c r="G2872" s="92">
        <f t="shared" si="154"/>
        <v>217699.62999999896</v>
      </c>
      <c r="H2872" s="170"/>
      <c r="I2872" s="94">
        <f t="shared" si="153"/>
        <v>-1640</v>
      </c>
      <c r="J2872" s="115">
        <f t="shared" si="155"/>
        <v>45565</v>
      </c>
      <c r="K2872" s="116" t="s">
        <v>1878</v>
      </c>
    </row>
    <row r="2873" spans="1:11" x14ac:dyDescent="0.15">
      <c r="A2873" s="7" t="s">
        <v>2619</v>
      </c>
      <c r="B2873" s="66">
        <v>45562</v>
      </c>
      <c r="C2873" s="113" t="s">
        <v>1892</v>
      </c>
      <c r="D2873" s="126" t="s">
        <v>3582</v>
      </c>
      <c r="E2873" s="91">
        <v>1812</v>
      </c>
      <c r="F2873" s="91">
        <v>0</v>
      </c>
      <c r="G2873" s="92">
        <f t="shared" si="154"/>
        <v>215887.62999999896</v>
      </c>
      <c r="H2873" s="170"/>
      <c r="I2873" s="94">
        <f t="shared" si="153"/>
        <v>-1812</v>
      </c>
      <c r="J2873" s="115">
        <f t="shared" si="155"/>
        <v>45565</v>
      </c>
      <c r="K2873" s="116" t="s">
        <v>1878</v>
      </c>
    </row>
    <row r="2874" spans="1:11" x14ac:dyDescent="0.15">
      <c r="A2874" s="7" t="s">
        <v>2619</v>
      </c>
      <c r="B2874" s="66">
        <v>45562</v>
      </c>
      <c r="C2874" s="113" t="s">
        <v>1892</v>
      </c>
      <c r="D2874" s="126" t="s">
        <v>1938</v>
      </c>
      <c r="E2874" s="91">
        <v>582</v>
      </c>
      <c r="F2874" s="91">
        <v>0</v>
      </c>
      <c r="G2874" s="92">
        <f t="shared" si="154"/>
        <v>215305.62999999896</v>
      </c>
      <c r="H2874" s="170"/>
      <c r="I2874" s="94">
        <f t="shared" si="153"/>
        <v>-582</v>
      </c>
      <c r="J2874" s="115">
        <f t="shared" si="155"/>
        <v>45565</v>
      </c>
      <c r="K2874" s="116" t="s">
        <v>1878</v>
      </c>
    </row>
    <row r="2875" spans="1:11" x14ac:dyDescent="0.15">
      <c r="A2875" s="7" t="s">
        <v>2619</v>
      </c>
      <c r="B2875" s="66">
        <v>45562</v>
      </c>
      <c r="C2875" s="113" t="s">
        <v>1892</v>
      </c>
      <c r="D2875" s="126" t="s">
        <v>1954</v>
      </c>
      <c r="E2875" s="91">
        <v>122</v>
      </c>
      <c r="F2875" s="91">
        <v>0</v>
      </c>
      <c r="G2875" s="92">
        <f t="shared" si="154"/>
        <v>215183.62999999896</v>
      </c>
      <c r="H2875" s="170"/>
      <c r="I2875" s="94">
        <f t="shared" si="153"/>
        <v>-122</v>
      </c>
      <c r="J2875" s="115">
        <f t="shared" si="155"/>
        <v>45565</v>
      </c>
      <c r="K2875" s="116" t="s">
        <v>1878</v>
      </c>
    </row>
    <row r="2876" spans="1:11" x14ac:dyDescent="0.15">
      <c r="A2876" s="7" t="s">
        <v>2619</v>
      </c>
      <c r="B2876" s="66">
        <v>45562</v>
      </c>
      <c r="C2876" s="113" t="s">
        <v>1892</v>
      </c>
      <c r="D2876" s="126" t="s">
        <v>1953</v>
      </c>
      <c r="E2876" s="91">
        <v>133</v>
      </c>
      <c r="F2876" s="91">
        <v>0</v>
      </c>
      <c r="G2876" s="92">
        <f t="shared" si="154"/>
        <v>215050.62999999896</v>
      </c>
      <c r="H2876" s="170"/>
      <c r="I2876" s="94">
        <f t="shared" si="153"/>
        <v>-133</v>
      </c>
      <c r="J2876" s="115">
        <f t="shared" si="155"/>
        <v>45565</v>
      </c>
      <c r="K2876" s="116" t="s">
        <v>1878</v>
      </c>
    </row>
    <row r="2877" spans="1:11" x14ac:dyDescent="0.15">
      <c r="A2877" s="7" t="s">
        <v>2619</v>
      </c>
      <c r="B2877" s="66">
        <v>45562</v>
      </c>
      <c r="C2877" s="113" t="s">
        <v>1892</v>
      </c>
      <c r="D2877" s="126" t="s">
        <v>1958</v>
      </c>
      <c r="E2877" s="91">
        <v>727</v>
      </c>
      <c r="F2877" s="91">
        <v>0</v>
      </c>
      <c r="G2877" s="92">
        <f t="shared" si="154"/>
        <v>214323.62999999896</v>
      </c>
      <c r="H2877" s="170"/>
      <c r="I2877" s="94">
        <f t="shared" si="153"/>
        <v>-727</v>
      </c>
      <c r="J2877" s="115">
        <f t="shared" si="155"/>
        <v>45565</v>
      </c>
      <c r="K2877" s="116" t="s">
        <v>1878</v>
      </c>
    </row>
    <row r="2878" spans="1:11" x14ac:dyDescent="0.15">
      <c r="A2878" s="7" t="s">
        <v>2619</v>
      </c>
      <c r="B2878" s="66">
        <v>45562</v>
      </c>
      <c r="C2878" s="113" t="s">
        <v>1892</v>
      </c>
      <c r="D2878" s="126" t="s">
        <v>1951</v>
      </c>
      <c r="E2878" s="91">
        <v>246</v>
      </c>
      <c r="F2878" s="91">
        <v>0</v>
      </c>
      <c r="G2878" s="92">
        <f t="shared" si="154"/>
        <v>214077.62999999896</v>
      </c>
      <c r="H2878" s="170"/>
      <c r="I2878" s="94">
        <f t="shared" si="153"/>
        <v>-246</v>
      </c>
      <c r="J2878" s="115">
        <f t="shared" si="155"/>
        <v>45565</v>
      </c>
      <c r="K2878" s="116" t="s">
        <v>1878</v>
      </c>
    </row>
    <row r="2879" spans="1:11" x14ac:dyDescent="0.15">
      <c r="A2879" s="7" t="s">
        <v>2619</v>
      </c>
      <c r="B2879" s="66">
        <v>45562</v>
      </c>
      <c r="C2879" s="113" t="s">
        <v>1892</v>
      </c>
      <c r="D2879" s="126" t="s">
        <v>1949</v>
      </c>
      <c r="E2879" s="91">
        <v>564</v>
      </c>
      <c r="F2879" s="91">
        <v>0</v>
      </c>
      <c r="G2879" s="92">
        <f t="shared" si="154"/>
        <v>213513.62999999896</v>
      </c>
      <c r="H2879" s="170"/>
      <c r="I2879" s="94">
        <f t="shared" si="153"/>
        <v>-564</v>
      </c>
      <c r="J2879" s="115">
        <f t="shared" si="155"/>
        <v>45565</v>
      </c>
      <c r="K2879" s="116" t="s">
        <v>1878</v>
      </c>
    </row>
    <row r="2880" spans="1:11" x14ac:dyDescent="0.15">
      <c r="A2880" s="7" t="s">
        <v>2619</v>
      </c>
      <c r="B2880" s="66">
        <v>45562</v>
      </c>
      <c r="C2880" s="113" t="s">
        <v>1892</v>
      </c>
      <c r="D2880" s="126" t="s">
        <v>4128</v>
      </c>
      <c r="E2880" s="91">
        <v>279.45</v>
      </c>
      <c r="F2880" s="91">
        <v>0</v>
      </c>
      <c r="G2880" s="92">
        <f t="shared" si="154"/>
        <v>213234.17999999895</v>
      </c>
      <c r="H2880" s="170"/>
      <c r="I2880" s="94">
        <f t="shared" si="153"/>
        <v>-279.45</v>
      </c>
      <c r="J2880" s="115">
        <f t="shared" si="155"/>
        <v>45565</v>
      </c>
      <c r="K2880" s="116" t="s">
        <v>1878</v>
      </c>
    </row>
    <row r="2881" spans="1:11" x14ac:dyDescent="0.15">
      <c r="A2881" s="7" t="s">
        <v>2619</v>
      </c>
      <c r="B2881" s="66">
        <v>45562</v>
      </c>
      <c r="C2881" s="113" t="s">
        <v>1892</v>
      </c>
      <c r="D2881" s="126" t="s">
        <v>4183</v>
      </c>
      <c r="E2881" s="91">
        <v>3694.35</v>
      </c>
      <c r="F2881" s="91">
        <v>0</v>
      </c>
      <c r="G2881" s="92">
        <f t="shared" si="154"/>
        <v>209539.82999999894</v>
      </c>
      <c r="H2881" s="170"/>
      <c r="I2881" s="94">
        <f t="shared" si="153"/>
        <v>-3694.35</v>
      </c>
      <c r="J2881" s="115">
        <f t="shared" si="155"/>
        <v>45565</v>
      </c>
      <c r="K2881" s="116" t="s">
        <v>1878</v>
      </c>
    </row>
    <row r="2882" spans="1:11" x14ac:dyDescent="0.15">
      <c r="A2882" s="7" t="s">
        <v>2619</v>
      </c>
      <c r="B2882" s="66">
        <v>45562</v>
      </c>
      <c r="C2882" s="113" t="s">
        <v>1892</v>
      </c>
      <c r="D2882" s="126" t="s">
        <v>1955</v>
      </c>
      <c r="E2882" s="91">
        <v>1229</v>
      </c>
      <c r="F2882" s="91">
        <v>0</v>
      </c>
      <c r="G2882" s="92">
        <f t="shared" si="154"/>
        <v>208310.82999999894</v>
      </c>
      <c r="H2882" s="170"/>
      <c r="I2882" s="94">
        <f t="shared" si="153"/>
        <v>-1229</v>
      </c>
      <c r="J2882" s="115">
        <f t="shared" si="155"/>
        <v>45565</v>
      </c>
      <c r="K2882" s="116" t="s">
        <v>1878</v>
      </c>
    </row>
    <row r="2883" spans="1:11" x14ac:dyDescent="0.15">
      <c r="A2883" s="7" t="s">
        <v>2619</v>
      </c>
      <c r="B2883" s="66">
        <v>45562</v>
      </c>
      <c r="C2883" s="113" t="s">
        <v>1892</v>
      </c>
      <c r="D2883" s="126" t="s">
        <v>3516</v>
      </c>
      <c r="E2883" s="91">
        <v>4363.47</v>
      </c>
      <c r="F2883" s="91">
        <v>0</v>
      </c>
      <c r="G2883" s="92">
        <f t="shared" si="154"/>
        <v>203947.35999999894</v>
      </c>
      <c r="H2883" s="170"/>
      <c r="I2883" s="94">
        <f t="shared" si="153"/>
        <v>-4363.47</v>
      </c>
      <c r="J2883" s="115">
        <f t="shared" si="155"/>
        <v>45565</v>
      </c>
      <c r="K2883" s="116" t="s">
        <v>1878</v>
      </c>
    </row>
    <row r="2884" spans="1:11" x14ac:dyDescent="0.15">
      <c r="A2884" s="7" t="s">
        <v>2619</v>
      </c>
      <c r="B2884" s="66">
        <v>45562</v>
      </c>
      <c r="C2884" s="113" t="s">
        <v>1892</v>
      </c>
      <c r="D2884" s="126" t="s">
        <v>4184</v>
      </c>
      <c r="E2884" s="91">
        <v>2012.13</v>
      </c>
      <c r="F2884" s="91">
        <v>0</v>
      </c>
      <c r="G2884" s="92">
        <f t="shared" si="154"/>
        <v>201935.22999999893</v>
      </c>
      <c r="H2884" s="170"/>
      <c r="I2884" s="94">
        <f t="shared" si="153"/>
        <v>-2012.13</v>
      </c>
      <c r="J2884" s="115">
        <f t="shared" si="155"/>
        <v>45565</v>
      </c>
      <c r="K2884" s="116" t="s">
        <v>1878</v>
      </c>
    </row>
    <row r="2885" spans="1:11" x14ac:dyDescent="0.15">
      <c r="A2885" s="7" t="s">
        <v>2619</v>
      </c>
      <c r="B2885" s="66">
        <v>45562</v>
      </c>
      <c r="C2885" s="113" t="s">
        <v>1892</v>
      </c>
      <c r="D2885" s="126" t="s">
        <v>4303</v>
      </c>
      <c r="E2885" s="91">
        <v>279.45</v>
      </c>
      <c r="F2885" s="91">
        <v>0</v>
      </c>
      <c r="G2885" s="92">
        <f t="shared" si="154"/>
        <v>201655.77999999892</v>
      </c>
      <c r="H2885" s="170"/>
      <c r="I2885" s="94">
        <f t="shared" si="153"/>
        <v>-279.45</v>
      </c>
      <c r="J2885" s="115">
        <f t="shared" si="155"/>
        <v>45565</v>
      </c>
      <c r="K2885" s="116" t="s">
        <v>1878</v>
      </c>
    </row>
    <row r="2886" spans="1:11" x14ac:dyDescent="0.15">
      <c r="A2886" s="7" t="s">
        <v>2619</v>
      </c>
      <c r="B2886" s="66">
        <v>45562</v>
      </c>
      <c r="C2886" s="113" t="s">
        <v>1892</v>
      </c>
      <c r="D2886" s="126" t="s">
        <v>4186</v>
      </c>
      <c r="E2886" s="91">
        <v>1097.24</v>
      </c>
      <c r="F2886" s="91">
        <v>0</v>
      </c>
      <c r="G2886" s="92">
        <f t="shared" si="154"/>
        <v>200558.53999999893</v>
      </c>
      <c r="H2886" s="170"/>
      <c r="I2886" s="94">
        <f t="shared" si="153"/>
        <v>-1097.24</v>
      </c>
      <c r="J2886" s="115">
        <f t="shared" si="155"/>
        <v>45565</v>
      </c>
      <c r="K2886" s="116" t="s">
        <v>1878</v>
      </c>
    </row>
    <row r="2887" spans="1:11" x14ac:dyDescent="0.15">
      <c r="A2887" s="7" t="s">
        <v>2619</v>
      </c>
      <c r="B2887" s="66">
        <v>45562</v>
      </c>
      <c r="C2887" s="113" t="s">
        <v>1892</v>
      </c>
      <c r="D2887" s="126" t="s">
        <v>4187</v>
      </c>
      <c r="E2887" s="91">
        <v>1878.93</v>
      </c>
      <c r="F2887" s="91">
        <v>0</v>
      </c>
      <c r="G2887" s="92">
        <f t="shared" si="154"/>
        <v>198679.60999999894</v>
      </c>
      <c r="H2887" s="170"/>
      <c r="I2887" s="94">
        <f t="shared" ref="I2887:I2950" si="156">-E2887+F2887</f>
        <v>-1878.93</v>
      </c>
      <c r="J2887" s="115">
        <f t="shared" si="155"/>
        <v>45565</v>
      </c>
      <c r="K2887" s="116" t="s">
        <v>1878</v>
      </c>
    </row>
    <row r="2888" spans="1:11" x14ac:dyDescent="0.15">
      <c r="A2888" s="7" t="s">
        <v>2619</v>
      </c>
      <c r="B2888" s="66">
        <v>45562</v>
      </c>
      <c r="C2888" s="113" t="s">
        <v>1892</v>
      </c>
      <c r="D2888" s="126" t="s">
        <v>4189</v>
      </c>
      <c r="E2888" s="91">
        <v>1473.98</v>
      </c>
      <c r="F2888" s="91">
        <v>0</v>
      </c>
      <c r="G2888" s="92">
        <f t="shared" si="154"/>
        <v>197205.62999999893</v>
      </c>
      <c r="H2888" s="170"/>
      <c r="I2888" s="94">
        <f t="shared" si="156"/>
        <v>-1473.98</v>
      </c>
      <c r="J2888" s="115">
        <f t="shared" si="155"/>
        <v>45565</v>
      </c>
      <c r="K2888" s="116" t="s">
        <v>1878</v>
      </c>
    </row>
    <row r="2889" spans="1:11" x14ac:dyDescent="0.15">
      <c r="A2889" s="7" t="s">
        <v>2619</v>
      </c>
      <c r="B2889" s="66">
        <v>45562</v>
      </c>
      <c r="C2889" s="113" t="s">
        <v>1892</v>
      </c>
      <c r="D2889" s="126" t="s">
        <v>4190</v>
      </c>
      <c r="E2889" s="91">
        <v>2085.79</v>
      </c>
      <c r="F2889" s="91">
        <v>0</v>
      </c>
      <c r="G2889" s="92">
        <f t="shared" si="154"/>
        <v>195119.83999999892</v>
      </c>
      <c r="H2889" s="170"/>
      <c r="I2889" s="94">
        <f t="shared" si="156"/>
        <v>-2085.79</v>
      </c>
      <c r="J2889" s="115">
        <f t="shared" si="155"/>
        <v>45565</v>
      </c>
      <c r="K2889" s="116" t="s">
        <v>1878</v>
      </c>
    </row>
    <row r="2890" spans="1:11" x14ac:dyDescent="0.15">
      <c r="A2890" s="7" t="s">
        <v>2619</v>
      </c>
      <c r="B2890" s="66">
        <v>45562</v>
      </c>
      <c r="C2890" s="113" t="s">
        <v>1892</v>
      </c>
      <c r="D2890" s="126" t="s">
        <v>4191</v>
      </c>
      <c r="E2890" s="91">
        <v>957.54</v>
      </c>
      <c r="F2890" s="91">
        <v>0</v>
      </c>
      <c r="G2890" s="92">
        <f t="shared" si="154"/>
        <v>194162.29999999891</v>
      </c>
      <c r="H2890" s="170"/>
      <c r="I2890" s="94">
        <f t="shared" si="156"/>
        <v>-957.54</v>
      </c>
      <c r="J2890" s="115">
        <f t="shared" si="155"/>
        <v>45565</v>
      </c>
      <c r="K2890" s="116" t="s">
        <v>1878</v>
      </c>
    </row>
    <row r="2891" spans="1:11" x14ac:dyDescent="0.15">
      <c r="A2891" s="7" t="s">
        <v>2619</v>
      </c>
      <c r="B2891" s="66">
        <v>45562</v>
      </c>
      <c r="C2891" s="113" t="s">
        <v>1892</v>
      </c>
      <c r="D2891" s="126" t="s">
        <v>4192</v>
      </c>
      <c r="E2891" s="91">
        <v>1591.92</v>
      </c>
      <c r="F2891" s="91">
        <v>0</v>
      </c>
      <c r="G2891" s="92">
        <f t="shared" si="154"/>
        <v>192570.3799999989</v>
      </c>
      <c r="H2891" s="170"/>
      <c r="I2891" s="94">
        <f t="shared" si="156"/>
        <v>-1591.92</v>
      </c>
      <c r="J2891" s="115">
        <f t="shared" si="155"/>
        <v>45565</v>
      </c>
      <c r="K2891" s="116" t="s">
        <v>1878</v>
      </c>
    </row>
    <row r="2892" spans="1:11" x14ac:dyDescent="0.15">
      <c r="A2892" s="7" t="s">
        <v>2619</v>
      </c>
      <c r="B2892" s="66">
        <v>45562</v>
      </c>
      <c r="C2892" s="113" t="s">
        <v>1892</v>
      </c>
      <c r="D2892" s="126" t="s">
        <v>3518</v>
      </c>
      <c r="E2892" s="91">
        <v>2205</v>
      </c>
      <c r="F2892" s="91">
        <v>0</v>
      </c>
      <c r="G2892" s="92">
        <f t="shared" si="154"/>
        <v>190365.3799999989</v>
      </c>
      <c r="H2892" s="170"/>
      <c r="I2892" s="94">
        <f t="shared" si="156"/>
        <v>-2205</v>
      </c>
      <c r="J2892" s="115">
        <f t="shared" si="155"/>
        <v>45565</v>
      </c>
      <c r="K2892" s="116" t="s">
        <v>1878</v>
      </c>
    </row>
    <row r="2893" spans="1:11" x14ac:dyDescent="0.15">
      <c r="A2893" s="7" t="s">
        <v>2620</v>
      </c>
      <c r="B2893" s="66">
        <v>45562</v>
      </c>
      <c r="C2893" s="113" t="s">
        <v>2800</v>
      </c>
      <c r="D2893" s="126" t="s">
        <v>4405</v>
      </c>
      <c r="E2893" s="91">
        <v>0</v>
      </c>
      <c r="F2893" s="91">
        <v>9672.77</v>
      </c>
      <c r="G2893" s="92">
        <f t="shared" si="154"/>
        <v>200038.14999999889</v>
      </c>
      <c r="H2893" s="170"/>
      <c r="I2893" s="94">
        <f t="shared" si="156"/>
        <v>9672.77</v>
      </c>
      <c r="J2893" s="115">
        <f t="shared" si="155"/>
        <v>45565</v>
      </c>
      <c r="K2893" s="116" t="s">
        <v>2175</v>
      </c>
    </row>
    <row r="2894" spans="1:11" x14ac:dyDescent="0.15">
      <c r="A2894" s="7" t="s">
        <v>2622</v>
      </c>
      <c r="B2894" s="66">
        <v>45565</v>
      </c>
      <c r="C2894" s="113" t="s">
        <v>1901</v>
      </c>
      <c r="D2894" s="126" t="s">
        <v>4406</v>
      </c>
      <c r="E2894" s="91">
        <v>0</v>
      </c>
      <c r="F2894" s="91">
        <v>1100</v>
      </c>
      <c r="G2894" s="92">
        <f t="shared" si="154"/>
        <v>201138.14999999889</v>
      </c>
      <c r="H2894" s="170"/>
      <c r="I2894" s="94">
        <f t="shared" si="156"/>
        <v>1100</v>
      </c>
      <c r="J2894" s="115">
        <f t="shared" si="155"/>
        <v>45565</v>
      </c>
      <c r="K2894" s="116" t="s">
        <v>1866</v>
      </c>
    </row>
    <row r="2895" spans="1:11" x14ac:dyDescent="0.15">
      <c r="A2895" s="7" t="s">
        <v>2622</v>
      </c>
      <c r="B2895" s="66">
        <v>45565</v>
      </c>
      <c r="C2895" s="113" t="s">
        <v>1903</v>
      </c>
      <c r="D2895" s="126" t="s">
        <v>4407</v>
      </c>
      <c r="E2895" s="91">
        <v>0</v>
      </c>
      <c r="F2895" s="91">
        <v>468</v>
      </c>
      <c r="G2895" s="92">
        <f t="shared" si="154"/>
        <v>201606.14999999889</v>
      </c>
      <c r="H2895" s="170"/>
      <c r="I2895" s="94">
        <f t="shared" si="156"/>
        <v>468</v>
      </c>
      <c r="J2895" s="115">
        <f t="shared" si="155"/>
        <v>45565</v>
      </c>
      <c r="K2895" s="116" t="s">
        <v>1866</v>
      </c>
    </row>
    <row r="2896" spans="1:11" x14ac:dyDescent="0.15">
      <c r="A2896" s="7" t="s">
        <v>2622</v>
      </c>
      <c r="B2896" s="66">
        <v>45565</v>
      </c>
      <c r="C2896" s="113" t="s">
        <v>1903</v>
      </c>
      <c r="D2896" s="126" t="s">
        <v>4407</v>
      </c>
      <c r="E2896" s="91">
        <v>0</v>
      </c>
      <c r="F2896" s="91">
        <v>1448.8</v>
      </c>
      <c r="G2896" s="92">
        <f t="shared" si="154"/>
        <v>203054.94999999888</v>
      </c>
      <c r="H2896" s="170"/>
      <c r="I2896" s="94">
        <f t="shared" si="156"/>
        <v>1448.8</v>
      </c>
      <c r="J2896" s="115">
        <f t="shared" si="155"/>
        <v>45565</v>
      </c>
      <c r="K2896" s="116" t="s">
        <v>1866</v>
      </c>
    </row>
    <row r="2897" spans="1:11" x14ac:dyDescent="0.15">
      <c r="A2897" s="7" t="s">
        <v>2622</v>
      </c>
      <c r="B2897" s="66">
        <v>45565</v>
      </c>
      <c r="C2897" s="113" t="s">
        <v>1903</v>
      </c>
      <c r="D2897" s="126" t="s">
        <v>4407</v>
      </c>
      <c r="E2897" s="91">
        <v>0</v>
      </c>
      <c r="F2897" s="91">
        <v>1163.3</v>
      </c>
      <c r="G2897" s="92">
        <f t="shared" si="154"/>
        <v>204218.24999999886</v>
      </c>
      <c r="H2897" s="170"/>
      <c r="I2897" s="94">
        <f t="shared" si="156"/>
        <v>1163.3</v>
      </c>
      <c r="J2897" s="115">
        <f t="shared" si="155"/>
        <v>45565</v>
      </c>
      <c r="K2897" s="116" t="s">
        <v>1866</v>
      </c>
    </row>
    <row r="2898" spans="1:11" x14ac:dyDescent="0.15">
      <c r="A2898" s="7" t="s">
        <v>2622</v>
      </c>
      <c r="B2898" s="66">
        <v>45565</v>
      </c>
      <c r="C2898" s="113" t="s">
        <v>1903</v>
      </c>
      <c r="D2898" s="126" t="s">
        <v>4407</v>
      </c>
      <c r="E2898" s="91">
        <v>0</v>
      </c>
      <c r="F2898" s="91">
        <v>1092.4000000000001</v>
      </c>
      <c r="G2898" s="92">
        <f t="shared" si="154"/>
        <v>205310.64999999886</v>
      </c>
      <c r="H2898" s="170"/>
      <c r="I2898" s="94">
        <f t="shared" si="156"/>
        <v>1092.4000000000001</v>
      </c>
      <c r="J2898" s="115">
        <f t="shared" si="155"/>
        <v>45565</v>
      </c>
      <c r="K2898" s="116" t="s">
        <v>1866</v>
      </c>
    </row>
    <row r="2899" spans="1:11" x14ac:dyDescent="0.15">
      <c r="A2899" s="7" t="s">
        <v>2622</v>
      </c>
      <c r="B2899" s="66">
        <v>45565</v>
      </c>
      <c r="C2899" s="113" t="s">
        <v>1903</v>
      </c>
      <c r="D2899" s="126" t="s">
        <v>4407</v>
      </c>
      <c r="E2899" s="91">
        <v>0</v>
      </c>
      <c r="F2899" s="91">
        <v>1138.8</v>
      </c>
      <c r="G2899" s="92">
        <f t="shared" si="154"/>
        <v>206449.44999999885</v>
      </c>
      <c r="H2899" s="170"/>
      <c r="I2899" s="94">
        <f t="shared" si="156"/>
        <v>1138.8</v>
      </c>
      <c r="J2899" s="115">
        <f t="shared" si="155"/>
        <v>45565</v>
      </c>
      <c r="K2899" s="116" t="s">
        <v>1866</v>
      </c>
    </row>
    <row r="2900" spans="1:11" x14ac:dyDescent="0.15">
      <c r="A2900" s="7" t="s">
        <v>2622</v>
      </c>
      <c r="B2900" s="66">
        <v>45565</v>
      </c>
      <c r="C2900" s="113" t="s">
        <v>1903</v>
      </c>
      <c r="D2900" s="126" t="s">
        <v>4407</v>
      </c>
      <c r="E2900" s="91">
        <v>0</v>
      </c>
      <c r="F2900" s="91">
        <v>924.5</v>
      </c>
      <c r="G2900" s="92">
        <f t="shared" si="154"/>
        <v>207373.94999999885</v>
      </c>
      <c r="H2900" s="170"/>
      <c r="I2900" s="94">
        <f t="shared" si="156"/>
        <v>924.5</v>
      </c>
      <c r="J2900" s="115">
        <f t="shared" si="155"/>
        <v>45565</v>
      </c>
      <c r="K2900" s="116" t="s">
        <v>1866</v>
      </c>
    </row>
    <row r="2901" spans="1:11" x14ac:dyDescent="0.15">
      <c r="A2901" s="7" t="s">
        <v>2622</v>
      </c>
      <c r="B2901" s="66">
        <v>45565</v>
      </c>
      <c r="C2901" s="113" t="s">
        <v>1903</v>
      </c>
      <c r="D2901" s="126" t="s">
        <v>4407</v>
      </c>
      <c r="E2901" s="91">
        <v>0</v>
      </c>
      <c r="F2901" s="91">
        <v>850.2</v>
      </c>
      <c r="G2901" s="92">
        <f t="shared" si="154"/>
        <v>208224.14999999886</v>
      </c>
      <c r="H2901" s="170"/>
      <c r="I2901" s="94">
        <f t="shared" si="156"/>
        <v>850.2</v>
      </c>
      <c r="J2901" s="115">
        <f t="shared" si="155"/>
        <v>45565</v>
      </c>
      <c r="K2901" s="116" t="s">
        <v>1866</v>
      </c>
    </row>
    <row r="2902" spans="1:11" x14ac:dyDescent="0.15">
      <c r="A2902" s="7" t="s">
        <v>2622</v>
      </c>
      <c r="B2902" s="66">
        <v>45565</v>
      </c>
      <c r="C2902" s="113" t="s">
        <v>1903</v>
      </c>
      <c r="D2902" s="126" t="s">
        <v>4407</v>
      </c>
      <c r="E2902" s="91">
        <v>0</v>
      </c>
      <c r="F2902" s="91">
        <v>449</v>
      </c>
      <c r="G2902" s="92">
        <f t="shared" si="154"/>
        <v>208673.14999999886</v>
      </c>
      <c r="H2902" s="170"/>
      <c r="I2902" s="94">
        <f t="shared" si="156"/>
        <v>449</v>
      </c>
      <c r="J2902" s="115">
        <f t="shared" si="155"/>
        <v>45565</v>
      </c>
      <c r="K2902" s="116" t="s">
        <v>1866</v>
      </c>
    </row>
    <row r="2903" spans="1:11" x14ac:dyDescent="0.15">
      <c r="A2903" s="7" t="s">
        <v>2622</v>
      </c>
      <c r="B2903" s="66">
        <v>45565</v>
      </c>
      <c r="C2903" s="113" t="s">
        <v>1903</v>
      </c>
      <c r="D2903" s="126" t="s">
        <v>4407</v>
      </c>
      <c r="E2903" s="91">
        <v>0</v>
      </c>
      <c r="F2903" s="91">
        <v>758.6</v>
      </c>
      <c r="G2903" s="92">
        <f t="shared" si="154"/>
        <v>209431.74999999886</v>
      </c>
      <c r="H2903" s="170"/>
      <c r="I2903" s="94">
        <f t="shared" si="156"/>
        <v>758.6</v>
      </c>
      <c r="J2903" s="115">
        <f t="shared" si="155"/>
        <v>45565</v>
      </c>
      <c r="K2903" s="116" t="s">
        <v>1866</v>
      </c>
    </row>
    <row r="2904" spans="1:11" x14ac:dyDescent="0.15">
      <c r="A2904" s="7" t="s">
        <v>2622</v>
      </c>
      <c r="B2904" s="66">
        <v>45565</v>
      </c>
      <c r="C2904" s="113" t="s">
        <v>1903</v>
      </c>
      <c r="D2904" s="126" t="s">
        <v>4407</v>
      </c>
      <c r="E2904" s="91">
        <v>0</v>
      </c>
      <c r="F2904" s="91">
        <v>1592.9</v>
      </c>
      <c r="G2904" s="92">
        <f t="shared" si="154"/>
        <v>211024.64999999886</v>
      </c>
      <c r="H2904" s="170"/>
      <c r="I2904" s="94">
        <f t="shared" si="156"/>
        <v>1592.9</v>
      </c>
      <c r="J2904" s="115">
        <f t="shared" si="155"/>
        <v>45565</v>
      </c>
      <c r="K2904" s="116" t="s">
        <v>1866</v>
      </c>
    </row>
    <row r="2905" spans="1:11" x14ac:dyDescent="0.15">
      <c r="A2905" s="7" t="s">
        <v>2622</v>
      </c>
      <c r="B2905" s="66">
        <v>45565</v>
      </c>
      <c r="C2905" s="113" t="s">
        <v>1903</v>
      </c>
      <c r="D2905" s="126" t="s">
        <v>4407</v>
      </c>
      <c r="E2905" s="91">
        <v>0</v>
      </c>
      <c r="F2905" s="91">
        <v>779.9</v>
      </c>
      <c r="G2905" s="92">
        <f t="shared" si="154"/>
        <v>211804.54999999885</v>
      </c>
      <c r="H2905" s="170"/>
      <c r="I2905" s="94">
        <f t="shared" si="156"/>
        <v>779.9</v>
      </c>
      <c r="J2905" s="115">
        <f t="shared" si="155"/>
        <v>45565</v>
      </c>
      <c r="K2905" s="116" t="s">
        <v>1866</v>
      </c>
    </row>
    <row r="2906" spans="1:11" x14ac:dyDescent="0.15">
      <c r="A2906" s="7" t="s">
        <v>2622</v>
      </c>
      <c r="B2906" s="66">
        <v>45565</v>
      </c>
      <c r="C2906" s="113" t="s">
        <v>1903</v>
      </c>
      <c r="D2906" s="126" t="s">
        <v>4407</v>
      </c>
      <c r="E2906" s="91">
        <v>0</v>
      </c>
      <c r="F2906" s="91">
        <v>789.4</v>
      </c>
      <c r="G2906" s="92">
        <f t="shared" si="154"/>
        <v>212593.94999999885</v>
      </c>
      <c r="H2906" s="170"/>
      <c r="I2906" s="94">
        <f t="shared" si="156"/>
        <v>789.4</v>
      </c>
      <c r="J2906" s="115">
        <f t="shared" si="155"/>
        <v>45565</v>
      </c>
      <c r="K2906" s="116" t="s">
        <v>1866</v>
      </c>
    </row>
    <row r="2907" spans="1:11" x14ac:dyDescent="0.15">
      <c r="A2907" s="7" t="s">
        <v>2622</v>
      </c>
      <c r="B2907" s="66">
        <v>45565</v>
      </c>
      <c r="C2907" s="113" t="s">
        <v>1903</v>
      </c>
      <c r="D2907" s="126" t="s">
        <v>4407</v>
      </c>
      <c r="E2907" s="91">
        <v>0</v>
      </c>
      <c r="F2907" s="91">
        <v>909.1</v>
      </c>
      <c r="G2907" s="92">
        <f t="shared" si="154"/>
        <v>213503.04999999885</v>
      </c>
      <c r="H2907" s="170"/>
      <c r="I2907" s="94">
        <f t="shared" si="156"/>
        <v>909.1</v>
      </c>
      <c r="J2907" s="115">
        <f t="shared" si="155"/>
        <v>45565</v>
      </c>
      <c r="K2907" s="116" t="s">
        <v>1866</v>
      </c>
    </row>
    <row r="2908" spans="1:11" x14ac:dyDescent="0.15">
      <c r="A2908" s="7" t="s">
        <v>2622</v>
      </c>
      <c r="B2908" s="66">
        <v>45565</v>
      </c>
      <c r="C2908" s="113" t="s">
        <v>1903</v>
      </c>
      <c r="D2908" s="126" t="s">
        <v>4407</v>
      </c>
      <c r="E2908" s="91">
        <v>0</v>
      </c>
      <c r="F2908" s="91">
        <v>900.9</v>
      </c>
      <c r="G2908" s="92">
        <f t="shared" si="154"/>
        <v>214403.94999999885</v>
      </c>
      <c r="H2908" s="170"/>
      <c r="I2908" s="94">
        <f t="shared" si="156"/>
        <v>900.9</v>
      </c>
      <c r="J2908" s="115">
        <f t="shared" si="155"/>
        <v>45565</v>
      </c>
      <c r="K2908" s="116" t="s">
        <v>1866</v>
      </c>
    </row>
    <row r="2909" spans="1:11" x14ac:dyDescent="0.15">
      <c r="A2909" s="7" t="s">
        <v>2622</v>
      </c>
      <c r="B2909" s="66">
        <v>45565</v>
      </c>
      <c r="C2909" s="113" t="s">
        <v>1903</v>
      </c>
      <c r="D2909" s="126" t="s">
        <v>4407</v>
      </c>
      <c r="E2909" s="91">
        <v>0</v>
      </c>
      <c r="F2909" s="91">
        <v>2477</v>
      </c>
      <c r="G2909" s="92">
        <f t="shared" si="154"/>
        <v>216880.94999999885</v>
      </c>
      <c r="H2909" s="170"/>
      <c r="I2909" s="94">
        <f t="shared" si="156"/>
        <v>2477</v>
      </c>
      <c r="J2909" s="115">
        <f t="shared" si="155"/>
        <v>45565</v>
      </c>
      <c r="K2909" s="116" t="s">
        <v>1866</v>
      </c>
    </row>
    <row r="2910" spans="1:11" x14ac:dyDescent="0.15">
      <c r="A2910" s="7" t="s">
        <v>2622</v>
      </c>
      <c r="B2910" s="66">
        <v>45565</v>
      </c>
      <c r="C2910" s="113" t="s">
        <v>1903</v>
      </c>
      <c r="D2910" s="126" t="s">
        <v>4407</v>
      </c>
      <c r="E2910" s="91">
        <v>0</v>
      </c>
      <c r="F2910" s="91">
        <v>867.8</v>
      </c>
      <c r="G2910" s="92">
        <f t="shared" si="154"/>
        <v>217748.74999999884</v>
      </c>
      <c r="H2910" s="170"/>
      <c r="I2910" s="94">
        <f t="shared" si="156"/>
        <v>867.8</v>
      </c>
      <c r="J2910" s="115">
        <f t="shared" si="155"/>
        <v>45565</v>
      </c>
      <c r="K2910" s="116" t="s">
        <v>1866</v>
      </c>
    </row>
    <row r="2911" spans="1:11" x14ac:dyDescent="0.15">
      <c r="A2911" s="7" t="s">
        <v>2622</v>
      </c>
      <c r="B2911" s="66">
        <v>45565</v>
      </c>
      <c r="C2911" s="113" t="s">
        <v>1903</v>
      </c>
      <c r="D2911" s="126" t="s">
        <v>4407</v>
      </c>
      <c r="E2911" s="91">
        <v>0</v>
      </c>
      <c r="F2911" s="91">
        <v>643.20000000000005</v>
      </c>
      <c r="G2911" s="92">
        <f t="shared" si="154"/>
        <v>218391.94999999885</v>
      </c>
      <c r="H2911" s="170"/>
      <c r="I2911" s="94">
        <f t="shared" si="156"/>
        <v>643.20000000000005</v>
      </c>
      <c r="J2911" s="115">
        <f t="shared" si="155"/>
        <v>45565</v>
      </c>
      <c r="K2911" s="116" t="s">
        <v>1866</v>
      </c>
    </row>
    <row r="2912" spans="1:11" x14ac:dyDescent="0.15">
      <c r="A2912" s="7" t="s">
        <v>2622</v>
      </c>
      <c r="B2912" s="66">
        <v>45565</v>
      </c>
      <c r="C2912" s="113" t="s">
        <v>1903</v>
      </c>
      <c r="D2912" s="126" t="s">
        <v>4407</v>
      </c>
      <c r="E2912" s="91">
        <v>0</v>
      </c>
      <c r="F2912" s="91">
        <v>657.7</v>
      </c>
      <c r="G2912" s="92">
        <f t="shared" si="154"/>
        <v>219049.64999999886</v>
      </c>
      <c r="H2912" s="170"/>
      <c r="I2912" s="94">
        <f t="shared" si="156"/>
        <v>657.7</v>
      </c>
      <c r="J2912" s="115">
        <f t="shared" si="155"/>
        <v>45565</v>
      </c>
      <c r="K2912" s="116" t="s">
        <v>1866</v>
      </c>
    </row>
    <row r="2913" spans="1:11" x14ac:dyDescent="0.15">
      <c r="A2913" s="7" t="s">
        <v>2622</v>
      </c>
      <c r="B2913" s="66">
        <v>45565</v>
      </c>
      <c r="C2913" s="113" t="s">
        <v>1903</v>
      </c>
      <c r="D2913" s="126" t="s">
        <v>4407</v>
      </c>
      <c r="E2913" s="91">
        <v>0</v>
      </c>
      <c r="F2913" s="91">
        <v>743.9</v>
      </c>
      <c r="G2913" s="92">
        <f t="shared" si="154"/>
        <v>219793.54999999885</v>
      </c>
      <c r="H2913" s="170"/>
      <c r="I2913" s="94">
        <f t="shared" si="156"/>
        <v>743.9</v>
      </c>
      <c r="J2913" s="115">
        <f t="shared" si="155"/>
        <v>45565</v>
      </c>
      <c r="K2913" s="116" t="s">
        <v>1866</v>
      </c>
    </row>
    <row r="2914" spans="1:11" x14ac:dyDescent="0.15">
      <c r="A2914" s="7" t="s">
        <v>2622</v>
      </c>
      <c r="B2914" s="66">
        <v>45565</v>
      </c>
      <c r="C2914" s="113" t="s">
        <v>1903</v>
      </c>
      <c r="D2914" s="126" t="s">
        <v>4407</v>
      </c>
      <c r="E2914" s="91">
        <v>0</v>
      </c>
      <c r="F2914" s="91">
        <v>703.8</v>
      </c>
      <c r="G2914" s="92">
        <f t="shared" si="154"/>
        <v>220497.34999999884</v>
      </c>
      <c r="H2914" s="170"/>
      <c r="I2914" s="94">
        <f t="shared" si="156"/>
        <v>703.8</v>
      </c>
      <c r="J2914" s="115">
        <f t="shared" si="155"/>
        <v>45565</v>
      </c>
      <c r="K2914" s="116" t="s">
        <v>1866</v>
      </c>
    </row>
    <row r="2915" spans="1:11" x14ac:dyDescent="0.15">
      <c r="A2915" s="7" t="s">
        <v>2622</v>
      </c>
      <c r="B2915" s="66">
        <v>45565</v>
      </c>
      <c r="C2915" s="113" t="s">
        <v>1903</v>
      </c>
      <c r="D2915" s="126" t="s">
        <v>4407</v>
      </c>
      <c r="E2915" s="91">
        <v>0</v>
      </c>
      <c r="F2915" s="91">
        <v>675.9</v>
      </c>
      <c r="G2915" s="92">
        <f t="shared" si="154"/>
        <v>221173.24999999884</v>
      </c>
      <c r="H2915" s="170"/>
      <c r="I2915" s="94">
        <f t="shared" si="156"/>
        <v>675.9</v>
      </c>
      <c r="J2915" s="115">
        <f t="shared" si="155"/>
        <v>45565</v>
      </c>
      <c r="K2915" s="116" t="s">
        <v>1866</v>
      </c>
    </row>
    <row r="2916" spans="1:11" x14ac:dyDescent="0.15">
      <c r="A2916" s="7" t="s">
        <v>2622</v>
      </c>
      <c r="B2916" s="66">
        <v>45565</v>
      </c>
      <c r="C2916" s="113" t="s">
        <v>1903</v>
      </c>
      <c r="D2916" s="126" t="s">
        <v>4407</v>
      </c>
      <c r="E2916" s="91">
        <v>0</v>
      </c>
      <c r="F2916" s="91">
        <v>408</v>
      </c>
      <c r="G2916" s="92">
        <f t="shared" si="154"/>
        <v>221581.24999999884</v>
      </c>
      <c r="H2916" s="170"/>
      <c r="I2916" s="94">
        <f t="shared" si="156"/>
        <v>408</v>
      </c>
      <c r="J2916" s="115">
        <f t="shared" si="155"/>
        <v>45565</v>
      </c>
      <c r="K2916" s="116" t="s">
        <v>1866</v>
      </c>
    </row>
    <row r="2917" spans="1:11" x14ac:dyDescent="0.15">
      <c r="A2917" s="7" t="s">
        <v>2622</v>
      </c>
      <c r="B2917" s="66">
        <v>45565</v>
      </c>
      <c r="C2917" s="113" t="s">
        <v>1903</v>
      </c>
      <c r="D2917" s="126" t="s">
        <v>4407</v>
      </c>
      <c r="E2917" s="91">
        <v>0</v>
      </c>
      <c r="F2917" s="91">
        <v>1281.0999999999999</v>
      </c>
      <c r="G2917" s="92">
        <f t="shared" si="154"/>
        <v>222862.34999999884</v>
      </c>
      <c r="H2917" s="170"/>
      <c r="I2917" s="94">
        <f t="shared" si="156"/>
        <v>1281.0999999999999</v>
      </c>
      <c r="J2917" s="115">
        <f t="shared" si="155"/>
        <v>45565</v>
      </c>
      <c r="K2917" s="116" t="s">
        <v>1866</v>
      </c>
    </row>
    <row r="2918" spans="1:11" x14ac:dyDescent="0.15">
      <c r="A2918" s="7" t="s">
        <v>2622</v>
      </c>
      <c r="B2918" s="66">
        <v>45565</v>
      </c>
      <c r="C2918" s="113" t="s">
        <v>1903</v>
      </c>
      <c r="D2918" s="126" t="s">
        <v>4407</v>
      </c>
      <c r="E2918" s="91">
        <v>0</v>
      </c>
      <c r="F2918" s="91">
        <v>924</v>
      </c>
      <c r="G2918" s="92">
        <f t="shared" si="154"/>
        <v>223786.34999999884</v>
      </c>
      <c r="H2918" s="170"/>
      <c r="I2918" s="94">
        <f t="shared" si="156"/>
        <v>924</v>
      </c>
      <c r="J2918" s="115">
        <f t="shared" si="155"/>
        <v>45565</v>
      </c>
      <c r="K2918" s="116" t="s">
        <v>1866</v>
      </c>
    </row>
    <row r="2919" spans="1:11" x14ac:dyDescent="0.15">
      <c r="A2919" s="7" t="s">
        <v>2622</v>
      </c>
      <c r="B2919" s="66">
        <v>45565</v>
      </c>
      <c r="C2919" s="113" t="s">
        <v>1903</v>
      </c>
      <c r="D2919" s="126" t="s">
        <v>4407</v>
      </c>
      <c r="E2919" s="91">
        <v>0</v>
      </c>
      <c r="F2919" s="91">
        <v>857.6</v>
      </c>
      <c r="G2919" s="92">
        <f t="shared" si="154"/>
        <v>224643.94999999885</v>
      </c>
      <c r="H2919" s="170"/>
      <c r="I2919" s="94">
        <f t="shared" si="156"/>
        <v>857.6</v>
      </c>
      <c r="J2919" s="115">
        <f t="shared" si="155"/>
        <v>45565</v>
      </c>
      <c r="K2919" s="116" t="s">
        <v>1866</v>
      </c>
    </row>
    <row r="2920" spans="1:11" x14ac:dyDescent="0.15">
      <c r="A2920" s="7" t="s">
        <v>2622</v>
      </c>
      <c r="B2920" s="66">
        <v>45565</v>
      </c>
      <c r="C2920" s="113" t="s">
        <v>1903</v>
      </c>
      <c r="D2920" s="126" t="s">
        <v>4407</v>
      </c>
      <c r="E2920" s="91">
        <v>0</v>
      </c>
      <c r="F2920" s="91">
        <v>797</v>
      </c>
      <c r="G2920" s="92">
        <f t="shared" ref="G2920:G2983" si="157">G2919+F2920-E2920</f>
        <v>225440.94999999885</v>
      </c>
      <c r="H2920" s="170"/>
      <c r="I2920" s="94">
        <f t="shared" si="156"/>
        <v>797</v>
      </c>
      <c r="J2920" s="115">
        <f t="shared" ref="J2920:J2983" si="158">EOMONTH(B2920,0)</f>
        <v>45565</v>
      </c>
      <c r="K2920" s="116" t="s">
        <v>1866</v>
      </c>
    </row>
    <row r="2921" spans="1:11" x14ac:dyDescent="0.15">
      <c r="A2921" s="7" t="s">
        <v>2622</v>
      </c>
      <c r="B2921" s="66">
        <v>45565</v>
      </c>
      <c r="C2921" s="113" t="s">
        <v>1903</v>
      </c>
      <c r="D2921" s="126" t="s">
        <v>4407</v>
      </c>
      <c r="E2921" s="91">
        <v>0</v>
      </c>
      <c r="F2921" s="91">
        <v>771.4</v>
      </c>
      <c r="G2921" s="92">
        <f t="shared" si="157"/>
        <v>226212.34999999884</v>
      </c>
      <c r="H2921" s="170"/>
      <c r="I2921" s="94">
        <f t="shared" si="156"/>
        <v>771.4</v>
      </c>
      <c r="J2921" s="115">
        <f t="shared" si="158"/>
        <v>45565</v>
      </c>
      <c r="K2921" s="116" t="s">
        <v>1866</v>
      </c>
    </row>
    <row r="2922" spans="1:11" x14ac:dyDescent="0.15">
      <c r="A2922" s="7" t="s">
        <v>2622</v>
      </c>
      <c r="B2922" s="66">
        <v>45565</v>
      </c>
      <c r="C2922" s="113" t="s">
        <v>1903</v>
      </c>
      <c r="D2922" s="126" t="s">
        <v>4407</v>
      </c>
      <c r="E2922" s="91">
        <v>0</v>
      </c>
      <c r="F2922" s="91">
        <v>852.2</v>
      </c>
      <c r="G2922" s="92">
        <f t="shared" si="157"/>
        <v>227064.54999999885</v>
      </c>
      <c r="H2922" s="170"/>
      <c r="I2922" s="94">
        <f t="shared" si="156"/>
        <v>852.2</v>
      </c>
      <c r="J2922" s="115">
        <f t="shared" si="158"/>
        <v>45565</v>
      </c>
      <c r="K2922" s="116" t="s">
        <v>1866</v>
      </c>
    </row>
    <row r="2923" spans="1:11" x14ac:dyDescent="0.15">
      <c r="A2923" s="7" t="s">
        <v>2622</v>
      </c>
      <c r="B2923" s="66">
        <v>45565</v>
      </c>
      <c r="C2923" s="113" t="s">
        <v>1903</v>
      </c>
      <c r="D2923" s="126" t="s">
        <v>4407</v>
      </c>
      <c r="E2923" s="91">
        <v>0</v>
      </c>
      <c r="F2923" s="91">
        <v>1157.4000000000001</v>
      </c>
      <c r="G2923" s="92">
        <f t="shared" si="157"/>
        <v>228221.94999999885</v>
      </c>
      <c r="H2923" s="170"/>
      <c r="I2923" s="94">
        <f t="shared" si="156"/>
        <v>1157.4000000000001</v>
      </c>
      <c r="J2923" s="115">
        <f t="shared" si="158"/>
        <v>45565</v>
      </c>
      <c r="K2923" s="116" t="s">
        <v>1866</v>
      </c>
    </row>
    <row r="2924" spans="1:11" x14ac:dyDescent="0.15">
      <c r="A2924" s="7" t="s">
        <v>2622</v>
      </c>
      <c r="B2924" s="66">
        <v>45565</v>
      </c>
      <c r="C2924" s="113" t="s">
        <v>1903</v>
      </c>
      <c r="D2924" s="126" t="s">
        <v>4407</v>
      </c>
      <c r="E2924" s="91">
        <v>0</v>
      </c>
      <c r="F2924" s="91">
        <v>1520</v>
      </c>
      <c r="G2924" s="92">
        <f t="shared" si="157"/>
        <v>229741.94999999885</v>
      </c>
      <c r="H2924" s="170"/>
      <c r="I2924" s="94">
        <f t="shared" si="156"/>
        <v>1520</v>
      </c>
      <c r="J2924" s="115">
        <f t="shared" si="158"/>
        <v>45565</v>
      </c>
      <c r="K2924" s="116" t="s">
        <v>1866</v>
      </c>
    </row>
    <row r="2925" spans="1:11" x14ac:dyDescent="0.15">
      <c r="A2925" s="7" t="s">
        <v>2622</v>
      </c>
      <c r="B2925" s="66">
        <v>45565</v>
      </c>
      <c r="C2925" s="113" t="s">
        <v>1903</v>
      </c>
      <c r="D2925" s="126" t="s">
        <v>4407</v>
      </c>
      <c r="E2925" s="91">
        <v>0</v>
      </c>
      <c r="F2925" s="91">
        <v>467</v>
      </c>
      <c r="G2925" s="92">
        <f t="shared" si="157"/>
        <v>230208.94999999885</v>
      </c>
      <c r="H2925" s="170"/>
      <c r="I2925" s="94">
        <f t="shared" si="156"/>
        <v>467</v>
      </c>
      <c r="J2925" s="115">
        <f t="shared" si="158"/>
        <v>45565</v>
      </c>
      <c r="K2925" s="116" t="s">
        <v>1866</v>
      </c>
    </row>
    <row r="2926" spans="1:11" x14ac:dyDescent="0.15">
      <c r="A2926" s="7" t="s">
        <v>2620</v>
      </c>
      <c r="B2926" s="66">
        <v>45565</v>
      </c>
      <c r="C2926" s="113" t="s">
        <v>1964</v>
      </c>
      <c r="D2926" s="126" t="s">
        <v>4408</v>
      </c>
      <c r="E2926" s="91">
        <v>0</v>
      </c>
      <c r="F2926" s="91">
        <v>2100</v>
      </c>
      <c r="G2926" s="92">
        <f t="shared" si="157"/>
        <v>232308.94999999885</v>
      </c>
      <c r="H2926" s="170"/>
      <c r="I2926" s="94">
        <f t="shared" si="156"/>
        <v>2100</v>
      </c>
      <c r="J2926" s="115">
        <f t="shared" si="158"/>
        <v>45565</v>
      </c>
      <c r="K2926" s="116" t="s">
        <v>2175</v>
      </c>
    </row>
    <row r="2927" spans="1:11" x14ac:dyDescent="0.15">
      <c r="A2927" s="7" t="s">
        <v>2620</v>
      </c>
      <c r="B2927" s="66">
        <v>45565</v>
      </c>
      <c r="C2927" s="113" t="s">
        <v>2819</v>
      </c>
      <c r="D2927" s="126" t="s">
        <v>4409</v>
      </c>
      <c r="E2927" s="91">
        <v>0</v>
      </c>
      <c r="F2927" s="91">
        <v>27828.85</v>
      </c>
      <c r="G2927" s="92">
        <f t="shared" si="157"/>
        <v>260137.79999999885</v>
      </c>
      <c r="H2927" s="170"/>
      <c r="I2927" s="94">
        <f t="shared" si="156"/>
        <v>27828.85</v>
      </c>
      <c r="J2927" s="115">
        <f t="shared" si="158"/>
        <v>45565</v>
      </c>
      <c r="K2927" s="116" t="s">
        <v>2175</v>
      </c>
    </row>
    <row r="2928" spans="1:11" x14ac:dyDescent="0.15">
      <c r="A2928" s="7" t="s">
        <v>2620</v>
      </c>
      <c r="B2928" s="66">
        <v>45565</v>
      </c>
      <c r="C2928" s="113" t="s">
        <v>2191</v>
      </c>
      <c r="D2928" s="126" t="s">
        <v>4410</v>
      </c>
      <c r="E2928" s="91">
        <v>0</v>
      </c>
      <c r="F2928" s="91">
        <v>2882.29</v>
      </c>
      <c r="G2928" s="92">
        <f t="shared" si="157"/>
        <v>263020.08999999886</v>
      </c>
      <c r="H2928" s="170"/>
      <c r="I2928" s="94">
        <f t="shared" si="156"/>
        <v>2882.29</v>
      </c>
      <c r="J2928" s="115">
        <f t="shared" si="158"/>
        <v>45565</v>
      </c>
      <c r="K2928" s="116" t="s">
        <v>2175</v>
      </c>
    </row>
    <row r="2929" spans="1:11" x14ac:dyDescent="0.15">
      <c r="A2929" s="7" t="s">
        <v>2620</v>
      </c>
      <c r="B2929" s="66">
        <v>45565</v>
      </c>
      <c r="C2929" s="113" t="s">
        <v>2091</v>
      </c>
      <c r="D2929" s="126" t="s">
        <v>4411</v>
      </c>
      <c r="E2929" s="91">
        <v>0</v>
      </c>
      <c r="F2929" s="91">
        <v>3028.85</v>
      </c>
      <c r="G2929" s="92">
        <f t="shared" si="157"/>
        <v>266048.93999999884</v>
      </c>
      <c r="H2929" s="170"/>
      <c r="I2929" s="94">
        <f t="shared" si="156"/>
        <v>3028.85</v>
      </c>
      <c r="J2929" s="115">
        <f t="shared" si="158"/>
        <v>45565</v>
      </c>
      <c r="K2929" s="116" t="s">
        <v>2175</v>
      </c>
    </row>
    <row r="2930" spans="1:11" x14ac:dyDescent="0.15">
      <c r="A2930" s="7" t="s">
        <v>2620</v>
      </c>
      <c r="B2930" s="66">
        <v>45565</v>
      </c>
      <c r="C2930" s="113" t="s">
        <v>2702</v>
      </c>
      <c r="D2930" s="126" t="s">
        <v>4412</v>
      </c>
      <c r="E2930" s="91">
        <v>0</v>
      </c>
      <c r="F2930" s="91">
        <v>1336.28</v>
      </c>
      <c r="G2930" s="92">
        <f t="shared" si="157"/>
        <v>267385.21999999887</v>
      </c>
      <c r="H2930" s="170"/>
      <c r="I2930" s="94">
        <f t="shared" si="156"/>
        <v>1336.28</v>
      </c>
      <c r="J2930" s="115">
        <f t="shared" si="158"/>
        <v>45565</v>
      </c>
      <c r="K2930" s="116" t="s">
        <v>2175</v>
      </c>
    </row>
    <row r="2931" spans="1:11" x14ac:dyDescent="0.15">
      <c r="A2931" s="7" t="s">
        <v>2620</v>
      </c>
      <c r="B2931" s="66">
        <v>45565</v>
      </c>
      <c r="C2931" s="113" t="s">
        <v>2068</v>
      </c>
      <c r="D2931" s="126" t="s">
        <v>4413</v>
      </c>
      <c r="E2931" s="91">
        <v>0</v>
      </c>
      <c r="F2931" s="91">
        <v>13238.99</v>
      </c>
      <c r="G2931" s="92">
        <f t="shared" si="157"/>
        <v>280624.20999999886</v>
      </c>
      <c r="H2931" s="170"/>
      <c r="I2931" s="94">
        <f t="shared" si="156"/>
        <v>13238.99</v>
      </c>
      <c r="J2931" s="115">
        <f t="shared" si="158"/>
        <v>45565</v>
      </c>
      <c r="K2931" s="116" t="s">
        <v>2175</v>
      </c>
    </row>
    <row r="2932" spans="1:11" x14ac:dyDescent="0.15">
      <c r="A2932" s="7" t="s">
        <v>2620</v>
      </c>
      <c r="B2932" s="66">
        <v>45565</v>
      </c>
      <c r="C2932" s="113" t="s">
        <v>2084</v>
      </c>
      <c r="D2932" s="126" t="s">
        <v>4414</v>
      </c>
      <c r="E2932" s="91">
        <v>0</v>
      </c>
      <c r="F2932" s="91">
        <v>2882.29</v>
      </c>
      <c r="G2932" s="92">
        <f t="shared" si="157"/>
        <v>283506.49999999884</v>
      </c>
      <c r="H2932" s="170"/>
      <c r="I2932" s="94">
        <f t="shared" si="156"/>
        <v>2882.29</v>
      </c>
      <c r="J2932" s="115">
        <f t="shared" si="158"/>
        <v>45565</v>
      </c>
      <c r="K2932" s="116" t="s">
        <v>2175</v>
      </c>
    </row>
    <row r="2933" spans="1:11" x14ac:dyDescent="0.15">
      <c r="A2933" s="7" t="s">
        <v>2620</v>
      </c>
      <c r="B2933" s="66">
        <v>45565</v>
      </c>
      <c r="C2933" s="113" t="s">
        <v>2077</v>
      </c>
      <c r="D2933" s="126" t="s">
        <v>4415</v>
      </c>
      <c r="E2933" s="91">
        <v>0</v>
      </c>
      <c r="F2933" s="91">
        <v>2474.3200000000002</v>
      </c>
      <c r="G2933" s="92">
        <f t="shared" si="157"/>
        <v>285980.81999999884</v>
      </c>
      <c r="H2933" s="170"/>
      <c r="I2933" s="94">
        <f t="shared" si="156"/>
        <v>2474.3200000000002</v>
      </c>
      <c r="J2933" s="115">
        <f t="shared" si="158"/>
        <v>45565</v>
      </c>
      <c r="K2933" s="116" t="s">
        <v>2175</v>
      </c>
    </row>
    <row r="2934" spans="1:11" x14ac:dyDescent="0.15">
      <c r="A2934" s="7" t="s">
        <v>2620</v>
      </c>
      <c r="B2934" s="66">
        <v>45565</v>
      </c>
      <c r="C2934" s="113" t="s">
        <v>2188</v>
      </c>
      <c r="D2934" s="126" t="s">
        <v>2189</v>
      </c>
      <c r="E2934" s="91">
        <v>0</v>
      </c>
      <c r="F2934" s="91">
        <v>2920.94</v>
      </c>
      <c r="G2934" s="92">
        <f t="shared" si="157"/>
        <v>288901.75999999885</v>
      </c>
      <c r="H2934" s="170"/>
      <c r="I2934" s="94">
        <f t="shared" si="156"/>
        <v>2920.94</v>
      </c>
      <c r="J2934" s="115">
        <f t="shared" si="158"/>
        <v>45565</v>
      </c>
      <c r="K2934" s="116" t="s">
        <v>2175</v>
      </c>
    </row>
    <row r="2935" spans="1:11" x14ac:dyDescent="0.15">
      <c r="A2935" s="7" t="s">
        <v>2621</v>
      </c>
      <c r="B2935" s="66">
        <v>45565</v>
      </c>
      <c r="C2935" s="113" t="s">
        <v>4116</v>
      </c>
      <c r="D2935" s="126"/>
      <c r="E2935" s="91">
        <v>883.56</v>
      </c>
      <c r="F2935" s="91">
        <v>0</v>
      </c>
      <c r="G2935" s="92">
        <f t="shared" si="157"/>
        <v>288018.19999999885</v>
      </c>
      <c r="H2935" s="170"/>
      <c r="I2935" s="94">
        <f t="shared" si="156"/>
        <v>-883.56</v>
      </c>
      <c r="J2935" s="115">
        <f t="shared" si="158"/>
        <v>45565</v>
      </c>
      <c r="K2935" s="116" t="s">
        <v>1866</v>
      </c>
    </row>
    <row r="2936" spans="1:11" x14ac:dyDescent="0.15">
      <c r="A2936" s="7" t="s">
        <v>2621</v>
      </c>
      <c r="B2936" s="66">
        <v>45565</v>
      </c>
      <c r="C2936" s="113" t="s">
        <v>4117</v>
      </c>
      <c r="D2936" s="126"/>
      <c r="E2936" s="91">
        <v>883.56</v>
      </c>
      <c r="F2936" s="91">
        <v>0</v>
      </c>
      <c r="G2936" s="92">
        <f t="shared" si="157"/>
        <v>287134.63999999885</v>
      </c>
      <c r="H2936" s="170"/>
      <c r="I2936" s="94">
        <f t="shared" si="156"/>
        <v>-883.56</v>
      </c>
      <c r="J2936" s="115">
        <f t="shared" si="158"/>
        <v>45565</v>
      </c>
      <c r="K2936" s="116" t="s">
        <v>1866</v>
      </c>
    </row>
    <row r="2937" spans="1:11" x14ac:dyDescent="0.15">
      <c r="A2937" s="7" t="s">
        <v>2621</v>
      </c>
      <c r="B2937" s="66">
        <v>45565</v>
      </c>
      <c r="C2937" s="113" t="s">
        <v>4118</v>
      </c>
      <c r="D2937" s="126"/>
      <c r="E2937" s="91">
        <v>1060.28</v>
      </c>
      <c r="F2937" s="91">
        <v>0</v>
      </c>
      <c r="G2937" s="92">
        <f t="shared" si="157"/>
        <v>286074.35999999882</v>
      </c>
      <c r="H2937" s="170"/>
      <c r="I2937" s="94">
        <f t="shared" si="156"/>
        <v>-1060.28</v>
      </c>
      <c r="J2937" s="115">
        <f t="shared" si="158"/>
        <v>45565</v>
      </c>
      <c r="K2937" s="116" t="s">
        <v>1866</v>
      </c>
    </row>
    <row r="2938" spans="1:11" x14ac:dyDescent="0.15">
      <c r="A2938" s="7" t="s">
        <v>2621</v>
      </c>
      <c r="B2938" s="66">
        <v>45565</v>
      </c>
      <c r="C2938" s="113" t="s">
        <v>4119</v>
      </c>
      <c r="D2938" s="126"/>
      <c r="E2938" s="91">
        <v>2945.21</v>
      </c>
      <c r="F2938" s="91">
        <v>0</v>
      </c>
      <c r="G2938" s="92">
        <f t="shared" si="157"/>
        <v>283129.1499999988</v>
      </c>
      <c r="H2938" s="170"/>
      <c r="I2938" s="94">
        <f t="shared" si="156"/>
        <v>-2945.21</v>
      </c>
      <c r="J2938" s="115">
        <f t="shared" si="158"/>
        <v>45565</v>
      </c>
      <c r="K2938" s="116" t="s">
        <v>1866</v>
      </c>
    </row>
    <row r="2939" spans="1:11" x14ac:dyDescent="0.15">
      <c r="A2939" s="7" t="s">
        <v>2621</v>
      </c>
      <c r="B2939" s="66">
        <v>45565</v>
      </c>
      <c r="C2939" s="113" t="s">
        <v>4120</v>
      </c>
      <c r="D2939" s="126"/>
      <c r="E2939" s="91">
        <v>2769.74</v>
      </c>
      <c r="F2939" s="91">
        <v>0</v>
      </c>
      <c r="G2939" s="92">
        <f t="shared" si="157"/>
        <v>280359.40999999881</v>
      </c>
      <c r="H2939" s="170"/>
      <c r="I2939" s="94">
        <f t="shared" si="156"/>
        <v>-2769.74</v>
      </c>
      <c r="J2939" s="115">
        <f t="shared" si="158"/>
        <v>45565</v>
      </c>
      <c r="K2939" s="116" t="s">
        <v>1866</v>
      </c>
    </row>
    <row r="2940" spans="1:11" x14ac:dyDescent="0.15">
      <c r="A2940" s="7" t="s">
        <v>2621</v>
      </c>
      <c r="B2940" s="66">
        <v>45565</v>
      </c>
      <c r="C2940" s="113" t="s">
        <v>4121</v>
      </c>
      <c r="D2940" s="126"/>
      <c r="E2940" s="91">
        <v>0</v>
      </c>
      <c r="F2940" s="91">
        <v>5899.24</v>
      </c>
      <c r="G2940" s="92">
        <f t="shared" si="157"/>
        <v>286258.6499999988</v>
      </c>
      <c r="H2940" s="170"/>
      <c r="I2940" s="94">
        <f t="shared" si="156"/>
        <v>5899.24</v>
      </c>
      <c r="J2940" s="115">
        <f t="shared" si="158"/>
        <v>45565</v>
      </c>
      <c r="K2940" s="116" t="s">
        <v>1866</v>
      </c>
    </row>
    <row r="2941" spans="1:11" x14ac:dyDescent="0.15">
      <c r="A2941" s="7" t="s">
        <v>2623</v>
      </c>
      <c r="B2941" s="66">
        <v>45565</v>
      </c>
      <c r="C2941" s="113" t="s">
        <v>4416</v>
      </c>
      <c r="D2941" s="126"/>
      <c r="E2941" s="91">
        <v>0</v>
      </c>
      <c r="F2941" s="91">
        <v>5000</v>
      </c>
      <c r="G2941" s="92">
        <f t="shared" si="157"/>
        <v>291258.6499999988</v>
      </c>
      <c r="H2941" s="170"/>
      <c r="I2941" s="94">
        <f t="shared" si="156"/>
        <v>5000</v>
      </c>
      <c r="J2941" s="115">
        <f t="shared" si="158"/>
        <v>45565</v>
      </c>
      <c r="K2941" s="116" t="s">
        <v>1866</v>
      </c>
    </row>
    <row r="2942" spans="1:11" x14ac:dyDescent="0.15">
      <c r="A2942" s="7" t="s">
        <v>2623</v>
      </c>
      <c r="B2942" s="66">
        <v>45565</v>
      </c>
      <c r="C2942" s="113" t="s">
        <v>3713</v>
      </c>
      <c r="D2942" s="126"/>
      <c r="E2942" s="91">
        <v>0</v>
      </c>
      <c r="F2942" s="91">
        <v>1920</v>
      </c>
      <c r="G2942" s="92">
        <f t="shared" si="157"/>
        <v>293178.6499999988</v>
      </c>
      <c r="H2942" s="170"/>
      <c r="I2942" s="94">
        <f t="shared" si="156"/>
        <v>1920</v>
      </c>
      <c r="J2942" s="115">
        <f t="shared" si="158"/>
        <v>45565</v>
      </c>
      <c r="K2942" s="116" t="s">
        <v>1866</v>
      </c>
    </row>
    <row r="2943" spans="1:11" x14ac:dyDescent="0.15">
      <c r="A2943" s="7" t="s">
        <v>2623</v>
      </c>
      <c r="B2943" s="66">
        <v>45565</v>
      </c>
      <c r="C2943" s="113" t="s">
        <v>4417</v>
      </c>
      <c r="D2943" s="126"/>
      <c r="E2943" s="91">
        <v>0</v>
      </c>
      <c r="F2943" s="91">
        <v>1320</v>
      </c>
      <c r="G2943" s="92">
        <f t="shared" si="157"/>
        <v>294498.6499999988</v>
      </c>
      <c r="H2943" s="170"/>
      <c r="I2943" s="94">
        <f t="shared" si="156"/>
        <v>1320</v>
      </c>
      <c r="J2943" s="115">
        <f t="shared" si="158"/>
        <v>45565</v>
      </c>
      <c r="K2943" s="116" t="s">
        <v>1866</v>
      </c>
    </row>
    <row r="2944" spans="1:11" x14ac:dyDescent="0.15">
      <c r="A2944" s="7" t="s">
        <v>2623</v>
      </c>
      <c r="B2944" s="66">
        <v>45565</v>
      </c>
      <c r="C2944" s="113" t="s">
        <v>2224</v>
      </c>
      <c r="D2944" s="126"/>
      <c r="E2944" s="91">
        <v>0</v>
      </c>
      <c r="F2944" s="91">
        <v>11293.15</v>
      </c>
      <c r="G2944" s="92">
        <f t="shared" si="157"/>
        <v>305791.79999999882</v>
      </c>
      <c r="H2944" s="170"/>
      <c r="I2944" s="94">
        <f t="shared" si="156"/>
        <v>11293.15</v>
      </c>
      <c r="J2944" s="115">
        <f t="shared" si="158"/>
        <v>45565</v>
      </c>
      <c r="K2944" s="116" t="s">
        <v>1866</v>
      </c>
    </row>
    <row r="2945" spans="1:11" x14ac:dyDescent="0.15">
      <c r="A2945" s="7" t="s">
        <v>2623</v>
      </c>
      <c r="B2945" s="66">
        <v>45565</v>
      </c>
      <c r="C2945" s="113" t="s">
        <v>2658</v>
      </c>
      <c r="D2945" s="126"/>
      <c r="E2945" s="91">
        <v>1105.8</v>
      </c>
      <c r="F2945" s="91">
        <v>0</v>
      </c>
      <c r="G2945" s="92">
        <f t="shared" si="157"/>
        <v>304685.99999999884</v>
      </c>
      <c r="H2945" s="170"/>
      <c r="I2945" s="94">
        <f t="shared" si="156"/>
        <v>-1105.8</v>
      </c>
      <c r="J2945" s="115">
        <f t="shared" si="158"/>
        <v>45565</v>
      </c>
      <c r="K2945" s="116" t="s">
        <v>1866</v>
      </c>
    </row>
    <row r="2946" spans="1:11" x14ac:dyDescent="0.15">
      <c r="A2946" s="7" t="s">
        <v>2623</v>
      </c>
      <c r="B2946" s="66">
        <v>45565</v>
      </c>
      <c r="C2946" s="113" t="s">
        <v>2658</v>
      </c>
      <c r="D2946" s="126"/>
      <c r="E2946" s="91">
        <v>1105.8</v>
      </c>
      <c r="F2946" s="91">
        <v>0</v>
      </c>
      <c r="G2946" s="92">
        <f t="shared" si="157"/>
        <v>303580.19999999885</v>
      </c>
      <c r="H2946" s="170"/>
      <c r="I2946" s="94">
        <f t="shared" si="156"/>
        <v>-1105.8</v>
      </c>
      <c r="J2946" s="115">
        <f t="shared" si="158"/>
        <v>45565</v>
      </c>
      <c r="K2946" s="116" t="s">
        <v>1866</v>
      </c>
    </row>
    <row r="2947" spans="1:11" x14ac:dyDescent="0.15">
      <c r="A2947" s="7" t="s">
        <v>2623</v>
      </c>
      <c r="B2947" s="66">
        <v>45565</v>
      </c>
      <c r="C2947" s="113" t="s">
        <v>2658</v>
      </c>
      <c r="D2947" s="126"/>
      <c r="E2947" s="91">
        <v>1105.8</v>
      </c>
      <c r="F2947" s="91">
        <v>0</v>
      </c>
      <c r="G2947" s="92">
        <f t="shared" si="157"/>
        <v>302474.39999999886</v>
      </c>
      <c r="H2947" s="170"/>
      <c r="I2947" s="94">
        <f t="shared" si="156"/>
        <v>-1105.8</v>
      </c>
      <c r="J2947" s="115">
        <f t="shared" si="158"/>
        <v>45565</v>
      </c>
      <c r="K2947" s="116" t="s">
        <v>1866</v>
      </c>
    </row>
    <row r="2948" spans="1:11" x14ac:dyDescent="0.15">
      <c r="A2948" s="7" t="s">
        <v>2623</v>
      </c>
      <c r="B2948" s="66">
        <v>45565</v>
      </c>
      <c r="C2948" s="113" t="s">
        <v>2111</v>
      </c>
      <c r="D2948" s="126"/>
      <c r="E2948" s="91">
        <v>10738.7</v>
      </c>
      <c r="F2948" s="91">
        <v>0</v>
      </c>
      <c r="G2948" s="92">
        <f t="shared" si="157"/>
        <v>291735.69999999885</v>
      </c>
      <c r="H2948" s="170"/>
      <c r="I2948" s="94">
        <f t="shared" si="156"/>
        <v>-10738.7</v>
      </c>
      <c r="J2948" s="115">
        <f t="shared" si="158"/>
        <v>45565</v>
      </c>
      <c r="K2948" s="116" t="s">
        <v>1866</v>
      </c>
    </row>
    <row r="2949" spans="1:11" x14ac:dyDescent="0.15">
      <c r="A2949" s="7" t="s">
        <v>2623</v>
      </c>
      <c r="B2949" s="66">
        <v>45565</v>
      </c>
      <c r="C2949" s="113" t="s">
        <v>3099</v>
      </c>
      <c r="D2949" s="126"/>
      <c r="E2949" s="91">
        <v>50549.83</v>
      </c>
      <c r="F2949" s="91">
        <v>0</v>
      </c>
      <c r="G2949" s="92">
        <f t="shared" si="157"/>
        <v>241185.86999999883</v>
      </c>
      <c r="H2949" s="170"/>
      <c r="I2949" s="94">
        <f t="shared" si="156"/>
        <v>-50549.83</v>
      </c>
      <c r="J2949" s="115">
        <f t="shared" si="158"/>
        <v>45565</v>
      </c>
      <c r="K2949" s="116" t="s">
        <v>1866</v>
      </c>
    </row>
    <row r="2950" spans="1:11" x14ac:dyDescent="0.15">
      <c r="A2950" s="7" t="s">
        <v>2623</v>
      </c>
      <c r="B2950" s="66">
        <v>45565</v>
      </c>
      <c r="C2950" s="113" t="s">
        <v>4295</v>
      </c>
      <c r="D2950" s="126"/>
      <c r="E2950" s="91">
        <v>1800</v>
      </c>
      <c r="F2950" s="91">
        <v>0</v>
      </c>
      <c r="G2950" s="92">
        <f t="shared" si="157"/>
        <v>239385.86999999883</v>
      </c>
      <c r="H2950" s="170"/>
      <c r="I2950" s="94">
        <f t="shared" si="156"/>
        <v>-1800</v>
      </c>
      <c r="J2950" s="115">
        <f t="shared" si="158"/>
        <v>45565</v>
      </c>
      <c r="K2950" s="116" t="s">
        <v>1866</v>
      </c>
    </row>
    <row r="2951" spans="1:11" x14ac:dyDescent="0.15">
      <c r="A2951" s="7" t="s">
        <v>2619</v>
      </c>
      <c r="B2951" s="66">
        <v>45565</v>
      </c>
      <c r="C2951" s="113" t="s">
        <v>2191</v>
      </c>
      <c r="D2951" s="126" t="s">
        <v>4418</v>
      </c>
      <c r="E2951" s="91">
        <v>0</v>
      </c>
      <c r="F2951" s="91">
        <v>18450</v>
      </c>
      <c r="G2951" s="92">
        <f t="shared" si="157"/>
        <v>257835.86999999883</v>
      </c>
      <c r="H2951" s="170"/>
      <c r="I2951" s="94">
        <f t="shared" ref="I2951:I3014" si="159">-E2951+F2951</f>
        <v>18450</v>
      </c>
      <c r="J2951" s="115">
        <f t="shared" si="158"/>
        <v>45565</v>
      </c>
      <c r="K2951" s="116" t="s">
        <v>1866</v>
      </c>
    </row>
    <row r="2952" spans="1:11" x14ac:dyDescent="0.15">
      <c r="A2952" s="7" t="s">
        <v>2619</v>
      </c>
      <c r="B2952" s="66">
        <v>45565</v>
      </c>
      <c r="C2952" s="113" t="s">
        <v>2702</v>
      </c>
      <c r="D2952" s="126" t="s">
        <v>4419</v>
      </c>
      <c r="E2952" s="91">
        <v>0</v>
      </c>
      <c r="F2952" s="91">
        <v>5633.75</v>
      </c>
      <c r="G2952" s="92">
        <f t="shared" si="157"/>
        <v>263469.61999999883</v>
      </c>
      <c r="H2952" s="170"/>
      <c r="I2952" s="94">
        <f t="shared" si="159"/>
        <v>5633.75</v>
      </c>
      <c r="J2952" s="115">
        <f t="shared" si="158"/>
        <v>45565</v>
      </c>
      <c r="K2952" s="116" t="s">
        <v>1866</v>
      </c>
    </row>
    <row r="2953" spans="1:11" x14ac:dyDescent="0.15">
      <c r="A2953" s="7" t="s">
        <v>2619</v>
      </c>
      <c r="B2953" s="66">
        <v>45565</v>
      </c>
      <c r="C2953" s="113" t="s">
        <v>2084</v>
      </c>
      <c r="D2953" s="126" t="s">
        <v>4420</v>
      </c>
      <c r="E2953" s="91">
        <v>0</v>
      </c>
      <c r="F2953" s="91">
        <v>3000</v>
      </c>
      <c r="G2953" s="92">
        <f t="shared" si="157"/>
        <v>266469.61999999883</v>
      </c>
      <c r="H2953" s="170"/>
      <c r="I2953" s="94">
        <f t="shared" si="159"/>
        <v>3000</v>
      </c>
      <c r="J2953" s="115">
        <f t="shared" si="158"/>
        <v>45565</v>
      </c>
      <c r="K2953" s="116" t="s">
        <v>1866</v>
      </c>
    </row>
    <row r="2954" spans="1:11" x14ac:dyDescent="0.15">
      <c r="A2954" s="7" t="s">
        <v>2619</v>
      </c>
      <c r="B2954" s="66">
        <v>45565</v>
      </c>
      <c r="C2954" s="113" t="s">
        <v>2077</v>
      </c>
      <c r="D2954" s="126" t="s">
        <v>4421</v>
      </c>
      <c r="E2954" s="91">
        <v>0</v>
      </c>
      <c r="F2954" s="91">
        <v>78.8</v>
      </c>
      <c r="G2954" s="92">
        <f t="shared" si="157"/>
        <v>266548.41999999882</v>
      </c>
      <c r="H2954" s="170"/>
      <c r="I2954" s="94">
        <f t="shared" si="159"/>
        <v>78.8</v>
      </c>
      <c r="J2954" s="115">
        <f t="shared" si="158"/>
        <v>45565</v>
      </c>
      <c r="K2954" s="116" t="s">
        <v>1866</v>
      </c>
    </row>
    <row r="2955" spans="1:11" x14ac:dyDescent="0.15">
      <c r="A2955" s="7" t="s">
        <v>2619</v>
      </c>
      <c r="B2955" s="66">
        <v>45565</v>
      </c>
      <c r="C2955" s="113" t="s">
        <v>2077</v>
      </c>
      <c r="D2955" s="126" t="s">
        <v>4421</v>
      </c>
      <c r="E2955" s="91">
        <v>0</v>
      </c>
      <c r="F2955" s="91">
        <v>5221.2</v>
      </c>
      <c r="G2955" s="92">
        <f t="shared" si="157"/>
        <v>271769.61999999883</v>
      </c>
      <c r="H2955" s="170"/>
      <c r="I2955" s="94">
        <f t="shared" si="159"/>
        <v>5221.2</v>
      </c>
      <c r="J2955" s="115">
        <f t="shared" si="158"/>
        <v>45565</v>
      </c>
      <c r="K2955" s="116" t="s">
        <v>1866</v>
      </c>
    </row>
    <row r="2956" spans="1:11" x14ac:dyDescent="0.15">
      <c r="A2956" s="7" t="s">
        <v>2619</v>
      </c>
      <c r="B2956" s="66">
        <v>45565</v>
      </c>
      <c r="C2956" s="113" t="s">
        <v>2077</v>
      </c>
      <c r="D2956" s="126" t="s">
        <v>4421</v>
      </c>
      <c r="E2956" s="91">
        <v>0</v>
      </c>
      <c r="F2956" s="91">
        <v>78.8</v>
      </c>
      <c r="G2956" s="92">
        <f t="shared" si="157"/>
        <v>271848.41999999882</v>
      </c>
      <c r="H2956" s="170"/>
      <c r="I2956" s="94">
        <f t="shared" si="159"/>
        <v>78.8</v>
      </c>
      <c r="J2956" s="115">
        <f t="shared" si="158"/>
        <v>45565</v>
      </c>
      <c r="K2956" s="116" t="s">
        <v>1866</v>
      </c>
    </row>
    <row r="2957" spans="1:11" x14ac:dyDescent="0.15">
      <c r="A2957" s="7" t="s">
        <v>2619</v>
      </c>
      <c r="B2957" s="66">
        <v>45565</v>
      </c>
      <c r="C2957" s="113" t="s">
        <v>1870</v>
      </c>
      <c r="D2957" s="126"/>
      <c r="E2957" s="91">
        <v>0</v>
      </c>
      <c r="F2957" s="91">
        <v>3028.85</v>
      </c>
      <c r="G2957" s="92">
        <f t="shared" si="157"/>
        <v>274877.2699999988</v>
      </c>
      <c r="H2957" s="170"/>
      <c r="I2957" s="94">
        <f t="shared" si="159"/>
        <v>3028.85</v>
      </c>
      <c r="J2957" s="115">
        <f t="shared" si="158"/>
        <v>45565</v>
      </c>
      <c r="K2957" s="116" t="s">
        <v>1866</v>
      </c>
    </row>
    <row r="2958" spans="1:11" x14ac:dyDescent="0.15">
      <c r="A2958" s="7" t="s">
        <v>2619</v>
      </c>
      <c r="B2958" s="66">
        <v>45565</v>
      </c>
      <c r="C2958" s="113" t="s">
        <v>2058</v>
      </c>
      <c r="D2958" s="126" t="s">
        <v>4422</v>
      </c>
      <c r="E2958" s="91">
        <v>0</v>
      </c>
      <c r="F2958" s="91">
        <v>2550</v>
      </c>
      <c r="G2958" s="92">
        <f t="shared" si="157"/>
        <v>277427.2699999988</v>
      </c>
      <c r="H2958" s="170"/>
      <c r="I2958" s="94">
        <f t="shared" si="159"/>
        <v>2550</v>
      </c>
      <c r="J2958" s="115">
        <f t="shared" si="158"/>
        <v>45565</v>
      </c>
      <c r="K2958" s="116" t="s">
        <v>1866</v>
      </c>
    </row>
    <row r="2959" spans="1:11" x14ac:dyDescent="0.15">
      <c r="A2959" s="7" t="s">
        <v>2619</v>
      </c>
      <c r="B2959" s="66">
        <v>45565</v>
      </c>
      <c r="C2959" s="113" t="s">
        <v>2115</v>
      </c>
      <c r="D2959" s="126" t="s">
        <v>4423</v>
      </c>
      <c r="E2959" s="91">
        <v>0</v>
      </c>
      <c r="F2959" s="91">
        <v>2256.0700000000002</v>
      </c>
      <c r="G2959" s="92">
        <f t="shared" si="157"/>
        <v>279683.3399999988</v>
      </c>
      <c r="H2959" s="170"/>
      <c r="I2959" s="94">
        <f t="shared" si="159"/>
        <v>2256.0700000000002</v>
      </c>
      <c r="J2959" s="115">
        <f t="shared" si="158"/>
        <v>45565</v>
      </c>
      <c r="K2959" s="116" t="s">
        <v>1866</v>
      </c>
    </row>
    <row r="2960" spans="1:11" x14ac:dyDescent="0.15">
      <c r="A2960" s="7" t="s">
        <v>2619</v>
      </c>
      <c r="B2960" s="66">
        <v>45565</v>
      </c>
      <c r="C2960" s="113" t="s">
        <v>2117</v>
      </c>
      <c r="D2960" s="126" t="s">
        <v>4424</v>
      </c>
      <c r="E2960" s="91">
        <v>0</v>
      </c>
      <c r="F2960" s="91">
        <v>1260</v>
      </c>
      <c r="G2960" s="92">
        <f t="shared" si="157"/>
        <v>280943.3399999988</v>
      </c>
      <c r="H2960" s="170"/>
      <c r="I2960" s="94">
        <f t="shared" si="159"/>
        <v>1260</v>
      </c>
      <c r="J2960" s="115">
        <f t="shared" si="158"/>
        <v>45565</v>
      </c>
      <c r="K2960" s="116" t="s">
        <v>1866</v>
      </c>
    </row>
    <row r="2961" spans="1:11" x14ac:dyDescent="0.15">
      <c r="A2961" s="7" t="s">
        <v>2619</v>
      </c>
      <c r="B2961" s="66">
        <v>45565</v>
      </c>
      <c r="C2961" s="113" t="s">
        <v>2077</v>
      </c>
      <c r="D2961" s="126" t="s">
        <v>4421</v>
      </c>
      <c r="E2961" s="91">
        <v>0</v>
      </c>
      <c r="F2961" s="91">
        <v>1.19</v>
      </c>
      <c r="G2961" s="92">
        <f t="shared" si="157"/>
        <v>280944.52999999881</v>
      </c>
      <c r="H2961" s="170"/>
      <c r="I2961" s="94">
        <f t="shared" si="159"/>
        <v>1.19</v>
      </c>
      <c r="J2961" s="115">
        <f t="shared" si="158"/>
        <v>45565</v>
      </c>
      <c r="K2961" s="116" t="s">
        <v>1866</v>
      </c>
    </row>
    <row r="2962" spans="1:11" x14ac:dyDescent="0.15">
      <c r="A2962" s="7" t="s">
        <v>2619</v>
      </c>
      <c r="B2962" s="66">
        <v>45565</v>
      </c>
      <c r="C2962" s="113" t="s">
        <v>4425</v>
      </c>
      <c r="D2962" s="126" t="s">
        <v>4426</v>
      </c>
      <c r="E2962" s="91">
        <v>0</v>
      </c>
      <c r="F2962" s="91">
        <v>1013.88</v>
      </c>
      <c r="G2962" s="92">
        <f t="shared" si="157"/>
        <v>281958.40999999881</v>
      </c>
      <c r="H2962" s="170" t="s">
        <v>277</v>
      </c>
      <c r="I2962" s="94">
        <f t="shared" si="159"/>
        <v>1013.88</v>
      </c>
      <c r="J2962" s="115">
        <f t="shared" si="158"/>
        <v>45565</v>
      </c>
      <c r="K2962" s="116" t="s">
        <v>4</v>
      </c>
    </row>
    <row r="2963" spans="1:11" x14ac:dyDescent="0.15">
      <c r="A2963" s="7" t="s">
        <v>2619</v>
      </c>
      <c r="B2963" s="66">
        <v>45567</v>
      </c>
      <c r="C2963" s="113" t="s">
        <v>2020</v>
      </c>
      <c r="D2963" s="126" t="s">
        <v>4427</v>
      </c>
      <c r="E2963" s="91">
        <v>0</v>
      </c>
      <c r="F2963" s="91">
        <v>3750</v>
      </c>
      <c r="G2963" s="92">
        <f t="shared" si="157"/>
        <v>285708.40999999881</v>
      </c>
      <c r="H2963" s="170"/>
      <c r="I2963" s="94">
        <f t="shared" si="159"/>
        <v>3750</v>
      </c>
      <c r="J2963" s="115">
        <f t="shared" si="158"/>
        <v>45596</v>
      </c>
      <c r="K2963" s="116" t="s">
        <v>1866</v>
      </c>
    </row>
    <row r="2964" spans="1:11" x14ac:dyDescent="0.15">
      <c r="A2964" s="7" t="s">
        <v>2619</v>
      </c>
      <c r="B2964" s="66">
        <v>45567</v>
      </c>
      <c r="C2964" s="113" t="s">
        <v>2098</v>
      </c>
      <c r="D2964" s="126" t="s">
        <v>4428</v>
      </c>
      <c r="E2964" s="91">
        <v>0</v>
      </c>
      <c r="F2964" s="91">
        <v>3000</v>
      </c>
      <c r="G2964" s="92">
        <f t="shared" si="157"/>
        <v>288708.40999999881</v>
      </c>
      <c r="H2964" s="170"/>
      <c r="I2964" s="94">
        <f t="shared" si="159"/>
        <v>3000</v>
      </c>
      <c r="J2964" s="115">
        <f t="shared" si="158"/>
        <v>45596</v>
      </c>
      <c r="K2964" s="116" t="s">
        <v>1866</v>
      </c>
    </row>
    <row r="2965" spans="1:11" x14ac:dyDescent="0.15">
      <c r="A2965" s="7" t="s">
        <v>2619</v>
      </c>
      <c r="B2965" s="66">
        <v>45567</v>
      </c>
      <c r="C2965" s="113" t="s">
        <v>2100</v>
      </c>
      <c r="D2965" s="126" t="s">
        <v>4429</v>
      </c>
      <c r="E2965" s="91">
        <v>0</v>
      </c>
      <c r="F2965" s="91">
        <v>5400</v>
      </c>
      <c r="G2965" s="92">
        <f t="shared" si="157"/>
        <v>294108.40999999881</v>
      </c>
      <c r="H2965" s="170"/>
      <c r="I2965" s="94">
        <f t="shared" si="159"/>
        <v>5400</v>
      </c>
      <c r="J2965" s="115">
        <f t="shared" si="158"/>
        <v>45596</v>
      </c>
      <c r="K2965" s="116" t="s">
        <v>1866</v>
      </c>
    </row>
    <row r="2966" spans="1:11" x14ac:dyDescent="0.15">
      <c r="A2966" s="7" t="s">
        <v>2619</v>
      </c>
      <c r="B2966" s="66">
        <v>45567</v>
      </c>
      <c r="C2966" s="113" t="s">
        <v>2075</v>
      </c>
      <c r="D2966" s="126" t="s">
        <v>4430</v>
      </c>
      <c r="E2966" s="91">
        <v>0</v>
      </c>
      <c r="F2966" s="91">
        <v>21000</v>
      </c>
      <c r="G2966" s="92">
        <f t="shared" si="157"/>
        <v>315108.40999999881</v>
      </c>
      <c r="H2966" s="170"/>
      <c r="I2966" s="94">
        <f t="shared" si="159"/>
        <v>21000</v>
      </c>
      <c r="J2966" s="115">
        <f t="shared" si="158"/>
        <v>45596</v>
      </c>
      <c r="K2966" s="116" t="s">
        <v>1866</v>
      </c>
    </row>
    <row r="2967" spans="1:11" x14ac:dyDescent="0.15">
      <c r="A2967" s="7" t="s">
        <v>2619</v>
      </c>
      <c r="B2967" s="66">
        <v>45567</v>
      </c>
      <c r="C2967" s="113" t="s">
        <v>2045</v>
      </c>
      <c r="D2967" s="126" t="s">
        <v>4431</v>
      </c>
      <c r="E2967" s="91">
        <v>0</v>
      </c>
      <c r="F2967" s="91">
        <v>3800</v>
      </c>
      <c r="G2967" s="92">
        <f t="shared" si="157"/>
        <v>318908.40999999881</v>
      </c>
      <c r="H2967" s="170"/>
      <c r="I2967" s="94">
        <f t="shared" si="159"/>
        <v>3800</v>
      </c>
      <c r="J2967" s="115">
        <f t="shared" si="158"/>
        <v>45596</v>
      </c>
      <c r="K2967" s="116" t="s">
        <v>1866</v>
      </c>
    </row>
    <row r="2968" spans="1:11" x14ac:dyDescent="0.15">
      <c r="A2968" s="7" t="s">
        <v>2619</v>
      </c>
      <c r="B2968" s="66">
        <v>45567</v>
      </c>
      <c r="C2968" s="113" t="s">
        <v>2064</v>
      </c>
      <c r="D2968" s="126" t="s">
        <v>4432</v>
      </c>
      <c r="E2968" s="91">
        <v>0</v>
      </c>
      <c r="F2968" s="91">
        <v>4500</v>
      </c>
      <c r="G2968" s="92">
        <f t="shared" si="157"/>
        <v>323408.40999999881</v>
      </c>
      <c r="H2968" s="170"/>
      <c r="I2968" s="94">
        <f t="shared" si="159"/>
        <v>4500</v>
      </c>
      <c r="J2968" s="115">
        <f t="shared" si="158"/>
        <v>45596</v>
      </c>
      <c r="K2968" s="116" t="s">
        <v>1866</v>
      </c>
    </row>
    <row r="2969" spans="1:11" x14ac:dyDescent="0.15">
      <c r="A2969" s="7" t="s">
        <v>2619</v>
      </c>
      <c r="B2969" s="66">
        <v>45567</v>
      </c>
      <c r="C2969" s="113" t="s">
        <v>2104</v>
      </c>
      <c r="D2969" s="126" t="s">
        <v>4433</v>
      </c>
      <c r="E2969" s="91">
        <v>0</v>
      </c>
      <c r="F2969" s="91">
        <v>9000</v>
      </c>
      <c r="G2969" s="92">
        <f t="shared" si="157"/>
        <v>332408.40999999881</v>
      </c>
      <c r="H2969" s="170"/>
      <c r="I2969" s="94">
        <f t="shared" si="159"/>
        <v>9000</v>
      </c>
      <c r="J2969" s="115">
        <f t="shared" si="158"/>
        <v>45596</v>
      </c>
      <c r="K2969" s="116" t="s">
        <v>1866</v>
      </c>
    </row>
    <row r="2970" spans="1:11" x14ac:dyDescent="0.15">
      <c r="A2970" s="7" t="s">
        <v>2619</v>
      </c>
      <c r="B2970" s="66">
        <v>45567</v>
      </c>
      <c r="C2970" s="113" t="s">
        <v>2106</v>
      </c>
      <c r="D2970" s="126" t="s">
        <v>4434</v>
      </c>
      <c r="E2970" s="91">
        <v>0</v>
      </c>
      <c r="F2970" s="91">
        <v>25000</v>
      </c>
      <c r="G2970" s="92">
        <f t="shared" si="157"/>
        <v>357408.40999999881</v>
      </c>
      <c r="H2970" s="170"/>
      <c r="I2970" s="94">
        <f t="shared" si="159"/>
        <v>25000</v>
      </c>
      <c r="J2970" s="115">
        <f t="shared" si="158"/>
        <v>45596</v>
      </c>
      <c r="K2970" s="116" t="s">
        <v>1866</v>
      </c>
    </row>
    <row r="2971" spans="1:11" x14ac:dyDescent="0.15">
      <c r="A2971" s="7" t="s">
        <v>2619</v>
      </c>
      <c r="B2971" s="66">
        <v>45567</v>
      </c>
      <c r="C2971" s="113" t="s">
        <v>2108</v>
      </c>
      <c r="D2971" s="126" t="s">
        <v>4435</v>
      </c>
      <c r="E2971" s="91">
        <v>0</v>
      </c>
      <c r="F2971" s="91">
        <v>17500</v>
      </c>
      <c r="G2971" s="92">
        <f t="shared" si="157"/>
        <v>374908.40999999881</v>
      </c>
      <c r="H2971" s="170"/>
      <c r="I2971" s="94">
        <f t="shared" si="159"/>
        <v>17500</v>
      </c>
      <c r="J2971" s="115">
        <f t="shared" si="158"/>
        <v>45596</v>
      </c>
      <c r="K2971" s="116" t="s">
        <v>1866</v>
      </c>
    </row>
    <row r="2972" spans="1:11" x14ac:dyDescent="0.15">
      <c r="A2972" s="7" t="s">
        <v>2619</v>
      </c>
      <c r="B2972" s="66">
        <v>45567</v>
      </c>
      <c r="C2972" s="113" t="s">
        <v>2080</v>
      </c>
      <c r="D2972" s="126" t="s">
        <v>4436</v>
      </c>
      <c r="E2972" s="91">
        <v>0</v>
      </c>
      <c r="F2972" s="91">
        <v>10450</v>
      </c>
      <c r="G2972" s="92">
        <f t="shared" si="157"/>
        <v>385358.40999999881</v>
      </c>
      <c r="H2972" s="170"/>
      <c r="I2972" s="94">
        <f t="shared" si="159"/>
        <v>10450</v>
      </c>
      <c r="J2972" s="115">
        <f t="shared" si="158"/>
        <v>45596</v>
      </c>
      <c r="K2972" s="116" t="s">
        <v>1866</v>
      </c>
    </row>
    <row r="2973" spans="1:11" x14ac:dyDescent="0.15">
      <c r="A2973" s="7" t="s">
        <v>2619</v>
      </c>
      <c r="B2973" s="66">
        <v>45567</v>
      </c>
      <c r="C2973" s="113" t="s">
        <v>2111</v>
      </c>
      <c r="D2973" s="126" t="s">
        <v>4437</v>
      </c>
      <c r="E2973" s="91">
        <v>0</v>
      </c>
      <c r="F2973" s="91">
        <v>8500</v>
      </c>
      <c r="G2973" s="92">
        <f t="shared" si="157"/>
        <v>393858.40999999881</v>
      </c>
      <c r="H2973" s="170"/>
      <c r="I2973" s="94">
        <f t="shared" si="159"/>
        <v>8500</v>
      </c>
      <c r="J2973" s="115">
        <f t="shared" si="158"/>
        <v>45596</v>
      </c>
      <c r="K2973" s="116" t="s">
        <v>1866</v>
      </c>
    </row>
    <row r="2974" spans="1:11" x14ac:dyDescent="0.15">
      <c r="A2974" s="7" t="s">
        <v>2619</v>
      </c>
      <c r="B2974" s="66">
        <v>45567</v>
      </c>
      <c r="C2974" s="113" t="s">
        <v>1964</v>
      </c>
      <c r="D2974" s="126" t="s">
        <v>4438</v>
      </c>
      <c r="E2974" s="91">
        <v>0</v>
      </c>
      <c r="F2974" s="91">
        <v>2250</v>
      </c>
      <c r="G2974" s="92">
        <f t="shared" si="157"/>
        <v>396108.40999999881</v>
      </c>
      <c r="H2974" s="170"/>
      <c r="I2974" s="94">
        <f t="shared" si="159"/>
        <v>2250</v>
      </c>
      <c r="J2974" s="115">
        <f t="shared" si="158"/>
        <v>45596</v>
      </c>
      <c r="K2974" s="116" t="s">
        <v>1866</v>
      </c>
    </row>
    <row r="2975" spans="1:11" x14ac:dyDescent="0.15">
      <c r="A2975" s="7" t="s">
        <v>2619</v>
      </c>
      <c r="B2975" s="66">
        <v>45567</v>
      </c>
      <c r="C2975" s="113" t="s">
        <v>2922</v>
      </c>
      <c r="D2975" s="126" t="s">
        <v>4439</v>
      </c>
      <c r="E2975" s="91">
        <v>0</v>
      </c>
      <c r="F2975" s="91">
        <v>1500</v>
      </c>
      <c r="G2975" s="92">
        <f t="shared" si="157"/>
        <v>397608.40999999881</v>
      </c>
      <c r="H2975" s="170"/>
      <c r="I2975" s="94">
        <f t="shared" si="159"/>
        <v>1500</v>
      </c>
      <c r="J2975" s="115">
        <f t="shared" si="158"/>
        <v>45596</v>
      </c>
      <c r="K2975" s="116" t="s">
        <v>1866</v>
      </c>
    </row>
    <row r="2976" spans="1:11" x14ac:dyDescent="0.15">
      <c r="A2976" s="7" t="s">
        <v>2619</v>
      </c>
      <c r="B2976" s="66">
        <v>45567</v>
      </c>
      <c r="C2976" s="113" t="s">
        <v>3577</v>
      </c>
      <c r="D2976" s="126" t="s">
        <v>4440</v>
      </c>
      <c r="E2976" s="91">
        <v>0</v>
      </c>
      <c r="F2976" s="91">
        <v>817.07</v>
      </c>
      <c r="G2976" s="92">
        <f t="shared" si="157"/>
        <v>398425.47999999882</v>
      </c>
      <c r="H2976" s="170"/>
      <c r="I2976" s="94">
        <f t="shared" si="159"/>
        <v>817.07</v>
      </c>
      <c r="J2976" s="115">
        <f t="shared" si="158"/>
        <v>45596</v>
      </c>
      <c r="K2976" s="116" t="s">
        <v>1866</v>
      </c>
    </row>
    <row r="2977" spans="1:11" x14ac:dyDescent="0.15">
      <c r="A2977" s="7" t="s">
        <v>2619</v>
      </c>
      <c r="B2977" s="66">
        <v>45567</v>
      </c>
      <c r="C2977" s="113" t="s">
        <v>1978</v>
      </c>
      <c r="D2977" s="126" t="s">
        <v>4441</v>
      </c>
      <c r="E2977" s="91">
        <v>0</v>
      </c>
      <c r="F2977" s="91">
        <v>5000</v>
      </c>
      <c r="G2977" s="92">
        <f t="shared" si="157"/>
        <v>403425.47999999882</v>
      </c>
      <c r="H2977" s="170"/>
      <c r="I2977" s="94">
        <f t="shared" si="159"/>
        <v>5000</v>
      </c>
      <c r="J2977" s="115">
        <f t="shared" si="158"/>
        <v>45596</v>
      </c>
      <c r="K2977" s="116" t="s">
        <v>1866</v>
      </c>
    </row>
    <row r="2978" spans="1:11" x14ac:dyDescent="0.15">
      <c r="A2978" s="7" t="s">
        <v>2619</v>
      </c>
      <c r="B2978" s="66">
        <v>45567</v>
      </c>
      <c r="C2978" s="113" t="s">
        <v>2628</v>
      </c>
      <c r="D2978" s="126" t="s">
        <v>4442</v>
      </c>
      <c r="E2978" s="91">
        <v>0</v>
      </c>
      <c r="F2978" s="91">
        <v>1600</v>
      </c>
      <c r="G2978" s="92">
        <f t="shared" si="157"/>
        <v>405025.47999999882</v>
      </c>
      <c r="H2978" s="170"/>
      <c r="I2978" s="94">
        <f t="shared" si="159"/>
        <v>1600</v>
      </c>
      <c r="J2978" s="115">
        <f t="shared" si="158"/>
        <v>45596</v>
      </c>
      <c r="K2978" s="116" t="s">
        <v>1866</v>
      </c>
    </row>
    <row r="2979" spans="1:11" x14ac:dyDescent="0.15">
      <c r="A2979" s="7" t="s">
        <v>2619</v>
      </c>
      <c r="B2979" s="66">
        <v>45567</v>
      </c>
      <c r="C2979" s="113" t="s">
        <v>4024</v>
      </c>
      <c r="D2979" s="126" t="s">
        <v>4443</v>
      </c>
      <c r="E2979" s="91">
        <v>0</v>
      </c>
      <c r="F2979" s="91">
        <v>228.48</v>
      </c>
      <c r="G2979" s="92">
        <f t="shared" si="157"/>
        <v>405253.9599999988</v>
      </c>
      <c r="H2979" s="170"/>
      <c r="I2979" s="94">
        <f t="shared" si="159"/>
        <v>228.48</v>
      </c>
      <c r="J2979" s="115">
        <f t="shared" si="158"/>
        <v>45596</v>
      </c>
      <c r="K2979" s="116" t="s">
        <v>1866</v>
      </c>
    </row>
    <row r="2980" spans="1:11" x14ac:dyDescent="0.15">
      <c r="A2980" s="7" t="s">
        <v>2619</v>
      </c>
      <c r="B2980" s="66">
        <v>45567</v>
      </c>
      <c r="C2980" s="113" t="s">
        <v>2636</v>
      </c>
      <c r="D2980" s="126" t="s">
        <v>4444</v>
      </c>
      <c r="E2980" s="91">
        <v>0</v>
      </c>
      <c r="F2980" s="91">
        <v>1860</v>
      </c>
      <c r="G2980" s="92">
        <f t="shared" si="157"/>
        <v>407113.9599999988</v>
      </c>
      <c r="H2980" s="170"/>
      <c r="I2980" s="94">
        <f t="shared" si="159"/>
        <v>1860</v>
      </c>
      <c r="J2980" s="115">
        <f t="shared" si="158"/>
        <v>45596</v>
      </c>
      <c r="K2980" s="116" t="s">
        <v>1866</v>
      </c>
    </row>
    <row r="2981" spans="1:11" x14ac:dyDescent="0.15">
      <c r="A2981" s="7" t="s">
        <v>2619</v>
      </c>
      <c r="B2981" s="66">
        <v>45567</v>
      </c>
      <c r="C2981" s="113" t="s">
        <v>2723</v>
      </c>
      <c r="D2981" s="126" t="s">
        <v>4445</v>
      </c>
      <c r="E2981" s="91">
        <v>0</v>
      </c>
      <c r="F2981" s="91">
        <v>1500</v>
      </c>
      <c r="G2981" s="92">
        <f t="shared" si="157"/>
        <v>408613.9599999988</v>
      </c>
      <c r="H2981" s="170"/>
      <c r="I2981" s="94">
        <f t="shared" si="159"/>
        <v>1500</v>
      </c>
      <c r="J2981" s="115">
        <f t="shared" si="158"/>
        <v>45596</v>
      </c>
      <c r="K2981" s="116" t="s">
        <v>1866</v>
      </c>
    </row>
    <row r="2982" spans="1:11" x14ac:dyDescent="0.15">
      <c r="A2982" s="7" t="s">
        <v>2619</v>
      </c>
      <c r="B2982" s="66">
        <v>45567</v>
      </c>
      <c r="C2982" s="113" t="s">
        <v>2887</v>
      </c>
      <c r="D2982" s="126" t="s">
        <v>4446</v>
      </c>
      <c r="E2982" s="91">
        <v>0</v>
      </c>
      <c r="F2982" s="91">
        <v>2220</v>
      </c>
      <c r="G2982" s="92">
        <f t="shared" si="157"/>
        <v>410833.9599999988</v>
      </c>
      <c r="H2982" s="170"/>
      <c r="I2982" s="94">
        <f t="shared" si="159"/>
        <v>2220</v>
      </c>
      <c r="J2982" s="115">
        <f t="shared" si="158"/>
        <v>45596</v>
      </c>
      <c r="K2982" s="116" t="s">
        <v>1866</v>
      </c>
    </row>
    <row r="2983" spans="1:11" x14ac:dyDescent="0.15">
      <c r="A2983" s="7" t="s">
        <v>2619</v>
      </c>
      <c r="B2983" s="66">
        <v>45567</v>
      </c>
      <c r="C2983" s="113" t="s">
        <v>2119</v>
      </c>
      <c r="D2983" s="126" t="s">
        <v>4447</v>
      </c>
      <c r="E2983" s="91">
        <v>0</v>
      </c>
      <c r="F2983" s="91">
        <v>42000</v>
      </c>
      <c r="G2983" s="92">
        <f t="shared" si="157"/>
        <v>452833.9599999988</v>
      </c>
      <c r="H2983" s="170"/>
      <c r="I2983" s="94">
        <f t="shared" si="159"/>
        <v>42000</v>
      </c>
      <c r="J2983" s="115">
        <f t="shared" si="158"/>
        <v>45596</v>
      </c>
      <c r="K2983" s="116" t="s">
        <v>1866</v>
      </c>
    </row>
    <row r="2984" spans="1:11" x14ac:dyDescent="0.15">
      <c r="A2984" s="7" t="s">
        <v>2619</v>
      </c>
      <c r="B2984" s="66">
        <v>45567</v>
      </c>
      <c r="C2984" s="113" t="s">
        <v>1905</v>
      </c>
      <c r="D2984" s="126" t="s">
        <v>4448</v>
      </c>
      <c r="E2984" s="91">
        <v>40.299999999999997</v>
      </c>
      <c r="F2984" s="91">
        <v>0</v>
      </c>
      <c r="G2984" s="92">
        <f t="shared" ref="G2984:G3047" si="160">G2983+F2984-E2984</f>
        <v>452793.65999999881</v>
      </c>
      <c r="H2984" s="170"/>
      <c r="I2984" s="94">
        <f t="shared" si="159"/>
        <v>-40.299999999999997</v>
      </c>
      <c r="J2984" s="115">
        <f t="shared" ref="J2984:J3047" si="161">EOMONTH(B2984,0)</f>
        <v>45596</v>
      </c>
      <c r="K2984" s="116" t="s">
        <v>1882</v>
      </c>
    </row>
    <row r="2985" spans="1:11" x14ac:dyDescent="0.15">
      <c r="A2985" s="7" t="s">
        <v>2619</v>
      </c>
      <c r="B2985" s="66">
        <v>45567</v>
      </c>
      <c r="C2985" s="113" t="s">
        <v>1905</v>
      </c>
      <c r="D2985" s="126" t="s">
        <v>4449</v>
      </c>
      <c r="E2985" s="91">
        <v>27.93</v>
      </c>
      <c r="F2985" s="91">
        <v>0</v>
      </c>
      <c r="G2985" s="92">
        <f t="shared" si="160"/>
        <v>452765.72999999882</v>
      </c>
      <c r="H2985" s="170"/>
      <c r="I2985" s="94">
        <f t="shared" si="159"/>
        <v>-27.93</v>
      </c>
      <c r="J2985" s="115">
        <f t="shared" si="161"/>
        <v>45596</v>
      </c>
      <c r="K2985" s="116" t="s">
        <v>1882</v>
      </c>
    </row>
    <row r="2986" spans="1:11" x14ac:dyDescent="0.15">
      <c r="A2986" s="7" t="s">
        <v>2619</v>
      </c>
      <c r="B2986" s="66">
        <v>45567</v>
      </c>
      <c r="C2986" s="113" t="s">
        <v>1905</v>
      </c>
      <c r="D2986" s="126" t="s">
        <v>4450</v>
      </c>
      <c r="E2986" s="91">
        <v>414.33</v>
      </c>
      <c r="F2986" s="91">
        <v>0</v>
      </c>
      <c r="G2986" s="92">
        <f t="shared" si="160"/>
        <v>452351.3999999988</v>
      </c>
      <c r="H2986" s="170"/>
      <c r="I2986" s="94">
        <f t="shared" si="159"/>
        <v>-414.33</v>
      </c>
      <c r="J2986" s="115">
        <f t="shared" si="161"/>
        <v>45596</v>
      </c>
      <c r="K2986" s="116" t="s">
        <v>1882</v>
      </c>
    </row>
    <row r="2987" spans="1:11" x14ac:dyDescent="0.15">
      <c r="A2987" s="7" t="s">
        <v>2619</v>
      </c>
      <c r="B2987" s="66">
        <v>45567</v>
      </c>
      <c r="C2987" s="113" t="s">
        <v>1905</v>
      </c>
      <c r="D2987" s="126" t="s">
        <v>4451</v>
      </c>
      <c r="E2987" s="91">
        <v>193.82</v>
      </c>
      <c r="F2987" s="91">
        <v>0</v>
      </c>
      <c r="G2987" s="92">
        <f t="shared" si="160"/>
        <v>452157.57999999879</v>
      </c>
      <c r="H2987" s="170"/>
      <c r="I2987" s="94">
        <f t="shared" si="159"/>
        <v>-193.82</v>
      </c>
      <c r="J2987" s="115">
        <f t="shared" si="161"/>
        <v>45596</v>
      </c>
      <c r="K2987" s="116" t="s">
        <v>1882</v>
      </c>
    </row>
    <row r="2988" spans="1:11" x14ac:dyDescent="0.15">
      <c r="A2988" s="7" t="s">
        <v>2619</v>
      </c>
      <c r="B2988" s="66">
        <v>45567</v>
      </c>
      <c r="C2988" s="113" t="s">
        <v>1905</v>
      </c>
      <c r="D2988" s="126" t="s">
        <v>4452</v>
      </c>
      <c r="E2988" s="91">
        <v>12</v>
      </c>
      <c r="F2988" s="91">
        <v>0</v>
      </c>
      <c r="G2988" s="92">
        <f t="shared" si="160"/>
        <v>452145.57999999879</v>
      </c>
      <c r="H2988" s="170"/>
      <c r="I2988" s="94">
        <f t="shared" si="159"/>
        <v>-12</v>
      </c>
      <c r="J2988" s="115">
        <f t="shared" si="161"/>
        <v>45596</v>
      </c>
      <c r="K2988" s="116" t="s">
        <v>1882</v>
      </c>
    </row>
    <row r="2989" spans="1:11" x14ac:dyDescent="0.15">
      <c r="A2989" s="7" t="s">
        <v>2619</v>
      </c>
      <c r="B2989" s="66">
        <v>45567</v>
      </c>
      <c r="C2989" s="113" t="s">
        <v>1905</v>
      </c>
      <c r="D2989" s="126" t="s">
        <v>4453</v>
      </c>
      <c r="E2989" s="91">
        <v>35.08</v>
      </c>
      <c r="F2989" s="91">
        <v>0</v>
      </c>
      <c r="G2989" s="92">
        <f t="shared" si="160"/>
        <v>452110.49999999878</v>
      </c>
      <c r="H2989" s="170"/>
      <c r="I2989" s="94">
        <f t="shared" si="159"/>
        <v>-35.08</v>
      </c>
      <c r="J2989" s="115">
        <f t="shared" si="161"/>
        <v>45596</v>
      </c>
      <c r="K2989" s="116" t="s">
        <v>1882</v>
      </c>
    </row>
    <row r="2990" spans="1:11" x14ac:dyDescent="0.15">
      <c r="A2990" s="7" t="s">
        <v>2619</v>
      </c>
      <c r="B2990" s="66">
        <v>45567</v>
      </c>
      <c r="C2990" s="113" t="s">
        <v>1905</v>
      </c>
      <c r="D2990" s="126" t="s">
        <v>4454</v>
      </c>
      <c r="E2990" s="91">
        <v>33.44</v>
      </c>
      <c r="F2990" s="91">
        <v>0</v>
      </c>
      <c r="G2990" s="92">
        <f t="shared" si="160"/>
        <v>452077.05999999878</v>
      </c>
      <c r="H2990" s="170"/>
      <c r="I2990" s="94">
        <f t="shared" si="159"/>
        <v>-33.44</v>
      </c>
      <c r="J2990" s="115">
        <f t="shared" si="161"/>
        <v>45596</v>
      </c>
      <c r="K2990" s="116" t="s">
        <v>1882</v>
      </c>
    </row>
    <row r="2991" spans="1:11" x14ac:dyDescent="0.15">
      <c r="A2991" s="7" t="s">
        <v>2619</v>
      </c>
      <c r="B2991" s="66">
        <v>45567</v>
      </c>
      <c r="C2991" s="113" t="s">
        <v>1905</v>
      </c>
      <c r="D2991" s="126" t="s">
        <v>4455</v>
      </c>
      <c r="E2991" s="91">
        <v>11.42</v>
      </c>
      <c r="F2991" s="91">
        <v>0</v>
      </c>
      <c r="G2991" s="92">
        <f t="shared" si="160"/>
        <v>452065.63999999879</v>
      </c>
      <c r="H2991" s="170"/>
      <c r="I2991" s="94">
        <f t="shared" si="159"/>
        <v>-11.42</v>
      </c>
      <c r="J2991" s="115">
        <f t="shared" si="161"/>
        <v>45596</v>
      </c>
      <c r="K2991" s="116" t="s">
        <v>1882</v>
      </c>
    </row>
    <row r="2992" spans="1:11" x14ac:dyDescent="0.15">
      <c r="A2992" s="7" t="s">
        <v>2619</v>
      </c>
      <c r="B2992" s="66">
        <v>45567</v>
      </c>
      <c r="C2992" s="113" t="s">
        <v>1905</v>
      </c>
      <c r="D2992" s="126" t="s">
        <v>4456</v>
      </c>
      <c r="E2992" s="91">
        <v>222.53</v>
      </c>
      <c r="F2992" s="91">
        <v>0</v>
      </c>
      <c r="G2992" s="92">
        <f t="shared" si="160"/>
        <v>451843.10999999876</v>
      </c>
      <c r="H2992" s="170"/>
      <c r="I2992" s="94">
        <f t="shared" si="159"/>
        <v>-222.53</v>
      </c>
      <c r="J2992" s="115">
        <f t="shared" si="161"/>
        <v>45596</v>
      </c>
      <c r="K2992" s="116" t="s">
        <v>1882</v>
      </c>
    </row>
    <row r="2993" spans="1:11" x14ac:dyDescent="0.15">
      <c r="A2993" s="7" t="s">
        <v>2619</v>
      </c>
      <c r="B2993" s="66">
        <v>45567</v>
      </c>
      <c r="C2993" s="113" t="s">
        <v>1905</v>
      </c>
      <c r="D2993" s="126" t="s">
        <v>4457</v>
      </c>
      <c r="E2993" s="91">
        <v>241.68</v>
      </c>
      <c r="F2993" s="91">
        <v>0</v>
      </c>
      <c r="G2993" s="92">
        <f t="shared" si="160"/>
        <v>451601.42999999877</v>
      </c>
      <c r="H2993" s="170"/>
      <c r="I2993" s="94">
        <f t="shared" si="159"/>
        <v>-241.68</v>
      </c>
      <c r="J2993" s="115">
        <f t="shared" si="161"/>
        <v>45596</v>
      </c>
      <c r="K2993" s="116" t="s">
        <v>1882</v>
      </c>
    </row>
    <row r="2994" spans="1:11" x14ac:dyDescent="0.15">
      <c r="A2994" s="7" t="s">
        <v>2619</v>
      </c>
      <c r="B2994" s="66">
        <v>45567</v>
      </c>
      <c r="C2994" s="113" t="s">
        <v>1905</v>
      </c>
      <c r="D2994" s="126" t="s">
        <v>4458</v>
      </c>
      <c r="E2994" s="91">
        <v>355.32</v>
      </c>
      <c r="F2994" s="91">
        <v>0</v>
      </c>
      <c r="G2994" s="92">
        <f t="shared" si="160"/>
        <v>451246.10999999876</v>
      </c>
      <c r="H2994" s="170"/>
      <c r="I2994" s="94">
        <f t="shared" si="159"/>
        <v>-355.32</v>
      </c>
      <c r="J2994" s="115">
        <f t="shared" si="161"/>
        <v>45596</v>
      </c>
      <c r="K2994" s="116" t="s">
        <v>1882</v>
      </c>
    </row>
    <row r="2995" spans="1:11" x14ac:dyDescent="0.15">
      <c r="A2995" s="7" t="s">
        <v>2619</v>
      </c>
      <c r="B2995" s="66">
        <v>45567</v>
      </c>
      <c r="C2995" s="113" t="s">
        <v>1905</v>
      </c>
      <c r="D2995" s="126" t="s">
        <v>4459</v>
      </c>
      <c r="E2995" s="91">
        <v>91.65</v>
      </c>
      <c r="F2995" s="91">
        <v>0</v>
      </c>
      <c r="G2995" s="92">
        <f t="shared" si="160"/>
        <v>451154.45999999874</v>
      </c>
      <c r="H2995" s="170"/>
      <c r="I2995" s="94">
        <f t="shared" si="159"/>
        <v>-91.65</v>
      </c>
      <c r="J2995" s="115">
        <f t="shared" si="161"/>
        <v>45596</v>
      </c>
      <c r="K2995" s="116" t="s">
        <v>1882</v>
      </c>
    </row>
    <row r="2996" spans="1:11" x14ac:dyDescent="0.15">
      <c r="A2996" s="7" t="s">
        <v>2619</v>
      </c>
      <c r="B2996" s="66">
        <v>45567</v>
      </c>
      <c r="C2996" s="113" t="s">
        <v>1905</v>
      </c>
      <c r="D2996" s="126" t="s">
        <v>4460</v>
      </c>
      <c r="E2996" s="91">
        <v>136.71</v>
      </c>
      <c r="F2996" s="91">
        <v>0</v>
      </c>
      <c r="G2996" s="92">
        <f t="shared" si="160"/>
        <v>451017.74999999872</v>
      </c>
      <c r="H2996" s="170"/>
      <c r="I2996" s="94">
        <f t="shared" si="159"/>
        <v>-136.71</v>
      </c>
      <c r="J2996" s="115">
        <f t="shared" si="161"/>
        <v>45596</v>
      </c>
      <c r="K2996" s="116" t="s">
        <v>1882</v>
      </c>
    </row>
    <row r="2997" spans="1:11" x14ac:dyDescent="0.15">
      <c r="A2997" s="7" t="s">
        <v>2619</v>
      </c>
      <c r="B2997" s="66">
        <v>45567</v>
      </c>
      <c r="C2997" s="113" t="s">
        <v>1905</v>
      </c>
      <c r="D2997" s="126" t="s">
        <v>4461</v>
      </c>
      <c r="E2997" s="91">
        <v>777.64</v>
      </c>
      <c r="F2997" s="91">
        <v>0</v>
      </c>
      <c r="G2997" s="92">
        <f t="shared" si="160"/>
        <v>450240.10999999871</v>
      </c>
      <c r="H2997" s="170"/>
      <c r="I2997" s="94">
        <f t="shared" si="159"/>
        <v>-777.64</v>
      </c>
      <c r="J2997" s="115">
        <f t="shared" si="161"/>
        <v>45596</v>
      </c>
      <c r="K2997" s="116" t="s">
        <v>1882</v>
      </c>
    </row>
    <row r="2998" spans="1:11" x14ac:dyDescent="0.15">
      <c r="A2998" s="7" t="s">
        <v>2619</v>
      </c>
      <c r="B2998" s="66">
        <v>45567</v>
      </c>
      <c r="C2998" s="113" t="s">
        <v>1905</v>
      </c>
      <c r="D2998" s="126" t="s">
        <v>4462</v>
      </c>
      <c r="E2998" s="91">
        <v>27.89</v>
      </c>
      <c r="F2998" s="91">
        <v>0</v>
      </c>
      <c r="G2998" s="92">
        <f t="shared" si="160"/>
        <v>450212.21999999869</v>
      </c>
      <c r="H2998" s="170"/>
      <c r="I2998" s="94">
        <f t="shared" si="159"/>
        <v>-27.89</v>
      </c>
      <c r="J2998" s="115">
        <f t="shared" si="161"/>
        <v>45596</v>
      </c>
      <c r="K2998" s="116" t="s">
        <v>1882</v>
      </c>
    </row>
    <row r="2999" spans="1:11" x14ac:dyDescent="0.15">
      <c r="A2999" s="7" t="s">
        <v>2619</v>
      </c>
      <c r="B2999" s="66">
        <v>45567</v>
      </c>
      <c r="C2999" s="113" t="s">
        <v>1905</v>
      </c>
      <c r="D2999" s="126" t="s">
        <v>4463</v>
      </c>
      <c r="E2999" s="91">
        <v>23.15</v>
      </c>
      <c r="F2999" s="91">
        <v>0</v>
      </c>
      <c r="G2999" s="92">
        <f t="shared" si="160"/>
        <v>450189.06999999867</v>
      </c>
      <c r="H2999" s="170"/>
      <c r="I2999" s="94">
        <f t="shared" si="159"/>
        <v>-23.15</v>
      </c>
      <c r="J2999" s="115">
        <f t="shared" si="161"/>
        <v>45596</v>
      </c>
      <c r="K2999" s="116" t="s">
        <v>1882</v>
      </c>
    </row>
    <row r="3000" spans="1:11" x14ac:dyDescent="0.15">
      <c r="A3000" s="7" t="s">
        <v>2619</v>
      </c>
      <c r="B3000" s="66">
        <v>45567</v>
      </c>
      <c r="C3000" s="113" t="s">
        <v>1905</v>
      </c>
      <c r="D3000" s="126" t="s">
        <v>4464</v>
      </c>
      <c r="E3000" s="91">
        <v>21.83</v>
      </c>
      <c r="F3000" s="91">
        <v>0</v>
      </c>
      <c r="G3000" s="92">
        <f t="shared" si="160"/>
        <v>450167.23999999865</v>
      </c>
      <c r="H3000" s="170"/>
      <c r="I3000" s="94">
        <f t="shared" si="159"/>
        <v>-21.83</v>
      </c>
      <c r="J3000" s="115">
        <f t="shared" si="161"/>
        <v>45596</v>
      </c>
      <c r="K3000" s="116" t="s">
        <v>1882</v>
      </c>
    </row>
    <row r="3001" spans="1:11" x14ac:dyDescent="0.15">
      <c r="A3001" s="7" t="s">
        <v>2619</v>
      </c>
      <c r="B3001" s="66">
        <v>45567</v>
      </c>
      <c r="C3001" s="113" t="s">
        <v>1905</v>
      </c>
      <c r="D3001" s="126" t="s">
        <v>4465</v>
      </c>
      <c r="E3001" s="91">
        <v>124.01</v>
      </c>
      <c r="F3001" s="91">
        <v>0</v>
      </c>
      <c r="G3001" s="92">
        <f t="shared" si="160"/>
        <v>450043.22999999864</v>
      </c>
      <c r="H3001" s="170"/>
      <c r="I3001" s="94">
        <f t="shared" si="159"/>
        <v>-124.01</v>
      </c>
      <c r="J3001" s="115">
        <f t="shared" si="161"/>
        <v>45596</v>
      </c>
      <c r="K3001" s="116" t="s">
        <v>1882</v>
      </c>
    </row>
    <row r="3002" spans="1:11" x14ac:dyDescent="0.15">
      <c r="A3002" s="7" t="s">
        <v>2619</v>
      </c>
      <c r="B3002" s="66">
        <v>45567</v>
      </c>
      <c r="C3002" s="113" t="s">
        <v>1905</v>
      </c>
      <c r="D3002" s="126" t="s">
        <v>4466</v>
      </c>
      <c r="E3002" s="91">
        <v>29.25</v>
      </c>
      <c r="F3002" s="91">
        <v>0</v>
      </c>
      <c r="G3002" s="92">
        <f t="shared" si="160"/>
        <v>450013.97999999864</v>
      </c>
      <c r="H3002" s="170"/>
      <c r="I3002" s="94">
        <f t="shared" si="159"/>
        <v>-29.25</v>
      </c>
      <c r="J3002" s="115">
        <f t="shared" si="161"/>
        <v>45596</v>
      </c>
      <c r="K3002" s="116" t="s">
        <v>1882</v>
      </c>
    </row>
    <row r="3003" spans="1:11" x14ac:dyDescent="0.15">
      <c r="A3003" s="7" t="s">
        <v>2619</v>
      </c>
      <c r="B3003" s="66">
        <v>45567</v>
      </c>
      <c r="C3003" s="113" t="s">
        <v>1870</v>
      </c>
      <c r="D3003" s="126"/>
      <c r="E3003" s="91">
        <v>3028.85</v>
      </c>
      <c r="F3003" s="91">
        <v>0</v>
      </c>
      <c r="G3003" s="92">
        <f t="shared" si="160"/>
        <v>446985.12999999867</v>
      </c>
      <c r="H3003" s="170"/>
      <c r="I3003" s="94">
        <f t="shared" si="159"/>
        <v>-3028.85</v>
      </c>
      <c r="J3003" s="115">
        <f t="shared" si="161"/>
        <v>45596</v>
      </c>
      <c r="K3003" s="116" t="s">
        <v>1866</v>
      </c>
    </row>
    <row r="3004" spans="1:11" x14ac:dyDescent="0.15">
      <c r="A3004" s="7" t="s">
        <v>2619</v>
      </c>
      <c r="B3004" s="66">
        <v>45567</v>
      </c>
      <c r="C3004" s="113" t="s">
        <v>2091</v>
      </c>
      <c r="D3004" s="126" t="s">
        <v>4467</v>
      </c>
      <c r="E3004" s="91">
        <v>0</v>
      </c>
      <c r="F3004" s="91">
        <v>3500</v>
      </c>
      <c r="G3004" s="92">
        <f t="shared" si="160"/>
        <v>450485.12999999867</v>
      </c>
      <c r="H3004" s="170"/>
      <c r="I3004" s="94">
        <f t="shared" si="159"/>
        <v>3500</v>
      </c>
      <c r="J3004" s="115">
        <f t="shared" si="161"/>
        <v>45596</v>
      </c>
      <c r="K3004" s="116" t="s">
        <v>1866</v>
      </c>
    </row>
    <row r="3005" spans="1:11" x14ac:dyDescent="0.15">
      <c r="A3005" s="7" t="s">
        <v>2622</v>
      </c>
      <c r="B3005" s="66">
        <v>45567</v>
      </c>
      <c r="C3005" s="113" t="s">
        <v>1905</v>
      </c>
      <c r="D3005" s="126" t="s">
        <v>4468</v>
      </c>
      <c r="E3005" s="91">
        <v>5472.12</v>
      </c>
      <c r="F3005" s="91">
        <v>0</v>
      </c>
      <c r="G3005" s="92">
        <f t="shared" si="160"/>
        <v>445013.00999999867</v>
      </c>
      <c r="H3005" s="170"/>
      <c r="I3005" s="94">
        <f t="shared" si="159"/>
        <v>-5472.12</v>
      </c>
      <c r="J3005" s="115">
        <f t="shared" si="161"/>
        <v>45596</v>
      </c>
      <c r="K3005" s="116" t="s">
        <v>1882</v>
      </c>
    </row>
    <row r="3006" spans="1:11" x14ac:dyDescent="0.15">
      <c r="A3006" s="7" t="s">
        <v>2620</v>
      </c>
      <c r="B3006" s="66">
        <v>45567</v>
      </c>
      <c r="C3006" s="113" t="s">
        <v>2020</v>
      </c>
      <c r="D3006" s="126" t="s">
        <v>4469</v>
      </c>
      <c r="E3006" s="91">
        <v>0</v>
      </c>
      <c r="F3006" s="91">
        <v>4347.8599999999997</v>
      </c>
      <c r="G3006" s="92">
        <f t="shared" si="160"/>
        <v>449360.86999999866</v>
      </c>
      <c r="H3006" s="170"/>
      <c r="I3006" s="94">
        <f t="shared" si="159"/>
        <v>4347.8599999999997</v>
      </c>
      <c r="J3006" s="115">
        <f t="shared" si="161"/>
        <v>45596</v>
      </c>
      <c r="K3006" s="116" t="s">
        <v>2175</v>
      </c>
    </row>
    <row r="3007" spans="1:11" x14ac:dyDescent="0.15">
      <c r="A3007" s="7" t="s">
        <v>2620</v>
      </c>
      <c r="B3007" s="66">
        <v>45567</v>
      </c>
      <c r="C3007" s="113" t="s">
        <v>2075</v>
      </c>
      <c r="D3007" s="126" t="s">
        <v>4470</v>
      </c>
      <c r="E3007" s="91">
        <v>0</v>
      </c>
      <c r="F3007" s="91">
        <v>7816.38</v>
      </c>
      <c r="G3007" s="92">
        <f t="shared" si="160"/>
        <v>457177.24999999866</v>
      </c>
      <c r="H3007" s="170"/>
      <c r="I3007" s="94">
        <f t="shared" si="159"/>
        <v>7816.38</v>
      </c>
      <c r="J3007" s="115">
        <f t="shared" si="161"/>
        <v>45596</v>
      </c>
      <c r="K3007" s="116" t="s">
        <v>2175</v>
      </c>
    </row>
    <row r="3008" spans="1:11" x14ac:dyDescent="0.15">
      <c r="A3008" s="7" t="s">
        <v>2620</v>
      </c>
      <c r="B3008" s="66">
        <v>45567</v>
      </c>
      <c r="C3008" s="113" t="s">
        <v>2045</v>
      </c>
      <c r="D3008" s="126" t="s">
        <v>4471</v>
      </c>
      <c r="E3008" s="91">
        <v>0</v>
      </c>
      <c r="F3008" s="91">
        <v>3810.48</v>
      </c>
      <c r="G3008" s="92">
        <f t="shared" si="160"/>
        <v>460987.72999999864</v>
      </c>
      <c r="H3008" s="170"/>
      <c r="I3008" s="94">
        <f t="shared" si="159"/>
        <v>3810.48</v>
      </c>
      <c r="J3008" s="115">
        <f t="shared" si="161"/>
        <v>45596</v>
      </c>
      <c r="K3008" s="116" t="s">
        <v>2175</v>
      </c>
    </row>
    <row r="3009" spans="1:11" x14ac:dyDescent="0.15">
      <c r="A3009" s="7" t="s">
        <v>2620</v>
      </c>
      <c r="B3009" s="66">
        <v>45567</v>
      </c>
      <c r="C3009" s="113" t="s">
        <v>2104</v>
      </c>
      <c r="D3009" s="126" t="s">
        <v>4472</v>
      </c>
      <c r="E3009" s="91">
        <v>0</v>
      </c>
      <c r="F3009" s="91">
        <v>6253.1</v>
      </c>
      <c r="G3009" s="92">
        <f t="shared" si="160"/>
        <v>467240.82999999862</v>
      </c>
      <c r="H3009" s="170"/>
      <c r="I3009" s="94">
        <f t="shared" si="159"/>
        <v>6253.1</v>
      </c>
      <c r="J3009" s="115">
        <f t="shared" si="161"/>
        <v>45596</v>
      </c>
      <c r="K3009" s="116" t="s">
        <v>2175</v>
      </c>
    </row>
    <row r="3010" spans="1:11" x14ac:dyDescent="0.15">
      <c r="A3010" s="7" t="s">
        <v>2620</v>
      </c>
      <c r="B3010" s="66">
        <v>45567</v>
      </c>
      <c r="C3010" s="113" t="s">
        <v>1905</v>
      </c>
      <c r="D3010" s="126" t="s">
        <v>4473</v>
      </c>
      <c r="E3010" s="91">
        <v>405.01</v>
      </c>
      <c r="F3010" s="91">
        <v>0</v>
      </c>
      <c r="G3010" s="92">
        <f t="shared" si="160"/>
        <v>466835.81999999861</v>
      </c>
      <c r="H3010" s="170"/>
      <c r="I3010" s="94">
        <f t="shared" si="159"/>
        <v>-405.01</v>
      </c>
      <c r="J3010" s="115">
        <f t="shared" si="161"/>
        <v>45596</v>
      </c>
      <c r="K3010" s="116" t="s">
        <v>1882</v>
      </c>
    </row>
    <row r="3011" spans="1:11" x14ac:dyDescent="0.15">
      <c r="A3011" s="7" t="s">
        <v>2620</v>
      </c>
      <c r="B3011" s="66">
        <v>45567</v>
      </c>
      <c r="C3011" s="113" t="s">
        <v>1905</v>
      </c>
      <c r="D3011" s="126" t="s">
        <v>4474</v>
      </c>
      <c r="E3011" s="91">
        <v>3214.38</v>
      </c>
      <c r="F3011" s="91">
        <v>0</v>
      </c>
      <c r="G3011" s="92">
        <f t="shared" si="160"/>
        <v>463621.43999999861</v>
      </c>
      <c r="H3011" s="170"/>
      <c r="I3011" s="94">
        <f t="shared" si="159"/>
        <v>-3214.38</v>
      </c>
      <c r="J3011" s="115">
        <f t="shared" si="161"/>
        <v>45596</v>
      </c>
      <c r="K3011" s="116" t="s">
        <v>1882</v>
      </c>
    </row>
    <row r="3012" spans="1:11" x14ac:dyDescent="0.15">
      <c r="A3012" s="7" t="s">
        <v>2620</v>
      </c>
      <c r="B3012" s="66">
        <v>45567</v>
      </c>
      <c r="C3012" s="113" t="s">
        <v>1905</v>
      </c>
      <c r="D3012" s="126" t="s">
        <v>4475</v>
      </c>
      <c r="E3012" s="91">
        <v>3995.1</v>
      </c>
      <c r="F3012" s="91">
        <v>0</v>
      </c>
      <c r="G3012" s="92">
        <f t="shared" si="160"/>
        <v>459626.33999999863</v>
      </c>
      <c r="H3012" s="170"/>
      <c r="I3012" s="94">
        <f t="shared" si="159"/>
        <v>-3995.1</v>
      </c>
      <c r="J3012" s="115">
        <f t="shared" si="161"/>
        <v>45596</v>
      </c>
      <c r="K3012" s="116" t="s">
        <v>1882</v>
      </c>
    </row>
    <row r="3013" spans="1:11" x14ac:dyDescent="0.15">
      <c r="A3013" s="7" t="s">
        <v>2620</v>
      </c>
      <c r="B3013" s="66">
        <v>45567</v>
      </c>
      <c r="C3013" s="113" t="s">
        <v>1905</v>
      </c>
      <c r="D3013" s="126" t="s">
        <v>4476</v>
      </c>
      <c r="E3013" s="91">
        <v>1177.8499999999999</v>
      </c>
      <c r="F3013" s="91">
        <v>0</v>
      </c>
      <c r="G3013" s="92">
        <f t="shared" si="160"/>
        <v>458448.48999999865</v>
      </c>
      <c r="H3013" s="170"/>
      <c r="I3013" s="94">
        <f t="shared" si="159"/>
        <v>-1177.8499999999999</v>
      </c>
      <c r="J3013" s="115">
        <f t="shared" si="161"/>
        <v>45596</v>
      </c>
      <c r="K3013" s="116" t="s">
        <v>1882</v>
      </c>
    </row>
    <row r="3014" spans="1:11" x14ac:dyDescent="0.15">
      <c r="A3014" s="7" t="s">
        <v>2620</v>
      </c>
      <c r="B3014" s="66">
        <v>45567</v>
      </c>
      <c r="C3014" s="113" t="s">
        <v>1905</v>
      </c>
      <c r="D3014" s="126" t="s">
        <v>4477</v>
      </c>
      <c r="E3014" s="91">
        <v>2851.31</v>
      </c>
      <c r="F3014" s="91">
        <v>0</v>
      </c>
      <c r="G3014" s="92">
        <f t="shared" si="160"/>
        <v>455597.17999999865</v>
      </c>
      <c r="H3014" s="170"/>
      <c r="I3014" s="94">
        <f t="shared" si="159"/>
        <v>-2851.31</v>
      </c>
      <c r="J3014" s="115">
        <f t="shared" si="161"/>
        <v>45596</v>
      </c>
      <c r="K3014" s="116" t="s">
        <v>1882</v>
      </c>
    </row>
    <row r="3015" spans="1:11" x14ac:dyDescent="0.15">
      <c r="A3015" s="7" t="s">
        <v>2620</v>
      </c>
      <c r="B3015" s="66">
        <v>45567</v>
      </c>
      <c r="C3015" s="113" t="s">
        <v>2111</v>
      </c>
      <c r="D3015" s="126" t="s">
        <v>4478</v>
      </c>
      <c r="E3015" s="91">
        <v>0</v>
      </c>
      <c r="F3015" s="91">
        <v>6350.81</v>
      </c>
      <c r="G3015" s="92">
        <f t="shared" si="160"/>
        <v>461947.98999999865</v>
      </c>
      <c r="H3015" s="170"/>
      <c r="I3015" s="94">
        <f t="shared" ref="I3015:I3078" si="162">-E3015+F3015</f>
        <v>6350.81</v>
      </c>
      <c r="J3015" s="115">
        <f t="shared" si="161"/>
        <v>45596</v>
      </c>
      <c r="K3015" s="116" t="s">
        <v>2175</v>
      </c>
    </row>
    <row r="3016" spans="1:11" x14ac:dyDescent="0.15">
      <c r="A3016" s="7" t="s">
        <v>2620</v>
      </c>
      <c r="B3016" s="66">
        <v>45567</v>
      </c>
      <c r="C3016" s="113" t="s">
        <v>2108</v>
      </c>
      <c r="D3016" s="126" t="s">
        <v>4479</v>
      </c>
      <c r="E3016" s="91">
        <v>0</v>
      </c>
      <c r="F3016" s="91">
        <v>5210.91</v>
      </c>
      <c r="G3016" s="92">
        <f t="shared" si="160"/>
        <v>467158.89999999863</v>
      </c>
      <c r="H3016" s="170"/>
      <c r="I3016" s="94">
        <f t="shared" si="162"/>
        <v>5210.91</v>
      </c>
      <c r="J3016" s="115">
        <f t="shared" si="161"/>
        <v>45596</v>
      </c>
      <c r="K3016" s="116" t="s">
        <v>2175</v>
      </c>
    </row>
    <row r="3017" spans="1:11" x14ac:dyDescent="0.15">
      <c r="A3017" s="7" t="s">
        <v>2620</v>
      </c>
      <c r="B3017" s="66">
        <v>45567</v>
      </c>
      <c r="C3017" s="113" t="s">
        <v>2106</v>
      </c>
      <c r="D3017" s="126" t="s">
        <v>4480</v>
      </c>
      <c r="E3017" s="91">
        <v>0</v>
      </c>
      <c r="F3017" s="91">
        <v>19715.62</v>
      </c>
      <c r="G3017" s="92">
        <f t="shared" si="160"/>
        <v>486874.51999999862</v>
      </c>
      <c r="H3017" s="170"/>
      <c r="I3017" s="94">
        <f t="shared" si="162"/>
        <v>19715.62</v>
      </c>
      <c r="J3017" s="115">
        <f t="shared" si="161"/>
        <v>45596</v>
      </c>
      <c r="K3017" s="116" t="s">
        <v>2175</v>
      </c>
    </row>
    <row r="3018" spans="1:11" x14ac:dyDescent="0.15">
      <c r="A3018" s="7" t="s">
        <v>2622</v>
      </c>
      <c r="B3018" s="66">
        <v>45567</v>
      </c>
      <c r="C3018" s="113" t="s">
        <v>1892</v>
      </c>
      <c r="D3018" s="126" t="s">
        <v>1893</v>
      </c>
      <c r="E3018" s="91">
        <v>14609</v>
      </c>
      <c r="F3018" s="91">
        <v>0</v>
      </c>
      <c r="G3018" s="92">
        <f t="shared" si="160"/>
        <v>472265.51999999862</v>
      </c>
      <c r="H3018" s="170"/>
      <c r="I3018" s="94">
        <f t="shared" si="162"/>
        <v>-14609</v>
      </c>
      <c r="J3018" s="115">
        <f t="shared" si="161"/>
        <v>45596</v>
      </c>
      <c r="K3018" s="116" t="s">
        <v>1878</v>
      </c>
    </row>
    <row r="3019" spans="1:11" x14ac:dyDescent="0.15">
      <c r="A3019" s="7" t="s">
        <v>2620</v>
      </c>
      <c r="B3019" s="66">
        <v>45567</v>
      </c>
      <c r="C3019" s="113" t="s">
        <v>1870</v>
      </c>
      <c r="D3019" s="126"/>
      <c r="E3019" s="91">
        <v>3028.85</v>
      </c>
      <c r="F3019" s="91">
        <v>0</v>
      </c>
      <c r="G3019" s="92">
        <f t="shared" si="160"/>
        <v>469236.66999999864</v>
      </c>
      <c r="H3019" s="170"/>
      <c r="I3019" s="94">
        <f t="shared" si="162"/>
        <v>-3028.85</v>
      </c>
      <c r="J3019" s="115">
        <f t="shared" si="161"/>
        <v>45596</v>
      </c>
      <c r="K3019" s="116" t="s">
        <v>1866</v>
      </c>
    </row>
    <row r="3020" spans="1:11" x14ac:dyDescent="0.15">
      <c r="A3020" s="7" t="s">
        <v>2620</v>
      </c>
      <c r="B3020" s="66">
        <v>45567</v>
      </c>
      <c r="C3020" s="113" t="s">
        <v>1870</v>
      </c>
      <c r="D3020" s="126"/>
      <c r="E3020" s="91">
        <v>0</v>
      </c>
      <c r="F3020" s="91">
        <v>3028.85</v>
      </c>
      <c r="G3020" s="92">
        <f t="shared" si="160"/>
        <v>472265.51999999862</v>
      </c>
      <c r="H3020" s="170"/>
      <c r="I3020" s="94">
        <f t="shared" si="162"/>
        <v>3028.85</v>
      </c>
      <c r="J3020" s="115">
        <f t="shared" si="161"/>
        <v>45596</v>
      </c>
      <c r="K3020" s="116" t="s">
        <v>1866</v>
      </c>
    </row>
    <row r="3021" spans="1:11" x14ac:dyDescent="0.15">
      <c r="A3021" s="7" t="s">
        <v>2622</v>
      </c>
      <c r="B3021" s="66">
        <v>45568</v>
      </c>
      <c r="C3021" s="113" t="s">
        <v>2148</v>
      </c>
      <c r="D3021" s="126" t="s">
        <v>4481</v>
      </c>
      <c r="E3021" s="91">
        <v>2430.0100000000002</v>
      </c>
      <c r="F3021" s="91">
        <v>0</v>
      </c>
      <c r="G3021" s="92">
        <f t="shared" si="160"/>
        <v>469835.50999999861</v>
      </c>
      <c r="H3021" s="170"/>
      <c r="I3021" s="94">
        <f t="shared" si="162"/>
        <v>-2430.0100000000002</v>
      </c>
      <c r="J3021" s="115">
        <f t="shared" si="161"/>
        <v>45596</v>
      </c>
      <c r="K3021" s="116" t="s">
        <v>1877</v>
      </c>
    </row>
    <row r="3022" spans="1:11" x14ac:dyDescent="0.15">
      <c r="A3022" s="7" t="s">
        <v>2622</v>
      </c>
      <c r="B3022" s="66">
        <v>45568</v>
      </c>
      <c r="C3022" s="113" t="s">
        <v>4360</v>
      </c>
      <c r="D3022" s="126" t="s">
        <v>4482</v>
      </c>
      <c r="E3022" s="91">
        <v>4586.84</v>
      </c>
      <c r="F3022" s="91">
        <v>0</v>
      </c>
      <c r="G3022" s="92">
        <f t="shared" si="160"/>
        <v>465248.66999999859</v>
      </c>
      <c r="H3022" s="170"/>
      <c r="I3022" s="94">
        <f t="shared" si="162"/>
        <v>-4586.84</v>
      </c>
      <c r="J3022" s="115">
        <f t="shared" si="161"/>
        <v>45596</v>
      </c>
      <c r="K3022" s="116" t="s">
        <v>1880</v>
      </c>
    </row>
    <row r="3023" spans="1:11" x14ac:dyDescent="0.15">
      <c r="A3023" s="7" t="s">
        <v>2622</v>
      </c>
      <c r="B3023" s="66">
        <v>45568</v>
      </c>
      <c r="C3023" s="113" t="s">
        <v>1912</v>
      </c>
      <c r="D3023" s="126" t="s">
        <v>4483</v>
      </c>
      <c r="E3023" s="91">
        <v>9600</v>
      </c>
      <c r="F3023" s="91">
        <v>0</v>
      </c>
      <c r="G3023" s="92">
        <f t="shared" si="160"/>
        <v>455648.66999999859</v>
      </c>
      <c r="H3023" s="170"/>
      <c r="I3023" s="94">
        <f t="shared" si="162"/>
        <v>-9600</v>
      </c>
      <c r="J3023" s="115">
        <f t="shared" si="161"/>
        <v>45596</v>
      </c>
      <c r="K3023" s="116" t="s">
        <v>1872</v>
      </c>
    </row>
    <row r="3024" spans="1:11" x14ac:dyDescent="0.15">
      <c r="A3024" s="7" t="s">
        <v>2622</v>
      </c>
      <c r="B3024" s="66">
        <v>45568</v>
      </c>
      <c r="C3024" s="113" t="s">
        <v>3408</v>
      </c>
      <c r="D3024" s="126" t="s">
        <v>4484</v>
      </c>
      <c r="E3024" s="91">
        <v>384</v>
      </c>
      <c r="F3024" s="91">
        <v>0</v>
      </c>
      <c r="G3024" s="92">
        <f t="shared" si="160"/>
        <v>455264.66999999859</v>
      </c>
      <c r="H3024" s="170"/>
      <c r="I3024" s="94">
        <f t="shared" si="162"/>
        <v>-384</v>
      </c>
      <c r="J3024" s="115">
        <f t="shared" si="161"/>
        <v>45596</v>
      </c>
      <c r="K3024" s="116" t="s">
        <v>1875</v>
      </c>
    </row>
    <row r="3025" spans="1:11" x14ac:dyDescent="0.15">
      <c r="A3025" s="7" t="s">
        <v>2622</v>
      </c>
      <c r="B3025" s="66">
        <v>45568</v>
      </c>
      <c r="C3025" s="113" t="s">
        <v>3408</v>
      </c>
      <c r="D3025" s="126" t="s">
        <v>4485</v>
      </c>
      <c r="E3025" s="91">
        <v>832.8</v>
      </c>
      <c r="F3025" s="91">
        <v>0</v>
      </c>
      <c r="G3025" s="92">
        <f t="shared" si="160"/>
        <v>454431.8699999986</v>
      </c>
      <c r="H3025" s="170"/>
      <c r="I3025" s="94">
        <f t="shared" si="162"/>
        <v>-832.8</v>
      </c>
      <c r="J3025" s="115">
        <f t="shared" si="161"/>
        <v>45596</v>
      </c>
      <c r="K3025" s="116" t="s">
        <v>1875</v>
      </c>
    </row>
    <row r="3026" spans="1:11" x14ac:dyDescent="0.15">
      <c r="A3026" s="7" t="s">
        <v>2620</v>
      </c>
      <c r="B3026" s="66">
        <v>45568</v>
      </c>
      <c r="C3026" s="113" t="s">
        <v>2144</v>
      </c>
      <c r="D3026" s="126" t="s">
        <v>4486</v>
      </c>
      <c r="E3026" s="91">
        <v>5743.2</v>
      </c>
      <c r="F3026" s="91">
        <v>0</v>
      </c>
      <c r="G3026" s="92">
        <f t="shared" si="160"/>
        <v>448688.66999999859</v>
      </c>
      <c r="H3026" s="170"/>
      <c r="I3026" s="94">
        <f t="shared" si="162"/>
        <v>-5743.2</v>
      </c>
      <c r="J3026" s="115">
        <f t="shared" si="161"/>
        <v>45596</v>
      </c>
      <c r="K3026" s="116" t="s">
        <v>1877</v>
      </c>
    </row>
    <row r="3027" spans="1:11" x14ac:dyDescent="0.15">
      <c r="A3027" s="7" t="s">
        <v>2620</v>
      </c>
      <c r="B3027" s="66">
        <v>45568</v>
      </c>
      <c r="C3027" s="113" t="s">
        <v>2153</v>
      </c>
      <c r="D3027" s="126" t="s">
        <v>4487</v>
      </c>
      <c r="E3027" s="91">
        <v>26.4</v>
      </c>
      <c r="F3027" s="91">
        <v>0</v>
      </c>
      <c r="G3027" s="92">
        <f t="shared" si="160"/>
        <v>448662.26999999856</v>
      </c>
      <c r="H3027" s="170"/>
      <c r="I3027" s="94">
        <f t="shared" si="162"/>
        <v>-26.4</v>
      </c>
      <c r="J3027" s="115">
        <f t="shared" si="161"/>
        <v>45596</v>
      </c>
      <c r="K3027" s="116" t="s">
        <v>1873</v>
      </c>
    </row>
    <row r="3028" spans="1:11" x14ac:dyDescent="0.15">
      <c r="A3028" s="7" t="s">
        <v>2620</v>
      </c>
      <c r="B3028" s="66">
        <v>45568</v>
      </c>
      <c r="C3028" s="113" t="s">
        <v>1912</v>
      </c>
      <c r="D3028" s="126" t="s">
        <v>4488</v>
      </c>
      <c r="E3028" s="91">
        <v>11994</v>
      </c>
      <c r="F3028" s="91">
        <v>0</v>
      </c>
      <c r="G3028" s="92">
        <f t="shared" si="160"/>
        <v>436668.26999999856</v>
      </c>
      <c r="H3028" s="170"/>
      <c r="I3028" s="94">
        <f t="shared" si="162"/>
        <v>-11994</v>
      </c>
      <c r="J3028" s="115">
        <f t="shared" si="161"/>
        <v>45596</v>
      </c>
      <c r="K3028" s="116" t="s">
        <v>1877</v>
      </c>
    </row>
    <row r="3029" spans="1:11" x14ac:dyDescent="0.15">
      <c r="A3029" s="7" t="s">
        <v>2620</v>
      </c>
      <c r="B3029" s="66">
        <v>45568</v>
      </c>
      <c r="C3029" s="113" t="s">
        <v>1912</v>
      </c>
      <c r="D3029" s="126" t="s">
        <v>4489</v>
      </c>
      <c r="E3029" s="91">
        <v>2350.89</v>
      </c>
      <c r="F3029" s="91">
        <v>0</v>
      </c>
      <c r="G3029" s="92">
        <f t="shared" si="160"/>
        <v>434317.37999999855</v>
      </c>
      <c r="H3029" s="170"/>
      <c r="I3029" s="94">
        <f t="shared" si="162"/>
        <v>-2350.89</v>
      </c>
      <c r="J3029" s="115">
        <f t="shared" si="161"/>
        <v>45596</v>
      </c>
      <c r="K3029" s="116" t="s">
        <v>1873</v>
      </c>
    </row>
    <row r="3030" spans="1:11" x14ac:dyDescent="0.15">
      <c r="A3030" s="7" t="s">
        <v>2620</v>
      </c>
      <c r="B3030" s="66">
        <v>45568</v>
      </c>
      <c r="C3030" s="113" t="s">
        <v>1912</v>
      </c>
      <c r="D3030" s="126" t="s">
        <v>4490</v>
      </c>
      <c r="E3030" s="91">
        <v>5130</v>
      </c>
      <c r="F3030" s="91">
        <v>0</v>
      </c>
      <c r="G3030" s="92">
        <f t="shared" si="160"/>
        <v>429187.37999999855</v>
      </c>
      <c r="H3030" s="170"/>
      <c r="I3030" s="94">
        <f t="shared" si="162"/>
        <v>-5130</v>
      </c>
      <c r="J3030" s="115">
        <f t="shared" si="161"/>
        <v>45596</v>
      </c>
      <c r="K3030" s="116" t="s">
        <v>1886</v>
      </c>
    </row>
    <row r="3031" spans="1:11" x14ac:dyDescent="0.15">
      <c r="A3031" s="7" t="s">
        <v>2620</v>
      </c>
      <c r="B3031" s="66">
        <v>45568</v>
      </c>
      <c r="C3031" s="113" t="s">
        <v>1939</v>
      </c>
      <c r="D3031" s="126" t="s">
        <v>4491</v>
      </c>
      <c r="E3031" s="91">
        <v>104.94</v>
      </c>
      <c r="F3031" s="91">
        <v>0</v>
      </c>
      <c r="G3031" s="92">
        <f t="shared" si="160"/>
        <v>429082.43999999855</v>
      </c>
      <c r="H3031" s="170"/>
      <c r="I3031" s="94">
        <f t="shared" si="162"/>
        <v>-104.94</v>
      </c>
      <c r="J3031" s="115">
        <f t="shared" si="161"/>
        <v>45596</v>
      </c>
      <c r="K3031" s="116" t="s">
        <v>1882</v>
      </c>
    </row>
    <row r="3032" spans="1:11" x14ac:dyDescent="0.15">
      <c r="A3032" s="7" t="s">
        <v>2620</v>
      </c>
      <c r="B3032" s="66">
        <v>45568</v>
      </c>
      <c r="C3032" s="113" t="s">
        <v>1912</v>
      </c>
      <c r="D3032" s="126" t="s">
        <v>4492</v>
      </c>
      <c r="E3032" s="91">
        <v>5922</v>
      </c>
      <c r="F3032" s="91">
        <v>0</v>
      </c>
      <c r="G3032" s="92">
        <f t="shared" si="160"/>
        <v>423160.43999999855</v>
      </c>
      <c r="H3032" s="170"/>
      <c r="I3032" s="94">
        <f t="shared" si="162"/>
        <v>-5922</v>
      </c>
      <c r="J3032" s="115">
        <f t="shared" si="161"/>
        <v>45596</v>
      </c>
      <c r="K3032" s="116" t="s">
        <v>1877</v>
      </c>
    </row>
    <row r="3033" spans="1:11" x14ac:dyDescent="0.15">
      <c r="A3033" s="7" t="s">
        <v>2620</v>
      </c>
      <c r="B3033" s="66">
        <v>45568</v>
      </c>
      <c r="C3033" s="113" t="s">
        <v>2153</v>
      </c>
      <c r="D3033" s="126" t="s">
        <v>4493</v>
      </c>
      <c r="E3033" s="91">
        <v>3194.18</v>
      </c>
      <c r="F3033" s="91">
        <v>0</v>
      </c>
      <c r="G3033" s="92">
        <f t="shared" si="160"/>
        <v>419966.25999999855</v>
      </c>
      <c r="H3033" s="170"/>
      <c r="I3033" s="94">
        <f t="shared" si="162"/>
        <v>-3194.18</v>
      </c>
      <c r="J3033" s="115">
        <f t="shared" si="161"/>
        <v>45596</v>
      </c>
      <c r="K3033" s="116" t="s">
        <v>1873</v>
      </c>
    </row>
    <row r="3034" spans="1:11" x14ac:dyDescent="0.15">
      <c r="A3034" s="7" t="s">
        <v>2620</v>
      </c>
      <c r="B3034" s="66">
        <v>45568</v>
      </c>
      <c r="C3034" s="113" t="s">
        <v>1912</v>
      </c>
      <c r="D3034" s="126" t="s">
        <v>4494</v>
      </c>
      <c r="E3034" s="91">
        <v>202.76</v>
      </c>
      <c r="F3034" s="91">
        <v>0</v>
      </c>
      <c r="G3034" s="92">
        <f t="shared" si="160"/>
        <v>419763.49999999854</v>
      </c>
      <c r="H3034" s="170"/>
      <c r="I3034" s="94">
        <f t="shared" si="162"/>
        <v>-202.76</v>
      </c>
      <c r="J3034" s="115">
        <f t="shared" si="161"/>
        <v>45596</v>
      </c>
      <c r="K3034" s="116" t="s">
        <v>1877</v>
      </c>
    </row>
    <row r="3035" spans="1:11" x14ac:dyDescent="0.15">
      <c r="A3035" s="7" t="s">
        <v>2620</v>
      </c>
      <c r="B3035" s="66">
        <v>45568</v>
      </c>
      <c r="C3035" s="113" t="s">
        <v>1912</v>
      </c>
      <c r="D3035" s="126" t="s">
        <v>4495</v>
      </c>
      <c r="E3035" s="91">
        <v>3268.34</v>
      </c>
      <c r="F3035" s="91">
        <v>0</v>
      </c>
      <c r="G3035" s="92">
        <f t="shared" si="160"/>
        <v>416495.15999999852</v>
      </c>
      <c r="H3035" s="170"/>
      <c r="I3035" s="94">
        <f t="shared" si="162"/>
        <v>-3268.34</v>
      </c>
      <c r="J3035" s="115">
        <f t="shared" si="161"/>
        <v>45596</v>
      </c>
      <c r="K3035" s="116" t="s">
        <v>1877</v>
      </c>
    </row>
    <row r="3036" spans="1:11" x14ac:dyDescent="0.15">
      <c r="A3036" s="7" t="s">
        <v>2620</v>
      </c>
      <c r="B3036" s="66">
        <v>45568</v>
      </c>
      <c r="C3036" s="113" t="s">
        <v>3163</v>
      </c>
      <c r="D3036" s="126" t="s">
        <v>4496</v>
      </c>
      <c r="E3036" s="91">
        <v>1155</v>
      </c>
      <c r="F3036" s="91">
        <v>0</v>
      </c>
      <c r="G3036" s="92">
        <f t="shared" si="160"/>
        <v>415340.15999999852</v>
      </c>
      <c r="H3036" s="170"/>
      <c r="I3036" s="94">
        <f t="shared" si="162"/>
        <v>-1155</v>
      </c>
      <c r="J3036" s="115">
        <f t="shared" si="161"/>
        <v>45596</v>
      </c>
      <c r="K3036" s="116" t="s">
        <v>1877</v>
      </c>
    </row>
    <row r="3037" spans="1:11" x14ac:dyDescent="0.15">
      <c r="A3037" s="7" t="s">
        <v>2620</v>
      </c>
      <c r="B3037" s="66">
        <v>45568</v>
      </c>
      <c r="C3037" s="113" t="s">
        <v>2153</v>
      </c>
      <c r="D3037" s="126" t="s">
        <v>4497</v>
      </c>
      <c r="E3037" s="91">
        <v>1177.6199999999999</v>
      </c>
      <c r="F3037" s="91">
        <v>0</v>
      </c>
      <c r="G3037" s="92">
        <f t="shared" si="160"/>
        <v>414162.53999999852</v>
      </c>
      <c r="H3037" s="170"/>
      <c r="I3037" s="94">
        <f t="shared" si="162"/>
        <v>-1177.6199999999999</v>
      </c>
      <c r="J3037" s="115">
        <f t="shared" si="161"/>
        <v>45596</v>
      </c>
      <c r="K3037" s="116" t="s">
        <v>1873</v>
      </c>
    </row>
    <row r="3038" spans="1:11" x14ac:dyDescent="0.15">
      <c r="A3038" s="7" t="s">
        <v>2620</v>
      </c>
      <c r="B3038" s="66">
        <v>45568</v>
      </c>
      <c r="C3038" s="113" t="s">
        <v>4360</v>
      </c>
      <c r="D3038" s="126" t="s">
        <v>4498</v>
      </c>
      <c r="E3038" s="91">
        <v>35281.33</v>
      </c>
      <c r="F3038" s="91">
        <v>0</v>
      </c>
      <c r="G3038" s="92">
        <f t="shared" si="160"/>
        <v>378881.20999999851</v>
      </c>
      <c r="H3038" s="170"/>
      <c r="I3038" s="94">
        <f t="shared" si="162"/>
        <v>-35281.33</v>
      </c>
      <c r="J3038" s="115">
        <f t="shared" si="161"/>
        <v>45596</v>
      </c>
      <c r="K3038" s="116" t="s">
        <v>1880</v>
      </c>
    </row>
    <row r="3039" spans="1:11" x14ac:dyDescent="0.15">
      <c r="A3039" s="7" t="s">
        <v>2619</v>
      </c>
      <c r="B3039" s="66">
        <v>45568</v>
      </c>
      <c r="C3039" s="113" t="s">
        <v>1892</v>
      </c>
      <c r="D3039" s="126" t="s">
        <v>3586</v>
      </c>
      <c r="E3039" s="91">
        <v>560</v>
      </c>
      <c r="F3039" s="91">
        <v>0</v>
      </c>
      <c r="G3039" s="92">
        <f t="shared" si="160"/>
        <v>378321.20999999851</v>
      </c>
      <c r="H3039" s="170"/>
      <c r="I3039" s="94">
        <f t="shared" si="162"/>
        <v>-560</v>
      </c>
      <c r="J3039" s="115">
        <f t="shared" si="161"/>
        <v>45596</v>
      </c>
      <c r="K3039" s="116" t="s">
        <v>1878</v>
      </c>
    </row>
    <row r="3040" spans="1:11" x14ac:dyDescent="0.15">
      <c r="A3040" s="7" t="s">
        <v>2619</v>
      </c>
      <c r="B3040" s="66">
        <v>45568</v>
      </c>
      <c r="C3040" s="113" t="s">
        <v>1912</v>
      </c>
      <c r="D3040" s="126" t="s">
        <v>4499</v>
      </c>
      <c r="E3040" s="91">
        <v>960</v>
      </c>
      <c r="F3040" s="91">
        <v>0</v>
      </c>
      <c r="G3040" s="92">
        <f t="shared" si="160"/>
        <v>377361.20999999851</v>
      </c>
      <c r="H3040" s="170"/>
      <c r="I3040" s="94">
        <f t="shared" si="162"/>
        <v>-960</v>
      </c>
      <c r="J3040" s="115">
        <f t="shared" si="161"/>
        <v>45596</v>
      </c>
      <c r="K3040" s="116" t="s">
        <v>1877</v>
      </c>
    </row>
    <row r="3041" spans="1:11" x14ac:dyDescent="0.15">
      <c r="A3041" s="7" t="s">
        <v>2619</v>
      </c>
      <c r="B3041" s="66">
        <v>45568</v>
      </c>
      <c r="C3041" s="113" t="s">
        <v>2144</v>
      </c>
      <c r="D3041" s="126" t="s">
        <v>4500</v>
      </c>
      <c r="E3041" s="91">
        <v>4597.6899999999996</v>
      </c>
      <c r="F3041" s="91">
        <v>0</v>
      </c>
      <c r="G3041" s="92">
        <f t="shared" si="160"/>
        <v>372763.51999999851</v>
      </c>
      <c r="H3041" s="170"/>
      <c r="I3041" s="94">
        <f t="shared" si="162"/>
        <v>-4597.6899999999996</v>
      </c>
      <c r="J3041" s="115">
        <f t="shared" si="161"/>
        <v>45596</v>
      </c>
      <c r="K3041" s="116" t="s">
        <v>1877</v>
      </c>
    </row>
    <row r="3042" spans="1:11" x14ac:dyDescent="0.15">
      <c r="A3042" s="7" t="s">
        <v>2619</v>
      </c>
      <c r="B3042" s="66">
        <v>45568</v>
      </c>
      <c r="C3042" s="113" t="s">
        <v>1912</v>
      </c>
      <c r="D3042" s="126" t="s">
        <v>4501</v>
      </c>
      <c r="E3042" s="91">
        <v>2353.92</v>
      </c>
      <c r="F3042" s="91">
        <v>0</v>
      </c>
      <c r="G3042" s="92">
        <f t="shared" si="160"/>
        <v>370409.59999999852</v>
      </c>
      <c r="H3042" s="170"/>
      <c r="I3042" s="94">
        <f t="shared" si="162"/>
        <v>-2353.92</v>
      </c>
      <c r="J3042" s="115">
        <f t="shared" si="161"/>
        <v>45596</v>
      </c>
      <c r="K3042" s="116" t="s">
        <v>1877</v>
      </c>
    </row>
    <row r="3043" spans="1:11" x14ac:dyDescent="0.15">
      <c r="A3043" s="7" t="s">
        <v>2619</v>
      </c>
      <c r="B3043" s="66">
        <v>45568</v>
      </c>
      <c r="C3043" s="113" t="s">
        <v>1912</v>
      </c>
      <c r="D3043" s="126" t="s">
        <v>4502</v>
      </c>
      <c r="E3043" s="91">
        <v>4920</v>
      </c>
      <c r="F3043" s="91">
        <v>0</v>
      </c>
      <c r="G3043" s="92">
        <f t="shared" si="160"/>
        <v>365489.59999999852</v>
      </c>
      <c r="H3043" s="170"/>
      <c r="I3043" s="94">
        <f t="shared" si="162"/>
        <v>-4920</v>
      </c>
      <c r="J3043" s="115">
        <f t="shared" si="161"/>
        <v>45596</v>
      </c>
      <c r="K3043" s="116" t="s">
        <v>1877</v>
      </c>
    </row>
    <row r="3044" spans="1:11" x14ac:dyDescent="0.15">
      <c r="A3044" s="7" t="s">
        <v>2619</v>
      </c>
      <c r="B3044" s="66">
        <v>45568</v>
      </c>
      <c r="C3044" s="113" t="s">
        <v>1912</v>
      </c>
      <c r="D3044" s="126" t="s">
        <v>4503</v>
      </c>
      <c r="E3044" s="91">
        <v>2247.3000000000002</v>
      </c>
      <c r="F3044" s="91">
        <v>0</v>
      </c>
      <c r="G3044" s="92">
        <f t="shared" si="160"/>
        <v>363242.29999999853</v>
      </c>
      <c r="H3044" s="170"/>
      <c r="I3044" s="94">
        <f t="shared" si="162"/>
        <v>-2247.3000000000002</v>
      </c>
      <c r="J3044" s="115">
        <f t="shared" si="161"/>
        <v>45596</v>
      </c>
      <c r="K3044" s="116" t="s">
        <v>1877</v>
      </c>
    </row>
    <row r="3045" spans="1:11" x14ac:dyDescent="0.15">
      <c r="A3045" s="7" t="s">
        <v>2619</v>
      </c>
      <c r="B3045" s="66">
        <v>45568</v>
      </c>
      <c r="C3045" s="113" t="s">
        <v>1912</v>
      </c>
      <c r="D3045" s="126" t="s">
        <v>4504</v>
      </c>
      <c r="E3045" s="91">
        <v>6480</v>
      </c>
      <c r="F3045" s="91">
        <v>0</v>
      </c>
      <c r="G3045" s="92">
        <f t="shared" si="160"/>
        <v>356762.29999999853</v>
      </c>
      <c r="H3045" s="170"/>
      <c r="I3045" s="94">
        <f t="shared" si="162"/>
        <v>-6480</v>
      </c>
      <c r="J3045" s="115">
        <f t="shared" si="161"/>
        <v>45596</v>
      </c>
      <c r="K3045" s="116" t="s">
        <v>1877</v>
      </c>
    </row>
    <row r="3046" spans="1:11" x14ac:dyDescent="0.15">
      <c r="A3046" s="7" t="s">
        <v>2619</v>
      </c>
      <c r="B3046" s="66">
        <v>45568</v>
      </c>
      <c r="C3046" s="113" t="s">
        <v>2871</v>
      </c>
      <c r="D3046" s="126" t="s">
        <v>4505</v>
      </c>
      <c r="E3046" s="91">
        <v>6420.96</v>
      </c>
      <c r="F3046" s="91">
        <v>0</v>
      </c>
      <c r="G3046" s="92">
        <f t="shared" si="160"/>
        <v>350341.33999999851</v>
      </c>
      <c r="H3046" s="170"/>
      <c r="I3046" s="94">
        <f t="shared" si="162"/>
        <v>-6420.96</v>
      </c>
      <c r="J3046" s="115">
        <f t="shared" si="161"/>
        <v>45596</v>
      </c>
      <c r="K3046" s="116" t="s">
        <v>13</v>
      </c>
    </row>
    <row r="3047" spans="1:11" x14ac:dyDescent="0.15">
      <c r="A3047" s="7" t="s">
        <v>2619</v>
      </c>
      <c r="B3047" s="66">
        <v>45568</v>
      </c>
      <c r="C3047" s="113" t="s">
        <v>1912</v>
      </c>
      <c r="D3047" s="126" t="s">
        <v>4506</v>
      </c>
      <c r="E3047" s="91">
        <v>3645.2</v>
      </c>
      <c r="F3047" s="91">
        <v>0</v>
      </c>
      <c r="G3047" s="92">
        <f t="shared" si="160"/>
        <v>346696.1399999985</v>
      </c>
      <c r="H3047" s="170"/>
      <c r="I3047" s="94">
        <f t="shared" si="162"/>
        <v>-3645.2</v>
      </c>
      <c r="J3047" s="115">
        <f t="shared" si="161"/>
        <v>45596</v>
      </c>
      <c r="K3047" s="116" t="s">
        <v>1877</v>
      </c>
    </row>
    <row r="3048" spans="1:11" x14ac:dyDescent="0.15">
      <c r="A3048" s="7" t="s">
        <v>2619</v>
      </c>
      <c r="B3048" s="66">
        <v>45568</v>
      </c>
      <c r="C3048" s="113" t="s">
        <v>1912</v>
      </c>
      <c r="D3048" s="126" t="s">
        <v>4507</v>
      </c>
      <c r="E3048" s="91">
        <v>9240</v>
      </c>
      <c r="F3048" s="91">
        <v>0</v>
      </c>
      <c r="G3048" s="92">
        <f t="shared" ref="G3048:G3111" si="163">G3047+F3048-E3048</f>
        <v>337456.1399999985</v>
      </c>
      <c r="H3048" s="170"/>
      <c r="I3048" s="94">
        <f t="shared" si="162"/>
        <v>-9240</v>
      </c>
      <c r="J3048" s="115">
        <f t="shared" ref="J3048:J3111" si="164">EOMONTH(B3048,0)</f>
        <v>45596</v>
      </c>
      <c r="K3048" s="116" t="s">
        <v>1877</v>
      </c>
    </row>
    <row r="3049" spans="1:11" x14ac:dyDescent="0.15">
      <c r="A3049" s="7" t="s">
        <v>2619</v>
      </c>
      <c r="B3049" s="66">
        <v>45568</v>
      </c>
      <c r="C3049" s="113" t="s">
        <v>2144</v>
      </c>
      <c r="D3049" s="126" t="s">
        <v>4508</v>
      </c>
      <c r="E3049" s="91">
        <v>5235.6000000000004</v>
      </c>
      <c r="F3049" s="91">
        <v>0</v>
      </c>
      <c r="G3049" s="92">
        <f t="shared" si="163"/>
        <v>332220.53999999852</v>
      </c>
      <c r="H3049" s="170"/>
      <c r="I3049" s="94">
        <f t="shared" si="162"/>
        <v>-5235.6000000000004</v>
      </c>
      <c r="J3049" s="115">
        <f t="shared" si="164"/>
        <v>45596</v>
      </c>
      <c r="K3049" s="116" t="s">
        <v>1877</v>
      </c>
    </row>
    <row r="3050" spans="1:11" x14ac:dyDescent="0.15">
      <c r="A3050" s="7" t="s">
        <v>2619</v>
      </c>
      <c r="B3050" s="66">
        <v>45568</v>
      </c>
      <c r="C3050" s="113" t="s">
        <v>2144</v>
      </c>
      <c r="D3050" s="126" t="s">
        <v>4509</v>
      </c>
      <c r="E3050" s="91">
        <v>4680</v>
      </c>
      <c r="F3050" s="91">
        <v>0</v>
      </c>
      <c r="G3050" s="92">
        <f t="shared" si="163"/>
        <v>327540.53999999852</v>
      </c>
      <c r="H3050" s="170"/>
      <c r="I3050" s="94">
        <f t="shared" si="162"/>
        <v>-4680</v>
      </c>
      <c r="J3050" s="115">
        <f t="shared" si="164"/>
        <v>45596</v>
      </c>
      <c r="K3050" s="116" t="s">
        <v>1877</v>
      </c>
    </row>
    <row r="3051" spans="1:11" x14ac:dyDescent="0.15">
      <c r="A3051" s="7" t="s">
        <v>2619</v>
      </c>
      <c r="B3051" s="66">
        <v>45568</v>
      </c>
      <c r="C3051" s="113" t="s">
        <v>2871</v>
      </c>
      <c r="D3051" s="126" t="s">
        <v>4510</v>
      </c>
      <c r="E3051" s="91">
        <v>6420.96</v>
      </c>
      <c r="F3051" s="91">
        <v>0</v>
      </c>
      <c r="G3051" s="92">
        <f t="shared" si="163"/>
        <v>321119.5799999985</v>
      </c>
      <c r="H3051" s="170"/>
      <c r="I3051" s="94">
        <f t="shared" si="162"/>
        <v>-6420.96</v>
      </c>
      <c r="J3051" s="115">
        <f t="shared" si="164"/>
        <v>45596</v>
      </c>
      <c r="K3051" s="116" t="s">
        <v>13</v>
      </c>
    </row>
    <row r="3052" spans="1:11" x14ac:dyDescent="0.15">
      <c r="A3052" s="7" t="s">
        <v>2619</v>
      </c>
      <c r="B3052" s="66">
        <v>45568</v>
      </c>
      <c r="C3052" s="113" t="s">
        <v>1912</v>
      </c>
      <c r="D3052" s="126" t="s">
        <v>4511</v>
      </c>
      <c r="E3052" s="91">
        <v>4920</v>
      </c>
      <c r="F3052" s="91">
        <v>0</v>
      </c>
      <c r="G3052" s="92">
        <f t="shared" si="163"/>
        <v>316199.5799999985</v>
      </c>
      <c r="H3052" s="170"/>
      <c r="I3052" s="94">
        <f t="shared" si="162"/>
        <v>-4920</v>
      </c>
      <c r="J3052" s="115">
        <f t="shared" si="164"/>
        <v>45596</v>
      </c>
      <c r="K3052" s="116" t="s">
        <v>1877</v>
      </c>
    </row>
    <row r="3053" spans="1:11" x14ac:dyDescent="0.15">
      <c r="A3053" s="7" t="s">
        <v>2619</v>
      </c>
      <c r="B3053" s="66">
        <v>45568</v>
      </c>
      <c r="C3053" s="113" t="s">
        <v>1912</v>
      </c>
      <c r="D3053" s="126" t="s">
        <v>4512</v>
      </c>
      <c r="E3053" s="91">
        <v>2154</v>
      </c>
      <c r="F3053" s="91">
        <v>0</v>
      </c>
      <c r="G3053" s="92">
        <f t="shared" si="163"/>
        <v>314045.5799999985</v>
      </c>
      <c r="H3053" s="170"/>
      <c r="I3053" s="94">
        <f t="shared" si="162"/>
        <v>-2154</v>
      </c>
      <c r="J3053" s="115">
        <f t="shared" si="164"/>
        <v>45596</v>
      </c>
      <c r="K3053" s="116" t="s">
        <v>1877</v>
      </c>
    </row>
    <row r="3054" spans="1:11" x14ac:dyDescent="0.15">
      <c r="A3054" s="7" t="s">
        <v>2619</v>
      </c>
      <c r="B3054" s="66">
        <v>45568</v>
      </c>
      <c r="C3054" s="113" t="s">
        <v>1912</v>
      </c>
      <c r="D3054" s="126" t="s">
        <v>4513</v>
      </c>
      <c r="E3054" s="91">
        <v>665.28</v>
      </c>
      <c r="F3054" s="91">
        <v>0</v>
      </c>
      <c r="G3054" s="92">
        <f t="shared" si="163"/>
        <v>313380.29999999847</v>
      </c>
      <c r="H3054" s="170"/>
      <c r="I3054" s="94">
        <f t="shared" si="162"/>
        <v>-665.28</v>
      </c>
      <c r="J3054" s="115">
        <f t="shared" si="164"/>
        <v>45596</v>
      </c>
      <c r="K3054" s="116" t="s">
        <v>1877</v>
      </c>
    </row>
    <row r="3055" spans="1:11" x14ac:dyDescent="0.15">
      <c r="A3055" s="7" t="s">
        <v>2619</v>
      </c>
      <c r="B3055" s="66">
        <v>45568</v>
      </c>
      <c r="C3055" s="113" t="s">
        <v>2144</v>
      </c>
      <c r="D3055" s="126" t="s">
        <v>4514</v>
      </c>
      <c r="E3055" s="91">
        <v>390</v>
      </c>
      <c r="F3055" s="91">
        <v>0</v>
      </c>
      <c r="G3055" s="92">
        <f t="shared" si="163"/>
        <v>312990.29999999847</v>
      </c>
      <c r="H3055" s="170"/>
      <c r="I3055" s="94">
        <f t="shared" si="162"/>
        <v>-390</v>
      </c>
      <c r="J3055" s="115">
        <f t="shared" si="164"/>
        <v>45596</v>
      </c>
      <c r="K3055" s="116" t="s">
        <v>1877</v>
      </c>
    </row>
    <row r="3056" spans="1:11" x14ac:dyDescent="0.15">
      <c r="A3056" s="7" t="s">
        <v>2619</v>
      </c>
      <c r="B3056" s="66">
        <v>45569</v>
      </c>
      <c r="C3056" s="113" t="s">
        <v>2073</v>
      </c>
      <c r="D3056" s="126" t="s">
        <v>4515</v>
      </c>
      <c r="E3056" s="91">
        <v>0</v>
      </c>
      <c r="F3056" s="91">
        <v>1500</v>
      </c>
      <c r="G3056" s="92">
        <f t="shared" si="163"/>
        <v>314490.29999999847</v>
      </c>
      <c r="H3056" s="170"/>
      <c r="I3056" s="94">
        <f t="shared" si="162"/>
        <v>1500</v>
      </c>
      <c r="J3056" s="115">
        <f t="shared" si="164"/>
        <v>45596</v>
      </c>
      <c r="K3056" s="116" t="s">
        <v>1866</v>
      </c>
    </row>
    <row r="3057" spans="1:11" x14ac:dyDescent="0.15">
      <c r="A3057" s="7" t="s">
        <v>2619</v>
      </c>
      <c r="B3057" s="66">
        <v>45569</v>
      </c>
      <c r="C3057" s="113" t="s">
        <v>1962</v>
      </c>
      <c r="D3057" s="126" t="s">
        <v>4516</v>
      </c>
      <c r="E3057" s="91">
        <v>0</v>
      </c>
      <c r="F3057" s="91">
        <v>2400</v>
      </c>
      <c r="G3057" s="92">
        <f t="shared" si="163"/>
        <v>316890.29999999847</v>
      </c>
      <c r="H3057" s="170"/>
      <c r="I3057" s="94">
        <f t="shared" si="162"/>
        <v>2400</v>
      </c>
      <c r="J3057" s="115">
        <f t="shared" si="164"/>
        <v>45596</v>
      </c>
      <c r="K3057" s="116" t="s">
        <v>1866</v>
      </c>
    </row>
    <row r="3058" spans="1:11" x14ac:dyDescent="0.15">
      <c r="A3058" s="7" t="s">
        <v>2619</v>
      </c>
      <c r="B3058" s="66">
        <v>45569</v>
      </c>
      <c r="C3058" s="113" t="s">
        <v>2704</v>
      </c>
      <c r="D3058" s="126" t="s">
        <v>4517</v>
      </c>
      <c r="E3058" s="91">
        <v>0</v>
      </c>
      <c r="F3058" s="91">
        <v>31500</v>
      </c>
      <c r="G3058" s="92">
        <f t="shared" si="163"/>
        <v>348390.29999999847</v>
      </c>
      <c r="H3058" s="170"/>
      <c r="I3058" s="94">
        <f t="shared" si="162"/>
        <v>31500</v>
      </c>
      <c r="J3058" s="115">
        <f t="shared" si="164"/>
        <v>45596</v>
      </c>
      <c r="K3058" s="116" t="s">
        <v>1866</v>
      </c>
    </row>
    <row r="3059" spans="1:11" x14ac:dyDescent="0.15">
      <c r="A3059" s="7" t="s">
        <v>2619</v>
      </c>
      <c r="B3059" s="66">
        <v>45569</v>
      </c>
      <c r="C3059" s="113" t="s">
        <v>2658</v>
      </c>
      <c r="D3059" s="126" t="s">
        <v>4518</v>
      </c>
      <c r="E3059" s="91">
        <v>0</v>
      </c>
      <c r="F3059" s="91">
        <v>2531.11</v>
      </c>
      <c r="G3059" s="92">
        <f t="shared" si="163"/>
        <v>350921.40999999846</v>
      </c>
      <c r="H3059" s="170"/>
      <c r="I3059" s="94">
        <f t="shared" si="162"/>
        <v>2531.11</v>
      </c>
      <c r="J3059" s="115">
        <f t="shared" si="164"/>
        <v>45596</v>
      </c>
      <c r="K3059" s="116" t="s">
        <v>1866</v>
      </c>
    </row>
    <row r="3060" spans="1:11" x14ac:dyDescent="0.15">
      <c r="A3060" s="7" t="s">
        <v>2619</v>
      </c>
      <c r="B3060" s="66">
        <v>45569</v>
      </c>
      <c r="C3060" s="113" t="s">
        <v>2658</v>
      </c>
      <c r="D3060" s="126" t="s">
        <v>4519</v>
      </c>
      <c r="E3060" s="91">
        <v>0</v>
      </c>
      <c r="F3060" s="91">
        <v>3317.4</v>
      </c>
      <c r="G3060" s="92">
        <f t="shared" si="163"/>
        <v>354238.80999999848</v>
      </c>
      <c r="H3060" s="170"/>
      <c r="I3060" s="94">
        <f t="shared" si="162"/>
        <v>3317.4</v>
      </c>
      <c r="J3060" s="115">
        <f t="shared" si="164"/>
        <v>45596</v>
      </c>
      <c r="K3060" s="116" t="s">
        <v>1866</v>
      </c>
    </row>
    <row r="3061" spans="1:11" x14ac:dyDescent="0.15">
      <c r="A3061" s="7" t="s">
        <v>2619</v>
      </c>
      <c r="B3061" s="66">
        <v>45569</v>
      </c>
      <c r="C3061" s="113" t="s">
        <v>2089</v>
      </c>
      <c r="D3061" s="126" t="s">
        <v>4520</v>
      </c>
      <c r="E3061" s="91">
        <v>0</v>
      </c>
      <c r="F3061" s="91">
        <v>13500</v>
      </c>
      <c r="G3061" s="92">
        <f t="shared" si="163"/>
        <v>367738.80999999848</v>
      </c>
      <c r="H3061" s="170"/>
      <c r="I3061" s="94">
        <f t="shared" si="162"/>
        <v>13500</v>
      </c>
      <c r="J3061" s="115">
        <f t="shared" si="164"/>
        <v>45596</v>
      </c>
      <c r="K3061" s="116" t="s">
        <v>1866</v>
      </c>
    </row>
    <row r="3062" spans="1:11" x14ac:dyDescent="0.15">
      <c r="A3062" s="7" t="s">
        <v>2619</v>
      </c>
      <c r="B3062" s="66">
        <v>45569</v>
      </c>
      <c r="C3062" s="113" t="s">
        <v>3383</v>
      </c>
      <c r="D3062" s="126" t="s">
        <v>4521</v>
      </c>
      <c r="E3062" s="91">
        <v>0</v>
      </c>
      <c r="F3062" s="91">
        <v>1200</v>
      </c>
      <c r="G3062" s="92">
        <f t="shared" si="163"/>
        <v>368938.80999999848</v>
      </c>
      <c r="H3062" s="170"/>
      <c r="I3062" s="94">
        <f t="shared" si="162"/>
        <v>1200</v>
      </c>
      <c r="J3062" s="115">
        <f t="shared" si="164"/>
        <v>45596</v>
      </c>
      <c r="K3062" s="116" t="s">
        <v>1866</v>
      </c>
    </row>
    <row r="3063" spans="1:11" x14ac:dyDescent="0.15">
      <c r="A3063" s="7" t="s">
        <v>2619</v>
      </c>
      <c r="B3063" s="66">
        <v>45569</v>
      </c>
      <c r="C3063" s="113" t="s">
        <v>3383</v>
      </c>
      <c r="D3063" s="126" t="s">
        <v>4521</v>
      </c>
      <c r="E3063" s="91">
        <v>0</v>
      </c>
      <c r="F3063" s="91">
        <v>360</v>
      </c>
      <c r="G3063" s="92">
        <f t="shared" si="163"/>
        <v>369298.80999999848</v>
      </c>
      <c r="H3063" s="170"/>
      <c r="I3063" s="94">
        <f t="shared" si="162"/>
        <v>360</v>
      </c>
      <c r="J3063" s="115">
        <f t="shared" si="164"/>
        <v>45596</v>
      </c>
      <c r="K3063" s="116" t="s">
        <v>1866</v>
      </c>
    </row>
    <row r="3064" spans="1:11" x14ac:dyDescent="0.15">
      <c r="A3064" s="7" t="s">
        <v>2622</v>
      </c>
      <c r="B3064" s="66">
        <v>45569</v>
      </c>
      <c r="C3064" s="113" t="s">
        <v>2645</v>
      </c>
      <c r="D3064" s="126" t="s">
        <v>4522</v>
      </c>
      <c r="E3064" s="91">
        <v>0</v>
      </c>
      <c r="F3064" s="91">
        <v>6000</v>
      </c>
      <c r="G3064" s="92">
        <f t="shared" si="163"/>
        <v>375298.80999999848</v>
      </c>
      <c r="H3064" s="170"/>
      <c r="I3064" s="94">
        <f t="shared" si="162"/>
        <v>6000</v>
      </c>
      <c r="J3064" s="115">
        <f t="shared" si="164"/>
        <v>45596</v>
      </c>
      <c r="K3064" s="116" t="s">
        <v>1866</v>
      </c>
    </row>
    <row r="3065" spans="1:11" x14ac:dyDescent="0.15">
      <c r="A3065" s="7" t="s">
        <v>2622</v>
      </c>
      <c r="B3065" s="66">
        <v>45569</v>
      </c>
      <c r="C3065" s="113" t="s">
        <v>4285</v>
      </c>
      <c r="D3065" s="126" t="s">
        <v>4523</v>
      </c>
      <c r="E3065" s="91">
        <v>0</v>
      </c>
      <c r="F3065" s="91">
        <v>1200</v>
      </c>
      <c r="G3065" s="92">
        <f t="shared" si="163"/>
        <v>376498.80999999848</v>
      </c>
      <c r="H3065" s="170"/>
      <c r="I3065" s="94">
        <f t="shared" si="162"/>
        <v>1200</v>
      </c>
      <c r="J3065" s="115">
        <f t="shared" si="164"/>
        <v>45596</v>
      </c>
      <c r="K3065" s="116" t="s">
        <v>1866</v>
      </c>
    </row>
    <row r="3066" spans="1:11" x14ac:dyDescent="0.15">
      <c r="A3066" s="7" t="s">
        <v>2620</v>
      </c>
      <c r="B3066" s="66">
        <v>45569</v>
      </c>
      <c r="C3066" s="113" t="s">
        <v>2089</v>
      </c>
      <c r="D3066" s="126" t="s">
        <v>4524</v>
      </c>
      <c r="E3066" s="91">
        <v>0</v>
      </c>
      <c r="F3066" s="91">
        <v>3615.07</v>
      </c>
      <c r="G3066" s="92">
        <f t="shared" si="163"/>
        <v>380113.87999999849</v>
      </c>
      <c r="H3066" s="170"/>
      <c r="I3066" s="94">
        <f t="shared" si="162"/>
        <v>3615.07</v>
      </c>
      <c r="J3066" s="115">
        <f t="shared" si="164"/>
        <v>45596</v>
      </c>
      <c r="K3066" s="116" t="s">
        <v>2175</v>
      </c>
    </row>
    <row r="3067" spans="1:11" x14ac:dyDescent="0.15">
      <c r="A3067" s="7" t="s">
        <v>2620</v>
      </c>
      <c r="B3067" s="66">
        <v>45569</v>
      </c>
      <c r="C3067" s="113" t="s">
        <v>1962</v>
      </c>
      <c r="D3067" s="126" t="s">
        <v>4525</v>
      </c>
      <c r="E3067" s="91">
        <v>0</v>
      </c>
      <c r="F3067" s="91">
        <v>6350.81</v>
      </c>
      <c r="G3067" s="92">
        <f t="shared" si="163"/>
        <v>386464.68999999849</v>
      </c>
      <c r="H3067" s="170"/>
      <c r="I3067" s="94">
        <f t="shared" si="162"/>
        <v>6350.81</v>
      </c>
      <c r="J3067" s="115">
        <f t="shared" si="164"/>
        <v>45596</v>
      </c>
      <c r="K3067" s="116" t="s">
        <v>2175</v>
      </c>
    </row>
    <row r="3068" spans="1:11" x14ac:dyDescent="0.15">
      <c r="A3068" s="7" t="s">
        <v>2620</v>
      </c>
      <c r="B3068" s="66">
        <v>45569</v>
      </c>
      <c r="C3068" s="113" t="s">
        <v>1870</v>
      </c>
      <c r="D3068" s="126"/>
      <c r="E3068" s="91">
        <v>0</v>
      </c>
      <c r="F3068" s="91">
        <v>541.92999999999995</v>
      </c>
      <c r="G3068" s="92">
        <f t="shared" si="163"/>
        <v>387006.61999999848</v>
      </c>
      <c r="H3068" s="170"/>
      <c r="I3068" s="94">
        <f t="shared" si="162"/>
        <v>541.92999999999995</v>
      </c>
      <c r="J3068" s="115">
        <f t="shared" si="164"/>
        <v>45596</v>
      </c>
      <c r="K3068" s="116" t="s">
        <v>1866</v>
      </c>
    </row>
    <row r="3069" spans="1:11" x14ac:dyDescent="0.15">
      <c r="A3069" s="7" t="s">
        <v>2622</v>
      </c>
      <c r="B3069" s="66">
        <v>45572</v>
      </c>
      <c r="C3069" s="113" t="s">
        <v>4360</v>
      </c>
      <c r="D3069" s="126" t="s">
        <v>4526</v>
      </c>
      <c r="E3069" s="91">
        <v>4586.84</v>
      </c>
      <c r="F3069" s="91">
        <v>0</v>
      </c>
      <c r="G3069" s="92">
        <f t="shared" si="163"/>
        <v>382419.77999999846</v>
      </c>
      <c r="H3069" s="170"/>
      <c r="I3069" s="94">
        <f t="shared" si="162"/>
        <v>-4586.84</v>
      </c>
      <c r="J3069" s="115">
        <f t="shared" si="164"/>
        <v>45596</v>
      </c>
      <c r="K3069" s="116" t="s">
        <v>1880</v>
      </c>
    </row>
    <row r="3070" spans="1:11" x14ac:dyDescent="0.15">
      <c r="A3070" s="7" t="s">
        <v>2620</v>
      </c>
      <c r="B3070" s="66">
        <v>45572</v>
      </c>
      <c r="C3070" s="113" t="s">
        <v>2760</v>
      </c>
      <c r="D3070" s="126" t="s">
        <v>4527</v>
      </c>
      <c r="E3070" s="91">
        <v>6792</v>
      </c>
      <c r="F3070" s="91">
        <v>0</v>
      </c>
      <c r="G3070" s="92">
        <f t="shared" si="163"/>
        <v>375627.77999999846</v>
      </c>
      <c r="H3070" s="170"/>
      <c r="I3070" s="94">
        <f t="shared" si="162"/>
        <v>-6792</v>
      </c>
      <c r="J3070" s="115">
        <f t="shared" si="164"/>
        <v>45596</v>
      </c>
      <c r="K3070" s="116" t="s">
        <v>1877</v>
      </c>
    </row>
    <row r="3071" spans="1:11" x14ac:dyDescent="0.15">
      <c r="A3071" s="7" t="s">
        <v>2620</v>
      </c>
      <c r="B3071" s="66">
        <v>45572</v>
      </c>
      <c r="C3071" s="113" t="s">
        <v>4307</v>
      </c>
      <c r="D3071" s="126" t="s">
        <v>4528</v>
      </c>
      <c r="E3071" s="91">
        <v>0</v>
      </c>
      <c r="F3071" s="91">
        <v>6771.8</v>
      </c>
      <c r="G3071" s="92">
        <f t="shared" si="163"/>
        <v>382399.57999999844</v>
      </c>
      <c r="H3071" s="170"/>
      <c r="I3071" s="94">
        <f t="shared" si="162"/>
        <v>6771.8</v>
      </c>
      <c r="J3071" s="115">
        <f t="shared" si="164"/>
        <v>45596</v>
      </c>
      <c r="K3071" s="116" t="s">
        <v>1866</v>
      </c>
    </row>
    <row r="3072" spans="1:11" x14ac:dyDescent="0.15">
      <c r="A3072" s="7" t="s">
        <v>2620</v>
      </c>
      <c r="B3072" s="66">
        <v>45572</v>
      </c>
      <c r="C3072" s="113" t="s">
        <v>2195</v>
      </c>
      <c r="D3072" s="126" t="s">
        <v>4529</v>
      </c>
      <c r="E3072" s="91">
        <v>0</v>
      </c>
      <c r="F3072" s="91">
        <v>3859.33</v>
      </c>
      <c r="G3072" s="92">
        <f t="shared" si="163"/>
        <v>386258.90999999846</v>
      </c>
      <c r="H3072" s="170"/>
      <c r="I3072" s="94">
        <f t="shared" si="162"/>
        <v>3859.33</v>
      </c>
      <c r="J3072" s="115">
        <f t="shared" si="164"/>
        <v>45596</v>
      </c>
      <c r="K3072" s="116" t="s">
        <v>2175</v>
      </c>
    </row>
    <row r="3073" spans="1:11" x14ac:dyDescent="0.15">
      <c r="A3073" s="7" t="s">
        <v>2620</v>
      </c>
      <c r="B3073" s="66">
        <v>45572</v>
      </c>
      <c r="C3073" s="113" t="s">
        <v>2100</v>
      </c>
      <c r="D3073" s="126" t="s">
        <v>4530</v>
      </c>
      <c r="E3073" s="91">
        <v>0</v>
      </c>
      <c r="F3073" s="91">
        <v>3615.07</v>
      </c>
      <c r="G3073" s="92">
        <f t="shared" si="163"/>
        <v>389873.97999999847</v>
      </c>
      <c r="H3073" s="170"/>
      <c r="I3073" s="94">
        <f t="shared" si="162"/>
        <v>3615.07</v>
      </c>
      <c r="J3073" s="115">
        <f t="shared" si="164"/>
        <v>45596</v>
      </c>
      <c r="K3073" s="116" t="s">
        <v>2175</v>
      </c>
    </row>
    <row r="3074" spans="1:11" x14ac:dyDescent="0.15">
      <c r="A3074" s="7" t="s">
        <v>2620</v>
      </c>
      <c r="B3074" s="66">
        <v>45572</v>
      </c>
      <c r="C3074" s="113" t="s">
        <v>2213</v>
      </c>
      <c r="D3074" s="126" t="s">
        <v>4531</v>
      </c>
      <c r="E3074" s="91">
        <v>0</v>
      </c>
      <c r="F3074" s="91">
        <v>2882.29</v>
      </c>
      <c r="G3074" s="92">
        <f t="shared" si="163"/>
        <v>392756.26999999845</v>
      </c>
      <c r="H3074" s="170"/>
      <c r="I3074" s="94">
        <f t="shared" si="162"/>
        <v>2882.29</v>
      </c>
      <c r="J3074" s="115">
        <f t="shared" si="164"/>
        <v>45596</v>
      </c>
      <c r="K3074" s="116" t="s">
        <v>2175</v>
      </c>
    </row>
    <row r="3075" spans="1:11" x14ac:dyDescent="0.15">
      <c r="A3075" s="7" t="s">
        <v>2620</v>
      </c>
      <c r="B3075" s="66">
        <v>45572</v>
      </c>
      <c r="C3075" s="113" t="s">
        <v>3562</v>
      </c>
      <c r="D3075" s="126" t="s">
        <v>4532</v>
      </c>
      <c r="E3075" s="91">
        <v>478.14</v>
      </c>
      <c r="F3075" s="91">
        <v>0</v>
      </c>
      <c r="G3075" s="92">
        <f t="shared" si="163"/>
        <v>392278.12999999843</v>
      </c>
      <c r="H3075" s="170"/>
      <c r="I3075" s="94">
        <f t="shared" si="162"/>
        <v>-478.14</v>
      </c>
      <c r="J3075" s="115">
        <f t="shared" si="164"/>
        <v>45596</v>
      </c>
      <c r="K3075" s="116" t="s">
        <v>1880</v>
      </c>
    </row>
    <row r="3076" spans="1:11" x14ac:dyDescent="0.15">
      <c r="A3076" s="7" t="s">
        <v>2620</v>
      </c>
      <c r="B3076" s="66">
        <v>45572</v>
      </c>
      <c r="C3076" s="113" t="s">
        <v>3562</v>
      </c>
      <c r="D3076" s="126" t="s">
        <v>4533</v>
      </c>
      <c r="E3076" s="91">
        <v>478.14</v>
      </c>
      <c r="F3076" s="91">
        <v>0</v>
      </c>
      <c r="G3076" s="92">
        <f t="shared" si="163"/>
        <v>391799.98999999842</v>
      </c>
      <c r="H3076" s="170"/>
      <c r="I3076" s="94">
        <f t="shared" si="162"/>
        <v>-478.14</v>
      </c>
      <c r="J3076" s="115">
        <f t="shared" si="164"/>
        <v>45596</v>
      </c>
      <c r="K3076" s="116" t="s">
        <v>1880</v>
      </c>
    </row>
    <row r="3077" spans="1:11" x14ac:dyDescent="0.15">
      <c r="A3077" s="7" t="s">
        <v>2620</v>
      </c>
      <c r="B3077" s="66">
        <v>45572</v>
      </c>
      <c r="C3077" s="113" t="s">
        <v>2146</v>
      </c>
      <c r="D3077" s="126" t="s">
        <v>4534</v>
      </c>
      <c r="E3077" s="91">
        <v>672</v>
      </c>
      <c r="F3077" s="91">
        <v>0</v>
      </c>
      <c r="G3077" s="92">
        <f t="shared" si="163"/>
        <v>391127.98999999842</v>
      </c>
      <c r="H3077" s="170"/>
      <c r="I3077" s="94">
        <f t="shared" si="162"/>
        <v>-672</v>
      </c>
      <c r="J3077" s="115">
        <f t="shared" si="164"/>
        <v>45596</v>
      </c>
      <c r="K3077" s="116" t="s">
        <v>1881</v>
      </c>
    </row>
    <row r="3078" spans="1:11" x14ac:dyDescent="0.15">
      <c r="A3078" s="7" t="s">
        <v>2620</v>
      </c>
      <c r="B3078" s="66">
        <v>45572</v>
      </c>
      <c r="C3078" s="113" t="s">
        <v>2148</v>
      </c>
      <c r="D3078" s="126" t="s">
        <v>4535</v>
      </c>
      <c r="E3078" s="91">
        <v>409.5</v>
      </c>
      <c r="F3078" s="91">
        <v>0</v>
      </c>
      <c r="G3078" s="92">
        <f t="shared" si="163"/>
        <v>390718.48999999842</v>
      </c>
      <c r="H3078" s="170"/>
      <c r="I3078" s="94">
        <f t="shared" si="162"/>
        <v>-409.5</v>
      </c>
      <c r="J3078" s="115">
        <f t="shared" si="164"/>
        <v>45596</v>
      </c>
      <c r="K3078" s="116" t="s">
        <v>1877</v>
      </c>
    </row>
    <row r="3079" spans="1:11" x14ac:dyDescent="0.15">
      <c r="A3079" s="7" t="s">
        <v>2620</v>
      </c>
      <c r="B3079" s="66">
        <v>45572</v>
      </c>
      <c r="C3079" s="113" t="s">
        <v>2160</v>
      </c>
      <c r="D3079" s="126" t="s">
        <v>4536</v>
      </c>
      <c r="E3079" s="91">
        <v>228</v>
      </c>
      <c r="F3079" s="91">
        <v>0</v>
      </c>
      <c r="G3079" s="92">
        <f t="shared" si="163"/>
        <v>390490.48999999842</v>
      </c>
      <c r="H3079" s="170"/>
      <c r="I3079" s="94">
        <f t="shared" ref="I3079:I3142" si="165">-E3079+F3079</f>
        <v>-228</v>
      </c>
      <c r="J3079" s="115">
        <f t="shared" si="164"/>
        <v>45596</v>
      </c>
      <c r="K3079" s="116" t="s">
        <v>1873</v>
      </c>
    </row>
    <row r="3080" spans="1:11" x14ac:dyDescent="0.15">
      <c r="A3080" s="7" t="s">
        <v>2620</v>
      </c>
      <c r="B3080" s="66">
        <v>45572</v>
      </c>
      <c r="C3080" s="113" t="s">
        <v>2153</v>
      </c>
      <c r="D3080" s="126" t="s">
        <v>4537</v>
      </c>
      <c r="E3080" s="91">
        <v>1177.6199999999999</v>
      </c>
      <c r="F3080" s="91">
        <v>0</v>
      </c>
      <c r="G3080" s="92">
        <f t="shared" si="163"/>
        <v>389312.86999999842</v>
      </c>
      <c r="H3080" s="170"/>
      <c r="I3080" s="94">
        <f t="shared" si="165"/>
        <v>-1177.6199999999999</v>
      </c>
      <c r="J3080" s="115">
        <f t="shared" si="164"/>
        <v>45596</v>
      </c>
      <c r="K3080" s="116" t="s">
        <v>1873</v>
      </c>
    </row>
    <row r="3081" spans="1:11" x14ac:dyDescent="0.15">
      <c r="A3081" s="7" t="s">
        <v>2620</v>
      </c>
      <c r="B3081" s="66">
        <v>45572</v>
      </c>
      <c r="C3081" s="113" t="s">
        <v>4538</v>
      </c>
      <c r="D3081" s="126" t="s">
        <v>4539</v>
      </c>
      <c r="E3081" s="91">
        <v>420</v>
      </c>
      <c r="F3081" s="91">
        <v>0</v>
      </c>
      <c r="G3081" s="92">
        <f t="shared" si="163"/>
        <v>388892.86999999842</v>
      </c>
      <c r="H3081" s="170"/>
      <c r="I3081" s="94">
        <f t="shared" si="165"/>
        <v>-420</v>
      </c>
      <c r="J3081" s="115">
        <f t="shared" si="164"/>
        <v>45596</v>
      </c>
      <c r="K3081" s="116" t="s">
        <v>1877</v>
      </c>
    </row>
    <row r="3082" spans="1:11" x14ac:dyDescent="0.15">
      <c r="A3082" s="7" t="s">
        <v>2620</v>
      </c>
      <c r="B3082" s="66">
        <v>45572</v>
      </c>
      <c r="C3082" s="113" t="s">
        <v>4538</v>
      </c>
      <c r="D3082" s="126" t="s">
        <v>4540</v>
      </c>
      <c r="E3082" s="91">
        <v>420</v>
      </c>
      <c r="F3082" s="91">
        <v>0</v>
      </c>
      <c r="G3082" s="92">
        <f t="shared" si="163"/>
        <v>388472.86999999842</v>
      </c>
      <c r="H3082" s="170"/>
      <c r="I3082" s="94">
        <f t="shared" si="165"/>
        <v>-420</v>
      </c>
      <c r="J3082" s="115">
        <f t="shared" si="164"/>
        <v>45596</v>
      </c>
      <c r="K3082" s="116" t="s">
        <v>1877</v>
      </c>
    </row>
    <row r="3083" spans="1:11" x14ac:dyDescent="0.15">
      <c r="A3083" s="7" t="s">
        <v>2620</v>
      </c>
      <c r="B3083" s="66">
        <v>45572</v>
      </c>
      <c r="C3083" s="113" t="s">
        <v>2160</v>
      </c>
      <c r="D3083" s="126" t="s">
        <v>4541</v>
      </c>
      <c r="E3083" s="91">
        <v>228</v>
      </c>
      <c r="F3083" s="91">
        <v>0</v>
      </c>
      <c r="G3083" s="92">
        <f t="shared" si="163"/>
        <v>388244.86999999842</v>
      </c>
      <c r="H3083" s="170"/>
      <c r="I3083" s="94">
        <f t="shared" si="165"/>
        <v>-228</v>
      </c>
      <c r="J3083" s="115">
        <f t="shared" si="164"/>
        <v>45596</v>
      </c>
      <c r="K3083" s="116" t="s">
        <v>1873</v>
      </c>
    </row>
    <row r="3084" spans="1:11" x14ac:dyDescent="0.15">
      <c r="A3084" s="7" t="s">
        <v>2620</v>
      </c>
      <c r="B3084" s="66">
        <v>45572</v>
      </c>
      <c r="C3084" s="113" t="s">
        <v>1922</v>
      </c>
      <c r="D3084" s="126" t="s">
        <v>4542</v>
      </c>
      <c r="E3084" s="91">
        <v>379</v>
      </c>
      <c r="F3084" s="91">
        <v>0</v>
      </c>
      <c r="G3084" s="92">
        <f t="shared" si="163"/>
        <v>387865.86999999842</v>
      </c>
      <c r="H3084" s="170"/>
      <c r="I3084" s="94">
        <f t="shared" si="165"/>
        <v>-379</v>
      </c>
      <c r="J3084" s="115">
        <f t="shared" si="164"/>
        <v>45596</v>
      </c>
      <c r="K3084" s="116" t="s">
        <v>13</v>
      </c>
    </row>
    <row r="3085" spans="1:11" x14ac:dyDescent="0.15">
      <c r="A3085" s="7" t="s">
        <v>2620</v>
      </c>
      <c r="B3085" s="66">
        <v>45572</v>
      </c>
      <c r="C3085" s="113" t="s">
        <v>1991</v>
      </c>
      <c r="D3085" s="126" t="s">
        <v>2126</v>
      </c>
      <c r="E3085" s="91">
        <v>8200</v>
      </c>
      <c r="F3085" s="91">
        <v>0</v>
      </c>
      <c r="G3085" s="92">
        <f t="shared" si="163"/>
        <v>379665.86999999842</v>
      </c>
      <c r="H3085" s="170"/>
      <c r="I3085" s="94">
        <f t="shared" si="165"/>
        <v>-8200</v>
      </c>
      <c r="J3085" s="115">
        <f t="shared" si="164"/>
        <v>45596</v>
      </c>
      <c r="K3085" s="116" t="s">
        <v>1885</v>
      </c>
    </row>
    <row r="3086" spans="1:11" x14ac:dyDescent="0.15">
      <c r="A3086" s="7" t="s">
        <v>2620</v>
      </c>
      <c r="B3086" s="66">
        <v>45572</v>
      </c>
      <c r="C3086" s="113" t="s">
        <v>1991</v>
      </c>
      <c r="D3086" s="126" t="s">
        <v>4543</v>
      </c>
      <c r="E3086" s="91">
        <v>200</v>
      </c>
      <c r="F3086" s="91">
        <v>0</v>
      </c>
      <c r="G3086" s="92">
        <f t="shared" si="163"/>
        <v>379465.86999999842</v>
      </c>
      <c r="H3086" s="170"/>
      <c r="I3086" s="94">
        <f t="shared" si="165"/>
        <v>-200</v>
      </c>
      <c r="J3086" s="115">
        <f t="shared" si="164"/>
        <v>45596</v>
      </c>
      <c r="K3086" s="116" t="s">
        <v>1876</v>
      </c>
    </row>
    <row r="3087" spans="1:11" x14ac:dyDescent="0.15">
      <c r="A3087" s="7" t="s">
        <v>2620</v>
      </c>
      <c r="B3087" s="66">
        <v>45572</v>
      </c>
      <c r="C3087" s="113" t="s">
        <v>4070</v>
      </c>
      <c r="D3087" s="126" t="s">
        <v>4122</v>
      </c>
      <c r="E3087" s="91">
        <v>5158.5</v>
      </c>
      <c r="F3087" s="91">
        <v>0</v>
      </c>
      <c r="G3087" s="92">
        <f t="shared" si="163"/>
        <v>374307.36999999842</v>
      </c>
      <c r="H3087" s="170"/>
      <c r="I3087" s="94">
        <f t="shared" si="165"/>
        <v>-5158.5</v>
      </c>
      <c r="J3087" s="115">
        <f t="shared" si="164"/>
        <v>45596</v>
      </c>
      <c r="K3087" s="116" t="s">
        <v>13</v>
      </c>
    </row>
    <row r="3088" spans="1:11" x14ac:dyDescent="0.15">
      <c r="A3088" s="7" t="s">
        <v>2620</v>
      </c>
      <c r="B3088" s="66">
        <v>45572</v>
      </c>
      <c r="C3088" s="113" t="s">
        <v>1991</v>
      </c>
      <c r="D3088" s="126" t="s">
        <v>4544</v>
      </c>
      <c r="E3088" s="91">
        <v>11510.28</v>
      </c>
      <c r="F3088" s="91">
        <v>0</v>
      </c>
      <c r="G3088" s="92">
        <f t="shared" si="163"/>
        <v>362797.0899999984</v>
      </c>
      <c r="H3088" s="170"/>
      <c r="I3088" s="94">
        <f t="shared" si="165"/>
        <v>-11510.28</v>
      </c>
      <c r="J3088" s="115">
        <f t="shared" si="164"/>
        <v>45596</v>
      </c>
      <c r="K3088" s="116" t="s">
        <v>1880</v>
      </c>
    </row>
    <row r="3089" spans="1:11" x14ac:dyDescent="0.15">
      <c r="A3089" s="7" t="s">
        <v>2619</v>
      </c>
      <c r="B3089" s="66">
        <v>45572</v>
      </c>
      <c r="C3089" s="113" t="s">
        <v>1909</v>
      </c>
      <c r="D3089" s="126" t="s">
        <v>4545</v>
      </c>
      <c r="E3089" s="91">
        <v>55</v>
      </c>
      <c r="F3089" s="91">
        <v>0</v>
      </c>
      <c r="G3089" s="92">
        <f t="shared" si="163"/>
        <v>362742.0899999984</v>
      </c>
      <c r="H3089" s="170"/>
      <c r="I3089" s="94">
        <f t="shared" si="165"/>
        <v>-55</v>
      </c>
      <c r="J3089" s="115">
        <f t="shared" si="164"/>
        <v>45596</v>
      </c>
      <c r="K3089" s="116" t="s">
        <v>1882</v>
      </c>
    </row>
    <row r="3090" spans="1:11" x14ac:dyDescent="0.15">
      <c r="A3090" s="7" t="s">
        <v>2619</v>
      </c>
      <c r="B3090" s="66">
        <v>45572</v>
      </c>
      <c r="C3090" s="113" t="s">
        <v>2536</v>
      </c>
      <c r="D3090" s="126" t="s">
        <v>480</v>
      </c>
      <c r="E3090" s="91">
        <v>6000</v>
      </c>
      <c r="F3090" s="91">
        <v>0</v>
      </c>
      <c r="G3090" s="92">
        <f t="shared" si="163"/>
        <v>356742.0899999984</v>
      </c>
      <c r="H3090" s="170"/>
      <c r="I3090" s="94">
        <f t="shared" si="165"/>
        <v>-6000</v>
      </c>
      <c r="J3090" s="115">
        <f t="shared" si="164"/>
        <v>45596</v>
      </c>
      <c r="K3090" s="116" t="s">
        <v>1886</v>
      </c>
    </row>
    <row r="3091" spans="1:11" x14ac:dyDescent="0.15">
      <c r="A3091" s="7" t="s">
        <v>2619</v>
      </c>
      <c r="B3091" s="66">
        <v>45572</v>
      </c>
      <c r="C3091" s="113" t="s">
        <v>2698</v>
      </c>
      <c r="D3091" s="126" t="s">
        <v>4546</v>
      </c>
      <c r="E3091" s="91">
        <v>690</v>
      </c>
      <c r="F3091" s="91">
        <v>0</v>
      </c>
      <c r="G3091" s="92">
        <f t="shared" si="163"/>
        <v>356052.0899999984</v>
      </c>
      <c r="H3091" s="170"/>
      <c r="I3091" s="94">
        <f t="shared" si="165"/>
        <v>-690</v>
      </c>
      <c r="J3091" s="115">
        <f t="shared" si="164"/>
        <v>45596</v>
      </c>
      <c r="K3091" s="116" t="s">
        <v>1873</v>
      </c>
    </row>
    <row r="3092" spans="1:11" x14ac:dyDescent="0.15">
      <c r="A3092" s="7" t="s">
        <v>2619</v>
      </c>
      <c r="B3092" s="66">
        <v>45572</v>
      </c>
      <c r="C3092" s="113" t="s">
        <v>1922</v>
      </c>
      <c r="D3092" s="126" t="s">
        <v>4547</v>
      </c>
      <c r="E3092" s="91">
        <v>2641.42</v>
      </c>
      <c r="F3092" s="91">
        <v>0</v>
      </c>
      <c r="G3092" s="92">
        <f t="shared" si="163"/>
        <v>353410.66999999841</v>
      </c>
      <c r="H3092" s="170"/>
      <c r="I3092" s="94">
        <f t="shared" si="165"/>
        <v>-2641.42</v>
      </c>
      <c r="J3092" s="115">
        <f t="shared" si="164"/>
        <v>45596</v>
      </c>
      <c r="K3092" s="116" t="s">
        <v>1877</v>
      </c>
    </row>
    <row r="3093" spans="1:11" x14ac:dyDescent="0.15">
      <c r="A3093" s="7" t="s">
        <v>2619</v>
      </c>
      <c r="B3093" s="66">
        <v>45572</v>
      </c>
      <c r="C3093" s="113" t="s">
        <v>1912</v>
      </c>
      <c r="D3093" s="126" t="s">
        <v>4548</v>
      </c>
      <c r="E3093" s="91">
        <v>1404</v>
      </c>
      <c r="F3093" s="91">
        <v>0</v>
      </c>
      <c r="G3093" s="92">
        <f t="shared" si="163"/>
        <v>352006.66999999841</v>
      </c>
      <c r="H3093" s="170"/>
      <c r="I3093" s="94">
        <f t="shared" si="165"/>
        <v>-1404</v>
      </c>
      <c r="J3093" s="115">
        <f t="shared" si="164"/>
        <v>45596</v>
      </c>
      <c r="K3093" s="116" t="s">
        <v>1879</v>
      </c>
    </row>
    <row r="3094" spans="1:11" x14ac:dyDescent="0.15">
      <c r="A3094" s="7" t="s">
        <v>2619</v>
      </c>
      <c r="B3094" s="66">
        <v>45572</v>
      </c>
      <c r="C3094" s="113" t="s">
        <v>3396</v>
      </c>
      <c r="D3094" s="126" t="s">
        <v>4549</v>
      </c>
      <c r="E3094" s="91">
        <v>0</v>
      </c>
      <c r="F3094" s="91">
        <v>1200</v>
      </c>
      <c r="G3094" s="92">
        <f t="shared" si="163"/>
        <v>353206.66999999841</v>
      </c>
      <c r="H3094" s="170"/>
      <c r="I3094" s="94">
        <f t="shared" si="165"/>
        <v>1200</v>
      </c>
      <c r="J3094" s="115">
        <f t="shared" si="164"/>
        <v>45596</v>
      </c>
      <c r="K3094" s="116" t="s">
        <v>1866</v>
      </c>
    </row>
    <row r="3095" spans="1:11" x14ac:dyDescent="0.15">
      <c r="A3095" s="7" t="s">
        <v>2619</v>
      </c>
      <c r="B3095" s="66">
        <v>45572</v>
      </c>
      <c r="C3095" s="113" t="s">
        <v>2919</v>
      </c>
      <c r="D3095" s="126" t="s">
        <v>4030</v>
      </c>
      <c r="E3095" s="91">
        <v>0</v>
      </c>
      <c r="F3095" s="91">
        <v>5100</v>
      </c>
      <c r="G3095" s="92">
        <f t="shared" si="163"/>
        <v>358306.66999999841</v>
      </c>
      <c r="H3095" s="170"/>
      <c r="I3095" s="94">
        <f t="shared" si="165"/>
        <v>5100</v>
      </c>
      <c r="J3095" s="115">
        <f t="shared" si="164"/>
        <v>45596</v>
      </c>
      <c r="K3095" s="116" t="s">
        <v>1866</v>
      </c>
    </row>
    <row r="3096" spans="1:11" x14ac:dyDescent="0.15">
      <c r="A3096" s="7" t="s">
        <v>2619</v>
      </c>
      <c r="B3096" s="66">
        <v>45572</v>
      </c>
      <c r="C3096" s="113" t="s">
        <v>2131</v>
      </c>
      <c r="D3096" s="126" t="s">
        <v>4550</v>
      </c>
      <c r="E3096" s="91">
        <v>507.98</v>
      </c>
      <c r="F3096" s="91">
        <v>0</v>
      </c>
      <c r="G3096" s="92">
        <f t="shared" si="163"/>
        <v>357798.68999999843</v>
      </c>
      <c r="H3096" s="170"/>
      <c r="I3096" s="94">
        <f t="shared" si="165"/>
        <v>-507.98</v>
      </c>
      <c r="J3096" s="115">
        <f t="shared" si="164"/>
        <v>45596</v>
      </c>
      <c r="K3096" s="116" t="s">
        <v>1882</v>
      </c>
    </row>
    <row r="3097" spans="1:11" x14ac:dyDescent="0.15">
      <c r="A3097" s="7" t="s">
        <v>2619</v>
      </c>
      <c r="B3097" s="66">
        <v>45572</v>
      </c>
      <c r="C3097" s="113" t="s">
        <v>1991</v>
      </c>
      <c r="D3097" s="126" t="s">
        <v>2886</v>
      </c>
      <c r="E3097" s="91">
        <v>9000</v>
      </c>
      <c r="F3097" s="91">
        <v>0</v>
      </c>
      <c r="G3097" s="92">
        <f t="shared" si="163"/>
        <v>348798.68999999843</v>
      </c>
      <c r="H3097" s="170"/>
      <c r="I3097" s="94">
        <f t="shared" si="165"/>
        <v>-9000</v>
      </c>
      <c r="J3097" s="115">
        <f t="shared" si="164"/>
        <v>45596</v>
      </c>
      <c r="K3097" s="116" t="s">
        <v>13</v>
      </c>
    </row>
    <row r="3098" spans="1:11" x14ac:dyDescent="0.15">
      <c r="A3098" s="7" t="s">
        <v>2619</v>
      </c>
      <c r="B3098" s="66">
        <v>45573</v>
      </c>
      <c r="C3098" s="113" t="s">
        <v>2006</v>
      </c>
      <c r="D3098" s="126" t="s">
        <v>4551</v>
      </c>
      <c r="E3098" s="91">
        <v>0</v>
      </c>
      <c r="F3098" s="91">
        <v>361.64</v>
      </c>
      <c r="G3098" s="92">
        <f t="shared" si="163"/>
        <v>349160.32999999844</v>
      </c>
      <c r="H3098" s="170"/>
      <c r="I3098" s="94">
        <f t="shared" si="165"/>
        <v>361.64</v>
      </c>
      <c r="J3098" s="115">
        <f t="shared" si="164"/>
        <v>45596</v>
      </c>
      <c r="K3098" s="116" t="s">
        <v>1866</v>
      </c>
    </row>
    <row r="3099" spans="1:11" x14ac:dyDescent="0.15">
      <c r="A3099" s="7" t="s">
        <v>2619</v>
      </c>
      <c r="B3099" s="66">
        <v>45573</v>
      </c>
      <c r="C3099" s="113" t="s">
        <v>1905</v>
      </c>
      <c r="D3099" s="126" t="s">
        <v>4552</v>
      </c>
      <c r="E3099" s="91">
        <v>334.18</v>
      </c>
      <c r="F3099" s="91">
        <v>0</v>
      </c>
      <c r="G3099" s="92">
        <f t="shared" si="163"/>
        <v>348826.14999999845</v>
      </c>
      <c r="H3099" s="170"/>
      <c r="I3099" s="94">
        <f t="shared" si="165"/>
        <v>-334.18</v>
      </c>
      <c r="J3099" s="115">
        <f t="shared" si="164"/>
        <v>45596</v>
      </c>
      <c r="K3099" s="116" t="s">
        <v>1882</v>
      </c>
    </row>
    <row r="3100" spans="1:11" x14ac:dyDescent="0.15">
      <c r="A3100" s="7" t="s">
        <v>2619</v>
      </c>
      <c r="B3100" s="66">
        <v>45573</v>
      </c>
      <c r="C3100" s="113" t="s">
        <v>1905</v>
      </c>
      <c r="D3100" s="126" t="s">
        <v>4553</v>
      </c>
      <c r="E3100" s="91">
        <v>210.21</v>
      </c>
      <c r="F3100" s="91">
        <v>0</v>
      </c>
      <c r="G3100" s="92">
        <f t="shared" si="163"/>
        <v>348615.93999999843</v>
      </c>
      <c r="H3100" s="170"/>
      <c r="I3100" s="94">
        <f t="shared" si="165"/>
        <v>-210.21</v>
      </c>
      <c r="J3100" s="115">
        <f t="shared" si="164"/>
        <v>45596</v>
      </c>
      <c r="K3100" s="116" t="s">
        <v>1882</v>
      </c>
    </row>
    <row r="3101" spans="1:11" x14ac:dyDescent="0.15">
      <c r="A3101" s="7" t="s">
        <v>2619</v>
      </c>
      <c r="B3101" s="66">
        <v>45573</v>
      </c>
      <c r="C3101" s="113" t="s">
        <v>1905</v>
      </c>
      <c r="D3101" s="126" t="s">
        <v>4554</v>
      </c>
      <c r="E3101" s="91">
        <v>110.5</v>
      </c>
      <c r="F3101" s="91">
        <v>0</v>
      </c>
      <c r="G3101" s="92">
        <f t="shared" si="163"/>
        <v>348505.43999999843</v>
      </c>
      <c r="H3101" s="170"/>
      <c r="I3101" s="94">
        <f t="shared" si="165"/>
        <v>-110.5</v>
      </c>
      <c r="J3101" s="115">
        <f t="shared" si="164"/>
        <v>45596</v>
      </c>
      <c r="K3101" s="116" t="s">
        <v>1882</v>
      </c>
    </row>
    <row r="3102" spans="1:11" x14ac:dyDescent="0.15">
      <c r="A3102" s="7" t="s">
        <v>2619</v>
      </c>
      <c r="B3102" s="66">
        <v>45573</v>
      </c>
      <c r="C3102" s="113" t="s">
        <v>1905</v>
      </c>
      <c r="D3102" s="126" t="s">
        <v>4555</v>
      </c>
      <c r="E3102" s="91">
        <v>17.649999999999999</v>
      </c>
      <c r="F3102" s="91">
        <v>0</v>
      </c>
      <c r="G3102" s="92">
        <f t="shared" si="163"/>
        <v>348487.78999999841</v>
      </c>
      <c r="H3102" s="170"/>
      <c r="I3102" s="94">
        <f t="shared" si="165"/>
        <v>-17.649999999999999</v>
      </c>
      <c r="J3102" s="115">
        <f t="shared" si="164"/>
        <v>45596</v>
      </c>
      <c r="K3102" s="116" t="s">
        <v>1882</v>
      </c>
    </row>
    <row r="3103" spans="1:11" x14ac:dyDescent="0.15">
      <c r="A3103" s="7" t="s">
        <v>2619</v>
      </c>
      <c r="B3103" s="66">
        <v>45573</v>
      </c>
      <c r="C3103" s="113" t="s">
        <v>1905</v>
      </c>
      <c r="D3103" s="126" t="s">
        <v>4556</v>
      </c>
      <c r="E3103" s="91">
        <v>10.52</v>
      </c>
      <c r="F3103" s="91">
        <v>0</v>
      </c>
      <c r="G3103" s="92">
        <f t="shared" si="163"/>
        <v>348477.26999999839</v>
      </c>
      <c r="H3103" s="170"/>
      <c r="I3103" s="94">
        <f t="shared" si="165"/>
        <v>-10.52</v>
      </c>
      <c r="J3103" s="115">
        <f t="shared" si="164"/>
        <v>45596</v>
      </c>
      <c r="K3103" s="116" t="s">
        <v>1882</v>
      </c>
    </row>
    <row r="3104" spans="1:11" x14ac:dyDescent="0.15">
      <c r="A3104" s="7" t="s">
        <v>2619</v>
      </c>
      <c r="B3104" s="66">
        <v>45573</v>
      </c>
      <c r="C3104" s="113" t="s">
        <v>1905</v>
      </c>
      <c r="D3104" s="126" t="s">
        <v>4557</v>
      </c>
      <c r="E3104" s="91">
        <v>141.02000000000001</v>
      </c>
      <c r="F3104" s="91">
        <v>0</v>
      </c>
      <c r="G3104" s="92">
        <f t="shared" si="163"/>
        <v>348336.24999999837</v>
      </c>
      <c r="H3104" s="170"/>
      <c r="I3104" s="94">
        <f t="shared" si="165"/>
        <v>-141.02000000000001</v>
      </c>
      <c r="J3104" s="115">
        <f t="shared" si="164"/>
        <v>45596</v>
      </c>
      <c r="K3104" s="116" t="s">
        <v>1882</v>
      </c>
    </row>
    <row r="3105" spans="1:11" x14ac:dyDescent="0.15">
      <c r="A3105" s="7" t="s">
        <v>2619</v>
      </c>
      <c r="B3105" s="66">
        <v>45573</v>
      </c>
      <c r="C3105" s="113" t="s">
        <v>1905</v>
      </c>
      <c r="D3105" s="126" t="s">
        <v>4558</v>
      </c>
      <c r="E3105" s="91">
        <v>132.41</v>
      </c>
      <c r="F3105" s="91">
        <v>0</v>
      </c>
      <c r="G3105" s="92">
        <f t="shared" si="163"/>
        <v>348203.8399999984</v>
      </c>
      <c r="H3105" s="170"/>
      <c r="I3105" s="94">
        <f t="shared" si="165"/>
        <v>-132.41</v>
      </c>
      <c r="J3105" s="115">
        <f t="shared" si="164"/>
        <v>45596</v>
      </c>
      <c r="K3105" s="116" t="s">
        <v>1882</v>
      </c>
    </row>
    <row r="3106" spans="1:11" x14ac:dyDescent="0.15">
      <c r="A3106" s="7" t="s">
        <v>2619</v>
      </c>
      <c r="B3106" s="66">
        <v>45573</v>
      </c>
      <c r="C3106" s="113" t="s">
        <v>1905</v>
      </c>
      <c r="D3106" s="126" t="s">
        <v>4559</v>
      </c>
      <c r="E3106" s="91">
        <v>146.76</v>
      </c>
      <c r="F3106" s="91">
        <v>0</v>
      </c>
      <c r="G3106" s="92">
        <f t="shared" si="163"/>
        <v>348057.07999999839</v>
      </c>
      <c r="H3106" s="170"/>
      <c r="I3106" s="94">
        <f t="shared" si="165"/>
        <v>-146.76</v>
      </c>
      <c r="J3106" s="115">
        <f t="shared" si="164"/>
        <v>45596</v>
      </c>
      <c r="K3106" s="116" t="s">
        <v>1882</v>
      </c>
    </row>
    <row r="3107" spans="1:11" x14ac:dyDescent="0.15">
      <c r="A3107" s="7" t="s">
        <v>2619</v>
      </c>
      <c r="B3107" s="66">
        <v>45573</v>
      </c>
      <c r="C3107" s="113" t="s">
        <v>2677</v>
      </c>
      <c r="D3107" s="126" t="s">
        <v>4560</v>
      </c>
      <c r="E3107" s="91">
        <v>660</v>
      </c>
      <c r="F3107" s="91">
        <v>0</v>
      </c>
      <c r="G3107" s="92">
        <f t="shared" si="163"/>
        <v>347397.07999999839</v>
      </c>
      <c r="H3107" s="170"/>
      <c r="I3107" s="94">
        <f t="shared" si="165"/>
        <v>-660</v>
      </c>
      <c r="J3107" s="115">
        <f t="shared" si="164"/>
        <v>45596</v>
      </c>
      <c r="K3107" s="116" t="s">
        <v>13</v>
      </c>
    </row>
    <row r="3108" spans="1:11" x14ac:dyDescent="0.15">
      <c r="A3108" s="7" t="s">
        <v>2619</v>
      </c>
      <c r="B3108" s="66">
        <v>45573</v>
      </c>
      <c r="C3108" s="113" t="s">
        <v>3389</v>
      </c>
      <c r="D3108" s="126" t="s">
        <v>4561</v>
      </c>
      <c r="E3108" s="91">
        <v>979.2</v>
      </c>
      <c r="F3108" s="91">
        <v>0</v>
      </c>
      <c r="G3108" s="92">
        <f t="shared" si="163"/>
        <v>346417.87999999837</v>
      </c>
      <c r="H3108" s="170"/>
      <c r="I3108" s="94">
        <f t="shared" si="165"/>
        <v>-979.2</v>
      </c>
      <c r="J3108" s="115">
        <f t="shared" si="164"/>
        <v>45596</v>
      </c>
      <c r="K3108" s="116" t="s">
        <v>13</v>
      </c>
    </row>
    <row r="3109" spans="1:11" x14ac:dyDescent="0.15">
      <c r="A3109" s="7" t="s">
        <v>2619</v>
      </c>
      <c r="B3109" s="66">
        <v>45573</v>
      </c>
      <c r="C3109" s="113" t="s">
        <v>3389</v>
      </c>
      <c r="D3109" s="126" t="s">
        <v>4562</v>
      </c>
      <c r="E3109" s="91">
        <v>936</v>
      </c>
      <c r="F3109" s="91">
        <v>0</v>
      </c>
      <c r="G3109" s="92">
        <f t="shared" si="163"/>
        <v>345481.87999999837</v>
      </c>
      <c r="H3109" s="170"/>
      <c r="I3109" s="94">
        <f t="shared" si="165"/>
        <v>-936</v>
      </c>
      <c r="J3109" s="115">
        <f t="shared" si="164"/>
        <v>45596</v>
      </c>
      <c r="K3109" s="116" t="s">
        <v>13</v>
      </c>
    </row>
    <row r="3110" spans="1:11" x14ac:dyDescent="0.15">
      <c r="A3110" s="7" t="s">
        <v>2619</v>
      </c>
      <c r="B3110" s="66">
        <v>45574</v>
      </c>
      <c r="C3110" s="113" t="s">
        <v>2638</v>
      </c>
      <c r="D3110" s="126" t="s">
        <v>4563</v>
      </c>
      <c r="E3110" s="91">
        <v>0</v>
      </c>
      <c r="F3110" s="91">
        <v>1320</v>
      </c>
      <c r="G3110" s="92">
        <f t="shared" si="163"/>
        <v>346801.87999999837</v>
      </c>
      <c r="H3110" s="170"/>
      <c r="I3110" s="94">
        <f t="shared" si="165"/>
        <v>1320</v>
      </c>
      <c r="J3110" s="115">
        <f t="shared" si="164"/>
        <v>45596</v>
      </c>
      <c r="K3110" s="116" t="s">
        <v>1866</v>
      </c>
    </row>
    <row r="3111" spans="1:11" x14ac:dyDescent="0.15">
      <c r="A3111" s="7" t="s">
        <v>2622</v>
      </c>
      <c r="B3111" s="66">
        <v>45574</v>
      </c>
      <c r="C3111" s="113" t="s">
        <v>4285</v>
      </c>
      <c r="D3111" s="126" t="s">
        <v>4564</v>
      </c>
      <c r="E3111" s="91">
        <v>0</v>
      </c>
      <c r="F3111" s="91">
        <v>1200</v>
      </c>
      <c r="G3111" s="92">
        <f t="shared" si="163"/>
        <v>348001.87999999837</v>
      </c>
      <c r="H3111" s="170"/>
      <c r="I3111" s="94">
        <f t="shared" si="165"/>
        <v>1200</v>
      </c>
      <c r="J3111" s="115">
        <f t="shared" si="164"/>
        <v>45596</v>
      </c>
      <c r="K3111" s="116" t="s">
        <v>1866</v>
      </c>
    </row>
    <row r="3112" spans="1:11" x14ac:dyDescent="0.15">
      <c r="A3112" s="7" t="s">
        <v>2620</v>
      </c>
      <c r="B3112" s="66">
        <v>45574</v>
      </c>
      <c r="C3112" s="113" t="s">
        <v>2651</v>
      </c>
      <c r="D3112" s="126" t="s">
        <v>3086</v>
      </c>
      <c r="E3112" s="91">
        <v>500</v>
      </c>
      <c r="F3112" s="91">
        <v>0</v>
      </c>
      <c r="G3112" s="92">
        <f t="shared" ref="G3112:G3175" si="166">G3111+F3112-E3112</f>
        <v>347501.87999999837</v>
      </c>
      <c r="H3112" s="170"/>
      <c r="I3112" s="94">
        <f t="shared" si="165"/>
        <v>-500</v>
      </c>
      <c r="J3112" s="115">
        <f t="shared" ref="J3112:J3175" si="167">EOMONTH(B3112,0)</f>
        <v>45596</v>
      </c>
      <c r="K3112" s="116" t="s">
        <v>1873</v>
      </c>
    </row>
    <row r="3113" spans="1:11" x14ac:dyDescent="0.15">
      <c r="A3113" s="7" t="s">
        <v>2620</v>
      </c>
      <c r="B3113" s="66">
        <v>45574</v>
      </c>
      <c r="C3113" s="113" t="s">
        <v>2119</v>
      </c>
      <c r="D3113" s="126" t="s">
        <v>4565</v>
      </c>
      <c r="E3113" s="91">
        <v>0</v>
      </c>
      <c r="F3113" s="91">
        <v>4506.91</v>
      </c>
      <c r="G3113" s="92">
        <f t="shared" si="166"/>
        <v>352008.78999999835</v>
      </c>
      <c r="H3113" s="170"/>
      <c r="I3113" s="94">
        <f t="shared" si="165"/>
        <v>4506.91</v>
      </c>
      <c r="J3113" s="115">
        <f t="shared" si="167"/>
        <v>45596</v>
      </c>
      <c r="K3113" s="116" t="s">
        <v>2175</v>
      </c>
    </row>
    <row r="3114" spans="1:11" x14ac:dyDescent="0.15">
      <c r="A3114" s="7" t="s">
        <v>2622</v>
      </c>
      <c r="B3114" s="66">
        <v>45576</v>
      </c>
      <c r="C3114" s="113" t="s">
        <v>2880</v>
      </c>
      <c r="D3114" s="126"/>
      <c r="E3114" s="91">
        <v>10.8</v>
      </c>
      <c r="F3114" s="91">
        <v>0</v>
      </c>
      <c r="G3114" s="92">
        <f t="shared" si="166"/>
        <v>351997.98999999836</v>
      </c>
      <c r="H3114" s="170"/>
      <c r="I3114" s="94">
        <f t="shared" si="165"/>
        <v>-10.8</v>
      </c>
      <c r="J3114" s="115">
        <f t="shared" si="167"/>
        <v>45596</v>
      </c>
      <c r="K3114" s="116" t="s">
        <v>1876</v>
      </c>
    </row>
    <row r="3115" spans="1:11" x14ac:dyDescent="0.15">
      <c r="A3115" s="7" t="s">
        <v>2622</v>
      </c>
      <c r="B3115" s="66">
        <v>45576</v>
      </c>
      <c r="C3115" s="113" t="s">
        <v>2880</v>
      </c>
      <c r="D3115" s="126"/>
      <c r="E3115" s="91">
        <v>9.9</v>
      </c>
      <c r="F3115" s="91">
        <v>0</v>
      </c>
      <c r="G3115" s="92">
        <f t="shared" si="166"/>
        <v>351988.08999999834</v>
      </c>
      <c r="H3115" s="170"/>
      <c r="I3115" s="94">
        <f t="shared" si="165"/>
        <v>-9.9</v>
      </c>
      <c r="J3115" s="115">
        <f t="shared" si="167"/>
        <v>45596</v>
      </c>
      <c r="K3115" s="116" t="s">
        <v>1876</v>
      </c>
    </row>
    <row r="3116" spans="1:11" x14ac:dyDescent="0.15">
      <c r="A3116" s="7" t="s">
        <v>2622</v>
      </c>
      <c r="B3116" s="66">
        <v>45576</v>
      </c>
      <c r="C3116" s="113" t="s">
        <v>2880</v>
      </c>
      <c r="D3116" s="126"/>
      <c r="E3116" s="91">
        <v>2.63</v>
      </c>
      <c r="F3116" s="91">
        <v>0</v>
      </c>
      <c r="G3116" s="92">
        <f t="shared" si="166"/>
        <v>351985.45999999833</v>
      </c>
      <c r="H3116" s="170"/>
      <c r="I3116" s="94">
        <f t="shared" si="165"/>
        <v>-2.63</v>
      </c>
      <c r="J3116" s="115">
        <f t="shared" si="167"/>
        <v>45596</v>
      </c>
      <c r="K3116" s="116" t="s">
        <v>1876</v>
      </c>
    </row>
    <row r="3117" spans="1:11" x14ac:dyDescent="0.15">
      <c r="A3117" s="7" t="s">
        <v>2622</v>
      </c>
      <c r="B3117" s="66">
        <v>45576</v>
      </c>
      <c r="C3117" s="113" t="s">
        <v>2880</v>
      </c>
      <c r="D3117" s="126"/>
      <c r="E3117" s="91">
        <v>3.13</v>
      </c>
      <c r="F3117" s="91">
        <v>0</v>
      </c>
      <c r="G3117" s="92">
        <f t="shared" si="166"/>
        <v>351982.32999999833</v>
      </c>
      <c r="H3117" s="170"/>
      <c r="I3117" s="94">
        <f t="shared" si="165"/>
        <v>-3.13</v>
      </c>
      <c r="J3117" s="115">
        <f t="shared" si="167"/>
        <v>45596</v>
      </c>
      <c r="K3117" s="116" t="s">
        <v>1876</v>
      </c>
    </row>
    <row r="3118" spans="1:11" x14ac:dyDescent="0.15">
      <c r="A3118" s="7" t="s">
        <v>2622</v>
      </c>
      <c r="B3118" s="66">
        <v>45576</v>
      </c>
      <c r="C3118" s="113" t="s">
        <v>2880</v>
      </c>
      <c r="D3118" s="126"/>
      <c r="E3118" s="91">
        <v>3.26</v>
      </c>
      <c r="F3118" s="91">
        <v>0</v>
      </c>
      <c r="G3118" s="92">
        <f t="shared" si="166"/>
        <v>351979.06999999832</v>
      </c>
      <c r="H3118" s="170"/>
      <c r="I3118" s="94">
        <f t="shared" si="165"/>
        <v>-3.26</v>
      </c>
      <c r="J3118" s="115">
        <f t="shared" si="167"/>
        <v>45596</v>
      </c>
      <c r="K3118" s="116" t="s">
        <v>1876</v>
      </c>
    </row>
    <row r="3119" spans="1:11" x14ac:dyDescent="0.15">
      <c r="A3119" s="7" t="s">
        <v>2622</v>
      </c>
      <c r="B3119" s="66">
        <v>45576</v>
      </c>
      <c r="C3119" s="113" t="s">
        <v>2880</v>
      </c>
      <c r="D3119" s="126"/>
      <c r="E3119" s="91">
        <v>3.46</v>
      </c>
      <c r="F3119" s="91">
        <v>0</v>
      </c>
      <c r="G3119" s="92">
        <f t="shared" si="166"/>
        <v>351975.6099999983</v>
      </c>
      <c r="H3119" s="170"/>
      <c r="I3119" s="94">
        <f t="shared" si="165"/>
        <v>-3.46</v>
      </c>
      <c r="J3119" s="115">
        <f t="shared" si="167"/>
        <v>45596</v>
      </c>
      <c r="K3119" s="116" t="s">
        <v>1876</v>
      </c>
    </row>
    <row r="3120" spans="1:11" x14ac:dyDescent="0.15">
      <c r="A3120" s="7" t="s">
        <v>2622</v>
      </c>
      <c r="B3120" s="66">
        <v>45576</v>
      </c>
      <c r="C3120" s="113" t="s">
        <v>2880</v>
      </c>
      <c r="D3120" s="126"/>
      <c r="E3120" s="91">
        <v>3.58</v>
      </c>
      <c r="F3120" s="91">
        <v>0</v>
      </c>
      <c r="G3120" s="92">
        <f t="shared" si="166"/>
        <v>351972.02999999828</v>
      </c>
      <c r="H3120" s="170"/>
      <c r="I3120" s="94">
        <f t="shared" si="165"/>
        <v>-3.58</v>
      </c>
      <c r="J3120" s="115">
        <f t="shared" si="167"/>
        <v>45596</v>
      </c>
      <c r="K3120" s="116" t="s">
        <v>1876</v>
      </c>
    </row>
    <row r="3121" spans="1:11" x14ac:dyDescent="0.15">
      <c r="A3121" s="7" t="s">
        <v>2622</v>
      </c>
      <c r="B3121" s="66">
        <v>45576</v>
      </c>
      <c r="C3121" s="113" t="s">
        <v>2880</v>
      </c>
      <c r="D3121" s="126"/>
      <c r="E3121" s="91">
        <v>4.0199999999999996</v>
      </c>
      <c r="F3121" s="91">
        <v>0</v>
      </c>
      <c r="G3121" s="92">
        <f t="shared" si="166"/>
        <v>351968.00999999826</v>
      </c>
      <c r="H3121" s="170"/>
      <c r="I3121" s="94">
        <f t="shared" si="165"/>
        <v>-4.0199999999999996</v>
      </c>
      <c r="J3121" s="115">
        <f t="shared" si="167"/>
        <v>45596</v>
      </c>
      <c r="K3121" s="116" t="s">
        <v>1876</v>
      </c>
    </row>
    <row r="3122" spans="1:11" x14ac:dyDescent="0.15">
      <c r="A3122" s="7" t="s">
        <v>2622</v>
      </c>
      <c r="B3122" s="66">
        <v>45576</v>
      </c>
      <c r="C3122" s="113" t="s">
        <v>2880</v>
      </c>
      <c r="D3122" s="126"/>
      <c r="E3122" s="91">
        <v>5.71</v>
      </c>
      <c r="F3122" s="91">
        <v>0</v>
      </c>
      <c r="G3122" s="92">
        <f t="shared" si="166"/>
        <v>351962.29999999824</v>
      </c>
      <c r="H3122" s="170"/>
      <c r="I3122" s="94">
        <f t="shared" si="165"/>
        <v>-5.71</v>
      </c>
      <c r="J3122" s="115">
        <f t="shared" si="167"/>
        <v>45596</v>
      </c>
      <c r="K3122" s="116" t="s">
        <v>1876</v>
      </c>
    </row>
    <row r="3123" spans="1:11" x14ac:dyDescent="0.15">
      <c r="A3123" s="7" t="s">
        <v>2622</v>
      </c>
      <c r="B3123" s="66">
        <v>45576</v>
      </c>
      <c r="C3123" s="113" t="s">
        <v>2880</v>
      </c>
      <c r="D3123" s="126"/>
      <c r="E3123" s="91">
        <v>5.83</v>
      </c>
      <c r="F3123" s="91">
        <v>0</v>
      </c>
      <c r="G3123" s="92">
        <f t="shared" si="166"/>
        <v>351956.46999999823</v>
      </c>
      <c r="H3123" s="170"/>
      <c r="I3123" s="94">
        <f t="shared" si="165"/>
        <v>-5.83</v>
      </c>
      <c r="J3123" s="115">
        <f t="shared" si="167"/>
        <v>45596</v>
      </c>
      <c r="K3123" s="116" t="s">
        <v>1876</v>
      </c>
    </row>
    <row r="3124" spans="1:11" x14ac:dyDescent="0.15">
      <c r="A3124" s="7" t="s">
        <v>2622</v>
      </c>
      <c r="B3124" s="66">
        <v>45576</v>
      </c>
      <c r="C3124" s="113" t="s">
        <v>2880</v>
      </c>
      <c r="D3124" s="126"/>
      <c r="E3124" s="91">
        <v>6.19</v>
      </c>
      <c r="F3124" s="91">
        <v>0</v>
      </c>
      <c r="G3124" s="92">
        <f t="shared" si="166"/>
        <v>351950.27999999822</v>
      </c>
      <c r="H3124" s="170"/>
      <c r="I3124" s="94">
        <f t="shared" si="165"/>
        <v>-6.19</v>
      </c>
      <c r="J3124" s="115">
        <f t="shared" si="167"/>
        <v>45596</v>
      </c>
      <c r="K3124" s="116" t="s">
        <v>1876</v>
      </c>
    </row>
    <row r="3125" spans="1:11" x14ac:dyDescent="0.15">
      <c r="A3125" s="7" t="s">
        <v>2622</v>
      </c>
      <c r="B3125" s="66">
        <v>45576</v>
      </c>
      <c r="C3125" s="113" t="s">
        <v>2880</v>
      </c>
      <c r="D3125" s="126"/>
      <c r="E3125" s="91">
        <v>6.16</v>
      </c>
      <c r="F3125" s="91">
        <v>0</v>
      </c>
      <c r="G3125" s="92">
        <f t="shared" si="166"/>
        <v>351944.11999999825</v>
      </c>
      <c r="H3125" s="170"/>
      <c r="I3125" s="94">
        <f t="shared" si="165"/>
        <v>-6.16</v>
      </c>
      <c r="J3125" s="115">
        <f t="shared" si="167"/>
        <v>45596</v>
      </c>
      <c r="K3125" s="116" t="s">
        <v>1876</v>
      </c>
    </row>
    <row r="3126" spans="1:11" x14ac:dyDescent="0.15">
      <c r="A3126" s="7" t="s">
        <v>2622</v>
      </c>
      <c r="B3126" s="66">
        <v>45576</v>
      </c>
      <c r="C3126" s="113" t="s">
        <v>2880</v>
      </c>
      <c r="D3126" s="126"/>
      <c r="E3126" s="91">
        <v>6.43</v>
      </c>
      <c r="F3126" s="91">
        <v>0</v>
      </c>
      <c r="G3126" s="92">
        <f t="shared" si="166"/>
        <v>351937.68999999826</v>
      </c>
      <c r="H3126" s="170"/>
      <c r="I3126" s="94">
        <f t="shared" si="165"/>
        <v>-6.43</v>
      </c>
      <c r="J3126" s="115">
        <f t="shared" si="167"/>
        <v>45596</v>
      </c>
      <c r="K3126" s="116" t="s">
        <v>1876</v>
      </c>
    </row>
    <row r="3127" spans="1:11" x14ac:dyDescent="0.15">
      <c r="A3127" s="7" t="s">
        <v>2622</v>
      </c>
      <c r="B3127" s="66">
        <v>45576</v>
      </c>
      <c r="C3127" s="113" t="s">
        <v>2880</v>
      </c>
      <c r="D3127" s="126"/>
      <c r="E3127" s="91">
        <v>6.47</v>
      </c>
      <c r="F3127" s="91">
        <v>0</v>
      </c>
      <c r="G3127" s="92">
        <f t="shared" si="166"/>
        <v>351931.21999999828</v>
      </c>
      <c r="H3127" s="170"/>
      <c r="I3127" s="94">
        <f t="shared" si="165"/>
        <v>-6.47</v>
      </c>
      <c r="J3127" s="115">
        <f t="shared" si="167"/>
        <v>45596</v>
      </c>
      <c r="K3127" s="116" t="s">
        <v>1876</v>
      </c>
    </row>
    <row r="3128" spans="1:11" x14ac:dyDescent="0.15">
      <c r="A3128" s="7" t="s">
        <v>2622</v>
      </c>
      <c r="B3128" s="66">
        <v>45576</v>
      </c>
      <c r="C3128" s="113" t="s">
        <v>2880</v>
      </c>
      <c r="D3128" s="126"/>
      <c r="E3128" s="91">
        <v>6.46</v>
      </c>
      <c r="F3128" s="91">
        <v>0</v>
      </c>
      <c r="G3128" s="92">
        <f t="shared" si="166"/>
        <v>351924.75999999826</v>
      </c>
      <c r="H3128" s="170"/>
      <c r="I3128" s="94">
        <f t="shared" si="165"/>
        <v>-6.46</v>
      </c>
      <c r="J3128" s="115">
        <f t="shared" si="167"/>
        <v>45596</v>
      </c>
      <c r="K3128" s="116" t="s">
        <v>1876</v>
      </c>
    </row>
    <row r="3129" spans="1:11" x14ac:dyDescent="0.15">
      <c r="A3129" s="7" t="s">
        <v>2622</v>
      </c>
      <c r="B3129" s="66">
        <v>45576</v>
      </c>
      <c r="C3129" s="113" t="s">
        <v>2880</v>
      </c>
      <c r="D3129" s="126"/>
      <c r="E3129" s="91">
        <v>6.52</v>
      </c>
      <c r="F3129" s="91">
        <v>0</v>
      </c>
      <c r="G3129" s="92">
        <f t="shared" si="166"/>
        <v>351918.23999999824</v>
      </c>
      <c r="H3129" s="170"/>
      <c r="I3129" s="94">
        <f t="shared" si="165"/>
        <v>-6.52</v>
      </c>
      <c r="J3129" s="115">
        <f t="shared" si="167"/>
        <v>45596</v>
      </c>
      <c r="K3129" s="116" t="s">
        <v>1876</v>
      </c>
    </row>
    <row r="3130" spans="1:11" x14ac:dyDescent="0.15">
      <c r="A3130" s="7" t="s">
        <v>2622</v>
      </c>
      <c r="B3130" s="66">
        <v>45576</v>
      </c>
      <c r="C3130" s="113" t="s">
        <v>2880</v>
      </c>
      <c r="D3130" s="126"/>
      <c r="E3130" s="91">
        <v>6.74</v>
      </c>
      <c r="F3130" s="91">
        <v>0</v>
      </c>
      <c r="G3130" s="92">
        <f t="shared" si="166"/>
        <v>351911.49999999825</v>
      </c>
      <c r="H3130" s="170"/>
      <c r="I3130" s="94">
        <f t="shared" si="165"/>
        <v>-6.74</v>
      </c>
      <c r="J3130" s="115">
        <f t="shared" si="167"/>
        <v>45596</v>
      </c>
      <c r="K3130" s="116" t="s">
        <v>1876</v>
      </c>
    </row>
    <row r="3131" spans="1:11" x14ac:dyDescent="0.15">
      <c r="A3131" s="7" t="s">
        <v>2622</v>
      </c>
      <c r="B3131" s="66">
        <v>45576</v>
      </c>
      <c r="C3131" s="113" t="s">
        <v>2880</v>
      </c>
      <c r="D3131" s="126"/>
      <c r="E3131" s="91">
        <v>6.7</v>
      </c>
      <c r="F3131" s="91">
        <v>0</v>
      </c>
      <c r="G3131" s="92">
        <f t="shared" si="166"/>
        <v>351904.79999999824</v>
      </c>
      <c r="H3131" s="170"/>
      <c r="I3131" s="94">
        <f t="shared" si="165"/>
        <v>-6.7</v>
      </c>
      <c r="J3131" s="115">
        <f t="shared" si="167"/>
        <v>45596</v>
      </c>
      <c r="K3131" s="116" t="s">
        <v>1876</v>
      </c>
    </row>
    <row r="3132" spans="1:11" x14ac:dyDescent="0.15">
      <c r="A3132" s="7" t="s">
        <v>2622</v>
      </c>
      <c r="B3132" s="66">
        <v>45576</v>
      </c>
      <c r="C3132" s="113" t="s">
        <v>2880</v>
      </c>
      <c r="D3132" s="126"/>
      <c r="E3132" s="91">
        <v>7.12</v>
      </c>
      <c r="F3132" s="91">
        <v>0</v>
      </c>
      <c r="G3132" s="92">
        <f t="shared" si="166"/>
        <v>351897.67999999825</v>
      </c>
      <c r="H3132" s="170"/>
      <c r="I3132" s="94">
        <f t="shared" si="165"/>
        <v>-7.12</v>
      </c>
      <c r="J3132" s="115">
        <f t="shared" si="167"/>
        <v>45596</v>
      </c>
      <c r="K3132" s="116" t="s">
        <v>1876</v>
      </c>
    </row>
    <row r="3133" spans="1:11" x14ac:dyDescent="0.15">
      <c r="A3133" s="7" t="s">
        <v>2622</v>
      </c>
      <c r="B3133" s="66">
        <v>45576</v>
      </c>
      <c r="C3133" s="113" t="s">
        <v>2880</v>
      </c>
      <c r="D3133" s="126"/>
      <c r="E3133" s="91">
        <v>7.24</v>
      </c>
      <c r="F3133" s="91">
        <v>0</v>
      </c>
      <c r="G3133" s="92">
        <f t="shared" si="166"/>
        <v>351890.43999999826</v>
      </c>
      <c r="H3133" s="170"/>
      <c r="I3133" s="94">
        <f t="shared" si="165"/>
        <v>-7.24</v>
      </c>
      <c r="J3133" s="115">
        <f t="shared" si="167"/>
        <v>45596</v>
      </c>
      <c r="K3133" s="116" t="s">
        <v>1876</v>
      </c>
    </row>
    <row r="3134" spans="1:11" x14ac:dyDescent="0.15">
      <c r="A3134" s="7" t="s">
        <v>2622</v>
      </c>
      <c r="B3134" s="66">
        <v>45576</v>
      </c>
      <c r="C3134" s="113" t="s">
        <v>2880</v>
      </c>
      <c r="D3134" s="126"/>
      <c r="E3134" s="91">
        <v>7.31</v>
      </c>
      <c r="F3134" s="91">
        <v>0</v>
      </c>
      <c r="G3134" s="92">
        <f t="shared" si="166"/>
        <v>351883.12999999826</v>
      </c>
      <c r="H3134" s="170"/>
      <c r="I3134" s="94">
        <f t="shared" si="165"/>
        <v>-7.31</v>
      </c>
      <c r="J3134" s="115">
        <f t="shared" si="167"/>
        <v>45596</v>
      </c>
      <c r="K3134" s="116" t="s">
        <v>1876</v>
      </c>
    </row>
    <row r="3135" spans="1:11" x14ac:dyDescent="0.15">
      <c r="A3135" s="7" t="s">
        <v>2622</v>
      </c>
      <c r="B3135" s="66">
        <v>45576</v>
      </c>
      <c r="C3135" s="113" t="s">
        <v>2880</v>
      </c>
      <c r="D3135" s="126"/>
      <c r="E3135" s="91">
        <v>7.54</v>
      </c>
      <c r="F3135" s="91">
        <v>0</v>
      </c>
      <c r="G3135" s="92">
        <f t="shared" si="166"/>
        <v>351875.58999999828</v>
      </c>
      <c r="H3135" s="170"/>
      <c r="I3135" s="94">
        <f t="shared" si="165"/>
        <v>-7.54</v>
      </c>
      <c r="J3135" s="115">
        <f t="shared" si="167"/>
        <v>45596</v>
      </c>
      <c r="K3135" s="116" t="s">
        <v>1876</v>
      </c>
    </row>
    <row r="3136" spans="1:11" x14ac:dyDescent="0.15">
      <c r="A3136" s="7" t="s">
        <v>2622</v>
      </c>
      <c r="B3136" s="66">
        <v>45576</v>
      </c>
      <c r="C3136" s="113" t="s">
        <v>2880</v>
      </c>
      <c r="D3136" s="126"/>
      <c r="E3136" s="91">
        <v>7.58</v>
      </c>
      <c r="F3136" s="91">
        <v>0</v>
      </c>
      <c r="G3136" s="92">
        <f t="shared" si="166"/>
        <v>351868.00999999826</v>
      </c>
      <c r="H3136" s="170"/>
      <c r="I3136" s="94">
        <f t="shared" si="165"/>
        <v>-7.58</v>
      </c>
      <c r="J3136" s="115">
        <f t="shared" si="167"/>
        <v>45596</v>
      </c>
      <c r="K3136" s="116" t="s">
        <v>1876</v>
      </c>
    </row>
    <row r="3137" spans="1:11" x14ac:dyDescent="0.15">
      <c r="A3137" s="7" t="s">
        <v>2622</v>
      </c>
      <c r="B3137" s="66">
        <v>45576</v>
      </c>
      <c r="C3137" s="113" t="s">
        <v>2880</v>
      </c>
      <c r="D3137" s="126"/>
      <c r="E3137" s="91">
        <v>7.64</v>
      </c>
      <c r="F3137" s="91">
        <v>0</v>
      </c>
      <c r="G3137" s="92">
        <f t="shared" si="166"/>
        <v>351860.36999999825</v>
      </c>
      <c r="H3137" s="170"/>
      <c r="I3137" s="94">
        <f t="shared" si="165"/>
        <v>-7.64</v>
      </c>
      <c r="J3137" s="115">
        <f t="shared" si="167"/>
        <v>45596</v>
      </c>
      <c r="K3137" s="116" t="s">
        <v>1876</v>
      </c>
    </row>
    <row r="3138" spans="1:11" x14ac:dyDescent="0.15">
      <c r="A3138" s="7" t="s">
        <v>2622</v>
      </c>
      <c r="B3138" s="66">
        <v>45576</v>
      </c>
      <c r="C3138" s="113" t="s">
        <v>2880</v>
      </c>
      <c r="D3138" s="126"/>
      <c r="E3138" s="91">
        <v>7.98</v>
      </c>
      <c r="F3138" s="91">
        <v>0</v>
      </c>
      <c r="G3138" s="92">
        <f t="shared" si="166"/>
        <v>351852.38999999827</v>
      </c>
      <c r="H3138" s="170"/>
      <c r="I3138" s="94">
        <f t="shared" si="165"/>
        <v>-7.98</v>
      </c>
      <c r="J3138" s="115">
        <f t="shared" si="167"/>
        <v>45596</v>
      </c>
      <c r="K3138" s="116" t="s">
        <v>1876</v>
      </c>
    </row>
    <row r="3139" spans="1:11" x14ac:dyDescent="0.15">
      <c r="A3139" s="7" t="s">
        <v>2622</v>
      </c>
      <c r="B3139" s="66">
        <v>45576</v>
      </c>
      <c r="C3139" s="113" t="s">
        <v>2880</v>
      </c>
      <c r="D3139" s="126"/>
      <c r="E3139" s="91">
        <v>8.2200000000000006</v>
      </c>
      <c r="F3139" s="91">
        <v>0</v>
      </c>
      <c r="G3139" s="92">
        <f t="shared" si="166"/>
        <v>351844.1699999983</v>
      </c>
      <c r="H3139" s="170"/>
      <c r="I3139" s="94">
        <f t="shared" si="165"/>
        <v>-8.2200000000000006</v>
      </c>
      <c r="J3139" s="115">
        <f t="shared" si="167"/>
        <v>45596</v>
      </c>
      <c r="K3139" s="116" t="s">
        <v>1876</v>
      </c>
    </row>
    <row r="3140" spans="1:11" x14ac:dyDescent="0.15">
      <c r="A3140" s="7" t="s">
        <v>2622</v>
      </c>
      <c r="B3140" s="66">
        <v>45576</v>
      </c>
      <c r="C3140" s="113" t="s">
        <v>2880</v>
      </c>
      <c r="D3140" s="126"/>
      <c r="E3140" s="91">
        <v>8.26</v>
      </c>
      <c r="F3140" s="91">
        <v>0</v>
      </c>
      <c r="G3140" s="92">
        <f t="shared" si="166"/>
        <v>351835.90999999829</v>
      </c>
      <c r="H3140" s="170"/>
      <c r="I3140" s="94">
        <f t="shared" si="165"/>
        <v>-8.26</v>
      </c>
      <c r="J3140" s="115">
        <f t="shared" si="167"/>
        <v>45596</v>
      </c>
      <c r="K3140" s="116" t="s">
        <v>1876</v>
      </c>
    </row>
    <row r="3141" spans="1:11" x14ac:dyDescent="0.15">
      <c r="A3141" s="7" t="s">
        <v>2622</v>
      </c>
      <c r="B3141" s="66">
        <v>45576</v>
      </c>
      <c r="C3141" s="113" t="s">
        <v>2880</v>
      </c>
      <c r="D3141" s="126"/>
      <c r="E3141" s="91">
        <v>8.56</v>
      </c>
      <c r="F3141" s="91">
        <v>0</v>
      </c>
      <c r="G3141" s="92">
        <f t="shared" si="166"/>
        <v>351827.34999999829</v>
      </c>
      <c r="H3141" s="170"/>
      <c r="I3141" s="94">
        <f t="shared" si="165"/>
        <v>-8.56</v>
      </c>
      <c r="J3141" s="115">
        <f t="shared" si="167"/>
        <v>45596</v>
      </c>
      <c r="K3141" s="116" t="s">
        <v>1876</v>
      </c>
    </row>
    <row r="3142" spans="1:11" x14ac:dyDescent="0.15">
      <c r="A3142" s="7" t="s">
        <v>2622</v>
      </c>
      <c r="B3142" s="66">
        <v>45576</v>
      </c>
      <c r="C3142" s="113" t="s">
        <v>2880</v>
      </c>
      <c r="D3142" s="126"/>
      <c r="E3142" s="91">
        <v>8.65</v>
      </c>
      <c r="F3142" s="91">
        <v>0</v>
      </c>
      <c r="G3142" s="92">
        <f t="shared" si="166"/>
        <v>351818.69999999827</v>
      </c>
      <c r="H3142" s="170"/>
      <c r="I3142" s="94">
        <f t="shared" si="165"/>
        <v>-8.65</v>
      </c>
      <c r="J3142" s="115">
        <f t="shared" si="167"/>
        <v>45596</v>
      </c>
      <c r="K3142" s="116" t="s">
        <v>1876</v>
      </c>
    </row>
    <row r="3143" spans="1:11" x14ac:dyDescent="0.15">
      <c r="A3143" s="7" t="s">
        <v>2622</v>
      </c>
      <c r="B3143" s="66">
        <v>45576</v>
      </c>
      <c r="C3143" s="113" t="s">
        <v>2880</v>
      </c>
      <c r="D3143" s="126"/>
      <c r="E3143" s="91">
        <v>8.6999999999999993</v>
      </c>
      <c r="F3143" s="91">
        <v>0</v>
      </c>
      <c r="G3143" s="92">
        <f t="shared" si="166"/>
        <v>351809.99999999825</v>
      </c>
      <c r="H3143" s="170"/>
      <c r="I3143" s="94">
        <f t="shared" ref="I3143:I3206" si="168">-E3143+F3143</f>
        <v>-8.6999999999999993</v>
      </c>
      <c r="J3143" s="115">
        <f t="shared" si="167"/>
        <v>45596</v>
      </c>
      <c r="K3143" s="116" t="s">
        <v>1876</v>
      </c>
    </row>
    <row r="3144" spans="1:11" x14ac:dyDescent="0.15">
      <c r="A3144" s="7" t="s">
        <v>2622</v>
      </c>
      <c r="B3144" s="66">
        <v>45576</v>
      </c>
      <c r="C3144" s="113" t="s">
        <v>2880</v>
      </c>
      <c r="D3144" s="126"/>
      <c r="E3144" s="91">
        <v>9.9499999999999993</v>
      </c>
      <c r="F3144" s="91">
        <v>0</v>
      </c>
      <c r="G3144" s="92">
        <f t="shared" si="166"/>
        <v>351800.04999999824</v>
      </c>
      <c r="H3144" s="170"/>
      <c r="I3144" s="94">
        <f t="shared" si="168"/>
        <v>-9.9499999999999993</v>
      </c>
      <c r="J3144" s="115">
        <f t="shared" si="167"/>
        <v>45596</v>
      </c>
      <c r="K3144" s="116" t="s">
        <v>1876</v>
      </c>
    </row>
    <row r="3145" spans="1:11" x14ac:dyDescent="0.15">
      <c r="A3145" s="7" t="s">
        <v>2622</v>
      </c>
      <c r="B3145" s="66">
        <v>45576</v>
      </c>
      <c r="C3145" s="113" t="s">
        <v>2880</v>
      </c>
      <c r="D3145" s="126"/>
      <c r="E3145" s="91">
        <v>12.12</v>
      </c>
      <c r="F3145" s="91">
        <v>0</v>
      </c>
      <c r="G3145" s="92">
        <f t="shared" si="166"/>
        <v>351787.92999999825</v>
      </c>
      <c r="H3145" s="170"/>
      <c r="I3145" s="94">
        <f t="shared" si="168"/>
        <v>-12.12</v>
      </c>
      <c r="J3145" s="115">
        <f t="shared" si="167"/>
        <v>45596</v>
      </c>
      <c r="K3145" s="116" t="s">
        <v>1876</v>
      </c>
    </row>
    <row r="3146" spans="1:11" x14ac:dyDescent="0.15">
      <c r="A3146" s="7" t="s">
        <v>2622</v>
      </c>
      <c r="B3146" s="66">
        <v>45576</v>
      </c>
      <c r="C3146" s="113" t="s">
        <v>2880</v>
      </c>
      <c r="D3146" s="126"/>
      <c r="E3146" s="91">
        <v>12.37</v>
      </c>
      <c r="F3146" s="91">
        <v>0</v>
      </c>
      <c r="G3146" s="92">
        <f t="shared" si="166"/>
        <v>351775.55999999825</v>
      </c>
      <c r="H3146" s="170"/>
      <c r="I3146" s="94">
        <f t="shared" si="168"/>
        <v>-12.37</v>
      </c>
      <c r="J3146" s="115">
        <f t="shared" si="167"/>
        <v>45596</v>
      </c>
      <c r="K3146" s="116" t="s">
        <v>1876</v>
      </c>
    </row>
    <row r="3147" spans="1:11" x14ac:dyDescent="0.15">
      <c r="A3147" s="7" t="s">
        <v>2622</v>
      </c>
      <c r="B3147" s="66">
        <v>45576</v>
      </c>
      <c r="C3147" s="113" t="s">
        <v>2880</v>
      </c>
      <c r="D3147" s="126"/>
      <c r="E3147" s="91">
        <v>13.2</v>
      </c>
      <c r="F3147" s="91">
        <v>0</v>
      </c>
      <c r="G3147" s="92">
        <f t="shared" si="166"/>
        <v>351762.35999999824</v>
      </c>
      <c r="H3147" s="170"/>
      <c r="I3147" s="94">
        <f t="shared" si="168"/>
        <v>-13.2</v>
      </c>
      <c r="J3147" s="115">
        <f t="shared" si="167"/>
        <v>45596</v>
      </c>
      <c r="K3147" s="116" t="s">
        <v>1876</v>
      </c>
    </row>
    <row r="3148" spans="1:11" x14ac:dyDescent="0.15">
      <c r="A3148" s="7" t="s">
        <v>2622</v>
      </c>
      <c r="B3148" s="66">
        <v>45576</v>
      </c>
      <c r="C3148" s="113" t="s">
        <v>2880</v>
      </c>
      <c r="D3148" s="126"/>
      <c r="E3148" s="91">
        <v>13.37</v>
      </c>
      <c r="F3148" s="91">
        <v>0</v>
      </c>
      <c r="G3148" s="92">
        <f t="shared" si="166"/>
        <v>351748.98999999824</v>
      </c>
      <c r="H3148" s="170"/>
      <c r="I3148" s="94">
        <f t="shared" si="168"/>
        <v>-13.37</v>
      </c>
      <c r="J3148" s="115">
        <f t="shared" si="167"/>
        <v>45596</v>
      </c>
      <c r="K3148" s="116" t="s">
        <v>1876</v>
      </c>
    </row>
    <row r="3149" spans="1:11" x14ac:dyDescent="0.15">
      <c r="A3149" s="7" t="s">
        <v>2622</v>
      </c>
      <c r="B3149" s="66">
        <v>45576</v>
      </c>
      <c r="C3149" s="113" t="s">
        <v>2880</v>
      </c>
      <c r="D3149" s="126"/>
      <c r="E3149" s="91">
        <v>54</v>
      </c>
      <c r="F3149" s="91">
        <v>0</v>
      </c>
      <c r="G3149" s="92">
        <f t="shared" si="166"/>
        <v>351694.98999999824</v>
      </c>
      <c r="H3149" s="170"/>
      <c r="I3149" s="94">
        <f t="shared" si="168"/>
        <v>-54</v>
      </c>
      <c r="J3149" s="115">
        <f t="shared" si="167"/>
        <v>45596</v>
      </c>
      <c r="K3149" s="116" t="s">
        <v>1876</v>
      </c>
    </row>
    <row r="3150" spans="1:11" x14ac:dyDescent="0.15">
      <c r="A3150" s="7" t="s">
        <v>2622</v>
      </c>
      <c r="B3150" s="66">
        <v>45576</v>
      </c>
      <c r="C3150" s="113" t="s">
        <v>2880</v>
      </c>
      <c r="D3150" s="126"/>
      <c r="E3150" s="91">
        <v>10.8</v>
      </c>
      <c r="F3150" s="91">
        <v>0</v>
      </c>
      <c r="G3150" s="92">
        <f t="shared" si="166"/>
        <v>351684.18999999826</v>
      </c>
      <c r="H3150" s="170"/>
      <c r="I3150" s="94">
        <f t="shared" si="168"/>
        <v>-10.8</v>
      </c>
      <c r="J3150" s="115">
        <f t="shared" si="167"/>
        <v>45596</v>
      </c>
      <c r="K3150" s="116" t="s">
        <v>1876</v>
      </c>
    </row>
    <row r="3151" spans="1:11" x14ac:dyDescent="0.15">
      <c r="A3151" s="7" t="s">
        <v>2622</v>
      </c>
      <c r="B3151" s="66">
        <v>45576</v>
      </c>
      <c r="C3151" s="113" t="s">
        <v>2880</v>
      </c>
      <c r="D3151" s="126"/>
      <c r="E3151" s="91">
        <v>9.9</v>
      </c>
      <c r="F3151" s="91">
        <v>0</v>
      </c>
      <c r="G3151" s="92">
        <f t="shared" si="166"/>
        <v>351674.28999999823</v>
      </c>
      <c r="H3151" s="170"/>
      <c r="I3151" s="94">
        <f t="shared" si="168"/>
        <v>-9.9</v>
      </c>
      <c r="J3151" s="115">
        <f t="shared" si="167"/>
        <v>45596</v>
      </c>
      <c r="K3151" s="116" t="s">
        <v>1876</v>
      </c>
    </row>
    <row r="3152" spans="1:11" x14ac:dyDescent="0.15">
      <c r="A3152" s="7" t="s">
        <v>2622</v>
      </c>
      <c r="B3152" s="66">
        <v>45576</v>
      </c>
      <c r="C3152" s="113" t="s">
        <v>2880</v>
      </c>
      <c r="D3152" s="126"/>
      <c r="E3152" s="91">
        <v>2.2200000000000002</v>
      </c>
      <c r="F3152" s="91">
        <v>0</v>
      </c>
      <c r="G3152" s="92">
        <f t="shared" si="166"/>
        <v>351672.06999999826</v>
      </c>
      <c r="H3152" s="170"/>
      <c r="I3152" s="94">
        <f t="shared" si="168"/>
        <v>-2.2200000000000002</v>
      </c>
      <c r="J3152" s="115">
        <f t="shared" si="167"/>
        <v>45596</v>
      </c>
      <c r="K3152" s="116" t="s">
        <v>1876</v>
      </c>
    </row>
    <row r="3153" spans="1:11" x14ac:dyDescent="0.15">
      <c r="A3153" s="7" t="s">
        <v>2622</v>
      </c>
      <c r="B3153" s="66">
        <v>45576</v>
      </c>
      <c r="C3153" s="113" t="s">
        <v>2880</v>
      </c>
      <c r="D3153" s="126"/>
      <c r="E3153" s="91">
        <v>2.6</v>
      </c>
      <c r="F3153" s="91">
        <v>0</v>
      </c>
      <c r="G3153" s="92">
        <f t="shared" si="166"/>
        <v>351669.46999999828</v>
      </c>
      <c r="H3153" s="170"/>
      <c r="I3153" s="94">
        <f t="shared" si="168"/>
        <v>-2.6</v>
      </c>
      <c r="J3153" s="115">
        <f t="shared" si="167"/>
        <v>45596</v>
      </c>
      <c r="K3153" s="116" t="s">
        <v>1876</v>
      </c>
    </row>
    <row r="3154" spans="1:11" x14ac:dyDescent="0.15">
      <c r="A3154" s="7" t="s">
        <v>2622</v>
      </c>
      <c r="B3154" s="66">
        <v>45576</v>
      </c>
      <c r="C3154" s="113" t="s">
        <v>2880</v>
      </c>
      <c r="D3154" s="126"/>
      <c r="E3154" s="91">
        <v>2.75</v>
      </c>
      <c r="F3154" s="91">
        <v>0</v>
      </c>
      <c r="G3154" s="92">
        <f t="shared" si="166"/>
        <v>351666.71999999828</v>
      </c>
      <c r="H3154" s="170"/>
      <c r="I3154" s="94">
        <f t="shared" si="168"/>
        <v>-2.75</v>
      </c>
      <c r="J3154" s="115">
        <f t="shared" si="167"/>
        <v>45596</v>
      </c>
      <c r="K3154" s="116" t="s">
        <v>1876</v>
      </c>
    </row>
    <row r="3155" spans="1:11" x14ac:dyDescent="0.15">
      <c r="A3155" s="7" t="s">
        <v>2622</v>
      </c>
      <c r="B3155" s="66">
        <v>45576</v>
      </c>
      <c r="C3155" s="113" t="s">
        <v>2880</v>
      </c>
      <c r="D3155" s="126"/>
      <c r="E3155" s="91">
        <v>3.5</v>
      </c>
      <c r="F3155" s="91">
        <v>0</v>
      </c>
      <c r="G3155" s="92">
        <f t="shared" si="166"/>
        <v>351663.21999999828</v>
      </c>
      <c r="H3155" s="170"/>
      <c r="I3155" s="94">
        <f t="shared" si="168"/>
        <v>-3.5</v>
      </c>
      <c r="J3155" s="115">
        <f t="shared" si="167"/>
        <v>45596</v>
      </c>
      <c r="K3155" s="116" t="s">
        <v>1876</v>
      </c>
    </row>
    <row r="3156" spans="1:11" x14ac:dyDescent="0.15">
      <c r="A3156" s="7" t="s">
        <v>2622</v>
      </c>
      <c r="B3156" s="66">
        <v>45576</v>
      </c>
      <c r="C3156" s="113" t="s">
        <v>2880</v>
      </c>
      <c r="D3156" s="126"/>
      <c r="E3156" s="91">
        <v>3.58</v>
      </c>
      <c r="F3156" s="91">
        <v>0</v>
      </c>
      <c r="G3156" s="92">
        <f t="shared" si="166"/>
        <v>351659.63999999827</v>
      </c>
      <c r="H3156" s="170"/>
      <c r="I3156" s="94">
        <f t="shared" si="168"/>
        <v>-3.58</v>
      </c>
      <c r="J3156" s="115">
        <f t="shared" si="167"/>
        <v>45596</v>
      </c>
      <c r="K3156" s="116" t="s">
        <v>1876</v>
      </c>
    </row>
    <row r="3157" spans="1:11" x14ac:dyDescent="0.15">
      <c r="A3157" s="7" t="s">
        <v>2622</v>
      </c>
      <c r="B3157" s="66">
        <v>45576</v>
      </c>
      <c r="C3157" s="113" t="s">
        <v>2880</v>
      </c>
      <c r="D3157" s="126"/>
      <c r="E3157" s="91">
        <v>5.16</v>
      </c>
      <c r="F3157" s="91">
        <v>0</v>
      </c>
      <c r="G3157" s="92">
        <f t="shared" si="166"/>
        <v>351654.47999999829</v>
      </c>
      <c r="H3157" s="170"/>
      <c r="I3157" s="94">
        <f t="shared" si="168"/>
        <v>-5.16</v>
      </c>
      <c r="J3157" s="115">
        <f t="shared" si="167"/>
        <v>45596</v>
      </c>
      <c r="K3157" s="116" t="s">
        <v>1876</v>
      </c>
    </row>
    <row r="3158" spans="1:11" x14ac:dyDescent="0.15">
      <c r="A3158" s="7" t="s">
        <v>2622</v>
      </c>
      <c r="B3158" s="66">
        <v>45576</v>
      </c>
      <c r="C3158" s="113" t="s">
        <v>2880</v>
      </c>
      <c r="D3158" s="126"/>
      <c r="E3158" s="91">
        <v>5.72</v>
      </c>
      <c r="F3158" s="91">
        <v>0</v>
      </c>
      <c r="G3158" s="92">
        <f t="shared" si="166"/>
        <v>351648.75999999832</v>
      </c>
      <c r="H3158" s="170"/>
      <c r="I3158" s="94">
        <f t="shared" si="168"/>
        <v>-5.72</v>
      </c>
      <c r="J3158" s="115">
        <f t="shared" si="167"/>
        <v>45596</v>
      </c>
      <c r="K3158" s="116" t="s">
        <v>1876</v>
      </c>
    </row>
    <row r="3159" spans="1:11" x14ac:dyDescent="0.15">
      <c r="A3159" s="7" t="s">
        <v>2622</v>
      </c>
      <c r="B3159" s="66">
        <v>45576</v>
      </c>
      <c r="C3159" s="113" t="s">
        <v>2880</v>
      </c>
      <c r="D3159" s="126"/>
      <c r="E3159" s="91">
        <v>6.46</v>
      </c>
      <c r="F3159" s="91">
        <v>0</v>
      </c>
      <c r="G3159" s="92">
        <f t="shared" si="166"/>
        <v>351642.2999999983</v>
      </c>
      <c r="H3159" s="170"/>
      <c r="I3159" s="94">
        <f t="shared" si="168"/>
        <v>-6.46</v>
      </c>
      <c r="J3159" s="115">
        <f t="shared" si="167"/>
        <v>45596</v>
      </c>
      <c r="K3159" s="116" t="s">
        <v>1876</v>
      </c>
    </row>
    <row r="3160" spans="1:11" x14ac:dyDescent="0.15">
      <c r="A3160" s="7" t="s">
        <v>2622</v>
      </c>
      <c r="B3160" s="66">
        <v>45576</v>
      </c>
      <c r="C3160" s="113" t="s">
        <v>2880</v>
      </c>
      <c r="D3160" s="126"/>
      <c r="E3160" s="91">
        <v>7.52</v>
      </c>
      <c r="F3160" s="91">
        <v>0</v>
      </c>
      <c r="G3160" s="92">
        <f t="shared" si="166"/>
        <v>351634.77999999828</v>
      </c>
      <c r="H3160" s="170"/>
      <c r="I3160" s="94">
        <f t="shared" si="168"/>
        <v>-7.52</v>
      </c>
      <c r="J3160" s="115">
        <f t="shared" si="167"/>
        <v>45596</v>
      </c>
      <c r="K3160" s="116" t="s">
        <v>1876</v>
      </c>
    </row>
    <row r="3161" spans="1:11" x14ac:dyDescent="0.15">
      <c r="A3161" s="7" t="s">
        <v>2622</v>
      </c>
      <c r="B3161" s="66">
        <v>45576</v>
      </c>
      <c r="C3161" s="113" t="s">
        <v>2880</v>
      </c>
      <c r="D3161" s="126"/>
      <c r="E3161" s="91">
        <v>7.7</v>
      </c>
      <c r="F3161" s="91">
        <v>0</v>
      </c>
      <c r="G3161" s="92">
        <f t="shared" si="166"/>
        <v>351627.07999999827</v>
      </c>
      <c r="H3161" s="170"/>
      <c r="I3161" s="94">
        <f t="shared" si="168"/>
        <v>-7.7</v>
      </c>
      <c r="J3161" s="115">
        <f t="shared" si="167"/>
        <v>45596</v>
      </c>
      <c r="K3161" s="116" t="s">
        <v>1876</v>
      </c>
    </row>
    <row r="3162" spans="1:11" x14ac:dyDescent="0.15">
      <c r="A3162" s="7" t="s">
        <v>2622</v>
      </c>
      <c r="B3162" s="66">
        <v>45576</v>
      </c>
      <c r="C3162" s="113" t="s">
        <v>2880</v>
      </c>
      <c r="D3162" s="126"/>
      <c r="E3162" s="91">
        <v>8</v>
      </c>
      <c r="F3162" s="91">
        <v>0</v>
      </c>
      <c r="G3162" s="92">
        <f t="shared" si="166"/>
        <v>351619.07999999827</v>
      </c>
      <c r="H3162" s="170"/>
      <c r="I3162" s="94">
        <f t="shared" si="168"/>
        <v>-8</v>
      </c>
      <c r="J3162" s="115">
        <f t="shared" si="167"/>
        <v>45596</v>
      </c>
      <c r="K3162" s="116" t="s">
        <v>1876</v>
      </c>
    </row>
    <row r="3163" spans="1:11" x14ac:dyDescent="0.15">
      <c r="A3163" s="7" t="s">
        <v>2622</v>
      </c>
      <c r="B3163" s="66">
        <v>45576</v>
      </c>
      <c r="C3163" s="113" t="s">
        <v>2880</v>
      </c>
      <c r="D3163" s="126"/>
      <c r="E3163" s="91">
        <v>8.1</v>
      </c>
      <c r="F3163" s="91">
        <v>0</v>
      </c>
      <c r="G3163" s="92">
        <f t="shared" si="166"/>
        <v>351610.97999999829</v>
      </c>
      <c r="H3163" s="170"/>
      <c r="I3163" s="94">
        <f t="shared" si="168"/>
        <v>-8.1</v>
      </c>
      <c r="J3163" s="115">
        <f t="shared" si="167"/>
        <v>45596</v>
      </c>
      <c r="K3163" s="116" t="s">
        <v>1876</v>
      </c>
    </row>
    <row r="3164" spans="1:11" x14ac:dyDescent="0.15">
      <c r="A3164" s="7" t="s">
        <v>2622</v>
      </c>
      <c r="B3164" s="66">
        <v>45576</v>
      </c>
      <c r="C3164" s="113" t="s">
        <v>2880</v>
      </c>
      <c r="D3164" s="126"/>
      <c r="E3164" s="91">
        <v>8.17</v>
      </c>
      <c r="F3164" s="91">
        <v>0</v>
      </c>
      <c r="G3164" s="92">
        <f t="shared" si="166"/>
        <v>351602.80999999831</v>
      </c>
      <c r="H3164" s="170"/>
      <c r="I3164" s="94">
        <f t="shared" si="168"/>
        <v>-8.17</v>
      </c>
      <c r="J3164" s="115">
        <f t="shared" si="167"/>
        <v>45596</v>
      </c>
      <c r="K3164" s="116" t="s">
        <v>1876</v>
      </c>
    </row>
    <row r="3165" spans="1:11" x14ac:dyDescent="0.15">
      <c r="A3165" s="7" t="s">
        <v>2622</v>
      </c>
      <c r="B3165" s="66">
        <v>45576</v>
      </c>
      <c r="C3165" s="113" t="s">
        <v>2880</v>
      </c>
      <c r="D3165" s="126"/>
      <c r="E3165" s="91">
        <v>8.24</v>
      </c>
      <c r="F3165" s="91">
        <v>0</v>
      </c>
      <c r="G3165" s="92">
        <f t="shared" si="166"/>
        <v>351594.56999999832</v>
      </c>
      <c r="H3165" s="170"/>
      <c r="I3165" s="94">
        <f t="shared" si="168"/>
        <v>-8.24</v>
      </c>
      <c r="J3165" s="115">
        <f t="shared" si="167"/>
        <v>45596</v>
      </c>
      <c r="K3165" s="116" t="s">
        <v>1876</v>
      </c>
    </row>
    <row r="3166" spans="1:11" x14ac:dyDescent="0.15">
      <c r="A3166" s="7" t="s">
        <v>2622</v>
      </c>
      <c r="B3166" s="66">
        <v>45576</v>
      </c>
      <c r="C3166" s="113" t="s">
        <v>2880</v>
      </c>
      <c r="D3166" s="126"/>
      <c r="E3166" s="91">
        <v>8.48</v>
      </c>
      <c r="F3166" s="91">
        <v>0</v>
      </c>
      <c r="G3166" s="92">
        <f t="shared" si="166"/>
        <v>351586.08999999834</v>
      </c>
      <c r="H3166" s="170"/>
      <c r="I3166" s="94">
        <f t="shared" si="168"/>
        <v>-8.48</v>
      </c>
      <c r="J3166" s="115">
        <f t="shared" si="167"/>
        <v>45596</v>
      </c>
      <c r="K3166" s="116" t="s">
        <v>1876</v>
      </c>
    </row>
    <row r="3167" spans="1:11" x14ac:dyDescent="0.15">
      <c r="A3167" s="7" t="s">
        <v>2622</v>
      </c>
      <c r="B3167" s="66">
        <v>45576</v>
      </c>
      <c r="C3167" s="113" t="s">
        <v>2880</v>
      </c>
      <c r="D3167" s="126"/>
      <c r="E3167" s="91">
        <v>8.82</v>
      </c>
      <c r="F3167" s="91">
        <v>0</v>
      </c>
      <c r="G3167" s="92">
        <f t="shared" si="166"/>
        <v>351577.26999999833</v>
      </c>
      <c r="H3167" s="170"/>
      <c r="I3167" s="94">
        <f t="shared" si="168"/>
        <v>-8.82</v>
      </c>
      <c r="J3167" s="115">
        <f t="shared" si="167"/>
        <v>45596</v>
      </c>
      <c r="K3167" s="116" t="s">
        <v>1876</v>
      </c>
    </row>
    <row r="3168" spans="1:11" x14ac:dyDescent="0.15">
      <c r="A3168" s="7" t="s">
        <v>2622</v>
      </c>
      <c r="B3168" s="66">
        <v>45576</v>
      </c>
      <c r="C3168" s="113" t="s">
        <v>2880</v>
      </c>
      <c r="D3168" s="126"/>
      <c r="E3168" s="91">
        <v>8.8000000000000007</v>
      </c>
      <c r="F3168" s="91">
        <v>0</v>
      </c>
      <c r="G3168" s="92">
        <f t="shared" si="166"/>
        <v>351568.46999999834</v>
      </c>
      <c r="H3168" s="170"/>
      <c r="I3168" s="94">
        <f t="shared" si="168"/>
        <v>-8.8000000000000007</v>
      </c>
      <c r="J3168" s="115">
        <f t="shared" si="167"/>
        <v>45596</v>
      </c>
      <c r="K3168" s="116" t="s">
        <v>1876</v>
      </c>
    </row>
    <row r="3169" spans="1:11" x14ac:dyDescent="0.15">
      <c r="A3169" s="7" t="s">
        <v>2622</v>
      </c>
      <c r="B3169" s="66">
        <v>45576</v>
      </c>
      <c r="C3169" s="113" t="s">
        <v>2880</v>
      </c>
      <c r="D3169" s="126"/>
      <c r="E3169" s="91">
        <v>8.86</v>
      </c>
      <c r="F3169" s="91">
        <v>0</v>
      </c>
      <c r="G3169" s="92">
        <f t="shared" si="166"/>
        <v>351559.60999999836</v>
      </c>
      <c r="H3169" s="170"/>
      <c r="I3169" s="94">
        <f t="shared" si="168"/>
        <v>-8.86</v>
      </c>
      <c r="J3169" s="115">
        <f t="shared" si="167"/>
        <v>45596</v>
      </c>
      <c r="K3169" s="116" t="s">
        <v>1876</v>
      </c>
    </row>
    <row r="3170" spans="1:11" x14ac:dyDescent="0.15">
      <c r="A3170" s="7" t="s">
        <v>2622</v>
      </c>
      <c r="B3170" s="66">
        <v>45576</v>
      </c>
      <c r="C3170" s="113" t="s">
        <v>2880</v>
      </c>
      <c r="D3170" s="126"/>
      <c r="E3170" s="91">
        <v>9.1</v>
      </c>
      <c r="F3170" s="91">
        <v>0</v>
      </c>
      <c r="G3170" s="92">
        <f t="shared" si="166"/>
        <v>351550.50999999838</v>
      </c>
      <c r="H3170" s="170"/>
      <c r="I3170" s="94">
        <f t="shared" si="168"/>
        <v>-9.1</v>
      </c>
      <c r="J3170" s="115">
        <f t="shared" si="167"/>
        <v>45596</v>
      </c>
      <c r="K3170" s="116" t="s">
        <v>1876</v>
      </c>
    </row>
    <row r="3171" spans="1:11" x14ac:dyDescent="0.15">
      <c r="A3171" s="7" t="s">
        <v>2622</v>
      </c>
      <c r="B3171" s="66">
        <v>45576</v>
      </c>
      <c r="C3171" s="113" t="s">
        <v>2880</v>
      </c>
      <c r="D3171" s="126"/>
      <c r="E3171" s="91">
        <v>9.18</v>
      </c>
      <c r="F3171" s="91">
        <v>0</v>
      </c>
      <c r="G3171" s="92">
        <f t="shared" si="166"/>
        <v>351541.32999999839</v>
      </c>
      <c r="H3171" s="170"/>
      <c r="I3171" s="94">
        <f t="shared" si="168"/>
        <v>-9.18</v>
      </c>
      <c r="J3171" s="115">
        <f t="shared" si="167"/>
        <v>45596</v>
      </c>
      <c r="K3171" s="116" t="s">
        <v>1876</v>
      </c>
    </row>
    <row r="3172" spans="1:11" x14ac:dyDescent="0.15">
      <c r="A3172" s="7" t="s">
        <v>2622</v>
      </c>
      <c r="B3172" s="66">
        <v>45576</v>
      </c>
      <c r="C3172" s="113" t="s">
        <v>2880</v>
      </c>
      <c r="D3172" s="126"/>
      <c r="E3172" s="91">
        <v>9.4</v>
      </c>
      <c r="F3172" s="91">
        <v>0</v>
      </c>
      <c r="G3172" s="92">
        <f t="shared" si="166"/>
        <v>351531.92999999836</v>
      </c>
      <c r="H3172" s="170"/>
      <c r="I3172" s="94">
        <f t="shared" si="168"/>
        <v>-9.4</v>
      </c>
      <c r="J3172" s="115">
        <f t="shared" si="167"/>
        <v>45596</v>
      </c>
      <c r="K3172" s="116" t="s">
        <v>1876</v>
      </c>
    </row>
    <row r="3173" spans="1:11" x14ac:dyDescent="0.15">
      <c r="A3173" s="7" t="s">
        <v>2622</v>
      </c>
      <c r="B3173" s="66">
        <v>45576</v>
      </c>
      <c r="C3173" s="113" t="s">
        <v>2880</v>
      </c>
      <c r="D3173" s="126"/>
      <c r="E3173" s="91">
        <v>9.5399999999999991</v>
      </c>
      <c r="F3173" s="91">
        <v>0</v>
      </c>
      <c r="G3173" s="92">
        <f t="shared" si="166"/>
        <v>351522.38999999838</v>
      </c>
      <c r="H3173" s="170"/>
      <c r="I3173" s="94">
        <f t="shared" si="168"/>
        <v>-9.5399999999999991</v>
      </c>
      <c r="J3173" s="115">
        <f t="shared" si="167"/>
        <v>45596</v>
      </c>
      <c r="K3173" s="116" t="s">
        <v>1876</v>
      </c>
    </row>
    <row r="3174" spans="1:11" x14ac:dyDescent="0.15">
      <c r="A3174" s="7" t="s">
        <v>2622</v>
      </c>
      <c r="B3174" s="66">
        <v>45576</v>
      </c>
      <c r="C3174" s="113" t="s">
        <v>2880</v>
      </c>
      <c r="D3174" s="126"/>
      <c r="E3174" s="91">
        <v>9.64</v>
      </c>
      <c r="F3174" s="91">
        <v>0</v>
      </c>
      <c r="G3174" s="92">
        <f t="shared" si="166"/>
        <v>351512.74999999837</v>
      </c>
      <c r="H3174" s="170"/>
      <c r="I3174" s="94">
        <f t="shared" si="168"/>
        <v>-9.64</v>
      </c>
      <c r="J3174" s="115">
        <f t="shared" si="167"/>
        <v>45596</v>
      </c>
      <c r="K3174" s="116" t="s">
        <v>1876</v>
      </c>
    </row>
    <row r="3175" spans="1:11" x14ac:dyDescent="0.15">
      <c r="A3175" s="7" t="s">
        <v>2622</v>
      </c>
      <c r="B3175" s="66">
        <v>45576</v>
      </c>
      <c r="C3175" s="113" t="s">
        <v>2880</v>
      </c>
      <c r="D3175" s="126"/>
      <c r="E3175" s="91">
        <v>9.74</v>
      </c>
      <c r="F3175" s="91">
        <v>0</v>
      </c>
      <c r="G3175" s="92">
        <f t="shared" si="166"/>
        <v>351503.00999999838</v>
      </c>
      <c r="H3175" s="170"/>
      <c r="I3175" s="94">
        <f t="shared" si="168"/>
        <v>-9.74</v>
      </c>
      <c r="J3175" s="115">
        <f t="shared" si="167"/>
        <v>45596</v>
      </c>
      <c r="K3175" s="116" t="s">
        <v>1876</v>
      </c>
    </row>
    <row r="3176" spans="1:11" x14ac:dyDescent="0.15">
      <c r="A3176" s="7" t="s">
        <v>2622</v>
      </c>
      <c r="B3176" s="66">
        <v>45576</v>
      </c>
      <c r="C3176" s="113" t="s">
        <v>2880</v>
      </c>
      <c r="D3176" s="126"/>
      <c r="E3176" s="91">
        <v>9.6999999999999993</v>
      </c>
      <c r="F3176" s="91">
        <v>0</v>
      </c>
      <c r="G3176" s="92">
        <f t="shared" ref="G3176:G3239" si="169">G3175+F3176-E3176</f>
        <v>351493.30999999837</v>
      </c>
      <c r="H3176" s="170"/>
      <c r="I3176" s="94">
        <f t="shared" si="168"/>
        <v>-9.6999999999999993</v>
      </c>
      <c r="J3176" s="115">
        <f t="shared" ref="J3176:J3239" si="170">EOMONTH(B3176,0)</f>
        <v>45596</v>
      </c>
      <c r="K3176" s="116" t="s">
        <v>1876</v>
      </c>
    </row>
    <row r="3177" spans="1:11" x14ac:dyDescent="0.15">
      <c r="A3177" s="7" t="s">
        <v>2622</v>
      </c>
      <c r="B3177" s="66">
        <v>45576</v>
      </c>
      <c r="C3177" s="113" t="s">
        <v>2880</v>
      </c>
      <c r="D3177" s="126"/>
      <c r="E3177" s="91">
        <v>10.130000000000001</v>
      </c>
      <c r="F3177" s="91">
        <v>0</v>
      </c>
      <c r="G3177" s="92">
        <f t="shared" si="169"/>
        <v>351483.17999999836</v>
      </c>
      <c r="H3177" s="170"/>
      <c r="I3177" s="94">
        <f t="shared" si="168"/>
        <v>-10.130000000000001</v>
      </c>
      <c r="J3177" s="115">
        <f t="shared" si="170"/>
        <v>45596</v>
      </c>
      <c r="K3177" s="116" t="s">
        <v>1876</v>
      </c>
    </row>
    <row r="3178" spans="1:11" x14ac:dyDescent="0.15">
      <c r="A3178" s="7" t="s">
        <v>2622</v>
      </c>
      <c r="B3178" s="66">
        <v>45576</v>
      </c>
      <c r="C3178" s="113" t="s">
        <v>2880</v>
      </c>
      <c r="D3178" s="126"/>
      <c r="E3178" s="91">
        <v>10.42</v>
      </c>
      <c r="F3178" s="91">
        <v>0</v>
      </c>
      <c r="G3178" s="92">
        <f t="shared" si="169"/>
        <v>351472.75999999838</v>
      </c>
      <c r="H3178" s="170"/>
      <c r="I3178" s="94">
        <f t="shared" si="168"/>
        <v>-10.42</v>
      </c>
      <c r="J3178" s="115">
        <f t="shared" si="170"/>
        <v>45596</v>
      </c>
      <c r="K3178" s="116" t="s">
        <v>1876</v>
      </c>
    </row>
    <row r="3179" spans="1:11" x14ac:dyDescent="0.15">
      <c r="A3179" s="7" t="s">
        <v>2622</v>
      </c>
      <c r="B3179" s="66">
        <v>45576</v>
      </c>
      <c r="C3179" s="113" t="s">
        <v>2880</v>
      </c>
      <c r="D3179" s="126"/>
      <c r="E3179" s="91">
        <v>10.5</v>
      </c>
      <c r="F3179" s="91">
        <v>0</v>
      </c>
      <c r="G3179" s="92">
        <f t="shared" si="169"/>
        <v>351462.25999999838</v>
      </c>
      <c r="H3179" s="170"/>
      <c r="I3179" s="94">
        <f t="shared" si="168"/>
        <v>-10.5</v>
      </c>
      <c r="J3179" s="115">
        <f t="shared" si="170"/>
        <v>45596</v>
      </c>
      <c r="K3179" s="116" t="s">
        <v>1876</v>
      </c>
    </row>
    <row r="3180" spans="1:11" x14ac:dyDescent="0.15">
      <c r="A3180" s="7" t="s">
        <v>2622</v>
      </c>
      <c r="B3180" s="66">
        <v>45576</v>
      </c>
      <c r="C3180" s="113" t="s">
        <v>2880</v>
      </c>
      <c r="D3180" s="126"/>
      <c r="E3180" s="91">
        <v>13.36</v>
      </c>
      <c r="F3180" s="91">
        <v>0</v>
      </c>
      <c r="G3180" s="92">
        <f t="shared" si="169"/>
        <v>351448.89999999839</v>
      </c>
      <c r="H3180" s="170"/>
      <c r="I3180" s="94">
        <f t="shared" si="168"/>
        <v>-13.36</v>
      </c>
      <c r="J3180" s="115">
        <f t="shared" si="170"/>
        <v>45596</v>
      </c>
      <c r="K3180" s="116" t="s">
        <v>1876</v>
      </c>
    </row>
    <row r="3181" spans="1:11" x14ac:dyDescent="0.15">
      <c r="A3181" s="7" t="s">
        <v>2622</v>
      </c>
      <c r="B3181" s="66">
        <v>45576</v>
      </c>
      <c r="C3181" s="113" t="s">
        <v>2880</v>
      </c>
      <c r="D3181" s="126"/>
      <c r="E3181" s="91">
        <v>16.07</v>
      </c>
      <c r="F3181" s="91">
        <v>0</v>
      </c>
      <c r="G3181" s="92">
        <f t="shared" si="169"/>
        <v>351432.82999999839</v>
      </c>
      <c r="H3181" s="170"/>
      <c r="I3181" s="94">
        <f t="shared" si="168"/>
        <v>-16.07</v>
      </c>
      <c r="J3181" s="115">
        <f t="shared" si="170"/>
        <v>45596</v>
      </c>
      <c r="K3181" s="116" t="s">
        <v>1876</v>
      </c>
    </row>
    <row r="3182" spans="1:11" x14ac:dyDescent="0.15">
      <c r="A3182" s="7" t="s">
        <v>2622</v>
      </c>
      <c r="B3182" s="66">
        <v>45576</v>
      </c>
      <c r="C3182" s="113" t="s">
        <v>2880</v>
      </c>
      <c r="D3182" s="126"/>
      <c r="E3182" s="91">
        <v>10.8</v>
      </c>
      <c r="F3182" s="91">
        <v>0</v>
      </c>
      <c r="G3182" s="92">
        <f t="shared" si="169"/>
        <v>351422.0299999984</v>
      </c>
      <c r="H3182" s="170"/>
      <c r="I3182" s="94">
        <f t="shared" si="168"/>
        <v>-10.8</v>
      </c>
      <c r="J3182" s="115">
        <f t="shared" si="170"/>
        <v>45596</v>
      </c>
      <c r="K3182" s="116" t="s">
        <v>1876</v>
      </c>
    </row>
    <row r="3183" spans="1:11" x14ac:dyDescent="0.15">
      <c r="A3183" s="7" t="s">
        <v>2622</v>
      </c>
      <c r="B3183" s="66">
        <v>45576</v>
      </c>
      <c r="C3183" s="113" t="s">
        <v>2880</v>
      </c>
      <c r="D3183" s="126"/>
      <c r="E3183" s="91">
        <v>3.67</v>
      </c>
      <c r="F3183" s="91">
        <v>0</v>
      </c>
      <c r="G3183" s="92">
        <f t="shared" si="169"/>
        <v>351418.35999999841</v>
      </c>
      <c r="H3183" s="170"/>
      <c r="I3183" s="94">
        <f t="shared" si="168"/>
        <v>-3.67</v>
      </c>
      <c r="J3183" s="115">
        <f t="shared" si="170"/>
        <v>45596</v>
      </c>
      <c r="K3183" s="116" t="s">
        <v>1876</v>
      </c>
    </row>
    <row r="3184" spans="1:11" x14ac:dyDescent="0.15">
      <c r="A3184" s="7" t="s">
        <v>2622</v>
      </c>
      <c r="B3184" s="66">
        <v>45576</v>
      </c>
      <c r="C3184" s="113" t="s">
        <v>2880</v>
      </c>
      <c r="D3184" s="126"/>
      <c r="E3184" s="91">
        <v>4.04</v>
      </c>
      <c r="F3184" s="91">
        <v>0</v>
      </c>
      <c r="G3184" s="92">
        <f t="shared" si="169"/>
        <v>351414.31999999844</v>
      </c>
      <c r="H3184" s="170"/>
      <c r="I3184" s="94">
        <f t="shared" si="168"/>
        <v>-4.04</v>
      </c>
      <c r="J3184" s="115">
        <f t="shared" si="170"/>
        <v>45596</v>
      </c>
      <c r="K3184" s="116" t="s">
        <v>1876</v>
      </c>
    </row>
    <row r="3185" spans="1:11" x14ac:dyDescent="0.15">
      <c r="A3185" s="7" t="s">
        <v>2622</v>
      </c>
      <c r="B3185" s="66">
        <v>45576</v>
      </c>
      <c r="C3185" s="113" t="s">
        <v>2880</v>
      </c>
      <c r="D3185" s="126"/>
      <c r="E3185" s="91">
        <v>4.21</v>
      </c>
      <c r="F3185" s="91">
        <v>0</v>
      </c>
      <c r="G3185" s="92">
        <f t="shared" si="169"/>
        <v>351410.10999999841</v>
      </c>
      <c r="H3185" s="170"/>
      <c r="I3185" s="94">
        <f t="shared" si="168"/>
        <v>-4.21</v>
      </c>
      <c r="J3185" s="115">
        <f t="shared" si="170"/>
        <v>45596</v>
      </c>
      <c r="K3185" s="116" t="s">
        <v>1876</v>
      </c>
    </row>
    <row r="3186" spans="1:11" x14ac:dyDescent="0.15">
      <c r="A3186" s="7" t="s">
        <v>2622</v>
      </c>
      <c r="B3186" s="66">
        <v>45576</v>
      </c>
      <c r="C3186" s="113" t="s">
        <v>2880</v>
      </c>
      <c r="D3186" s="126"/>
      <c r="E3186" s="91">
        <v>4.2</v>
      </c>
      <c r="F3186" s="91">
        <v>0</v>
      </c>
      <c r="G3186" s="92">
        <f t="shared" si="169"/>
        <v>351405.9099999984</v>
      </c>
      <c r="H3186" s="170"/>
      <c r="I3186" s="94">
        <f t="shared" si="168"/>
        <v>-4.2</v>
      </c>
      <c r="J3186" s="115">
        <f t="shared" si="170"/>
        <v>45596</v>
      </c>
      <c r="K3186" s="116" t="s">
        <v>1876</v>
      </c>
    </row>
    <row r="3187" spans="1:11" x14ac:dyDescent="0.15">
      <c r="A3187" s="7" t="s">
        <v>2622</v>
      </c>
      <c r="B3187" s="66">
        <v>45576</v>
      </c>
      <c r="C3187" s="113" t="s">
        <v>2880</v>
      </c>
      <c r="D3187" s="126"/>
      <c r="E3187" s="91">
        <v>5.78</v>
      </c>
      <c r="F3187" s="91">
        <v>0</v>
      </c>
      <c r="G3187" s="92">
        <f t="shared" si="169"/>
        <v>351400.12999999837</v>
      </c>
      <c r="H3187" s="170"/>
      <c r="I3187" s="94">
        <f t="shared" si="168"/>
        <v>-5.78</v>
      </c>
      <c r="J3187" s="115">
        <f t="shared" si="170"/>
        <v>45596</v>
      </c>
      <c r="K3187" s="116" t="s">
        <v>1876</v>
      </c>
    </row>
    <row r="3188" spans="1:11" x14ac:dyDescent="0.15">
      <c r="A3188" s="7" t="s">
        <v>2622</v>
      </c>
      <c r="B3188" s="66">
        <v>45576</v>
      </c>
      <c r="C3188" s="113" t="s">
        <v>2880</v>
      </c>
      <c r="D3188" s="126"/>
      <c r="E3188" s="91">
        <v>5.92</v>
      </c>
      <c r="F3188" s="91">
        <v>0</v>
      </c>
      <c r="G3188" s="92">
        <f t="shared" si="169"/>
        <v>351394.20999999839</v>
      </c>
      <c r="H3188" s="170"/>
      <c r="I3188" s="94">
        <f t="shared" si="168"/>
        <v>-5.92</v>
      </c>
      <c r="J3188" s="115">
        <f t="shared" si="170"/>
        <v>45596</v>
      </c>
      <c r="K3188" s="116" t="s">
        <v>1876</v>
      </c>
    </row>
    <row r="3189" spans="1:11" x14ac:dyDescent="0.15">
      <c r="A3189" s="7" t="s">
        <v>2622</v>
      </c>
      <c r="B3189" s="66">
        <v>45576</v>
      </c>
      <c r="C3189" s="113" t="s">
        <v>2880</v>
      </c>
      <c r="D3189" s="126"/>
      <c r="E3189" s="91">
        <v>6.08</v>
      </c>
      <c r="F3189" s="91">
        <v>0</v>
      </c>
      <c r="G3189" s="92">
        <f t="shared" si="169"/>
        <v>351388.12999999837</v>
      </c>
      <c r="H3189" s="170"/>
      <c r="I3189" s="94">
        <f t="shared" si="168"/>
        <v>-6.08</v>
      </c>
      <c r="J3189" s="115">
        <f t="shared" si="170"/>
        <v>45596</v>
      </c>
      <c r="K3189" s="116" t="s">
        <v>1876</v>
      </c>
    </row>
    <row r="3190" spans="1:11" x14ac:dyDescent="0.15">
      <c r="A3190" s="7" t="s">
        <v>2622</v>
      </c>
      <c r="B3190" s="66">
        <v>45576</v>
      </c>
      <c r="C3190" s="113" t="s">
        <v>2880</v>
      </c>
      <c r="D3190" s="126"/>
      <c r="E3190" s="91">
        <v>6.34</v>
      </c>
      <c r="F3190" s="91">
        <v>0</v>
      </c>
      <c r="G3190" s="92">
        <f t="shared" si="169"/>
        <v>351381.78999999835</v>
      </c>
      <c r="H3190" s="170"/>
      <c r="I3190" s="94">
        <f t="shared" si="168"/>
        <v>-6.34</v>
      </c>
      <c r="J3190" s="115">
        <f t="shared" si="170"/>
        <v>45596</v>
      </c>
      <c r="K3190" s="116" t="s">
        <v>1876</v>
      </c>
    </row>
    <row r="3191" spans="1:11" x14ac:dyDescent="0.15">
      <c r="A3191" s="7" t="s">
        <v>2622</v>
      </c>
      <c r="B3191" s="66">
        <v>45576</v>
      </c>
      <c r="C3191" s="113" t="s">
        <v>2880</v>
      </c>
      <c r="D3191" s="126"/>
      <c r="E3191" s="91">
        <v>6.7</v>
      </c>
      <c r="F3191" s="91">
        <v>0</v>
      </c>
      <c r="G3191" s="92">
        <f t="shared" si="169"/>
        <v>351375.08999999834</v>
      </c>
      <c r="H3191" s="170"/>
      <c r="I3191" s="94">
        <f t="shared" si="168"/>
        <v>-6.7</v>
      </c>
      <c r="J3191" s="115">
        <f t="shared" si="170"/>
        <v>45596</v>
      </c>
      <c r="K3191" s="116" t="s">
        <v>1876</v>
      </c>
    </row>
    <row r="3192" spans="1:11" x14ac:dyDescent="0.15">
      <c r="A3192" s="7" t="s">
        <v>2622</v>
      </c>
      <c r="B3192" s="66">
        <v>45576</v>
      </c>
      <c r="C3192" s="113" t="s">
        <v>2880</v>
      </c>
      <c r="D3192" s="126"/>
      <c r="E3192" s="91">
        <v>6.83</v>
      </c>
      <c r="F3192" s="91">
        <v>0</v>
      </c>
      <c r="G3192" s="92">
        <f t="shared" si="169"/>
        <v>351368.25999999832</v>
      </c>
      <c r="H3192" s="170"/>
      <c r="I3192" s="94">
        <f t="shared" si="168"/>
        <v>-6.83</v>
      </c>
      <c r="J3192" s="115">
        <f t="shared" si="170"/>
        <v>45596</v>
      </c>
      <c r="K3192" s="116" t="s">
        <v>1876</v>
      </c>
    </row>
    <row r="3193" spans="1:11" x14ac:dyDescent="0.15">
      <c r="A3193" s="7" t="s">
        <v>2622</v>
      </c>
      <c r="B3193" s="66">
        <v>45576</v>
      </c>
      <c r="C3193" s="113" t="s">
        <v>2880</v>
      </c>
      <c r="D3193" s="126"/>
      <c r="E3193" s="91">
        <v>6.95</v>
      </c>
      <c r="F3193" s="91">
        <v>0</v>
      </c>
      <c r="G3193" s="92">
        <f t="shared" si="169"/>
        <v>351361.30999999831</v>
      </c>
      <c r="H3193" s="170"/>
      <c r="I3193" s="94">
        <f t="shared" si="168"/>
        <v>-6.95</v>
      </c>
      <c r="J3193" s="115">
        <f t="shared" si="170"/>
        <v>45596</v>
      </c>
      <c r="K3193" s="116" t="s">
        <v>1876</v>
      </c>
    </row>
    <row r="3194" spans="1:11" x14ac:dyDescent="0.15">
      <c r="A3194" s="7" t="s">
        <v>2622</v>
      </c>
      <c r="B3194" s="66">
        <v>45576</v>
      </c>
      <c r="C3194" s="113" t="s">
        <v>2880</v>
      </c>
      <c r="D3194" s="126"/>
      <c r="E3194" s="91">
        <v>7.02</v>
      </c>
      <c r="F3194" s="91">
        <v>0</v>
      </c>
      <c r="G3194" s="92">
        <f t="shared" si="169"/>
        <v>351354.28999999829</v>
      </c>
      <c r="H3194" s="170"/>
      <c r="I3194" s="94">
        <f t="shared" si="168"/>
        <v>-7.02</v>
      </c>
      <c r="J3194" s="115">
        <f t="shared" si="170"/>
        <v>45596</v>
      </c>
      <c r="K3194" s="116" t="s">
        <v>1876</v>
      </c>
    </row>
    <row r="3195" spans="1:11" x14ac:dyDescent="0.15">
      <c r="A3195" s="7" t="s">
        <v>2622</v>
      </c>
      <c r="B3195" s="66">
        <v>45576</v>
      </c>
      <c r="C3195" s="113" t="s">
        <v>2880</v>
      </c>
      <c r="D3195" s="126"/>
      <c r="E3195" s="91">
        <v>7.1</v>
      </c>
      <c r="F3195" s="91">
        <v>0</v>
      </c>
      <c r="G3195" s="92">
        <f t="shared" si="169"/>
        <v>351347.18999999831</v>
      </c>
      <c r="H3195" s="170"/>
      <c r="I3195" s="94">
        <f t="shared" si="168"/>
        <v>-7.1</v>
      </c>
      <c r="J3195" s="115">
        <f t="shared" si="170"/>
        <v>45596</v>
      </c>
      <c r="K3195" s="116" t="s">
        <v>1876</v>
      </c>
    </row>
    <row r="3196" spans="1:11" x14ac:dyDescent="0.15">
      <c r="A3196" s="7" t="s">
        <v>2622</v>
      </c>
      <c r="B3196" s="66">
        <v>45576</v>
      </c>
      <c r="C3196" s="113" t="s">
        <v>2880</v>
      </c>
      <c r="D3196" s="126"/>
      <c r="E3196" s="91">
        <v>7.18</v>
      </c>
      <c r="F3196" s="91">
        <v>0</v>
      </c>
      <c r="G3196" s="92">
        <f t="shared" si="169"/>
        <v>351340.00999999832</v>
      </c>
      <c r="H3196" s="170"/>
      <c r="I3196" s="94">
        <f t="shared" si="168"/>
        <v>-7.18</v>
      </c>
      <c r="J3196" s="115">
        <f t="shared" si="170"/>
        <v>45596</v>
      </c>
      <c r="K3196" s="116" t="s">
        <v>1876</v>
      </c>
    </row>
    <row r="3197" spans="1:11" x14ac:dyDescent="0.15">
      <c r="A3197" s="7" t="s">
        <v>2622</v>
      </c>
      <c r="B3197" s="66">
        <v>45576</v>
      </c>
      <c r="C3197" s="113" t="s">
        <v>2880</v>
      </c>
      <c r="D3197" s="126"/>
      <c r="E3197" s="91">
        <v>7.66</v>
      </c>
      <c r="F3197" s="91">
        <v>0</v>
      </c>
      <c r="G3197" s="92">
        <f t="shared" si="169"/>
        <v>351332.34999999835</v>
      </c>
      <c r="H3197" s="170"/>
      <c r="I3197" s="94">
        <f t="shared" si="168"/>
        <v>-7.66</v>
      </c>
      <c r="J3197" s="115">
        <f t="shared" si="170"/>
        <v>45596</v>
      </c>
      <c r="K3197" s="116" t="s">
        <v>1876</v>
      </c>
    </row>
    <row r="3198" spans="1:11" x14ac:dyDescent="0.15">
      <c r="A3198" s="7" t="s">
        <v>2622</v>
      </c>
      <c r="B3198" s="66">
        <v>45576</v>
      </c>
      <c r="C3198" s="113" t="s">
        <v>2880</v>
      </c>
      <c r="D3198" s="126"/>
      <c r="E3198" s="91">
        <v>7.67</v>
      </c>
      <c r="F3198" s="91">
        <v>0</v>
      </c>
      <c r="G3198" s="92">
        <f t="shared" si="169"/>
        <v>351324.67999999836</v>
      </c>
      <c r="H3198" s="170"/>
      <c r="I3198" s="94">
        <f t="shared" si="168"/>
        <v>-7.67</v>
      </c>
      <c r="J3198" s="115">
        <f t="shared" si="170"/>
        <v>45596</v>
      </c>
      <c r="K3198" s="116" t="s">
        <v>1876</v>
      </c>
    </row>
    <row r="3199" spans="1:11" x14ac:dyDescent="0.15">
      <c r="A3199" s="7" t="s">
        <v>2622</v>
      </c>
      <c r="B3199" s="66">
        <v>45576</v>
      </c>
      <c r="C3199" s="113" t="s">
        <v>2880</v>
      </c>
      <c r="D3199" s="126"/>
      <c r="E3199" s="91">
        <v>7.72</v>
      </c>
      <c r="F3199" s="91">
        <v>0</v>
      </c>
      <c r="G3199" s="92">
        <f t="shared" si="169"/>
        <v>351316.95999999839</v>
      </c>
      <c r="H3199" s="170"/>
      <c r="I3199" s="94">
        <f t="shared" si="168"/>
        <v>-7.72</v>
      </c>
      <c r="J3199" s="115">
        <f t="shared" si="170"/>
        <v>45596</v>
      </c>
      <c r="K3199" s="116" t="s">
        <v>1876</v>
      </c>
    </row>
    <row r="3200" spans="1:11" x14ac:dyDescent="0.15">
      <c r="A3200" s="7" t="s">
        <v>2622</v>
      </c>
      <c r="B3200" s="66">
        <v>45576</v>
      </c>
      <c r="C3200" s="113" t="s">
        <v>2880</v>
      </c>
      <c r="D3200" s="126"/>
      <c r="E3200" s="91">
        <v>7.81</v>
      </c>
      <c r="F3200" s="91">
        <v>0</v>
      </c>
      <c r="G3200" s="92">
        <f t="shared" si="169"/>
        <v>351309.14999999839</v>
      </c>
      <c r="H3200" s="170"/>
      <c r="I3200" s="94">
        <f t="shared" si="168"/>
        <v>-7.81</v>
      </c>
      <c r="J3200" s="115">
        <f t="shared" si="170"/>
        <v>45596</v>
      </c>
      <c r="K3200" s="116" t="s">
        <v>1876</v>
      </c>
    </row>
    <row r="3201" spans="1:11" x14ac:dyDescent="0.15">
      <c r="A3201" s="7" t="s">
        <v>2622</v>
      </c>
      <c r="B3201" s="66">
        <v>45576</v>
      </c>
      <c r="C3201" s="113" t="s">
        <v>2880</v>
      </c>
      <c r="D3201" s="126"/>
      <c r="E3201" s="91">
        <v>8.11</v>
      </c>
      <c r="F3201" s="91">
        <v>0</v>
      </c>
      <c r="G3201" s="92">
        <f t="shared" si="169"/>
        <v>351301.03999999841</v>
      </c>
      <c r="H3201" s="170"/>
      <c r="I3201" s="94">
        <f t="shared" si="168"/>
        <v>-8.11</v>
      </c>
      <c r="J3201" s="115">
        <f t="shared" si="170"/>
        <v>45596</v>
      </c>
      <c r="K3201" s="116" t="s">
        <v>1876</v>
      </c>
    </row>
    <row r="3202" spans="1:11" x14ac:dyDescent="0.15">
      <c r="A3202" s="7" t="s">
        <v>2622</v>
      </c>
      <c r="B3202" s="66">
        <v>45576</v>
      </c>
      <c r="C3202" s="113" t="s">
        <v>2880</v>
      </c>
      <c r="D3202" s="126"/>
      <c r="E3202" s="91">
        <v>8.18</v>
      </c>
      <c r="F3202" s="91">
        <v>0</v>
      </c>
      <c r="G3202" s="92">
        <f t="shared" si="169"/>
        <v>351292.85999999841</v>
      </c>
      <c r="H3202" s="170"/>
      <c r="I3202" s="94">
        <f t="shared" si="168"/>
        <v>-8.18</v>
      </c>
      <c r="J3202" s="115">
        <f t="shared" si="170"/>
        <v>45596</v>
      </c>
      <c r="K3202" s="116" t="s">
        <v>1876</v>
      </c>
    </row>
    <row r="3203" spans="1:11" x14ac:dyDescent="0.15">
      <c r="A3203" s="7" t="s">
        <v>2622</v>
      </c>
      <c r="B3203" s="66">
        <v>45576</v>
      </c>
      <c r="C3203" s="113" t="s">
        <v>2880</v>
      </c>
      <c r="D3203" s="126"/>
      <c r="E3203" s="91">
        <v>8.32</v>
      </c>
      <c r="F3203" s="91">
        <v>0</v>
      </c>
      <c r="G3203" s="92">
        <f t="shared" si="169"/>
        <v>351284.53999999841</v>
      </c>
      <c r="H3203" s="170"/>
      <c r="I3203" s="94">
        <f t="shared" si="168"/>
        <v>-8.32</v>
      </c>
      <c r="J3203" s="115">
        <f t="shared" si="170"/>
        <v>45596</v>
      </c>
      <c r="K3203" s="116" t="s">
        <v>1876</v>
      </c>
    </row>
    <row r="3204" spans="1:11" x14ac:dyDescent="0.15">
      <c r="A3204" s="7" t="s">
        <v>2622</v>
      </c>
      <c r="B3204" s="66">
        <v>45576</v>
      </c>
      <c r="C3204" s="113" t="s">
        <v>2880</v>
      </c>
      <c r="D3204" s="126"/>
      <c r="E3204" s="91">
        <v>8.32</v>
      </c>
      <c r="F3204" s="91">
        <v>0</v>
      </c>
      <c r="G3204" s="92">
        <f t="shared" si="169"/>
        <v>351276.2199999984</v>
      </c>
      <c r="H3204" s="170"/>
      <c r="I3204" s="94">
        <f t="shared" si="168"/>
        <v>-8.32</v>
      </c>
      <c r="J3204" s="115">
        <f t="shared" si="170"/>
        <v>45596</v>
      </c>
      <c r="K3204" s="116" t="s">
        <v>1876</v>
      </c>
    </row>
    <row r="3205" spans="1:11" x14ac:dyDescent="0.15">
      <c r="A3205" s="7" t="s">
        <v>2622</v>
      </c>
      <c r="B3205" s="66">
        <v>45576</v>
      </c>
      <c r="C3205" s="113" t="s">
        <v>2880</v>
      </c>
      <c r="D3205" s="126"/>
      <c r="E3205" s="91">
        <v>9.83</v>
      </c>
      <c r="F3205" s="91">
        <v>0</v>
      </c>
      <c r="G3205" s="92">
        <f t="shared" si="169"/>
        <v>351266.38999999838</v>
      </c>
      <c r="H3205" s="170"/>
      <c r="I3205" s="94">
        <f t="shared" si="168"/>
        <v>-9.83</v>
      </c>
      <c r="J3205" s="115">
        <f t="shared" si="170"/>
        <v>45596</v>
      </c>
      <c r="K3205" s="116" t="s">
        <v>1876</v>
      </c>
    </row>
    <row r="3206" spans="1:11" x14ac:dyDescent="0.15">
      <c r="A3206" s="7" t="s">
        <v>2622</v>
      </c>
      <c r="B3206" s="66">
        <v>45576</v>
      </c>
      <c r="C3206" s="113" t="s">
        <v>2880</v>
      </c>
      <c r="D3206" s="126"/>
      <c r="E3206" s="91">
        <v>10.25</v>
      </c>
      <c r="F3206" s="91">
        <v>0</v>
      </c>
      <c r="G3206" s="92">
        <f t="shared" si="169"/>
        <v>351256.13999999838</v>
      </c>
      <c r="H3206" s="170"/>
      <c r="I3206" s="94">
        <f t="shared" si="168"/>
        <v>-10.25</v>
      </c>
      <c r="J3206" s="115">
        <f t="shared" si="170"/>
        <v>45596</v>
      </c>
      <c r="K3206" s="116" t="s">
        <v>1876</v>
      </c>
    </row>
    <row r="3207" spans="1:11" x14ac:dyDescent="0.15">
      <c r="A3207" s="7" t="s">
        <v>2622</v>
      </c>
      <c r="B3207" s="66">
        <v>45576</v>
      </c>
      <c r="C3207" s="113" t="s">
        <v>2880</v>
      </c>
      <c r="D3207" s="126"/>
      <c r="E3207" s="91">
        <v>10.46</v>
      </c>
      <c r="F3207" s="91">
        <v>0</v>
      </c>
      <c r="G3207" s="92">
        <f t="shared" si="169"/>
        <v>351245.67999999836</v>
      </c>
      <c r="H3207" s="170"/>
      <c r="I3207" s="94">
        <f t="shared" ref="I3207:I3270" si="171">-E3207+F3207</f>
        <v>-10.46</v>
      </c>
      <c r="J3207" s="115">
        <f t="shared" si="170"/>
        <v>45596</v>
      </c>
      <c r="K3207" s="116" t="s">
        <v>1876</v>
      </c>
    </row>
    <row r="3208" spans="1:11" x14ac:dyDescent="0.15">
      <c r="A3208" s="7" t="s">
        <v>2622</v>
      </c>
      <c r="B3208" s="66">
        <v>45576</v>
      </c>
      <c r="C3208" s="113" t="s">
        <v>2880</v>
      </c>
      <c r="D3208" s="126"/>
      <c r="E3208" s="91">
        <v>10.42</v>
      </c>
      <c r="F3208" s="91">
        <v>0</v>
      </c>
      <c r="G3208" s="92">
        <f t="shared" si="169"/>
        <v>351235.25999999838</v>
      </c>
      <c r="H3208" s="170"/>
      <c r="I3208" s="94">
        <f t="shared" si="171"/>
        <v>-10.42</v>
      </c>
      <c r="J3208" s="115">
        <f t="shared" si="170"/>
        <v>45596</v>
      </c>
      <c r="K3208" s="116" t="s">
        <v>1876</v>
      </c>
    </row>
    <row r="3209" spans="1:11" x14ac:dyDescent="0.15">
      <c r="A3209" s="7" t="s">
        <v>2622</v>
      </c>
      <c r="B3209" s="66">
        <v>45576</v>
      </c>
      <c r="C3209" s="113" t="s">
        <v>2880</v>
      </c>
      <c r="D3209" s="126"/>
      <c r="E3209" s="91">
        <v>11.53</v>
      </c>
      <c r="F3209" s="91">
        <v>0</v>
      </c>
      <c r="G3209" s="92">
        <f t="shared" si="169"/>
        <v>351223.72999999835</v>
      </c>
      <c r="H3209" s="170"/>
      <c r="I3209" s="94">
        <f t="shared" si="171"/>
        <v>-11.53</v>
      </c>
      <c r="J3209" s="115">
        <f t="shared" si="170"/>
        <v>45596</v>
      </c>
      <c r="K3209" s="116" t="s">
        <v>1876</v>
      </c>
    </row>
    <row r="3210" spans="1:11" x14ac:dyDescent="0.15">
      <c r="A3210" s="7" t="s">
        <v>2622</v>
      </c>
      <c r="B3210" s="66">
        <v>45576</v>
      </c>
      <c r="C3210" s="113" t="s">
        <v>2880</v>
      </c>
      <c r="D3210" s="126"/>
      <c r="E3210" s="91">
        <v>13.04</v>
      </c>
      <c r="F3210" s="91">
        <v>0</v>
      </c>
      <c r="G3210" s="92">
        <f t="shared" si="169"/>
        <v>351210.68999999837</v>
      </c>
      <c r="H3210" s="170"/>
      <c r="I3210" s="94">
        <f t="shared" si="171"/>
        <v>-13.04</v>
      </c>
      <c r="J3210" s="115">
        <f t="shared" si="170"/>
        <v>45596</v>
      </c>
      <c r="K3210" s="116" t="s">
        <v>1876</v>
      </c>
    </row>
    <row r="3211" spans="1:11" x14ac:dyDescent="0.15">
      <c r="A3211" s="7" t="s">
        <v>2622</v>
      </c>
      <c r="B3211" s="66">
        <v>45576</v>
      </c>
      <c r="C3211" s="113" t="s">
        <v>2880</v>
      </c>
      <c r="D3211" s="126"/>
      <c r="E3211" s="91">
        <v>13.68</v>
      </c>
      <c r="F3211" s="91">
        <v>0</v>
      </c>
      <c r="G3211" s="92">
        <f t="shared" si="169"/>
        <v>351197.00999999838</v>
      </c>
      <c r="H3211" s="170"/>
      <c r="I3211" s="94">
        <f t="shared" si="171"/>
        <v>-13.68</v>
      </c>
      <c r="J3211" s="115">
        <f t="shared" si="170"/>
        <v>45596</v>
      </c>
      <c r="K3211" s="116" t="s">
        <v>1876</v>
      </c>
    </row>
    <row r="3212" spans="1:11" x14ac:dyDescent="0.15">
      <c r="A3212" s="7" t="s">
        <v>2622</v>
      </c>
      <c r="B3212" s="66">
        <v>45576</v>
      </c>
      <c r="C3212" s="113" t="s">
        <v>2880</v>
      </c>
      <c r="D3212" s="126"/>
      <c r="E3212" s="91">
        <v>14.34</v>
      </c>
      <c r="F3212" s="91">
        <v>0</v>
      </c>
      <c r="G3212" s="92">
        <f t="shared" si="169"/>
        <v>351182.66999999835</v>
      </c>
      <c r="H3212" s="170"/>
      <c r="I3212" s="94">
        <f t="shared" si="171"/>
        <v>-14.34</v>
      </c>
      <c r="J3212" s="115">
        <f t="shared" si="170"/>
        <v>45596</v>
      </c>
      <c r="K3212" s="116" t="s">
        <v>1876</v>
      </c>
    </row>
    <row r="3213" spans="1:11" x14ac:dyDescent="0.15">
      <c r="A3213" s="7" t="s">
        <v>2622</v>
      </c>
      <c r="B3213" s="66">
        <v>45576</v>
      </c>
      <c r="C3213" s="113" t="s">
        <v>2880</v>
      </c>
      <c r="D3213" s="126"/>
      <c r="E3213" s="91">
        <v>22.3</v>
      </c>
      <c r="F3213" s="91">
        <v>0</v>
      </c>
      <c r="G3213" s="92">
        <f t="shared" si="169"/>
        <v>351160.36999999837</v>
      </c>
      <c r="H3213" s="170"/>
      <c r="I3213" s="94">
        <f t="shared" si="171"/>
        <v>-22.3</v>
      </c>
      <c r="J3213" s="115">
        <f t="shared" si="170"/>
        <v>45596</v>
      </c>
      <c r="K3213" s="116" t="s">
        <v>1876</v>
      </c>
    </row>
    <row r="3214" spans="1:11" x14ac:dyDescent="0.15">
      <c r="A3214" s="7" t="s">
        <v>2622</v>
      </c>
      <c r="B3214" s="66">
        <v>45576</v>
      </c>
      <c r="C3214" s="113" t="s">
        <v>2880</v>
      </c>
      <c r="D3214" s="126"/>
      <c r="E3214" s="91">
        <v>9.9</v>
      </c>
      <c r="F3214" s="91">
        <v>0</v>
      </c>
      <c r="G3214" s="92">
        <f t="shared" si="169"/>
        <v>351150.46999999834</v>
      </c>
      <c r="H3214" s="170"/>
      <c r="I3214" s="94">
        <f t="shared" si="171"/>
        <v>-9.9</v>
      </c>
      <c r="J3214" s="115">
        <f t="shared" si="170"/>
        <v>45596</v>
      </c>
      <c r="K3214" s="116" t="s">
        <v>1876</v>
      </c>
    </row>
    <row r="3215" spans="1:11" x14ac:dyDescent="0.15">
      <c r="A3215" s="7" t="s">
        <v>2622</v>
      </c>
      <c r="B3215" s="66">
        <v>45576</v>
      </c>
      <c r="C3215" s="113" t="s">
        <v>2880</v>
      </c>
      <c r="D3215" s="126"/>
      <c r="E3215" s="91">
        <v>10.8</v>
      </c>
      <c r="F3215" s="91">
        <v>0</v>
      </c>
      <c r="G3215" s="92">
        <f t="shared" si="169"/>
        <v>351139.66999999835</v>
      </c>
      <c r="H3215" s="170"/>
      <c r="I3215" s="94">
        <f t="shared" si="171"/>
        <v>-10.8</v>
      </c>
      <c r="J3215" s="115">
        <f t="shared" si="170"/>
        <v>45596</v>
      </c>
      <c r="K3215" s="116" t="s">
        <v>1876</v>
      </c>
    </row>
    <row r="3216" spans="1:11" x14ac:dyDescent="0.15">
      <c r="A3216" s="7" t="s">
        <v>2622</v>
      </c>
      <c r="B3216" s="66">
        <v>45576</v>
      </c>
      <c r="C3216" s="113" t="s">
        <v>2880</v>
      </c>
      <c r="D3216" s="126"/>
      <c r="E3216" s="91">
        <v>9.9</v>
      </c>
      <c r="F3216" s="91">
        <v>0</v>
      </c>
      <c r="G3216" s="92">
        <f t="shared" si="169"/>
        <v>351129.76999999833</v>
      </c>
      <c r="H3216" s="170"/>
      <c r="I3216" s="94">
        <f t="shared" si="171"/>
        <v>-9.9</v>
      </c>
      <c r="J3216" s="115">
        <f t="shared" si="170"/>
        <v>45596</v>
      </c>
      <c r="K3216" s="116" t="s">
        <v>1876</v>
      </c>
    </row>
    <row r="3217" spans="1:11" x14ac:dyDescent="0.15">
      <c r="A3217" s="7" t="s">
        <v>2622</v>
      </c>
      <c r="B3217" s="66">
        <v>45576</v>
      </c>
      <c r="C3217" s="113" t="s">
        <v>2880</v>
      </c>
      <c r="D3217" s="126"/>
      <c r="E3217" s="91">
        <v>54</v>
      </c>
      <c r="F3217" s="91">
        <v>0</v>
      </c>
      <c r="G3217" s="92">
        <f t="shared" si="169"/>
        <v>351075.76999999833</v>
      </c>
      <c r="H3217" s="170"/>
      <c r="I3217" s="94">
        <f t="shared" si="171"/>
        <v>-54</v>
      </c>
      <c r="J3217" s="115">
        <f t="shared" si="170"/>
        <v>45596</v>
      </c>
      <c r="K3217" s="116" t="s">
        <v>1876</v>
      </c>
    </row>
    <row r="3218" spans="1:11" x14ac:dyDescent="0.15">
      <c r="A3218" s="7" t="s">
        <v>2622</v>
      </c>
      <c r="B3218" s="66">
        <v>45576</v>
      </c>
      <c r="C3218" s="113" t="s">
        <v>2880</v>
      </c>
      <c r="D3218" s="126"/>
      <c r="E3218" s="91">
        <v>10.8</v>
      </c>
      <c r="F3218" s="91">
        <v>0</v>
      </c>
      <c r="G3218" s="92">
        <f t="shared" si="169"/>
        <v>351064.96999999834</v>
      </c>
      <c r="H3218" s="170"/>
      <c r="I3218" s="94">
        <f t="shared" si="171"/>
        <v>-10.8</v>
      </c>
      <c r="J3218" s="115">
        <f t="shared" si="170"/>
        <v>45596</v>
      </c>
      <c r="K3218" s="116" t="s">
        <v>1876</v>
      </c>
    </row>
    <row r="3219" spans="1:11" x14ac:dyDescent="0.15">
      <c r="A3219" s="7" t="s">
        <v>2622</v>
      </c>
      <c r="B3219" s="66">
        <v>45576</v>
      </c>
      <c r="C3219" s="113" t="s">
        <v>2880</v>
      </c>
      <c r="D3219" s="126"/>
      <c r="E3219" s="91">
        <v>9.9</v>
      </c>
      <c r="F3219" s="91">
        <v>0</v>
      </c>
      <c r="G3219" s="92">
        <f t="shared" si="169"/>
        <v>351055.06999999832</v>
      </c>
      <c r="H3219" s="170"/>
      <c r="I3219" s="94">
        <f t="shared" si="171"/>
        <v>-9.9</v>
      </c>
      <c r="J3219" s="115">
        <f t="shared" si="170"/>
        <v>45596</v>
      </c>
      <c r="K3219" s="116" t="s">
        <v>1876</v>
      </c>
    </row>
    <row r="3220" spans="1:11" x14ac:dyDescent="0.15">
      <c r="A3220" s="7" t="s">
        <v>2622</v>
      </c>
      <c r="B3220" s="66">
        <v>45576</v>
      </c>
      <c r="C3220" s="113" t="s">
        <v>2880</v>
      </c>
      <c r="D3220" s="126"/>
      <c r="E3220" s="91">
        <v>10.8</v>
      </c>
      <c r="F3220" s="91">
        <v>0</v>
      </c>
      <c r="G3220" s="92">
        <f t="shared" si="169"/>
        <v>351044.26999999833</v>
      </c>
      <c r="H3220" s="170"/>
      <c r="I3220" s="94">
        <f t="shared" si="171"/>
        <v>-10.8</v>
      </c>
      <c r="J3220" s="115">
        <f t="shared" si="170"/>
        <v>45596</v>
      </c>
      <c r="K3220" s="116" t="s">
        <v>1876</v>
      </c>
    </row>
    <row r="3221" spans="1:11" x14ac:dyDescent="0.15">
      <c r="A3221" s="7" t="s">
        <v>2622</v>
      </c>
      <c r="B3221" s="66">
        <v>45576</v>
      </c>
      <c r="C3221" s="113" t="s">
        <v>2880</v>
      </c>
      <c r="D3221" s="126"/>
      <c r="E3221" s="91">
        <v>9.9</v>
      </c>
      <c r="F3221" s="91">
        <v>0</v>
      </c>
      <c r="G3221" s="92">
        <f t="shared" si="169"/>
        <v>351034.36999999831</v>
      </c>
      <c r="H3221" s="170"/>
      <c r="I3221" s="94">
        <f t="shared" si="171"/>
        <v>-9.9</v>
      </c>
      <c r="J3221" s="115">
        <f t="shared" si="170"/>
        <v>45596</v>
      </c>
      <c r="K3221" s="116" t="s">
        <v>1876</v>
      </c>
    </row>
    <row r="3222" spans="1:11" x14ac:dyDescent="0.15">
      <c r="A3222" s="7" t="s">
        <v>2620</v>
      </c>
      <c r="B3222" s="66">
        <v>45576</v>
      </c>
      <c r="C3222" s="113" t="s">
        <v>1912</v>
      </c>
      <c r="D3222" s="126" t="s">
        <v>4566</v>
      </c>
      <c r="E3222" s="91">
        <v>12000</v>
      </c>
      <c r="F3222" s="91">
        <v>0</v>
      </c>
      <c r="G3222" s="92">
        <f t="shared" si="169"/>
        <v>339034.36999999831</v>
      </c>
      <c r="H3222" s="170"/>
      <c r="I3222" s="94">
        <f t="shared" si="171"/>
        <v>-12000</v>
      </c>
      <c r="J3222" s="115">
        <f t="shared" si="170"/>
        <v>45596</v>
      </c>
      <c r="K3222" s="116" t="s">
        <v>1877</v>
      </c>
    </row>
    <row r="3223" spans="1:11" x14ac:dyDescent="0.15">
      <c r="A3223" s="7" t="s">
        <v>2620</v>
      </c>
      <c r="B3223" s="66">
        <v>45576</v>
      </c>
      <c r="C3223" s="113" t="s">
        <v>1993</v>
      </c>
      <c r="D3223" s="126" t="s">
        <v>4567</v>
      </c>
      <c r="E3223" s="91">
        <v>11268</v>
      </c>
      <c r="F3223" s="91">
        <v>0</v>
      </c>
      <c r="G3223" s="92">
        <f t="shared" si="169"/>
        <v>327766.36999999831</v>
      </c>
      <c r="H3223" s="170"/>
      <c r="I3223" s="94">
        <f t="shared" si="171"/>
        <v>-11268</v>
      </c>
      <c r="J3223" s="115">
        <f t="shared" si="170"/>
        <v>45596</v>
      </c>
      <c r="K3223" s="116" t="s">
        <v>1879</v>
      </c>
    </row>
    <row r="3224" spans="1:11" x14ac:dyDescent="0.15">
      <c r="A3224" s="7" t="s">
        <v>2619</v>
      </c>
      <c r="B3224" s="66">
        <v>45576</v>
      </c>
      <c r="C3224" s="113" t="s">
        <v>2880</v>
      </c>
      <c r="D3224" s="126"/>
      <c r="E3224" s="91">
        <v>0.01</v>
      </c>
      <c r="F3224" s="91">
        <v>0</v>
      </c>
      <c r="G3224" s="92">
        <f t="shared" si="169"/>
        <v>327766.3599999983</v>
      </c>
      <c r="H3224" s="170"/>
      <c r="I3224" s="94">
        <f t="shared" si="171"/>
        <v>-0.01</v>
      </c>
      <c r="J3224" s="115">
        <f t="shared" si="170"/>
        <v>45596</v>
      </c>
      <c r="K3224" s="116" t="s">
        <v>1876</v>
      </c>
    </row>
    <row r="3225" spans="1:11" x14ac:dyDescent="0.15">
      <c r="A3225" s="7" t="s">
        <v>2619</v>
      </c>
      <c r="B3225" s="66">
        <v>45576</v>
      </c>
      <c r="C3225" s="113" t="s">
        <v>2880</v>
      </c>
      <c r="D3225" s="126"/>
      <c r="E3225" s="91">
        <v>0.01</v>
      </c>
      <c r="F3225" s="91">
        <v>0</v>
      </c>
      <c r="G3225" s="92">
        <f t="shared" si="169"/>
        <v>327766.34999999829</v>
      </c>
      <c r="H3225" s="170"/>
      <c r="I3225" s="94">
        <f t="shared" si="171"/>
        <v>-0.01</v>
      </c>
      <c r="J3225" s="115">
        <f t="shared" si="170"/>
        <v>45596</v>
      </c>
      <c r="K3225" s="116" t="s">
        <v>1876</v>
      </c>
    </row>
    <row r="3226" spans="1:11" x14ac:dyDescent="0.15">
      <c r="A3226" s="7" t="s">
        <v>2619</v>
      </c>
      <c r="B3226" s="66">
        <v>45576</v>
      </c>
      <c r="C3226" s="113" t="s">
        <v>2880</v>
      </c>
      <c r="D3226" s="126"/>
      <c r="E3226" s="91">
        <v>0.71</v>
      </c>
      <c r="F3226" s="91">
        <v>0</v>
      </c>
      <c r="G3226" s="92">
        <f t="shared" si="169"/>
        <v>327765.63999999827</v>
      </c>
      <c r="H3226" s="170"/>
      <c r="I3226" s="94">
        <f t="shared" si="171"/>
        <v>-0.71</v>
      </c>
      <c r="J3226" s="115">
        <f t="shared" si="170"/>
        <v>45596</v>
      </c>
      <c r="K3226" s="116" t="s">
        <v>1876</v>
      </c>
    </row>
    <row r="3227" spans="1:11" x14ac:dyDescent="0.15">
      <c r="A3227" s="7" t="s">
        <v>2619</v>
      </c>
      <c r="B3227" s="66">
        <v>45576</v>
      </c>
      <c r="C3227" s="113" t="s">
        <v>2880</v>
      </c>
      <c r="D3227" s="126"/>
      <c r="E3227" s="91">
        <v>0.71</v>
      </c>
      <c r="F3227" s="91">
        <v>0</v>
      </c>
      <c r="G3227" s="92">
        <f t="shared" si="169"/>
        <v>327764.92999999825</v>
      </c>
      <c r="H3227" s="170"/>
      <c r="I3227" s="94">
        <f t="shared" si="171"/>
        <v>-0.71</v>
      </c>
      <c r="J3227" s="115">
        <f t="shared" si="170"/>
        <v>45596</v>
      </c>
      <c r="K3227" s="116" t="s">
        <v>1876</v>
      </c>
    </row>
    <row r="3228" spans="1:11" x14ac:dyDescent="0.15">
      <c r="A3228" s="7" t="s">
        <v>2619</v>
      </c>
      <c r="B3228" s="66">
        <v>45576</v>
      </c>
      <c r="C3228" s="113" t="s">
        <v>2880</v>
      </c>
      <c r="D3228" s="126"/>
      <c r="E3228" s="91">
        <v>0.71</v>
      </c>
      <c r="F3228" s="91">
        <v>0</v>
      </c>
      <c r="G3228" s="92">
        <f t="shared" si="169"/>
        <v>327764.21999999823</v>
      </c>
      <c r="H3228" s="170"/>
      <c r="I3228" s="94">
        <f t="shared" si="171"/>
        <v>-0.71</v>
      </c>
      <c r="J3228" s="115">
        <f t="shared" si="170"/>
        <v>45596</v>
      </c>
      <c r="K3228" s="116" t="s">
        <v>1876</v>
      </c>
    </row>
    <row r="3229" spans="1:11" x14ac:dyDescent="0.15">
      <c r="A3229" s="7" t="s">
        <v>2619</v>
      </c>
      <c r="B3229" s="66">
        <v>45576</v>
      </c>
      <c r="C3229" s="113" t="s">
        <v>2880</v>
      </c>
      <c r="D3229" s="126"/>
      <c r="E3229" s="91">
        <v>0.71</v>
      </c>
      <c r="F3229" s="91">
        <v>0</v>
      </c>
      <c r="G3229" s="92">
        <f t="shared" si="169"/>
        <v>327763.5099999982</v>
      </c>
      <c r="H3229" s="170"/>
      <c r="I3229" s="94">
        <f t="shared" si="171"/>
        <v>-0.71</v>
      </c>
      <c r="J3229" s="115">
        <f t="shared" si="170"/>
        <v>45596</v>
      </c>
      <c r="K3229" s="116" t="s">
        <v>1876</v>
      </c>
    </row>
    <row r="3230" spans="1:11" x14ac:dyDescent="0.15">
      <c r="A3230" s="7" t="s">
        <v>2619</v>
      </c>
      <c r="B3230" s="66">
        <v>45576</v>
      </c>
      <c r="C3230" s="113" t="s">
        <v>2880</v>
      </c>
      <c r="D3230" s="126"/>
      <c r="E3230" s="91">
        <v>4.78</v>
      </c>
      <c r="F3230" s="91">
        <v>0</v>
      </c>
      <c r="G3230" s="92">
        <f t="shared" si="169"/>
        <v>327758.72999999818</v>
      </c>
      <c r="H3230" s="170"/>
      <c r="I3230" s="94">
        <f t="shared" si="171"/>
        <v>-4.78</v>
      </c>
      <c r="J3230" s="115">
        <f t="shared" si="170"/>
        <v>45596</v>
      </c>
      <c r="K3230" s="116" t="s">
        <v>1876</v>
      </c>
    </row>
    <row r="3231" spans="1:11" x14ac:dyDescent="0.15">
      <c r="A3231" s="7" t="s">
        <v>2619</v>
      </c>
      <c r="B3231" s="66">
        <v>45576</v>
      </c>
      <c r="C3231" s="113" t="s">
        <v>2880</v>
      </c>
      <c r="D3231" s="126"/>
      <c r="E3231" s="91">
        <v>5.4</v>
      </c>
      <c r="F3231" s="91">
        <v>0</v>
      </c>
      <c r="G3231" s="92">
        <f t="shared" si="169"/>
        <v>327753.32999999815</v>
      </c>
      <c r="H3231" s="170"/>
      <c r="I3231" s="94">
        <f t="shared" si="171"/>
        <v>-5.4</v>
      </c>
      <c r="J3231" s="115">
        <f t="shared" si="170"/>
        <v>45596</v>
      </c>
      <c r="K3231" s="116" t="s">
        <v>1876</v>
      </c>
    </row>
    <row r="3232" spans="1:11" x14ac:dyDescent="0.15">
      <c r="A3232" s="7" t="s">
        <v>2619</v>
      </c>
      <c r="B3232" s="66">
        <v>45576</v>
      </c>
      <c r="C3232" s="113" t="s">
        <v>2880</v>
      </c>
      <c r="D3232" s="126"/>
      <c r="E3232" s="91">
        <v>5.4</v>
      </c>
      <c r="F3232" s="91">
        <v>0</v>
      </c>
      <c r="G3232" s="92">
        <f t="shared" si="169"/>
        <v>327747.92999999813</v>
      </c>
      <c r="H3232" s="170"/>
      <c r="I3232" s="94">
        <f t="shared" si="171"/>
        <v>-5.4</v>
      </c>
      <c r="J3232" s="115">
        <f t="shared" si="170"/>
        <v>45596</v>
      </c>
      <c r="K3232" s="116" t="s">
        <v>1876</v>
      </c>
    </row>
    <row r="3233" spans="1:11" x14ac:dyDescent="0.15">
      <c r="A3233" s="7" t="s">
        <v>2619</v>
      </c>
      <c r="B3233" s="66">
        <v>45576</v>
      </c>
      <c r="C3233" s="113" t="s">
        <v>2880</v>
      </c>
      <c r="D3233" s="126"/>
      <c r="E3233" s="91">
        <v>5.4</v>
      </c>
      <c r="F3233" s="91">
        <v>0</v>
      </c>
      <c r="G3233" s="92">
        <f t="shared" si="169"/>
        <v>327742.52999999811</v>
      </c>
      <c r="H3233" s="170"/>
      <c r="I3233" s="94">
        <f t="shared" si="171"/>
        <v>-5.4</v>
      </c>
      <c r="J3233" s="115">
        <f t="shared" si="170"/>
        <v>45596</v>
      </c>
      <c r="K3233" s="116" t="s">
        <v>1876</v>
      </c>
    </row>
    <row r="3234" spans="1:11" x14ac:dyDescent="0.15">
      <c r="A3234" s="7" t="s">
        <v>2619</v>
      </c>
      <c r="B3234" s="66">
        <v>45576</v>
      </c>
      <c r="C3234" s="113" t="s">
        <v>2880</v>
      </c>
      <c r="D3234" s="126"/>
      <c r="E3234" s="91">
        <v>7.25</v>
      </c>
      <c r="F3234" s="91">
        <v>0</v>
      </c>
      <c r="G3234" s="92">
        <f t="shared" si="169"/>
        <v>327735.27999999811</v>
      </c>
      <c r="H3234" s="170"/>
      <c r="I3234" s="94">
        <f t="shared" si="171"/>
        <v>-7.25</v>
      </c>
      <c r="J3234" s="115">
        <f t="shared" si="170"/>
        <v>45596</v>
      </c>
      <c r="K3234" s="116" t="s">
        <v>1876</v>
      </c>
    </row>
    <row r="3235" spans="1:11" x14ac:dyDescent="0.15">
      <c r="A3235" s="7" t="s">
        <v>2619</v>
      </c>
      <c r="B3235" s="66">
        <v>45576</v>
      </c>
      <c r="C3235" s="113" t="s">
        <v>2880</v>
      </c>
      <c r="D3235" s="126"/>
      <c r="E3235" s="91">
        <v>7.36</v>
      </c>
      <c r="F3235" s="91">
        <v>0</v>
      </c>
      <c r="G3235" s="92">
        <f t="shared" si="169"/>
        <v>327727.91999999812</v>
      </c>
      <c r="H3235" s="170"/>
      <c r="I3235" s="94">
        <f t="shared" si="171"/>
        <v>-7.36</v>
      </c>
      <c r="J3235" s="115">
        <f t="shared" si="170"/>
        <v>45596</v>
      </c>
      <c r="K3235" s="116" t="s">
        <v>1876</v>
      </c>
    </row>
    <row r="3236" spans="1:11" x14ac:dyDescent="0.15">
      <c r="A3236" s="7" t="s">
        <v>2619</v>
      </c>
      <c r="B3236" s="66">
        <v>45576</v>
      </c>
      <c r="C3236" s="113" t="s">
        <v>2880</v>
      </c>
      <c r="D3236" s="126"/>
      <c r="E3236" s="91">
        <v>9.5399999999999991</v>
      </c>
      <c r="F3236" s="91">
        <v>0</v>
      </c>
      <c r="G3236" s="92">
        <f t="shared" si="169"/>
        <v>327718.37999999814</v>
      </c>
      <c r="H3236" s="170"/>
      <c r="I3236" s="94">
        <f t="shared" si="171"/>
        <v>-9.5399999999999991</v>
      </c>
      <c r="J3236" s="115">
        <f t="shared" si="170"/>
        <v>45596</v>
      </c>
      <c r="K3236" s="116" t="s">
        <v>1876</v>
      </c>
    </row>
    <row r="3237" spans="1:11" x14ac:dyDescent="0.15">
      <c r="A3237" s="7" t="s">
        <v>2619</v>
      </c>
      <c r="B3237" s="66">
        <v>45576</v>
      </c>
      <c r="C3237" s="113" t="s">
        <v>2880</v>
      </c>
      <c r="D3237" s="126"/>
      <c r="E3237" s="91">
        <v>10.8</v>
      </c>
      <c r="F3237" s="91">
        <v>0</v>
      </c>
      <c r="G3237" s="92">
        <f t="shared" si="169"/>
        <v>327707.57999999815</v>
      </c>
      <c r="H3237" s="170"/>
      <c r="I3237" s="94">
        <f t="shared" si="171"/>
        <v>-10.8</v>
      </c>
      <c r="J3237" s="115">
        <f t="shared" si="170"/>
        <v>45596</v>
      </c>
      <c r="K3237" s="116" t="s">
        <v>1876</v>
      </c>
    </row>
    <row r="3238" spans="1:11" x14ac:dyDescent="0.15">
      <c r="A3238" s="7" t="s">
        <v>2619</v>
      </c>
      <c r="B3238" s="66">
        <v>45576</v>
      </c>
      <c r="C3238" s="113" t="s">
        <v>2880</v>
      </c>
      <c r="D3238" s="126"/>
      <c r="E3238" s="91">
        <v>11.34</v>
      </c>
      <c r="F3238" s="91">
        <v>0</v>
      </c>
      <c r="G3238" s="92">
        <f t="shared" si="169"/>
        <v>327696.23999999813</v>
      </c>
      <c r="H3238" s="170"/>
      <c r="I3238" s="94">
        <f t="shared" si="171"/>
        <v>-11.34</v>
      </c>
      <c r="J3238" s="115">
        <f t="shared" si="170"/>
        <v>45596</v>
      </c>
      <c r="K3238" s="116" t="s">
        <v>1876</v>
      </c>
    </row>
    <row r="3239" spans="1:11" x14ac:dyDescent="0.15">
      <c r="A3239" s="7" t="s">
        <v>2619</v>
      </c>
      <c r="B3239" s="66">
        <v>45576</v>
      </c>
      <c r="C3239" s="113" t="s">
        <v>2880</v>
      </c>
      <c r="D3239" s="126"/>
      <c r="E3239" s="91">
        <v>11.34</v>
      </c>
      <c r="F3239" s="91">
        <v>0</v>
      </c>
      <c r="G3239" s="92">
        <f t="shared" si="169"/>
        <v>327684.8999999981</v>
      </c>
      <c r="H3239" s="170"/>
      <c r="I3239" s="94">
        <f t="shared" si="171"/>
        <v>-11.34</v>
      </c>
      <c r="J3239" s="115">
        <f t="shared" si="170"/>
        <v>45596</v>
      </c>
      <c r="K3239" s="116" t="s">
        <v>1876</v>
      </c>
    </row>
    <row r="3240" spans="1:11" x14ac:dyDescent="0.15">
      <c r="A3240" s="7" t="s">
        <v>2619</v>
      </c>
      <c r="B3240" s="66">
        <v>45576</v>
      </c>
      <c r="C3240" s="113" t="s">
        <v>2880</v>
      </c>
      <c r="D3240" s="126"/>
      <c r="E3240" s="91">
        <v>11.88</v>
      </c>
      <c r="F3240" s="91">
        <v>0</v>
      </c>
      <c r="G3240" s="92">
        <f t="shared" ref="G3240:G3303" si="172">G3239+F3240-E3240</f>
        <v>327673.0199999981</v>
      </c>
      <c r="H3240" s="170"/>
      <c r="I3240" s="94">
        <f t="shared" si="171"/>
        <v>-11.88</v>
      </c>
      <c r="J3240" s="115">
        <f t="shared" ref="J3240:J3303" si="173">EOMONTH(B3240,0)</f>
        <v>45596</v>
      </c>
      <c r="K3240" s="116" t="s">
        <v>1876</v>
      </c>
    </row>
    <row r="3241" spans="1:11" x14ac:dyDescent="0.15">
      <c r="A3241" s="7" t="s">
        <v>2619</v>
      </c>
      <c r="B3241" s="66">
        <v>45576</v>
      </c>
      <c r="C3241" s="113" t="s">
        <v>2880</v>
      </c>
      <c r="D3241" s="126"/>
      <c r="E3241" s="91">
        <v>11.88</v>
      </c>
      <c r="F3241" s="91">
        <v>0</v>
      </c>
      <c r="G3241" s="92">
        <f t="shared" si="172"/>
        <v>327661.13999999809</v>
      </c>
      <c r="H3241" s="170"/>
      <c r="I3241" s="94">
        <f t="shared" si="171"/>
        <v>-11.88</v>
      </c>
      <c r="J3241" s="115">
        <f t="shared" si="173"/>
        <v>45596</v>
      </c>
      <c r="K3241" s="116" t="s">
        <v>1876</v>
      </c>
    </row>
    <row r="3242" spans="1:11" x14ac:dyDescent="0.15">
      <c r="A3242" s="7" t="s">
        <v>2619</v>
      </c>
      <c r="B3242" s="66">
        <v>45576</v>
      </c>
      <c r="C3242" s="113" t="s">
        <v>2880</v>
      </c>
      <c r="D3242" s="126"/>
      <c r="E3242" s="91">
        <v>13.5</v>
      </c>
      <c r="F3242" s="91">
        <v>0</v>
      </c>
      <c r="G3242" s="92">
        <f t="shared" si="172"/>
        <v>327647.63999999809</v>
      </c>
      <c r="H3242" s="170"/>
      <c r="I3242" s="94">
        <f t="shared" si="171"/>
        <v>-13.5</v>
      </c>
      <c r="J3242" s="115">
        <f t="shared" si="173"/>
        <v>45596</v>
      </c>
      <c r="K3242" s="116" t="s">
        <v>1876</v>
      </c>
    </row>
    <row r="3243" spans="1:11" x14ac:dyDescent="0.15">
      <c r="A3243" s="7" t="s">
        <v>2619</v>
      </c>
      <c r="B3243" s="66">
        <v>45576</v>
      </c>
      <c r="C3243" s="113" t="s">
        <v>2880</v>
      </c>
      <c r="D3243" s="126"/>
      <c r="E3243" s="91">
        <v>13.5</v>
      </c>
      <c r="F3243" s="91">
        <v>0</v>
      </c>
      <c r="G3243" s="92">
        <f t="shared" si="172"/>
        <v>327634.13999999809</v>
      </c>
      <c r="H3243" s="170"/>
      <c r="I3243" s="94">
        <f t="shared" si="171"/>
        <v>-13.5</v>
      </c>
      <c r="J3243" s="115">
        <f t="shared" si="173"/>
        <v>45596</v>
      </c>
      <c r="K3243" s="116" t="s">
        <v>1876</v>
      </c>
    </row>
    <row r="3244" spans="1:11" x14ac:dyDescent="0.15">
      <c r="A3244" s="7" t="s">
        <v>2619</v>
      </c>
      <c r="B3244" s="66">
        <v>45576</v>
      </c>
      <c r="C3244" s="113" t="s">
        <v>2880</v>
      </c>
      <c r="D3244" s="126"/>
      <c r="E3244" s="91">
        <v>13.5</v>
      </c>
      <c r="F3244" s="91">
        <v>0</v>
      </c>
      <c r="G3244" s="92">
        <f t="shared" si="172"/>
        <v>327620.63999999809</v>
      </c>
      <c r="H3244" s="170"/>
      <c r="I3244" s="94">
        <f t="shared" si="171"/>
        <v>-13.5</v>
      </c>
      <c r="J3244" s="115">
        <f t="shared" si="173"/>
        <v>45596</v>
      </c>
      <c r="K3244" s="116" t="s">
        <v>1876</v>
      </c>
    </row>
    <row r="3245" spans="1:11" x14ac:dyDescent="0.15">
      <c r="A3245" s="7" t="s">
        <v>2619</v>
      </c>
      <c r="B3245" s="66">
        <v>45576</v>
      </c>
      <c r="C3245" s="113" t="s">
        <v>2880</v>
      </c>
      <c r="D3245" s="126"/>
      <c r="E3245" s="91">
        <v>14.04</v>
      </c>
      <c r="F3245" s="91">
        <v>0</v>
      </c>
      <c r="G3245" s="92">
        <f t="shared" si="172"/>
        <v>327606.59999999811</v>
      </c>
      <c r="H3245" s="170"/>
      <c r="I3245" s="94">
        <f t="shared" si="171"/>
        <v>-14.04</v>
      </c>
      <c r="J3245" s="115">
        <f t="shared" si="173"/>
        <v>45596</v>
      </c>
      <c r="K3245" s="116" t="s">
        <v>1876</v>
      </c>
    </row>
    <row r="3246" spans="1:11" x14ac:dyDescent="0.15">
      <c r="A3246" s="7" t="s">
        <v>2619</v>
      </c>
      <c r="B3246" s="66">
        <v>45576</v>
      </c>
      <c r="C3246" s="113" t="s">
        <v>2880</v>
      </c>
      <c r="D3246" s="126"/>
      <c r="E3246" s="91">
        <v>14.16</v>
      </c>
      <c r="F3246" s="91">
        <v>0</v>
      </c>
      <c r="G3246" s="92">
        <f t="shared" si="172"/>
        <v>327592.43999999814</v>
      </c>
      <c r="H3246" s="170"/>
      <c r="I3246" s="94">
        <f t="shared" si="171"/>
        <v>-14.16</v>
      </c>
      <c r="J3246" s="115">
        <f t="shared" si="173"/>
        <v>45596</v>
      </c>
      <c r="K3246" s="116" t="s">
        <v>1876</v>
      </c>
    </row>
    <row r="3247" spans="1:11" x14ac:dyDescent="0.15">
      <c r="A3247" s="7" t="s">
        <v>2619</v>
      </c>
      <c r="B3247" s="66">
        <v>45576</v>
      </c>
      <c r="C3247" s="113" t="s">
        <v>2880</v>
      </c>
      <c r="D3247" s="126"/>
      <c r="E3247" s="91">
        <v>14.4</v>
      </c>
      <c r="F3247" s="91">
        <v>0</v>
      </c>
      <c r="G3247" s="92">
        <f t="shared" si="172"/>
        <v>327578.03999999812</v>
      </c>
      <c r="H3247" s="170"/>
      <c r="I3247" s="94">
        <f t="shared" si="171"/>
        <v>-14.4</v>
      </c>
      <c r="J3247" s="115">
        <f t="shared" si="173"/>
        <v>45596</v>
      </c>
      <c r="K3247" s="116" t="s">
        <v>1876</v>
      </c>
    </row>
    <row r="3248" spans="1:11" x14ac:dyDescent="0.15">
      <c r="A3248" s="7" t="s">
        <v>2619</v>
      </c>
      <c r="B3248" s="66">
        <v>45576</v>
      </c>
      <c r="C3248" s="113" t="s">
        <v>2880</v>
      </c>
      <c r="D3248" s="126"/>
      <c r="E3248" s="91">
        <v>14.4</v>
      </c>
      <c r="F3248" s="91">
        <v>0</v>
      </c>
      <c r="G3248" s="92">
        <f t="shared" si="172"/>
        <v>327563.63999999809</v>
      </c>
      <c r="H3248" s="170"/>
      <c r="I3248" s="94">
        <f t="shared" si="171"/>
        <v>-14.4</v>
      </c>
      <c r="J3248" s="115">
        <f t="shared" si="173"/>
        <v>45596</v>
      </c>
      <c r="K3248" s="116" t="s">
        <v>1876</v>
      </c>
    </row>
    <row r="3249" spans="1:11" x14ac:dyDescent="0.15">
      <c r="A3249" s="7" t="s">
        <v>2619</v>
      </c>
      <c r="B3249" s="66">
        <v>45576</v>
      </c>
      <c r="C3249" s="113" t="s">
        <v>2880</v>
      </c>
      <c r="D3249" s="126"/>
      <c r="E3249" s="91">
        <v>16.2</v>
      </c>
      <c r="F3249" s="91">
        <v>0</v>
      </c>
      <c r="G3249" s="92">
        <f t="shared" si="172"/>
        <v>327547.43999999808</v>
      </c>
      <c r="H3249" s="170"/>
      <c r="I3249" s="94">
        <f t="shared" si="171"/>
        <v>-16.2</v>
      </c>
      <c r="J3249" s="115">
        <f t="shared" si="173"/>
        <v>45596</v>
      </c>
      <c r="K3249" s="116" t="s">
        <v>1876</v>
      </c>
    </row>
    <row r="3250" spans="1:11" x14ac:dyDescent="0.15">
      <c r="A3250" s="7" t="s">
        <v>2619</v>
      </c>
      <c r="B3250" s="66">
        <v>45576</v>
      </c>
      <c r="C3250" s="113" t="s">
        <v>2880</v>
      </c>
      <c r="D3250" s="126"/>
      <c r="E3250" s="91">
        <v>16.739999999999998</v>
      </c>
      <c r="F3250" s="91">
        <v>0</v>
      </c>
      <c r="G3250" s="92">
        <f t="shared" si="172"/>
        <v>327530.69999999809</v>
      </c>
      <c r="H3250" s="170"/>
      <c r="I3250" s="94">
        <f t="shared" si="171"/>
        <v>-16.739999999999998</v>
      </c>
      <c r="J3250" s="115">
        <f t="shared" si="173"/>
        <v>45596</v>
      </c>
      <c r="K3250" s="116" t="s">
        <v>1876</v>
      </c>
    </row>
    <row r="3251" spans="1:11" x14ac:dyDescent="0.15">
      <c r="A3251" s="7" t="s">
        <v>2619</v>
      </c>
      <c r="B3251" s="66">
        <v>45576</v>
      </c>
      <c r="C3251" s="113" t="s">
        <v>2880</v>
      </c>
      <c r="D3251" s="126"/>
      <c r="E3251" s="91">
        <v>16.739999999999998</v>
      </c>
      <c r="F3251" s="91">
        <v>0</v>
      </c>
      <c r="G3251" s="92">
        <f t="shared" si="172"/>
        <v>327513.9599999981</v>
      </c>
      <c r="H3251" s="170"/>
      <c r="I3251" s="94">
        <f t="shared" si="171"/>
        <v>-16.739999999999998</v>
      </c>
      <c r="J3251" s="115">
        <f t="shared" si="173"/>
        <v>45596</v>
      </c>
      <c r="K3251" s="116" t="s">
        <v>1876</v>
      </c>
    </row>
    <row r="3252" spans="1:11" x14ac:dyDescent="0.15">
      <c r="A3252" s="7" t="s">
        <v>2619</v>
      </c>
      <c r="B3252" s="66">
        <v>45576</v>
      </c>
      <c r="C3252" s="113" t="s">
        <v>2880</v>
      </c>
      <c r="D3252" s="126"/>
      <c r="E3252" s="91">
        <v>17</v>
      </c>
      <c r="F3252" s="91">
        <v>0</v>
      </c>
      <c r="G3252" s="92">
        <f t="shared" si="172"/>
        <v>327496.9599999981</v>
      </c>
      <c r="H3252" s="170"/>
      <c r="I3252" s="94">
        <f t="shared" si="171"/>
        <v>-17</v>
      </c>
      <c r="J3252" s="115">
        <f t="shared" si="173"/>
        <v>45596</v>
      </c>
      <c r="K3252" s="116" t="s">
        <v>1876</v>
      </c>
    </row>
    <row r="3253" spans="1:11" x14ac:dyDescent="0.15">
      <c r="A3253" s="7" t="s">
        <v>2619</v>
      </c>
      <c r="B3253" s="66">
        <v>45576</v>
      </c>
      <c r="C3253" s="113" t="s">
        <v>2880</v>
      </c>
      <c r="D3253" s="126"/>
      <c r="E3253" s="91">
        <v>19.98</v>
      </c>
      <c r="F3253" s="91">
        <v>0</v>
      </c>
      <c r="G3253" s="92">
        <f t="shared" si="172"/>
        <v>327476.97999999812</v>
      </c>
      <c r="H3253" s="170"/>
      <c r="I3253" s="94">
        <f t="shared" si="171"/>
        <v>-19.98</v>
      </c>
      <c r="J3253" s="115">
        <f t="shared" si="173"/>
        <v>45596</v>
      </c>
      <c r="K3253" s="116" t="s">
        <v>1876</v>
      </c>
    </row>
    <row r="3254" spans="1:11" x14ac:dyDescent="0.15">
      <c r="A3254" s="7" t="s">
        <v>2619</v>
      </c>
      <c r="B3254" s="66">
        <v>45576</v>
      </c>
      <c r="C3254" s="113" t="s">
        <v>2880</v>
      </c>
      <c r="D3254" s="126"/>
      <c r="E3254" s="91">
        <v>20.3</v>
      </c>
      <c r="F3254" s="91">
        <v>0</v>
      </c>
      <c r="G3254" s="92">
        <f t="shared" si="172"/>
        <v>327456.67999999813</v>
      </c>
      <c r="H3254" s="170"/>
      <c r="I3254" s="94">
        <f t="shared" si="171"/>
        <v>-20.3</v>
      </c>
      <c r="J3254" s="115">
        <f t="shared" si="173"/>
        <v>45596</v>
      </c>
      <c r="K3254" s="116" t="s">
        <v>1876</v>
      </c>
    </row>
    <row r="3255" spans="1:11" x14ac:dyDescent="0.15">
      <c r="A3255" s="7" t="s">
        <v>2619</v>
      </c>
      <c r="B3255" s="66">
        <v>45576</v>
      </c>
      <c r="C3255" s="113" t="s">
        <v>2880</v>
      </c>
      <c r="D3255" s="126"/>
      <c r="E3255" s="91">
        <v>20.3</v>
      </c>
      <c r="F3255" s="91">
        <v>0</v>
      </c>
      <c r="G3255" s="92">
        <f t="shared" si="172"/>
        <v>327436.37999999814</v>
      </c>
      <c r="H3255" s="170"/>
      <c r="I3255" s="94">
        <f t="shared" si="171"/>
        <v>-20.3</v>
      </c>
      <c r="J3255" s="115">
        <f t="shared" si="173"/>
        <v>45596</v>
      </c>
      <c r="K3255" s="116" t="s">
        <v>1876</v>
      </c>
    </row>
    <row r="3256" spans="1:11" x14ac:dyDescent="0.15">
      <c r="A3256" s="7" t="s">
        <v>2619</v>
      </c>
      <c r="B3256" s="66">
        <v>45576</v>
      </c>
      <c r="C3256" s="113" t="s">
        <v>2880</v>
      </c>
      <c r="D3256" s="126"/>
      <c r="E3256" s="91">
        <v>21.6</v>
      </c>
      <c r="F3256" s="91">
        <v>0</v>
      </c>
      <c r="G3256" s="92">
        <f t="shared" si="172"/>
        <v>327414.77999999817</v>
      </c>
      <c r="H3256" s="170"/>
      <c r="I3256" s="94">
        <f t="shared" si="171"/>
        <v>-21.6</v>
      </c>
      <c r="J3256" s="115">
        <f t="shared" si="173"/>
        <v>45596</v>
      </c>
      <c r="K3256" s="116" t="s">
        <v>1876</v>
      </c>
    </row>
    <row r="3257" spans="1:11" x14ac:dyDescent="0.15">
      <c r="A3257" s="7" t="s">
        <v>2619</v>
      </c>
      <c r="B3257" s="66">
        <v>45576</v>
      </c>
      <c r="C3257" s="113" t="s">
        <v>2880</v>
      </c>
      <c r="D3257" s="126"/>
      <c r="E3257" s="91">
        <v>21.6</v>
      </c>
      <c r="F3257" s="91">
        <v>0</v>
      </c>
      <c r="G3257" s="92">
        <f t="shared" si="172"/>
        <v>327393.17999999819</v>
      </c>
      <c r="H3257" s="170"/>
      <c r="I3257" s="94">
        <f t="shared" si="171"/>
        <v>-21.6</v>
      </c>
      <c r="J3257" s="115">
        <f t="shared" si="173"/>
        <v>45596</v>
      </c>
      <c r="K3257" s="116" t="s">
        <v>1876</v>
      </c>
    </row>
    <row r="3258" spans="1:11" x14ac:dyDescent="0.15">
      <c r="A3258" s="7" t="s">
        <v>2619</v>
      </c>
      <c r="B3258" s="66">
        <v>45576</v>
      </c>
      <c r="C3258" s="113" t="s">
        <v>2880</v>
      </c>
      <c r="D3258" s="126"/>
      <c r="E3258" s="91">
        <v>21.6</v>
      </c>
      <c r="F3258" s="91">
        <v>0</v>
      </c>
      <c r="G3258" s="92">
        <f t="shared" si="172"/>
        <v>327371.57999999821</v>
      </c>
      <c r="H3258" s="170"/>
      <c r="I3258" s="94">
        <f t="shared" si="171"/>
        <v>-21.6</v>
      </c>
      <c r="J3258" s="115">
        <f t="shared" si="173"/>
        <v>45596</v>
      </c>
      <c r="K3258" s="116" t="s">
        <v>1876</v>
      </c>
    </row>
    <row r="3259" spans="1:11" x14ac:dyDescent="0.15">
      <c r="A3259" s="7" t="s">
        <v>2619</v>
      </c>
      <c r="B3259" s="66">
        <v>45576</v>
      </c>
      <c r="C3259" s="113" t="s">
        <v>2880</v>
      </c>
      <c r="D3259" s="126"/>
      <c r="E3259" s="91">
        <v>22.78</v>
      </c>
      <c r="F3259" s="91">
        <v>0</v>
      </c>
      <c r="G3259" s="92">
        <f t="shared" si="172"/>
        <v>327348.79999999818</v>
      </c>
      <c r="H3259" s="170"/>
      <c r="I3259" s="94">
        <f t="shared" si="171"/>
        <v>-22.78</v>
      </c>
      <c r="J3259" s="115">
        <f t="shared" si="173"/>
        <v>45596</v>
      </c>
      <c r="K3259" s="116" t="s">
        <v>1876</v>
      </c>
    </row>
    <row r="3260" spans="1:11" x14ac:dyDescent="0.15">
      <c r="A3260" s="7" t="s">
        <v>2619</v>
      </c>
      <c r="B3260" s="66">
        <v>45576</v>
      </c>
      <c r="C3260" s="113" t="s">
        <v>2880</v>
      </c>
      <c r="D3260" s="126"/>
      <c r="E3260" s="91">
        <v>22.94</v>
      </c>
      <c r="F3260" s="91">
        <v>0</v>
      </c>
      <c r="G3260" s="92">
        <f t="shared" si="172"/>
        <v>327325.85999999818</v>
      </c>
      <c r="H3260" s="170"/>
      <c r="I3260" s="94">
        <f t="shared" si="171"/>
        <v>-22.94</v>
      </c>
      <c r="J3260" s="115">
        <f t="shared" si="173"/>
        <v>45596</v>
      </c>
      <c r="K3260" s="116" t="s">
        <v>1876</v>
      </c>
    </row>
    <row r="3261" spans="1:11" x14ac:dyDescent="0.15">
      <c r="A3261" s="7" t="s">
        <v>2619</v>
      </c>
      <c r="B3261" s="66">
        <v>45576</v>
      </c>
      <c r="C3261" s="113" t="s">
        <v>2880</v>
      </c>
      <c r="D3261" s="126"/>
      <c r="E3261" s="91">
        <v>22.94</v>
      </c>
      <c r="F3261" s="91">
        <v>0</v>
      </c>
      <c r="G3261" s="92">
        <f t="shared" si="172"/>
        <v>327302.91999999818</v>
      </c>
      <c r="H3261" s="170"/>
      <c r="I3261" s="94">
        <f t="shared" si="171"/>
        <v>-22.94</v>
      </c>
      <c r="J3261" s="115">
        <f t="shared" si="173"/>
        <v>45596</v>
      </c>
      <c r="K3261" s="116" t="s">
        <v>1876</v>
      </c>
    </row>
    <row r="3262" spans="1:11" x14ac:dyDescent="0.15">
      <c r="A3262" s="7" t="s">
        <v>2619</v>
      </c>
      <c r="B3262" s="66">
        <v>45576</v>
      </c>
      <c r="C3262" s="113" t="s">
        <v>2880</v>
      </c>
      <c r="D3262" s="126"/>
      <c r="E3262" s="91">
        <v>23.78</v>
      </c>
      <c r="F3262" s="91">
        <v>0</v>
      </c>
      <c r="G3262" s="92">
        <f t="shared" si="172"/>
        <v>327279.13999999815</v>
      </c>
      <c r="H3262" s="170"/>
      <c r="I3262" s="94">
        <f t="shared" si="171"/>
        <v>-23.78</v>
      </c>
      <c r="J3262" s="115">
        <f t="shared" si="173"/>
        <v>45596</v>
      </c>
      <c r="K3262" s="116" t="s">
        <v>1876</v>
      </c>
    </row>
    <row r="3263" spans="1:11" x14ac:dyDescent="0.15">
      <c r="A3263" s="7" t="s">
        <v>2619</v>
      </c>
      <c r="B3263" s="66">
        <v>45576</v>
      </c>
      <c r="C3263" s="113" t="s">
        <v>2880</v>
      </c>
      <c r="D3263" s="126"/>
      <c r="E3263" s="91">
        <v>29.86</v>
      </c>
      <c r="F3263" s="91">
        <v>0</v>
      </c>
      <c r="G3263" s="92">
        <f t="shared" si="172"/>
        <v>327249.27999999817</v>
      </c>
      <c r="H3263" s="170"/>
      <c r="I3263" s="94">
        <f t="shared" si="171"/>
        <v>-29.86</v>
      </c>
      <c r="J3263" s="115">
        <f t="shared" si="173"/>
        <v>45596</v>
      </c>
      <c r="K3263" s="116" t="s">
        <v>1876</v>
      </c>
    </row>
    <row r="3264" spans="1:11" x14ac:dyDescent="0.15">
      <c r="A3264" s="7" t="s">
        <v>2619</v>
      </c>
      <c r="B3264" s="66">
        <v>45576</v>
      </c>
      <c r="C3264" s="113" t="s">
        <v>2880</v>
      </c>
      <c r="D3264" s="126"/>
      <c r="E3264" s="91">
        <v>33.74</v>
      </c>
      <c r="F3264" s="91">
        <v>0</v>
      </c>
      <c r="G3264" s="92">
        <f t="shared" si="172"/>
        <v>327215.53999999817</v>
      </c>
      <c r="H3264" s="170"/>
      <c r="I3264" s="94">
        <f t="shared" si="171"/>
        <v>-33.74</v>
      </c>
      <c r="J3264" s="115">
        <f t="shared" si="173"/>
        <v>45596</v>
      </c>
      <c r="K3264" s="116" t="s">
        <v>1876</v>
      </c>
    </row>
    <row r="3265" spans="1:11" x14ac:dyDescent="0.15">
      <c r="A3265" s="7" t="s">
        <v>2619</v>
      </c>
      <c r="B3265" s="66">
        <v>45576</v>
      </c>
      <c r="C3265" s="113" t="s">
        <v>2880</v>
      </c>
      <c r="D3265" s="126"/>
      <c r="E3265" s="91">
        <v>33.74</v>
      </c>
      <c r="F3265" s="91">
        <v>0</v>
      </c>
      <c r="G3265" s="92">
        <f t="shared" si="172"/>
        <v>327181.79999999818</v>
      </c>
      <c r="H3265" s="170"/>
      <c r="I3265" s="94">
        <f t="shared" si="171"/>
        <v>-33.74</v>
      </c>
      <c r="J3265" s="115">
        <f t="shared" si="173"/>
        <v>45596</v>
      </c>
      <c r="K3265" s="116" t="s">
        <v>1876</v>
      </c>
    </row>
    <row r="3266" spans="1:11" x14ac:dyDescent="0.15">
      <c r="A3266" s="7" t="s">
        <v>2619</v>
      </c>
      <c r="B3266" s="66">
        <v>45576</v>
      </c>
      <c r="C3266" s="113" t="s">
        <v>2880</v>
      </c>
      <c r="D3266" s="126"/>
      <c r="E3266" s="91">
        <v>33.74</v>
      </c>
      <c r="F3266" s="91">
        <v>0</v>
      </c>
      <c r="G3266" s="92">
        <f t="shared" si="172"/>
        <v>327148.05999999819</v>
      </c>
      <c r="H3266" s="170"/>
      <c r="I3266" s="94">
        <f t="shared" si="171"/>
        <v>-33.74</v>
      </c>
      <c r="J3266" s="115">
        <f t="shared" si="173"/>
        <v>45596</v>
      </c>
      <c r="K3266" s="116" t="s">
        <v>1876</v>
      </c>
    </row>
    <row r="3267" spans="1:11" x14ac:dyDescent="0.15">
      <c r="A3267" s="7" t="s">
        <v>2619</v>
      </c>
      <c r="B3267" s="66">
        <v>45576</v>
      </c>
      <c r="C3267" s="113" t="s">
        <v>2880</v>
      </c>
      <c r="D3267" s="126"/>
      <c r="E3267" s="91">
        <v>36</v>
      </c>
      <c r="F3267" s="91">
        <v>0</v>
      </c>
      <c r="G3267" s="92">
        <f t="shared" si="172"/>
        <v>327112.05999999819</v>
      </c>
      <c r="H3267" s="170"/>
      <c r="I3267" s="94">
        <f t="shared" si="171"/>
        <v>-36</v>
      </c>
      <c r="J3267" s="115">
        <f t="shared" si="173"/>
        <v>45596</v>
      </c>
      <c r="K3267" s="116" t="s">
        <v>1876</v>
      </c>
    </row>
    <row r="3268" spans="1:11" x14ac:dyDescent="0.15">
      <c r="A3268" s="7" t="s">
        <v>2619</v>
      </c>
      <c r="B3268" s="66">
        <v>45576</v>
      </c>
      <c r="C3268" s="113" t="s">
        <v>2880</v>
      </c>
      <c r="D3268" s="126"/>
      <c r="E3268" s="91">
        <v>40.5</v>
      </c>
      <c r="F3268" s="91">
        <v>0</v>
      </c>
      <c r="G3268" s="92">
        <f t="shared" si="172"/>
        <v>327071.55999999819</v>
      </c>
      <c r="H3268" s="170"/>
      <c r="I3268" s="94">
        <f t="shared" si="171"/>
        <v>-40.5</v>
      </c>
      <c r="J3268" s="115">
        <f t="shared" si="173"/>
        <v>45596</v>
      </c>
      <c r="K3268" s="116" t="s">
        <v>1876</v>
      </c>
    </row>
    <row r="3269" spans="1:11" x14ac:dyDescent="0.15">
      <c r="A3269" s="7" t="s">
        <v>2619</v>
      </c>
      <c r="B3269" s="66">
        <v>45576</v>
      </c>
      <c r="C3269" s="113" t="s">
        <v>2880</v>
      </c>
      <c r="D3269" s="126"/>
      <c r="E3269" s="91">
        <v>45.9</v>
      </c>
      <c r="F3269" s="91">
        <v>0</v>
      </c>
      <c r="G3269" s="92">
        <f t="shared" si="172"/>
        <v>327025.65999999817</v>
      </c>
      <c r="H3269" s="170"/>
      <c r="I3269" s="94">
        <f t="shared" si="171"/>
        <v>-45.9</v>
      </c>
      <c r="J3269" s="115">
        <f t="shared" si="173"/>
        <v>45596</v>
      </c>
      <c r="K3269" s="116" t="s">
        <v>1876</v>
      </c>
    </row>
    <row r="3270" spans="1:11" x14ac:dyDescent="0.15">
      <c r="A3270" s="7" t="s">
        <v>2619</v>
      </c>
      <c r="B3270" s="66">
        <v>45576</v>
      </c>
      <c r="C3270" s="113" t="s">
        <v>2880</v>
      </c>
      <c r="D3270" s="126"/>
      <c r="E3270" s="91">
        <v>46.99</v>
      </c>
      <c r="F3270" s="91">
        <v>0</v>
      </c>
      <c r="G3270" s="92">
        <f t="shared" si="172"/>
        <v>326978.66999999818</v>
      </c>
      <c r="H3270" s="170"/>
      <c r="I3270" s="94">
        <f t="shared" si="171"/>
        <v>-46.99</v>
      </c>
      <c r="J3270" s="115">
        <f t="shared" si="173"/>
        <v>45596</v>
      </c>
      <c r="K3270" s="116" t="s">
        <v>1876</v>
      </c>
    </row>
    <row r="3271" spans="1:11" x14ac:dyDescent="0.15">
      <c r="A3271" s="7" t="s">
        <v>2619</v>
      </c>
      <c r="B3271" s="66">
        <v>45576</v>
      </c>
      <c r="C3271" s="113" t="s">
        <v>2880</v>
      </c>
      <c r="D3271" s="126"/>
      <c r="E3271" s="91">
        <v>46.99</v>
      </c>
      <c r="F3271" s="91">
        <v>0</v>
      </c>
      <c r="G3271" s="92">
        <f t="shared" si="172"/>
        <v>326931.67999999819</v>
      </c>
      <c r="H3271" s="170"/>
      <c r="I3271" s="94">
        <f t="shared" ref="I3271:I3334" si="174">-E3271+F3271</f>
        <v>-46.99</v>
      </c>
      <c r="J3271" s="115">
        <f t="shared" si="173"/>
        <v>45596</v>
      </c>
      <c r="K3271" s="116" t="s">
        <v>1876</v>
      </c>
    </row>
    <row r="3272" spans="1:11" x14ac:dyDescent="0.15">
      <c r="A3272" s="7" t="s">
        <v>2619</v>
      </c>
      <c r="B3272" s="66">
        <v>45576</v>
      </c>
      <c r="C3272" s="113" t="s">
        <v>2880</v>
      </c>
      <c r="D3272" s="126"/>
      <c r="E3272" s="91">
        <v>46.99</v>
      </c>
      <c r="F3272" s="91">
        <v>0</v>
      </c>
      <c r="G3272" s="92">
        <f t="shared" si="172"/>
        <v>326884.6899999982</v>
      </c>
      <c r="H3272" s="170"/>
      <c r="I3272" s="94">
        <f t="shared" si="174"/>
        <v>-46.99</v>
      </c>
      <c r="J3272" s="115">
        <f t="shared" si="173"/>
        <v>45596</v>
      </c>
      <c r="K3272" s="116" t="s">
        <v>1876</v>
      </c>
    </row>
    <row r="3273" spans="1:11" x14ac:dyDescent="0.15">
      <c r="A3273" s="7" t="s">
        <v>2619</v>
      </c>
      <c r="B3273" s="66">
        <v>45576</v>
      </c>
      <c r="C3273" s="113" t="s">
        <v>2880</v>
      </c>
      <c r="D3273" s="126"/>
      <c r="E3273" s="91">
        <v>48.6</v>
      </c>
      <c r="F3273" s="91">
        <v>0</v>
      </c>
      <c r="G3273" s="92">
        <f t="shared" si="172"/>
        <v>326836.08999999822</v>
      </c>
      <c r="H3273" s="170"/>
      <c r="I3273" s="94">
        <f t="shared" si="174"/>
        <v>-48.6</v>
      </c>
      <c r="J3273" s="115">
        <f t="shared" si="173"/>
        <v>45596</v>
      </c>
      <c r="K3273" s="116" t="s">
        <v>1876</v>
      </c>
    </row>
    <row r="3274" spans="1:11" x14ac:dyDescent="0.15">
      <c r="A3274" s="7" t="s">
        <v>2619</v>
      </c>
      <c r="B3274" s="66">
        <v>45576</v>
      </c>
      <c r="C3274" s="113" t="s">
        <v>2880</v>
      </c>
      <c r="D3274" s="126"/>
      <c r="E3274" s="91">
        <v>50.7</v>
      </c>
      <c r="F3274" s="91">
        <v>0</v>
      </c>
      <c r="G3274" s="92">
        <f t="shared" si="172"/>
        <v>326785.38999999821</v>
      </c>
      <c r="H3274" s="170"/>
      <c r="I3274" s="94">
        <f t="shared" si="174"/>
        <v>-50.7</v>
      </c>
      <c r="J3274" s="115">
        <f t="shared" si="173"/>
        <v>45596</v>
      </c>
      <c r="K3274" s="116" t="s">
        <v>1876</v>
      </c>
    </row>
    <row r="3275" spans="1:11" x14ac:dyDescent="0.15">
      <c r="A3275" s="7" t="s">
        <v>2619</v>
      </c>
      <c r="B3275" s="66">
        <v>45576</v>
      </c>
      <c r="C3275" s="113" t="s">
        <v>2880</v>
      </c>
      <c r="D3275" s="126"/>
      <c r="E3275" s="91">
        <v>76.5</v>
      </c>
      <c r="F3275" s="91">
        <v>0</v>
      </c>
      <c r="G3275" s="92">
        <f t="shared" si="172"/>
        <v>326708.88999999821</v>
      </c>
      <c r="H3275" s="170"/>
      <c r="I3275" s="94">
        <f t="shared" si="174"/>
        <v>-76.5</v>
      </c>
      <c r="J3275" s="115">
        <f t="shared" si="173"/>
        <v>45596</v>
      </c>
      <c r="K3275" s="116" t="s">
        <v>1876</v>
      </c>
    </row>
    <row r="3276" spans="1:11" x14ac:dyDescent="0.15">
      <c r="A3276" s="7" t="s">
        <v>2619</v>
      </c>
      <c r="B3276" s="66">
        <v>45576</v>
      </c>
      <c r="C3276" s="113" t="s">
        <v>2880</v>
      </c>
      <c r="D3276" s="126"/>
      <c r="E3276" s="91">
        <v>81</v>
      </c>
      <c r="F3276" s="91">
        <v>0</v>
      </c>
      <c r="G3276" s="92">
        <f t="shared" si="172"/>
        <v>326627.88999999821</v>
      </c>
      <c r="H3276" s="170"/>
      <c r="I3276" s="94">
        <f t="shared" si="174"/>
        <v>-81</v>
      </c>
      <c r="J3276" s="115">
        <f t="shared" si="173"/>
        <v>45596</v>
      </c>
      <c r="K3276" s="116" t="s">
        <v>1876</v>
      </c>
    </row>
    <row r="3277" spans="1:11" x14ac:dyDescent="0.15">
      <c r="A3277" s="7" t="s">
        <v>2619</v>
      </c>
      <c r="B3277" s="66">
        <v>45576</v>
      </c>
      <c r="C3277" s="113" t="s">
        <v>2880</v>
      </c>
      <c r="D3277" s="126"/>
      <c r="E3277" s="91">
        <v>143.02000000000001</v>
      </c>
      <c r="F3277" s="91">
        <v>0</v>
      </c>
      <c r="G3277" s="92">
        <f t="shared" si="172"/>
        <v>326484.86999999819</v>
      </c>
      <c r="H3277" s="170"/>
      <c r="I3277" s="94">
        <f t="shared" si="174"/>
        <v>-143.02000000000001</v>
      </c>
      <c r="J3277" s="115">
        <f t="shared" si="173"/>
        <v>45596</v>
      </c>
      <c r="K3277" s="116" t="s">
        <v>1876</v>
      </c>
    </row>
    <row r="3278" spans="1:11" x14ac:dyDescent="0.15">
      <c r="A3278" s="7" t="s">
        <v>2619</v>
      </c>
      <c r="B3278" s="66">
        <v>45576</v>
      </c>
      <c r="C3278" s="113" t="s">
        <v>2880</v>
      </c>
      <c r="D3278" s="126"/>
      <c r="E3278" s="91">
        <v>157.5</v>
      </c>
      <c r="F3278" s="91">
        <v>0</v>
      </c>
      <c r="G3278" s="92">
        <f t="shared" si="172"/>
        <v>326327.36999999819</v>
      </c>
      <c r="H3278" s="170"/>
      <c r="I3278" s="94">
        <f t="shared" si="174"/>
        <v>-157.5</v>
      </c>
      <c r="J3278" s="115">
        <f t="shared" si="173"/>
        <v>45596</v>
      </c>
      <c r="K3278" s="116" t="s">
        <v>1876</v>
      </c>
    </row>
    <row r="3279" spans="1:11" x14ac:dyDescent="0.15">
      <c r="A3279" s="7" t="s">
        <v>2619</v>
      </c>
      <c r="B3279" s="66">
        <v>45576</v>
      </c>
      <c r="C3279" s="113" t="s">
        <v>2880</v>
      </c>
      <c r="D3279" s="126"/>
      <c r="E3279" s="91">
        <v>157.5</v>
      </c>
      <c r="F3279" s="91">
        <v>0</v>
      </c>
      <c r="G3279" s="92">
        <f t="shared" si="172"/>
        <v>326169.86999999819</v>
      </c>
      <c r="H3279" s="170"/>
      <c r="I3279" s="94">
        <f t="shared" si="174"/>
        <v>-157.5</v>
      </c>
      <c r="J3279" s="115">
        <f t="shared" si="173"/>
        <v>45596</v>
      </c>
      <c r="K3279" s="116" t="s">
        <v>1876</v>
      </c>
    </row>
    <row r="3280" spans="1:11" x14ac:dyDescent="0.15">
      <c r="A3280" s="7" t="s">
        <v>2619</v>
      </c>
      <c r="B3280" s="66">
        <v>45576</v>
      </c>
      <c r="C3280" s="113" t="s">
        <v>2880</v>
      </c>
      <c r="D3280" s="126"/>
      <c r="E3280" s="91">
        <v>225</v>
      </c>
      <c r="F3280" s="91">
        <v>0</v>
      </c>
      <c r="G3280" s="92">
        <f t="shared" si="172"/>
        <v>325944.86999999819</v>
      </c>
      <c r="H3280" s="170"/>
      <c r="I3280" s="94">
        <f t="shared" si="174"/>
        <v>-225</v>
      </c>
      <c r="J3280" s="115">
        <f t="shared" si="173"/>
        <v>45596</v>
      </c>
      <c r="K3280" s="116" t="s">
        <v>1876</v>
      </c>
    </row>
    <row r="3281" spans="1:11" x14ac:dyDescent="0.15">
      <c r="A3281" s="7" t="s">
        <v>2619</v>
      </c>
      <c r="B3281" s="66">
        <v>45576</v>
      </c>
      <c r="C3281" s="113" t="s">
        <v>2880</v>
      </c>
      <c r="D3281" s="126"/>
      <c r="E3281" s="91">
        <v>270</v>
      </c>
      <c r="F3281" s="91">
        <v>0</v>
      </c>
      <c r="G3281" s="92">
        <f t="shared" si="172"/>
        <v>325674.86999999819</v>
      </c>
      <c r="H3281" s="170"/>
      <c r="I3281" s="94">
        <f t="shared" si="174"/>
        <v>-270</v>
      </c>
      <c r="J3281" s="115">
        <f t="shared" si="173"/>
        <v>45596</v>
      </c>
      <c r="K3281" s="116" t="s">
        <v>1876</v>
      </c>
    </row>
    <row r="3282" spans="1:11" x14ac:dyDescent="0.15">
      <c r="A3282" s="7" t="s">
        <v>2619</v>
      </c>
      <c r="B3282" s="66">
        <v>45576</v>
      </c>
      <c r="C3282" s="113" t="s">
        <v>2880</v>
      </c>
      <c r="D3282" s="126"/>
      <c r="E3282" s="91">
        <v>270</v>
      </c>
      <c r="F3282" s="91">
        <v>0</v>
      </c>
      <c r="G3282" s="92">
        <f t="shared" si="172"/>
        <v>325404.86999999819</v>
      </c>
      <c r="H3282" s="170"/>
      <c r="I3282" s="94">
        <f t="shared" si="174"/>
        <v>-270</v>
      </c>
      <c r="J3282" s="115">
        <f t="shared" si="173"/>
        <v>45596</v>
      </c>
      <c r="K3282" s="116" t="s">
        <v>1876</v>
      </c>
    </row>
    <row r="3283" spans="1:11" x14ac:dyDescent="0.15">
      <c r="A3283" s="7" t="s">
        <v>2619</v>
      </c>
      <c r="B3283" s="66">
        <v>45576</v>
      </c>
      <c r="C3283" s="113" t="s">
        <v>2880</v>
      </c>
      <c r="D3283" s="126"/>
      <c r="E3283" s="91">
        <v>283.5</v>
      </c>
      <c r="F3283" s="91">
        <v>0</v>
      </c>
      <c r="G3283" s="92">
        <f t="shared" si="172"/>
        <v>325121.36999999819</v>
      </c>
      <c r="H3283" s="170"/>
      <c r="I3283" s="94">
        <f t="shared" si="174"/>
        <v>-283.5</v>
      </c>
      <c r="J3283" s="115">
        <f t="shared" si="173"/>
        <v>45596</v>
      </c>
      <c r="K3283" s="116" t="s">
        <v>1876</v>
      </c>
    </row>
    <row r="3284" spans="1:11" x14ac:dyDescent="0.15">
      <c r="A3284" s="7" t="s">
        <v>2619</v>
      </c>
      <c r="B3284" s="66">
        <v>45576</v>
      </c>
      <c r="C3284" s="113" t="s">
        <v>2880</v>
      </c>
      <c r="D3284" s="126"/>
      <c r="E3284" s="91">
        <v>445.5</v>
      </c>
      <c r="F3284" s="91">
        <v>0</v>
      </c>
      <c r="G3284" s="92">
        <f t="shared" si="172"/>
        <v>324675.86999999819</v>
      </c>
      <c r="H3284" s="170"/>
      <c r="I3284" s="94">
        <f t="shared" si="174"/>
        <v>-445.5</v>
      </c>
      <c r="J3284" s="115">
        <f t="shared" si="173"/>
        <v>45596</v>
      </c>
      <c r="K3284" s="116" t="s">
        <v>1876</v>
      </c>
    </row>
    <row r="3285" spans="1:11" x14ac:dyDescent="0.15">
      <c r="A3285" s="7" t="s">
        <v>2619</v>
      </c>
      <c r="B3285" s="66">
        <v>45576</v>
      </c>
      <c r="C3285" s="113" t="s">
        <v>2880</v>
      </c>
      <c r="D3285" s="126"/>
      <c r="E3285" s="91">
        <v>504.1</v>
      </c>
      <c r="F3285" s="91">
        <v>0</v>
      </c>
      <c r="G3285" s="92">
        <f t="shared" si="172"/>
        <v>324171.76999999821</v>
      </c>
      <c r="H3285" s="170"/>
      <c r="I3285" s="94">
        <f t="shared" si="174"/>
        <v>-504.1</v>
      </c>
      <c r="J3285" s="115">
        <f t="shared" si="173"/>
        <v>45596</v>
      </c>
      <c r="K3285" s="116" t="s">
        <v>1876</v>
      </c>
    </row>
    <row r="3286" spans="1:11" x14ac:dyDescent="0.15">
      <c r="A3286" s="7" t="s">
        <v>2619</v>
      </c>
      <c r="B3286" s="66">
        <v>45576</v>
      </c>
      <c r="C3286" s="113" t="s">
        <v>1892</v>
      </c>
      <c r="D3286" s="126" t="s">
        <v>3515</v>
      </c>
      <c r="E3286" s="91">
        <v>1679</v>
      </c>
      <c r="F3286" s="91">
        <v>0</v>
      </c>
      <c r="G3286" s="92">
        <f t="shared" si="172"/>
        <v>322492.76999999821</v>
      </c>
      <c r="H3286" s="170"/>
      <c r="I3286" s="94">
        <f t="shared" si="174"/>
        <v>-1679</v>
      </c>
      <c r="J3286" s="115">
        <f t="shared" si="173"/>
        <v>45596</v>
      </c>
      <c r="K3286" s="116" t="s">
        <v>1878</v>
      </c>
    </row>
    <row r="3287" spans="1:11" x14ac:dyDescent="0.15">
      <c r="A3287" s="7" t="s">
        <v>2619</v>
      </c>
      <c r="B3287" s="66">
        <v>45576</v>
      </c>
      <c r="C3287" s="113" t="s">
        <v>1619</v>
      </c>
      <c r="D3287" s="126" t="s">
        <v>4568</v>
      </c>
      <c r="E3287" s="91">
        <v>3600</v>
      </c>
      <c r="F3287" s="91">
        <v>0</v>
      </c>
      <c r="G3287" s="92">
        <f t="shared" si="172"/>
        <v>318892.76999999821</v>
      </c>
      <c r="H3287" s="170"/>
      <c r="I3287" s="94">
        <f t="shared" si="174"/>
        <v>-3600</v>
      </c>
      <c r="J3287" s="115">
        <f t="shared" si="173"/>
        <v>45596</v>
      </c>
      <c r="K3287" s="116" t="s">
        <v>1886</v>
      </c>
    </row>
    <row r="3288" spans="1:11" x14ac:dyDescent="0.15">
      <c r="A3288" s="7" t="s">
        <v>2619</v>
      </c>
      <c r="B3288" s="66">
        <v>45576</v>
      </c>
      <c r="C3288" s="113" t="s">
        <v>4569</v>
      </c>
      <c r="D3288" s="126" t="s">
        <v>4570</v>
      </c>
      <c r="E3288" s="91">
        <v>6504</v>
      </c>
      <c r="F3288" s="91">
        <v>0</v>
      </c>
      <c r="G3288" s="92">
        <f t="shared" si="172"/>
        <v>312388.76999999821</v>
      </c>
      <c r="H3288" s="170"/>
      <c r="I3288" s="94">
        <f t="shared" si="174"/>
        <v>-6504</v>
      </c>
      <c r="J3288" s="115">
        <f t="shared" si="173"/>
        <v>45596</v>
      </c>
      <c r="K3288" s="116" t="s">
        <v>13</v>
      </c>
    </row>
    <row r="3289" spans="1:11" x14ac:dyDescent="0.15">
      <c r="A3289" s="7" t="s">
        <v>2619</v>
      </c>
      <c r="B3289" s="66">
        <v>45576</v>
      </c>
      <c r="C3289" s="113" t="s">
        <v>1939</v>
      </c>
      <c r="D3289" s="126" t="s">
        <v>4571</v>
      </c>
      <c r="E3289" s="91">
        <v>250.81</v>
      </c>
      <c r="F3289" s="91">
        <v>0</v>
      </c>
      <c r="G3289" s="92">
        <f t="shared" si="172"/>
        <v>312137.95999999822</v>
      </c>
      <c r="H3289" s="170"/>
      <c r="I3289" s="94">
        <f t="shared" si="174"/>
        <v>-250.81</v>
      </c>
      <c r="J3289" s="115">
        <f t="shared" si="173"/>
        <v>45596</v>
      </c>
      <c r="K3289" s="116" t="s">
        <v>1882</v>
      </c>
    </row>
    <row r="3290" spans="1:11" x14ac:dyDescent="0.15">
      <c r="A3290" s="7" t="s">
        <v>2619</v>
      </c>
      <c r="B3290" s="66">
        <v>45576</v>
      </c>
      <c r="C3290" s="113" t="s">
        <v>2880</v>
      </c>
      <c r="D3290" s="126"/>
      <c r="E3290" s="91">
        <v>0.01</v>
      </c>
      <c r="F3290" s="91">
        <v>0</v>
      </c>
      <c r="G3290" s="92">
        <f t="shared" si="172"/>
        <v>312137.94999999821</v>
      </c>
      <c r="H3290" s="170"/>
      <c r="I3290" s="94">
        <f t="shared" si="174"/>
        <v>-0.01</v>
      </c>
      <c r="J3290" s="115">
        <f t="shared" si="173"/>
        <v>45596</v>
      </c>
      <c r="K3290" s="116" t="s">
        <v>1876</v>
      </c>
    </row>
    <row r="3291" spans="1:11" x14ac:dyDescent="0.15">
      <c r="A3291" s="7" t="s">
        <v>2619</v>
      </c>
      <c r="B3291" s="66">
        <v>45576</v>
      </c>
      <c r="C3291" s="113" t="s">
        <v>2880</v>
      </c>
      <c r="D3291" s="126"/>
      <c r="E3291" s="91">
        <v>0.01</v>
      </c>
      <c r="F3291" s="91">
        <v>0</v>
      </c>
      <c r="G3291" s="92">
        <f t="shared" si="172"/>
        <v>312137.9399999982</v>
      </c>
      <c r="H3291" s="170"/>
      <c r="I3291" s="94">
        <f t="shared" si="174"/>
        <v>-0.01</v>
      </c>
      <c r="J3291" s="115">
        <f t="shared" si="173"/>
        <v>45596</v>
      </c>
      <c r="K3291" s="116" t="s">
        <v>1876</v>
      </c>
    </row>
    <row r="3292" spans="1:11" x14ac:dyDescent="0.15">
      <c r="A3292" s="7" t="s">
        <v>2619</v>
      </c>
      <c r="B3292" s="66">
        <v>45576</v>
      </c>
      <c r="C3292" s="113" t="s">
        <v>2880</v>
      </c>
      <c r="D3292" s="126"/>
      <c r="E3292" s="91">
        <v>0.01</v>
      </c>
      <c r="F3292" s="91">
        <v>0</v>
      </c>
      <c r="G3292" s="92">
        <f t="shared" si="172"/>
        <v>312137.92999999819</v>
      </c>
      <c r="H3292" s="170"/>
      <c r="I3292" s="94">
        <f t="shared" si="174"/>
        <v>-0.01</v>
      </c>
      <c r="J3292" s="115">
        <f t="shared" si="173"/>
        <v>45596</v>
      </c>
      <c r="K3292" s="116" t="s">
        <v>1876</v>
      </c>
    </row>
    <row r="3293" spans="1:11" x14ac:dyDescent="0.15">
      <c r="A3293" s="7" t="s">
        <v>2619</v>
      </c>
      <c r="B3293" s="66">
        <v>45576</v>
      </c>
      <c r="C3293" s="113" t="s">
        <v>2880</v>
      </c>
      <c r="D3293" s="126"/>
      <c r="E3293" s="91">
        <v>0.01</v>
      </c>
      <c r="F3293" s="91">
        <v>0</v>
      </c>
      <c r="G3293" s="92">
        <f t="shared" si="172"/>
        <v>312137.91999999818</v>
      </c>
      <c r="H3293" s="170"/>
      <c r="I3293" s="94">
        <f t="shared" si="174"/>
        <v>-0.01</v>
      </c>
      <c r="J3293" s="115">
        <f t="shared" si="173"/>
        <v>45596</v>
      </c>
      <c r="K3293" s="116" t="s">
        <v>1876</v>
      </c>
    </row>
    <row r="3294" spans="1:11" x14ac:dyDescent="0.15">
      <c r="A3294" s="7" t="s">
        <v>2619</v>
      </c>
      <c r="B3294" s="66">
        <v>45576</v>
      </c>
      <c r="C3294" s="113" t="s">
        <v>2880</v>
      </c>
      <c r="D3294" s="126"/>
      <c r="E3294" s="91">
        <v>0.71</v>
      </c>
      <c r="F3294" s="91">
        <v>0</v>
      </c>
      <c r="G3294" s="92">
        <f t="shared" si="172"/>
        <v>312137.20999999816</v>
      </c>
      <c r="H3294" s="170"/>
      <c r="I3294" s="94">
        <f t="shared" si="174"/>
        <v>-0.71</v>
      </c>
      <c r="J3294" s="115">
        <f t="shared" si="173"/>
        <v>45596</v>
      </c>
      <c r="K3294" s="116" t="s">
        <v>1876</v>
      </c>
    </row>
    <row r="3295" spans="1:11" x14ac:dyDescent="0.15">
      <c r="A3295" s="7" t="s">
        <v>2619</v>
      </c>
      <c r="B3295" s="66">
        <v>45576</v>
      </c>
      <c r="C3295" s="113" t="s">
        <v>2880</v>
      </c>
      <c r="D3295" s="126"/>
      <c r="E3295" s="91">
        <v>0.71</v>
      </c>
      <c r="F3295" s="91">
        <v>0</v>
      </c>
      <c r="G3295" s="92">
        <f t="shared" si="172"/>
        <v>312136.49999999814</v>
      </c>
      <c r="H3295" s="170"/>
      <c r="I3295" s="94">
        <f t="shared" si="174"/>
        <v>-0.71</v>
      </c>
      <c r="J3295" s="115">
        <f t="shared" si="173"/>
        <v>45596</v>
      </c>
      <c r="K3295" s="116" t="s">
        <v>1876</v>
      </c>
    </row>
    <row r="3296" spans="1:11" x14ac:dyDescent="0.15">
      <c r="A3296" s="7" t="s">
        <v>2619</v>
      </c>
      <c r="B3296" s="66">
        <v>45576</v>
      </c>
      <c r="C3296" s="113" t="s">
        <v>2880</v>
      </c>
      <c r="D3296" s="126"/>
      <c r="E3296" s="91">
        <v>0.71</v>
      </c>
      <c r="F3296" s="91">
        <v>0</v>
      </c>
      <c r="G3296" s="92">
        <f t="shared" si="172"/>
        <v>312135.78999999812</v>
      </c>
      <c r="H3296" s="170"/>
      <c r="I3296" s="94">
        <f t="shared" si="174"/>
        <v>-0.71</v>
      </c>
      <c r="J3296" s="115">
        <f t="shared" si="173"/>
        <v>45596</v>
      </c>
      <c r="K3296" s="116" t="s">
        <v>1876</v>
      </c>
    </row>
    <row r="3297" spans="1:11" x14ac:dyDescent="0.15">
      <c r="A3297" s="7" t="s">
        <v>2619</v>
      </c>
      <c r="B3297" s="66">
        <v>45576</v>
      </c>
      <c r="C3297" s="113" t="s">
        <v>2880</v>
      </c>
      <c r="D3297" s="126"/>
      <c r="E3297" s="91">
        <v>0.71</v>
      </c>
      <c r="F3297" s="91">
        <v>0</v>
      </c>
      <c r="G3297" s="92">
        <f t="shared" si="172"/>
        <v>312135.0799999981</v>
      </c>
      <c r="H3297" s="170"/>
      <c r="I3297" s="94">
        <f t="shared" si="174"/>
        <v>-0.71</v>
      </c>
      <c r="J3297" s="115">
        <f t="shared" si="173"/>
        <v>45596</v>
      </c>
      <c r="K3297" s="116" t="s">
        <v>1876</v>
      </c>
    </row>
    <row r="3298" spans="1:11" x14ac:dyDescent="0.15">
      <c r="A3298" s="7" t="s">
        <v>2619</v>
      </c>
      <c r="B3298" s="66">
        <v>45576</v>
      </c>
      <c r="C3298" s="113" t="s">
        <v>2880</v>
      </c>
      <c r="D3298" s="126"/>
      <c r="E3298" s="91">
        <v>0.71</v>
      </c>
      <c r="F3298" s="91">
        <v>0</v>
      </c>
      <c r="G3298" s="92">
        <f t="shared" si="172"/>
        <v>312134.36999999807</v>
      </c>
      <c r="H3298" s="170"/>
      <c r="I3298" s="94">
        <f t="shared" si="174"/>
        <v>-0.71</v>
      </c>
      <c r="J3298" s="115">
        <f t="shared" si="173"/>
        <v>45596</v>
      </c>
      <c r="K3298" s="116" t="s">
        <v>1876</v>
      </c>
    </row>
    <row r="3299" spans="1:11" x14ac:dyDescent="0.15">
      <c r="A3299" s="7" t="s">
        <v>2619</v>
      </c>
      <c r="B3299" s="66">
        <v>45576</v>
      </c>
      <c r="C3299" s="113" t="s">
        <v>2880</v>
      </c>
      <c r="D3299" s="126"/>
      <c r="E3299" s="91">
        <v>0.71</v>
      </c>
      <c r="F3299" s="91">
        <v>0</v>
      </c>
      <c r="G3299" s="92">
        <f t="shared" si="172"/>
        <v>312133.65999999805</v>
      </c>
      <c r="H3299" s="170"/>
      <c r="I3299" s="94">
        <f t="shared" si="174"/>
        <v>-0.71</v>
      </c>
      <c r="J3299" s="115">
        <f t="shared" si="173"/>
        <v>45596</v>
      </c>
      <c r="K3299" s="116" t="s">
        <v>1876</v>
      </c>
    </row>
    <row r="3300" spans="1:11" x14ac:dyDescent="0.15">
      <c r="A3300" s="7" t="s">
        <v>2619</v>
      </c>
      <c r="B3300" s="66">
        <v>45576</v>
      </c>
      <c r="C3300" s="113" t="s">
        <v>2880</v>
      </c>
      <c r="D3300" s="126"/>
      <c r="E3300" s="91">
        <v>0.71</v>
      </c>
      <c r="F3300" s="91">
        <v>0</v>
      </c>
      <c r="G3300" s="92">
        <f t="shared" si="172"/>
        <v>312132.94999999803</v>
      </c>
      <c r="H3300" s="170"/>
      <c r="I3300" s="94">
        <f t="shared" si="174"/>
        <v>-0.71</v>
      </c>
      <c r="J3300" s="115">
        <f t="shared" si="173"/>
        <v>45596</v>
      </c>
      <c r="K3300" s="116" t="s">
        <v>1876</v>
      </c>
    </row>
    <row r="3301" spans="1:11" x14ac:dyDescent="0.15">
      <c r="A3301" s="7" t="s">
        <v>2619</v>
      </c>
      <c r="B3301" s="66">
        <v>45576</v>
      </c>
      <c r="C3301" s="113" t="s">
        <v>2880</v>
      </c>
      <c r="D3301" s="126"/>
      <c r="E3301" s="91">
        <v>0.71</v>
      </c>
      <c r="F3301" s="91">
        <v>0</v>
      </c>
      <c r="G3301" s="92">
        <f t="shared" si="172"/>
        <v>312132.23999999801</v>
      </c>
      <c r="H3301" s="170"/>
      <c r="I3301" s="94">
        <f t="shared" si="174"/>
        <v>-0.71</v>
      </c>
      <c r="J3301" s="115">
        <f t="shared" si="173"/>
        <v>45596</v>
      </c>
      <c r="K3301" s="116" t="s">
        <v>1876</v>
      </c>
    </row>
    <row r="3302" spans="1:11" x14ac:dyDescent="0.15">
      <c r="A3302" s="7" t="s">
        <v>2619</v>
      </c>
      <c r="B3302" s="66">
        <v>45576</v>
      </c>
      <c r="C3302" s="113" t="s">
        <v>2880</v>
      </c>
      <c r="D3302" s="126"/>
      <c r="E3302" s="91">
        <v>1.78</v>
      </c>
      <c r="F3302" s="91">
        <v>0</v>
      </c>
      <c r="G3302" s="92">
        <f t="shared" si="172"/>
        <v>312130.45999999798</v>
      </c>
      <c r="H3302" s="170"/>
      <c r="I3302" s="94">
        <f t="shared" si="174"/>
        <v>-1.78</v>
      </c>
      <c r="J3302" s="115">
        <f t="shared" si="173"/>
        <v>45596</v>
      </c>
      <c r="K3302" s="116" t="s">
        <v>1876</v>
      </c>
    </row>
    <row r="3303" spans="1:11" x14ac:dyDescent="0.15">
      <c r="A3303" s="7" t="s">
        <v>2619</v>
      </c>
      <c r="B3303" s="66">
        <v>45576</v>
      </c>
      <c r="C3303" s="113" t="s">
        <v>2880</v>
      </c>
      <c r="D3303" s="126"/>
      <c r="E3303" s="91">
        <v>1.78</v>
      </c>
      <c r="F3303" s="91">
        <v>0</v>
      </c>
      <c r="G3303" s="92">
        <f t="shared" si="172"/>
        <v>312128.67999999796</v>
      </c>
      <c r="H3303" s="170"/>
      <c r="I3303" s="94">
        <f t="shared" si="174"/>
        <v>-1.78</v>
      </c>
      <c r="J3303" s="115">
        <f t="shared" si="173"/>
        <v>45596</v>
      </c>
      <c r="K3303" s="116" t="s">
        <v>1876</v>
      </c>
    </row>
    <row r="3304" spans="1:11" x14ac:dyDescent="0.15">
      <c r="A3304" s="7" t="s">
        <v>2619</v>
      </c>
      <c r="B3304" s="66">
        <v>45576</v>
      </c>
      <c r="C3304" s="113" t="s">
        <v>2880</v>
      </c>
      <c r="D3304" s="126"/>
      <c r="E3304" s="91">
        <v>2.0499999999999998</v>
      </c>
      <c r="F3304" s="91">
        <v>0</v>
      </c>
      <c r="G3304" s="92">
        <f t="shared" ref="G3304:G3367" si="175">G3303+F3304-E3304</f>
        <v>312126.62999999797</v>
      </c>
      <c r="H3304" s="170"/>
      <c r="I3304" s="94">
        <f t="shared" si="174"/>
        <v>-2.0499999999999998</v>
      </c>
      <c r="J3304" s="115">
        <f t="shared" ref="J3304:J3367" si="176">EOMONTH(B3304,0)</f>
        <v>45596</v>
      </c>
      <c r="K3304" s="116" t="s">
        <v>1876</v>
      </c>
    </row>
    <row r="3305" spans="1:11" x14ac:dyDescent="0.15">
      <c r="A3305" s="7" t="s">
        <v>2619</v>
      </c>
      <c r="B3305" s="66">
        <v>45576</v>
      </c>
      <c r="C3305" s="113" t="s">
        <v>2880</v>
      </c>
      <c r="D3305" s="126"/>
      <c r="E3305" s="91">
        <v>2.0499999999999998</v>
      </c>
      <c r="F3305" s="91">
        <v>0</v>
      </c>
      <c r="G3305" s="92">
        <f t="shared" si="175"/>
        <v>312124.57999999798</v>
      </c>
      <c r="H3305" s="170"/>
      <c r="I3305" s="94">
        <f t="shared" si="174"/>
        <v>-2.0499999999999998</v>
      </c>
      <c r="J3305" s="115">
        <f t="shared" si="176"/>
        <v>45596</v>
      </c>
      <c r="K3305" s="116" t="s">
        <v>1876</v>
      </c>
    </row>
    <row r="3306" spans="1:11" x14ac:dyDescent="0.15">
      <c r="A3306" s="7" t="s">
        <v>2619</v>
      </c>
      <c r="B3306" s="66">
        <v>45576</v>
      </c>
      <c r="C3306" s="113" t="s">
        <v>2880</v>
      </c>
      <c r="D3306" s="126"/>
      <c r="E3306" s="91">
        <v>2.7</v>
      </c>
      <c r="F3306" s="91">
        <v>0</v>
      </c>
      <c r="G3306" s="92">
        <f t="shared" si="175"/>
        <v>312121.87999999797</v>
      </c>
      <c r="H3306" s="170"/>
      <c r="I3306" s="94">
        <f t="shared" si="174"/>
        <v>-2.7</v>
      </c>
      <c r="J3306" s="115">
        <f t="shared" si="176"/>
        <v>45596</v>
      </c>
      <c r="K3306" s="116" t="s">
        <v>1876</v>
      </c>
    </row>
    <row r="3307" spans="1:11" x14ac:dyDescent="0.15">
      <c r="A3307" s="7" t="s">
        <v>2619</v>
      </c>
      <c r="B3307" s="66">
        <v>45576</v>
      </c>
      <c r="C3307" s="113" t="s">
        <v>2880</v>
      </c>
      <c r="D3307" s="126"/>
      <c r="E3307" s="91">
        <v>2.7</v>
      </c>
      <c r="F3307" s="91">
        <v>0</v>
      </c>
      <c r="G3307" s="92">
        <f t="shared" si="175"/>
        <v>312119.17999999796</v>
      </c>
      <c r="H3307" s="170"/>
      <c r="I3307" s="94">
        <f t="shared" si="174"/>
        <v>-2.7</v>
      </c>
      <c r="J3307" s="115">
        <f t="shared" si="176"/>
        <v>45596</v>
      </c>
      <c r="K3307" s="116" t="s">
        <v>1876</v>
      </c>
    </row>
    <row r="3308" spans="1:11" x14ac:dyDescent="0.15">
      <c r="A3308" s="7" t="s">
        <v>2619</v>
      </c>
      <c r="B3308" s="66">
        <v>45576</v>
      </c>
      <c r="C3308" s="113" t="s">
        <v>2880</v>
      </c>
      <c r="D3308" s="126"/>
      <c r="E3308" s="91">
        <v>2.7</v>
      </c>
      <c r="F3308" s="91">
        <v>0</v>
      </c>
      <c r="G3308" s="92">
        <f t="shared" si="175"/>
        <v>312116.47999999794</v>
      </c>
      <c r="H3308" s="170"/>
      <c r="I3308" s="94">
        <f t="shared" si="174"/>
        <v>-2.7</v>
      </c>
      <c r="J3308" s="115">
        <f t="shared" si="176"/>
        <v>45596</v>
      </c>
      <c r="K3308" s="116" t="s">
        <v>1876</v>
      </c>
    </row>
    <row r="3309" spans="1:11" x14ac:dyDescent="0.15">
      <c r="A3309" s="7" t="s">
        <v>2619</v>
      </c>
      <c r="B3309" s="66">
        <v>45576</v>
      </c>
      <c r="C3309" s="113" t="s">
        <v>2880</v>
      </c>
      <c r="D3309" s="126"/>
      <c r="E3309" s="91">
        <v>2.7</v>
      </c>
      <c r="F3309" s="91">
        <v>0</v>
      </c>
      <c r="G3309" s="92">
        <f t="shared" si="175"/>
        <v>312113.77999999793</v>
      </c>
      <c r="H3309" s="170"/>
      <c r="I3309" s="94">
        <f t="shared" si="174"/>
        <v>-2.7</v>
      </c>
      <c r="J3309" s="115">
        <f t="shared" si="176"/>
        <v>45596</v>
      </c>
      <c r="K3309" s="116" t="s">
        <v>1876</v>
      </c>
    </row>
    <row r="3310" spans="1:11" x14ac:dyDescent="0.15">
      <c r="A3310" s="7" t="s">
        <v>2619</v>
      </c>
      <c r="B3310" s="66">
        <v>45576</v>
      </c>
      <c r="C3310" s="113" t="s">
        <v>2880</v>
      </c>
      <c r="D3310" s="126"/>
      <c r="E3310" s="91">
        <v>3.24</v>
      </c>
      <c r="F3310" s="91">
        <v>0</v>
      </c>
      <c r="G3310" s="92">
        <f t="shared" si="175"/>
        <v>312110.53999999794</v>
      </c>
      <c r="H3310" s="170"/>
      <c r="I3310" s="94">
        <f t="shared" si="174"/>
        <v>-3.24</v>
      </c>
      <c r="J3310" s="115">
        <f t="shared" si="176"/>
        <v>45596</v>
      </c>
      <c r="K3310" s="116" t="s">
        <v>1876</v>
      </c>
    </row>
    <row r="3311" spans="1:11" x14ac:dyDescent="0.15">
      <c r="A3311" s="7" t="s">
        <v>2619</v>
      </c>
      <c r="B3311" s="66">
        <v>45576</v>
      </c>
      <c r="C3311" s="113" t="s">
        <v>2880</v>
      </c>
      <c r="D3311" s="126"/>
      <c r="E3311" s="91">
        <v>3.24</v>
      </c>
      <c r="F3311" s="91">
        <v>0</v>
      </c>
      <c r="G3311" s="92">
        <f t="shared" si="175"/>
        <v>312107.29999999795</v>
      </c>
      <c r="H3311" s="170"/>
      <c r="I3311" s="94">
        <f t="shared" si="174"/>
        <v>-3.24</v>
      </c>
      <c r="J3311" s="115">
        <f t="shared" si="176"/>
        <v>45596</v>
      </c>
      <c r="K3311" s="116" t="s">
        <v>1876</v>
      </c>
    </row>
    <row r="3312" spans="1:11" x14ac:dyDescent="0.15">
      <c r="A3312" s="7" t="s">
        <v>2619</v>
      </c>
      <c r="B3312" s="66">
        <v>45576</v>
      </c>
      <c r="C3312" s="113" t="s">
        <v>2880</v>
      </c>
      <c r="D3312" s="126"/>
      <c r="E3312" s="91">
        <v>3.25</v>
      </c>
      <c r="F3312" s="91">
        <v>0</v>
      </c>
      <c r="G3312" s="92">
        <f t="shared" si="175"/>
        <v>312104.04999999795</v>
      </c>
      <c r="H3312" s="170"/>
      <c r="I3312" s="94">
        <f t="shared" si="174"/>
        <v>-3.25</v>
      </c>
      <c r="J3312" s="115">
        <f t="shared" si="176"/>
        <v>45596</v>
      </c>
      <c r="K3312" s="116" t="s">
        <v>1876</v>
      </c>
    </row>
    <row r="3313" spans="1:11" x14ac:dyDescent="0.15">
      <c r="A3313" s="7" t="s">
        <v>2619</v>
      </c>
      <c r="B3313" s="66">
        <v>45576</v>
      </c>
      <c r="C3313" s="113" t="s">
        <v>2880</v>
      </c>
      <c r="D3313" s="126"/>
      <c r="E3313" s="91">
        <v>3.25</v>
      </c>
      <c r="F3313" s="91">
        <v>0</v>
      </c>
      <c r="G3313" s="92">
        <f t="shared" si="175"/>
        <v>312100.79999999795</v>
      </c>
      <c r="H3313" s="170"/>
      <c r="I3313" s="94">
        <f t="shared" si="174"/>
        <v>-3.25</v>
      </c>
      <c r="J3313" s="115">
        <f t="shared" si="176"/>
        <v>45596</v>
      </c>
      <c r="K3313" s="116" t="s">
        <v>1876</v>
      </c>
    </row>
    <row r="3314" spans="1:11" x14ac:dyDescent="0.15">
      <c r="A3314" s="7" t="s">
        <v>2619</v>
      </c>
      <c r="B3314" s="66">
        <v>45576</v>
      </c>
      <c r="C3314" s="113" t="s">
        <v>2880</v>
      </c>
      <c r="D3314" s="126"/>
      <c r="E3314" s="91">
        <v>3.6</v>
      </c>
      <c r="F3314" s="91">
        <v>0</v>
      </c>
      <c r="G3314" s="92">
        <f t="shared" si="175"/>
        <v>312097.19999999797</v>
      </c>
      <c r="H3314" s="170"/>
      <c r="I3314" s="94">
        <f t="shared" si="174"/>
        <v>-3.6</v>
      </c>
      <c r="J3314" s="115">
        <f t="shared" si="176"/>
        <v>45596</v>
      </c>
      <c r="K3314" s="116" t="s">
        <v>1876</v>
      </c>
    </row>
    <row r="3315" spans="1:11" x14ac:dyDescent="0.15">
      <c r="A3315" s="7" t="s">
        <v>2619</v>
      </c>
      <c r="B3315" s="66">
        <v>45576</v>
      </c>
      <c r="C3315" s="113" t="s">
        <v>2880</v>
      </c>
      <c r="D3315" s="126"/>
      <c r="E3315" s="91">
        <v>3.6</v>
      </c>
      <c r="F3315" s="91">
        <v>0</v>
      </c>
      <c r="G3315" s="92">
        <f t="shared" si="175"/>
        <v>312093.599999998</v>
      </c>
      <c r="H3315" s="170"/>
      <c r="I3315" s="94">
        <f t="shared" si="174"/>
        <v>-3.6</v>
      </c>
      <c r="J3315" s="115">
        <f t="shared" si="176"/>
        <v>45596</v>
      </c>
      <c r="K3315" s="116" t="s">
        <v>1876</v>
      </c>
    </row>
    <row r="3316" spans="1:11" x14ac:dyDescent="0.15">
      <c r="A3316" s="7" t="s">
        <v>2619</v>
      </c>
      <c r="B3316" s="66">
        <v>45576</v>
      </c>
      <c r="C3316" s="113" t="s">
        <v>2880</v>
      </c>
      <c r="D3316" s="126"/>
      <c r="E3316" s="91">
        <v>4.26</v>
      </c>
      <c r="F3316" s="91">
        <v>0</v>
      </c>
      <c r="G3316" s="92">
        <f t="shared" si="175"/>
        <v>312089.33999999799</v>
      </c>
      <c r="H3316" s="170"/>
      <c r="I3316" s="94">
        <f t="shared" si="174"/>
        <v>-4.26</v>
      </c>
      <c r="J3316" s="115">
        <f t="shared" si="176"/>
        <v>45596</v>
      </c>
      <c r="K3316" s="116" t="s">
        <v>1876</v>
      </c>
    </row>
    <row r="3317" spans="1:11" x14ac:dyDescent="0.15">
      <c r="A3317" s="7" t="s">
        <v>2619</v>
      </c>
      <c r="B3317" s="66">
        <v>45576</v>
      </c>
      <c r="C3317" s="113" t="s">
        <v>2880</v>
      </c>
      <c r="D3317" s="126"/>
      <c r="E3317" s="91">
        <v>4.26</v>
      </c>
      <c r="F3317" s="91">
        <v>0</v>
      </c>
      <c r="G3317" s="92">
        <f t="shared" si="175"/>
        <v>312085.07999999798</v>
      </c>
      <c r="H3317" s="170"/>
      <c r="I3317" s="94">
        <f t="shared" si="174"/>
        <v>-4.26</v>
      </c>
      <c r="J3317" s="115">
        <f t="shared" si="176"/>
        <v>45596</v>
      </c>
      <c r="K3317" s="116" t="s">
        <v>1876</v>
      </c>
    </row>
    <row r="3318" spans="1:11" x14ac:dyDescent="0.15">
      <c r="A3318" s="7" t="s">
        <v>2619</v>
      </c>
      <c r="B3318" s="66">
        <v>45576</v>
      </c>
      <c r="C3318" s="113" t="s">
        <v>2880</v>
      </c>
      <c r="D3318" s="126"/>
      <c r="E3318" s="91">
        <v>4.66</v>
      </c>
      <c r="F3318" s="91">
        <v>0</v>
      </c>
      <c r="G3318" s="92">
        <f t="shared" si="175"/>
        <v>312080.419999998</v>
      </c>
      <c r="H3318" s="170"/>
      <c r="I3318" s="94">
        <f t="shared" si="174"/>
        <v>-4.66</v>
      </c>
      <c r="J3318" s="115">
        <f t="shared" si="176"/>
        <v>45596</v>
      </c>
      <c r="K3318" s="116" t="s">
        <v>1876</v>
      </c>
    </row>
    <row r="3319" spans="1:11" x14ac:dyDescent="0.15">
      <c r="A3319" s="7" t="s">
        <v>2619</v>
      </c>
      <c r="B3319" s="66">
        <v>45576</v>
      </c>
      <c r="C3319" s="113" t="s">
        <v>2880</v>
      </c>
      <c r="D3319" s="126"/>
      <c r="E3319" s="91">
        <v>4.66</v>
      </c>
      <c r="F3319" s="91">
        <v>0</v>
      </c>
      <c r="G3319" s="92">
        <f t="shared" si="175"/>
        <v>312075.75999999803</v>
      </c>
      <c r="H3319" s="170"/>
      <c r="I3319" s="94">
        <f t="shared" si="174"/>
        <v>-4.66</v>
      </c>
      <c r="J3319" s="115">
        <f t="shared" si="176"/>
        <v>45596</v>
      </c>
      <c r="K3319" s="116" t="s">
        <v>1876</v>
      </c>
    </row>
    <row r="3320" spans="1:11" x14ac:dyDescent="0.15">
      <c r="A3320" s="7" t="s">
        <v>2619</v>
      </c>
      <c r="B3320" s="66">
        <v>45576</v>
      </c>
      <c r="C3320" s="113" t="s">
        <v>2880</v>
      </c>
      <c r="D3320" s="126"/>
      <c r="E3320" s="91">
        <v>4.78</v>
      </c>
      <c r="F3320" s="91">
        <v>0</v>
      </c>
      <c r="G3320" s="92">
        <f t="shared" si="175"/>
        <v>312070.979999998</v>
      </c>
      <c r="H3320" s="170"/>
      <c r="I3320" s="94">
        <f t="shared" si="174"/>
        <v>-4.78</v>
      </c>
      <c r="J3320" s="115">
        <f t="shared" si="176"/>
        <v>45596</v>
      </c>
      <c r="K3320" s="116" t="s">
        <v>1876</v>
      </c>
    </row>
    <row r="3321" spans="1:11" x14ac:dyDescent="0.15">
      <c r="A3321" s="7" t="s">
        <v>2619</v>
      </c>
      <c r="B3321" s="66">
        <v>45576</v>
      </c>
      <c r="C3321" s="113" t="s">
        <v>2880</v>
      </c>
      <c r="D3321" s="126"/>
      <c r="E3321" s="91">
        <v>4.78</v>
      </c>
      <c r="F3321" s="91">
        <v>0</v>
      </c>
      <c r="G3321" s="92">
        <f t="shared" si="175"/>
        <v>312066.19999999797</v>
      </c>
      <c r="H3321" s="170"/>
      <c r="I3321" s="94">
        <f t="shared" si="174"/>
        <v>-4.78</v>
      </c>
      <c r="J3321" s="115">
        <f t="shared" si="176"/>
        <v>45596</v>
      </c>
      <c r="K3321" s="116" t="s">
        <v>1876</v>
      </c>
    </row>
    <row r="3322" spans="1:11" x14ac:dyDescent="0.15">
      <c r="A3322" s="7" t="s">
        <v>2619</v>
      </c>
      <c r="B3322" s="66">
        <v>45576</v>
      </c>
      <c r="C3322" s="113" t="s">
        <v>2880</v>
      </c>
      <c r="D3322" s="126"/>
      <c r="E3322" s="91">
        <v>4.78</v>
      </c>
      <c r="F3322" s="91">
        <v>0</v>
      </c>
      <c r="G3322" s="92">
        <f t="shared" si="175"/>
        <v>312061.41999999795</v>
      </c>
      <c r="H3322" s="170"/>
      <c r="I3322" s="94">
        <f t="shared" si="174"/>
        <v>-4.78</v>
      </c>
      <c r="J3322" s="115">
        <f t="shared" si="176"/>
        <v>45596</v>
      </c>
      <c r="K3322" s="116" t="s">
        <v>1876</v>
      </c>
    </row>
    <row r="3323" spans="1:11" x14ac:dyDescent="0.15">
      <c r="A3323" s="7" t="s">
        <v>2619</v>
      </c>
      <c r="B3323" s="66">
        <v>45576</v>
      </c>
      <c r="C3323" s="113" t="s">
        <v>2880</v>
      </c>
      <c r="D3323" s="126"/>
      <c r="E3323" s="91">
        <v>5.4</v>
      </c>
      <c r="F3323" s="91">
        <v>0</v>
      </c>
      <c r="G3323" s="92">
        <f t="shared" si="175"/>
        <v>312056.01999999792</v>
      </c>
      <c r="H3323" s="170"/>
      <c r="I3323" s="94">
        <f t="shared" si="174"/>
        <v>-5.4</v>
      </c>
      <c r="J3323" s="115">
        <f t="shared" si="176"/>
        <v>45596</v>
      </c>
      <c r="K3323" s="116" t="s">
        <v>1876</v>
      </c>
    </row>
    <row r="3324" spans="1:11" x14ac:dyDescent="0.15">
      <c r="A3324" s="7" t="s">
        <v>2619</v>
      </c>
      <c r="B3324" s="66">
        <v>45576</v>
      </c>
      <c r="C3324" s="113" t="s">
        <v>2880</v>
      </c>
      <c r="D3324" s="126"/>
      <c r="E3324" s="91">
        <v>7.25</v>
      </c>
      <c r="F3324" s="91">
        <v>0</v>
      </c>
      <c r="G3324" s="92">
        <f t="shared" si="175"/>
        <v>312048.76999999792</v>
      </c>
      <c r="H3324" s="170"/>
      <c r="I3324" s="94">
        <f t="shared" si="174"/>
        <v>-7.25</v>
      </c>
      <c r="J3324" s="115">
        <f t="shared" si="176"/>
        <v>45596</v>
      </c>
      <c r="K3324" s="116" t="s">
        <v>1876</v>
      </c>
    </row>
    <row r="3325" spans="1:11" x14ac:dyDescent="0.15">
      <c r="A3325" s="7" t="s">
        <v>2619</v>
      </c>
      <c r="B3325" s="66">
        <v>45576</v>
      </c>
      <c r="C3325" s="113" t="s">
        <v>2880</v>
      </c>
      <c r="D3325" s="126"/>
      <c r="E3325" s="91">
        <v>7.36</v>
      </c>
      <c r="F3325" s="91">
        <v>0</v>
      </c>
      <c r="G3325" s="92">
        <f t="shared" si="175"/>
        <v>312041.40999999794</v>
      </c>
      <c r="H3325" s="170"/>
      <c r="I3325" s="94">
        <f t="shared" si="174"/>
        <v>-7.36</v>
      </c>
      <c r="J3325" s="115">
        <f t="shared" si="176"/>
        <v>45596</v>
      </c>
      <c r="K3325" s="116" t="s">
        <v>1876</v>
      </c>
    </row>
    <row r="3326" spans="1:11" x14ac:dyDescent="0.15">
      <c r="A3326" s="7" t="s">
        <v>2619</v>
      </c>
      <c r="B3326" s="66">
        <v>45576</v>
      </c>
      <c r="C3326" s="113" t="s">
        <v>2880</v>
      </c>
      <c r="D3326" s="126"/>
      <c r="E3326" s="91">
        <v>7.36</v>
      </c>
      <c r="F3326" s="91">
        <v>0</v>
      </c>
      <c r="G3326" s="92">
        <f t="shared" si="175"/>
        <v>312034.04999999795</v>
      </c>
      <c r="H3326" s="170"/>
      <c r="I3326" s="94">
        <f t="shared" si="174"/>
        <v>-7.36</v>
      </c>
      <c r="J3326" s="115">
        <f t="shared" si="176"/>
        <v>45596</v>
      </c>
      <c r="K3326" s="116" t="s">
        <v>1876</v>
      </c>
    </row>
    <row r="3327" spans="1:11" x14ac:dyDescent="0.15">
      <c r="A3327" s="7" t="s">
        <v>2619</v>
      </c>
      <c r="B3327" s="66">
        <v>45576</v>
      </c>
      <c r="C3327" s="113" t="s">
        <v>2880</v>
      </c>
      <c r="D3327" s="126"/>
      <c r="E3327" s="91">
        <v>7.36</v>
      </c>
      <c r="F3327" s="91">
        <v>0</v>
      </c>
      <c r="G3327" s="92">
        <f t="shared" si="175"/>
        <v>312026.68999999797</v>
      </c>
      <c r="H3327" s="170"/>
      <c r="I3327" s="94">
        <f t="shared" si="174"/>
        <v>-7.36</v>
      </c>
      <c r="J3327" s="115">
        <f t="shared" si="176"/>
        <v>45596</v>
      </c>
      <c r="K3327" s="116" t="s">
        <v>1876</v>
      </c>
    </row>
    <row r="3328" spans="1:11" x14ac:dyDescent="0.15">
      <c r="A3328" s="7" t="s">
        <v>2619</v>
      </c>
      <c r="B3328" s="66">
        <v>45576</v>
      </c>
      <c r="C3328" s="113" t="s">
        <v>2880</v>
      </c>
      <c r="D3328" s="126"/>
      <c r="E3328" s="91">
        <v>7.96</v>
      </c>
      <c r="F3328" s="91">
        <v>0</v>
      </c>
      <c r="G3328" s="92">
        <f t="shared" si="175"/>
        <v>312018.72999999794</v>
      </c>
      <c r="H3328" s="170"/>
      <c r="I3328" s="94">
        <f t="shared" si="174"/>
        <v>-7.96</v>
      </c>
      <c r="J3328" s="115">
        <f t="shared" si="176"/>
        <v>45596</v>
      </c>
      <c r="K3328" s="116" t="s">
        <v>1876</v>
      </c>
    </row>
    <row r="3329" spans="1:11" x14ac:dyDescent="0.15">
      <c r="A3329" s="7" t="s">
        <v>2619</v>
      </c>
      <c r="B3329" s="66">
        <v>45576</v>
      </c>
      <c r="C3329" s="113" t="s">
        <v>2880</v>
      </c>
      <c r="D3329" s="126"/>
      <c r="E3329" s="91">
        <v>7.96</v>
      </c>
      <c r="F3329" s="91">
        <v>0</v>
      </c>
      <c r="G3329" s="92">
        <f t="shared" si="175"/>
        <v>312010.76999999792</v>
      </c>
      <c r="H3329" s="170"/>
      <c r="I3329" s="94">
        <f t="shared" si="174"/>
        <v>-7.96</v>
      </c>
      <c r="J3329" s="115">
        <f t="shared" si="176"/>
        <v>45596</v>
      </c>
      <c r="K3329" s="116" t="s">
        <v>1876</v>
      </c>
    </row>
    <row r="3330" spans="1:11" x14ac:dyDescent="0.15">
      <c r="A3330" s="7" t="s">
        <v>2619</v>
      </c>
      <c r="B3330" s="66">
        <v>45576</v>
      </c>
      <c r="C3330" s="113" t="s">
        <v>2880</v>
      </c>
      <c r="D3330" s="126"/>
      <c r="E3330" s="91">
        <v>7.96</v>
      </c>
      <c r="F3330" s="91">
        <v>0</v>
      </c>
      <c r="G3330" s="92">
        <f t="shared" si="175"/>
        <v>312002.8099999979</v>
      </c>
      <c r="H3330" s="170"/>
      <c r="I3330" s="94">
        <f t="shared" si="174"/>
        <v>-7.96</v>
      </c>
      <c r="J3330" s="115">
        <f t="shared" si="176"/>
        <v>45596</v>
      </c>
      <c r="K3330" s="116" t="s">
        <v>1876</v>
      </c>
    </row>
    <row r="3331" spans="1:11" x14ac:dyDescent="0.15">
      <c r="A3331" s="7" t="s">
        <v>2619</v>
      </c>
      <c r="B3331" s="66">
        <v>45576</v>
      </c>
      <c r="C3331" s="113" t="s">
        <v>2880</v>
      </c>
      <c r="D3331" s="126"/>
      <c r="E3331" s="91">
        <v>7.96</v>
      </c>
      <c r="F3331" s="91">
        <v>0</v>
      </c>
      <c r="G3331" s="92">
        <f t="shared" si="175"/>
        <v>311994.84999999788</v>
      </c>
      <c r="H3331" s="170"/>
      <c r="I3331" s="94">
        <f t="shared" si="174"/>
        <v>-7.96</v>
      </c>
      <c r="J3331" s="115">
        <f t="shared" si="176"/>
        <v>45596</v>
      </c>
      <c r="K3331" s="116" t="s">
        <v>1876</v>
      </c>
    </row>
    <row r="3332" spans="1:11" x14ac:dyDescent="0.15">
      <c r="A3332" s="7" t="s">
        <v>2619</v>
      </c>
      <c r="B3332" s="66">
        <v>45576</v>
      </c>
      <c r="C3332" s="113" t="s">
        <v>2880</v>
      </c>
      <c r="D3332" s="126"/>
      <c r="E3332" s="91">
        <v>9.2899999999999991</v>
      </c>
      <c r="F3332" s="91">
        <v>0</v>
      </c>
      <c r="G3332" s="92">
        <f t="shared" si="175"/>
        <v>311985.5599999979</v>
      </c>
      <c r="H3332" s="170"/>
      <c r="I3332" s="94">
        <f t="shared" si="174"/>
        <v>-9.2899999999999991</v>
      </c>
      <c r="J3332" s="115">
        <f t="shared" si="176"/>
        <v>45596</v>
      </c>
      <c r="K3332" s="116" t="s">
        <v>1876</v>
      </c>
    </row>
    <row r="3333" spans="1:11" x14ac:dyDescent="0.15">
      <c r="A3333" s="7" t="s">
        <v>2619</v>
      </c>
      <c r="B3333" s="66">
        <v>45576</v>
      </c>
      <c r="C3333" s="113" t="s">
        <v>2880</v>
      </c>
      <c r="D3333" s="126"/>
      <c r="E3333" s="91">
        <v>9.2899999999999991</v>
      </c>
      <c r="F3333" s="91">
        <v>0</v>
      </c>
      <c r="G3333" s="92">
        <f t="shared" si="175"/>
        <v>311976.26999999792</v>
      </c>
      <c r="H3333" s="170"/>
      <c r="I3333" s="94">
        <f t="shared" si="174"/>
        <v>-9.2899999999999991</v>
      </c>
      <c r="J3333" s="115">
        <f t="shared" si="176"/>
        <v>45596</v>
      </c>
      <c r="K3333" s="116" t="s">
        <v>1876</v>
      </c>
    </row>
    <row r="3334" spans="1:11" x14ac:dyDescent="0.15">
      <c r="A3334" s="7" t="s">
        <v>2619</v>
      </c>
      <c r="B3334" s="66">
        <v>45576</v>
      </c>
      <c r="C3334" s="113" t="s">
        <v>2880</v>
      </c>
      <c r="D3334" s="126"/>
      <c r="E3334" s="91">
        <v>9.5399999999999991</v>
      </c>
      <c r="F3334" s="91">
        <v>0</v>
      </c>
      <c r="G3334" s="92">
        <f t="shared" si="175"/>
        <v>311966.72999999794</v>
      </c>
      <c r="H3334" s="170"/>
      <c r="I3334" s="94">
        <f t="shared" si="174"/>
        <v>-9.5399999999999991</v>
      </c>
      <c r="J3334" s="115">
        <f t="shared" si="176"/>
        <v>45596</v>
      </c>
      <c r="K3334" s="116" t="s">
        <v>1876</v>
      </c>
    </row>
    <row r="3335" spans="1:11" x14ac:dyDescent="0.15">
      <c r="A3335" s="7" t="s">
        <v>2619</v>
      </c>
      <c r="B3335" s="66">
        <v>45576</v>
      </c>
      <c r="C3335" s="113" t="s">
        <v>2880</v>
      </c>
      <c r="D3335" s="126"/>
      <c r="E3335" s="91">
        <v>10.8</v>
      </c>
      <c r="F3335" s="91">
        <v>0</v>
      </c>
      <c r="G3335" s="92">
        <f t="shared" si="175"/>
        <v>311955.92999999796</v>
      </c>
      <c r="H3335" s="170"/>
      <c r="I3335" s="94">
        <f t="shared" ref="I3335:I3398" si="177">-E3335+F3335</f>
        <v>-10.8</v>
      </c>
      <c r="J3335" s="115">
        <f t="shared" si="176"/>
        <v>45596</v>
      </c>
      <c r="K3335" s="116" t="s">
        <v>1876</v>
      </c>
    </row>
    <row r="3336" spans="1:11" x14ac:dyDescent="0.15">
      <c r="A3336" s="7" t="s">
        <v>2619</v>
      </c>
      <c r="B3336" s="66">
        <v>45576</v>
      </c>
      <c r="C3336" s="113" t="s">
        <v>2880</v>
      </c>
      <c r="D3336" s="126"/>
      <c r="E3336" s="91">
        <v>10.8</v>
      </c>
      <c r="F3336" s="91">
        <v>0</v>
      </c>
      <c r="G3336" s="92">
        <f t="shared" si="175"/>
        <v>311945.12999999797</v>
      </c>
      <c r="H3336" s="170"/>
      <c r="I3336" s="94">
        <f t="shared" si="177"/>
        <v>-10.8</v>
      </c>
      <c r="J3336" s="115">
        <f t="shared" si="176"/>
        <v>45596</v>
      </c>
      <c r="K3336" s="116" t="s">
        <v>1876</v>
      </c>
    </row>
    <row r="3337" spans="1:11" x14ac:dyDescent="0.15">
      <c r="A3337" s="7" t="s">
        <v>2619</v>
      </c>
      <c r="B3337" s="66">
        <v>45576</v>
      </c>
      <c r="C3337" s="113" t="s">
        <v>2880</v>
      </c>
      <c r="D3337" s="126"/>
      <c r="E3337" s="91">
        <v>10.8</v>
      </c>
      <c r="F3337" s="91">
        <v>0</v>
      </c>
      <c r="G3337" s="92">
        <f t="shared" si="175"/>
        <v>311934.32999999798</v>
      </c>
      <c r="H3337" s="170"/>
      <c r="I3337" s="94">
        <f t="shared" si="177"/>
        <v>-10.8</v>
      </c>
      <c r="J3337" s="115">
        <f t="shared" si="176"/>
        <v>45596</v>
      </c>
      <c r="K3337" s="116" t="s">
        <v>1876</v>
      </c>
    </row>
    <row r="3338" spans="1:11" x14ac:dyDescent="0.15">
      <c r="A3338" s="7" t="s">
        <v>2619</v>
      </c>
      <c r="B3338" s="66">
        <v>45576</v>
      </c>
      <c r="C3338" s="113" t="s">
        <v>2880</v>
      </c>
      <c r="D3338" s="126"/>
      <c r="E3338" s="91">
        <v>10.8</v>
      </c>
      <c r="F3338" s="91">
        <v>0</v>
      </c>
      <c r="G3338" s="92">
        <f t="shared" si="175"/>
        <v>311923.52999999799</v>
      </c>
      <c r="H3338" s="170"/>
      <c r="I3338" s="94">
        <f t="shared" si="177"/>
        <v>-10.8</v>
      </c>
      <c r="J3338" s="115">
        <f t="shared" si="176"/>
        <v>45596</v>
      </c>
      <c r="K3338" s="116" t="s">
        <v>1876</v>
      </c>
    </row>
    <row r="3339" spans="1:11" x14ac:dyDescent="0.15">
      <c r="A3339" s="7" t="s">
        <v>2619</v>
      </c>
      <c r="B3339" s="66">
        <v>45576</v>
      </c>
      <c r="C3339" s="113" t="s">
        <v>2880</v>
      </c>
      <c r="D3339" s="126"/>
      <c r="E3339" s="91">
        <v>10.8</v>
      </c>
      <c r="F3339" s="91">
        <v>0</v>
      </c>
      <c r="G3339" s="92">
        <f t="shared" si="175"/>
        <v>311912.729999998</v>
      </c>
      <c r="H3339" s="170"/>
      <c r="I3339" s="94">
        <f t="shared" si="177"/>
        <v>-10.8</v>
      </c>
      <c r="J3339" s="115">
        <f t="shared" si="176"/>
        <v>45596</v>
      </c>
      <c r="K3339" s="116" t="s">
        <v>1876</v>
      </c>
    </row>
    <row r="3340" spans="1:11" x14ac:dyDescent="0.15">
      <c r="A3340" s="7" t="s">
        <v>2619</v>
      </c>
      <c r="B3340" s="66">
        <v>45576</v>
      </c>
      <c r="C3340" s="113" t="s">
        <v>2880</v>
      </c>
      <c r="D3340" s="126"/>
      <c r="E3340" s="91">
        <v>10.8</v>
      </c>
      <c r="F3340" s="91">
        <v>0</v>
      </c>
      <c r="G3340" s="92">
        <f t="shared" si="175"/>
        <v>311901.92999999801</v>
      </c>
      <c r="H3340" s="170"/>
      <c r="I3340" s="94">
        <f t="shared" si="177"/>
        <v>-10.8</v>
      </c>
      <c r="J3340" s="115">
        <f t="shared" si="176"/>
        <v>45596</v>
      </c>
      <c r="K3340" s="116" t="s">
        <v>1876</v>
      </c>
    </row>
    <row r="3341" spans="1:11" x14ac:dyDescent="0.15">
      <c r="A3341" s="7" t="s">
        <v>2619</v>
      </c>
      <c r="B3341" s="66">
        <v>45576</v>
      </c>
      <c r="C3341" s="113" t="s">
        <v>2880</v>
      </c>
      <c r="D3341" s="126"/>
      <c r="E3341" s="91">
        <v>10.8</v>
      </c>
      <c r="F3341" s="91">
        <v>0</v>
      </c>
      <c r="G3341" s="92">
        <f t="shared" si="175"/>
        <v>311891.12999999803</v>
      </c>
      <c r="H3341" s="170"/>
      <c r="I3341" s="94">
        <f t="shared" si="177"/>
        <v>-10.8</v>
      </c>
      <c r="J3341" s="115">
        <f t="shared" si="176"/>
        <v>45596</v>
      </c>
      <c r="K3341" s="116" t="s">
        <v>1876</v>
      </c>
    </row>
    <row r="3342" spans="1:11" x14ac:dyDescent="0.15">
      <c r="A3342" s="7" t="s">
        <v>2619</v>
      </c>
      <c r="B3342" s="66">
        <v>45576</v>
      </c>
      <c r="C3342" s="113" t="s">
        <v>2880</v>
      </c>
      <c r="D3342" s="126"/>
      <c r="E3342" s="91">
        <v>11.34</v>
      </c>
      <c r="F3342" s="91">
        <v>0</v>
      </c>
      <c r="G3342" s="92">
        <f t="shared" si="175"/>
        <v>311879.789999998</v>
      </c>
      <c r="H3342" s="170"/>
      <c r="I3342" s="94">
        <f t="shared" si="177"/>
        <v>-11.34</v>
      </c>
      <c r="J3342" s="115">
        <f t="shared" si="176"/>
        <v>45596</v>
      </c>
      <c r="K3342" s="116" t="s">
        <v>1876</v>
      </c>
    </row>
    <row r="3343" spans="1:11" x14ac:dyDescent="0.15">
      <c r="A3343" s="7" t="s">
        <v>2619</v>
      </c>
      <c r="B3343" s="66">
        <v>45576</v>
      </c>
      <c r="C3343" s="113" t="s">
        <v>2880</v>
      </c>
      <c r="D3343" s="126"/>
      <c r="E3343" s="91">
        <v>11.34</v>
      </c>
      <c r="F3343" s="91">
        <v>0</v>
      </c>
      <c r="G3343" s="92">
        <f t="shared" si="175"/>
        <v>311868.44999999797</v>
      </c>
      <c r="H3343" s="170"/>
      <c r="I3343" s="94">
        <f t="shared" si="177"/>
        <v>-11.34</v>
      </c>
      <c r="J3343" s="115">
        <f t="shared" si="176"/>
        <v>45596</v>
      </c>
      <c r="K3343" s="116" t="s">
        <v>1876</v>
      </c>
    </row>
    <row r="3344" spans="1:11" x14ac:dyDescent="0.15">
      <c r="A3344" s="7" t="s">
        <v>2619</v>
      </c>
      <c r="B3344" s="66">
        <v>45576</v>
      </c>
      <c r="C3344" s="113" t="s">
        <v>2880</v>
      </c>
      <c r="D3344" s="126"/>
      <c r="E3344" s="91">
        <v>11.34</v>
      </c>
      <c r="F3344" s="91">
        <v>0</v>
      </c>
      <c r="G3344" s="92">
        <f t="shared" si="175"/>
        <v>311857.10999999795</v>
      </c>
      <c r="H3344" s="170"/>
      <c r="I3344" s="94">
        <f t="shared" si="177"/>
        <v>-11.34</v>
      </c>
      <c r="J3344" s="115">
        <f t="shared" si="176"/>
        <v>45596</v>
      </c>
      <c r="K3344" s="116" t="s">
        <v>1876</v>
      </c>
    </row>
    <row r="3345" spans="1:11" x14ac:dyDescent="0.15">
      <c r="A3345" s="7" t="s">
        <v>2619</v>
      </c>
      <c r="B3345" s="66">
        <v>45576</v>
      </c>
      <c r="C3345" s="113" t="s">
        <v>2880</v>
      </c>
      <c r="D3345" s="126"/>
      <c r="E3345" s="91">
        <v>11.34</v>
      </c>
      <c r="F3345" s="91">
        <v>0</v>
      </c>
      <c r="G3345" s="92">
        <f t="shared" si="175"/>
        <v>311845.76999999792</v>
      </c>
      <c r="H3345" s="170"/>
      <c r="I3345" s="94">
        <f t="shared" si="177"/>
        <v>-11.34</v>
      </c>
      <c r="J3345" s="115">
        <f t="shared" si="176"/>
        <v>45596</v>
      </c>
      <c r="K3345" s="116" t="s">
        <v>1876</v>
      </c>
    </row>
    <row r="3346" spans="1:11" x14ac:dyDescent="0.15">
      <c r="A3346" s="7" t="s">
        <v>2619</v>
      </c>
      <c r="B3346" s="66">
        <v>45576</v>
      </c>
      <c r="C3346" s="113" t="s">
        <v>2880</v>
      </c>
      <c r="D3346" s="126"/>
      <c r="E3346" s="91">
        <v>11.53</v>
      </c>
      <c r="F3346" s="91">
        <v>0</v>
      </c>
      <c r="G3346" s="92">
        <f t="shared" si="175"/>
        <v>311834.2399999979</v>
      </c>
      <c r="H3346" s="170"/>
      <c r="I3346" s="94">
        <f t="shared" si="177"/>
        <v>-11.53</v>
      </c>
      <c r="J3346" s="115">
        <f t="shared" si="176"/>
        <v>45596</v>
      </c>
      <c r="K3346" s="116" t="s">
        <v>1876</v>
      </c>
    </row>
    <row r="3347" spans="1:11" x14ac:dyDescent="0.15">
      <c r="A3347" s="7" t="s">
        <v>2619</v>
      </c>
      <c r="B3347" s="66">
        <v>45576</v>
      </c>
      <c r="C3347" s="113" t="s">
        <v>2880</v>
      </c>
      <c r="D3347" s="126"/>
      <c r="E3347" s="91">
        <v>11.53</v>
      </c>
      <c r="F3347" s="91">
        <v>0</v>
      </c>
      <c r="G3347" s="92">
        <f t="shared" si="175"/>
        <v>311822.70999999787</v>
      </c>
      <c r="H3347" s="170"/>
      <c r="I3347" s="94">
        <f t="shared" si="177"/>
        <v>-11.53</v>
      </c>
      <c r="J3347" s="115">
        <f t="shared" si="176"/>
        <v>45596</v>
      </c>
      <c r="K3347" s="116" t="s">
        <v>1876</v>
      </c>
    </row>
    <row r="3348" spans="1:11" x14ac:dyDescent="0.15">
      <c r="A3348" s="7" t="s">
        <v>2619</v>
      </c>
      <c r="B3348" s="66">
        <v>45576</v>
      </c>
      <c r="C3348" s="113" t="s">
        <v>2880</v>
      </c>
      <c r="D3348" s="126"/>
      <c r="E3348" s="91">
        <v>11.88</v>
      </c>
      <c r="F3348" s="91">
        <v>0</v>
      </c>
      <c r="G3348" s="92">
        <f t="shared" si="175"/>
        <v>311810.82999999786</v>
      </c>
      <c r="H3348" s="170"/>
      <c r="I3348" s="94">
        <f t="shared" si="177"/>
        <v>-11.88</v>
      </c>
      <c r="J3348" s="115">
        <f t="shared" si="176"/>
        <v>45596</v>
      </c>
      <c r="K3348" s="116" t="s">
        <v>1876</v>
      </c>
    </row>
    <row r="3349" spans="1:11" x14ac:dyDescent="0.15">
      <c r="A3349" s="7" t="s">
        <v>2619</v>
      </c>
      <c r="B3349" s="66">
        <v>45576</v>
      </c>
      <c r="C3349" s="113" t="s">
        <v>2880</v>
      </c>
      <c r="D3349" s="126"/>
      <c r="E3349" s="91">
        <v>11.88</v>
      </c>
      <c r="F3349" s="91">
        <v>0</v>
      </c>
      <c r="G3349" s="92">
        <f t="shared" si="175"/>
        <v>311798.94999999786</v>
      </c>
      <c r="H3349" s="170"/>
      <c r="I3349" s="94">
        <f t="shared" si="177"/>
        <v>-11.88</v>
      </c>
      <c r="J3349" s="115">
        <f t="shared" si="176"/>
        <v>45596</v>
      </c>
      <c r="K3349" s="116" t="s">
        <v>1876</v>
      </c>
    </row>
    <row r="3350" spans="1:11" x14ac:dyDescent="0.15">
      <c r="A3350" s="7" t="s">
        <v>2619</v>
      </c>
      <c r="B3350" s="66">
        <v>45576</v>
      </c>
      <c r="C3350" s="113" t="s">
        <v>2880</v>
      </c>
      <c r="D3350" s="126"/>
      <c r="E3350" s="91">
        <v>13.5</v>
      </c>
      <c r="F3350" s="91">
        <v>0</v>
      </c>
      <c r="G3350" s="92">
        <f t="shared" si="175"/>
        <v>311785.44999999786</v>
      </c>
      <c r="H3350" s="170"/>
      <c r="I3350" s="94">
        <f t="shared" si="177"/>
        <v>-13.5</v>
      </c>
      <c r="J3350" s="115">
        <f t="shared" si="176"/>
        <v>45596</v>
      </c>
      <c r="K3350" s="116" t="s">
        <v>1876</v>
      </c>
    </row>
    <row r="3351" spans="1:11" x14ac:dyDescent="0.15">
      <c r="A3351" s="7" t="s">
        <v>2619</v>
      </c>
      <c r="B3351" s="66">
        <v>45576</v>
      </c>
      <c r="C3351" s="113" t="s">
        <v>2880</v>
      </c>
      <c r="D3351" s="126"/>
      <c r="E3351" s="91">
        <v>13.5</v>
      </c>
      <c r="F3351" s="91">
        <v>0</v>
      </c>
      <c r="G3351" s="92">
        <f t="shared" si="175"/>
        <v>311771.94999999786</v>
      </c>
      <c r="H3351" s="170"/>
      <c r="I3351" s="94">
        <f t="shared" si="177"/>
        <v>-13.5</v>
      </c>
      <c r="J3351" s="115">
        <f t="shared" si="176"/>
        <v>45596</v>
      </c>
      <c r="K3351" s="116" t="s">
        <v>1876</v>
      </c>
    </row>
    <row r="3352" spans="1:11" x14ac:dyDescent="0.15">
      <c r="A3352" s="7" t="s">
        <v>2619</v>
      </c>
      <c r="B3352" s="66">
        <v>45576</v>
      </c>
      <c r="C3352" s="113" t="s">
        <v>2880</v>
      </c>
      <c r="D3352" s="126"/>
      <c r="E3352" s="91">
        <v>13.5</v>
      </c>
      <c r="F3352" s="91">
        <v>0</v>
      </c>
      <c r="G3352" s="92">
        <f t="shared" si="175"/>
        <v>311758.44999999786</v>
      </c>
      <c r="H3352" s="170"/>
      <c r="I3352" s="94">
        <f t="shared" si="177"/>
        <v>-13.5</v>
      </c>
      <c r="J3352" s="115">
        <f t="shared" si="176"/>
        <v>45596</v>
      </c>
      <c r="K3352" s="116" t="s">
        <v>1876</v>
      </c>
    </row>
    <row r="3353" spans="1:11" x14ac:dyDescent="0.15">
      <c r="A3353" s="7" t="s">
        <v>2619</v>
      </c>
      <c r="B3353" s="66">
        <v>45576</v>
      </c>
      <c r="C3353" s="113" t="s">
        <v>2880</v>
      </c>
      <c r="D3353" s="126"/>
      <c r="E3353" s="91">
        <v>13.5</v>
      </c>
      <c r="F3353" s="91">
        <v>0</v>
      </c>
      <c r="G3353" s="92">
        <f t="shared" si="175"/>
        <v>311744.94999999786</v>
      </c>
      <c r="H3353" s="170"/>
      <c r="I3353" s="94">
        <f t="shared" si="177"/>
        <v>-13.5</v>
      </c>
      <c r="J3353" s="115">
        <f t="shared" si="176"/>
        <v>45596</v>
      </c>
      <c r="K3353" s="116" t="s">
        <v>1876</v>
      </c>
    </row>
    <row r="3354" spans="1:11" x14ac:dyDescent="0.15">
      <c r="A3354" s="7" t="s">
        <v>2619</v>
      </c>
      <c r="B3354" s="66">
        <v>45576</v>
      </c>
      <c r="C3354" s="113" t="s">
        <v>2880</v>
      </c>
      <c r="D3354" s="126"/>
      <c r="E3354" s="91">
        <v>13.5</v>
      </c>
      <c r="F3354" s="91">
        <v>0</v>
      </c>
      <c r="G3354" s="92">
        <f t="shared" si="175"/>
        <v>311731.44999999786</v>
      </c>
      <c r="H3354" s="170"/>
      <c r="I3354" s="94">
        <f t="shared" si="177"/>
        <v>-13.5</v>
      </c>
      <c r="J3354" s="115">
        <f t="shared" si="176"/>
        <v>45596</v>
      </c>
      <c r="K3354" s="116" t="s">
        <v>1876</v>
      </c>
    </row>
    <row r="3355" spans="1:11" x14ac:dyDescent="0.15">
      <c r="A3355" s="7" t="s">
        <v>2619</v>
      </c>
      <c r="B3355" s="66">
        <v>45576</v>
      </c>
      <c r="C3355" s="113" t="s">
        <v>2880</v>
      </c>
      <c r="D3355" s="126"/>
      <c r="E3355" s="91">
        <v>13.5</v>
      </c>
      <c r="F3355" s="91">
        <v>0</v>
      </c>
      <c r="G3355" s="92">
        <f t="shared" si="175"/>
        <v>311717.94999999786</v>
      </c>
      <c r="H3355" s="170"/>
      <c r="I3355" s="94">
        <f t="shared" si="177"/>
        <v>-13.5</v>
      </c>
      <c r="J3355" s="115">
        <f t="shared" si="176"/>
        <v>45596</v>
      </c>
      <c r="K3355" s="116" t="s">
        <v>1876</v>
      </c>
    </row>
    <row r="3356" spans="1:11" x14ac:dyDescent="0.15">
      <c r="A3356" s="7" t="s">
        <v>2619</v>
      </c>
      <c r="B3356" s="66">
        <v>45576</v>
      </c>
      <c r="C3356" s="113" t="s">
        <v>2880</v>
      </c>
      <c r="D3356" s="126"/>
      <c r="E3356" s="91">
        <v>13.5</v>
      </c>
      <c r="F3356" s="91">
        <v>0</v>
      </c>
      <c r="G3356" s="92">
        <f t="shared" si="175"/>
        <v>311704.44999999786</v>
      </c>
      <c r="H3356" s="170"/>
      <c r="I3356" s="94">
        <f t="shared" si="177"/>
        <v>-13.5</v>
      </c>
      <c r="J3356" s="115">
        <f t="shared" si="176"/>
        <v>45596</v>
      </c>
      <c r="K3356" s="116" t="s">
        <v>1876</v>
      </c>
    </row>
    <row r="3357" spans="1:11" x14ac:dyDescent="0.15">
      <c r="A3357" s="7" t="s">
        <v>2619</v>
      </c>
      <c r="B3357" s="66">
        <v>45576</v>
      </c>
      <c r="C3357" s="113" t="s">
        <v>2880</v>
      </c>
      <c r="D3357" s="126"/>
      <c r="E3357" s="91">
        <v>13.5</v>
      </c>
      <c r="F3357" s="91">
        <v>0</v>
      </c>
      <c r="G3357" s="92">
        <f t="shared" si="175"/>
        <v>311690.94999999786</v>
      </c>
      <c r="H3357" s="170"/>
      <c r="I3357" s="94">
        <f t="shared" si="177"/>
        <v>-13.5</v>
      </c>
      <c r="J3357" s="115">
        <f t="shared" si="176"/>
        <v>45596</v>
      </c>
      <c r="K3357" s="116" t="s">
        <v>1876</v>
      </c>
    </row>
    <row r="3358" spans="1:11" x14ac:dyDescent="0.15">
      <c r="A3358" s="7" t="s">
        <v>2619</v>
      </c>
      <c r="B3358" s="66">
        <v>45576</v>
      </c>
      <c r="C3358" s="113" t="s">
        <v>2880</v>
      </c>
      <c r="D3358" s="126"/>
      <c r="E3358" s="91">
        <v>13.5</v>
      </c>
      <c r="F3358" s="91">
        <v>0</v>
      </c>
      <c r="G3358" s="92">
        <f t="shared" si="175"/>
        <v>311677.44999999786</v>
      </c>
      <c r="H3358" s="170"/>
      <c r="I3358" s="94">
        <f t="shared" si="177"/>
        <v>-13.5</v>
      </c>
      <c r="J3358" s="115">
        <f t="shared" si="176"/>
        <v>45596</v>
      </c>
      <c r="K3358" s="116" t="s">
        <v>1876</v>
      </c>
    </row>
    <row r="3359" spans="1:11" x14ac:dyDescent="0.15">
      <c r="A3359" s="7" t="s">
        <v>2619</v>
      </c>
      <c r="B3359" s="66">
        <v>45576</v>
      </c>
      <c r="C3359" s="113" t="s">
        <v>2880</v>
      </c>
      <c r="D3359" s="126"/>
      <c r="E3359" s="91">
        <v>13.5</v>
      </c>
      <c r="F3359" s="91">
        <v>0</v>
      </c>
      <c r="G3359" s="92">
        <f t="shared" si="175"/>
        <v>311663.94999999786</v>
      </c>
      <c r="H3359" s="170"/>
      <c r="I3359" s="94">
        <f t="shared" si="177"/>
        <v>-13.5</v>
      </c>
      <c r="J3359" s="115">
        <f t="shared" si="176"/>
        <v>45596</v>
      </c>
      <c r="K3359" s="116" t="s">
        <v>1876</v>
      </c>
    </row>
    <row r="3360" spans="1:11" x14ac:dyDescent="0.15">
      <c r="A3360" s="7" t="s">
        <v>2619</v>
      </c>
      <c r="B3360" s="66">
        <v>45576</v>
      </c>
      <c r="C3360" s="113" t="s">
        <v>2880</v>
      </c>
      <c r="D3360" s="126"/>
      <c r="E3360" s="91">
        <v>13.5</v>
      </c>
      <c r="F3360" s="91">
        <v>0</v>
      </c>
      <c r="G3360" s="92">
        <f t="shared" si="175"/>
        <v>311650.44999999786</v>
      </c>
      <c r="H3360" s="170"/>
      <c r="I3360" s="94">
        <f t="shared" si="177"/>
        <v>-13.5</v>
      </c>
      <c r="J3360" s="115">
        <f t="shared" si="176"/>
        <v>45596</v>
      </c>
      <c r="K3360" s="116" t="s">
        <v>1876</v>
      </c>
    </row>
    <row r="3361" spans="1:11" x14ac:dyDescent="0.15">
      <c r="A3361" s="7" t="s">
        <v>2619</v>
      </c>
      <c r="B3361" s="66">
        <v>45576</v>
      </c>
      <c r="C3361" s="113" t="s">
        <v>2880</v>
      </c>
      <c r="D3361" s="126"/>
      <c r="E3361" s="91">
        <v>13.5</v>
      </c>
      <c r="F3361" s="91">
        <v>0</v>
      </c>
      <c r="G3361" s="92">
        <f t="shared" si="175"/>
        <v>311636.94999999786</v>
      </c>
      <c r="H3361" s="170"/>
      <c r="I3361" s="94">
        <f t="shared" si="177"/>
        <v>-13.5</v>
      </c>
      <c r="J3361" s="115">
        <f t="shared" si="176"/>
        <v>45596</v>
      </c>
      <c r="K3361" s="116" t="s">
        <v>1876</v>
      </c>
    </row>
    <row r="3362" spans="1:11" x14ac:dyDescent="0.15">
      <c r="A3362" s="7" t="s">
        <v>2619</v>
      </c>
      <c r="B3362" s="66">
        <v>45576</v>
      </c>
      <c r="C3362" s="113" t="s">
        <v>2880</v>
      </c>
      <c r="D3362" s="126"/>
      <c r="E3362" s="91">
        <v>13.5</v>
      </c>
      <c r="F3362" s="91">
        <v>0</v>
      </c>
      <c r="G3362" s="92">
        <f t="shared" si="175"/>
        <v>311623.44999999786</v>
      </c>
      <c r="H3362" s="170"/>
      <c r="I3362" s="94">
        <f t="shared" si="177"/>
        <v>-13.5</v>
      </c>
      <c r="J3362" s="115">
        <f t="shared" si="176"/>
        <v>45596</v>
      </c>
      <c r="K3362" s="116" t="s">
        <v>1876</v>
      </c>
    </row>
    <row r="3363" spans="1:11" x14ac:dyDescent="0.15">
      <c r="A3363" s="7" t="s">
        <v>2619</v>
      </c>
      <c r="B3363" s="66">
        <v>45576</v>
      </c>
      <c r="C3363" s="113" t="s">
        <v>2880</v>
      </c>
      <c r="D3363" s="126"/>
      <c r="E3363" s="91">
        <v>13.5</v>
      </c>
      <c r="F3363" s="91">
        <v>0</v>
      </c>
      <c r="G3363" s="92">
        <f t="shared" si="175"/>
        <v>311609.94999999786</v>
      </c>
      <c r="H3363" s="170"/>
      <c r="I3363" s="94">
        <f t="shared" si="177"/>
        <v>-13.5</v>
      </c>
      <c r="J3363" s="115">
        <f t="shared" si="176"/>
        <v>45596</v>
      </c>
      <c r="K3363" s="116" t="s">
        <v>1876</v>
      </c>
    </row>
    <row r="3364" spans="1:11" x14ac:dyDescent="0.15">
      <c r="A3364" s="7" t="s">
        <v>2619</v>
      </c>
      <c r="B3364" s="66">
        <v>45576</v>
      </c>
      <c r="C3364" s="113" t="s">
        <v>2880</v>
      </c>
      <c r="D3364" s="126"/>
      <c r="E3364" s="91">
        <v>13.5</v>
      </c>
      <c r="F3364" s="91">
        <v>0</v>
      </c>
      <c r="G3364" s="92">
        <f t="shared" si="175"/>
        <v>311596.44999999786</v>
      </c>
      <c r="H3364" s="170"/>
      <c r="I3364" s="94">
        <f t="shared" si="177"/>
        <v>-13.5</v>
      </c>
      <c r="J3364" s="115">
        <f t="shared" si="176"/>
        <v>45596</v>
      </c>
      <c r="K3364" s="116" t="s">
        <v>1876</v>
      </c>
    </row>
    <row r="3365" spans="1:11" x14ac:dyDescent="0.15">
      <c r="A3365" s="7" t="s">
        <v>2619</v>
      </c>
      <c r="B3365" s="66">
        <v>45576</v>
      </c>
      <c r="C3365" s="113" t="s">
        <v>2880</v>
      </c>
      <c r="D3365" s="126"/>
      <c r="E3365" s="91">
        <v>13.5</v>
      </c>
      <c r="F3365" s="91">
        <v>0</v>
      </c>
      <c r="G3365" s="92">
        <f t="shared" si="175"/>
        <v>311582.94999999786</v>
      </c>
      <c r="H3365" s="170"/>
      <c r="I3365" s="94">
        <f t="shared" si="177"/>
        <v>-13.5</v>
      </c>
      <c r="J3365" s="115">
        <f t="shared" si="176"/>
        <v>45596</v>
      </c>
      <c r="K3365" s="116" t="s">
        <v>1876</v>
      </c>
    </row>
    <row r="3366" spans="1:11" x14ac:dyDescent="0.15">
      <c r="A3366" s="7" t="s">
        <v>2619</v>
      </c>
      <c r="B3366" s="66">
        <v>45576</v>
      </c>
      <c r="C3366" s="113" t="s">
        <v>2880</v>
      </c>
      <c r="D3366" s="126"/>
      <c r="E3366" s="91">
        <v>13.5</v>
      </c>
      <c r="F3366" s="91">
        <v>0</v>
      </c>
      <c r="G3366" s="92">
        <f t="shared" si="175"/>
        <v>311569.44999999786</v>
      </c>
      <c r="H3366" s="170"/>
      <c r="I3366" s="94">
        <f t="shared" si="177"/>
        <v>-13.5</v>
      </c>
      <c r="J3366" s="115">
        <f t="shared" si="176"/>
        <v>45596</v>
      </c>
      <c r="K3366" s="116" t="s">
        <v>1876</v>
      </c>
    </row>
    <row r="3367" spans="1:11" x14ac:dyDescent="0.15">
      <c r="A3367" s="7" t="s">
        <v>2619</v>
      </c>
      <c r="B3367" s="66">
        <v>45576</v>
      </c>
      <c r="C3367" s="113" t="s">
        <v>2880</v>
      </c>
      <c r="D3367" s="126"/>
      <c r="E3367" s="91">
        <v>13.5</v>
      </c>
      <c r="F3367" s="91">
        <v>0</v>
      </c>
      <c r="G3367" s="92">
        <f t="shared" si="175"/>
        <v>311555.94999999786</v>
      </c>
      <c r="H3367" s="170"/>
      <c r="I3367" s="94">
        <f t="shared" si="177"/>
        <v>-13.5</v>
      </c>
      <c r="J3367" s="115">
        <f t="shared" si="176"/>
        <v>45596</v>
      </c>
      <c r="K3367" s="116" t="s">
        <v>1876</v>
      </c>
    </row>
    <row r="3368" spans="1:11" x14ac:dyDescent="0.15">
      <c r="A3368" s="7" t="s">
        <v>2619</v>
      </c>
      <c r="B3368" s="66">
        <v>45576</v>
      </c>
      <c r="C3368" s="113" t="s">
        <v>2880</v>
      </c>
      <c r="D3368" s="126"/>
      <c r="E3368" s="91">
        <v>13.5</v>
      </c>
      <c r="F3368" s="91">
        <v>0</v>
      </c>
      <c r="G3368" s="92">
        <f t="shared" ref="G3368:G3431" si="178">G3367+F3368-E3368</f>
        <v>311542.44999999786</v>
      </c>
      <c r="H3368" s="170"/>
      <c r="I3368" s="94">
        <f t="shared" si="177"/>
        <v>-13.5</v>
      </c>
      <c r="J3368" s="115">
        <f t="shared" ref="J3368:J3431" si="179">EOMONTH(B3368,0)</f>
        <v>45596</v>
      </c>
      <c r="K3368" s="116" t="s">
        <v>1876</v>
      </c>
    </row>
    <row r="3369" spans="1:11" x14ac:dyDescent="0.15">
      <c r="A3369" s="7" t="s">
        <v>2619</v>
      </c>
      <c r="B3369" s="66">
        <v>45576</v>
      </c>
      <c r="C3369" s="113" t="s">
        <v>2880</v>
      </c>
      <c r="D3369" s="126"/>
      <c r="E3369" s="91">
        <v>13.5</v>
      </c>
      <c r="F3369" s="91">
        <v>0</v>
      </c>
      <c r="G3369" s="92">
        <f t="shared" si="178"/>
        <v>311528.94999999786</v>
      </c>
      <c r="H3369" s="170"/>
      <c r="I3369" s="94">
        <f t="shared" si="177"/>
        <v>-13.5</v>
      </c>
      <c r="J3369" s="115">
        <f t="shared" si="179"/>
        <v>45596</v>
      </c>
      <c r="K3369" s="116" t="s">
        <v>1876</v>
      </c>
    </row>
    <row r="3370" spans="1:11" x14ac:dyDescent="0.15">
      <c r="A3370" s="7" t="s">
        <v>2619</v>
      </c>
      <c r="B3370" s="66">
        <v>45576</v>
      </c>
      <c r="C3370" s="113" t="s">
        <v>2880</v>
      </c>
      <c r="D3370" s="126"/>
      <c r="E3370" s="91">
        <v>13.5</v>
      </c>
      <c r="F3370" s="91">
        <v>0</v>
      </c>
      <c r="G3370" s="92">
        <f t="shared" si="178"/>
        <v>311515.44999999786</v>
      </c>
      <c r="H3370" s="170"/>
      <c r="I3370" s="94">
        <f t="shared" si="177"/>
        <v>-13.5</v>
      </c>
      <c r="J3370" s="115">
        <f t="shared" si="179"/>
        <v>45596</v>
      </c>
      <c r="K3370" s="116" t="s">
        <v>1876</v>
      </c>
    </row>
    <row r="3371" spans="1:11" x14ac:dyDescent="0.15">
      <c r="A3371" s="7" t="s">
        <v>2619</v>
      </c>
      <c r="B3371" s="66">
        <v>45576</v>
      </c>
      <c r="C3371" s="113" t="s">
        <v>2880</v>
      </c>
      <c r="D3371" s="126"/>
      <c r="E3371" s="91">
        <v>13.5</v>
      </c>
      <c r="F3371" s="91">
        <v>0</v>
      </c>
      <c r="G3371" s="92">
        <f t="shared" si="178"/>
        <v>311501.94999999786</v>
      </c>
      <c r="H3371" s="170"/>
      <c r="I3371" s="94">
        <f t="shared" si="177"/>
        <v>-13.5</v>
      </c>
      <c r="J3371" s="115">
        <f t="shared" si="179"/>
        <v>45596</v>
      </c>
      <c r="K3371" s="116" t="s">
        <v>1876</v>
      </c>
    </row>
    <row r="3372" spans="1:11" x14ac:dyDescent="0.15">
      <c r="A3372" s="7" t="s">
        <v>2619</v>
      </c>
      <c r="B3372" s="66">
        <v>45576</v>
      </c>
      <c r="C3372" s="113" t="s">
        <v>2880</v>
      </c>
      <c r="D3372" s="126"/>
      <c r="E3372" s="91">
        <v>13.5</v>
      </c>
      <c r="F3372" s="91">
        <v>0</v>
      </c>
      <c r="G3372" s="92">
        <f t="shared" si="178"/>
        <v>311488.44999999786</v>
      </c>
      <c r="H3372" s="170"/>
      <c r="I3372" s="94">
        <f t="shared" si="177"/>
        <v>-13.5</v>
      </c>
      <c r="J3372" s="115">
        <f t="shared" si="179"/>
        <v>45596</v>
      </c>
      <c r="K3372" s="116" t="s">
        <v>1876</v>
      </c>
    </row>
    <row r="3373" spans="1:11" x14ac:dyDescent="0.15">
      <c r="A3373" s="7" t="s">
        <v>2619</v>
      </c>
      <c r="B3373" s="66">
        <v>45576</v>
      </c>
      <c r="C3373" s="113" t="s">
        <v>2880</v>
      </c>
      <c r="D3373" s="126"/>
      <c r="E3373" s="91">
        <v>13.5</v>
      </c>
      <c r="F3373" s="91">
        <v>0</v>
      </c>
      <c r="G3373" s="92">
        <f t="shared" si="178"/>
        <v>311474.94999999786</v>
      </c>
      <c r="H3373" s="170"/>
      <c r="I3373" s="94">
        <f t="shared" si="177"/>
        <v>-13.5</v>
      </c>
      <c r="J3373" s="115">
        <f t="shared" si="179"/>
        <v>45596</v>
      </c>
      <c r="K3373" s="116" t="s">
        <v>1876</v>
      </c>
    </row>
    <row r="3374" spans="1:11" x14ac:dyDescent="0.15">
      <c r="A3374" s="7" t="s">
        <v>2619</v>
      </c>
      <c r="B3374" s="66">
        <v>45576</v>
      </c>
      <c r="C3374" s="113" t="s">
        <v>2880</v>
      </c>
      <c r="D3374" s="126"/>
      <c r="E3374" s="91">
        <v>13.5</v>
      </c>
      <c r="F3374" s="91">
        <v>0</v>
      </c>
      <c r="G3374" s="92">
        <f t="shared" si="178"/>
        <v>311461.44999999786</v>
      </c>
      <c r="H3374" s="170"/>
      <c r="I3374" s="94">
        <f t="shared" si="177"/>
        <v>-13.5</v>
      </c>
      <c r="J3374" s="115">
        <f t="shared" si="179"/>
        <v>45596</v>
      </c>
      <c r="K3374" s="116" t="s">
        <v>1876</v>
      </c>
    </row>
    <row r="3375" spans="1:11" x14ac:dyDescent="0.15">
      <c r="A3375" s="7" t="s">
        <v>2619</v>
      </c>
      <c r="B3375" s="66">
        <v>45576</v>
      </c>
      <c r="C3375" s="113" t="s">
        <v>2880</v>
      </c>
      <c r="D3375" s="126"/>
      <c r="E3375" s="91">
        <v>14.04</v>
      </c>
      <c r="F3375" s="91">
        <v>0</v>
      </c>
      <c r="G3375" s="92">
        <f t="shared" si="178"/>
        <v>311447.40999999788</v>
      </c>
      <c r="H3375" s="170"/>
      <c r="I3375" s="94">
        <f t="shared" si="177"/>
        <v>-14.04</v>
      </c>
      <c r="J3375" s="115">
        <f t="shared" si="179"/>
        <v>45596</v>
      </c>
      <c r="K3375" s="116" t="s">
        <v>1876</v>
      </c>
    </row>
    <row r="3376" spans="1:11" x14ac:dyDescent="0.15">
      <c r="A3376" s="7" t="s">
        <v>2619</v>
      </c>
      <c r="B3376" s="66">
        <v>45576</v>
      </c>
      <c r="C3376" s="113" t="s">
        <v>2880</v>
      </c>
      <c r="D3376" s="126"/>
      <c r="E3376" s="91">
        <v>14.04</v>
      </c>
      <c r="F3376" s="91">
        <v>0</v>
      </c>
      <c r="G3376" s="92">
        <f t="shared" si="178"/>
        <v>311433.3699999979</v>
      </c>
      <c r="H3376" s="170"/>
      <c r="I3376" s="94">
        <f t="shared" si="177"/>
        <v>-14.04</v>
      </c>
      <c r="J3376" s="115">
        <f t="shared" si="179"/>
        <v>45596</v>
      </c>
      <c r="K3376" s="116" t="s">
        <v>1876</v>
      </c>
    </row>
    <row r="3377" spans="1:11" x14ac:dyDescent="0.15">
      <c r="A3377" s="7" t="s">
        <v>2619</v>
      </c>
      <c r="B3377" s="66">
        <v>45576</v>
      </c>
      <c r="C3377" s="113" t="s">
        <v>2880</v>
      </c>
      <c r="D3377" s="126"/>
      <c r="E3377" s="91">
        <v>14.04</v>
      </c>
      <c r="F3377" s="91">
        <v>0</v>
      </c>
      <c r="G3377" s="92">
        <f t="shared" si="178"/>
        <v>311419.32999999792</v>
      </c>
      <c r="H3377" s="170"/>
      <c r="I3377" s="94">
        <f t="shared" si="177"/>
        <v>-14.04</v>
      </c>
      <c r="J3377" s="115">
        <f t="shared" si="179"/>
        <v>45596</v>
      </c>
      <c r="K3377" s="116" t="s">
        <v>1876</v>
      </c>
    </row>
    <row r="3378" spans="1:11" x14ac:dyDescent="0.15">
      <c r="A3378" s="7" t="s">
        <v>2619</v>
      </c>
      <c r="B3378" s="66">
        <v>45576</v>
      </c>
      <c r="C3378" s="113" t="s">
        <v>2880</v>
      </c>
      <c r="D3378" s="126"/>
      <c r="E3378" s="91">
        <v>14.16</v>
      </c>
      <c r="F3378" s="91">
        <v>0</v>
      </c>
      <c r="G3378" s="92">
        <f t="shared" si="178"/>
        <v>311405.16999999795</v>
      </c>
      <c r="H3378" s="170"/>
      <c r="I3378" s="94">
        <f t="shared" si="177"/>
        <v>-14.16</v>
      </c>
      <c r="J3378" s="115">
        <f t="shared" si="179"/>
        <v>45596</v>
      </c>
      <c r="K3378" s="116" t="s">
        <v>1876</v>
      </c>
    </row>
    <row r="3379" spans="1:11" x14ac:dyDescent="0.15">
      <c r="A3379" s="7" t="s">
        <v>2619</v>
      </c>
      <c r="B3379" s="66">
        <v>45576</v>
      </c>
      <c r="C3379" s="113" t="s">
        <v>2880</v>
      </c>
      <c r="D3379" s="126"/>
      <c r="E3379" s="91">
        <v>14.4</v>
      </c>
      <c r="F3379" s="91">
        <v>0</v>
      </c>
      <c r="G3379" s="92">
        <f t="shared" si="178"/>
        <v>311390.76999999792</v>
      </c>
      <c r="H3379" s="170"/>
      <c r="I3379" s="94">
        <f t="shared" si="177"/>
        <v>-14.4</v>
      </c>
      <c r="J3379" s="115">
        <f t="shared" si="179"/>
        <v>45596</v>
      </c>
      <c r="K3379" s="116" t="s">
        <v>1876</v>
      </c>
    </row>
    <row r="3380" spans="1:11" x14ac:dyDescent="0.15">
      <c r="A3380" s="7" t="s">
        <v>2619</v>
      </c>
      <c r="B3380" s="66">
        <v>45576</v>
      </c>
      <c r="C3380" s="113" t="s">
        <v>2880</v>
      </c>
      <c r="D3380" s="126"/>
      <c r="E3380" s="91">
        <v>14.4</v>
      </c>
      <c r="F3380" s="91">
        <v>0</v>
      </c>
      <c r="G3380" s="92">
        <f t="shared" si="178"/>
        <v>311376.3699999979</v>
      </c>
      <c r="H3380" s="170"/>
      <c r="I3380" s="94">
        <f t="shared" si="177"/>
        <v>-14.4</v>
      </c>
      <c r="J3380" s="115">
        <f t="shared" si="179"/>
        <v>45596</v>
      </c>
      <c r="K3380" s="116" t="s">
        <v>1876</v>
      </c>
    </row>
    <row r="3381" spans="1:11" x14ac:dyDescent="0.15">
      <c r="A3381" s="7" t="s">
        <v>2619</v>
      </c>
      <c r="B3381" s="66">
        <v>45576</v>
      </c>
      <c r="C3381" s="113" t="s">
        <v>2880</v>
      </c>
      <c r="D3381" s="126"/>
      <c r="E3381" s="91">
        <v>14.4</v>
      </c>
      <c r="F3381" s="91">
        <v>0</v>
      </c>
      <c r="G3381" s="92">
        <f t="shared" si="178"/>
        <v>311361.96999999788</v>
      </c>
      <c r="H3381" s="170"/>
      <c r="I3381" s="94">
        <f t="shared" si="177"/>
        <v>-14.4</v>
      </c>
      <c r="J3381" s="115">
        <f t="shared" si="179"/>
        <v>45596</v>
      </c>
      <c r="K3381" s="116" t="s">
        <v>1876</v>
      </c>
    </row>
    <row r="3382" spans="1:11" x14ac:dyDescent="0.15">
      <c r="A3382" s="7" t="s">
        <v>2619</v>
      </c>
      <c r="B3382" s="66">
        <v>45576</v>
      </c>
      <c r="C3382" s="113" t="s">
        <v>2880</v>
      </c>
      <c r="D3382" s="126"/>
      <c r="E3382" s="91">
        <v>14.4</v>
      </c>
      <c r="F3382" s="91">
        <v>0</v>
      </c>
      <c r="G3382" s="92">
        <f t="shared" si="178"/>
        <v>311347.56999999785</v>
      </c>
      <c r="H3382" s="170"/>
      <c r="I3382" s="94">
        <f t="shared" si="177"/>
        <v>-14.4</v>
      </c>
      <c r="J3382" s="115">
        <f t="shared" si="179"/>
        <v>45596</v>
      </c>
      <c r="K3382" s="116" t="s">
        <v>1876</v>
      </c>
    </row>
    <row r="3383" spans="1:11" x14ac:dyDescent="0.15">
      <c r="A3383" s="7" t="s">
        <v>2619</v>
      </c>
      <c r="B3383" s="66">
        <v>45576</v>
      </c>
      <c r="C3383" s="113" t="s">
        <v>2880</v>
      </c>
      <c r="D3383" s="126"/>
      <c r="E3383" s="91">
        <v>16.2</v>
      </c>
      <c r="F3383" s="91">
        <v>0</v>
      </c>
      <c r="G3383" s="92">
        <f t="shared" si="178"/>
        <v>311331.36999999784</v>
      </c>
      <c r="H3383" s="170"/>
      <c r="I3383" s="94">
        <f t="shared" si="177"/>
        <v>-16.2</v>
      </c>
      <c r="J3383" s="115">
        <f t="shared" si="179"/>
        <v>45596</v>
      </c>
      <c r="K3383" s="116" t="s">
        <v>1876</v>
      </c>
    </row>
    <row r="3384" spans="1:11" x14ac:dyDescent="0.15">
      <c r="A3384" s="7" t="s">
        <v>2619</v>
      </c>
      <c r="B3384" s="66">
        <v>45576</v>
      </c>
      <c r="C3384" s="113" t="s">
        <v>2880</v>
      </c>
      <c r="D3384" s="126"/>
      <c r="E3384" s="91">
        <v>16.2</v>
      </c>
      <c r="F3384" s="91">
        <v>0</v>
      </c>
      <c r="G3384" s="92">
        <f t="shared" si="178"/>
        <v>311315.16999999783</v>
      </c>
      <c r="H3384" s="170"/>
      <c r="I3384" s="94">
        <f t="shared" si="177"/>
        <v>-16.2</v>
      </c>
      <c r="J3384" s="115">
        <f t="shared" si="179"/>
        <v>45596</v>
      </c>
      <c r="K3384" s="116" t="s">
        <v>1876</v>
      </c>
    </row>
    <row r="3385" spans="1:11" x14ac:dyDescent="0.15">
      <c r="A3385" s="7" t="s">
        <v>2619</v>
      </c>
      <c r="B3385" s="66">
        <v>45576</v>
      </c>
      <c r="C3385" s="113" t="s">
        <v>2880</v>
      </c>
      <c r="D3385" s="126"/>
      <c r="E3385" s="91">
        <v>16.2</v>
      </c>
      <c r="F3385" s="91">
        <v>0</v>
      </c>
      <c r="G3385" s="92">
        <f t="shared" si="178"/>
        <v>311298.96999999782</v>
      </c>
      <c r="H3385" s="170"/>
      <c r="I3385" s="94">
        <f t="shared" si="177"/>
        <v>-16.2</v>
      </c>
      <c r="J3385" s="115">
        <f t="shared" si="179"/>
        <v>45596</v>
      </c>
      <c r="K3385" s="116" t="s">
        <v>1876</v>
      </c>
    </row>
    <row r="3386" spans="1:11" x14ac:dyDescent="0.15">
      <c r="A3386" s="7" t="s">
        <v>2619</v>
      </c>
      <c r="B3386" s="66">
        <v>45576</v>
      </c>
      <c r="C3386" s="113" t="s">
        <v>2880</v>
      </c>
      <c r="D3386" s="126"/>
      <c r="E3386" s="91">
        <v>16.739999999999998</v>
      </c>
      <c r="F3386" s="91">
        <v>0</v>
      </c>
      <c r="G3386" s="92">
        <f t="shared" si="178"/>
        <v>311282.22999999783</v>
      </c>
      <c r="H3386" s="170"/>
      <c r="I3386" s="94">
        <f t="shared" si="177"/>
        <v>-16.739999999999998</v>
      </c>
      <c r="J3386" s="115">
        <f t="shared" si="179"/>
        <v>45596</v>
      </c>
      <c r="K3386" s="116" t="s">
        <v>1876</v>
      </c>
    </row>
    <row r="3387" spans="1:11" x14ac:dyDescent="0.15">
      <c r="A3387" s="7" t="s">
        <v>2619</v>
      </c>
      <c r="B3387" s="66">
        <v>45576</v>
      </c>
      <c r="C3387" s="113" t="s">
        <v>2880</v>
      </c>
      <c r="D3387" s="126"/>
      <c r="E3387" s="91">
        <v>16.739999999999998</v>
      </c>
      <c r="F3387" s="91">
        <v>0</v>
      </c>
      <c r="G3387" s="92">
        <f t="shared" si="178"/>
        <v>311265.48999999784</v>
      </c>
      <c r="H3387" s="170"/>
      <c r="I3387" s="94">
        <f t="shared" si="177"/>
        <v>-16.739999999999998</v>
      </c>
      <c r="J3387" s="115">
        <f t="shared" si="179"/>
        <v>45596</v>
      </c>
      <c r="K3387" s="116" t="s">
        <v>1876</v>
      </c>
    </row>
    <row r="3388" spans="1:11" x14ac:dyDescent="0.15">
      <c r="A3388" s="7" t="s">
        <v>2619</v>
      </c>
      <c r="B3388" s="66">
        <v>45576</v>
      </c>
      <c r="C3388" s="113" t="s">
        <v>2880</v>
      </c>
      <c r="D3388" s="126"/>
      <c r="E3388" s="91">
        <v>16.739999999999998</v>
      </c>
      <c r="F3388" s="91">
        <v>0</v>
      </c>
      <c r="G3388" s="92">
        <f t="shared" si="178"/>
        <v>311248.74999999785</v>
      </c>
      <c r="H3388" s="170"/>
      <c r="I3388" s="94">
        <f t="shared" si="177"/>
        <v>-16.739999999999998</v>
      </c>
      <c r="J3388" s="115">
        <f t="shared" si="179"/>
        <v>45596</v>
      </c>
      <c r="K3388" s="116" t="s">
        <v>1876</v>
      </c>
    </row>
    <row r="3389" spans="1:11" x14ac:dyDescent="0.15">
      <c r="A3389" s="7" t="s">
        <v>2619</v>
      </c>
      <c r="B3389" s="66">
        <v>45576</v>
      </c>
      <c r="C3389" s="113" t="s">
        <v>2880</v>
      </c>
      <c r="D3389" s="126"/>
      <c r="E3389" s="91">
        <v>16.739999999999998</v>
      </c>
      <c r="F3389" s="91">
        <v>0</v>
      </c>
      <c r="G3389" s="92">
        <f t="shared" si="178"/>
        <v>311232.00999999786</v>
      </c>
      <c r="H3389" s="170"/>
      <c r="I3389" s="94">
        <f t="shared" si="177"/>
        <v>-16.739999999999998</v>
      </c>
      <c r="J3389" s="115">
        <f t="shared" si="179"/>
        <v>45596</v>
      </c>
      <c r="K3389" s="116" t="s">
        <v>1876</v>
      </c>
    </row>
    <row r="3390" spans="1:11" x14ac:dyDescent="0.15">
      <c r="A3390" s="7" t="s">
        <v>2619</v>
      </c>
      <c r="B3390" s="66">
        <v>45576</v>
      </c>
      <c r="C3390" s="113" t="s">
        <v>2880</v>
      </c>
      <c r="D3390" s="126"/>
      <c r="E3390" s="91">
        <v>17</v>
      </c>
      <c r="F3390" s="91">
        <v>0</v>
      </c>
      <c r="G3390" s="92">
        <f t="shared" si="178"/>
        <v>311215.00999999786</v>
      </c>
      <c r="H3390" s="170"/>
      <c r="I3390" s="94">
        <f t="shared" si="177"/>
        <v>-17</v>
      </c>
      <c r="J3390" s="115">
        <f t="shared" si="179"/>
        <v>45596</v>
      </c>
      <c r="K3390" s="116" t="s">
        <v>1876</v>
      </c>
    </row>
    <row r="3391" spans="1:11" x14ac:dyDescent="0.15">
      <c r="A3391" s="7" t="s">
        <v>2619</v>
      </c>
      <c r="B3391" s="66">
        <v>45576</v>
      </c>
      <c r="C3391" s="113" t="s">
        <v>2880</v>
      </c>
      <c r="D3391" s="126"/>
      <c r="E3391" s="91">
        <v>18</v>
      </c>
      <c r="F3391" s="91">
        <v>0</v>
      </c>
      <c r="G3391" s="92">
        <f t="shared" si="178"/>
        <v>311197.00999999786</v>
      </c>
      <c r="H3391" s="170"/>
      <c r="I3391" s="94">
        <f t="shared" si="177"/>
        <v>-18</v>
      </c>
      <c r="J3391" s="115">
        <f t="shared" si="179"/>
        <v>45596</v>
      </c>
      <c r="K3391" s="116" t="s">
        <v>1876</v>
      </c>
    </row>
    <row r="3392" spans="1:11" x14ac:dyDescent="0.15">
      <c r="A3392" s="7" t="s">
        <v>2619</v>
      </c>
      <c r="B3392" s="66">
        <v>45576</v>
      </c>
      <c r="C3392" s="113" t="s">
        <v>2880</v>
      </c>
      <c r="D3392" s="126"/>
      <c r="E3392" s="91">
        <v>18</v>
      </c>
      <c r="F3392" s="91">
        <v>0</v>
      </c>
      <c r="G3392" s="92">
        <f t="shared" si="178"/>
        <v>311179.00999999786</v>
      </c>
      <c r="H3392" s="170"/>
      <c r="I3392" s="94">
        <f t="shared" si="177"/>
        <v>-18</v>
      </c>
      <c r="J3392" s="115">
        <f t="shared" si="179"/>
        <v>45596</v>
      </c>
      <c r="K3392" s="116" t="s">
        <v>1876</v>
      </c>
    </row>
    <row r="3393" spans="1:11" x14ac:dyDescent="0.15">
      <c r="A3393" s="7" t="s">
        <v>2619</v>
      </c>
      <c r="B3393" s="66">
        <v>45576</v>
      </c>
      <c r="C3393" s="113" t="s">
        <v>2880</v>
      </c>
      <c r="D3393" s="126"/>
      <c r="E3393" s="91">
        <v>18</v>
      </c>
      <c r="F3393" s="91">
        <v>0</v>
      </c>
      <c r="G3393" s="92">
        <f t="shared" si="178"/>
        <v>311161.00999999786</v>
      </c>
      <c r="H3393" s="170"/>
      <c r="I3393" s="94">
        <f t="shared" si="177"/>
        <v>-18</v>
      </c>
      <c r="J3393" s="115">
        <f t="shared" si="179"/>
        <v>45596</v>
      </c>
      <c r="K3393" s="116" t="s">
        <v>1876</v>
      </c>
    </row>
    <row r="3394" spans="1:11" x14ac:dyDescent="0.15">
      <c r="A3394" s="7" t="s">
        <v>2619</v>
      </c>
      <c r="B3394" s="66">
        <v>45576</v>
      </c>
      <c r="C3394" s="113" t="s">
        <v>2880</v>
      </c>
      <c r="D3394" s="126"/>
      <c r="E3394" s="91">
        <v>18</v>
      </c>
      <c r="F3394" s="91">
        <v>0</v>
      </c>
      <c r="G3394" s="92">
        <f t="shared" si="178"/>
        <v>311143.00999999786</v>
      </c>
      <c r="H3394" s="170"/>
      <c r="I3394" s="94">
        <f t="shared" si="177"/>
        <v>-18</v>
      </c>
      <c r="J3394" s="115">
        <f t="shared" si="179"/>
        <v>45596</v>
      </c>
      <c r="K3394" s="116" t="s">
        <v>1876</v>
      </c>
    </row>
    <row r="3395" spans="1:11" x14ac:dyDescent="0.15">
      <c r="A3395" s="7" t="s">
        <v>2619</v>
      </c>
      <c r="B3395" s="66">
        <v>45576</v>
      </c>
      <c r="C3395" s="113" t="s">
        <v>2880</v>
      </c>
      <c r="D3395" s="126"/>
      <c r="E3395" s="91">
        <v>18.86</v>
      </c>
      <c r="F3395" s="91">
        <v>0</v>
      </c>
      <c r="G3395" s="92">
        <f t="shared" si="178"/>
        <v>311124.14999999787</v>
      </c>
      <c r="H3395" s="170"/>
      <c r="I3395" s="94">
        <f t="shared" si="177"/>
        <v>-18.86</v>
      </c>
      <c r="J3395" s="115">
        <f t="shared" si="179"/>
        <v>45596</v>
      </c>
      <c r="K3395" s="116" t="s">
        <v>1876</v>
      </c>
    </row>
    <row r="3396" spans="1:11" x14ac:dyDescent="0.15">
      <c r="A3396" s="7" t="s">
        <v>2619</v>
      </c>
      <c r="B3396" s="66">
        <v>45576</v>
      </c>
      <c r="C3396" s="113" t="s">
        <v>2880</v>
      </c>
      <c r="D3396" s="126"/>
      <c r="E3396" s="91">
        <v>18.86</v>
      </c>
      <c r="F3396" s="91">
        <v>0</v>
      </c>
      <c r="G3396" s="92">
        <f t="shared" si="178"/>
        <v>311105.28999999788</v>
      </c>
      <c r="H3396" s="170"/>
      <c r="I3396" s="94">
        <f t="shared" si="177"/>
        <v>-18.86</v>
      </c>
      <c r="J3396" s="115">
        <f t="shared" si="179"/>
        <v>45596</v>
      </c>
      <c r="K3396" s="116" t="s">
        <v>1876</v>
      </c>
    </row>
    <row r="3397" spans="1:11" x14ac:dyDescent="0.15">
      <c r="A3397" s="7" t="s">
        <v>2619</v>
      </c>
      <c r="B3397" s="66">
        <v>45576</v>
      </c>
      <c r="C3397" s="113" t="s">
        <v>2880</v>
      </c>
      <c r="D3397" s="126"/>
      <c r="E3397" s="91">
        <v>19.98</v>
      </c>
      <c r="F3397" s="91">
        <v>0</v>
      </c>
      <c r="G3397" s="92">
        <f t="shared" si="178"/>
        <v>311085.3099999979</v>
      </c>
      <c r="H3397" s="170"/>
      <c r="I3397" s="94">
        <f t="shared" si="177"/>
        <v>-19.98</v>
      </c>
      <c r="J3397" s="115">
        <f t="shared" si="179"/>
        <v>45596</v>
      </c>
      <c r="K3397" s="116" t="s">
        <v>1876</v>
      </c>
    </row>
    <row r="3398" spans="1:11" x14ac:dyDescent="0.15">
      <c r="A3398" s="7" t="s">
        <v>2619</v>
      </c>
      <c r="B3398" s="66">
        <v>45576</v>
      </c>
      <c r="C3398" s="113" t="s">
        <v>2880</v>
      </c>
      <c r="D3398" s="126"/>
      <c r="E3398" s="91">
        <v>19.98</v>
      </c>
      <c r="F3398" s="91">
        <v>0</v>
      </c>
      <c r="G3398" s="92">
        <f t="shared" si="178"/>
        <v>311065.32999999792</v>
      </c>
      <c r="H3398" s="170"/>
      <c r="I3398" s="94">
        <f t="shared" si="177"/>
        <v>-19.98</v>
      </c>
      <c r="J3398" s="115">
        <f t="shared" si="179"/>
        <v>45596</v>
      </c>
      <c r="K3398" s="116" t="s">
        <v>1876</v>
      </c>
    </row>
    <row r="3399" spans="1:11" x14ac:dyDescent="0.15">
      <c r="A3399" s="7" t="s">
        <v>2619</v>
      </c>
      <c r="B3399" s="66">
        <v>45576</v>
      </c>
      <c r="C3399" s="113" t="s">
        <v>2880</v>
      </c>
      <c r="D3399" s="126"/>
      <c r="E3399" s="91">
        <v>19.98</v>
      </c>
      <c r="F3399" s="91">
        <v>0</v>
      </c>
      <c r="G3399" s="92">
        <f t="shared" si="178"/>
        <v>311045.34999999794</v>
      </c>
      <c r="H3399" s="170"/>
      <c r="I3399" s="94">
        <f t="shared" ref="I3399:I3462" si="180">-E3399+F3399</f>
        <v>-19.98</v>
      </c>
      <c r="J3399" s="115">
        <f t="shared" si="179"/>
        <v>45596</v>
      </c>
      <c r="K3399" s="116" t="s">
        <v>1876</v>
      </c>
    </row>
    <row r="3400" spans="1:11" x14ac:dyDescent="0.15">
      <c r="A3400" s="7" t="s">
        <v>2619</v>
      </c>
      <c r="B3400" s="66">
        <v>45576</v>
      </c>
      <c r="C3400" s="113" t="s">
        <v>2880</v>
      </c>
      <c r="D3400" s="126"/>
      <c r="E3400" s="91">
        <v>19.98</v>
      </c>
      <c r="F3400" s="91">
        <v>0</v>
      </c>
      <c r="G3400" s="92">
        <f t="shared" si="178"/>
        <v>311025.36999999796</v>
      </c>
      <c r="H3400" s="170"/>
      <c r="I3400" s="94">
        <f t="shared" si="180"/>
        <v>-19.98</v>
      </c>
      <c r="J3400" s="115">
        <f t="shared" si="179"/>
        <v>45596</v>
      </c>
      <c r="K3400" s="116" t="s">
        <v>1876</v>
      </c>
    </row>
    <row r="3401" spans="1:11" x14ac:dyDescent="0.15">
      <c r="A3401" s="7" t="s">
        <v>2619</v>
      </c>
      <c r="B3401" s="66">
        <v>45576</v>
      </c>
      <c r="C3401" s="113" t="s">
        <v>2880</v>
      </c>
      <c r="D3401" s="126"/>
      <c r="E3401" s="91">
        <v>19.98</v>
      </c>
      <c r="F3401" s="91">
        <v>0</v>
      </c>
      <c r="G3401" s="92">
        <f t="shared" si="178"/>
        <v>311005.38999999798</v>
      </c>
      <c r="H3401" s="170"/>
      <c r="I3401" s="94">
        <f t="shared" si="180"/>
        <v>-19.98</v>
      </c>
      <c r="J3401" s="115">
        <f t="shared" si="179"/>
        <v>45596</v>
      </c>
      <c r="K3401" s="116" t="s">
        <v>1876</v>
      </c>
    </row>
    <row r="3402" spans="1:11" x14ac:dyDescent="0.15">
      <c r="A3402" s="7" t="s">
        <v>2619</v>
      </c>
      <c r="B3402" s="66">
        <v>45576</v>
      </c>
      <c r="C3402" s="113" t="s">
        <v>2880</v>
      </c>
      <c r="D3402" s="126"/>
      <c r="E3402" s="91">
        <v>20.239999999999998</v>
      </c>
      <c r="F3402" s="91">
        <v>0</v>
      </c>
      <c r="G3402" s="92">
        <f t="shared" si="178"/>
        <v>310985.14999999799</v>
      </c>
      <c r="H3402" s="170"/>
      <c r="I3402" s="94">
        <f t="shared" si="180"/>
        <v>-20.239999999999998</v>
      </c>
      <c r="J3402" s="115">
        <f t="shared" si="179"/>
        <v>45596</v>
      </c>
      <c r="K3402" s="116" t="s">
        <v>1876</v>
      </c>
    </row>
    <row r="3403" spans="1:11" x14ac:dyDescent="0.15">
      <c r="A3403" s="7" t="s">
        <v>2619</v>
      </c>
      <c r="B3403" s="66">
        <v>45576</v>
      </c>
      <c r="C3403" s="113" t="s">
        <v>2880</v>
      </c>
      <c r="D3403" s="126"/>
      <c r="E3403" s="91">
        <v>20.239999999999998</v>
      </c>
      <c r="F3403" s="91">
        <v>0</v>
      </c>
      <c r="G3403" s="92">
        <f t="shared" si="178"/>
        <v>310964.909999998</v>
      </c>
      <c r="H3403" s="170"/>
      <c r="I3403" s="94">
        <f t="shared" si="180"/>
        <v>-20.239999999999998</v>
      </c>
      <c r="J3403" s="115">
        <f t="shared" si="179"/>
        <v>45596</v>
      </c>
      <c r="K3403" s="116" t="s">
        <v>1876</v>
      </c>
    </row>
    <row r="3404" spans="1:11" x14ac:dyDescent="0.15">
      <c r="A3404" s="7" t="s">
        <v>2619</v>
      </c>
      <c r="B3404" s="66">
        <v>45576</v>
      </c>
      <c r="C3404" s="113" t="s">
        <v>2880</v>
      </c>
      <c r="D3404" s="126"/>
      <c r="E3404" s="91">
        <v>20.3</v>
      </c>
      <c r="F3404" s="91">
        <v>0</v>
      </c>
      <c r="G3404" s="92">
        <f t="shared" si="178"/>
        <v>310944.60999999801</v>
      </c>
      <c r="H3404" s="170"/>
      <c r="I3404" s="94">
        <f t="shared" si="180"/>
        <v>-20.3</v>
      </c>
      <c r="J3404" s="115">
        <f t="shared" si="179"/>
        <v>45596</v>
      </c>
      <c r="K3404" s="116" t="s">
        <v>1876</v>
      </c>
    </row>
    <row r="3405" spans="1:11" x14ac:dyDescent="0.15">
      <c r="A3405" s="7" t="s">
        <v>2619</v>
      </c>
      <c r="B3405" s="66">
        <v>45576</v>
      </c>
      <c r="C3405" s="113" t="s">
        <v>2880</v>
      </c>
      <c r="D3405" s="126"/>
      <c r="E3405" s="91">
        <v>20.3</v>
      </c>
      <c r="F3405" s="91">
        <v>0</v>
      </c>
      <c r="G3405" s="92">
        <f t="shared" si="178"/>
        <v>310924.30999999802</v>
      </c>
      <c r="H3405" s="170"/>
      <c r="I3405" s="94">
        <f t="shared" si="180"/>
        <v>-20.3</v>
      </c>
      <c r="J3405" s="115">
        <f t="shared" si="179"/>
        <v>45596</v>
      </c>
      <c r="K3405" s="116" t="s">
        <v>1876</v>
      </c>
    </row>
    <row r="3406" spans="1:11" x14ac:dyDescent="0.15">
      <c r="A3406" s="7" t="s">
        <v>2619</v>
      </c>
      <c r="B3406" s="66">
        <v>45576</v>
      </c>
      <c r="C3406" s="113" t="s">
        <v>2880</v>
      </c>
      <c r="D3406" s="126"/>
      <c r="E3406" s="91">
        <v>20.3</v>
      </c>
      <c r="F3406" s="91">
        <v>0</v>
      </c>
      <c r="G3406" s="92">
        <f t="shared" si="178"/>
        <v>310904.00999999803</v>
      </c>
      <c r="H3406" s="170"/>
      <c r="I3406" s="94">
        <f t="shared" si="180"/>
        <v>-20.3</v>
      </c>
      <c r="J3406" s="115">
        <f t="shared" si="179"/>
        <v>45596</v>
      </c>
      <c r="K3406" s="116" t="s">
        <v>1876</v>
      </c>
    </row>
    <row r="3407" spans="1:11" x14ac:dyDescent="0.15">
      <c r="A3407" s="7" t="s">
        <v>2619</v>
      </c>
      <c r="B3407" s="66">
        <v>45576</v>
      </c>
      <c r="C3407" s="113" t="s">
        <v>2880</v>
      </c>
      <c r="D3407" s="126"/>
      <c r="E3407" s="91">
        <v>20.3</v>
      </c>
      <c r="F3407" s="91">
        <v>0</v>
      </c>
      <c r="G3407" s="92">
        <f t="shared" si="178"/>
        <v>310883.70999999804</v>
      </c>
      <c r="H3407" s="170"/>
      <c r="I3407" s="94">
        <f t="shared" si="180"/>
        <v>-20.3</v>
      </c>
      <c r="J3407" s="115">
        <f t="shared" si="179"/>
        <v>45596</v>
      </c>
      <c r="K3407" s="116" t="s">
        <v>1876</v>
      </c>
    </row>
    <row r="3408" spans="1:11" x14ac:dyDescent="0.15">
      <c r="A3408" s="7" t="s">
        <v>2619</v>
      </c>
      <c r="B3408" s="66">
        <v>45576</v>
      </c>
      <c r="C3408" s="113" t="s">
        <v>2880</v>
      </c>
      <c r="D3408" s="126"/>
      <c r="E3408" s="91">
        <v>21.6</v>
      </c>
      <c r="F3408" s="91">
        <v>0</v>
      </c>
      <c r="G3408" s="92">
        <f t="shared" si="178"/>
        <v>310862.10999999807</v>
      </c>
      <c r="H3408" s="170"/>
      <c r="I3408" s="94">
        <f t="shared" si="180"/>
        <v>-21.6</v>
      </c>
      <c r="J3408" s="115">
        <f t="shared" si="179"/>
        <v>45596</v>
      </c>
      <c r="K3408" s="116" t="s">
        <v>1876</v>
      </c>
    </row>
    <row r="3409" spans="1:11" x14ac:dyDescent="0.15">
      <c r="A3409" s="7" t="s">
        <v>2619</v>
      </c>
      <c r="B3409" s="66">
        <v>45576</v>
      </c>
      <c r="C3409" s="113" t="s">
        <v>2880</v>
      </c>
      <c r="D3409" s="126"/>
      <c r="E3409" s="91">
        <v>21.6</v>
      </c>
      <c r="F3409" s="91">
        <v>0</v>
      </c>
      <c r="G3409" s="92">
        <f t="shared" si="178"/>
        <v>310840.50999999809</v>
      </c>
      <c r="H3409" s="170"/>
      <c r="I3409" s="94">
        <f t="shared" si="180"/>
        <v>-21.6</v>
      </c>
      <c r="J3409" s="115">
        <f t="shared" si="179"/>
        <v>45596</v>
      </c>
      <c r="K3409" s="116" t="s">
        <v>1876</v>
      </c>
    </row>
    <row r="3410" spans="1:11" x14ac:dyDescent="0.15">
      <c r="A3410" s="7" t="s">
        <v>2619</v>
      </c>
      <c r="B3410" s="66">
        <v>45576</v>
      </c>
      <c r="C3410" s="113" t="s">
        <v>2880</v>
      </c>
      <c r="D3410" s="126"/>
      <c r="E3410" s="91">
        <v>21.6</v>
      </c>
      <c r="F3410" s="91">
        <v>0</v>
      </c>
      <c r="G3410" s="92">
        <f t="shared" si="178"/>
        <v>310818.90999999811</v>
      </c>
      <c r="H3410" s="170"/>
      <c r="I3410" s="94">
        <f t="shared" si="180"/>
        <v>-21.6</v>
      </c>
      <c r="J3410" s="115">
        <f t="shared" si="179"/>
        <v>45596</v>
      </c>
      <c r="K3410" s="116" t="s">
        <v>1876</v>
      </c>
    </row>
    <row r="3411" spans="1:11" x14ac:dyDescent="0.15">
      <c r="A3411" s="7" t="s">
        <v>2619</v>
      </c>
      <c r="B3411" s="66">
        <v>45576</v>
      </c>
      <c r="C3411" s="113" t="s">
        <v>2880</v>
      </c>
      <c r="D3411" s="126"/>
      <c r="E3411" s="91">
        <v>21.7</v>
      </c>
      <c r="F3411" s="91">
        <v>0</v>
      </c>
      <c r="G3411" s="92">
        <f t="shared" si="178"/>
        <v>310797.2099999981</v>
      </c>
      <c r="H3411" s="170"/>
      <c r="I3411" s="94">
        <f t="shared" si="180"/>
        <v>-21.7</v>
      </c>
      <c r="J3411" s="115">
        <f t="shared" si="179"/>
        <v>45596</v>
      </c>
      <c r="K3411" s="116" t="s">
        <v>1876</v>
      </c>
    </row>
    <row r="3412" spans="1:11" x14ac:dyDescent="0.15">
      <c r="A3412" s="7" t="s">
        <v>2619</v>
      </c>
      <c r="B3412" s="66">
        <v>45576</v>
      </c>
      <c r="C3412" s="113" t="s">
        <v>2880</v>
      </c>
      <c r="D3412" s="126"/>
      <c r="E3412" s="91">
        <v>21.7</v>
      </c>
      <c r="F3412" s="91">
        <v>0</v>
      </c>
      <c r="G3412" s="92">
        <f t="shared" si="178"/>
        <v>310775.50999999809</v>
      </c>
      <c r="H3412" s="170"/>
      <c r="I3412" s="94">
        <f t="shared" si="180"/>
        <v>-21.7</v>
      </c>
      <c r="J3412" s="115">
        <f t="shared" si="179"/>
        <v>45596</v>
      </c>
      <c r="K3412" s="116" t="s">
        <v>1876</v>
      </c>
    </row>
    <row r="3413" spans="1:11" x14ac:dyDescent="0.15">
      <c r="A3413" s="7" t="s">
        <v>2619</v>
      </c>
      <c r="B3413" s="66">
        <v>45576</v>
      </c>
      <c r="C3413" s="113" t="s">
        <v>2880</v>
      </c>
      <c r="D3413" s="126"/>
      <c r="E3413" s="91">
        <v>22.78</v>
      </c>
      <c r="F3413" s="91">
        <v>0</v>
      </c>
      <c r="G3413" s="92">
        <f t="shared" si="178"/>
        <v>310752.72999999806</v>
      </c>
      <c r="H3413" s="170"/>
      <c r="I3413" s="94">
        <f t="shared" si="180"/>
        <v>-22.78</v>
      </c>
      <c r="J3413" s="115">
        <f t="shared" si="179"/>
        <v>45596</v>
      </c>
      <c r="K3413" s="116" t="s">
        <v>1876</v>
      </c>
    </row>
    <row r="3414" spans="1:11" x14ac:dyDescent="0.15">
      <c r="A3414" s="7" t="s">
        <v>2619</v>
      </c>
      <c r="B3414" s="66">
        <v>45576</v>
      </c>
      <c r="C3414" s="113" t="s">
        <v>2880</v>
      </c>
      <c r="D3414" s="126"/>
      <c r="E3414" s="91">
        <v>22.78</v>
      </c>
      <c r="F3414" s="91">
        <v>0</v>
      </c>
      <c r="G3414" s="92">
        <f t="shared" si="178"/>
        <v>310729.94999999803</v>
      </c>
      <c r="H3414" s="170"/>
      <c r="I3414" s="94">
        <f t="shared" si="180"/>
        <v>-22.78</v>
      </c>
      <c r="J3414" s="115">
        <f t="shared" si="179"/>
        <v>45596</v>
      </c>
      <c r="K3414" s="116" t="s">
        <v>1876</v>
      </c>
    </row>
    <row r="3415" spans="1:11" x14ac:dyDescent="0.15">
      <c r="A3415" s="7" t="s">
        <v>2619</v>
      </c>
      <c r="B3415" s="66">
        <v>45576</v>
      </c>
      <c r="C3415" s="113" t="s">
        <v>2880</v>
      </c>
      <c r="D3415" s="126"/>
      <c r="E3415" s="91">
        <v>22.78</v>
      </c>
      <c r="F3415" s="91">
        <v>0</v>
      </c>
      <c r="G3415" s="92">
        <f t="shared" si="178"/>
        <v>310707.169999998</v>
      </c>
      <c r="H3415" s="170"/>
      <c r="I3415" s="94">
        <f t="shared" si="180"/>
        <v>-22.78</v>
      </c>
      <c r="J3415" s="115">
        <f t="shared" si="179"/>
        <v>45596</v>
      </c>
      <c r="K3415" s="116" t="s">
        <v>1876</v>
      </c>
    </row>
    <row r="3416" spans="1:11" x14ac:dyDescent="0.15">
      <c r="A3416" s="7" t="s">
        <v>2619</v>
      </c>
      <c r="B3416" s="66">
        <v>45576</v>
      </c>
      <c r="C3416" s="113" t="s">
        <v>2880</v>
      </c>
      <c r="D3416" s="126"/>
      <c r="E3416" s="91">
        <v>22.78</v>
      </c>
      <c r="F3416" s="91">
        <v>0</v>
      </c>
      <c r="G3416" s="92">
        <f t="shared" si="178"/>
        <v>310684.38999999798</v>
      </c>
      <c r="H3416" s="170"/>
      <c r="I3416" s="94">
        <f t="shared" si="180"/>
        <v>-22.78</v>
      </c>
      <c r="J3416" s="115">
        <f t="shared" si="179"/>
        <v>45596</v>
      </c>
      <c r="K3416" s="116" t="s">
        <v>1876</v>
      </c>
    </row>
    <row r="3417" spans="1:11" x14ac:dyDescent="0.15">
      <c r="A3417" s="7" t="s">
        <v>2619</v>
      </c>
      <c r="B3417" s="66">
        <v>45576</v>
      </c>
      <c r="C3417" s="113" t="s">
        <v>2880</v>
      </c>
      <c r="D3417" s="126"/>
      <c r="E3417" s="91">
        <v>22.78</v>
      </c>
      <c r="F3417" s="91">
        <v>0</v>
      </c>
      <c r="G3417" s="92">
        <f t="shared" si="178"/>
        <v>310661.60999999795</v>
      </c>
      <c r="H3417" s="170"/>
      <c r="I3417" s="94">
        <f t="shared" si="180"/>
        <v>-22.78</v>
      </c>
      <c r="J3417" s="115">
        <f t="shared" si="179"/>
        <v>45596</v>
      </c>
      <c r="K3417" s="116" t="s">
        <v>1876</v>
      </c>
    </row>
    <row r="3418" spans="1:11" x14ac:dyDescent="0.15">
      <c r="A3418" s="7" t="s">
        <v>2619</v>
      </c>
      <c r="B3418" s="66">
        <v>45576</v>
      </c>
      <c r="C3418" s="113" t="s">
        <v>2880</v>
      </c>
      <c r="D3418" s="126"/>
      <c r="E3418" s="91">
        <v>22.94</v>
      </c>
      <c r="F3418" s="91">
        <v>0</v>
      </c>
      <c r="G3418" s="92">
        <f t="shared" si="178"/>
        <v>310638.66999999795</v>
      </c>
      <c r="H3418" s="170"/>
      <c r="I3418" s="94">
        <f t="shared" si="180"/>
        <v>-22.94</v>
      </c>
      <c r="J3418" s="115">
        <f t="shared" si="179"/>
        <v>45596</v>
      </c>
      <c r="K3418" s="116" t="s">
        <v>1876</v>
      </c>
    </row>
    <row r="3419" spans="1:11" x14ac:dyDescent="0.15">
      <c r="A3419" s="7" t="s">
        <v>2619</v>
      </c>
      <c r="B3419" s="66">
        <v>45576</v>
      </c>
      <c r="C3419" s="113" t="s">
        <v>2880</v>
      </c>
      <c r="D3419" s="126"/>
      <c r="E3419" s="91">
        <v>22.94</v>
      </c>
      <c r="F3419" s="91">
        <v>0</v>
      </c>
      <c r="G3419" s="92">
        <f t="shared" si="178"/>
        <v>310615.72999999794</v>
      </c>
      <c r="H3419" s="170"/>
      <c r="I3419" s="94">
        <f t="shared" si="180"/>
        <v>-22.94</v>
      </c>
      <c r="J3419" s="115">
        <f t="shared" si="179"/>
        <v>45596</v>
      </c>
      <c r="K3419" s="116" t="s">
        <v>1876</v>
      </c>
    </row>
    <row r="3420" spans="1:11" x14ac:dyDescent="0.15">
      <c r="A3420" s="7" t="s">
        <v>2619</v>
      </c>
      <c r="B3420" s="66">
        <v>45576</v>
      </c>
      <c r="C3420" s="113" t="s">
        <v>2880</v>
      </c>
      <c r="D3420" s="126"/>
      <c r="E3420" s="91">
        <v>23.78</v>
      </c>
      <c r="F3420" s="91">
        <v>0</v>
      </c>
      <c r="G3420" s="92">
        <f t="shared" si="178"/>
        <v>310591.94999999792</v>
      </c>
      <c r="H3420" s="170"/>
      <c r="I3420" s="94">
        <f t="shared" si="180"/>
        <v>-23.78</v>
      </c>
      <c r="J3420" s="115">
        <f t="shared" si="179"/>
        <v>45596</v>
      </c>
      <c r="K3420" s="116" t="s">
        <v>1876</v>
      </c>
    </row>
    <row r="3421" spans="1:11" x14ac:dyDescent="0.15">
      <c r="A3421" s="7" t="s">
        <v>2619</v>
      </c>
      <c r="B3421" s="66">
        <v>45576</v>
      </c>
      <c r="C3421" s="113" t="s">
        <v>2880</v>
      </c>
      <c r="D3421" s="126"/>
      <c r="E3421" s="91">
        <v>24.38</v>
      </c>
      <c r="F3421" s="91">
        <v>0</v>
      </c>
      <c r="G3421" s="92">
        <f t="shared" si="178"/>
        <v>310567.56999999791</v>
      </c>
      <c r="H3421" s="170"/>
      <c r="I3421" s="94">
        <f t="shared" si="180"/>
        <v>-24.38</v>
      </c>
      <c r="J3421" s="115">
        <f t="shared" si="179"/>
        <v>45596</v>
      </c>
      <c r="K3421" s="116" t="s">
        <v>1876</v>
      </c>
    </row>
    <row r="3422" spans="1:11" x14ac:dyDescent="0.15">
      <c r="A3422" s="7" t="s">
        <v>2619</v>
      </c>
      <c r="B3422" s="66">
        <v>45576</v>
      </c>
      <c r="C3422" s="113" t="s">
        <v>2880</v>
      </c>
      <c r="D3422" s="126"/>
      <c r="E3422" s="91">
        <v>24.38</v>
      </c>
      <c r="F3422" s="91">
        <v>0</v>
      </c>
      <c r="G3422" s="92">
        <f t="shared" si="178"/>
        <v>310543.18999999791</v>
      </c>
      <c r="H3422" s="170"/>
      <c r="I3422" s="94">
        <f t="shared" si="180"/>
        <v>-24.38</v>
      </c>
      <c r="J3422" s="115">
        <f t="shared" si="179"/>
        <v>45596</v>
      </c>
      <c r="K3422" s="116" t="s">
        <v>1876</v>
      </c>
    </row>
    <row r="3423" spans="1:11" x14ac:dyDescent="0.15">
      <c r="A3423" s="7" t="s">
        <v>2619</v>
      </c>
      <c r="B3423" s="66">
        <v>45576</v>
      </c>
      <c r="C3423" s="113" t="s">
        <v>2880</v>
      </c>
      <c r="D3423" s="126"/>
      <c r="E3423" s="91">
        <v>24.92</v>
      </c>
      <c r="F3423" s="91">
        <v>0</v>
      </c>
      <c r="G3423" s="92">
        <f t="shared" si="178"/>
        <v>310518.26999999792</v>
      </c>
      <c r="H3423" s="170"/>
      <c r="I3423" s="94">
        <f t="shared" si="180"/>
        <v>-24.92</v>
      </c>
      <c r="J3423" s="115">
        <f t="shared" si="179"/>
        <v>45596</v>
      </c>
      <c r="K3423" s="116" t="s">
        <v>1876</v>
      </c>
    </row>
    <row r="3424" spans="1:11" x14ac:dyDescent="0.15">
      <c r="A3424" s="7" t="s">
        <v>2619</v>
      </c>
      <c r="B3424" s="66">
        <v>45576</v>
      </c>
      <c r="C3424" s="113" t="s">
        <v>2880</v>
      </c>
      <c r="D3424" s="126"/>
      <c r="E3424" s="91">
        <v>24.92</v>
      </c>
      <c r="F3424" s="91">
        <v>0</v>
      </c>
      <c r="G3424" s="92">
        <f t="shared" si="178"/>
        <v>310493.34999999794</v>
      </c>
      <c r="H3424" s="170"/>
      <c r="I3424" s="94">
        <f t="shared" si="180"/>
        <v>-24.92</v>
      </c>
      <c r="J3424" s="115">
        <f t="shared" si="179"/>
        <v>45596</v>
      </c>
      <c r="K3424" s="116" t="s">
        <v>1876</v>
      </c>
    </row>
    <row r="3425" spans="1:11" x14ac:dyDescent="0.15">
      <c r="A3425" s="7" t="s">
        <v>2619</v>
      </c>
      <c r="B3425" s="66">
        <v>45576</v>
      </c>
      <c r="C3425" s="113" t="s">
        <v>2880</v>
      </c>
      <c r="D3425" s="126"/>
      <c r="E3425" s="91">
        <v>26.51</v>
      </c>
      <c r="F3425" s="91">
        <v>0</v>
      </c>
      <c r="G3425" s="92">
        <f t="shared" si="178"/>
        <v>310466.83999999793</v>
      </c>
      <c r="H3425" s="170"/>
      <c r="I3425" s="94">
        <f t="shared" si="180"/>
        <v>-26.51</v>
      </c>
      <c r="J3425" s="115">
        <f t="shared" si="179"/>
        <v>45596</v>
      </c>
      <c r="K3425" s="116" t="s">
        <v>1876</v>
      </c>
    </row>
    <row r="3426" spans="1:11" x14ac:dyDescent="0.15">
      <c r="A3426" s="7" t="s">
        <v>2619</v>
      </c>
      <c r="B3426" s="66">
        <v>45576</v>
      </c>
      <c r="C3426" s="113" t="s">
        <v>2880</v>
      </c>
      <c r="D3426" s="126"/>
      <c r="E3426" s="91">
        <v>26.51</v>
      </c>
      <c r="F3426" s="91">
        <v>0</v>
      </c>
      <c r="G3426" s="92">
        <f t="shared" si="178"/>
        <v>310440.32999999792</v>
      </c>
      <c r="H3426" s="170"/>
      <c r="I3426" s="94">
        <f t="shared" si="180"/>
        <v>-26.51</v>
      </c>
      <c r="J3426" s="115">
        <f t="shared" si="179"/>
        <v>45596</v>
      </c>
      <c r="K3426" s="116" t="s">
        <v>1876</v>
      </c>
    </row>
    <row r="3427" spans="1:11" x14ac:dyDescent="0.15">
      <c r="A3427" s="7" t="s">
        <v>2619</v>
      </c>
      <c r="B3427" s="66">
        <v>45576</v>
      </c>
      <c r="C3427" s="113" t="s">
        <v>2880</v>
      </c>
      <c r="D3427" s="126"/>
      <c r="E3427" s="91">
        <v>27</v>
      </c>
      <c r="F3427" s="91">
        <v>0</v>
      </c>
      <c r="G3427" s="92">
        <f t="shared" si="178"/>
        <v>310413.32999999792</v>
      </c>
      <c r="H3427" s="170"/>
      <c r="I3427" s="94">
        <f t="shared" si="180"/>
        <v>-27</v>
      </c>
      <c r="J3427" s="115">
        <f t="shared" si="179"/>
        <v>45596</v>
      </c>
      <c r="K3427" s="116" t="s">
        <v>1876</v>
      </c>
    </row>
    <row r="3428" spans="1:11" x14ac:dyDescent="0.15">
      <c r="A3428" s="7" t="s">
        <v>2619</v>
      </c>
      <c r="B3428" s="66">
        <v>45576</v>
      </c>
      <c r="C3428" s="113" t="s">
        <v>2880</v>
      </c>
      <c r="D3428" s="126"/>
      <c r="E3428" s="91">
        <v>27</v>
      </c>
      <c r="F3428" s="91">
        <v>0</v>
      </c>
      <c r="G3428" s="92">
        <f t="shared" si="178"/>
        <v>310386.32999999792</v>
      </c>
      <c r="H3428" s="170"/>
      <c r="I3428" s="94">
        <f t="shared" si="180"/>
        <v>-27</v>
      </c>
      <c r="J3428" s="115">
        <f t="shared" si="179"/>
        <v>45596</v>
      </c>
      <c r="K3428" s="116" t="s">
        <v>1876</v>
      </c>
    </row>
    <row r="3429" spans="1:11" x14ac:dyDescent="0.15">
      <c r="A3429" s="7" t="s">
        <v>2619</v>
      </c>
      <c r="B3429" s="66">
        <v>45576</v>
      </c>
      <c r="C3429" s="113" t="s">
        <v>2880</v>
      </c>
      <c r="D3429" s="126"/>
      <c r="E3429" s="91">
        <v>27</v>
      </c>
      <c r="F3429" s="91">
        <v>0</v>
      </c>
      <c r="G3429" s="92">
        <f t="shared" si="178"/>
        <v>310359.32999999792</v>
      </c>
      <c r="H3429" s="170"/>
      <c r="I3429" s="94">
        <f t="shared" si="180"/>
        <v>-27</v>
      </c>
      <c r="J3429" s="115">
        <f t="shared" si="179"/>
        <v>45596</v>
      </c>
      <c r="K3429" s="116" t="s">
        <v>1876</v>
      </c>
    </row>
    <row r="3430" spans="1:11" x14ac:dyDescent="0.15">
      <c r="A3430" s="7" t="s">
        <v>2619</v>
      </c>
      <c r="B3430" s="66">
        <v>45576</v>
      </c>
      <c r="C3430" s="113" t="s">
        <v>2880</v>
      </c>
      <c r="D3430" s="126"/>
      <c r="E3430" s="91">
        <v>27</v>
      </c>
      <c r="F3430" s="91">
        <v>0</v>
      </c>
      <c r="G3430" s="92">
        <f t="shared" si="178"/>
        <v>310332.32999999792</v>
      </c>
      <c r="H3430" s="170"/>
      <c r="I3430" s="94">
        <f t="shared" si="180"/>
        <v>-27</v>
      </c>
      <c r="J3430" s="115">
        <f t="shared" si="179"/>
        <v>45596</v>
      </c>
      <c r="K3430" s="116" t="s">
        <v>1876</v>
      </c>
    </row>
    <row r="3431" spans="1:11" x14ac:dyDescent="0.15">
      <c r="A3431" s="7" t="s">
        <v>2619</v>
      </c>
      <c r="B3431" s="66">
        <v>45576</v>
      </c>
      <c r="C3431" s="113" t="s">
        <v>2880</v>
      </c>
      <c r="D3431" s="126"/>
      <c r="E3431" s="91">
        <v>27</v>
      </c>
      <c r="F3431" s="91">
        <v>0</v>
      </c>
      <c r="G3431" s="92">
        <f t="shared" si="178"/>
        <v>310305.32999999792</v>
      </c>
      <c r="H3431" s="170"/>
      <c r="I3431" s="94">
        <f t="shared" si="180"/>
        <v>-27</v>
      </c>
      <c r="J3431" s="115">
        <f t="shared" si="179"/>
        <v>45596</v>
      </c>
      <c r="K3431" s="116" t="s">
        <v>1876</v>
      </c>
    </row>
    <row r="3432" spans="1:11" x14ac:dyDescent="0.15">
      <c r="A3432" s="7" t="s">
        <v>2619</v>
      </c>
      <c r="B3432" s="66">
        <v>45576</v>
      </c>
      <c r="C3432" s="113" t="s">
        <v>2880</v>
      </c>
      <c r="D3432" s="126"/>
      <c r="E3432" s="91">
        <v>27</v>
      </c>
      <c r="F3432" s="91">
        <v>0</v>
      </c>
      <c r="G3432" s="92">
        <f t="shared" ref="G3432:G3495" si="181">G3431+F3432-E3432</f>
        <v>310278.32999999792</v>
      </c>
      <c r="H3432" s="170"/>
      <c r="I3432" s="94">
        <f t="shared" si="180"/>
        <v>-27</v>
      </c>
      <c r="J3432" s="115">
        <f t="shared" ref="J3432:J3495" si="182">EOMONTH(B3432,0)</f>
        <v>45596</v>
      </c>
      <c r="K3432" s="116" t="s">
        <v>1876</v>
      </c>
    </row>
    <row r="3433" spans="1:11" x14ac:dyDescent="0.15">
      <c r="A3433" s="7" t="s">
        <v>2619</v>
      </c>
      <c r="B3433" s="66">
        <v>45576</v>
      </c>
      <c r="C3433" s="113" t="s">
        <v>2880</v>
      </c>
      <c r="D3433" s="126"/>
      <c r="E3433" s="91">
        <v>27</v>
      </c>
      <c r="F3433" s="91">
        <v>0</v>
      </c>
      <c r="G3433" s="92">
        <f t="shared" si="181"/>
        <v>310251.32999999792</v>
      </c>
      <c r="H3433" s="170"/>
      <c r="I3433" s="94">
        <f t="shared" si="180"/>
        <v>-27</v>
      </c>
      <c r="J3433" s="115">
        <f t="shared" si="182"/>
        <v>45596</v>
      </c>
      <c r="K3433" s="116" t="s">
        <v>1876</v>
      </c>
    </row>
    <row r="3434" spans="1:11" x14ac:dyDescent="0.15">
      <c r="A3434" s="7" t="s">
        <v>2619</v>
      </c>
      <c r="B3434" s="66">
        <v>45576</v>
      </c>
      <c r="C3434" s="113" t="s">
        <v>2880</v>
      </c>
      <c r="D3434" s="126"/>
      <c r="E3434" s="91">
        <v>27</v>
      </c>
      <c r="F3434" s="91">
        <v>0</v>
      </c>
      <c r="G3434" s="92">
        <f t="shared" si="181"/>
        <v>310224.32999999792</v>
      </c>
      <c r="H3434" s="170"/>
      <c r="I3434" s="94">
        <f t="shared" si="180"/>
        <v>-27</v>
      </c>
      <c r="J3434" s="115">
        <f t="shared" si="182"/>
        <v>45596</v>
      </c>
      <c r="K3434" s="116" t="s">
        <v>1876</v>
      </c>
    </row>
    <row r="3435" spans="1:11" x14ac:dyDescent="0.15">
      <c r="A3435" s="7" t="s">
        <v>2619</v>
      </c>
      <c r="B3435" s="66">
        <v>45576</v>
      </c>
      <c r="C3435" s="113" t="s">
        <v>2880</v>
      </c>
      <c r="D3435" s="126"/>
      <c r="E3435" s="91">
        <v>27</v>
      </c>
      <c r="F3435" s="91">
        <v>0</v>
      </c>
      <c r="G3435" s="92">
        <f t="shared" si="181"/>
        <v>310197.32999999792</v>
      </c>
      <c r="H3435" s="170"/>
      <c r="I3435" s="94">
        <f t="shared" si="180"/>
        <v>-27</v>
      </c>
      <c r="J3435" s="115">
        <f t="shared" si="182"/>
        <v>45596</v>
      </c>
      <c r="K3435" s="116" t="s">
        <v>1876</v>
      </c>
    </row>
    <row r="3436" spans="1:11" x14ac:dyDescent="0.15">
      <c r="A3436" s="7" t="s">
        <v>2619</v>
      </c>
      <c r="B3436" s="66">
        <v>45576</v>
      </c>
      <c r="C3436" s="113" t="s">
        <v>2880</v>
      </c>
      <c r="D3436" s="126"/>
      <c r="E3436" s="91">
        <v>27</v>
      </c>
      <c r="F3436" s="91">
        <v>0</v>
      </c>
      <c r="G3436" s="92">
        <f t="shared" si="181"/>
        <v>310170.32999999792</v>
      </c>
      <c r="H3436" s="170"/>
      <c r="I3436" s="94">
        <f t="shared" si="180"/>
        <v>-27</v>
      </c>
      <c r="J3436" s="115">
        <f t="shared" si="182"/>
        <v>45596</v>
      </c>
      <c r="K3436" s="116" t="s">
        <v>1876</v>
      </c>
    </row>
    <row r="3437" spans="1:11" x14ac:dyDescent="0.15">
      <c r="A3437" s="7" t="s">
        <v>2619</v>
      </c>
      <c r="B3437" s="66">
        <v>45576</v>
      </c>
      <c r="C3437" s="113" t="s">
        <v>2880</v>
      </c>
      <c r="D3437" s="126"/>
      <c r="E3437" s="91">
        <v>27</v>
      </c>
      <c r="F3437" s="91">
        <v>0</v>
      </c>
      <c r="G3437" s="92">
        <f t="shared" si="181"/>
        <v>310143.32999999792</v>
      </c>
      <c r="H3437" s="170"/>
      <c r="I3437" s="94">
        <f t="shared" si="180"/>
        <v>-27</v>
      </c>
      <c r="J3437" s="115">
        <f t="shared" si="182"/>
        <v>45596</v>
      </c>
      <c r="K3437" s="116" t="s">
        <v>1876</v>
      </c>
    </row>
    <row r="3438" spans="1:11" x14ac:dyDescent="0.15">
      <c r="A3438" s="7" t="s">
        <v>2619</v>
      </c>
      <c r="B3438" s="66">
        <v>45576</v>
      </c>
      <c r="C3438" s="113" t="s">
        <v>2880</v>
      </c>
      <c r="D3438" s="126"/>
      <c r="E3438" s="91">
        <v>27</v>
      </c>
      <c r="F3438" s="91">
        <v>0</v>
      </c>
      <c r="G3438" s="92">
        <f t="shared" si="181"/>
        <v>310116.32999999792</v>
      </c>
      <c r="H3438" s="170"/>
      <c r="I3438" s="94">
        <f t="shared" si="180"/>
        <v>-27</v>
      </c>
      <c r="J3438" s="115">
        <f t="shared" si="182"/>
        <v>45596</v>
      </c>
      <c r="K3438" s="116" t="s">
        <v>1876</v>
      </c>
    </row>
    <row r="3439" spans="1:11" x14ac:dyDescent="0.15">
      <c r="A3439" s="7" t="s">
        <v>2619</v>
      </c>
      <c r="B3439" s="66">
        <v>45576</v>
      </c>
      <c r="C3439" s="113" t="s">
        <v>2880</v>
      </c>
      <c r="D3439" s="126"/>
      <c r="E3439" s="91">
        <v>29.63</v>
      </c>
      <c r="F3439" s="91">
        <v>0</v>
      </c>
      <c r="G3439" s="92">
        <f t="shared" si="181"/>
        <v>310086.69999999792</v>
      </c>
      <c r="H3439" s="170"/>
      <c r="I3439" s="94">
        <f t="shared" si="180"/>
        <v>-29.63</v>
      </c>
      <c r="J3439" s="115">
        <f t="shared" si="182"/>
        <v>45596</v>
      </c>
      <c r="K3439" s="116" t="s">
        <v>1876</v>
      </c>
    </row>
    <row r="3440" spans="1:11" x14ac:dyDescent="0.15">
      <c r="A3440" s="7" t="s">
        <v>2619</v>
      </c>
      <c r="B3440" s="66">
        <v>45576</v>
      </c>
      <c r="C3440" s="113" t="s">
        <v>2880</v>
      </c>
      <c r="D3440" s="126"/>
      <c r="E3440" s="91">
        <v>29.63</v>
      </c>
      <c r="F3440" s="91">
        <v>0</v>
      </c>
      <c r="G3440" s="92">
        <f t="shared" si="181"/>
        <v>310057.06999999791</v>
      </c>
      <c r="H3440" s="170"/>
      <c r="I3440" s="94">
        <f t="shared" si="180"/>
        <v>-29.63</v>
      </c>
      <c r="J3440" s="115">
        <f t="shared" si="182"/>
        <v>45596</v>
      </c>
      <c r="K3440" s="116" t="s">
        <v>1876</v>
      </c>
    </row>
    <row r="3441" spans="1:11" x14ac:dyDescent="0.15">
      <c r="A3441" s="7" t="s">
        <v>2619</v>
      </c>
      <c r="B3441" s="66">
        <v>45576</v>
      </c>
      <c r="C3441" s="113" t="s">
        <v>2880</v>
      </c>
      <c r="D3441" s="126"/>
      <c r="E3441" s="91">
        <v>29.86</v>
      </c>
      <c r="F3441" s="91">
        <v>0</v>
      </c>
      <c r="G3441" s="92">
        <f t="shared" si="181"/>
        <v>310027.20999999793</v>
      </c>
      <c r="H3441" s="170"/>
      <c r="I3441" s="94">
        <f t="shared" si="180"/>
        <v>-29.86</v>
      </c>
      <c r="J3441" s="115">
        <f t="shared" si="182"/>
        <v>45596</v>
      </c>
      <c r="K3441" s="116" t="s">
        <v>1876</v>
      </c>
    </row>
    <row r="3442" spans="1:11" x14ac:dyDescent="0.15">
      <c r="A3442" s="7" t="s">
        <v>2619</v>
      </c>
      <c r="B3442" s="66">
        <v>45576</v>
      </c>
      <c r="C3442" s="113" t="s">
        <v>2880</v>
      </c>
      <c r="D3442" s="126"/>
      <c r="E3442" s="91">
        <v>31.5</v>
      </c>
      <c r="F3442" s="91">
        <v>0</v>
      </c>
      <c r="G3442" s="92">
        <f t="shared" si="181"/>
        <v>309995.70999999793</v>
      </c>
      <c r="H3442" s="170"/>
      <c r="I3442" s="94">
        <f t="shared" si="180"/>
        <v>-31.5</v>
      </c>
      <c r="J3442" s="115">
        <f t="shared" si="182"/>
        <v>45596</v>
      </c>
      <c r="K3442" s="116" t="s">
        <v>1876</v>
      </c>
    </row>
    <row r="3443" spans="1:11" x14ac:dyDescent="0.15">
      <c r="A3443" s="7" t="s">
        <v>2619</v>
      </c>
      <c r="B3443" s="66">
        <v>45576</v>
      </c>
      <c r="C3443" s="113" t="s">
        <v>2880</v>
      </c>
      <c r="D3443" s="126"/>
      <c r="E3443" s="91">
        <v>31.5</v>
      </c>
      <c r="F3443" s="91">
        <v>0</v>
      </c>
      <c r="G3443" s="92">
        <f t="shared" si="181"/>
        <v>309964.20999999793</v>
      </c>
      <c r="H3443" s="170"/>
      <c r="I3443" s="94">
        <f t="shared" si="180"/>
        <v>-31.5</v>
      </c>
      <c r="J3443" s="115">
        <f t="shared" si="182"/>
        <v>45596</v>
      </c>
      <c r="K3443" s="116" t="s">
        <v>1876</v>
      </c>
    </row>
    <row r="3444" spans="1:11" x14ac:dyDescent="0.15">
      <c r="A3444" s="7" t="s">
        <v>2619</v>
      </c>
      <c r="B3444" s="66">
        <v>45576</v>
      </c>
      <c r="C3444" s="113" t="s">
        <v>2880</v>
      </c>
      <c r="D3444" s="126"/>
      <c r="E3444" s="91">
        <v>31.5</v>
      </c>
      <c r="F3444" s="91">
        <v>0</v>
      </c>
      <c r="G3444" s="92">
        <f t="shared" si="181"/>
        <v>309932.70999999793</v>
      </c>
      <c r="H3444" s="170"/>
      <c r="I3444" s="94">
        <f t="shared" si="180"/>
        <v>-31.5</v>
      </c>
      <c r="J3444" s="115">
        <f t="shared" si="182"/>
        <v>45596</v>
      </c>
      <c r="K3444" s="116" t="s">
        <v>1876</v>
      </c>
    </row>
    <row r="3445" spans="1:11" x14ac:dyDescent="0.15">
      <c r="A3445" s="7" t="s">
        <v>2619</v>
      </c>
      <c r="B3445" s="66">
        <v>45576</v>
      </c>
      <c r="C3445" s="113" t="s">
        <v>2880</v>
      </c>
      <c r="D3445" s="126"/>
      <c r="E3445" s="91">
        <v>31.5</v>
      </c>
      <c r="F3445" s="91">
        <v>0</v>
      </c>
      <c r="G3445" s="92">
        <f t="shared" si="181"/>
        <v>309901.20999999793</v>
      </c>
      <c r="H3445" s="170"/>
      <c r="I3445" s="94">
        <f t="shared" si="180"/>
        <v>-31.5</v>
      </c>
      <c r="J3445" s="115">
        <f t="shared" si="182"/>
        <v>45596</v>
      </c>
      <c r="K3445" s="116" t="s">
        <v>1876</v>
      </c>
    </row>
    <row r="3446" spans="1:11" x14ac:dyDescent="0.15">
      <c r="A3446" s="7" t="s">
        <v>2619</v>
      </c>
      <c r="B3446" s="66">
        <v>45576</v>
      </c>
      <c r="C3446" s="113" t="s">
        <v>2880</v>
      </c>
      <c r="D3446" s="126"/>
      <c r="E3446" s="91">
        <v>32.950000000000003</v>
      </c>
      <c r="F3446" s="91">
        <v>0</v>
      </c>
      <c r="G3446" s="92">
        <f t="shared" si="181"/>
        <v>309868.25999999791</v>
      </c>
      <c r="H3446" s="170"/>
      <c r="I3446" s="94">
        <f t="shared" si="180"/>
        <v>-32.950000000000003</v>
      </c>
      <c r="J3446" s="115">
        <f t="shared" si="182"/>
        <v>45596</v>
      </c>
      <c r="K3446" s="116" t="s">
        <v>1876</v>
      </c>
    </row>
    <row r="3447" spans="1:11" x14ac:dyDescent="0.15">
      <c r="A3447" s="7" t="s">
        <v>2619</v>
      </c>
      <c r="B3447" s="66">
        <v>45576</v>
      </c>
      <c r="C3447" s="113" t="s">
        <v>2880</v>
      </c>
      <c r="D3447" s="126"/>
      <c r="E3447" s="91">
        <v>32.950000000000003</v>
      </c>
      <c r="F3447" s="91">
        <v>0</v>
      </c>
      <c r="G3447" s="92">
        <f t="shared" si="181"/>
        <v>309835.3099999979</v>
      </c>
      <c r="H3447" s="170"/>
      <c r="I3447" s="94">
        <f t="shared" si="180"/>
        <v>-32.950000000000003</v>
      </c>
      <c r="J3447" s="115">
        <f t="shared" si="182"/>
        <v>45596</v>
      </c>
      <c r="K3447" s="116" t="s">
        <v>1876</v>
      </c>
    </row>
    <row r="3448" spans="1:11" x14ac:dyDescent="0.15">
      <c r="A3448" s="7" t="s">
        <v>2619</v>
      </c>
      <c r="B3448" s="66">
        <v>45576</v>
      </c>
      <c r="C3448" s="113" t="s">
        <v>2880</v>
      </c>
      <c r="D3448" s="126"/>
      <c r="E3448" s="91">
        <v>33.74</v>
      </c>
      <c r="F3448" s="91">
        <v>0</v>
      </c>
      <c r="G3448" s="92">
        <f t="shared" si="181"/>
        <v>309801.56999999791</v>
      </c>
      <c r="H3448" s="170"/>
      <c r="I3448" s="94">
        <f t="shared" si="180"/>
        <v>-33.74</v>
      </c>
      <c r="J3448" s="115">
        <f t="shared" si="182"/>
        <v>45596</v>
      </c>
      <c r="K3448" s="116" t="s">
        <v>1876</v>
      </c>
    </row>
    <row r="3449" spans="1:11" x14ac:dyDescent="0.15">
      <c r="A3449" s="7" t="s">
        <v>2619</v>
      </c>
      <c r="B3449" s="66">
        <v>45576</v>
      </c>
      <c r="C3449" s="113" t="s">
        <v>2880</v>
      </c>
      <c r="D3449" s="126"/>
      <c r="E3449" s="91">
        <v>33.74</v>
      </c>
      <c r="F3449" s="91">
        <v>0</v>
      </c>
      <c r="G3449" s="92">
        <f t="shared" si="181"/>
        <v>309767.82999999792</v>
      </c>
      <c r="H3449" s="170"/>
      <c r="I3449" s="94">
        <f t="shared" si="180"/>
        <v>-33.74</v>
      </c>
      <c r="J3449" s="115">
        <f t="shared" si="182"/>
        <v>45596</v>
      </c>
      <c r="K3449" s="116" t="s">
        <v>1876</v>
      </c>
    </row>
    <row r="3450" spans="1:11" x14ac:dyDescent="0.15">
      <c r="A3450" s="7" t="s">
        <v>2619</v>
      </c>
      <c r="B3450" s="66">
        <v>45576</v>
      </c>
      <c r="C3450" s="113" t="s">
        <v>2880</v>
      </c>
      <c r="D3450" s="126"/>
      <c r="E3450" s="91">
        <v>33.74</v>
      </c>
      <c r="F3450" s="91">
        <v>0</v>
      </c>
      <c r="G3450" s="92">
        <f t="shared" si="181"/>
        <v>309734.08999999793</v>
      </c>
      <c r="H3450" s="170"/>
      <c r="I3450" s="94">
        <f t="shared" si="180"/>
        <v>-33.74</v>
      </c>
      <c r="J3450" s="115">
        <f t="shared" si="182"/>
        <v>45596</v>
      </c>
      <c r="K3450" s="116" t="s">
        <v>1876</v>
      </c>
    </row>
    <row r="3451" spans="1:11" x14ac:dyDescent="0.15">
      <c r="A3451" s="7" t="s">
        <v>2619</v>
      </c>
      <c r="B3451" s="66">
        <v>45576</v>
      </c>
      <c r="C3451" s="113" t="s">
        <v>2880</v>
      </c>
      <c r="D3451" s="126"/>
      <c r="E3451" s="91">
        <v>34.200000000000003</v>
      </c>
      <c r="F3451" s="91">
        <v>0</v>
      </c>
      <c r="G3451" s="92">
        <f t="shared" si="181"/>
        <v>309699.88999999792</v>
      </c>
      <c r="H3451" s="170"/>
      <c r="I3451" s="94">
        <f t="shared" si="180"/>
        <v>-34.200000000000003</v>
      </c>
      <c r="J3451" s="115">
        <f t="shared" si="182"/>
        <v>45596</v>
      </c>
      <c r="K3451" s="116" t="s">
        <v>1876</v>
      </c>
    </row>
    <row r="3452" spans="1:11" x14ac:dyDescent="0.15">
      <c r="A3452" s="7" t="s">
        <v>2619</v>
      </c>
      <c r="B3452" s="66">
        <v>45576</v>
      </c>
      <c r="C3452" s="113" t="s">
        <v>2880</v>
      </c>
      <c r="D3452" s="126"/>
      <c r="E3452" s="91">
        <v>34.200000000000003</v>
      </c>
      <c r="F3452" s="91">
        <v>0</v>
      </c>
      <c r="G3452" s="92">
        <f t="shared" si="181"/>
        <v>309665.68999999791</v>
      </c>
      <c r="H3452" s="170"/>
      <c r="I3452" s="94">
        <f t="shared" si="180"/>
        <v>-34.200000000000003</v>
      </c>
      <c r="J3452" s="115">
        <f t="shared" si="182"/>
        <v>45596</v>
      </c>
      <c r="K3452" s="116" t="s">
        <v>1876</v>
      </c>
    </row>
    <row r="3453" spans="1:11" x14ac:dyDescent="0.15">
      <c r="A3453" s="7" t="s">
        <v>2619</v>
      </c>
      <c r="B3453" s="66">
        <v>45576</v>
      </c>
      <c r="C3453" s="113" t="s">
        <v>2880</v>
      </c>
      <c r="D3453" s="126"/>
      <c r="E3453" s="91">
        <v>34.200000000000003</v>
      </c>
      <c r="F3453" s="91">
        <v>0</v>
      </c>
      <c r="G3453" s="92">
        <f t="shared" si="181"/>
        <v>309631.4899999979</v>
      </c>
      <c r="H3453" s="170"/>
      <c r="I3453" s="94">
        <f t="shared" si="180"/>
        <v>-34.200000000000003</v>
      </c>
      <c r="J3453" s="115">
        <f t="shared" si="182"/>
        <v>45596</v>
      </c>
      <c r="K3453" s="116" t="s">
        <v>1876</v>
      </c>
    </row>
    <row r="3454" spans="1:11" x14ac:dyDescent="0.15">
      <c r="A3454" s="7" t="s">
        <v>2619</v>
      </c>
      <c r="B3454" s="66">
        <v>45576</v>
      </c>
      <c r="C3454" s="113" t="s">
        <v>2880</v>
      </c>
      <c r="D3454" s="126"/>
      <c r="E3454" s="91">
        <v>34.200000000000003</v>
      </c>
      <c r="F3454" s="91">
        <v>0</v>
      </c>
      <c r="G3454" s="92">
        <f t="shared" si="181"/>
        <v>309597.28999999788</v>
      </c>
      <c r="H3454" s="170"/>
      <c r="I3454" s="94">
        <f t="shared" si="180"/>
        <v>-34.200000000000003</v>
      </c>
      <c r="J3454" s="115">
        <f t="shared" si="182"/>
        <v>45596</v>
      </c>
      <c r="K3454" s="116" t="s">
        <v>1876</v>
      </c>
    </row>
    <row r="3455" spans="1:11" x14ac:dyDescent="0.15">
      <c r="A3455" s="7" t="s">
        <v>2619</v>
      </c>
      <c r="B3455" s="66">
        <v>45576</v>
      </c>
      <c r="C3455" s="113" t="s">
        <v>2880</v>
      </c>
      <c r="D3455" s="126"/>
      <c r="E3455" s="91">
        <v>34.200000000000003</v>
      </c>
      <c r="F3455" s="91">
        <v>0</v>
      </c>
      <c r="G3455" s="92">
        <f t="shared" si="181"/>
        <v>309563.08999999787</v>
      </c>
      <c r="H3455" s="170"/>
      <c r="I3455" s="94">
        <f t="shared" si="180"/>
        <v>-34.200000000000003</v>
      </c>
      <c r="J3455" s="115">
        <f t="shared" si="182"/>
        <v>45596</v>
      </c>
      <c r="K3455" s="116" t="s">
        <v>1876</v>
      </c>
    </row>
    <row r="3456" spans="1:11" x14ac:dyDescent="0.15">
      <c r="A3456" s="7" t="s">
        <v>2619</v>
      </c>
      <c r="B3456" s="66">
        <v>45576</v>
      </c>
      <c r="C3456" s="113" t="s">
        <v>2880</v>
      </c>
      <c r="D3456" s="126"/>
      <c r="E3456" s="91">
        <v>34.200000000000003</v>
      </c>
      <c r="F3456" s="91">
        <v>0</v>
      </c>
      <c r="G3456" s="92">
        <f t="shared" si="181"/>
        <v>309528.88999999786</v>
      </c>
      <c r="H3456" s="170"/>
      <c r="I3456" s="94">
        <f t="shared" si="180"/>
        <v>-34.200000000000003</v>
      </c>
      <c r="J3456" s="115">
        <f t="shared" si="182"/>
        <v>45596</v>
      </c>
      <c r="K3456" s="116" t="s">
        <v>1876</v>
      </c>
    </row>
    <row r="3457" spans="1:11" x14ac:dyDescent="0.15">
      <c r="A3457" s="7" t="s">
        <v>2619</v>
      </c>
      <c r="B3457" s="66">
        <v>45576</v>
      </c>
      <c r="C3457" s="113" t="s">
        <v>2880</v>
      </c>
      <c r="D3457" s="126"/>
      <c r="E3457" s="91">
        <v>36</v>
      </c>
      <c r="F3457" s="91">
        <v>0</v>
      </c>
      <c r="G3457" s="92">
        <f t="shared" si="181"/>
        <v>309492.88999999786</v>
      </c>
      <c r="H3457" s="170"/>
      <c r="I3457" s="94">
        <f t="shared" si="180"/>
        <v>-36</v>
      </c>
      <c r="J3457" s="115">
        <f t="shared" si="182"/>
        <v>45596</v>
      </c>
      <c r="K3457" s="116" t="s">
        <v>1876</v>
      </c>
    </row>
    <row r="3458" spans="1:11" x14ac:dyDescent="0.15">
      <c r="A3458" s="7" t="s">
        <v>2619</v>
      </c>
      <c r="B3458" s="66">
        <v>45576</v>
      </c>
      <c r="C3458" s="113" t="s">
        <v>2880</v>
      </c>
      <c r="D3458" s="126"/>
      <c r="E3458" s="91">
        <v>36</v>
      </c>
      <c r="F3458" s="91">
        <v>0</v>
      </c>
      <c r="G3458" s="92">
        <f t="shared" si="181"/>
        <v>309456.88999999786</v>
      </c>
      <c r="H3458" s="170"/>
      <c r="I3458" s="94">
        <f t="shared" si="180"/>
        <v>-36</v>
      </c>
      <c r="J3458" s="115">
        <f t="shared" si="182"/>
        <v>45596</v>
      </c>
      <c r="K3458" s="116" t="s">
        <v>1876</v>
      </c>
    </row>
    <row r="3459" spans="1:11" x14ac:dyDescent="0.15">
      <c r="A3459" s="7" t="s">
        <v>2619</v>
      </c>
      <c r="B3459" s="66">
        <v>45576</v>
      </c>
      <c r="C3459" s="113" t="s">
        <v>2880</v>
      </c>
      <c r="D3459" s="126"/>
      <c r="E3459" s="91">
        <v>36</v>
      </c>
      <c r="F3459" s="91">
        <v>0</v>
      </c>
      <c r="G3459" s="92">
        <f t="shared" si="181"/>
        <v>309420.88999999786</v>
      </c>
      <c r="H3459" s="170"/>
      <c r="I3459" s="94">
        <f t="shared" si="180"/>
        <v>-36</v>
      </c>
      <c r="J3459" s="115">
        <f t="shared" si="182"/>
        <v>45596</v>
      </c>
      <c r="K3459" s="116" t="s">
        <v>1876</v>
      </c>
    </row>
    <row r="3460" spans="1:11" x14ac:dyDescent="0.15">
      <c r="A3460" s="7" t="s">
        <v>2619</v>
      </c>
      <c r="B3460" s="66">
        <v>45576</v>
      </c>
      <c r="C3460" s="113" t="s">
        <v>2880</v>
      </c>
      <c r="D3460" s="126"/>
      <c r="E3460" s="91">
        <v>36</v>
      </c>
      <c r="F3460" s="91">
        <v>0</v>
      </c>
      <c r="G3460" s="92">
        <f t="shared" si="181"/>
        <v>309384.88999999786</v>
      </c>
      <c r="H3460" s="170"/>
      <c r="I3460" s="94">
        <f t="shared" si="180"/>
        <v>-36</v>
      </c>
      <c r="J3460" s="115">
        <f t="shared" si="182"/>
        <v>45596</v>
      </c>
      <c r="K3460" s="116" t="s">
        <v>1876</v>
      </c>
    </row>
    <row r="3461" spans="1:11" x14ac:dyDescent="0.15">
      <c r="A3461" s="7" t="s">
        <v>2619</v>
      </c>
      <c r="B3461" s="66">
        <v>45576</v>
      </c>
      <c r="C3461" s="113" t="s">
        <v>2880</v>
      </c>
      <c r="D3461" s="126"/>
      <c r="E3461" s="91">
        <v>36</v>
      </c>
      <c r="F3461" s="91">
        <v>0</v>
      </c>
      <c r="G3461" s="92">
        <f t="shared" si="181"/>
        <v>309348.88999999786</v>
      </c>
      <c r="H3461" s="170"/>
      <c r="I3461" s="94">
        <f t="shared" si="180"/>
        <v>-36</v>
      </c>
      <c r="J3461" s="115">
        <f t="shared" si="182"/>
        <v>45596</v>
      </c>
      <c r="K3461" s="116" t="s">
        <v>1876</v>
      </c>
    </row>
    <row r="3462" spans="1:11" x14ac:dyDescent="0.15">
      <c r="A3462" s="7" t="s">
        <v>2619</v>
      </c>
      <c r="B3462" s="66">
        <v>45576</v>
      </c>
      <c r="C3462" s="113" t="s">
        <v>2880</v>
      </c>
      <c r="D3462" s="126"/>
      <c r="E3462" s="91">
        <v>36</v>
      </c>
      <c r="F3462" s="91">
        <v>0</v>
      </c>
      <c r="G3462" s="92">
        <f t="shared" si="181"/>
        <v>309312.88999999786</v>
      </c>
      <c r="H3462" s="170"/>
      <c r="I3462" s="94">
        <f t="shared" si="180"/>
        <v>-36</v>
      </c>
      <c r="J3462" s="115">
        <f t="shared" si="182"/>
        <v>45596</v>
      </c>
      <c r="K3462" s="116" t="s">
        <v>1876</v>
      </c>
    </row>
    <row r="3463" spans="1:11" x14ac:dyDescent="0.15">
      <c r="A3463" s="7" t="s">
        <v>2619</v>
      </c>
      <c r="B3463" s="66">
        <v>45576</v>
      </c>
      <c r="C3463" s="113" t="s">
        <v>2880</v>
      </c>
      <c r="D3463" s="126"/>
      <c r="E3463" s="91">
        <v>36</v>
      </c>
      <c r="F3463" s="91">
        <v>0</v>
      </c>
      <c r="G3463" s="92">
        <f t="shared" si="181"/>
        <v>309276.88999999786</v>
      </c>
      <c r="H3463" s="170"/>
      <c r="I3463" s="94">
        <f t="shared" ref="I3463:I3526" si="183">-E3463+F3463</f>
        <v>-36</v>
      </c>
      <c r="J3463" s="115">
        <f t="shared" si="182"/>
        <v>45596</v>
      </c>
      <c r="K3463" s="116" t="s">
        <v>1876</v>
      </c>
    </row>
    <row r="3464" spans="1:11" x14ac:dyDescent="0.15">
      <c r="A3464" s="7" t="s">
        <v>2619</v>
      </c>
      <c r="B3464" s="66">
        <v>45576</v>
      </c>
      <c r="C3464" s="113" t="s">
        <v>2880</v>
      </c>
      <c r="D3464" s="126"/>
      <c r="E3464" s="91">
        <v>40.5</v>
      </c>
      <c r="F3464" s="91">
        <v>0</v>
      </c>
      <c r="G3464" s="92">
        <f t="shared" si="181"/>
        <v>309236.38999999786</v>
      </c>
      <c r="H3464" s="170"/>
      <c r="I3464" s="94">
        <f t="shared" si="183"/>
        <v>-40.5</v>
      </c>
      <c r="J3464" s="115">
        <f t="shared" si="182"/>
        <v>45596</v>
      </c>
      <c r="K3464" s="116" t="s">
        <v>1876</v>
      </c>
    </row>
    <row r="3465" spans="1:11" x14ac:dyDescent="0.15">
      <c r="A3465" s="7" t="s">
        <v>2619</v>
      </c>
      <c r="B3465" s="66">
        <v>45576</v>
      </c>
      <c r="C3465" s="113" t="s">
        <v>2880</v>
      </c>
      <c r="D3465" s="126"/>
      <c r="E3465" s="91">
        <v>40.5</v>
      </c>
      <c r="F3465" s="91">
        <v>0</v>
      </c>
      <c r="G3465" s="92">
        <f t="shared" si="181"/>
        <v>309195.88999999786</v>
      </c>
      <c r="H3465" s="170"/>
      <c r="I3465" s="94">
        <f t="shared" si="183"/>
        <v>-40.5</v>
      </c>
      <c r="J3465" s="115">
        <f t="shared" si="182"/>
        <v>45596</v>
      </c>
      <c r="K3465" s="116" t="s">
        <v>1876</v>
      </c>
    </row>
    <row r="3466" spans="1:11" x14ac:dyDescent="0.15">
      <c r="A3466" s="7" t="s">
        <v>2619</v>
      </c>
      <c r="B3466" s="66">
        <v>45576</v>
      </c>
      <c r="C3466" s="113" t="s">
        <v>2880</v>
      </c>
      <c r="D3466" s="126"/>
      <c r="E3466" s="91">
        <v>40.5</v>
      </c>
      <c r="F3466" s="91">
        <v>0</v>
      </c>
      <c r="G3466" s="92">
        <f t="shared" si="181"/>
        <v>309155.38999999786</v>
      </c>
      <c r="H3466" s="170"/>
      <c r="I3466" s="94">
        <f t="shared" si="183"/>
        <v>-40.5</v>
      </c>
      <c r="J3466" s="115">
        <f t="shared" si="182"/>
        <v>45596</v>
      </c>
      <c r="K3466" s="116" t="s">
        <v>1876</v>
      </c>
    </row>
    <row r="3467" spans="1:11" x14ac:dyDescent="0.15">
      <c r="A3467" s="7" t="s">
        <v>2619</v>
      </c>
      <c r="B3467" s="66">
        <v>45576</v>
      </c>
      <c r="C3467" s="113" t="s">
        <v>2880</v>
      </c>
      <c r="D3467" s="126"/>
      <c r="E3467" s="91">
        <v>40.5</v>
      </c>
      <c r="F3467" s="91">
        <v>0</v>
      </c>
      <c r="G3467" s="92">
        <f t="shared" si="181"/>
        <v>309114.88999999786</v>
      </c>
      <c r="H3467" s="170"/>
      <c r="I3467" s="94">
        <f t="shared" si="183"/>
        <v>-40.5</v>
      </c>
      <c r="J3467" s="115">
        <f t="shared" si="182"/>
        <v>45596</v>
      </c>
      <c r="K3467" s="116" t="s">
        <v>1876</v>
      </c>
    </row>
    <row r="3468" spans="1:11" x14ac:dyDescent="0.15">
      <c r="A3468" s="7" t="s">
        <v>2619</v>
      </c>
      <c r="B3468" s="66">
        <v>45576</v>
      </c>
      <c r="C3468" s="113" t="s">
        <v>2880</v>
      </c>
      <c r="D3468" s="126"/>
      <c r="E3468" s="91">
        <v>40.5</v>
      </c>
      <c r="F3468" s="91">
        <v>0</v>
      </c>
      <c r="G3468" s="92">
        <f t="shared" si="181"/>
        <v>309074.38999999786</v>
      </c>
      <c r="H3468" s="170"/>
      <c r="I3468" s="94">
        <f t="shared" si="183"/>
        <v>-40.5</v>
      </c>
      <c r="J3468" s="115">
        <f t="shared" si="182"/>
        <v>45596</v>
      </c>
      <c r="K3468" s="116" t="s">
        <v>1876</v>
      </c>
    </row>
    <row r="3469" spans="1:11" x14ac:dyDescent="0.15">
      <c r="A3469" s="7" t="s">
        <v>2619</v>
      </c>
      <c r="B3469" s="66">
        <v>45576</v>
      </c>
      <c r="C3469" s="113" t="s">
        <v>2880</v>
      </c>
      <c r="D3469" s="126"/>
      <c r="E3469" s="91">
        <v>45</v>
      </c>
      <c r="F3469" s="91">
        <v>0</v>
      </c>
      <c r="G3469" s="92">
        <f t="shared" si="181"/>
        <v>309029.38999999786</v>
      </c>
      <c r="H3469" s="170"/>
      <c r="I3469" s="94">
        <f t="shared" si="183"/>
        <v>-45</v>
      </c>
      <c r="J3469" s="115">
        <f t="shared" si="182"/>
        <v>45596</v>
      </c>
      <c r="K3469" s="116" t="s">
        <v>1876</v>
      </c>
    </row>
    <row r="3470" spans="1:11" x14ac:dyDescent="0.15">
      <c r="A3470" s="7" t="s">
        <v>2619</v>
      </c>
      <c r="B3470" s="66">
        <v>45576</v>
      </c>
      <c r="C3470" s="113" t="s">
        <v>2880</v>
      </c>
      <c r="D3470" s="126"/>
      <c r="E3470" s="91">
        <v>45</v>
      </c>
      <c r="F3470" s="91">
        <v>0</v>
      </c>
      <c r="G3470" s="92">
        <f t="shared" si="181"/>
        <v>308984.38999999786</v>
      </c>
      <c r="H3470" s="170"/>
      <c r="I3470" s="94">
        <f t="shared" si="183"/>
        <v>-45</v>
      </c>
      <c r="J3470" s="115">
        <f t="shared" si="182"/>
        <v>45596</v>
      </c>
      <c r="K3470" s="116" t="s">
        <v>1876</v>
      </c>
    </row>
    <row r="3471" spans="1:11" x14ac:dyDescent="0.15">
      <c r="A3471" s="7" t="s">
        <v>2619</v>
      </c>
      <c r="B3471" s="66">
        <v>45576</v>
      </c>
      <c r="C3471" s="113" t="s">
        <v>2880</v>
      </c>
      <c r="D3471" s="126"/>
      <c r="E3471" s="91">
        <v>45</v>
      </c>
      <c r="F3471" s="91">
        <v>0</v>
      </c>
      <c r="G3471" s="92">
        <f t="shared" si="181"/>
        <v>308939.38999999786</v>
      </c>
      <c r="H3471" s="170"/>
      <c r="I3471" s="94">
        <f t="shared" si="183"/>
        <v>-45</v>
      </c>
      <c r="J3471" s="115">
        <f t="shared" si="182"/>
        <v>45596</v>
      </c>
      <c r="K3471" s="116" t="s">
        <v>1876</v>
      </c>
    </row>
    <row r="3472" spans="1:11" x14ac:dyDescent="0.15">
      <c r="A3472" s="7" t="s">
        <v>2619</v>
      </c>
      <c r="B3472" s="66">
        <v>45576</v>
      </c>
      <c r="C3472" s="113" t="s">
        <v>2880</v>
      </c>
      <c r="D3472" s="126"/>
      <c r="E3472" s="91">
        <v>45</v>
      </c>
      <c r="F3472" s="91">
        <v>0</v>
      </c>
      <c r="G3472" s="92">
        <f t="shared" si="181"/>
        <v>308894.38999999786</v>
      </c>
      <c r="H3472" s="170"/>
      <c r="I3472" s="94">
        <f t="shared" si="183"/>
        <v>-45</v>
      </c>
      <c r="J3472" s="115">
        <f t="shared" si="182"/>
        <v>45596</v>
      </c>
      <c r="K3472" s="116" t="s">
        <v>1876</v>
      </c>
    </row>
    <row r="3473" spans="1:11" x14ac:dyDescent="0.15">
      <c r="A3473" s="7" t="s">
        <v>2619</v>
      </c>
      <c r="B3473" s="66">
        <v>45576</v>
      </c>
      <c r="C3473" s="113" t="s">
        <v>2880</v>
      </c>
      <c r="D3473" s="126"/>
      <c r="E3473" s="91">
        <v>45.9</v>
      </c>
      <c r="F3473" s="91">
        <v>0</v>
      </c>
      <c r="G3473" s="92">
        <f t="shared" si="181"/>
        <v>308848.48999999784</v>
      </c>
      <c r="H3473" s="170"/>
      <c r="I3473" s="94">
        <f t="shared" si="183"/>
        <v>-45.9</v>
      </c>
      <c r="J3473" s="115">
        <f t="shared" si="182"/>
        <v>45596</v>
      </c>
      <c r="K3473" s="116" t="s">
        <v>1876</v>
      </c>
    </row>
    <row r="3474" spans="1:11" x14ac:dyDescent="0.15">
      <c r="A3474" s="7" t="s">
        <v>2619</v>
      </c>
      <c r="B3474" s="66">
        <v>45576</v>
      </c>
      <c r="C3474" s="113" t="s">
        <v>2880</v>
      </c>
      <c r="D3474" s="126"/>
      <c r="E3474" s="91">
        <v>46.99</v>
      </c>
      <c r="F3474" s="91">
        <v>0</v>
      </c>
      <c r="G3474" s="92">
        <f t="shared" si="181"/>
        <v>308801.49999999785</v>
      </c>
      <c r="H3474" s="170"/>
      <c r="I3474" s="94">
        <f t="shared" si="183"/>
        <v>-46.99</v>
      </c>
      <c r="J3474" s="115">
        <f t="shared" si="182"/>
        <v>45596</v>
      </c>
      <c r="K3474" s="116" t="s">
        <v>1876</v>
      </c>
    </row>
    <row r="3475" spans="1:11" x14ac:dyDescent="0.15">
      <c r="A3475" s="7" t="s">
        <v>2619</v>
      </c>
      <c r="B3475" s="66">
        <v>45576</v>
      </c>
      <c r="C3475" s="113" t="s">
        <v>2880</v>
      </c>
      <c r="D3475" s="126"/>
      <c r="E3475" s="91">
        <v>46.99</v>
      </c>
      <c r="F3475" s="91">
        <v>0</v>
      </c>
      <c r="G3475" s="92">
        <f t="shared" si="181"/>
        <v>308754.50999999786</v>
      </c>
      <c r="H3475" s="170"/>
      <c r="I3475" s="94">
        <f t="shared" si="183"/>
        <v>-46.99</v>
      </c>
      <c r="J3475" s="115">
        <f t="shared" si="182"/>
        <v>45596</v>
      </c>
      <c r="K3475" s="116" t="s">
        <v>1876</v>
      </c>
    </row>
    <row r="3476" spans="1:11" x14ac:dyDescent="0.15">
      <c r="A3476" s="7" t="s">
        <v>2619</v>
      </c>
      <c r="B3476" s="66">
        <v>45576</v>
      </c>
      <c r="C3476" s="113" t="s">
        <v>2880</v>
      </c>
      <c r="D3476" s="126"/>
      <c r="E3476" s="91">
        <v>46.99</v>
      </c>
      <c r="F3476" s="91">
        <v>0</v>
      </c>
      <c r="G3476" s="92">
        <f t="shared" si="181"/>
        <v>308707.51999999786</v>
      </c>
      <c r="H3476" s="170"/>
      <c r="I3476" s="94">
        <f t="shared" si="183"/>
        <v>-46.99</v>
      </c>
      <c r="J3476" s="115">
        <f t="shared" si="182"/>
        <v>45596</v>
      </c>
      <c r="K3476" s="116" t="s">
        <v>1876</v>
      </c>
    </row>
    <row r="3477" spans="1:11" x14ac:dyDescent="0.15">
      <c r="A3477" s="7" t="s">
        <v>2619</v>
      </c>
      <c r="B3477" s="66">
        <v>45576</v>
      </c>
      <c r="C3477" s="113" t="s">
        <v>2880</v>
      </c>
      <c r="D3477" s="126"/>
      <c r="E3477" s="91">
        <v>48.6</v>
      </c>
      <c r="F3477" s="91">
        <v>0</v>
      </c>
      <c r="G3477" s="92">
        <f t="shared" si="181"/>
        <v>308658.91999999789</v>
      </c>
      <c r="H3477" s="170"/>
      <c r="I3477" s="94">
        <f t="shared" si="183"/>
        <v>-48.6</v>
      </c>
      <c r="J3477" s="115">
        <f t="shared" si="182"/>
        <v>45596</v>
      </c>
      <c r="K3477" s="116" t="s">
        <v>1876</v>
      </c>
    </row>
    <row r="3478" spans="1:11" x14ac:dyDescent="0.15">
      <c r="A3478" s="7" t="s">
        <v>2619</v>
      </c>
      <c r="B3478" s="66">
        <v>45576</v>
      </c>
      <c r="C3478" s="113" t="s">
        <v>2880</v>
      </c>
      <c r="D3478" s="126"/>
      <c r="E3478" s="91">
        <v>48.6</v>
      </c>
      <c r="F3478" s="91">
        <v>0</v>
      </c>
      <c r="G3478" s="92">
        <f t="shared" si="181"/>
        <v>308610.31999999791</v>
      </c>
      <c r="H3478" s="170"/>
      <c r="I3478" s="94">
        <f t="shared" si="183"/>
        <v>-48.6</v>
      </c>
      <c r="J3478" s="115">
        <f t="shared" si="182"/>
        <v>45596</v>
      </c>
      <c r="K3478" s="116" t="s">
        <v>1876</v>
      </c>
    </row>
    <row r="3479" spans="1:11" x14ac:dyDescent="0.15">
      <c r="A3479" s="7" t="s">
        <v>2619</v>
      </c>
      <c r="B3479" s="66">
        <v>45576</v>
      </c>
      <c r="C3479" s="113" t="s">
        <v>2880</v>
      </c>
      <c r="D3479" s="126"/>
      <c r="E3479" s="91">
        <v>48.6</v>
      </c>
      <c r="F3479" s="91">
        <v>0</v>
      </c>
      <c r="G3479" s="92">
        <f t="shared" si="181"/>
        <v>308561.71999999793</v>
      </c>
      <c r="H3479" s="170"/>
      <c r="I3479" s="94">
        <f t="shared" si="183"/>
        <v>-48.6</v>
      </c>
      <c r="J3479" s="115">
        <f t="shared" si="182"/>
        <v>45596</v>
      </c>
      <c r="K3479" s="116" t="s">
        <v>1876</v>
      </c>
    </row>
    <row r="3480" spans="1:11" x14ac:dyDescent="0.15">
      <c r="A3480" s="7" t="s">
        <v>2619</v>
      </c>
      <c r="B3480" s="66">
        <v>45576</v>
      </c>
      <c r="C3480" s="113" t="s">
        <v>2880</v>
      </c>
      <c r="D3480" s="126"/>
      <c r="E3480" s="91">
        <v>48.6</v>
      </c>
      <c r="F3480" s="91">
        <v>0</v>
      </c>
      <c r="G3480" s="92">
        <f t="shared" si="181"/>
        <v>308513.11999999796</v>
      </c>
      <c r="H3480" s="170"/>
      <c r="I3480" s="94">
        <f t="shared" si="183"/>
        <v>-48.6</v>
      </c>
      <c r="J3480" s="115">
        <f t="shared" si="182"/>
        <v>45596</v>
      </c>
      <c r="K3480" s="116" t="s">
        <v>1876</v>
      </c>
    </row>
    <row r="3481" spans="1:11" x14ac:dyDescent="0.15">
      <c r="A3481" s="7" t="s">
        <v>2619</v>
      </c>
      <c r="B3481" s="66">
        <v>45576</v>
      </c>
      <c r="C3481" s="113" t="s">
        <v>2880</v>
      </c>
      <c r="D3481" s="126"/>
      <c r="E3481" s="91">
        <v>48.6</v>
      </c>
      <c r="F3481" s="91">
        <v>0</v>
      </c>
      <c r="G3481" s="92">
        <f t="shared" si="181"/>
        <v>308464.51999999798</v>
      </c>
      <c r="H3481" s="170"/>
      <c r="I3481" s="94">
        <f t="shared" si="183"/>
        <v>-48.6</v>
      </c>
      <c r="J3481" s="115">
        <f t="shared" si="182"/>
        <v>45596</v>
      </c>
      <c r="K3481" s="116" t="s">
        <v>1876</v>
      </c>
    </row>
    <row r="3482" spans="1:11" x14ac:dyDescent="0.15">
      <c r="A3482" s="7" t="s">
        <v>2619</v>
      </c>
      <c r="B3482" s="66">
        <v>45576</v>
      </c>
      <c r="C3482" s="113" t="s">
        <v>2880</v>
      </c>
      <c r="D3482" s="126"/>
      <c r="E3482" s="91">
        <v>50.7</v>
      </c>
      <c r="F3482" s="91">
        <v>0</v>
      </c>
      <c r="G3482" s="92">
        <f t="shared" si="181"/>
        <v>308413.81999999797</v>
      </c>
      <c r="H3482" s="170"/>
      <c r="I3482" s="94">
        <f t="shared" si="183"/>
        <v>-50.7</v>
      </c>
      <c r="J3482" s="115">
        <f t="shared" si="182"/>
        <v>45596</v>
      </c>
      <c r="K3482" s="116" t="s">
        <v>1876</v>
      </c>
    </row>
    <row r="3483" spans="1:11" x14ac:dyDescent="0.15">
      <c r="A3483" s="7" t="s">
        <v>2619</v>
      </c>
      <c r="B3483" s="66">
        <v>45576</v>
      </c>
      <c r="C3483" s="113" t="s">
        <v>2880</v>
      </c>
      <c r="D3483" s="126"/>
      <c r="E3483" s="91">
        <v>58.04</v>
      </c>
      <c r="F3483" s="91">
        <v>0</v>
      </c>
      <c r="G3483" s="92">
        <f t="shared" si="181"/>
        <v>308355.77999999799</v>
      </c>
      <c r="H3483" s="170"/>
      <c r="I3483" s="94">
        <f t="shared" si="183"/>
        <v>-58.04</v>
      </c>
      <c r="J3483" s="115">
        <f t="shared" si="182"/>
        <v>45596</v>
      </c>
      <c r="K3483" s="116" t="s">
        <v>1876</v>
      </c>
    </row>
    <row r="3484" spans="1:11" x14ac:dyDescent="0.15">
      <c r="A3484" s="7" t="s">
        <v>2619</v>
      </c>
      <c r="B3484" s="66">
        <v>45576</v>
      </c>
      <c r="C3484" s="113" t="s">
        <v>2880</v>
      </c>
      <c r="D3484" s="126"/>
      <c r="E3484" s="91">
        <v>58.04</v>
      </c>
      <c r="F3484" s="91">
        <v>0</v>
      </c>
      <c r="G3484" s="92">
        <f t="shared" si="181"/>
        <v>308297.73999999801</v>
      </c>
      <c r="H3484" s="170"/>
      <c r="I3484" s="94">
        <f t="shared" si="183"/>
        <v>-58.04</v>
      </c>
      <c r="J3484" s="115">
        <f t="shared" si="182"/>
        <v>45596</v>
      </c>
      <c r="K3484" s="116" t="s">
        <v>1876</v>
      </c>
    </row>
    <row r="3485" spans="1:11" x14ac:dyDescent="0.15">
      <c r="A3485" s="7" t="s">
        <v>2619</v>
      </c>
      <c r="B3485" s="66">
        <v>45576</v>
      </c>
      <c r="C3485" s="113" t="s">
        <v>2880</v>
      </c>
      <c r="D3485" s="126"/>
      <c r="E3485" s="91">
        <v>60.95</v>
      </c>
      <c r="F3485" s="91">
        <v>0</v>
      </c>
      <c r="G3485" s="92">
        <f t="shared" si="181"/>
        <v>308236.789999998</v>
      </c>
      <c r="H3485" s="170"/>
      <c r="I3485" s="94">
        <f t="shared" si="183"/>
        <v>-60.95</v>
      </c>
      <c r="J3485" s="115">
        <f t="shared" si="182"/>
        <v>45596</v>
      </c>
      <c r="K3485" s="116" t="s">
        <v>1876</v>
      </c>
    </row>
    <row r="3486" spans="1:11" x14ac:dyDescent="0.15">
      <c r="A3486" s="7" t="s">
        <v>2619</v>
      </c>
      <c r="B3486" s="66">
        <v>45576</v>
      </c>
      <c r="C3486" s="113" t="s">
        <v>2880</v>
      </c>
      <c r="D3486" s="126"/>
      <c r="E3486" s="91">
        <v>60.95</v>
      </c>
      <c r="F3486" s="91">
        <v>0</v>
      </c>
      <c r="G3486" s="92">
        <f t="shared" si="181"/>
        <v>308175.83999999799</v>
      </c>
      <c r="H3486" s="170"/>
      <c r="I3486" s="94">
        <f t="shared" si="183"/>
        <v>-60.95</v>
      </c>
      <c r="J3486" s="115">
        <f t="shared" si="182"/>
        <v>45596</v>
      </c>
      <c r="K3486" s="116" t="s">
        <v>1876</v>
      </c>
    </row>
    <row r="3487" spans="1:11" x14ac:dyDescent="0.15">
      <c r="A3487" s="7" t="s">
        <v>2619</v>
      </c>
      <c r="B3487" s="66">
        <v>45576</v>
      </c>
      <c r="C3487" s="113" t="s">
        <v>2880</v>
      </c>
      <c r="D3487" s="126"/>
      <c r="E3487" s="91">
        <v>76.5</v>
      </c>
      <c r="F3487" s="91">
        <v>0</v>
      </c>
      <c r="G3487" s="92">
        <f t="shared" si="181"/>
        <v>308099.33999999799</v>
      </c>
      <c r="H3487" s="170"/>
      <c r="I3487" s="94">
        <f t="shared" si="183"/>
        <v>-76.5</v>
      </c>
      <c r="J3487" s="115">
        <f t="shared" si="182"/>
        <v>45596</v>
      </c>
      <c r="K3487" s="116" t="s">
        <v>1876</v>
      </c>
    </row>
    <row r="3488" spans="1:11" x14ac:dyDescent="0.15">
      <c r="A3488" s="7" t="s">
        <v>2619</v>
      </c>
      <c r="B3488" s="66">
        <v>45576</v>
      </c>
      <c r="C3488" s="113" t="s">
        <v>2880</v>
      </c>
      <c r="D3488" s="126"/>
      <c r="E3488" s="91">
        <v>76.5</v>
      </c>
      <c r="F3488" s="91">
        <v>0</v>
      </c>
      <c r="G3488" s="92">
        <f t="shared" si="181"/>
        <v>308022.83999999799</v>
      </c>
      <c r="H3488" s="170"/>
      <c r="I3488" s="94">
        <f t="shared" si="183"/>
        <v>-76.5</v>
      </c>
      <c r="J3488" s="115">
        <f t="shared" si="182"/>
        <v>45596</v>
      </c>
      <c r="K3488" s="116" t="s">
        <v>1876</v>
      </c>
    </row>
    <row r="3489" spans="1:11" x14ac:dyDescent="0.15">
      <c r="A3489" s="7" t="s">
        <v>2619</v>
      </c>
      <c r="B3489" s="66">
        <v>45576</v>
      </c>
      <c r="C3489" s="113" t="s">
        <v>2880</v>
      </c>
      <c r="D3489" s="126"/>
      <c r="E3489" s="91">
        <v>76.5</v>
      </c>
      <c r="F3489" s="91">
        <v>0</v>
      </c>
      <c r="G3489" s="92">
        <f t="shared" si="181"/>
        <v>307946.33999999799</v>
      </c>
      <c r="H3489" s="170"/>
      <c r="I3489" s="94">
        <f t="shared" si="183"/>
        <v>-76.5</v>
      </c>
      <c r="J3489" s="115">
        <f t="shared" si="182"/>
        <v>45596</v>
      </c>
      <c r="K3489" s="116" t="s">
        <v>1876</v>
      </c>
    </row>
    <row r="3490" spans="1:11" x14ac:dyDescent="0.15">
      <c r="A3490" s="7" t="s">
        <v>2619</v>
      </c>
      <c r="B3490" s="66">
        <v>45576</v>
      </c>
      <c r="C3490" s="113" t="s">
        <v>2880</v>
      </c>
      <c r="D3490" s="126"/>
      <c r="E3490" s="91">
        <v>76.5</v>
      </c>
      <c r="F3490" s="91">
        <v>0</v>
      </c>
      <c r="G3490" s="92">
        <f t="shared" si="181"/>
        <v>307869.83999999799</v>
      </c>
      <c r="H3490" s="170"/>
      <c r="I3490" s="94">
        <f t="shared" si="183"/>
        <v>-76.5</v>
      </c>
      <c r="J3490" s="115">
        <f t="shared" si="182"/>
        <v>45596</v>
      </c>
      <c r="K3490" s="116" t="s">
        <v>1876</v>
      </c>
    </row>
    <row r="3491" spans="1:11" x14ac:dyDescent="0.15">
      <c r="A3491" s="7" t="s">
        <v>2619</v>
      </c>
      <c r="B3491" s="66">
        <v>45576</v>
      </c>
      <c r="C3491" s="113" t="s">
        <v>2880</v>
      </c>
      <c r="D3491" s="126"/>
      <c r="E3491" s="91">
        <v>76.5</v>
      </c>
      <c r="F3491" s="91">
        <v>0</v>
      </c>
      <c r="G3491" s="92">
        <f t="shared" si="181"/>
        <v>307793.33999999799</v>
      </c>
      <c r="H3491" s="170"/>
      <c r="I3491" s="94">
        <f t="shared" si="183"/>
        <v>-76.5</v>
      </c>
      <c r="J3491" s="115">
        <f t="shared" si="182"/>
        <v>45596</v>
      </c>
      <c r="K3491" s="116" t="s">
        <v>1876</v>
      </c>
    </row>
    <row r="3492" spans="1:11" x14ac:dyDescent="0.15">
      <c r="A3492" s="7" t="s">
        <v>2619</v>
      </c>
      <c r="B3492" s="66">
        <v>45576</v>
      </c>
      <c r="C3492" s="113" t="s">
        <v>2880</v>
      </c>
      <c r="D3492" s="126"/>
      <c r="E3492" s="91">
        <v>81</v>
      </c>
      <c r="F3492" s="91">
        <v>0</v>
      </c>
      <c r="G3492" s="92">
        <f t="shared" si="181"/>
        <v>307712.33999999799</v>
      </c>
      <c r="H3492" s="170"/>
      <c r="I3492" s="94">
        <f t="shared" si="183"/>
        <v>-81</v>
      </c>
      <c r="J3492" s="115">
        <f t="shared" si="182"/>
        <v>45596</v>
      </c>
      <c r="K3492" s="116" t="s">
        <v>1876</v>
      </c>
    </row>
    <row r="3493" spans="1:11" x14ac:dyDescent="0.15">
      <c r="A3493" s="7" t="s">
        <v>2619</v>
      </c>
      <c r="B3493" s="66">
        <v>45576</v>
      </c>
      <c r="C3493" s="113" t="s">
        <v>2880</v>
      </c>
      <c r="D3493" s="126"/>
      <c r="E3493" s="91">
        <v>81</v>
      </c>
      <c r="F3493" s="91">
        <v>0</v>
      </c>
      <c r="G3493" s="92">
        <f t="shared" si="181"/>
        <v>307631.33999999799</v>
      </c>
      <c r="H3493" s="170"/>
      <c r="I3493" s="94">
        <f t="shared" si="183"/>
        <v>-81</v>
      </c>
      <c r="J3493" s="115">
        <f t="shared" si="182"/>
        <v>45596</v>
      </c>
      <c r="K3493" s="116" t="s">
        <v>1876</v>
      </c>
    </row>
    <row r="3494" spans="1:11" x14ac:dyDescent="0.15">
      <c r="A3494" s="7" t="s">
        <v>2619</v>
      </c>
      <c r="B3494" s="66">
        <v>45576</v>
      </c>
      <c r="C3494" s="113" t="s">
        <v>2880</v>
      </c>
      <c r="D3494" s="126"/>
      <c r="E3494" s="91">
        <v>81</v>
      </c>
      <c r="F3494" s="91">
        <v>0</v>
      </c>
      <c r="G3494" s="92">
        <f t="shared" si="181"/>
        <v>307550.33999999799</v>
      </c>
      <c r="H3494" s="170"/>
      <c r="I3494" s="94">
        <f t="shared" si="183"/>
        <v>-81</v>
      </c>
      <c r="J3494" s="115">
        <f t="shared" si="182"/>
        <v>45596</v>
      </c>
      <c r="K3494" s="116" t="s">
        <v>1876</v>
      </c>
    </row>
    <row r="3495" spans="1:11" x14ac:dyDescent="0.15">
      <c r="A3495" s="7" t="s">
        <v>2619</v>
      </c>
      <c r="B3495" s="66">
        <v>45576</v>
      </c>
      <c r="C3495" s="113" t="s">
        <v>2880</v>
      </c>
      <c r="D3495" s="126"/>
      <c r="E3495" s="91">
        <v>81</v>
      </c>
      <c r="F3495" s="91">
        <v>0</v>
      </c>
      <c r="G3495" s="92">
        <f t="shared" si="181"/>
        <v>307469.33999999799</v>
      </c>
      <c r="H3495" s="170"/>
      <c r="I3495" s="94">
        <f t="shared" si="183"/>
        <v>-81</v>
      </c>
      <c r="J3495" s="115">
        <f t="shared" si="182"/>
        <v>45596</v>
      </c>
      <c r="K3495" s="116" t="s">
        <v>1876</v>
      </c>
    </row>
    <row r="3496" spans="1:11" x14ac:dyDescent="0.15">
      <c r="A3496" s="7" t="s">
        <v>2619</v>
      </c>
      <c r="B3496" s="66">
        <v>45576</v>
      </c>
      <c r="C3496" s="113" t="s">
        <v>2880</v>
      </c>
      <c r="D3496" s="126"/>
      <c r="E3496" s="91">
        <v>81</v>
      </c>
      <c r="F3496" s="91">
        <v>0</v>
      </c>
      <c r="G3496" s="92">
        <f t="shared" ref="G3496:G3559" si="184">G3495+F3496-E3496</f>
        <v>307388.33999999799</v>
      </c>
      <c r="H3496" s="170"/>
      <c r="I3496" s="94">
        <f t="shared" si="183"/>
        <v>-81</v>
      </c>
      <c r="J3496" s="115">
        <f t="shared" ref="J3496:J3559" si="185">EOMONTH(B3496,0)</f>
        <v>45596</v>
      </c>
      <c r="K3496" s="116" t="s">
        <v>1876</v>
      </c>
    </row>
    <row r="3497" spans="1:11" x14ac:dyDescent="0.15">
      <c r="A3497" s="7" t="s">
        <v>2619</v>
      </c>
      <c r="B3497" s="66">
        <v>45576</v>
      </c>
      <c r="C3497" s="113" t="s">
        <v>2880</v>
      </c>
      <c r="D3497" s="126"/>
      <c r="E3497" s="91">
        <v>94.04</v>
      </c>
      <c r="F3497" s="91">
        <v>0</v>
      </c>
      <c r="G3497" s="92">
        <f t="shared" si="184"/>
        <v>307294.29999999801</v>
      </c>
      <c r="H3497" s="170"/>
      <c r="I3497" s="94">
        <f t="shared" si="183"/>
        <v>-94.04</v>
      </c>
      <c r="J3497" s="115">
        <f t="shared" si="185"/>
        <v>45596</v>
      </c>
      <c r="K3497" s="116" t="s">
        <v>1876</v>
      </c>
    </row>
    <row r="3498" spans="1:11" x14ac:dyDescent="0.15">
      <c r="A3498" s="7" t="s">
        <v>2619</v>
      </c>
      <c r="B3498" s="66">
        <v>45576</v>
      </c>
      <c r="C3498" s="113" t="s">
        <v>2880</v>
      </c>
      <c r="D3498" s="126"/>
      <c r="E3498" s="91">
        <v>94.04</v>
      </c>
      <c r="F3498" s="91">
        <v>0</v>
      </c>
      <c r="G3498" s="92">
        <f t="shared" si="184"/>
        <v>307200.25999999803</v>
      </c>
      <c r="H3498" s="170"/>
      <c r="I3498" s="94">
        <f t="shared" si="183"/>
        <v>-94.04</v>
      </c>
      <c r="J3498" s="115">
        <f t="shared" si="185"/>
        <v>45596</v>
      </c>
      <c r="K3498" s="116" t="s">
        <v>1876</v>
      </c>
    </row>
    <row r="3499" spans="1:11" x14ac:dyDescent="0.15">
      <c r="A3499" s="7" t="s">
        <v>2619</v>
      </c>
      <c r="B3499" s="66">
        <v>45576</v>
      </c>
      <c r="C3499" s="113" t="s">
        <v>2880</v>
      </c>
      <c r="D3499" s="126"/>
      <c r="E3499" s="91">
        <v>94.04</v>
      </c>
      <c r="F3499" s="91">
        <v>0</v>
      </c>
      <c r="G3499" s="92">
        <f t="shared" si="184"/>
        <v>307106.21999999805</v>
      </c>
      <c r="H3499" s="170"/>
      <c r="I3499" s="94">
        <f t="shared" si="183"/>
        <v>-94.04</v>
      </c>
      <c r="J3499" s="115">
        <f t="shared" si="185"/>
        <v>45596</v>
      </c>
      <c r="K3499" s="116" t="s">
        <v>1876</v>
      </c>
    </row>
    <row r="3500" spans="1:11" x14ac:dyDescent="0.15">
      <c r="A3500" s="7" t="s">
        <v>2619</v>
      </c>
      <c r="B3500" s="66">
        <v>45576</v>
      </c>
      <c r="C3500" s="113" t="s">
        <v>2880</v>
      </c>
      <c r="D3500" s="126"/>
      <c r="E3500" s="91">
        <v>94.04</v>
      </c>
      <c r="F3500" s="91">
        <v>0</v>
      </c>
      <c r="G3500" s="92">
        <f t="shared" si="184"/>
        <v>307012.17999999807</v>
      </c>
      <c r="H3500" s="170"/>
      <c r="I3500" s="94">
        <f t="shared" si="183"/>
        <v>-94.04</v>
      </c>
      <c r="J3500" s="115">
        <f t="shared" si="185"/>
        <v>45596</v>
      </c>
      <c r="K3500" s="116" t="s">
        <v>1876</v>
      </c>
    </row>
    <row r="3501" spans="1:11" x14ac:dyDescent="0.15">
      <c r="A3501" s="7" t="s">
        <v>2619</v>
      </c>
      <c r="B3501" s="66">
        <v>45576</v>
      </c>
      <c r="C3501" s="113" t="s">
        <v>2880</v>
      </c>
      <c r="D3501" s="126"/>
      <c r="E3501" s="91">
        <v>94.04</v>
      </c>
      <c r="F3501" s="91">
        <v>0</v>
      </c>
      <c r="G3501" s="92">
        <f t="shared" si="184"/>
        <v>306918.13999999809</v>
      </c>
      <c r="H3501" s="170"/>
      <c r="I3501" s="94">
        <f t="shared" si="183"/>
        <v>-94.04</v>
      </c>
      <c r="J3501" s="115">
        <f t="shared" si="185"/>
        <v>45596</v>
      </c>
      <c r="K3501" s="116" t="s">
        <v>1876</v>
      </c>
    </row>
    <row r="3502" spans="1:11" x14ac:dyDescent="0.15">
      <c r="A3502" s="7" t="s">
        <v>2619</v>
      </c>
      <c r="B3502" s="66">
        <v>45576</v>
      </c>
      <c r="C3502" s="113" t="s">
        <v>2880</v>
      </c>
      <c r="D3502" s="126"/>
      <c r="E3502" s="91">
        <v>94.04</v>
      </c>
      <c r="F3502" s="91">
        <v>0</v>
      </c>
      <c r="G3502" s="92">
        <f t="shared" si="184"/>
        <v>306824.09999999811</v>
      </c>
      <c r="H3502" s="170"/>
      <c r="I3502" s="94">
        <f t="shared" si="183"/>
        <v>-94.04</v>
      </c>
      <c r="J3502" s="115">
        <f t="shared" si="185"/>
        <v>45596</v>
      </c>
      <c r="K3502" s="116" t="s">
        <v>1876</v>
      </c>
    </row>
    <row r="3503" spans="1:11" x14ac:dyDescent="0.15">
      <c r="A3503" s="7" t="s">
        <v>2619</v>
      </c>
      <c r="B3503" s="66">
        <v>45576</v>
      </c>
      <c r="C3503" s="113" t="s">
        <v>2880</v>
      </c>
      <c r="D3503" s="126"/>
      <c r="E3503" s="91">
        <v>103.5</v>
      </c>
      <c r="F3503" s="91">
        <v>0</v>
      </c>
      <c r="G3503" s="92">
        <f t="shared" si="184"/>
        <v>306720.59999999811</v>
      </c>
      <c r="H3503" s="170"/>
      <c r="I3503" s="94">
        <f t="shared" si="183"/>
        <v>-103.5</v>
      </c>
      <c r="J3503" s="115">
        <f t="shared" si="185"/>
        <v>45596</v>
      </c>
      <c r="K3503" s="116" t="s">
        <v>1876</v>
      </c>
    </row>
    <row r="3504" spans="1:11" x14ac:dyDescent="0.15">
      <c r="A3504" s="7" t="s">
        <v>2619</v>
      </c>
      <c r="B3504" s="66">
        <v>45576</v>
      </c>
      <c r="C3504" s="113" t="s">
        <v>2880</v>
      </c>
      <c r="D3504" s="126"/>
      <c r="E3504" s="91">
        <v>103.5</v>
      </c>
      <c r="F3504" s="91">
        <v>0</v>
      </c>
      <c r="G3504" s="92">
        <f t="shared" si="184"/>
        <v>306617.09999999811</v>
      </c>
      <c r="H3504" s="170"/>
      <c r="I3504" s="94">
        <f t="shared" si="183"/>
        <v>-103.5</v>
      </c>
      <c r="J3504" s="115">
        <f t="shared" si="185"/>
        <v>45596</v>
      </c>
      <c r="K3504" s="116" t="s">
        <v>1876</v>
      </c>
    </row>
    <row r="3505" spans="1:11" x14ac:dyDescent="0.15">
      <c r="A3505" s="7" t="s">
        <v>2619</v>
      </c>
      <c r="B3505" s="66">
        <v>45576</v>
      </c>
      <c r="C3505" s="113" t="s">
        <v>2880</v>
      </c>
      <c r="D3505" s="126"/>
      <c r="E3505" s="91">
        <v>103.5</v>
      </c>
      <c r="F3505" s="91">
        <v>0</v>
      </c>
      <c r="G3505" s="92">
        <f t="shared" si="184"/>
        <v>306513.59999999811</v>
      </c>
      <c r="H3505" s="170"/>
      <c r="I3505" s="94">
        <f t="shared" si="183"/>
        <v>-103.5</v>
      </c>
      <c r="J3505" s="115">
        <f t="shared" si="185"/>
        <v>45596</v>
      </c>
      <c r="K3505" s="116" t="s">
        <v>1876</v>
      </c>
    </row>
    <row r="3506" spans="1:11" x14ac:dyDescent="0.15">
      <c r="A3506" s="7" t="s">
        <v>2619</v>
      </c>
      <c r="B3506" s="66">
        <v>45576</v>
      </c>
      <c r="C3506" s="113" t="s">
        <v>2880</v>
      </c>
      <c r="D3506" s="126"/>
      <c r="E3506" s="91">
        <v>103.5</v>
      </c>
      <c r="F3506" s="91">
        <v>0</v>
      </c>
      <c r="G3506" s="92">
        <f t="shared" si="184"/>
        <v>306410.09999999811</v>
      </c>
      <c r="H3506" s="170"/>
      <c r="I3506" s="94">
        <f t="shared" si="183"/>
        <v>-103.5</v>
      </c>
      <c r="J3506" s="115">
        <f t="shared" si="185"/>
        <v>45596</v>
      </c>
      <c r="K3506" s="116" t="s">
        <v>1876</v>
      </c>
    </row>
    <row r="3507" spans="1:11" x14ac:dyDescent="0.15">
      <c r="A3507" s="7" t="s">
        <v>2619</v>
      </c>
      <c r="B3507" s="66">
        <v>45576</v>
      </c>
      <c r="C3507" s="113" t="s">
        <v>2880</v>
      </c>
      <c r="D3507" s="126"/>
      <c r="E3507" s="91">
        <v>121.5</v>
      </c>
      <c r="F3507" s="91">
        <v>0</v>
      </c>
      <c r="G3507" s="92">
        <f t="shared" si="184"/>
        <v>306288.59999999811</v>
      </c>
      <c r="H3507" s="170"/>
      <c r="I3507" s="94">
        <f t="shared" si="183"/>
        <v>-121.5</v>
      </c>
      <c r="J3507" s="115">
        <f t="shared" si="185"/>
        <v>45596</v>
      </c>
      <c r="K3507" s="116" t="s">
        <v>1876</v>
      </c>
    </row>
    <row r="3508" spans="1:11" x14ac:dyDescent="0.15">
      <c r="A3508" s="7" t="s">
        <v>2619</v>
      </c>
      <c r="B3508" s="66">
        <v>45576</v>
      </c>
      <c r="C3508" s="113" t="s">
        <v>2880</v>
      </c>
      <c r="D3508" s="126"/>
      <c r="E3508" s="91">
        <v>121.5</v>
      </c>
      <c r="F3508" s="91">
        <v>0</v>
      </c>
      <c r="G3508" s="92">
        <f t="shared" si="184"/>
        <v>306167.09999999811</v>
      </c>
      <c r="H3508" s="170"/>
      <c r="I3508" s="94">
        <f t="shared" si="183"/>
        <v>-121.5</v>
      </c>
      <c r="J3508" s="115">
        <f t="shared" si="185"/>
        <v>45596</v>
      </c>
      <c r="K3508" s="116" t="s">
        <v>1876</v>
      </c>
    </row>
    <row r="3509" spans="1:11" x14ac:dyDescent="0.15">
      <c r="A3509" s="7" t="s">
        <v>2619</v>
      </c>
      <c r="B3509" s="66">
        <v>45576</v>
      </c>
      <c r="C3509" s="113" t="s">
        <v>2880</v>
      </c>
      <c r="D3509" s="126"/>
      <c r="E3509" s="91">
        <v>143.02000000000001</v>
      </c>
      <c r="F3509" s="91">
        <v>0</v>
      </c>
      <c r="G3509" s="92">
        <f t="shared" si="184"/>
        <v>306024.0799999981</v>
      </c>
      <c r="H3509" s="170"/>
      <c r="I3509" s="94">
        <f t="shared" si="183"/>
        <v>-143.02000000000001</v>
      </c>
      <c r="J3509" s="115">
        <f t="shared" si="185"/>
        <v>45596</v>
      </c>
      <c r="K3509" s="116" t="s">
        <v>1876</v>
      </c>
    </row>
    <row r="3510" spans="1:11" x14ac:dyDescent="0.15">
      <c r="A3510" s="7" t="s">
        <v>2619</v>
      </c>
      <c r="B3510" s="66">
        <v>45576</v>
      </c>
      <c r="C3510" s="113" t="s">
        <v>2880</v>
      </c>
      <c r="D3510" s="126"/>
      <c r="E3510" s="91">
        <v>157.5</v>
      </c>
      <c r="F3510" s="91">
        <v>0</v>
      </c>
      <c r="G3510" s="92">
        <f t="shared" si="184"/>
        <v>305866.5799999981</v>
      </c>
      <c r="H3510" s="170"/>
      <c r="I3510" s="94">
        <f t="shared" si="183"/>
        <v>-157.5</v>
      </c>
      <c r="J3510" s="115">
        <f t="shared" si="185"/>
        <v>45596</v>
      </c>
      <c r="K3510" s="116" t="s">
        <v>1876</v>
      </c>
    </row>
    <row r="3511" spans="1:11" x14ac:dyDescent="0.15">
      <c r="A3511" s="7" t="s">
        <v>2619</v>
      </c>
      <c r="B3511" s="66">
        <v>45576</v>
      </c>
      <c r="C3511" s="113" t="s">
        <v>2880</v>
      </c>
      <c r="D3511" s="126"/>
      <c r="E3511" s="91">
        <v>157.5</v>
      </c>
      <c r="F3511" s="91">
        <v>0</v>
      </c>
      <c r="G3511" s="92">
        <f t="shared" si="184"/>
        <v>305709.0799999981</v>
      </c>
      <c r="H3511" s="170"/>
      <c r="I3511" s="94">
        <f t="shared" si="183"/>
        <v>-157.5</v>
      </c>
      <c r="J3511" s="115">
        <f t="shared" si="185"/>
        <v>45596</v>
      </c>
      <c r="K3511" s="116" t="s">
        <v>1876</v>
      </c>
    </row>
    <row r="3512" spans="1:11" x14ac:dyDescent="0.15">
      <c r="A3512" s="7" t="s">
        <v>2619</v>
      </c>
      <c r="B3512" s="66">
        <v>45576</v>
      </c>
      <c r="C3512" s="113" t="s">
        <v>2880</v>
      </c>
      <c r="D3512" s="126"/>
      <c r="E3512" s="91">
        <v>157.5</v>
      </c>
      <c r="F3512" s="91">
        <v>0</v>
      </c>
      <c r="G3512" s="92">
        <f t="shared" si="184"/>
        <v>305551.5799999981</v>
      </c>
      <c r="H3512" s="170"/>
      <c r="I3512" s="94">
        <f t="shared" si="183"/>
        <v>-157.5</v>
      </c>
      <c r="J3512" s="115">
        <f t="shared" si="185"/>
        <v>45596</v>
      </c>
      <c r="K3512" s="116" t="s">
        <v>1876</v>
      </c>
    </row>
    <row r="3513" spans="1:11" x14ac:dyDescent="0.15">
      <c r="A3513" s="7" t="s">
        <v>2619</v>
      </c>
      <c r="B3513" s="66">
        <v>45576</v>
      </c>
      <c r="C3513" s="113" t="s">
        <v>2880</v>
      </c>
      <c r="D3513" s="126"/>
      <c r="E3513" s="91">
        <v>157.5</v>
      </c>
      <c r="F3513" s="91">
        <v>0</v>
      </c>
      <c r="G3513" s="92">
        <f t="shared" si="184"/>
        <v>305394.0799999981</v>
      </c>
      <c r="H3513" s="170"/>
      <c r="I3513" s="94">
        <f t="shared" si="183"/>
        <v>-157.5</v>
      </c>
      <c r="J3513" s="115">
        <f t="shared" si="185"/>
        <v>45596</v>
      </c>
      <c r="K3513" s="116" t="s">
        <v>1876</v>
      </c>
    </row>
    <row r="3514" spans="1:11" x14ac:dyDescent="0.15">
      <c r="A3514" s="7" t="s">
        <v>2619</v>
      </c>
      <c r="B3514" s="66">
        <v>45576</v>
      </c>
      <c r="C3514" s="113" t="s">
        <v>2880</v>
      </c>
      <c r="D3514" s="126"/>
      <c r="E3514" s="91">
        <v>166.04</v>
      </c>
      <c r="F3514" s="91">
        <v>0</v>
      </c>
      <c r="G3514" s="92">
        <f t="shared" si="184"/>
        <v>305228.03999999812</v>
      </c>
      <c r="H3514" s="170"/>
      <c r="I3514" s="94">
        <f t="shared" si="183"/>
        <v>-166.04</v>
      </c>
      <c r="J3514" s="115">
        <f t="shared" si="185"/>
        <v>45596</v>
      </c>
      <c r="K3514" s="116" t="s">
        <v>1876</v>
      </c>
    </row>
    <row r="3515" spans="1:11" x14ac:dyDescent="0.15">
      <c r="A3515" s="7" t="s">
        <v>2619</v>
      </c>
      <c r="B3515" s="66">
        <v>45576</v>
      </c>
      <c r="C3515" s="113" t="s">
        <v>2880</v>
      </c>
      <c r="D3515" s="126"/>
      <c r="E3515" s="91">
        <v>166.04</v>
      </c>
      <c r="F3515" s="91">
        <v>0</v>
      </c>
      <c r="G3515" s="92">
        <f t="shared" si="184"/>
        <v>305061.99999999814</v>
      </c>
      <c r="H3515" s="170"/>
      <c r="I3515" s="94">
        <f t="shared" si="183"/>
        <v>-166.04</v>
      </c>
      <c r="J3515" s="115">
        <f t="shared" si="185"/>
        <v>45596</v>
      </c>
      <c r="K3515" s="116" t="s">
        <v>1876</v>
      </c>
    </row>
    <row r="3516" spans="1:11" x14ac:dyDescent="0.15">
      <c r="A3516" s="7" t="s">
        <v>2619</v>
      </c>
      <c r="B3516" s="66">
        <v>45576</v>
      </c>
      <c r="C3516" s="113" t="s">
        <v>2880</v>
      </c>
      <c r="D3516" s="126"/>
      <c r="E3516" s="91">
        <v>175.5</v>
      </c>
      <c r="F3516" s="91">
        <v>0</v>
      </c>
      <c r="G3516" s="92">
        <f t="shared" si="184"/>
        <v>304886.49999999814</v>
      </c>
      <c r="H3516" s="170"/>
      <c r="I3516" s="94">
        <f t="shared" si="183"/>
        <v>-175.5</v>
      </c>
      <c r="J3516" s="115">
        <f t="shared" si="185"/>
        <v>45596</v>
      </c>
      <c r="K3516" s="116" t="s">
        <v>1876</v>
      </c>
    </row>
    <row r="3517" spans="1:11" x14ac:dyDescent="0.15">
      <c r="A3517" s="7" t="s">
        <v>2619</v>
      </c>
      <c r="B3517" s="66">
        <v>45576</v>
      </c>
      <c r="C3517" s="113" t="s">
        <v>2880</v>
      </c>
      <c r="D3517" s="126"/>
      <c r="E3517" s="91">
        <v>175.5</v>
      </c>
      <c r="F3517" s="91">
        <v>0</v>
      </c>
      <c r="G3517" s="92">
        <f t="shared" si="184"/>
        <v>304710.99999999814</v>
      </c>
      <c r="H3517" s="170"/>
      <c r="I3517" s="94">
        <f t="shared" si="183"/>
        <v>-175.5</v>
      </c>
      <c r="J3517" s="115">
        <f t="shared" si="185"/>
        <v>45596</v>
      </c>
      <c r="K3517" s="116" t="s">
        <v>1876</v>
      </c>
    </row>
    <row r="3518" spans="1:11" x14ac:dyDescent="0.15">
      <c r="A3518" s="7" t="s">
        <v>2619</v>
      </c>
      <c r="B3518" s="66">
        <v>45576</v>
      </c>
      <c r="C3518" s="113" t="s">
        <v>2880</v>
      </c>
      <c r="D3518" s="126"/>
      <c r="E3518" s="91">
        <v>189</v>
      </c>
      <c r="F3518" s="91">
        <v>0</v>
      </c>
      <c r="G3518" s="92">
        <f t="shared" si="184"/>
        <v>304521.99999999814</v>
      </c>
      <c r="H3518" s="170"/>
      <c r="I3518" s="94">
        <f t="shared" si="183"/>
        <v>-189</v>
      </c>
      <c r="J3518" s="115">
        <f t="shared" si="185"/>
        <v>45596</v>
      </c>
      <c r="K3518" s="116" t="s">
        <v>1876</v>
      </c>
    </row>
    <row r="3519" spans="1:11" x14ac:dyDescent="0.15">
      <c r="A3519" s="7" t="s">
        <v>2619</v>
      </c>
      <c r="B3519" s="66">
        <v>45576</v>
      </c>
      <c r="C3519" s="113" t="s">
        <v>2880</v>
      </c>
      <c r="D3519" s="126"/>
      <c r="E3519" s="91">
        <v>189</v>
      </c>
      <c r="F3519" s="91">
        <v>0</v>
      </c>
      <c r="G3519" s="92">
        <f t="shared" si="184"/>
        <v>304332.99999999814</v>
      </c>
      <c r="H3519" s="170"/>
      <c r="I3519" s="94">
        <f t="shared" si="183"/>
        <v>-189</v>
      </c>
      <c r="J3519" s="115">
        <f t="shared" si="185"/>
        <v>45596</v>
      </c>
      <c r="K3519" s="116" t="s">
        <v>1876</v>
      </c>
    </row>
    <row r="3520" spans="1:11" x14ac:dyDescent="0.15">
      <c r="A3520" s="7" t="s">
        <v>2619</v>
      </c>
      <c r="B3520" s="66">
        <v>45576</v>
      </c>
      <c r="C3520" s="113" t="s">
        <v>2880</v>
      </c>
      <c r="D3520" s="126"/>
      <c r="E3520" s="91">
        <v>225</v>
      </c>
      <c r="F3520" s="91">
        <v>0</v>
      </c>
      <c r="G3520" s="92">
        <f t="shared" si="184"/>
        <v>304107.99999999814</v>
      </c>
      <c r="H3520" s="170"/>
      <c r="I3520" s="94">
        <f t="shared" si="183"/>
        <v>-225</v>
      </c>
      <c r="J3520" s="115">
        <f t="shared" si="185"/>
        <v>45596</v>
      </c>
      <c r="K3520" s="116" t="s">
        <v>1876</v>
      </c>
    </row>
    <row r="3521" spans="1:11" x14ac:dyDescent="0.15">
      <c r="A3521" s="7" t="s">
        <v>2619</v>
      </c>
      <c r="B3521" s="66">
        <v>45576</v>
      </c>
      <c r="C3521" s="113" t="s">
        <v>2880</v>
      </c>
      <c r="D3521" s="126"/>
      <c r="E3521" s="91">
        <v>225</v>
      </c>
      <c r="F3521" s="91">
        <v>0</v>
      </c>
      <c r="G3521" s="92">
        <f t="shared" si="184"/>
        <v>303882.99999999814</v>
      </c>
      <c r="H3521" s="170"/>
      <c r="I3521" s="94">
        <f t="shared" si="183"/>
        <v>-225</v>
      </c>
      <c r="J3521" s="115">
        <f t="shared" si="185"/>
        <v>45596</v>
      </c>
      <c r="K3521" s="116" t="s">
        <v>1876</v>
      </c>
    </row>
    <row r="3522" spans="1:11" x14ac:dyDescent="0.15">
      <c r="A3522" s="7" t="s">
        <v>2619</v>
      </c>
      <c r="B3522" s="66">
        <v>45576</v>
      </c>
      <c r="C3522" s="113" t="s">
        <v>2880</v>
      </c>
      <c r="D3522" s="126"/>
      <c r="E3522" s="91">
        <v>225</v>
      </c>
      <c r="F3522" s="91">
        <v>0</v>
      </c>
      <c r="G3522" s="92">
        <f t="shared" si="184"/>
        <v>303657.99999999814</v>
      </c>
      <c r="H3522" s="170"/>
      <c r="I3522" s="94">
        <f t="shared" si="183"/>
        <v>-225</v>
      </c>
      <c r="J3522" s="115">
        <f t="shared" si="185"/>
        <v>45596</v>
      </c>
      <c r="K3522" s="116" t="s">
        <v>1876</v>
      </c>
    </row>
    <row r="3523" spans="1:11" x14ac:dyDescent="0.15">
      <c r="A3523" s="7" t="s">
        <v>2619</v>
      </c>
      <c r="B3523" s="66">
        <v>45576</v>
      </c>
      <c r="C3523" s="113" t="s">
        <v>2880</v>
      </c>
      <c r="D3523" s="126"/>
      <c r="E3523" s="91">
        <v>225</v>
      </c>
      <c r="F3523" s="91">
        <v>0</v>
      </c>
      <c r="G3523" s="92">
        <f t="shared" si="184"/>
        <v>303432.99999999814</v>
      </c>
      <c r="H3523" s="170"/>
      <c r="I3523" s="94">
        <f t="shared" si="183"/>
        <v>-225</v>
      </c>
      <c r="J3523" s="115">
        <f t="shared" si="185"/>
        <v>45596</v>
      </c>
      <c r="K3523" s="116" t="s">
        <v>1876</v>
      </c>
    </row>
    <row r="3524" spans="1:11" x14ac:dyDescent="0.15">
      <c r="A3524" s="7" t="s">
        <v>2619</v>
      </c>
      <c r="B3524" s="66">
        <v>45576</v>
      </c>
      <c r="C3524" s="113" t="s">
        <v>2880</v>
      </c>
      <c r="D3524" s="126"/>
      <c r="E3524" s="91">
        <v>225</v>
      </c>
      <c r="F3524" s="91">
        <v>0</v>
      </c>
      <c r="G3524" s="92">
        <f t="shared" si="184"/>
        <v>303207.99999999814</v>
      </c>
      <c r="H3524" s="170"/>
      <c r="I3524" s="94">
        <f t="shared" si="183"/>
        <v>-225</v>
      </c>
      <c r="J3524" s="115">
        <f t="shared" si="185"/>
        <v>45596</v>
      </c>
      <c r="K3524" s="116" t="s">
        <v>1876</v>
      </c>
    </row>
    <row r="3525" spans="1:11" x14ac:dyDescent="0.15">
      <c r="A3525" s="7" t="s">
        <v>2619</v>
      </c>
      <c r="B3525" s="66">
        <v>45576</v>
      </c>
      <c r="C3525" s="113" t="s">
        <v>2880</v>
      </c>
      <c r="D3525" s="126"/>
      <c r="E3525" s="91">
        <v>270</v>
      </c>
      <c r="F3525" s="91">
        <v>0</v>
      </c>
      <c r="G3525" s="92">
        <f t="shared" si="184"/>
        <v>302937.99999999814</v>
      </c>
      <c r="H3525" s="170"/>
      <c r="I3525" s="94">
        <f t="shared" si="183"/>
        <v>-270</v>
      </c>
      <c r="J3525" s="115">
        <f t="shared" si="185"/>
        <v>45596</v>
      </c>
      <c r="K3525" s="116" t="s">
        <v>1876</v>
      </c>
    </row>
    <row r="3526" spans="1:11" x14ac:dyDescent="0.15">
      <c r="A3526" s="7" t="s">
        <v>2619</v>
      </c>
      <c r="B3526" s="66">
        <v>45576</v>
      </c>
      <c r="C3526" s="113" t="s">
        <v>2880</v>
      </c>
      <c r="D3526" s="126"/>
      <c r="E3526" s="91">
        <v>270</v>
      </c>
      <c r="F3526" s="91">
        <v>0</v>
      </c>
      <c r="G3526" s="92">
        <f t="shared" si="184"/>
        <v>302667.99999999814</v>
      </c>
      <c r="H3526" s="170"/>
      <c r="I3526" s="94">
        <f t="shared" si="183"/>
        <v>-270</v>
      </c>
      <c r="J3526" s="115">
        <f t="shared" si="185"/>
        <v>45596</v>
      </c>
      <c r="K3526" s="116" t="s">
        <v>1876</v>
      </c>
    </row>
    <row r="3527" spans="1:11" x14ac:dyDescent="0.15">
      <c r="A3527" s="7" t="s">
        <v>2619</v>
      </c>
      <c r="B3527" s="66">
        <v>45576</v>
      </c>
      <c r="C3527" s="113" t="s">
        <v>2880</v>
      </c>
      <c r="D3527" s="126"/>
      <c r="E3527" s="91">
        <v>270</v>
      </c>
      <c r="F3527" s="91">
        <v>0</v>
      </c>
      <c r="G3527" s="92">
        <f t="shared" si="184"/>
        <v>302397.99999999814</v>
      </c>
      <c r="H3527" s="170"/>
      <c r="I3527" s="94">
        <f t="shared" ref="I3527:I3590" si="186">-E3527+F3527</f>
        <v>-270</v>
      </c>
      <c r="J3527" s="115">
        <f t="shared" si="185"/>
        <v>45596</v>
      </c>
      <c r="K3527" s="116" t="s">
        <v>1876</v>
      </c>
    </row>
    <row r="3528" spans="1:11" x14ac:dyDescent="0.15">
      <c r="A3528" s="7" t="s">
        <v>2619</v>
      </c>
      <c r="B3528" s="66">
        <v>45576</v>
      </c>
      <c r="C3528" s="113" t="s">
        <v>2880</v>
      </c>
      <c r="D3528" s="126"/>
      <c r="E3528" s="91">
        <v>270</v>
      </c>
      <c r="F3528" s="91">
        <v>0</v>
      </c>
      <c r="G3528" s="92">
        <f t="shared" si="184"/>
        <v>302127.99999999814</v>
      </c>
      <c r="H3528" s="170"/>
      <c r="I3528" s="94">
        <f t="shared" si="186"/>
        <v>-270</v>
      </c>
      <c r="J3528" s="115">
        <f t="shared" si="185"/>
        <v>45596</v>
      </c>
      <c r="K3528" s="116" t="s">
        <v>1876</v>
      </c>
    </row>
    <row r="3529" spans="1:11" x14ac:dyDescent="0.15">
      <c r="A3529" s="7" t="s">
        <v>2619</v>
      </c>
      <c r="B3529" s="66">
        <v>45576</v>
      </c>
      <c r="C3529" s="113" t="s">
        <v>2880</v>
      </c>
      <c r="D3529" s="126"/>
      <c r="E3529" s="91">
        <v>283.5</v>
      </c>
      <c r="F3529" s="91">
        <v>0</v>
      </c>
      <c r="G3529" s="92">
        <f t="shared" si="184"/>
        <v>301844.49999999814</v>
      </c>
      <c r="H3529" s="170"/>
      <c r="I3529" s="94">
        <f t="shared" si="186"/>
        <v>-283.5</v>
      </c>
      <c r="J3529" s="115">
        <f t="shared" si="185"/>
        <v>45596</v>
      </c>
      <c r="K3529" s="116" t="s">
        <v>1876</v>
      </c>
    </row>
    <row r="3530" spans="1:11" x14ac:dyDescent="0.15">
      <c r="A3530" s="7" t="s">
        <v>2619</v>
      </c>
      <c r="B3530" s="66">
        <v>45576</v>
      </c>
      <c r="C3530" s="113" t="s">
        <v>2880</v>
      </c>
      <c r="D3530" s="126"/>
      <c r="E3530" s="91">
        <v>378</v>
      </c>
      <c r="F3530" s="91">
        <v>0</v>
      </c>
      <c r="G3530" s="92">
        <f t="shared" si="184"/>
        <v>301466.49999999814</v>
      </c>
      <c r="H3530" s="170"/>
      <c r="I3530" s="94">
        <f t="shared" si="186"/>
        <v>-378</v>
      </c>
      <c r="J3530" s="115">
        <f t="shared" si="185"/>
        <v>45596</v>
      </c>
      <c r="K3530" s="116" t="s">
        <v>1876</v>
      </c>
    </row>
    <row r="3531" spans="1:11" x14ac:dyDescent="0.15">
      <c r="A3531" s="7" t="s">
        <v>2619</v>
      </c>
      <c r="B3531" s="66">
        <v>45576</v>
      </c>
      <c r="C3531" s="113" t="s">
        <v>2880</v>
      </c>
      <c r="D3531" s="126"/>
      <c r="E3531" s="91">
        <v>378</v>
      </c>
      <c r="F3531" s="91">
        <v>0</v>
      </c>
      <c r="G3531" s="92">
        <f t="shared" si="184"/>
        <v>301088.49999999814</v>
      </c>
      <c r="H3531" s="170"/>
      <c r="I3531" s="94">
        <f t="shared" si="186"/>
        <v>-378</v>
      </c>
      <c r="J3531" s="115">
        <f t="shared" si="185"/>
        <v>45596</v>
      </c>
      <c r="K3531" s="116" t="s">
        <v>1876</v>
      </c>
    </row>
    <row r="3532" spans="1:11" x14ac:dyDescent="0.15">
      <c r="A3532" s="7" t="s">
        <v>2619</v>
      </c>
      <c r="B3532" s="66">
        <v>45576</v>
      </c>
      <c r="C3532" s="113" t="s">
        <v>2880</v>
      </c>
      <c r="D3532" s="126"/>
      <c r="E3532" s="91">
        <v>445.5</v>
      </c>
      <c r="F3532" s="91">
        <v>0</v>
      </c>
      <c r="G3532" s="92">
        <f t="shared" si="184"/>
        <v>300642.99999999814</v>
      </c>
      <c r="H3532" s="170"/>
      <c r="I3532" s="94">
        <f t="shared" si="186"/>
        <v>-445.5</v>
      </c>
      <c r="J3532" s="115">
        <f t="shared" si="185"/>
        <v>45596</v>
      </c>
      <c r="K3532" s="116" t="s">
        <v>1876</v>
      </c>
    </row>
    <row r="3533" spans="1:11" x14ac:dyDescent="0.15">
      <c r="A3533" s="7" t="s">
        <v>2619</v>
      </c>
      <c r="B3533" s="66">
        <v>45576</v>
      </c>
      <c r="C3533" s="113" t="s">
        <v>2880</v>
      </c>
      <c r="D3533" s="126"/>
      <c r="E3533" s="91">
        <v>504.1</v>
      </c>
      <c r="F3533" s="91">
        <v>0</v>
      </c>
      <c r="G3533" s="92">
        <f t="shared" si="184"/>
        <v>300138.89999999816</v>
      </c>
      <c r="H3533" s="170"/>
      <c r="I3533" s="94">
        <f t="shared" si="186"/>
        <v>-504.1</v>
      </c>
      <c r="J3533" s="115">
        <f t="shared" si="185"/>
        <v>45596</v>
      </c>
      <c r="K3533" s="116" t="s">
        <v>1876</v>
      </c>
    </row>
    <row r="3534" spans="1:11" x14ac:dyDescent="0.15">
      <c r="A3534" s="7" t="s">
        <v>2619</v>
      </c>
      <c r="B3534" s="66">
        <v>45576</v>
      </c>
      <c r="C3534" s="113" t="s">
        <v>1892</v>
      </c>
      <c r="D3534" s="126" t="s">
        <v>3513</v>
      </c>
      <c r="E3534" s="91">
        <v>1811</v>
      </c>
      <c r="F3534" s="91">
        <v>0</v>
      </c>
      <c r="G3534" s="92">
        <f t="shared" si="184"/>
        <v>298327.89999999816</v>
      </c>
      <c r="H3534" s="170"/>
      <c r="I3534" s="94">
        <f t="shared" si="186"/>
        <v>-1811</v>
      </c>
      <c r="J3534" s="115">
        <f t="shared" si="185"/>
        <v>45596</v>
      </c>
      <c r="K3534" s="116" t="s">
        <v>1878</v>
      </c>
    </row>
    <row r="3535" spans="1:11" x14ac:dyDescent="0.15">
      <c r="A3535" s="7" t="s">
        <v>2619</v>
      </c>
      <c r="B3535" s="66">
        <v>45576</v>
      </c>
      <c r="C3535" s="113" t="s">
        <v>1892</v>
      </c>
      <c r="D3535" s="126" t="s">
        <v>4572</v>
      </c>
      <c r="E3535" s="91">
        <v>236.5</v>
      </c>
      <c r="F3535" s="91">
        <v>0</v>
      </c>
      <c r="G3535" s="92">
        <f t="shared" si="184"/>
        <v>298091.39999999816</v>
      </c>
      <c r="H3535" s="170"/>
      <c r="I3535" s="94">
        <f t="shared" si="186"/>
        <v>-236.5</v>
      </c>
      <c r="J3535" s="115">
        <f t="shared" si="185"/>
        <v>45596</v>
      </c>
      <c r="K3535" s="116" t="s">
        <v>1878</v>
      </c>
    </row>
    <row r="3536" spans="1:11" x14ac:dyDescent="0.15">
      <c r="A3536" s="7" t="s">
        <v>2619</v>
      </c>
      <c r="B3536" s="66">
        <v>45576</v>
      </c>
      <c r="C3536" s="113" t="s">
        <v>2884</v>
      </c>
      <c r="D3536" s="126"/>
      <c r="E3536" s="91">
        <v>50000</v>
      </c>
      <c r="F3536" s="91">
        <v>0</v>
      </c>
      <c r="G3536" s="92">
        <f t="shared" si="184"/>
        <v>248091.39999999816</v>
      </c>
      <c r="H3536" s="170"/>
      <c r="I3536" s="94">
        <f t="shared" si="186"/>
        <v>-50000</v>
      </c>
      <c r="J3536" s="115">
        <f t="shared" si="185"/>
        <v>45596</v>
      </c>
      <c r="K3536" s="116" t="s">
        <v>737</v>
      </c>
    </row>
    <row r="3537" spans="1:11" x14ac:dyDescent="0.15">
      <c r="A3537" s="7" t="s">
        <v>2619</v>
      </c>
      <c r="B3537" s="66">
        <v>45576</v>
      </c>
      <c r="C3537" s="113" t="s">
        <v>1892</v>
      </c>
      <c r="D3537" s="126" t="s">
        <v>3593</v>
      </c>
      <c r="E3537" s="91">
        <v>439</v>
      </c>
      <c r="F3537" s="91">
        <v>0</v>
      </c>
      <c r="G3537" s="92">
        <f t="shared" si="184"/>
        <v>247652.39999999816</v>
      </c>
      <c r="H3537" s="170"/>
      <c r="I3537" s="94">
        <f t="shared" si="186"/>
        <v>-439</v>
      </c>
      <c r="J3537" s="115">
        <f t="shared" si="185"/>
        <v>45596</v>
      </c>
      <c r="K3537" s="116" t="s">
        <v>1878</v>
      </c>
    </row>
    <row r="3538" spans="1:11" x14ac:dyDescent="0.15">
      <c r="A3538" s="7" t="s">
        <v>2619</v>
      </c>
      <c r="B3538" s="66">
        <v>45576</v>
      </c>
      <c r="C3538" s="113" t="s">
        <v>1909</v>
      </c>
      <c r="D3538" s="126" t="s">
        <v>4573</v>
      </c>
      <c r="E3538" s="91">
        <v>123.27</v>
      </c>
      <c r="F3538" s="91">
        <v>0</v>
      </c>
      <c r="G3538" s="92">
        <f t="shared" si="184"/>
        <v>247529.12999999817</v>
      </c>
      <c r="H3538" s="170"/>
      <c r="I3538" s="94">
        <f t="shared" si="186"/>
        <v>-123.27</v>
      </c>
      <c r="J3538" s="115">
        <f t="shared" si="185"/>
        <v>45596</v>
      </c>
      <c r="K3538" s="116" t="s">
        <v>1882</v>
      </c>
    </row>
    <row r="3539" spans="1:11" x14ac:dyDescent="0.15">
      <c r="A3539" s="7" t="s">
        <v>2620</v>
      </c>
      <c r="B3539" s="66">
        <v>45579</v>
      </c>
      <c r="C3539" s="113" t="s">
        <v>2098</v>
      </c>
      <c r="D3539" s="126" t="s">
        <v>4574</v>
      </c>
      <c r="E3539" s="91">
        <v>0</v>
      </c>
      <c r="F3539" s="91">
        <v>2198.35</v>
      </c>
      <c r="G3539" s="92">
        <f t="shared" si="184"/>
        <v>249727.47999999818</v>
      </c>
      <c r="H3539" s="170"/>
      <c r="I3539" s="94">
        <f t="shared" si="186"/>
        <v>2198.35</v>
      </c>
      <c r="J3539" s="115">
        <f t="shared" si="185"/>
        <v>45596</v>
      </c>
      <c r="K3539" s="116" t="s">
        <v>2175</v>
      </c>
    </row>
    <row r="3540" spans="1:11" x14ac:dyDescent="0.15">
      <c r="A3540" s="7" t="s">
        <v>2619</v>
      </c>
      <c r="B3540" s="66">
        <v>45580</v>
      </c>
      <c r="C3540" s="113" t="s">
        <v>3899</v>
      </c>
      <c r="D3540" s="126" t="s">
        <v>4575</v>
      </c>
      <c r="E3540" s="91">
        <v>4500</v>
      </c>
      <c r="F3540" s="91">
        <v>0</v>
      </c>
      <c r="G3540" s="92">
        <f t="shared" si="184"/>
        <v>245227.47999999818</v>
      </c>
      <c r="H3540" s="170"/>
      <c r="I3540" s="94">
        <f t="shared" si="186"/>
        <v>-4500</v>
      </c>
      <c r="J3540" s="115">
        <f t="shared" si="185"/>
        <v>45596</v>
      </c>
      <c r="K3540" s="116" t="s">
        <v>13</v>
      </c>
    </row>
    <row r="3541" spans="1:11" x14ac:dyDescent="0.15">
      <c r="A3541" s="7" t="s">
        <v>2619</v>
      </c>
      <c r="B3541" s="66">
        <v>45581</v>
      </c>
      <c r="C3541" s="113" t="s">
        <v>2056</v>
      </c>
      <c r="D3541" s="126" t="s">
        <v>4576</v>
      </c>
      <c r="E3541" s="91">
        <v>0</v>
      </c>
      <c r="F3541" s="91">
        <v>530</v>
      </c>
      <c r="G3541" s="92">
        <f t="shared" si="184"/>
        <v>245757.47999999818</v>
      </c>
      <c r="H3541" s="170"/>
      <c r="I3541" s="94">
        <f t="shared" si="186"/>
        <v>530</v>
      </c>
      <c r="J3541" s="115">
        <f t="shared" si="185"/>
        <v>45596</v>
      </c>
      <c r="K3541" s="116" t="s">
        <v>1866</v>
      </c>
    </row>
    <row r="3542" spans="1:11" x14ac:dyDescent="0.15">
      <c r="A3542" s="7" t="s">
        <v>2620</v>
      </c>
      <c r="B3542" s="66">
        <v>45581</v>
      </c>
      <c r="C3542" s="113" t="s">
        <v>2704</v>
      </c>
      <c r="D3542" s="126" t="s">
        <v>4577</v>
      </c>
      <c r="E3542" s="91">
        <v>0</v>
      </c>
      <c r="F3542" s="91">
        <v>5618.02</v>
      </c>
      <c r="G3542" s="92">
        <f t="shared" si="184"/>
        <v>251375.49999999817</v>
      </c>
      <c r="H3542" s="170"/>
      <c r="I3542" s="94">
        <f t="shared" si="186"/>
        <v>5618.02</v>
      </c>
      <c r="J3542" s="115">
        <f t="shared" si="185"/>
        <v>45596</v>
      </c>
      <c r="K3542" s="116" t="s">
        <v>2175</v>
      </c>
    </row>
    <row r="3543" spans="1:11" x14ac:dyDescent="0.15">
      <c r="A3543" s="7" t="s">
        <v>2620</v>
      </c>
      <c r="B3543" s="66">
        <v>45582</v>
      </c>
      <c r="C3543" s="113" t="s">
        <v>3099</v>
      </c>
      <c r="D3543" s="126" t="s">
        <v>4578</v>
      </c>
      <c r="E3543" s="91">
        <v>0</v>
      </c>
      <c r="F3543" s="91">
        <v>1987.28</v>
      </c>
      <c r="G3543" s="92">
        <f t="shared" si="184"/>
        <v>253362.77999999817</v>
      </c>
      <c r="H3543" s="170"/>
      <c r="I3543" s="94">
        <f t="shared" si="186"/>
        <v>1987.28</v>
      </c>
      <c r="J3543" s="115">
        <f t="shared" si="185"/>
        <v>45596</v>
      </c>
      <c r="K3543" s="116" t="s">
        <v>2175</v>
      </c>
    </row>
    <row r="3544" spans="1:11" x14ac:dyDescent="0.15">
      <c r="A3544" s="7" t="s">
        <v>2619</v>
      </c>
      <c r="B3544" s="66">
        <v>45582</v>
      </c>
      <c r="C3544" s="113" t="s">
        <v>3099</v>
      </c>
      <c r="D3544" s="126" t="s">
        <v>4388</v>
      </c>
      <c r="E3544" s="91">
        <v>1987.28</v>
      </c>
      <c r="F3544" s="91">
        <v>0</v>
      </c>
      <c r="G3544" s="92">
        <f t="shared" si="184"/>
        <v>251375.49999999817</v>
      </c>
      <c r="H3544" s="170"/>
      <c r="I3544" s="94">
        <f t="shared" si="186"/>
        <v>-1987.28</v>
      </c>
      <c r="J3544" s="115">
        <f t="shared" si="185"/>
        <v>45596</v>
      </c>
      <c r="K3544" s="116" t="s">
        <v>1866</v>
      </c>
    </row>
    <row r="3545" spans="1:11" x14ac:dyDescent="0.15">
      <c r="A3545" s="7" t="s">
        <v>2620</v>
      </c>
      <c r="B3545" s="66">
        <v>45583</v>
      </c>
      <c r="C3545" s="113" t="s">
        <v>4579</v>
      </c>
      <c r="D3545" s="126" t="s">
        <v>4580</v>
      </c>
      <c r="E3545" s="91">
        <v>400</v>
      </c>
      <c r="F3545" s="91">
        <v>0</v>
      </c>
      <c r="G3545" s="92">
        <f t="shared" si="184"/>
        <v>250975.49999999817</v>
      </c>
      <c r="H3545" s="170"/>
      <c r="I3545" s="94">
        <f t="shared" si="186"/>
        <v>-400</v>
      </c>
      <c r="J3545" s="115">
        <f t="shared" si="185"/>
        <v>45596</v>
      </c>
      <c r="K3545" s="116" t="s">
        <v>1879</v>
      </c>
    </row>
    <row r="3546" spans="1:11" x14ac:dyDescent="0.15">
      <c r="A3546" s="7" t="s">
        <v>2622</v>
      </c>
      <c r="B3546" s="66">
        <v>45586</v>
      </c>
      <c r="C3546" s="113" t="s">
        <v>1899</v>
      </c>
      <c r="D3546" s="126" t="s">
        <v>1900</v>
      </c>
      <c r="E3546" s="91">
        <v>812.06</v>
      </c>
      <c r="F3546" s="91">
        <v>0</v>
      </c>
      <c r="G3546" s="92">
        <f t="shared" si="184"/>
        <v>250163.43999999817</v>
      </c>
      <c r="H3546" s="170"/>
      <c r="I3546" s="94">
        <f t="shared" si="186"/>
        <v>-812.06</v>
      </c>
      <c r="J3546" s="115">
        <f t="shared" si="185"/>
        <v>45596</v>
      </c>
      <c r="K3546" s="116" t="s">
        <v>1873</v>
      </c>
    </row>
    <row r="3547" spans="1:11" x14ac:dyDescent="0.15">
      <c r="A3547" s="7" t="s">
        <v>2619</v>
      </c>
      <c r="B3547" s="66">
        <v>45586</v>
      </c>
      <c r="C3547" s="113" t="s">
        <v>2625</v>
      </c>
      <c r="D3547" s="126" t="s">
        <v>4581</v>
      </c>
      <c r="E3547" s="91">
        <v>0</v>
      </c>
      <c r="F3547" s="91">
        <v>532.61</v>
      </c>
      <c r="G3547" s="92">
        <f t="shared" si="184"/>
        <v>250696.04999999815</v>
      </c>
      <c r="H3547" s="170"/>
      <c r="I3547" s="94">
        <f t="shared" si="186"/>
        <v>532.61</v>
      </c>
      <c r="J3547" s="115">
        <f t="shared" si="185"/>
        <v>45596</v>
      </c>
      <c r="K3547" s="116" t="s">
        <v>1866</v>
      </c>
    </row>
    <row r="3548" spans="1:11" x14ac:dyDescent="0.15">
      <c r="A3548" s="7" t="s">
        <v>2619</v>
      </c>
      <c r="B3548" s="66">
        <v>45586</v>
      </c>
      <c r="C3548" s="113" t="s">
        <v>2625</v>
      </c>
      <c r="D3548" s="126" t="s">
        <v>4582</v>
      </c>
      <c r="E3548" s="91">
        <v>0</v>
      </c>
      <c r="F3548" s="91">
        <v>67.39</v>
      </c>
      <c r="G3548" s="92">
        <f t="shared" si="184"/>
        <v>250763.43999999817</v>
      </c>
      <c r="H3548" s="170"/>
      <c r="I3548" s="94">
        <f t="shared" si="186"/>
        <v>67.39</v>
      </c>
      <c r="J3548" s="115">
        <f t="shared" si="185"/>
        <v>45596</v>
      </c>
      <c r="K3548" s="116" t="s">
        <v>1866</v>
      </c>
    </row>
    <row r="3549" spans="1:11" x14ac:dyDescent="0.15">
      <c r="A3549" s="7" t="s">
        <v>2619</v>
      </c>
      <c r="B3549" s="66">
        <v>45586</v>
      </c>
      <c r="C3549" s="113" t="s">
        <v>1870</v>
      </c>
      <c r="D3549" s="126"/>
      <c r="E3549" s="91">
        <v>0</v>
      </c>
      <c r="F3549" s="91">
        <v>5000</v>
      </c>
      <c r="G3549" s="92">
        <f t="shared" si="184"/>
        <v>255763.43999999817</v>
      </c>
      <c r="H3549" s="170"/>
      <c r="I3549" s="94">
        <f t="shared" si="186"/>
        <v>5000</v>
      </c>
      <c r="J3549" s="115">
        <f t="shared" si="185"/>
        <v>45596</v>
      </c>
      <c r="K3549" s="116" t="s">
        <v>1866</v>
      </c>
    </row>
    <row r="3550" spans="1:11" x14ac:dyDescent="0.15">
      <c r="A3550" s="7" t="s">
        <v>2619</v>
      </c>
      <c r="B3550" s="66">
        <v>45586</v>
      </c>
      <c r="C3550" s="113" t="s">
        <v>1870</v>
      </c>
      <c r="D3550" s="126"/>
      <c r="E3550" s="91">
        <v>5000</v>
      </c>
      <c r="F3550" s="91">
        <v>0</v>
      </c>
      <c r="G3550" s="92">
        <f t="shared" si="184"/>
        <v>250763.43999999817</v>
      </c>
      <c r="H3550" s="170"/>
      <c r="I3550" s="94">
        <f t="shared" si="186"/>
        <v>-5000</v>
      </c>
      <c r="J3550" s="115">
        <f t="shared" si="185"/>
        <v>45596</v>
      </c>
      <c r="K3550" s="116" t="s">
        <v>1866</v>
      </c>
    </row>
    <row r="3551" spans="1:11" x14ac:dyDescent="0.15">
      <c r="A3551" s="7" t="s">
        <v>2619</v>
      </c>
      <c r="B3551" s="66">
        <v>45586</v>
      </c>
      <c r="C3551" s="113" t="s">
        <v>2064</v>
      </c>
      <c r="D3551" s="126" t="s">
        <v>4583</v>
      </c>
      <c r="E3551" s="91">
        <v>0</v>
      </c>
      <c r="F3551" s="91">
        <v>3320.23</v>
      </c>
      <c r="G3551" s="92">
        <f t="shared" si="184"/>
        <v>254083.66999999818</v>
      </c>
      <c r="H3551" s="170"/>
      <c r="I3551" s="94">
        <f t="shared" si="186"/>
        <v>3320.23</v>
      </c>
      <c r="J3551" s="115">
        <f t="shared" si="185"/>
        <v>45596</v>
      </c>
      <c r="K3551" s="116" t="s">
        <v>1866</v>
      </c>
    </row>
    <row r="3552" spans="1:11" x14ac:dyDescent="0.15">
      <c r="A3552" s="7" t="s">
        <v>2619</v>
      </c>
      <c r="B3552" s="66">
        <v>45586</v>
      </c>
      <c r="C3552" s="113" t="s">
        <v>2064</v>
      </c>
      <c r="D3552" s="126" t="s">
        <v>4583</v>
      </c>
      <c r="E3552" s="91">
        <v>0</v>
      </c>
      <c r="F3552" s="91">
        <v>3986.46</v>
      </c>
      <c r="G3552" s="92">
        <f t="shared" si="184"/>
        <v>258070.12999999817</v>
      </c>
      <c r="H3552" s="170"/>
      <c r="I3552" s="94">
        <f t="shared" si="186"/>
        <v>3986.46</v>
      </c>
      <c r="J3552" s="115">
        <f t="shared" si="185"/>
        <v>45596</v>
      </c>
      <c r="K3552" s="116" t="s">
        <v>1866</v>
      </c>
    </row>
    <row r="3553" spans="1:11" x14ac:dyDescent="0.15">
      <c r="A3553" s="7" t="s">
        <v>2619</v>
      </c>
      <c r="B3553" s="66">
        <v>45586</v>
      </c>
      <c r="C3553" s="113" t="s">
        <v>2064</v>
      </c>
      <c r="D3553" s="126" t="s">
        <v>4583</v>
      </c>
      <c r="E3553" s="91">
        <v>0</v>
      </c>
      <c r="F3553" s="91">
        <v>3986.46</v>
      </c>
      <c r="G3553" s="92">
        <f t="shared" si="184"/>
        <v>262056.58999999816</v>
      </c>
      <c r="H3553" s="170"/>
      <c r="I3553" s="94">
        <f t="shared" si="186"/>
        <v>3986.46</v>
      </c>
      <c r="J3553" s="115">
        <f t="shared" si="185"/>
        <v>45596</v>
      </c>
      <c r="K3553" s="116" t="s">
        <v>1866</v>
      </c>
    </row>
    <row r="3554" spans="1:11" x14ac:dyDescent="0.15">
      <c r="A3554" s="7" t="s">
        <v>2619</v>
      </c>
      <c r="B3554" s="66">
        <v>45586</v>
      </c>
      <c r="C3554" s="113" t="s">
        <v>1870</v>
      </c>
      <c r="D3554" s="126"/>
      <c r="E3554" s="91">
        <v>1573.96</v>
      </c>
      <c r="F3554" s="91">
        <v>0</v>
      </c>
      <c r="G3554" s="92">
        <f t="shared" si="184"/>
        <v>260482.62999999817</v>
      </c>
      <c r="H3554" s="170"/>
      <c r="I3554" s="94">
        <f t="shared" si="186"/>
        <v>-1573.96</v>
      </c>
      <c r="J3554" s="115">
        <f t="shared" si="185"/>
        <v>45596</v>
      </c>
      <c r="K3554" s="116" t="s">
        <v>1866</v>
      </c>
    </row>
    <row r="3555" spans="1:11" x14ac:dyDescent="0.15">
      <c r="A3555" s="7" t="s">
        <v>2619</v>
      </c>
      <c r="B3555" s="66">
        <v>45586</v>
      </c>
      <c r="C3555" s="113" t="s">
        <v>1870</v>
      </c>
      <c r="D3555" s="126"/>
      <c r="E3555" s="91">
        <v>1889.78</v>
      </c>
      <c r="F3555" s="91">
        <v>0</v>
      </c>
      <c r="G3555" s="92">
        <f t="shared" si="184"/>
        <v>258592.84999999817</v>
      </c>
      <c r="H3555" s="170"/>
      <c r="I3555" s="94">
        <f t="shared" si="186"/>
        <v>-1889.78</v>
      </c>
      <c r="J3555" s="115">
        <f t="shared" si="185"/>
        <v>45596</v>
      </c>
      <c r="K3555" s="116" t="s">
        <v>1866</v>
      </c>
    </row>
    <row r="3556" spans="1:11" x14ac:dyDescent="0.15">
      <c r="A3556" s="7" t="s">
        <v>2619</v>
      </c>
      <c r="B3556" s="66">
        <v>45587</v>
      </c>
      <c r="C3556" s="113" t="s">
        <v>2004</v>
      </c>
      <c r="D3556" s="126" t="s">
        <v>4584</v>
      </c>
      <c r="E3556" s="91">
        <v>0</v>
      </c>
      <c r="F3556" s="91">
        <v>1500</v>
      </c>
      <c r="G3556" s="92">
        <f t="shared" si="184"/>
        <v>260092.84999999817</v>
      </c>
      <c r="H3556" s="170"/>
      <c r="I3556" s="94">
        <f t="shared" si="186"/>
        <v>1500</v>
      </c>
      <c r="J3556" s="115">
        <f t="shared" si="185"/>
        <v>45596</v>
      </c>
      <c r="K3556" s="116" t="s">
        <v>1866</v>
      </c>
    </row>
    <row r="3557" spans="1:11" x14ac:dyDescent="0.15">
      <c r="A3557" s="7" t="s">
        <v>2619</v>
      </c>
      <c r="B3557" s="66">
        <v>45587</v>
      </c>
      <c r="C3557" s="113" t="s">
        <v>3810</v>
      </c>
      <c r="D3557" s="126" t="s">
        <v>4585</v>
      </c>
      <c r="E3557" s="91">
        <v>0</v>
      </c>
      <c r="F3557" s="91">
        <v>400</v>
      </c>
      <c r="G3557" s="92">
        <f t="shared" si="184"/>
        <v>260492.84999999817</v>
      </c>
      <c r="H3557" s="170"/>
      <c r="I3557" s="94">
        <f t="shared" si="186"/>
        <v>400</v>
      </c>
      <c r="J3557" s="115">
        <f t="shared" si="185"/>
        <v>45596</v>
      </c>
      <c r="K3557" s="116" t="s">
        <v>1866</v>
      </c>
    </row>
    <row r="3558" spans="1:11" x14ac:dyDescent="0.15">
      <c r="A3558" s="7" t="s">
        <v>2619</v>
      </c>
      <c r="B3558" s="66">
        <v>45587</v>
      </c>
      <c r="C3558" s="113" t="s">
        <v>3810</v>
      </c>
      <c r="D3558" s="126" t="s">
        <v>4586</v>
      </c>
      <c r="E3558" s="91">
        <v>0</v>
      </c>
      <c r="F3558" s="91">
        <v>400</v>
      </c>
      <c r="G3558" s="92">
        <f t="shared" si="184"/>
        <v>260892.84999999817</v>
      </c>
      <c r="H3558" s="170"/>
      <c r="I3558" s="94">
        <f t="shared" si="186"/>
        <v>400</v>
      </c>
      <c r="J3558" s="115">
        <f t="shared" si="185"/>
        <v>45596</v>
      </c>
      <c r="K3558" s="116" t="s">
        <v>1866</v>
      </c>
    </row>
    <row r="3559" spans="1:11" x14ac:dyDescent="0.15">
      <c r="A3559" s="7" t="s">
        <v>2619</v>
      </c>
      <c r="B3559" s="66">
        <v>45589</v>
      </c>
      <c r="C3559" s="113" t="s">
        <v>2006</v>
      </c>
      <c r="D3559" s="126" t="s">
        <v>4587</v>
      </c>
      <c r="E3559" s="91">
        <v>0</v>
      </c>
      <c r="F3559" s="91">
        <v>1000</v>
      </c>
      <c r="G3559" s="92">
        <f t="shared" si="184"/>
        <v>261892.84999999817</v>
      </c>
      <c r="H3559" s="170"/>
      <c r="I3559" s="94">
        <f t="shared" si="186"/>
        <v>1000</v>
      </c>
      <c r="J3559" s="115">
        <f t="shared" si="185"/>
        <v>45596</v>
      </c>
      <c r="K3559" s="116" t="s">
        <v>1866</v>
      </c>
    </row>
    <row r="3560" spans="1:11" x14ac:dyDescent="0.15">
      <c r="A3560" s="7" t="s">
        <v>2619</v>
      </c>
      <c r="B3560" s="66">
        <v>45589</v>
      </c>
      <c r="C3560" s="113" t="s">
        <v>2006</v>
      </c>
      <c r="D3560" s="126" t="s">
        <v>4588</v>
      </c>
      <c r="E3560" s="91">
        <v>0</v>
      </c>
      <c r="F3560" s="91">
        <v>1000</v>
      </c>
      <c r="G3560" s="92">
        <f t="shared" ref="G3560:G3623" si="187">G3559+F3560-E3560</f>
        <v>262892.84999999817</v>
      </c>
      <c r="H3560" s="170"/>
      <c r="I3560" s="94">
        <f t="shared" si="186"/>
        <v>1000</v>
      </c>
      <c r="J3560" s="115">
        <f t="shared" ref="J3560:J3623" si="188">EOMONTH(B3560,0)</f>
        <v>45596</v>
      </c>
      <c r="K3560" s="116" t="s">
        <v>1866</v>
      </c>
    </row>
    <row r="3561" spans="1:11" x14ac:dyDescent="0.15">
      <c r="A3561" s="7" t="s">
        <v>2619</v>
      </c>
      <c r="B3561" s="66">
        <v>45590</v>
      </c>
      <c r="C3561" s="113" t="s">
        <v>3123</v>
      </c>
      <c r="D3561" s="126" t="s">
        <v>4589</v>
      </c>
      <c r="E3561" s="91">
        <v>0</v>
      </c>
      <c r="F3561" s="91">
        <v>1500</v>
      </c>
      <c r="G3561" s="92">
        <f t="shared" si="187"/>
        <v>264392.84999999817</v>
      </c>
      <c r="H3561" s="170"/>
      <c r="I3561" s="94">
        <f t="shared" si="186"/>
        <v>1500</v>
      </c>
      <c r="J3561" s="115">
        <f t="shared" si="188"/>
        <v>45596</v>
      </c>
      <c r="K3561" s="116" t="s">
        <v>1866</v>
      </c>
    </row>
    <row r="3562" spans="1:11" x14ac:dyDescent="0.15">
      <c r="A3562" s="7" t="s">
        <v>2619</v>
      </c>
      <c r="B3562" s="66">
        <v>45590</v>
      </c>
      <c r="C3562" s="113" t="s">
        <v>2062</v>
      </c>
      <c r="D3562" s="126" t="s">
        <v>4590</v>
      </c>
      <c r="E3562" s="91">
        <v>0</v>
      </c>
      <c r="F3562" s="91">
        <v>2000</v>
      </c>
      <c r="G3562" s="92">
        <f t="shared" si="187"/>
        <v>266392.84999999817</v>
      </c>
      <c r="H3562" s="170"/>
      <c r="I3562" s="94">
        <f t="shared" si="186"/>
        <v>2000</v>
      </c>
      <c r="J3562" s="115">
        <f t="shared" si="188"/>
        <v>45596</v>
      </c>
      <c r="K3562" s="116" t="s">
        <v>1866</v>
      </c>
    </row>
    <row r="3563" spans="1:11" x14ac:dyDescent="0.15">
      <c r="A3563" s="7" t="s">
        <v>2619</v>
      </c>
      <c r="B3563" s="66">
        <v>45590</v>
      </c>
      <c r="C3563" s="113" t="s">
        <v>3123</v>
      </c>
      <c r="D3563" s="126" t="s">
        <v>4591</v>
      </c>
      <c r="E3563" s="91">
        <v>0</v>
      </c>
      <c r="F3563" s="91">
        <v>1500</v>
      </c>
      <c r="G3563" s="92">
        <f t="shared" si="187"/>
        <v>267892.84999999817</v>
      </c>
      <c r="H3563" s="170"/>
      <c r="I3563" s="94">
        <f t="shared" si="186"/>
        <v>1500</v>
      </c>
      <c r="J3563" s="115">
        <f t="shared" si="188"/>
        <v>45596</v>
      </c>
      <c r="K3563" s="116" t="s">
        <v>1866</v>
      </c>
    </row>
    <row r="3564" spans="1:11" x14ac:dyDescent="0.15">
      <c r="A3564" s="7" t="s">
        <v>2619</v>
      </c>
      <c r="B3564" s="66">
        <v>45590</v>
      </c>
      <c r="C3564" s="113" t="s">
        <v>1912</v>
      </c>
      <c r="D3564" s="126" t="s">
        <v>4592</v>
      </c>
      <c r="E3564" s="91">
        <v>5835.46</v>
      </c>
      <c r="F3564" s="91">
        <v>0</v>
      </c>
      <c r="G3564" s="92">
        <f t="shared" si="187"/>
        <v>262057.38999999818</v>
      </c>
      <c r="H3564" s="170"/>
      <c r="I3564" s="94">
        <f t="shared" si="186"/>
        <v>-5835.46</v>
      </c>
      <c r="J3564" s="115">
        <f t="shared" si="188"/>
        <v>45596</v>
      </c>
      <c r="K3564" s="116" t="s">
        <v>1877</v>
      </c>
    </row>
    <row r="3565" spans="1:11" x14ac:dyDescent="0.15">
      <c r="A3565" s="7" t="s">
        <v>2620</v>
      </c>
      <c r="B3565" s="66">
        <v>45590</v>
      </c>
      <c r="C3565" s="113" t="s">
        <v>2197</v>
      </c>
      <c r="D3565" s="126" t="s">
        <v>4593</v>
      </c>
      <c r="E3565" s="91">
        <v>2291.42</v>
      </c>
      <c r="F3565" s="91">
        <v>0</v>
      </c>
      <c r="G3565" s="92">
        <f t="shared" si="187"/>
        <v>259765.96999999817</v>
      </c>
      <c r="H3565" s="170"/>
      <c r="I3565" s="94">
        <f t="shared" si="186"/>
        <v>-2291.42</v>
      </c>
      <c r="J3565" s="115">
        <f t="shared" si="188"/>
        <v>45596</v>
      </c>
      <c r="K3565" s="116" t="s">
        <v>1872</v>
      </c>
    </row>
    <row r="3566" spans="1:11" x14ac:dyDescent="0.15">
      <c r="A3566" s="7" t="s">
        <v>2620</v>
      </c>
      <c r="B3566" s="66">
        <v>45590</v>
      </c>
      <c r="C3566" s="113" t="s">
        <v>2197</v>
      </c>
      <c r="D3566" s="126" t="s">
        <v>4594</v>
      </c>
      <c r="E3566" s="91">
        <v>3816.72</v>
      </c>
      <c r="F3566" s="91">
        <v>0</v>
      </c>
      <c r="G3566" s="92">
        <f t="shared" si="187"/>
        <v>255949.24999999817</v>
      </c>
      <c r="H3566" s="170"/>
      <c r="I3566" s="94">
        <f t="shared" si="186"/>
        <v>-3816.72</v>
      </c>
      <c r="J3566" s="115">
        <f t="shared" si="188"/>
        <v>45596</v>
      </c>
      <c r="K3566" s="116" t="s">
        <v>1872</v>
      </c>
    </row>
    <row r="3567" spans="1:11" x14ac:dyDescent="0.15">
      <c r="A3567" s="7" t="s">
        <v>2620</v>
      </c>
      <c r="B3567" s="66">
        <v>45590</v>
      </c>
      <c r="C3567" s="113" t="s">
        <v>2062</v>
      </c>
      <c r="D3567" s="126" t="s">
        <v>4595</v>
      </c>
      <c r="E3567" s="91">
        <v>0</v>
      </c>
      <c r="F3567" s="91">
        <v>1172.46</v>
      </c>
      <c r="G3567" s="92">
        <f t="shared" si="187"/>
        <v>257121.70999999816</v>
      </c>
      <c r="H3567" s="170"/>
      <c r="I3567" s="94">
        <f t="shared" si="186"/>
        <v>1172.46</v>
      </c>
      <c r="J3567" s="115">
        <f t="shared" si="188"/>
        <v>45596</v>
      </c>
      <c r="K3567" s="116" t="s">
        <v>2175</v>
      </c>
    </row>
    <row r="3568" spans="1:11" x14ac:dyDescent="0.15">
      <c r="A3568" s="7" t="s">
        <v>2622</v>
      </c>
      <c r="B3568" s="66">
        <v>45593</v>
      </c>
      <c r="C3568" s="113" t="s">
        <v>2144</v>
      </c>
      <c r="D3568" s="126" t="s">
        <v>4596</v>
      </c>
      <c r="E3568" s="91">
        <v>291.60000000000002</v>
      </c>
      <c r="F3568" s="91">
        <v>0</v>
      </c>
      <c r="G3568" s="92">
        <f t="shared" si="187"/>
        <v>256830.10999999815</v>
      </c>
      <c r="H3568" s="170"/>
      <c r="I3568" s="94">
        <f t="shared" si="186"/>
        <v>-291.60000000000002</v>
      </c>
      <c r="J3568" s="115">
        <f t="shared" si="188"/>
        <v>45596</v>
      </c>
      <c r="K3568" s="116" t="s">
        <v>1877</v>
      </c>
    </row>
    <row r="3569" spans="1:11" x14ac:dyDescent="0.15">
      <c r="A3569" s="7" t="s">
        <v>2622</v>
      </c>
      <c r="B3569" s="66">
        <v>45593</v>
      </c>
      <c r="C3569" s="113" t="s">
        <v>3408</v>
      </c>
      <c r="D3569" s="126" t="s">
        <v>4597</v>
      </c>
      <c r="E3569" s="91">
        <v>8724.36</v>
      </c>
      <c r="F3569" s="91">
        <v>0</v>
      </c>
      <c r="G3569" s="92">
        <f t="shared" si="187"/>
        <v>248105.74999999814</v>
      </c>
      <c r="H3569" s="170"/>
      <c r="I3569" s="94">
        <f t="shared" si="186"/>
        <v>-8724.36</v>
      </c>
      <c r="J3569" s="115">
        <f t="shared" si="188"/>
        <v>45596</v>
      </c>
      <c r="K3569" s="116" t="s">
        <v>1875</v>
      </c>
    </row>
    <row r="3570" spans="1:11" x14ac:dyDescent="0.15">
      <c r="A3570" s="7" t="s">
        <v>2622</v>
      </c>
      <c r="B3570" s="66">
        <v>45593</v>
      </c>
      <c r="C3570" s="113" t="s">
        <v>2066</v>
      </c>
      <c r="D3570" s="126" t="s">
        <v>4598</v>
      </c>
      <c r="E3570" s="91">
        <v>0</v>
      </c>
      <c r="F3570" s="91">
        <v>1524.6</v>
      </c>
      <c r="G3570" s="92">
        <f t="shared" si="187"/>
        <v>249630.34999999814</v>
      </c>
      <c r="H3570" s="170"/>
      <c r="I3570" s="94">
        <f t="shared" si="186"/>
        <v>1524.6</v>
      </c>
      <c r="J3570" s="115">
        <f t="shared" si="188"/>
        <v>45596</v>
      </c>
      <c r="K3570" s="116" t="s">
        <v>1868</v>
      </c>
    </row>
    <row r="3571" spans="1:11" x14ac:dyDescent="0.15">
      <c r="A3571" s="7" t="s">
        <v>2620</v>
      </c>
      <c r="B3571" s="66">
        <v>45593</v>
      </c>
      <c r="C3571" s="113" t="s">
        <v>2643</v>
      </c>
      <c r="D3571" s="126" t="s">
        <v>4599</v>
      </c>
      <c r="E3571" s="91">
        <v>0</v>
      </c>
      <c r="F3571" s="91">
        <v>5276.05</v>
      </c>
      <c r="G3571" s="92">
        <f t="shared" si="187"/>
        <v>254906.39999999813</v>
      </c>
      <c r="H3571" s="170"/>
      <c r="I3571" s="94">
        <f t="shared" si="186"/>
        <v>5276.05</v>
      </c>
      <c r="J3571" s="115">
        <f t="shared" si="188"/>
        <v>45596</v>
      </c>
      <c r="K3571" s="116" t="s">
        <v>2175</v>
      </c>
    </row>
    <row r="3572" spans="1:11" x14ac:dyDescent="0.15">
      <c r="A3572" s="7" t="s">
        <v>2619</v>
      </c>
      <c r="B3572" s="66">
        <v>45593</v>
      </c>
      <c r="C3572" s="113" t="s">
        <v>2643</v>
      </c>
      <c r="D3572" s="126" t="s">
        <v>4600</v>
      </c>
      <c r="E3572" s="91">
        <v>0</v>
      </c>
      <c r="F3572" s="91">
        <v>11500</v>
      </c>
      <c r="G3572" s="92">
        <f t="shared" si="187"/>
        <v>266406.39999999816</v>
      </c>
      <c r="H3572" s="170"/>
      <c r="I3572" s="94">
        <f t="shared" si="186"/>
        <v>11500</v>
      </c>
      <c r="J3572" s="115">
        <f t="shared" si="188"/>
        <v>45596</v>
      </c>
      <c r="K3572" s="116" t="s">
        <v>1866</v>
      </c>
    </row>
    <row r="3573" spans="1:11" x14ac:dyDescent="0.15">
      <c r="A3573" s="7" t="s">
        <v>2619</v>
      </c>
      <c r="B3573" s="66">
        <v>45593</v>
      </c>
      <c r="C3573" s="113" t="s">
        <v>2064</v>
      </c>
      <c r="D3573" s="126" t="s">
        <v>4583</v>
      </c>
      <c r="E3573" s="91">
        <v>0</v>
      </c>
      <c r="F3573" s="91">
        <v>427.72</v>
      </c>
      <c r="G3573" s="92">
        <f t="shared" si="187"/>
        <v>266834.11999999813</v>
      </c>
      <c r="H3573" s="170"/>
      <c r="I3573" s="94">
        <f t="shared" si="186"/>
        <v>427.72</v>
      </c>
      <c r="J3573" s="115">
        <f t="shared" si="188"/>
        <v>45596</v>
      </c>
      <c r="K3573" s="116" t="s">
        <v>1866</v>
      </c>
    </row>
    <row r="3574" spans="1:11" x14ac:dyDescent="0.15">
      <c r="A3574" s="7" t="s">
        <v>2619</v>
      </c>
      <c r="B3574" s="66">
        <v>45593</v>
      </c>
      <c r="C3574" s="113" t="s">
        <v>2064</v>
      </c>
      <c r="D3574" s="126" t="s">
        <v>4583</v>
      </c>
      <c r="E3574" s="91">
        <v>0</v>
      </c>
      <c r="F3574" s="91">
        <v>513.54</v>
      </c>
      <c r="G3574" s="92">
        <f t="shared" si="187"/>
        <v>267347.65999999811</v>
      </c>
      <c r="H3574" s="170"/>
      <c r="I3574" s="94">
        <f t="shared" si="186"/>
        <v>513.54</v>
      </c>
      <c r="J3574" s="115">
        <f t="shared" si="188"/>
        <v>45596</v>
      </c>
      <c r="K3574" s="116" t="s">
        <v>1866</v>
      </c>
    </row>
    <row r="3575" spans="1:11" x14ac:dyDescent="0.15">
      <c r="A3575" s="7" t="s">
        <v>2619</v>
      </c>
      <c r="B3575" s="66">
        <v>45593</v>
      </c>
      <c r="C3575" s="113" t="s">
        <v>2064</v>
      </c>
      <c r="D3575" s="126" t="s">
        <v>4583</v>
      </c>
      <c r="E3575" s="91">
        <v>0</v>
      </c>
      <c r="F3575" s="91">
        <v>513.54</v>
      </c>
      <c r="G3575" s="92">
        <f t="shared" si="187"/>
        <v>267861.19999999809</v>
      </c>
      <c r="H3575" s="170"/>
      <c r="I3575" s="94">
        <f t="shared" si="186"/>
        <v>513.54</v>
      </c>
      <c r="J3575" s="115">
        <f t="shared" si="188"/>
        <v>45596</v>
      </c>
      <c r="K3575" s="116" t="s">
        <v>1866</v>
      </c>
    </row>
    <row r="3576" spans="1:11" x14ac:dyDescent="0.15">
      <c r="A3576" s="7" t="s">
        <v>2619</v>
      </c>
      <c r="B3576" s="66">
        <v>45593</v>
      </c>
      <c r="C3576" s="113" t="s">
        <v>2062</v>
      </c>
      <c r="D3576" s="126" t="s">
        <v>4601</v>
      </c>
      <c r="E3576" s="91">
        <v>0</v>
      </c>
      <c r="F3576" s="91">
        <v>2000</v>
      </c>
      <c r="G3576" s="92">
        <f t="shared" si="187"/>
        <v>269861.19999999809</v>
      </c>
      <c r="H3576" s="170"/>
      <c r="I3576" s="94">
        <f t="shared" si="186"/>
        <v>2000</v>
      </c>
      <c r="J3576" s="115">
        <f t="shared" si="188"/>
        <v>45596</v>
      </c>
      <c r="K3576" s="116" t="s">
        <v>1866</v>
      </c>
    </row>
    <row r="3577" spans="1:11" x14ac:dyDescent="0.15">
      <c r="A3577" s="7" t="s">
        <v>2619</v>
      </c>
      <c r="B3577" s="66">
        <v>45593</v>
      </c>
      <c r="C3577" s="113" t="s">
        <v>2905</v>
      </c>
      <c r="D3577" s="126" t="s">
        <v>4602</v>
      </c>
      <c r="E3577" s="91">
        <v>2136.6</v>
      </c>
      <c r="F3577" s="91">
        <v>0</v>
      </c>
      <c r="G3577" s="92">
        <f t="shared" si="187"/>
        <v>267724.59999999811</v>
      </c>
      <c r="H3577" s="170"/>
      <c r="I3577" s="94">
        <f t="shared" si="186"/>
        <v>-2136.6</v>
      </c>
      <c r="J3577" s="115">
        <f t="shared" si="188"/>
        <v>45596</v>
      </c>
      <c r="K3577" s="116" t="s">
        <v>13</v>
      </c>
    </row>
    <row r="3578" spans="1:11" x14ac:dyDescent="0.15">
      <c r="A3578" s="7" t="s">
        <v>2619</v>
      </c>
      <c r="B3578" s="66">
        <v>45594</v>
      </c>
      <c r="C3578" s="113" t="s">
        <v>2730</v>
      </c>
      <c r="D3578" s="126" t="s">
        <v>4603</v>
      </c>
      <c r="E3578" s="91">
        <v>0</v>
      </c>
      <c r="F3578" s="91">
        <v>2400</v>
      </c>
      <c r="G3578" s="92">
        <f t="shared" si="187"/>
        <v>270124.59999999811</v>
      </c>
      <c r="H3578" s="170"/>
      <c r="I3578" s="94">
        <f t="shared" si="186"/>
        <v>2400</v>
      </c>
      <c r="J3578" s="115">
        <f t="shared" si="188"/>
        <v>45596</v>
      </c>
      <c r="K3578" s="116" t="s">
        <v>1866</v>
      </c>
    </row>
    <row r="3579" spans="1:11" x14ac:dyDescent="0.15">
      <c r="A3579" s="7" t="s">
        <v>2619</v>
      </c>
      <c r="B3579" s="66">
        <v>45594</v>
      </c>
      <c r="C3579" s="113" t="s">
        <v>2058</v>
      </c>
      <c r="D3579" s="126" t="s">
        <v>4604</v>
      </c>
      <c r="E3579" s="91">
        <v>0</v>
      </c>
      <c r="F3579" s="91">
        <v>2550</v>
      </c>
      <c r="G3579" s="92">
        <f t="shared" si="187"/>
        <v>272674.59999999811</v>
      </c>
      <c r="H3579" s="170"/>
      <c r="I3579" s="94">
        <f t="shared" si="186"/>
        <v>2550</v>
      </c>
      <c r="J3579" s="115">
        <f t="shared" si="188"/>
        <v>45596</v>
      </c>
      <c r="K3579" s="116" t="s">
        <v>1866</v>
      </c>
    </row>
    <row r="3580" spans="1:11" x14ac:dyDescent="0.15">
      <c r="A3580" s="7" t="s">
        <v>2619</v>
      </c>
      <c r="B3580" s="66">
        <v>45594</v>
      </c>
      <c r="C3580" s="113" t="s">
        <v>3099</v>
      </c>
      <c r="D3580" s="126" t="s">
        <v>4388</v>
      </c>
      <c r="E3580" s="91">
        <v>11.97</v>
      </c>
      <c r="F3580" s="91">
        <v>0</v>
      </c>
      <c r="G3580" s="92">
        <f t="shared" si="187"/>
        <v>272662.62999999814</v>
      </c>
      <c r="H3580" s="170"/>
      <c r="I3580" s="94">
        <f t="shared" si="186"/>
        <v>-11.97</v>
      </c>
      <c r="J3580" s="115">
        <f t="shared" si="188"/>
        <v>45596</v>
      </c>
      <c r="K3580" s="116" t="s">
        <v>1866</v>
      </c>
    </row>
    <row r="3581" spans="1:11" x14ac:dyDescent="0.15">
      <c r="A3581" s="7" t="s">
        <v>2619</v>
      </c>
      <c r="B3581" s="66">
        <v>45594</v>
      </c>
      <c r="C3581" s="113" t="s">
        <v>3099</v>
      </c>
      <c r="D3581" s="126" t="s">
        <v>3805</v>
      </c>
      <c r="E3581" s="91">
        <v>3198.65</v>
      </c>
      <c r="F3581" s="91">
        <v>0</v>
      </c>
      <c r="G3581" s="92">
        <f t="shared" si="187"/>
        <v>269463.97999999812</v>
      </c>
      <c r="H3581" s="170"/>
      <c r="I3581" s="94">
        <f t="shared" si="186"/>
        <v>-3198.65</v>
      </c>
      <c r="J3581" s="115">
        <f t="shared" si="188"/>
        <v>45596</v>
      </c>
      <c r="K3581" s="116" t="s">
        <v>1866</v>
      </c>
    </row>
    <row r="3582" spans="1:11" x14ac:dyDescent="0.15">
      <c r="A3582" s="7" t="s">
        <v>2622</v>
      </c>
      <c r="B3582" s="66">
        <v>45594</v>
      </c>
      <c r="C3582" s="113" t="s">
        <v>2924</v>
      </c>
      <c r="D3582" s="126" t="s">
        <v>4605</v>
      </c>
      <c r="E3582" s="91">
        <v>0</v>
      </c>
      <c r="F3582" s="91">
        <v>550.20000000000005</v>
      </c>
      <c r="G3582" s="92">
        <f t="shared" si="187"/>
        <v>270014.17999999813</v>
      </c>
      <c r="H3582" s="170"/>
      <c r="I3582" s="94">
        <f t="shared" si="186"/>
        <v>550.20000000000005</v>
      </c>
      <c r="J3582" s="115">
        <f t="shared" si="188"/>
        <v>45596</v>
      </c>
      <c r="K3582" s="116" t="s">
        <v>1868</v>
      </c>
    </row>
    <row r="3583" spans="1:11" x14ac:dyDescent="0.15">
      <c r="A3583" s="7" t="s">
        <v>2620</v>
      </c>
      <c r="B3583" s="66">
        <v>45595</v>
      </c>
      <c r="C3583" s="113" t="s">
        <v>2749</v>
      </c>
      <c r="D3583" s="126" t="s">
        <v>4606</v>
      </c>
      <c r="E3583" s="91">
        <v>0</v>
      </c>
      <c r="F3583" s="91">
        <v>5633.98</v>
      </c>
      <c r="G3583" s="92">
        <f t="shared" si="187"/>
        <v>275648.15999999811</v>
      </c>
      <c r="H3583" s="170"/>
      <c r="I3583" s="94">
        <f t="shared" si="186"/>
        <v>5633.98</v>
      </c>
      <c r="J3583" s="115">
        <f t="shared" si="188"/>
        <v>45596</v>
      </c>
      <c r="K3583" s="116" t="s">
        <v>2175</v>
      </c>
    </row>
    <row r="3584" spans="1:11" x14ac:dyDescent="0.15">
      <c r="A3584" s="7" t="s">
        <v>2619</v>
      </c>
      <c r="B3584" s="66">
        <v>45595</v>
      </c>
      <c r="C3584" s="113" t="s">
        <v>2749</v>
      </c>
      <c r="D3584" s="126" t="s">
        <v>4607</v>
      </c>
      <c r="E3584" s="91">
        <v>0</v>
      </c>
      <c r="F3584" s="91">
        <v>24000</v>
      </c>
      <c r="G3584" s="92">
        <f t="shared" si="187"/>
        <v>299648.15999999811</v>
      </c>
      <c r="H3584" s="170"/>
      <c r="I3584" s="94">
        <f t="shared" si="186"/>
        <v>24000</v>
      </c>
      <c r="J3584" s="115">
        <f t="shared" si="188"/>
        <v>45596</v>
      </c>
      <c r="K3584" s="116" t="s">
        <v>1866</v>
      </c>
    </row>
    <row r="3585" spans="1:11" x14ac:dyDescent="0.15">
      <c r="A3585" s="7" t="s">
        <v>2619</v>
      </c>
      <c r="B3585" s="66">
        <v>45595</v>
      </c>
      <c r="C3585" s="113" t="s">
        <v>2084</v>
      </c>
      <c r="D3585" s="126" t="s">
        <v>4608</v>
      </c>
      <c r="E3585" s="91">
        <v>0</v>
      </c>
      <c r="F3585" s="91">
        <v>3000</v>
      </c>
      <c r="G3585" s="92">
        <f t="shared" si="187"/>
        <v>302648.15999999811</v>
      </c>
      <c r="H3585" s="170"/>
      <c r="I3585" s="94">
        <f t="shared" si="186"/>
        <v>3000</v>
      </c>
      <c r="J3585" s="115">
        <f t="shared" si="188"/>
        <v>45596</v>
      </c>
      <c r="K3585" s="116" t="s">
        <v>1866</v>
      </c>
    </row>
    <row r="3586" spans="1:11" x14ac:dyDescent="0.15">
      <c r="A3586" s="7" t="s">
        <v>2619</v>
      </c>
      <c r="B3586" s="66">
        <v>45596</v>
      </c>
      <c r="C3586" s="113" t="s">
        <v>2045</v>
      </c>
      <c r="D3586" s="126" t="s">
        <v>4609</v>
      </c>
      <c r="E3586" s="91">
        <v>0</v>
      </c>
      <c r="F3586" s="91">
        <v>3800</v>
      </c>
      <c r="G3586" s="92">
        <f t="shared" si="187"/>
        <v>306448.15999999811</v>
      </c>
      <c r="H3586" s="170"/>
      <c r="I3586" s="94">
        <f t="shared" si="186"/>
        <v>3800</v>
      </c>
      <c r="J3586" s="115">
        <f t="shared" si="188"/>
        <v>45596</v>
      </c>
      <c r="K3586" s="116" t="s">
        <v>1866</v>
      </c>
    </row>
    <row r="3587" spans="1:11" x14ac:dyDescent="0.15">
      <c r="A3587" s="7" t="s">
        <v>2619</v>
      </c>
      <c r="B3587" s="66">
        <v>45596</v>
      </c>
      <c r="C3587" s="113" t="s">
        <v>4610</v>
      </c>
      <c r="D3587" s="126" t="s">
        <v>4611</v>
      </c>
      <c r="E3587" s="91">
        <v>0</v>
      </c>
      <c r="F3587" s="91">
        <v>39.46</v>
      </c>
      <c r="G3587" s="92">
        <f t="shared" si="187"/>
        <v>306487.61999999813</v>
      </c>
      <c r="H3587" s="170"/>
      <c r="I3587" s="94">
        <f t="shared" si="186"/>
        <v>39.46</v>
      </c>
      <c r="J3587" s="115">
        <f t="shared" si="188"/>
        <v>45596</v>
      </c>
      <c r="K3587" s="116" t="s">
        <v>1866</v>
      </c>
    </row>
    <row r="3588" spans="1:11" x14ac:dyDescent="0.15">
      <c r="A3588" s="7" t="s">
        <v>2619</v>
      </c>
      <c r="B3588" s="66">
        <v>45596</v>
      </c>
      <c r="C3588" s="113" t="s">
        <v>4610</v>
      </c>
      <c r="D3588" s="126" t="s">
        <v>4612</v>
      </c>
      <c r="E3588" s="91">
        <v>0</v>
      </c>
      <c r="F3588" s="91">
        <v>200</v>
      </c>
      <c r="G3588" s="92">
        <f t="shared" si="187"/>
        <v>306687.61999999813</v>
      </c>
      <c r="H3588" s="170"/>
      <c r="I3588" s="94">
        <f t="shared" si="186"/>
        <v>200</v>
      </c>
      <c r="J3588" s="115">
        <f t="shared" si="188"/>
        <v>45596</v>
      </c>
      <c r="K3588" s="116" t="s">
        <v>1866</v>
      </c>
    </row>
    <row r="3589" spans="1:11" x14ac:dyDescent="0.15">
      <c r="A3589" s="7" t="s">
        <v>2619</v>
      </c>
      <c r="B3589" s="66">
        <v>45596</v>
      </c>
      <c r="C3589" s="113" t="s">
        <v>2115</v>
      </c>
      <c r="D3589" s="126" t="s">
        <v>4613</v>
      </c>
      <c r="E3589" s="91">
        <v>0</v>
      </c>
      <c r="F3589" s="91">
        <v>2256.0700000000002</v>
      </c>
      <c r="G3589" s="92">
        <f t="shared" si="187"/>
        <v>308943.68999999814</v>
      </c>
      <c r="H3589" s="170"/>
      <c r="I3589" s="94">
        <f t="shared" si="186"/>
        <v>2256.0700000000002</v>
      </c>
      <c r="J3589" s="115">
        <f t="shared" si="188"/>
        <v>45596</v>
      </c>
      <c r="K3589" s="116" t="s">
        <v>1866</v>
      </c>
    </row>
    <row r="3590" spans="1:11" x14ac:dyDescent="0.15">
      <c r="A3590" s="7" t="s">
        <v>2619</v>
      </c>
      <c r="B3590" s="66">
        <v>45596</v>
      </c>
      <c r="C3590" s="113" t="s">
        <v>2117</v>
      </c>
      <c r="D3590" s="126" t="s">
        <v>4614</v>
      </c>
      <c r="E3590" s="91">
        <v>0</v>
      </c>
      <c r="F3590" s="91">
        <v>1260</v>
      </c>
      <c r="G3590" s="92">
        <f t="shared" si="187"/>
        <v>310203.68999999814</v>
      </c>
      <c r="H3590" s="170"/>
      <c r="I3590" s="94">
        <f t="shared" si="186"/>
        <v>1260</v>
      </c>
      <c r="J3590" s="115">
        <f t="shared" si="188"/>
        <v>45596</v>
      </c>
      <c r="K3590" s="116" t="s">
        <v>1866</v>
      </c>
    </row>
    <row r="3591" spans="1:11" x14ac:dyDescent="0.15">
      <c r="A3591" s="7" t="s">
        <v>2619</v>
      </c>
      <c r="B3591" s="66">
        <v>45596</v>
      </c>
      <c r="C3591" s="113" t="s">
        <v>2064</v>
      </c>
      <c r="D3591" s="126" t="s">
        <v>4615</v>
      </c>
      <c r="E3591" s="91">
        <v>0</v>
      </c>
      <c r="F3591" s="91">
        <v>60.01</v>
      </c>
      <c r="G3591" s="92">
        <f t="shared" si="187"/>
        <v>310263.69999999815</v>
      </c>
      <c r="H3591" s="170"/>
      <c r="I3591" s="94">
        <f t="shared" ref="I3591:I3654" si="189">-E3591+F3591</f>
        <v>60.01</v>
      </c>
      <c r="J3591" s="115">
        <f t="shared" si="188"/>
        <v>45596</v>
      </c>
      <c r="K3591" s="116" t="s">
        <v>1866</v>
      </c>
    </row>
    <row r="3592" spans="1:11" x14ac:dyDescent="0.15">
      <c r="A3592" s="7" t="s">
        <v>2619</v>
      </c>
      <c r="B3592" s="66">
        <v>45596</v>
      </c>
      <c r="C3592" s="113" t="s">
        <v>2064</v>
      </c>
      <c r="D3592" s="126" t="s">
        <v>4615</v>
      </c>
      <c r="E3592" s="91">
        <v>0</v>
      </c>
      <c r="F3592" s="91">
        <v>94.21</v>
      </c>
      <c r="G3592" s="92">
        <f t="shared" si="187"/>
        <v>310357.90999999817</v>
      </c>
      <c r="H3592" s="170"/>
      <c r="I3592" s="94">
        <f t="shared" si="189"/>
        <v>94.21</v>
      </c>
      <c r="J3592" s="115">
        <f t="shared" si="188"/>
        <v>45596</v>
      </c>
      <c r="K3592" s="116" t="s">
        <v>1866</v>
      </c>
    </row>
    <row r="3593" spans="1:11" x14ac:dyDescent="0.15">
      <c r="A3593" s="7" t="s">
        <v>2619</v>
      </c>
      <c r="B3593" s="66">
        <v>45596</v>
      </c>
      <c r="C3593" s="113" t="s">
        <v>2064</v>
      </c>
      <c r="D3593" s="126" t="s">
        <v>4615</v>
      </c>
      <c r="E3593" s="91">
        <v>0</v>
      </c>
      <c r="F3593" s="91">
        <v>188.5</v>
      </c>
      <c r="G3593" s="92">
        <f t="shared" si="187"/>
        <v>310546.40999999817</v>
      </c>
      <c r="H3593" s="170"/>
      <c r="I3593" s="94">
        <f t="shared" si="189"/>
        <v>188.5</v>
      </c>
      <c r="J3593" s="115">
        <f t="shared" si="188"/>
        <v>45596</v>
      </c>
      <c r="K3593" s="116" t="s">
        <v>1866</v>
      </c>
    </row>
    <row r="3594" spans="1:11" x14ac:dyDescent="0.15">
      <c r="A3594" s="7" t="s">
        <v>2619</v>
      </c>
      <c r="B3594" s="66">
        <v>45596</v>
      </c>
      <c r="C3594" s="113" t="s">
        <v>2064</v>
      </c>
      <c r="D3594" s="126" t="s">
        <v>4615</v>
      </c>
      <c r="E3594" s="91">
        <v>0</v>
      </c>
      <c r="F3594" s="91">
        <v>239.08</v>
      </c>
      <c r="G3594" s="92">
        <f t="shared" si="187"/>
        <v>310785.48999999819</v>
      </c>
      <c r="H3594" s="170"/>
      <c r="I3594" s="94">
        <f t="shared" si="189"/>
        <v>239.08</v>
      </c>
      <c r="J3594" s="115">
        <f t="shared" si="188"/>
        <v>45596</v>
      </c>
      <c r="K3594" s="116" t="s">
        <v>1866</v>
      </c>
    </row>
    <row r="3595" spans="1:11" x14ac:dyDescent="0.15">
      <c r="A3595" s="7" t="s">
        <v>2619</v>
      </c>
      <c r="B3595" s="66">
        <v>45596</v>
      </c>
      <c r="C3595" s="113" t="s">
        <v>2064</v>
      </c>
      <c r="D3595" s="126" t="s">
        <v>4615</v>
      </c>
      <c r="E3595" s="91">
        <v>0</v>
      </c>
      <c r="F3595" s="91">
        <v>261.19</v>
      </c>
      <c r="G3595" s="92">
        <f t="shared" si="187"/>
        <v>311046.67999999819</v>
      </c>
      <c r="H3595" s="170"/>
      <c r="I3595" s="94">
        <f t="shared" si="189"/>
        <v>261.19</v>
      </c>
      <c r="J3595" s="115">
        <f t="shared" si="188"/>
        <v>45596</v>
      </c>
      <c r="K3595" s="116" t="s">
        <v>1866</v>
      </c>
    </row>
    <row r="3596" spans="1:11" x14ac:dyDescent="0.15">
      <c r="A3596" s="7" t="s">
        <v>2619</v>
      </c>
      <c r="B3596" s="66">
        <v>45596</v>
      </c>
      <c r="C3596" s="113" t="s">
        <v>2064</v>
      </c>
      <c r="D3596" s="126" t="s">
        <v>4615</v>
      </c>
      <c r="E3596" s="91">
        <v>0</v>
      </c>
      <c r="F3596" s="91">
        <v>546.6</v>
      </c>
      <c r="G3596" s="92">
        <f t="shared" si="187"/>
        <v>311593.27999999817</v>
      </c>
      <c r="H3596" s="170"/>
      <c r="I3596" s="94">
        <f t="shared" si="189"/>
        <v>546.6</v>
      </c>
      <c r="J3596" s="115">
        <f t="shared" si="188"/>
        <v>45596</v>
      </c>
      <c r="K3596" s="116" t="s">
        <v>1866</v>
      </c>
    </row>
    <row r="3597" spans="1:11" x14ac:dyDescent="0.15">
      <c r="A3597" s="7" t="s">
        <v>2619</v>
      </c>
      <c r="B3597" s="66">
        <v>45596</v>
      </c>
      <c r="C3597" s="113" t="s">
        <v>2064</v>
      </c>
      <c r="D3597" s="126" t="s">
        <v>4615</v>
      </c>
      <c r="E3597" s="91">
        <v>0</v>
      </c>
      <c r="F3597" s="91">
        <v>609.35</v>
      </c>
      <c r="G3597" s="92">
        <f t="shared" si="187"/>
        <v>312202.62999999814</v>
      </c>
      <c r="H3597" s="170"/>
      <c r="I3597" s="94">
        <f t="shared" si="189"/>
        <v>609.35</v>
      </c>
      <c r="J3597" s="115">
        <f t="shared" si="188"/>
        <v>45596</v>
      </c>
      <c r="K3597" s="116" t="s">
        <v>1866</v>
      </c>
    </row>
    <row r="3598" spans="1:11" x14ac:dyDescent="0.15">
      <c r="A3598" s="7" t="s">
        <v>2619</v>
      </c>
      <c r="B3598" s="66">
        <v>45596</v>
      </c>
      <c r="C3598" s="113" t="s">
        <v>2064</v>
      </c>
      <c r="D3598" s="126" t="s">
        <v>4615</v>
      </c>
      <c r="E3598" s="91">
        <v>0</v>
      </c>
      <c r="F3598" s="91">
        <v>785.48</v>
      </c>
      <c r="G3598" s="92">
        <f t="shared" si="187"/>
        <v>312988.10999999812</v>
      </c>
      <c r="H3598" s="170"/>
      <c r="I3598" s="94">
        <f t="shared" si="189"/>
        <v>785.48</v>
      </c>
      <c r="J3598" s="115">
        <f t="shared" si="188"/>
        <v>45596</v>
      </c>
      <c r="K3598" s="116" t="s">
        <v>1866</v>
      </c>
    </row>
    <row r="3599" spans="1:11" x14ac:dyDescent="0.15">
      <c r="A3599" s="7" t="s">
        <v>2619</v>
      </c>
      <c r="B3599" s="66">
        <v>45596</v>
      </c>
      <c r="C3599" s="113" t="s">
        <v>2064</v>
      </c>
      <c r="D3599" s="126" t="s">
        <v>4615</v>
      </c>
      <c r="E3599" s="91">
        <v>0</v>
      </c>
      <c r="F3599" s="91">
        <v>867.82</v>
      </c>
      <c r="G3599" s="92">
        <f t="shared" si="187"/>
        <v>313855.92999999813</v>
      </c>
      <c r="H3599" s="170"/>
      <c r="I3599" s="94">
        <f t="shared" si="189"/>
        <v>867.82</v>
      </c>
      <c r="J3599" s="115">
        <f t="shared" si="188"/>
        <v>45596</v>
      </c>
      <c r="K3599" s="116" t="s">
        <v>1866</v>
      </c>
    </row>
    <row r="3600" spans="1:11" x14ac:dyDescent="0.15">
      <c r="A3600" s="7" t="s">
        <v>2619</v>
      </c>
      <c r="B3600" s="66">
        <v>45596</v>
      </c>
      <c r="C3600" s="113" t="s">
        <v>2064</v>
      </c>
      <c r="D3600" s="126" t="s">
        <v>4616</v>
      </c>
      <c r="E3600" s="91">
        <v>0</v>
      </c>
      <c r="F3600" s="91">
        <v>45.2</v>
      </c>
      <c r="G3600" s="92">
        <f t="shared" si="187"/>
        <v>313901.12999999814</v>
      </c>
      <c r="H3600" s="170"/>
      <c r="I3600" s="94">
        <f t="shared" si="189"/>
        <v>45.2</v>
      </c>
      <c r="J3600" s="115">
        <f t="shared" si="188"/>
        <v>45596</v>
      </c>
      <c r="K3600" s="116" t="s">
        <v>1866</v>
      </c>
    </row>
    <row r="3601" spans="1:11" x14ac:dyDescent="0.15">
      <c r="A3601" s="7" t="s">
        <v>2619</v>
      </c>
      <c r="B3601" s="66">
        <v>45596</v>
      </c>
      <c r="C3601" s="113" t="s">
        <v>2077</v>
      </c>
      <c r="D3601" s="126" t="s">
        <v>4617</v>
      </c>
      <c r="E3601" s="91">
        <v>0</v>
      </c>
      <c r="F3601" s="91">
        <v>1.19</v>
      </c>
      <c r="G3601" s="92">
        <f t="shared" si="187"/>
        <v>313902.31999999814</v>
      </c>
      <c r="H3601" s="170"/>
      <c r="I3601" s="94">
        <f t="shared" si="189"/>
        <v>1.19</v>
      </c>
      <c r="J3601" s="115">
        <f t="shared" si="188"/>
        <v>45596</v>
      </c>
      <c r="K3601" s="116" t="s">
        <v>1866</v>
      </c>
    </row>
    <row r="3602" spans="1:11" x14ac:dyDescent="0.15">
      <c r="A3602" s="7" t="s">
        <v>2619</v>
      </c>
      <c r="B3602" s="66">
        <v>45596</v>
      </c>
      <c r="C3602" s="113" t="s">
        <v>2077</v>
      </c>
      <c r="D3602" s="126" t="s">
        <v>4617</v>
      </c>
      <c r="E3602" s="91">
        <v>0</v>
      </c>
      <c r="F3602" s="91">
        <v>78.8</v>
      </c>
      <c r="G3602" s="92">
        <f t="shared" si="187"/>
        <v>313981.11999999813</v>
      </c>
      <c r="H3602" s="170"/>
      <c r="I3602" s="94">
        <f t="shared" si="189"/>
        <v>78.8</v>
      </c>
      <c r="J3602" s="115">
        <f t="shared" si="188"/>
        <v>45596</v>
      </c>
      <c r="K3602" s="116" t="s">
        <v>1866</v>
      </c>
    </row>
    <row r="3603" spans="1:11" x14ac:dyDescent="0.15">
      <c r="A3603" s="7" t="s">
        <v>2619</v>
      </c>
      <c r="B3603" s="66">
        <v>45596</v>
      </c>
      <c r="C3603" s="113" t="s">
        <v>2077</v>
      </c>
      <c r="D3603" s="126" t="s">
        <v>4617</v>
      </c>
      <c r="E3603" s="91">
        <v>0</v>
      </c>
      <c r="F3603" s="91">
        <v>78.8</v>
      </c>
      <c r="G3603" s="92">
        <f t="shared" si="187"/>
        <v>314059.91999999812</v>
      </c>
      <c r="H3603" s="170"/>
      <c r="I3603" s="94">
        <f t="shared" si="189"/>
        <v>78.8</v>
      </c>
      <c r="J3603" s="115">
        <f t="shared" si="188"/>
        <v>45596</v>
      </c>
      <c r="K3603" s="116" t="s">
        <v>1866</v>
      </c>
    </row>
    <row r="3604" spans="1:11" x14ac:dyDescent="0.15">
      <c r="A3604" s="7" t="s">
        <v>2619</v>
      </c>
      <c r="B3604" s="66">
        <v>45596</v>
      </c>
      <c r="C3604" s="113" t="s">
        <v>2077</v>
      </c>
      <c r="D3604" s="126" t="s">
        <v>4617</v>
      </c>
      <c r="E3604" s="91">
        <v>0</v>
      </c>
      <c r="F3604" s="91">
        <v>5221.2</v>
      </c>
      <c r="G3604" s="92">
        <f t="shared" si="187"/>
        <v>319281.11999999813</v>
      </c>
      <c r="H3604" s="170"/>
      <c r="I3604" s="94">
        <f t="shared" si="189"/>
        <v>5221.2</v>
      </c>
      <c r="J3604" s="115">
        <f t="shared" si="188"/>
        <v>45596</v>
      </c>
      <c r="K3604" s="116" t="s">
        <v>1866</v>
      </c>
    </row>
    <row r="3605" spans="1:11" x14ac:dyDescent="0.15">
      <c r="A3605" s="7" t="s">
        <v>2619</v>
      </c>
      <c r="B3605" s="66">
        <v>45596</v>
      </c>
      <c r="C3605" s="113" t="s">
        <v>2922</v>
      </c>
      <c r="D3605" s="126" t="s">
        <v>4618</v>
      </c>
      <c r="E3605" s="91">
        <v>0</v>
      </c>
      <c r="F3605" s="91">
        <v>1500</v>
      </c>
      <c r="G3605" s="92">
        <f t="shared" si="187"/>
        <v>320781.11999999813</v>
      </c>
      <c r="H3605" s="170"/>
      <c r="I3605" s="94">
        <f t="shared" si="189"/>
        <v>1500</v>
      </c>
      <c r="J3605" s="115">
        <f t="shared" si="188"/>
        <v>45596</v>
      </c>
      <c r="K3605" s="116" t="s">
        <v>1866</v>
      </c>
    </row>
    <row r="3606" spans="1:11" x14ac:dyDescent="0.15">
      <c r="A3606" s="7" t="s">
        <v>2623</v>
      </c>
      <c r="B3606" s="66">
        <v>45596</v>
      </c>
      <c r="C3606" s="113" t="s">
        <v>3260</v>
      </c>
      <c r="D3606" s="126"/>
      <c r="E3606" s="91">
        <v>0</v>
      </c>
      <c r="F3606" s="91">
        <v>2726.78</v>
      </c>
      <c r="G3606" s="92">
        <f t="shared" si="187"/>
        <v>323507.89999999816</v>
      </c>
      <c r="H3606" s="170"/>
      <c r="I3606" s="94">
        <f t="shared" si="189"/>
        <v>2726.78</v>
      </c>
      <c r="J3606" s="115">
        <f t="shared" si="188"/>
        <v>45596</v>
      </c>
      <c r="K3606" s="116" t="s">
        <v>1866</v>
      </c>
    </row>
    <row r="3607" spans="1:11" x14ac:dyDescent="0.15">
      <c r="A3607" s="7" t="s">
        <v>2623</v>
      </c>
      <c r="B3607" s="66">
        <v>45596</v>
      </c>
      <c r="C3607" s="113" t="s">
        <v>4619</v>
      </c>
      <c r="D3607" s="126"/>
      <c r="E3607" s="91">
        <v>0</v>
      </c>
      <c r="F3607" s="91">
        <v>3028.85</v>
      </c>
      <c r="G3607" s="92">
        <f t="shared" si="187"/>
        <v>326536.74999999814</v>
      </c>
      <c r="H3607" s="170"/>
      <c r="I3607" s="94">
        <f t="shared" si="189"/>
        <v>3028.85</v>
      </c>
      <c r="J3607" s="115">
        <f t="shared" si="188"/>
        <v>45596</v>
      </c>
      <c r="K3607" s="116" t="s">
        <v>1866</v>
      </c>
    </row>
    <row r="3608" spans="1:11" x14ac:dyDescent="0.15">
      <c r="A3608" s="7" t="s">
        <v>2623</v>
      </c>
      <c r="B3608" s="66">
        <v>45596</v>
      </c>
      <c r="C3608" s="113" t="s">
        <v>3713</v>
      </c>
      <c r="D3608" s="126"/>
      <c r="E3608" s="91">
        <v>0</v>
      </c>
      <c r="F3608" s="91">
        <v>1920</v>
      </c>
      <c r="G3608" s="92">
        <f t="shared" si="187"/>
        <v>328456.74999999814</v>
      </c>
      <c r="H3608" s="170"/>
      <c r="I3608" s="94">
        <f t="shared" si="189"/>
        <v>1920</v>
      </c>
      <c r="J3608" s="115">
        <f t="shared" si="188"/>
        <v>45596</v>
      </c>
      <c r="K3608" s="116" t="s">
        <v>1866</v>
      </c>
    </row>
    <row r="3609" spans="1:11" x14ac:dyDescent="0.15">
      <c r="A3609" s="7" t="s">
        <v>2623</v>
      </c>
      <c r="B3609" s="66">
        <v>45596</v>
      </c>
      <c r="C3609" s="113" t="s">
        <v>2064</v>
      </c>
      <c r="D3609" s="126"/>
      <c r="E3609" s="91">
        <v>11293.15</v>
      </c>
      <c r="F3609" s="91">
        <v>0</v>
      </c>
      <c r="G3609" s="92">
        <f t="shared" si="187"/>
        <v>317163.59999999811</v>
      </c>
      <c r="H3609" s="170"/>
      <c r="I3609" s="94">
        <f t="shared" si="189"/>
        <v>-11293.15</v>
      </c>
      <c r="J3609" s="115">
        <f t="shared" si="188"/>
        <v>45596</v>
      </c>
      <c r="K3609" s="116" t="s">
        <v>1866</v>
      </c>
    </row>
    <row r="3610" spans="1:11" x14ac:dyDescent="0.15">
      <c r="A3610" s="7" t="s">
        <v>2621</v>
      </c>
      <c r="B3610" s="66">
        <v>45596</v>
      </c>
      <c r="C3610" s="113" t="s">
        <v>4121</v>
      </c>
      <c r="D3610" s="126"/>
      <c r="E3610" s="91">
        <v>5899.24</v>
      </c>
      <c r="F3610" s="91">
        <v>0</v>
      </c>
      <c r="G3610" s="92">
        <f t="shared" si="187"/>
        <v>311264.35999999812</v>
      </c>
      <c r="H3610" s="170"/>
      <c r="I3610" s="94">
        <f t="shared" si="189"/>
        <v>-5899.24</v>
      </c>
      <c r="J3610" s="115">
        <f t="shared" si="188"/>
        <v>45596</v>
      </c>
      <c r="K3610" s="116" t="s">
        <v>1866</v>
      </c>
    </row>
    <row r="3611" spans="1:11" x14ac:dyDescent="0.15">
      <c r="A3611" s="7" t="s">
        <v>2621</v>
      </c>
      <c r="B3611" s="66">
        <v>45596</v>
      </c>
      <c r="C3611" s="113" t="s">
        <v>4620</v>
      </c>
      <c r="D3611" s="126"/>
      <c r="E3611" s="91">
        <v>291.60000000000002</v>
      </c>
      <c r="F3611" s="91">
        <v>0</v>
      </c>
      <c r="G3611" s="92">
        <f t="shared" si="187"/>
        <v>310972.75999999815</v>
      </c>
      <c r="H3611" s="170"/>
      <c r="I3611" s="94">
        <f t="shared" si="189"/>
        <v>-291.60000000000002</v>
      </c>
      <c r="J3611" s="115">
        <f t="shared" si="188"/>
        <v>45596</v>
      </c>
      <c r="K3611" s="116" t="s">
        <v>1866</v>
      </c>
    </row>
    <row r="3612" spans="1:11" x14ac:dyDescent="0.15">
      <c r="A3612" s="7" t="s">
        <v>2621</v>
      </c>
      <c r="B3612" s="66">
        <v>45596</v>
      </c>
      <c r="C3612" s="113" t="s">
        <v>4621</v>
      </c>
      <c r="D3612" s="126"/>
      <c r="E3612" s="91">
        <v>2136.6</v>
      </c>
      <c r="F3612" s="91">
        <v>0</v>
      </c>
      <c r="G3612" s="92">
        <f t="shared" si="187"/>
        <v>308836.15999999817</v>
      </c>
      <c r="H3612" s="170"/>
      <c r="I3612" s="94">
        <f t="shared" si="189"/>
        <v>-2136.6</v>
      </c>
      <c r="J3612" s="115">
        <f t="shared" si="188"/>
        <v>45596</v>
      </c>
      <c r="K3612" s="116" t="s">
        <v>1866</v>
      </c>
    </row>
    <row r="3613" spans="1:11" x14ac:dyDescent="0.15">
      <c r="A3613" s="7" t="s">
        <v>2621</v>
      </c>
      <c r="B3613" s="66">
        <v>45596</v>
      </c>
      <c r="C3613" s="113" t="s">
        <v>4622</v>
      </c>
      <c r="D3613" s="126"/>
      <c r="E3613" s="91">
        <v>8724.36</v>
      </c>
      <c r="F3613" s="91">
        <v>0</v>
      </c>
      <c r="G3613" s="92">
        <f t="shared" si="187"/>
        <v>300111.79999999818</v>
      </c>
      <c r="H3613" s="170"/>
      <c r="I3613" s="94">
        <f t="shared" si="189"/>
        <v>-8724.36</v>
      </c>
      <c r="J3613" s="115">
        <f t="shared" si="188"/>
        <v>45596</v>
      </c>
      <c r="K3613" s="116" t="s">
        <v>1866</v>
      </c>
    </row>
    <row r="3614" spans="1:11" x14ac:dyDescent="0.15">
      <c r="A3614" s="7" t="s">
        <v>2622</v>
      </c>
      <c r="B3614" s="66">
        <v>45596</v>
      </c>
      <c r="C3614" s="113" t="s">
        <v>1903</v>
      </c>
      <c r="D3614" s="126" t="s">
        <v>4623</v>
      </c>
      <c r="E3614" s="91">
        <v>0</v>
      </c>
      <c r="F3614" s="91">
        <v>758.1</v>
      </c>
      <c r="G3614" s="92">
        <f t="shared" si="187"/>
        <v>300869.89999999816</v>
      </c>
      <c r="H3614" s="170"/>
      <c r="I3614" s="94">
        <f t="shared" si="189"/>
        <v>758.1</v>
      </c>
      <c r="J3614" s="115">
        <f t="shared" si="188"/>
        <v>45596</v>
      </c>
      <c r="K3614" s="116" t="s">
        <v>1868</v>
      </c>
    </row>
    <row r="3615" spans="1:11" x14ac:dyDescent="0.15">
      <c r="A3615" s="7" t="s">
        <v>2622</v>
      </c>
      <c r="B3615" s="66">
        <v>45596</v>
      </c>
      <c r="C3615" s="113" t="s">
        <v>1903</v>
      </c>
      <c r="D3615" s="126" t="s">
        <v>4623</v>
      </c>
      <c r="E3615" s="91">
        <v>0</v>
      </c>
      <c r="F3615" s="91">
        <v>746.2</v>
      </c>
      <c r="G3615" s="92">
        <f t="shared" si="187"/>
        <v>301616.09999999817</v>
      </c>
      <c r="H3615" s="170"/>
      <c r="I3615" s="94">
        <f t="shared" si="189"/>
        <v>746.2</v>
      </c>
      <c r="J3615" s="115">
        <f t="shared" si="188"/>
        <v>45596</v>
      </c>
      <c r="K3615" s="116" t="s">
        <v>1868</v>
      </c>
    </row>
    <row r="3616" spans="1:11" x14ac:dyDescent="0.15">
      <c r="A3616" s="7" t="s">
        <v>2622</v>
      </c>
      <c r="B3616" s="66">
        <v>45596</v>
      </c>
      <c r="C3616" s="113" t="s">
        <v>1903</v>
      </c>
      <c r="D3616" s="126" t="s">
        <v>4623</v>
      </c>
      <c r="E3616" s="91">
        <v>0</v>
      </c>
      <c r="F3616" s="91">
        <v>926.4</v>
      </c>
      <c r="G3616" s="92">
        <f t="shared" si="187"/>
        <v>302542.4999999982</v>
      </c>
      <c r="H3616" s="170"/>
      <c r="I3616" s="94">
        <f t="shared" si="189"/>
        <v>926.4</v>
      </c>
      <c r="J3616" s="115">
        <f t="shared" si="188"/>
        <v>45596</v>
      </c>
      <c r="K3616" s="116" t="s">
        <v>1868</v>
      </c>
    </row>
    <row r="3617" spans="1:11" x14ac:dyDescent="0.15">
      <c r="A3617" s="7" t="s">
        <v>2622</v>
      </c>
      <c r="B3617" s="66">
        <v>45596</v>
      </c>
      <c r="C3617" s="113" t="s">
        <v>1903</v>
      </c>
      <c r="D3617" s="126" t="s">
        <v>4623</v>
      </c>
      <c r="E3617" s="91">
        <v>0</v>
      </c>
      <c r="F3617" s="91">
        <v>849.8</v>
      </c>
      <c r="G3617" s="92">
        <f t="shared" si="187"/>
        <v>303392.29999999818</v>
      </c>
      <c r="H3617" s="170"/>
      <c r="I3617" s="94">
        <f t="shared" si="189"/>
        <v>849.8</v>
      </c>
      <c r="J3617" s="115">
        <f t="shared" si="188"/>
        <v>45596</v>
      </c>
      <c r="K3617" s="116" t="s">
        <v>1868</v>
      </c>
    </row>
    <row r="3618" spans="1:11" x14ac:dyDescent="0.15">
      <c r="A3618" s="7" t="s">
        <v>2622</v>
      </c>
      <c r="B3618" s="66">
        <v>45596</v>
      </c>
      <c r="C3618" s="113" t="s">
        <v>1903</v>
      </c>
      <c r="D3618" s="126" t="s">
        <v>4623</v>
      </c>
      <c r="E3618" s="91">
        <v>0</v>
      </c>
      <c r="F3618" s="91">
        <v>887.6</v>
      </c>
      <c r="G3618" s="92">
        <f t="shared" si="187"/>
        <v>304279.89999999816</v>
      </c>
      <c r="H3618" s="170"/>
      <c r="I3618" s="94">
        <f t="shared" si="189"/>
        <v>887.6</v>
      </c>
      <c r="J3618" s="115">
        <f t="shared" si="188"/>
        <v>45596</v>
      </c>
      <c r="K3618" s="116" t="s">
        <v>1868</v>
      </c>
    </row>
    <row r="3619" spans="1:11" x14ac:dyDescent="0.15">
      <c r="A3619" s="7" t="s">
        <v>2622</v>
      </c>
      <c r="B3619" s="66">
        <v>45596</v>
      </c>
      <c r="C3619" s="113" t="s">
        <v>1903</v>
      </c>
      <c r="D3619" s="126" t="s">
        <v>4623</v>
      </c>
      <c r="E3619" s="91">
        <v>0</v>
      </c>
      <c r="F3619" s="91">
        <v>1500</v>
      </c>
      <c r="G3619" s="92">
        <f t="shared" si="187"/>
        <v>305779.89999999816</v>
      </c>
      <c r="H3619" s="170"/>
      <c r="I3619" s="94">
        <f t="shared" si="189"/>
        <v>1500</v>
      </c>
      <c r="J3619" s="115">
        <f t="shared" si="188"/>
        <v>45596</v>
      </c>
      <c r="K3619" s="116" t="s">
        <v>1868</v>
      </c>
    </row>
    <row r="3620" spans="1:11" x14ac:dyDescent="0.15">
      <c r="A3620" s="7" t="s">
        <v>2622</v>
      </c>
      <c r="B3620" s="66">
        <v>45596</v>
      </c>
      <c r="C3620" s="113" t="s">
        <v>1903</v>
      </c>
      <c r="D3620" s="126" t="s">
        <v>4623</v>
      </c>
      <c r="E3620" s="91">
        <v>0</v>
      </c>
      <c r="F3620" s="91">
        <v>347</v>
      </c>
      <c r="G3620" s="92">
        <f t="shared" si="187"/>
        <v>306126.89999999816</v>
      </c>
      <c r="H3620" s="170"/>
      <c r="I3620" s="94">
        <f t="shared" si="189"/>
        <v>347</v>
      </c>
      <c r="J3620" s="115">
        <f t="shared" si="188"/>
        <v>45596</v>
      </c>
      <c r="K3620" s="116" t="s">
        <v>1868</v>
      </c>
    </row>
    <row r="3621" spans="1:11" x14ac:dyDescent="0.15">
      <c r="A3621" s="7" t="s">
        <v>2622</v>
      </c>
      <c r="B3621" s="66">
        <v>45596</v>
      </c>
      <c r="C3621" s="113" t="s">
        <v>1903</v>
      </c>
      <c r="D3621" s="126" t="s">
        <v>4623</v>
      </c>
      <c r="E3621" s="91">
        <v>0</v>
      </c>
      <c r="F3621" s="91">
        <v>742.2</v>
      </c>
      <c r="G3621" s="92">
        <f t="shared" si="187"/>
        <v>306869.09999999817</v>
      </c>
      <c r="H3621" s="170"/>
      <c r="I3621" s="94">
        <f t="shared" si="189"/>
        <v>742.2</v>
      </c>
      <c r="J3621" s="115">
        <f t="shared" si="188"/>
        <v>45596</v>
      </c>
      <c r="K3621" s="116" t="s">
        <v>1868</v>
      </c>
    </row>
    <row r="3622" spans="1:11" x14ac:dyDescent="0.15">
      <c r="A3622" s="7" t="s">
        <v>2622</v>
      </c>
      <c r="B3622" s="66">
        <v>45596</v>
      </c>
      <c r="C3622" s="113" t="s">
        <v>1903</v>
      </c>
      <c r="D3622" s="126" t="s">
        <v>4623</v>
      </c>
      <c r="E3622" s="91">
        <v>0</v>
      </c>
      <c r="F3622" s="91">
        <v>659.6</v>
      </c>
      <c r="G3622" s="92">
        <f t="shared" si="187"/>
        <v>307528.69999999815</v>
      </c>
      <c r="H3622" s="170"/>
      <c r="I3622" s="94">
        <f t="shared" si="189"/>
        <v>659.6</v>
      </c>
      <c r="J3622" s="115">
        <f t="shared" si="188"/>
        <v>45596</v>
      </c>
      <c r="K3622" s="116" t="s">
        <v>1868</v>
      </c>
    </row>
    <row r="3623" spans="1:11" x14ac:dyDescent="0.15">
      <c r="A3623" s="7" t="s">
        <v>2622</v>
      </c>
      <c r="B3623" s="66">
        <v>45596</v>
      </c>
      <c r="C3623" s="113" t="s">
        <v>1903</v>
      </c>
      <c r="D3623" s="126" t="s">
        <v>4623</v>
      </c>
      <c r="E3623" s="91">
        <v>0</v>
      </c>
      <c r="F3623" s="91">
        <v>795.2</v>
      </c>
      <c r="G3623" s="92">
        <f t="shared" si="187"/>
        <v>308323.89999999816</v>
      </c>
      <c r="H3623" s="170"/>
      <c r="I3623" s="94">
        <f t="shared" si="189"/>
        <v>795.2</v>
      </c>
      <c r="J3623" s="115">
        <f t="shared" si="188"/>
        <v>45596</v>
      </c>
      <c r="K3623" s="116" t="s">
        <v>1868</v>
      </c>
    </row>
    <row r="3624" spans="1:11" x14ac:dyDescent="0.15">
      <c r="A3624" s="7" t="s">
        <v>2622</v>
      </c>
      <c r="B3624" s="66">
        <v>45596</v>
      </c>
      <c r="C3624" s="113" t="s">
        <v>1903</v>
      </c>
      <c r="D3624" s="126" t="s">
        <v>4623</v>
      </c>
      <c r="E3624" s="91">
        <v>0</v>
      </c>
      <c r="F3624" s="91">
        <v>918.8</v>
      </c>
      <c r="G3624" s="92">
        <f t="shared" ref="G3624:G3687" si="190">G3623+F3624-E3624</f>
        <v>309242.69999999815</v>
      </c>
      <c r="H3624" s="170"/>
      <c r="I3624" s="94">
        <f t="shared" si="189"/>
        <v>918.8</v>
      </c>
      <c r="J3624" s="115">
        <f t="shared" ref="J3624:J3687" si="191">EOMONTH(B3624,0)</f>
        <v>45596</v>
      </c>
      <c r="K3624" s="116" t="s">
        <v>1868</v>
      </c>
    </row>
    <row r="3625" spans="1:11" x14ac:dyDescent="0.15">
      <c r="A3625" s="7" t="s">
        <v>2622</v>
      </c>
      <c r="B3625" s="66">
        <v>45596</v>
      </c>
      <c r="C3625" s="113" t="s">
        <v>1903</v>
      </c>
      <c r="D3625" s="126" t="s">
        <v>4623</v>
      </c>
      <c r="E3625" s="91">
        <v>0</v>
      </c>
      <c r="F3625" s="91">
        <v>369.2</v>
      </c>
      <c r="G3625" s="92">
        <f t="shared" si="190"/>
        <v>309611.89999999816</v>
      </c>
      <c r="H3625" s="170"/>
      <c r="I3625" s="94">
        <f t="shared" si="189"/>
        <v>369.2</v>
      </c>
      <c r="J3625" s="115">
        <f t="shared" si="191"/>
        <v>45596</v>
      </c>
      <c r="K3625" s="116" t="s">
        <v>1868</v>
      </c>
    </row>
    <row r="3626" spans="1:11" x14ac:dyDescent="0.15">
      <c r="A3626" s="7" t="s">
        <v>2622</v>
      </c>
      <c r="B3626" s="66">
        <v>45596</v>
      </c>
      <c r="C3626" s="113" t="s">
        <v>1903</v>
      </c>
      <c r="D3626" s="126" t="s">
        <v>4623</v>
      </c>
      <c r="E3626" s="91">
        <v>0</v>
      </c>
      <c r="F3626" s="91">
        <v>1539.5</v>
      </c>
      <c r="G3626" s="92">
        <f t="shared" si="190"/>
        <v>311151.39999999816</v>
      </c>
      <c r="H3626" s="170"/>
      <c r="I3626" s="94">
        <f t="shared" si="189"/>
        <v>1539.5</v>
      </c>
      <c r="J3626" s="115">
        <f t="shared" si="191"/>
        <v>45596</v>
      </c>
      <c r="K3626" s="116" t="s">
        <v>1868</v>
      </c>
    </row>
    <row r="3627" spans="1:11" x14ac:dyDescent="0.15">
      <c r="A3627" s="7" t="s">
        <v>2622</v>
      </c>
      <c r="B3627" s="66">
        <v>45596</v>
      </c>
      <c r="C3627" s="113" t="s">
        <v>1903</v>
      </c>
      <c r="D3627" s="126" t="s">
        <v>4623</v>
      </c>
      <c r="E3627" s="91">
        <v>0</v>
      </c>
      <c r="F3627" s="91">
        <v>866.6</v>
      </c>
      <c r="G3627" s="92">
        <f t="shared" si="190"/>
        <v>312017.99999999814</v>
      </c>
      <c r="H3627" s="170"/>
      <c r="I3627" s="94">
        <f t="shared" si="189"/>
        <v>866.6</v>
      </c>
      <c r="J3627" s="115">
        <f t="shared" si="191"/>
        <v>45596</v>
      </c>
      <c r="K3627" s="116" t="s">
        <v>1868</v>
      </c>
    </row>
    <row r="3628" spans="1:11" x14ac:dyDescent="0.15">
      <c r="A3628" s="7" t="s">
        <v>2622</v>
      </c>
      <c r="B3628" s="66">
        <v>45596</v>
      </c>
      <c r="C3628" s="113" t="s">
        <v>1903</v>
      </c>
      <c r="D3628" s="126" t="s">
        <v>4623</v>
      </c>
      <c r="E3628" s="91">
        <v>0</v>
      </c>
      <c r="F3628" s="91">
        <v>759.7</v>
      </c>
      <c r="G3628" s="92">
        <f t="shared" si="190"/>
        <v>312777.69999999815</v>
      </c>
      <c r="H3628" s="170"/>
      <c r="I3628" s="94">
        <f t="shared" si="189"/>
        <v>759.7</v>
      </c>
      <c r="J3628" s="115">
        <f t="shared" si="191"/>
        <v>45596</v>
      </c>
      <c r="K3628" s="116" t="s">
        <v>1868</v>
      </c>
    </row>
    <row r="3629" spans="1:11" x14ac:dyDescent="0.15">
      <c r="A3629" s="7" t="s">
        <v>2622</v>
      </c>
      <c r="B3629" s="66">
        <v>45596</v>
      </c>
      <c r="C3629" s="113" t="s">
        <v>1903</v>
      </c>
      <c r="D3629" s="126" t="s">
        <v>4623</v>
      </c>
      <c r="E3629" s="91">
        <v>0</v>
      </c>
      <c r="F3629" s="91">
        <v>780.9</v>
      </c>
      <c r="G3629" s="92">
        <f t="shared" si="190"/>
        <v>313558.59999999817</v>
      </c>
      <c r="H3629" s="170"/>
      <c r="I3629" s="94">
        <f t="shared" si="189"/>
        <v>780.9</v>
      </c>
      <c r="J3629" s="115">
        <f t="shared" si="191"/>
        <v>45596</v>
      </c>
      <c r="K3629" s="116" t="s">
        <v>1868</v>
      </c>
    </row>
    <row r="3630" spans="1:11" x14ac:dyDescent="0.15">
      <c r="A3630" s="7" t="s">
        <v>2622</v>
      </c>
      <c r="B3630" s="66">
        <v>45596</v>
      </c>
      <c r="C3630" s="113" t="s">
        <v>1903</v>
      </c>
      <c r="D3630" s="126" t="s">
        <v>4623</v>
      </c>
      <c r="E3630" s="91">
        <v>0</v>
      </c>
      <c r="F3630" s="91">
        <v>782.3</v>
      </c>
      <c r="G3630" s="92">
        <f t="shared" si="190"/>
        <v>314340.89999999816</v>
      </c>
      <c r="H3630" s="170"/>
      <c r="I3630" s="94">
        <f t="shared" si="189"/>
        <v>782.3</v>
      </c>
      <c r="J3630" s="115">
        <f t="shared" si="191"/>
        <v>45596</v>
      </c>
      <c r="K3630" s="116" t="s">
        <v>1868</v>
      </c>
    </row>
    <row r="3631" spans="1:11" x14ac:dyDescent="0.15">
      <c r="A3631" s="7" t="s">
        <v>2622</v>
      </c>
      <c r="B3631" s="66">
        <v>45596</v>
      </c>
      <c r="C3631" s="113" t="s">
        <v>1903</v>
      </c>
      <c r="D3631" s="126" t="s">
        <v>4623</v>
      </c>
      <c r="E3631" s="91">
        <v>0</v>
      </c>
      <c r="F3631" s="91">
        <v>825.2</v>
      </c>
      <c r="G3631" s="92">
        <f t="shared" si="190"/>
        <v>315166.09999999817</v>
      </c>
      <c r="H3631" s="170"/>
      <c r="I3631" s="94">
        <f t="shared" si="189"/>
        <v>825.2</v>
      </c>
      <c r="J3631" s="115">
        <f t="shared" si="191"/>
        <v>45596</v>
      </c>
      <c r="K3631" s="116" t="s">
        <v>1868</v>
      </c>
    </row>
    <row r="3632" spans="1:11" x14ac:dyDescent="0.15">
      <c r="A3632" s="7" t="s">
        <v>2622</v>
      </c>
      <c r="B3632" s="66">
        <v>45596</v>
      </c>
      <c r="C3632" s="113" t="s">
        <v>1903</v>
      </c>
      <c r="D3632" s="126" t="s">
        <v>4623</v>
      </c>
      <c r="E3632" s="91">
        <v>0</v>
      </c>
      <c r="F3632" s="91">
        <v>760</v>
      </c>
      <c r="G3632" s="92">
        <f t="shared" si="190"/>
        <v>315926.09999999817</v>
      </c>
      <c r="H3632" s="170"/>
      <c r="I3632" s="94">
        <f t="shared" si="189"/>
        <v>760</v>
      </c>
      <c r="J3632" s="115">
        <f t="shared" si="191"/>
        <v>45596</v>
      </c>
      <c r="K3632" s="116" t="s">
        <v>1868</v>
      </c>
    </row>
    <row r="3633" spans="1:11" x14ac:dyDescent="0.15">
      <c r="A3633" s="7" t="s">
        <v>2622</v>
      </c>
      <c r="B3633" s="66">
        <v>45596</v>
      </c>
      <c r="C3633" s="113" t="s">
        <v>1903</v>
      </c>
      <c r="D3633" s="126" t="s">
        <v>4623</v>
      </c>
      <c r="E3633" s="91">
        <v>0</v>
      </c>
      <c r="F3633" s="91">
        <v>315</v>
      </c>
      <c r="G3633" s="92">
        <f t="shared" si="190"/>
        <v>316241.09999999817</v>
      </c>
      <c r="H3633" s="170"/>
      <c r="I3633" s="94">
        <f t="shared" si="189"/>
        <v>315</v>
      </c>
      <c r="J3633" s="115">
        <f t="shared" si="191"/>
        <v>45596</v>
      </c>
      <c r="K3633" s="116" t="s">
        <v>1868</v>
      </c>
    </row>
    <row r="3634" spans="1:11" x14ac:dyDescent="0.15">
      <c r="A3634" s="7" t="s">
        <v>2622</v>
      </c>
      <c r="B3634" s="66">
        <v>45596</v>
      </c>
      <c r="C3634" s="113" t="s">
        <v>1903</v>
      </c>
      <c r="D3634" s="126" t="s">
        <v>4623</v>
      </c>
      <c r="E3634" s="91">
        <v>0</v>
      </c>
      <c r="F3634" s="91">
        <v>1450.1</v>
      </c>
      <c r="G3634" s="92">
        <f t="shared" si="190"/>
        <v>317691.19999999815</v>
      </c>
      <c r="H3634" s="170"/>
      <c r="I3634" s="94">
        <f t="shared" si="189"/>
        <v>1450.1</v>
      </c>
      <c r="J3634" s="115">
        <f t="shared" si="191"/>
        <v>45596</v>
      </c>
      <c r="K3634" s="116" t="s">
        <v>1868</v>
      </c>
    </row>
    <row r="3635" spans="1:11" x14ac:dyDescent="0.15">
      <c r="A3635" s="7" t="s">
        <v>2622</v>
      </c>
      <c r="B3635" s="66">
        <v>45596</v>
      </c>
      <c r="C3635" s="113" t="s">
        <v>1903</v>
      </c>
      <c r="D3635" s="126" t="s">
        <v>4623</v>
      </c>
      <c r="E3635" s="91">
        <v>0</v>
      </c>
      <c r="F3635" s="91">
        <v>626.20000000000005</v>
      </c>
      <c r="G3635" s="92">
        <f t="shared" si="190"/>
        <v>318317.39999999816</v>
      </c>
      <c r="H3635" s="170"/>
      <c r="I3635" s="94">
        <f t="shared" si="189"/>
        <v>626.20000000000005</v>
      </c>
      <c r="J3635" s="115">
        <f t="shared" si="191"/>
        <v>45596</v>
      </c>
      <c r="K3635" s="116" t="s">
        <v>1868</v>
      </c>
    </row>
    <row r="3636" spans="1:11" x14ac:dyDescent="0.15">
      <c r="A3636" s="7" t="s">
        <v>2622</v>
      </c>
      <c r="B3636" s="66">
        <v>45596</v>
      </c>
      <c r="C3636" s="113" t="s">
        <v>1903</v>
      </c>
      <c r="D3636" s="126" t="s">
        <v>4623</v>
      </c>
      <c r="E3636" s="91">
        <v>0</v>
      </c>
      <c r="F3636" s="91">
        <v>727</v>
      </c>
      <c r="G3636" s="92">
        <f t="shared" si="190"/>
        <v>319044.39999999816</v>
      </c>
      <c r="H3636" s="170"/>
      <c r="I3636" s="94">
        <f t="shared" si="189"/>
        <v>727</v>
      </c>
      <c r="J3636" s="115">
        <f t="shared" si="191"/>
        <v>45596</v>
      </c>
      <c r="K3636" s="116" t="s">
        <v>1868</v>
      </c>
    </row>
    <row r="3637" spans="1:11" x14ac:dyDescent="0.15">
      <c r="A3637" s="7" t="s">
        <v>2622</v>
      </c>
      <c r="B3637" s="66">
        <v>45596</v>
      </c>
      <c r="C3637" s="113" t="s">
        <v>1903</v>
      </c>
      <c r="D3637" s="126" t="s">
        <v>4623</v>
      </c>
      <c r="E3637" s="91">
        <v>0</v>
      </c>
      <c r="F3637" s="91">
        <v>752</v>
      </c>
      <c r="G3637" s="92">
        <f t="shared" si="190"/>
        <v>319796.39999999816</v>
      </c>
      <c r="H3637" s="170"/>
      <c r="I3637" s="94">
        <f t="shared" si="189"/>
        <v>752</v>
      </c>
      <c r="J3637" s="115">
        <f t="shared" si="191"/>
        <v>45596</v>
      </c>
      <c r="K3637" s="116" t="s">
        <v>1868</v>
      </c>
    </row>
    <row r="3638" spans="1:11" x14ac:dyDescent="0.15">
      <c r="A3638" s="7" t="s">
        <v>2622</v>
      </c>
      <c r="B3638" s="66">
        <v>45596</v>
      </c>
      <c r="C3638" s="113" t="s">
        <v>1903</v>
      </c>
      <c r="D3638" s="126" t="s">
        <v>4623</v>
      </c>
      <c r="E3638" s="91">
        <v>0</v>
      </c>
      <c r="F3638" s="91">
        <v>508.9</v>
      </c>
      <c r="G3638" s="92">
        <f t="shared" si="190"/>
        <v>320305.29999999818</v>
      </c>
      <c r="H3638" s="170"/>
      <c r="I3638" s="94">
        <f t="shared" si="189"/>
        <v>508.9</v>
      </c>
      <c r="J3638" s="115">
        <f t="shared" si="191"/>
        <v>45596</v>
      </c>
      <c r="K3638" s="116" t="s">
        <v>1868</v>
      </c>
    </row>
    <row r="3639" spans="1:11" x14ac:dyDescent="0.15">
      <c r="A3639" s="7" t="s">
        <v>2622</v>
      </c>
      <c r="B3639" s="66">
        <v>45596</v>
      </c>
      <c r="C3639" s="113" t="s">
        <v>1903</v>
      </c>
      <c r="D3639" s="126" t="s">
        <v>4623</v>
      </c>
      <c r="E3639" s="91">
        <v>0</v>
      </c>
      <c r="F3639" s="91">
        <v>1029.0999999999999</v>
      </c>
      <c r="G3639" s="92">
        <f t="shared" si="190"/>
        <v>321334.39999999816</v>
      </c>
      <c r="H3639" s="170"/>
      <c r="I3639" s="94">
        <f t="shared" si="189"/>
        <v>1029.0999999999999</v>
      </c>
      <c r="J3639" s="115">
        <f t="shared" si="191"/>
        <v>45596</v>
      </c>
      <c r="K3639" s="116" t="s">
        <v>1868</v>
      </c>
    </row>
    <row r="3640" spans="1:11" x14ac:dyDescent="0.15">
      <c r="A3640" s="7" t="s">
        <v>2622</v>
      </c>
      <c r="B3640" s="66">
        <v>45596</v>
      </c>
      <c r="C3640" s="113" t="s">
        <v>1903</v>
      </c>
      <c r="D3640" s="126" t="s">
        <v>4623</v>
      </c>
      <c r="E3640" s="91">
        <v>0</v>
      </c>
      <c r="F3640" s="91">
        <v>632</v>
      </c>
      <c r="G3640" s="92">
        <f t="shared" si="190"/>
        <v>321966.39999999816</v>
      </c>
      <c r="H3640" s="170"/>
      <c r="I3640" s="94">
        <f t="shared" si="189"/>
        <v>632</v>
      </c>
      <c r="J3640" s="115">
        <f t="shared" si="191"/>
        <v>45596</v>
      </c>
      <c r="K3640" s="116" t="s">
        <v>1868</v>
      </c>
    </row>
    <row r="3641" spans="1:11" x14ac:dyDescent="0.15">
      <c r="A3641" s="7" t="s">
        <v>2622</v>
      </c>
      <c r="B3641" s="66">
        <v>45596</v>
      </c>
      <c r="C3641" s="113" t="s">
        <v>1903</v>
      </c>
      <c r="D3641" s="126" t="s">
        <v>4623</v>
      </c>
      <c r="E3641" s="91">
        <v>0</v>
      </c>
      <c r="F3641" s="91">
        <v>1263.5</v>
      </c>
      <c r="G3641" s="92">
        <f t="shared" si="190"/>
        <v>323229.89999999816</v>
      </c>
      <c r="H3641" s="170"/>
      <c r="I3641" s="94">
        <f t="shared" si="189"/>
        <v>1263.5</v>
      </c>
      <c r="J3641" s="115">
        <f t="shared" si="191"/>
        <v>45596</v>
      </c>
      <c r="K3641" s="116" t="s">
        <v>1868</v>
      </c>
    </row>
    <row r="3642" spans="1:11" x14ac:dyDescent="0.15">
      <c r="A3642" s="7" t="s">
        <v>2622</v>
      </c>
      <c r="B3642" s="66">
        <v>45596</v>
      </c>
      <c r="C3642" s="113" t="s">
        <v>1903</v>
      </c>
      <c r="D3642" s="126" t="s">
        <v>4623</v>
      </c>
      <c r="E3642" s="91">
        <v>0</v>
      </c>
      <c r="F3642" s="91">
        <v>998.6</v>
      </c>
      <c r="G3642" s="92">
        <f t="shared" si="190"/>
        <v>324228.49999999814</v>
      </c>
      <c r="H3642" s="170"/>
      <c r="I3642" s="94">
        <f t="shared" si="189"/>
        <v>998.6</v>
      </c>
      <c r="J3642" s="115">
        <f t="shared" si="191"/>
        <v>45596</v>
      </c>
      <c r="K3642" s="116" t="s">
        <v>1868</v>
      </c>
    </row>
    <row r="3643" spans="1:11" x14ac:dyDescent="0.15">
      <c r="A3643" s="7" t="s">
        <v>2622</v>
      </c>
      <c r="B3643" s="66">
        <v>45596</v>
      </c>
      <c r="C3643" s="113" t="s">
        <v>1903</v>
      </c>
      <c r="D3643" s="126" t="s">
        <v>4623</v>
      </c>
      <c r="E3643" s="91">
        <v>0</v>
      </c>
      <c r="F3643" s="91">
        <v>679.9</v>
      </c>
      <c r="G3643" s="92">
        <f t="shared" si="190"/>
        <v>324908.39999999816</v>
      </c>
      <c r="H3643" s="170"/>
      <c r="I3643" s="94">
        <f t="shared" si="189"/>
        <v>679.9</v>
      </c>
      <c r="J3643" s="115">
        <f t="shared" si="191"/>
        <v>45596</v>
      </c>
      <c r="K3643" s="116" t="s">
        <v>1868</v>
      </c>
    </row>
    <row r="3644" spans="1:11" x14ac:dyDescent="0.15">
      <c r="A3644" s="7" t="s">
        <v>2622</v>
      </c>
      <c r="B3644" s="66">
        <v>45596</v>
      </c>
      <c r="C3644" s="113" t="s">
        <v>1903</v>
      </c>
      <c r="D3644" s="126" t="s">
        <v>4623</v>
      </c>
      <c r="E3644" s="91">
        <v>0</v>
      </c>
      <c r="F3644" s="91">
        <v>818.3</v>
      </c>
      <c r="G3644" s="92">
        <f t="shared" si="190"/>
        <v>325726.69999999815</v>
      </c>
      <c r="H3644" s="170" t="s">
        <v>277</v>
      </c>
      <c r="I3644" s="94">
        <f t="shared" si="189"/>
        <v>818.3</v>
      </c>
      <c r="J3644" s="115">
        <f t="shared" si="191"/>
        <v>45596</v>
      </c>
      <c r="K3644" s="116" t="s">
        <v>1868</v>
      </c>
    </row>
    <row r="3645" spans="1:11" x14ac:dyDescent="0.15">
      <c r="A3645" s="7" t="s">
        <v>2620</v>
      </c>
      <c r="B3645" s="66">
        <v>45597</v>
      </c>
      <c r="C3645" s="113" t="s">
        <v>3406</v>
      </c>
      <c r="D3645" s="126" t="s">
        <v>4392</v>
      </c>
      <c r="E3645" s="91">
        <v>0</v>
      </c>
      <c r="F3645" s="91">
        <v>10000</v>
      </c>
      <c r="G3645" s="92">
        <f t="shared" si="190"/>
        <v>335726.69999999815</v>
      </c>
      <c r="H3645" s="170"/>
      <c r="I3645" s="94">
        <f t="shared" si="189"/>
        <v>10000</v>
      </c>
      <c r="J3645" s="115">
        <f t="shared" si="191"/>
        <v>45626</v>
      </c>
      <c r="K3645" s="116" t="s">
        <v>5554</v>
      </c>
    </row>
    <row r="3646" spans="1:11" x14ac:dyDescent="0.15">
      <c r="A3646" s="7" t="s">
        <v>2620</v>
      </c>
      <c r="B3646" s="66">
        <v>45597</v>
      </c>
      <c r="C3646" s="113" t="s">
        <v>3406</v>
      </c>
      <c r="D3646" s="126" t="s">
        <v>4392</v>
      </c>
      <c r="E3646" s="91">
        <v>0</v>
      </c>
      <c r="F3646" s="91">
        <v>6000</v>
      </c>
      <c r="G3646" s="92">
        <f t="shared" si="190"/>
        <v>341726.69999999815</v>
      </c>
      <c r="H3646" s="170"/>
      <c r="I3646" s="94">
        <f t="shared" si="189"/>
        <v>6000</v>
      </c>
      <c r="J3646" s="115">
        <f t="shared" si="191"/>
        <v>45626</v>
      </c>
      <c r="K3646" s="116" t="s">
        <v>5554</v>
      </c>
    </row>
    <row r="3647" spans="1:11" x14ac:dyDescent="0.15">
      <c r="A3647" s="7" t="s">
        <v>2620</v>
      </c>
      <c r="B3647" s="66">
        <v>45597</v>
      </c>
      <c r="C3647" s="113" t="s">
        <v>1993</v>
      </c>
      <c r="D3647" s="126" t="s">
        <v>4624</v>
      </c>
      <c r="E3647" s="91">
        <v>10557.6</v>
      </c>
      <c r="F3647" s="91">
        <v>0</v>
      </c>
      <c r="G3647" s="92">
        <f t="shared" si="190"/>
        <v>331169.09999999817</v>
      </c>
      <c r="H3647" s="170"/>
      <c r="I3647" s="94">
        <f t="shared" si="189"/>
        <v>-10557.6</v>
      </c>
      <c r="J3647" s="115">
        <f t="shared" si="191"/>
        <v>45626</v>
      </c>
      <c r="K3647" s="116" t="s">
        <v>1879</v>
      </c>
    </row>
    <row r="3648" spans="1:11" x14ac:dyDescent="0.15">
      <c r="A3648" s="7" t="s">
        <v>2620</v>
      </c>
      <c r="B3648" s="66">
        <v>45597</v>
      </c>
      <c r="C3648" s="113" t="s">
        <v>1993</v>
      </c>
      <c r="D3648" s="126" t="s">
        <v>4625</v>
      </c>
      <c r="E3648" s="91">
        <v>7200</v>
      </c>
      <c r="F3648" s="91">
        <v>0</v>
      </c>
      <c r="G3648" s="92">
        <f t="shared" si="190"/>
        <v>323969.09999999817</v>
      </c>
      <c r="H3648" s="170"/>
      <c r="I3648" s="94">
        <f t="shared" si="189"/>
        <v>-7200</v>
      </c>
      <c r="J3648" s="115">
        <f t="shared" si="191"/>
        <v>45626</v>
      </c>
      <c r="K3648" s="116" t="s">
        <v>1879</v>
      </c>
    </row>
    <row r="3649" spans="1:11" x14ac:dyDescent="0.15">
      <c r="A3649" s="7" t="s">
        <v>2622</v>
      </c>
      <c r="B3649" s="66">
        <v>45597</v>
      </c>
      <c r="C3649" s="113" t="s">
        <v>1905</v>
      </c>
      <c r="D3649" s="126" t="s">
        <v>4626</v>
      </c>
      <c r="E3649" s="91">
        <v>5570.36</v>
      </c>
      <c r="F3649" s="91">
        <v>0</v>
      </c>
      <c r="G3649" s="92">
        <f t="shared" si="190"/>
        <v>318398.73999999819</v>
      </c>
      <c r="H3649" s="170"/>
      <c r="I3649" s="94">
        <f t="shared" si="189"/>
        <v>-5570.36</v>
      </c>
      <c r="J3649" s="115">
        <f t="shared" si="191"/>
        <v>45626</v>
      </c>
      <c r="K3649" s="116" t="s">
        <v>1882</v>
      </c>
    </row>
    <row r="3650" spans="1:11" x14ac:dyDescent="0.15">
      <c r="A3650" s="7" t="s">
        <v>2622</v>
      </c>
      <c r="B3650" s="66">
        <v>45597</v>
      </c>
      <c r="C3650" s="113" t="s">
        <v>1892</v>
      </c>
      <c r="D3650" s="126" t="s">
        <v>1893</v>
      </c>
      <c r="E3650" s="91">
        <v>14609</v>
      </c>
      <c r="F3650" s="91">
        <v>0</v>
      </c>
      <c r="G3650" s="92">
        <f t="shared" si="190"/>
        <v>303789.73999999819</v>
      </c>
      <c r="H3650" s="170"/>
      <c r="I3650" s="94">
        <f t="shared" si="189"/>
        <v>-14609</v>
      </c>
      <c r="J3650" s="115">
        <f t="shared" si="191"/>
        <v>45626</v>
      </c>
      <c r="K3650" s="116" t="s">
        <v>1878</v>
      </c>
    </row>
    <row r="3651" spans="1:11" x14ac:dyDescent="0.15">
      <c r="A3651" s="7" t="s">
        <v>2619</v>
      </c>
      <c r="B3651" s="66">
        <v>45597</v>
      </c>
      <c r="C3651" s="113" t="s">
        <v>1892</v>
      </c>
      <c r="D3651" s="126" t="s">
        <v>3513</v>
      </c>
      <c r="E3651" s="91">
        <v>1811</v>
      </c>
      <c r="F3651" s="91">
        <v>0</v>
      </c>
      <c r="G3651" s="92">
        <f t="shared" si="190"/>
        <v>301978.73999999819</v>
      </c>
      <c r="H3651" s="170"/>
      <c r="I3651" s="94">
        <f t="shared" si="189"/>
        <v>-1811</v>
      </c>
      <c r="J3651" s="115">
        <f t="shared" si="191"/>
        <v>45626</v>
      </c>
      <c r="K3651" s="116" t="s">
        <v>1878</v>
      </c>
    </row>
    <row r="3652" spans="1:11" x14ac:dyDescent="0.15">
      <c r="A3652" s="7" t="s">
        <v>2619</v>
      </c>
      <c r="B3652" s="66">
        <v>45597</v>
      </c>
      <c r="C3652" s="113" t="s">
        <v>1892</v>
      </c>
      <c r="D3652" s="126" t="s">
        <v>1959</v>
      </c>
      <c r="E3652" s="91">
        <v>1640</v>
      </c>
      <c r="F3652" s="91">
        <v>0</v>
      </c>
      <c r="G3652" s="92">
        <f t="shared" si="190"/>
        <v>300338.73999999819</v>
      </c>
      <c r="H3652" s="170"/>
      <c r="I3652" s="94">
        <f t="shared" si="189"/>
        <v>-1640</v>
      </c>
      <c r="J3652" s="115">
        <f t="shared" si="191"/>
        <v>45626</v>
      </c>
      <c r="K3652" s="116" t="s">
        <v>1878</v>
      </c>
    </row>
    <row r="3653" spans="1:11" x14ac:dyDescent="0.15">
      <c r="A3653" s="7" t="s">
        <v>2619</v>
      </c>
      <c r="B3653" s="66">
        <v>45597</v>
      </c>
      <c r="C3653" s="113" t="s">
        <v>1892</v>
      </c>
      <c r="D3653" s="126" t="s">
        <v>3582</v>
      </c>
      <c r="E3653" s="91">
        <v>1812</v>
      </c>
      <c r="F3653" s="91">
        <v>0</v>
      </c>
      <c r="G3653" s="92">
        <f t="shared" si="190"/>
        <v>298526.73999999819</v>
      </c>
      <c r="H3653" s="170"/>
      <c r="I3653" s="94">
        <f t="shared" si="189"/>
        <v>-1812</v>
      </c>
      <c r="J3653" s="115">
        <f t="shared" si="191"/>
        <v>45626</v>
      </c>
      <c r="K3653" s="116" t="s">
        <v>1878</v>
      </c>
    </row>
    <row r="3654" spans="1:11" x14ac:dyDescent="0.15">
      <c r="A3654" s="7" t="s">
        <v>2619</v>
      </c>
      <c r="B3654" s="66">
        <v>45597</v>
      </c>
      <c r="C3654" s="113" t="s">
        <v>1892</v>
      </c>
      <c r="D3654" s="126" t="s">
        <v>1938</v>
      </c>
      <c r="E3654" s="91">
        <v>582</v>
      </c>
      <c r="F3654" s="91">
        <v>0</v>
      </c>
      <c r="G3654" s="92">
        <f t="shared" si="190"/>
        <v>297944.73999999819</v>
      </c>
      <c r="H3654" s="170"/>
      <c r="I3654" s="94">
        <f t="shared" si="189"/>
        <v>-582</v>
      </c>
      <c r="J3654" s="115">
        <f t="shared" si="191"/>
        <v>45626</v>
      </c>
      <c r="K3654" s="116" t="s">
        <v>1878</v>
      </c>
    </row>
    <row r="3655" spans="1:11" x14ac:dyDescent="0.15">
      <c r="A3655" s="7" t="s">
        <v>2619</v>
      </c>
      <c r="B3655" s="66">
        <v>45597</v>
      </c>
      <c r="C3655" s="113" t="s">
        <v>1892</v>
      </c>
      <c r="D3655" s="126" t="s">
        <v>1953</v>
      </c>
      <c r="E3655" s="91">
        <v>133</v>
      </c>
      <c r="F3655" s="91">
        <v>0</v>
      </c>
      <c r="G3655" s="92">
        <f t="shared" si="190"/>
        <v>297811.73999999819</v>
      </c>
      <c r="H3655" s="170"/>
      <c r="I3655" s="94">
        <f t="shared" ref="I3655:I3718" si="192">-E3655+F3655</f>
        <v>-133</v>
      </c>
      <c r="J3655" s="115">
        <f t="shared" si="191"/>
        <v>45626</v>
      </c>
      <c r="K3655" s="116" t="s">
        <v>1878</v>
      </c>
    </row>
    <row r="3656" spans="1:11" x14ac:dyDescent="0.15">
      <c r="A3656" s="7" t="s">
        <v>2619</v>
      </c>
      <c r="B3656" s="66">
        <v>45597</v>
      </c>
      <c r="C3656" s="113" t="s">
        <v>1892</v>
      </c>
      <c r="D3656" s="126" t="s">
        <v>1951</v>
      </c>
      <c r="E3656" s="91">
        <v>279.45</v>
      </c>
      <c r="F3656" s="91">
        <v>0</v>
      </c>
      <c r="G3656" s="92">
        <f t="shared" si="190"/>
        <v>297532.28999999817</v>
      </c>
      <c r="H3656" s="170"/>
      <c r="I3656" s="94">
        <f t="shared" si="192"/>
        <v>-279.45</v>
      </c>
      <c r="J3656" s="115">
        <f t="shared" si="191"/>
        <v>45626</v>
      </c>
      <c r="K3656" s="116" t="s">
        <v>1878</v>
      </c>
    </row>
    <row r="3657" spans="1:11" x14ac:dyDescent="0.15">
      <c r="A3657" s="7" t="s">
        <v>2619</v>
      </c>
      <c r="B3657" s="66">
        <v>45597</v>
      </c>
      <c r="C3657" s="113" t="s">
        <v>1892</v>
      </c>
      <c r="D3657" s="126" t="s">
        <v>1955</v>
      </c>
      <c r="E3657" s="91">
        <v>1229</v>
      </c>
      <c r="F3657" s="91">
        <v>0</v>
      </c>
      <c r="G3657" s="92">
        <f t="shared" si="190"/>
        <v>296303.28999999817</v>
      </c>
      <c r="H3657" s="170"/>
      <c r="I3657" s="94">
        <f t="shared" si="192"/>
        <v>-1229</v>
      </c>
      <c r="J3657" s="115">
        <f t="shared" si="191"/>
        <v>45626</v>
      </c>
      <c r="K3657" s="116" t="s">
        <v>1878</v>
      </c>
    </row>
    <row r="3658" spans="1:11" x14ac:dyDescent="0.15">
      <c r="A3658" s="7" t="s">
        <v>2619</v>
      </c>
      <c r="B3658" s="66">
        <v>45597</v>
      </c>
      <c r="C3658" s="113" t="s">
        <v>1892</v>
      </c>
      <c r="D3658" s="126" t="s">
        <v>3518</v>
      </c>
      <c r="E3658" s="91">
        <v>2205</v>
      </c>
      <c r="F3658" s="91">
        <v>0</v>
      </c>
      <c r="G3658" s="92">
        <f t="shared" si="190"/>
        <v>294098.28999999817</v>
      </c>
      <c r="H3658" s="170"/>
      <c r="I3658" s="94">
        <f t="shared" si="192"/>
        <v>-2205</v>
      </c>
      <c r="J3658" s="115">
        <f t="shared" si="191"/>
        <v>45626</v>
      </c>
      <c r="K3658" s="116" t="s">
        <v>1878</v>
      </c>
    </row>
    <row r="3659" spans="1:11" x14ac:dyDescent="0.15">
      <c r="A3659" s="7" t="s">
        <v>2619</v>
      </c>
      <c r="B3659" s="66">
        <v>45597</v>
      </c>
      <c r="C3659" s="113" t="s">
        <v>1892</v>
      </c>
      <c r="D3659" s="126" t="s">
        <v>4187</v>
      </c>
      <c r="E3659" s="91">
        <v>1878.65</v>
      </c>
      <c r="F3659" s="91">
        <v>0</v>
      </c>
      <c r="G3659" s="92">
        <f t="shared" si="190"/>
        <v>292219.63999999815</v>
      </c>
      <c r="H3659" s="170"/>
      <c r="I3659" s="94">
        <f t="shared" si="192"/>
        <v>-1878.65</v>
      </c>
      <c r="J3659" s="115">
        <f t="shared" si="191"/>
        <v>45626</v>
      </c>
      <c r="K3659" s="116" t="s">
        <v>1878</v>
      </c>
    </row>
    <row r="3660" spans="1:11" x14ac:dyDescent="0.15">
      <c r="A3660" s="7" t="s">
        <v>2619</v>
      </c>
      <c r="B3660" s="66">
        <v>45597</v>
      </c>
      <c r="C3660" s="113" t="s">
        <v>1892</v>
      </c>
      <c r="D3660" s="126" t="s">
        <v>4189</v>
      </c>
      <c r="E3660" s="91">
        <v>1473.98</v>
      </c>
      <c r="F3660" s="91">
        <v>0</v>
      </c>
      <c r="G3660" s="92">
        <f t="shared" si="190"/>
        <v>290745.65999999817</v>
      </c>
      <c r="H3660" s="170"/>
      <c r="I3660" s="94">
        <f t="shared" si="192"/>
        <v>-1473.98</v>
      </c>
      <c r="J3660" s="115">
        <f t="shared" si="191"/>
        <v>45626</v>
      </c>
      <c r="K3660" s="116" t="s">
        <v>1878</v>
      </c>
    </row>
    <row r="3661" spans="1:11" x14ac:dyDescent="0.15">
      <c r="A3661" s="7" t="s">
        <v>2619</v>
      </c>
      <c r="B3661" s="66">
        <v>45597</v>
      </c>
      <c r="C3661" s="113" t="s">
        <v>1892</v>
      </c>
      <c r="D3661" s="126" t="s">
        <v>4191</v>
      </c>
      <c r="E3661" s="91">
        <v>957.54</v>
      </c>
      <c r="F3661" s="91">
        <v>0</v>
      </c>
      <c r="G3661" s="92">
        <f t="shared" si="190"/>
        <v>289788.11999999819</v>
      </c>
      <c r="H3661" s="170"/>
      <c r="I3661" s="94">
        <f t="shared" si="192"/>
        <v>-957.54</v>
      </c>
      <c r="J3661" s="115">
        <f t="shared" si="191"/>
        <v>45626</v>
      </c>
      <c r="K3661" s="116" t="s">
        <v>1878</v>
      </c>
    </row>
    <row r="3662" spans="1:11" x14ac:dyDescent="0.15">
      <c r="A3662" s="7" t="s">
        <v>2619</v>
      </c>
      <c r="B3662" s="66">
        <v>45597</v>
      </c>
      <c r="C3662" s="113" t="s">
        <v>1892</v>
      </c>
      <c r="D3662" s="126" t="s">
        <v>3516</v>
      </c>
      <c r="E3662" s="91">
        <v>4365.32</v>
      </c>
      <c r="F3662" s="91">
        <v>0</v>
      </c>
      <c r="G3662" s="92">
        <f t="shared" si="190"/>
        <v>285422.79999999818</v>
      </c>
      <c r="H3662" s="170"/>
      <c r="I3662" s="94">
        <f t="shared" si="192"/>
        <v>-4365.32</v>
      </c>
      <c r="J3662" s="115">
        <f t="shared" si="191"/>
        <v>45626</v>
      </c>
      <c r="K3662" s="116" t="s">
        <v>1878</v>
      </c>
    </row>
    <row r="3663" spans="1:11" x14ac:dyDescent="0.15">
      <c r="A3663" s="7" t="s">
        <v>2619</v>
      </c>
      <c r="B3663" s="66">
        <v>45597</v>
      </c>
      <c r="C3663" s="113" t="s">
        <v>1892</v>
      </c>
      <c r="D3663" s="126" t="s">
        <v>4303</v>
      </c>
      <c r="E3663" s="91">
        <v>279.45</v>
      </c>
      <c r="F3663" s="91">
        <v>0</v>
      </c>
      <c r="G3663" s="92">
        <f t="shared" si="190"/>
        <v>285143.34999999817</v>
      </c>
      <c r="H3663" s="170"/>
      <c r="I3663" s="94">
        <f t="shared" si="192"/>
        <v>-279.45</v>
      </c>
      <c r="J3663" s="115">
        <f t="shared" si="191"/>
        <v>45626</v>
      </c>
      <c r="K3663" s="116" t="s">
        <v>1878</v>
      </c>
    </row>
    <row r="3664" spans="1:11" x14ac:dyDescent="0.15">
      <c r="A3664" s="7" t="s">
        <v>2619</v>
      </c>
      <c r="B3664" s="66">
        <v>45597</v>
      </c>
      <c r="C3664" s="113" t="s">
        <v>1892</v>
      </c>
      <c r="D3664" s="126" t="s">
        <v>1927</v>
      </c>
      <c r="E3664" s="91">
        <v>1661.22</v>
      </c>
      <c r="F3664" s="91">
        <v>0</v>
      </c>
      <c r="G3664" s="92">
        <f t="shared" si="190"/>
        <v>283482.1299999982</v>
      </c>
      <c r="H3664" s="170"/>
      <c r="I3664" s="94">
        <f t="shared" si="192"/>
        <v>-1661.22</v>
      </c>
      <c r="J3664" s="115">
        <f t="shared" si="191"/>
        <v>45626</v>
      </c>
      <c r="K3664" s="116" t="s">
        <v>1878</v>
      </c>
    </row>
    <row r="3665" spans="1:11" x14ac:dyDescent="0.15">
      <c r="A3665" s="7" t="s">
        <v>2619</v>
      </c>
      <c r="B3665" s="66">
        <v>45597</v>
      </c>
      <c r="C3665" s="113" t="s">
        <v>1892</v>
      </c>
      <c r="D3665" s="126" t="s">
        <v>3517</v>
      </c>
      <c r="E3665" s="91">
        <v>764.16</v>
      </c>
      <c r="F3665" s="91">
        <v>0</v>
      </c>
      <c r="G3665" s="92">
        <f t="shared" si="190"/>
        <v>282717.96999999823</v>
      </c>
      <c r="H3665" s="170"/>
      <c r="I3665" s="94">
        <f t="shared" si="192"/>
        <v>-764.16</v>
      </c>
      <c r="J3665" s="115">
        <f t="shared" si="191"/>
        <v>45626</v>
      </c>
      <c r="K3665" s="116" t="s">
        <v>1878</v>
      </c>
    </row>
    <row r="3666" spans="1:11" x14ac:dyDescent="0.15">
      <c r="A3666" s="7" t="s">
        <v>2619</v>
      </c>
      <c r="B3666" s="66">
        <v>45597</v>
      </c>
      <c r="C3666" s="113" t="s">
        <v>1905</v>
      </c>
      <c r="D3666" s="126" t="s">
        <v>4627</v>
      </c>
      <c r="E3666" s="91">
        <v>11.06</v>
      </c>
      <c r="F3666" s="91">
        <v>0</v>
      </c>
      <c r="G3666" s="92">
        <f t="shared" si="190"/>
        <v>282706.90999999823</v>
      </c>
      <c r="H3666" s="170"/>
      <c r="I3666" s="94">
        <f t="shared" si="192"/>
        <v>-11.06</v>
      </c>
      <c r="J3666" s="115">
        <f t="shared" si="191"/>
        <v>45626</v>
      </c>
      <c r="K3666" s="116" t="s">
        <v>1882</v>
      </c>
    </row>
    <row r="3667" spans="1:11" x14ac:dyDescent="0.15">
      <c r="A3667" s="7" t="s">
        <v>2619</v>
      </c>
      <c r="B3667" s="66">
        <v>45597</v>
      </c>
      <c r="C3667" s="113" t="s">
        <v>1905</v>
      </c>
      <c r="D3667" s="126" t="s">
        <v>4628</v>
      </c>
      <c r="E3667" s="91">
        <v>121.17</v>
      </c>
      <c r="F3667" s="91">
        <v>0</v>
      </c>
      <c r="G3667" s="92">
        <f t="shared" si="190"/>
        <v>282585.73999999824</v>
      </c>
      <c r="H3667" s="170"/>
      <c r="I3667" s="94">
        <f t="shared" si="192"/>
        <v>-121.17</v>
      </c>
      <c r="J3667" s="115">
        <f t="shared" si="191"/>
        <v>45626</v>
      </c>
      <c r="K3667" s="116" t="s">
        <v>1882</v>
      </c>
    </row>
    <row r="3668" spans="1:11" x14ac:dyDescent="0.15">
      <c r="A3668" s="7" t="s">
        <v>2619</v>
      </c>
      <c r="B3668" s="66">
        <v>45597</v>
      </c>
      <c r="C3668" s="113" t="s">
        <v>1905</v>
      </c>
      <c r="D3668" s="126" t="s">
        <v>4629</v>
      </c>
      <c r="E3668" s="91">
        <v>26.22</v>
      </c>
      <c r="F3668" s="91">
        <v>0</v>
      </c>
      <c r="G3668" s="92">
        <f t="shared" si="190"/>
        <v>282559.51999999827</v>
      </c>
      <c r="H3668" s="170"/>
      <c r="I3668" s="94">
        <f t="shared" si="192"/>
        <v>-26.22</v>
      </c>
      <c r="J3668" s="115">
        <f t="shared" si="191"/>
        <v>45626</v>
      </c>
      <c r="K3668" s="116" t="s">
        <v>1882</v>
      </c>
    </row>
    <row r="3669" spans="1:11" x14ac:dyDescent="0.15">
      <c r="A3669" s="7" t="s">
        <v>2619</v>
      </c>
      <c r="B3669" s="66">
        <v>45597</v>
      </c>
      <c r="C3669" s="113" t="s">
        <v>1905</v>
      </c>
      <c r="D3669" s="126" t="s">
        <v>4630</v>
      </c>
      <c r="E3669" s="91">
        <v>21.13</v>
      </c>
      <c r="F3669" s="91">
        <v>0</v>
      </c>
      <c r="G3669" s="92">
        <f t="shared" si="190"/>
        <v>282538.38999999827</v>
      </c>
      <c r="H3669" s="170"/>
      <c r="I3669" s="94">
        <f t="shared" si="192"/>
        <v>-21.13</v>
      </c>
      <c r="J3669" s="115">
        <f t="shared" si="191"/>
        <v>45626</v>
      </c>
      <c r="K3669" s="116" t="s">
        <v>1882</v>
      </c>
    </row>
    <row r="3670" spans="1:11" x14ac:dyDescent="0.15">
      <c r="A3670" s="7" t="s">
        <v>2619</v>
      </c>
      <c r="B3670" s="66">
        <v>45597</v>
      </c>
      <c r="C3670" s="113" t="s">
        <v>1905</v>
      </c>
      <c r="D3670" s="126" t="s">
        <v>4631</v>
      </c>
      <c r="E3670" s="91">
        <v>27.38</v>
      </c>
      <c r="F3670" s="91">
        <v>0</v>
      </c>
      <c r="G3670" s="92">
        <f t="shared" si="190"/>
        <v>282511.00999999826</v>
      </c>
      <c r="H3670" s="170"/>
      <c r="I3670" s="94">
        <f t="shared" si="192"/>
        <v>-27.38</v>
      </c>
      <c r="J3670" s="115">
        <f t="shared" si="191"/>
        <v>45626</v>
      </c>
      <c r="K3670" s="116" t="s">
        <v>1882</v>
      </c>
    </row>
    <row r="3671" spans="1:11" x14ac:dyDescent="0.15">
      <c r="A3671" s="7" t="s">
        <v>2619</v>
      </c>
      <c r="B3671" s="66">
        <v>45597</v>
      </c>
      <c r="C3671" s="113" t="s">
        <v>1905</v>
      </c>
      <c r="D3671" s="126" t="s">
        <v>4632</v>
      </c>
      <c r="E3671" s="91">
        <v>48.54</v>
      </c>
      <c r="F3671" s="91">
        <v>0</v>
      </c>
      <c r="G3671" s="92">
        <f t="shared" si="190"/>
        <v>282462.46999999828</v>
      </c>
      <c r="H3671" s="170"/>
      <c r="I3671" s="94">
        <f t="shared" si="192"/>
        <v>-48.54</v>
      </c>
      <c r="J3671" s="115">
        <f t="shared" si="191"/>
        <v>45626</v>
      </c>
      <c r="K3671" s="116" t="s">
        <v>1882</v>
      </c>
    </row>
    <row r="3672" spans="1:11" x14ac:dyDescent="0.15">
      <c r="A3672" s="7" t="s">
        <v>2619</v>
      </c>
      <c r="B3672" s="66">
        <v>45597</v>
      </c>
      <c r="C3672" s="113" t="s">
        <v>1905</v>
      </c>
      <c r="D3672" s="126" t="s">
        <v>4633</v>
      </c>
      <c r="E3672" s="91">
        <v>22.41</v>
      </c>
      <c r="F3672" s="91">
        <v>0</v>
      </c>
      <c r="G3672" s="92">
        <f t="shared" si="190"/>
        <v>282440.05999999831</v>
      </c>
      <c r="H3672" s="170"/>
      <c r="I3672" s="94">
        <f t="shared" si="192"/>
        <v>-22.41</v>
      </c>
      <c r="J3672" s="115">
        <f t="shared" si="191"/>
        <v>45626</v>
      </c>
      <c r="K3672" s="116" t="s">
        <v>1882</v>
      </c>
    </row>
    <row r="3673" spans="1:11" x14ac:dyDescent="0.15">
      <c r="A3673" s="7" t="s">
        <v>2619</v>
      </c>
      <c r="B3673" s="66">
        <v>45597</v>
      </c>
      <c r="C3673" s="113" t="s">
        <v>1905</v>
      </c>
      <c r="D3673" s="126" t="s">
        <v>4634</v>
      </c>
      <c r="E3673" s="91">
        <v>187.38</v>
      </c>
      <c r="F3673" s="91">
        <v>0</v>
      </c>
      <c r="G3673" s="92">
        <f t="shared" si="190"/>
        <v>282252.6799999983</v>
      </c>
      <c r="H3673" s="170"/>
      <c r="I3673" s="94">
        <f t="shared" si="192"/>
        <v>-187.38</v>
      </c>
      <c r="J3673" s="115">
        <f t="shared" si="191"/>
        <v>45626</v>
      </c>
      <c r="K3673" s="116" t="s">
        <v>1882</v>
      </c>
    </row>
    <row r="3674" spans="1:11" x14ac:dyDescent="0.15">
      <c r="A3674" s="7" t="s">
        <v>2619</v>
      </c>
      <c r="B3674" s="66">
        <v>45597</v>
      </c>
      <c r="C3674" s="113" t="s">
        <v>1905</v>
      </c>
      <c r="D3674" s="126" t="s">
        <v>4635</v>
      </c>
      <c r="E3674" s="91">
        <v>26.89</v>
      </c>
      <c r="F3674" s="91">
        <v>0</v>
      </c>
      <c r="G3674" s="92">
        <f t="shared" si="190"/>
        <v>282225.78999999829</v>
      </c>
      <c r="H3674" s="170"/>
      <c r="I3674" s="94">
        <f t="shared" si="192"/>
        <v>-26.89</v>
      </c>
      <c r="J3674" s="115">
        <f t="shared" si="191"/>
        <v>45626</v>
      </c>
      <c r="K3674" s="116" t="s">
        <v>1882</v>
      </c>
    </row>
    <row r="3675" spans="1:11" x14ac:dyDescent="0.15">
      <c r="A3675" s="7" t="s">
        <v>2619</v>
      </c>
      <c r="B3675" s="66">
        <v>45597</v>
      </c>
      <c r="C3675" s="113" t="s">
        <v>1905</v>
      </c>
      <c r="D3675" s="126" t="s">
        <v>4636</v>
      </c>
      <c r="E3675" s="91">
        <v>400.11</v>
      </c>
      <c r="F3675" s="91">
        <v>0</v>
      </c>
      <c r="G3675" s="92">
        <f t="shared" si="190"/>
        <v>281825.6799999983</v>
      </c>
      <c r="H3675" s="170"/>
      <c r="I3675" s="94">
        <f t="shared" si="192"/>
        <v>-400.11</v>
      </c>
      <c r="J3675" s="115">
        <f t="shared" si="191"/>
        <v>45626</v>
      </c>
      <c r="K3675" s="116" t="s">
        <v>1882</v>
      </c>
    </row>
    <row r="3676" spans="1:11" x14ac:dyDescent="0.15">
      <c r="A3676" s="7" t="s">
        <v>2619</v>
      </c>
      <c r="B3676" s="66">
        <v>45597</v>
      </c>
      <c r="C3676" s="113" t="s">
        <v>1905</v>
      </c>
      <c r="D3676" s="126" t="s">
        <v>4637</v>
      </c>
      <c r="E3676" s="91">
        <v>69.209999999999994</v>
      </c>
      <c r="F3676" s="91">
        <v>0</v>
      </c>
      <c r="G3676" s="92">
        <f t="shared" si="190"/>
        <v>281756.46999999828</v>
      </c>
      <c r="H3676" s="170"/>
      <c r="I3676" s="94">
        <f t="shared" si="192"/>
        <v>-69.209999999999994</v>
      </c>
      <c r="J3676" s="115">
        <f t="shared" si="191"/>
        <v>45626</v>
      </c>
      <c r="K3676" s="116" t="s">
        <v>1882</v>
      </c>
    </row>
    <row r="3677" spans="1:11" x14ac:dyDescent="0.15">
      <c r="A3677" s="7" t="s">
        <v>2619</v>
      </c>
      <c r="B3677" s="66">
        <v>45597</v>
      </c>
      <c r="C3677" s="113" t="s">
        <v>1905</v>
      </c>
      <c r="D3677" s="126" t="s">
        <v>4638</v>
      </c>
      <c r="E3677" s="91">
        <v>196.93</v>
      </c>
      <c r="F3677" s="91">
        <v>0</v>
      </c>
      <c r="G3677" s="92">
        <f t="shared" si="190"/>
        <v>281559.53999999829</v>
      </c>
      <c r="H3677" s="170"/>
      <c r="I3677" s="94">
        <f t="shared" si="192"/>
        <v>-196.93</v>
      </c>
      <c r="J3677" s="115">
        <f t="shared" si="191"/>
        <v>45626</v>
      </c>
      <c r="K3677" s="116" t="s">
        <v>1882</v>
      </c>
    </row>
    <row r="3678" spans="1:11" x14ac:dyDescent="0.15">
      <c r="A3678" s="7" t="s">
        <v>2619</v>
      </c>
      <c r="B3678" s="66">
        <v>45597</v>
      </c>
      <c r="C3678" s="113" t="s">
        <v>1905</v>
      </c>
      <c r="D3678" s="126" t="s">
        <v>4639</v>
      </c>
      <c r="E3678" s="91">
        <v>400.67</v>
      </c>
      <c r="F3678" s="91">
        <v>0</v>
      </c>
      <c r="G3678" s="92">
        <f t="shared" si="190"/>
        <v>281158.86999999831</v>
      </c>
      <c r="H3678" s="170"/>
      <c r="I3678" s="94">
        <f t="shared" si="192"/>
        <v>-400.67</v>
      </c>
      <c r="J3678" s="115">
        <f t="shared" si="191"/>
        <v>45626</v>
      </c>
      <c r="K3678" s="116" t="s">
        <v>1882</v>
      </c>
    </row>
    <row r="3679" spans="1:11" x14ac:dyDescent="0.15">
      <c r="A3679" s="7" t="s">
        <v>2619</v>
      </c>
      <c r="B3679" s="66">
        <v>45597</v>
      </c>
      <c r="C3679" s="113" t="s">
        <v>1905</v>
      </c>
      <c r="D3679" s="126" t="s">
        <v>4640</v>
      </c>
      <c r="E3679" s="91">
        <v>634.42999999999995</v>
      </c>
      <c r="F3679" s="91">
        <v>0</v>
      </c>
      <c r="G3679" s="92">
        <f t="shared" si="190"/>
        <v>280524.43999999831</v>
      </c>
      <c r="H3679" s="170"/>
      <c r="I3679" s="94">
        <f t="shared" si="192"/>
        <v>-634.42999999999995</v>
      </c>
      <c r="J3679" s="115">
        <f t="shared" si="191"/>
        <v>45626</v>
      </c>
      <c r="K3679" s="116" t="s">
        <v>1882</v>
      </c>
    </row>
    <row r="3680" spans="1:11" x14ac:dyDescent="0.15">
      <c r="A3680" s="7" t="s">
        <v>2619</v>
      </c>
      <c r="B3680" s="66">
        <v>45597</v>
      </c>
      <c r="C3680" s="113" t="s">
        <v>1905</v>
      </c>
      <c r="D3680" s="126" t="s">
        <v>4641</v>
      </c>
      <c r="E3680" s="91">
        <v>24.3</v>
      </c>
      <c r="F3680" s="91">
        <v>0</v>
      </c>
      <c r="G3680" s="92">
        <f t="shared" si="190"/>
        <v>280500.13999999833</v>
      </c>
      <c r="H3680" s="170"/>
      <c r="I3680" s="94">
        <f t="shared" si="192"/>
        <v>-24.3</v>
      </c>
      <c r="J3680" s="115">
        <f t="shared" si="191"/>
        <v>45626</v>
      </c>
      <c r="K3680" s="116" t="s">
        <v>1882</v>
      </c>
    </row>
    <row r="3681" spans="1:11" x14ac:dyDescent="0.15">
      <c r="A3681" s="7" t="s">
        <v>2619</v>
      </c>
      <c r="B3681" s="66">
        <v>45597</v>
      </c>
      <c r="C3681" s="113" t="s">
        <v>1905</v>
      </c>
      <c r="D3681" s="126" t="s">
        <v>4642</v>
      </c>
      <c r="E3681" s="91">
        <v>79.680000000000007</v>
      </c>
      <c r="F3681" s="91">
        <v>0</v>
      </c>
      <c r="G3681" s="92">
        <f t="shared" si="190"/>
        <v>280420.45999999833</v>
      </c>
      <c r="H3681" s="170"/>
      <c r="I3681" s="94">
        <f t="shared" si="192"/>
        <v>-79.680000000000007</v>
      </c>
      <c r="J3681" s="115">
        <f t="shared" si="191"/>
        <v>45626</v>
      </c>
      <c r="K3681" s="116" t="s">
        <v>1882</v>
      </c>
    </row>
    <row r="3682" spans="1:11" x14ac:dyDescent="0.15">
      <c r="A3682" s="7" t="s">
        <v>2619</v>
      </c>
      <c r="B3682" s="66">
        <v>45597</v>
      </c>
      <c r="C3682" s="113" t="s">
        <v>1905</v>
      </c>
      <c r="D3682" s="126" t="s">
        <v>4643</v>
      </c>
      <c r="E3682" s="91">
        <v>236.26</v>
      </c>
      <c r="F3682" s="91">
        <v>0</v>
      </c>
      <c r="G3682" s="92">
        <f t="shared" si="190"/>
        <v>280184.19999999832</v>
      </c>
      <c r="H3682" s="170"/>
      <c r="I3682" s="94">
        <f t="shared" si="192"/>
        <v>-236.26</v>
      </c>
      <c r="J3682" s="115">
        <f t="shared" si="191"/>
        <v>45626</v>
      </c>
      <c r="K3682" s="116" t="s">
        <v>1882</v>
      </c>
    </row>
    <row r="3683" spans="1:11" x14ac:dyDescent="0.15">
      <c r="A3683" s="7" t="s">
        <v>2619</v>
      </c>
      <c r="B3683" s="66">
        <v>45597</v>
      </c>
      <c r="C3683" s="113" t="s">
        <v>3406</v>
      </c>
      <c r="D3683" s="126" t="s">
        <v>3009</v>
      </c>
      <c r="E3683" s="91">
        <v>10000</v>
      </c>
      <c r="F3683" s="91">
        <v>0</v>
      </c>
      <c r="G3683" s="92">
        <f t="shared" si="190"/>
        <v>270184.19999999832</v>
      </c>
      <c r="H3683" s="170"/>
      <c r="I3683" s="94">
        <f t="shared" si="192"/>
        <v>-10000</v>
      </c>
      <c r="J3683" s="115">
        <f t="shared" si="191"/>
        <v>45626</v>
      </c>
      <c r="K3683" s="116" t="s">
        <v>5554</v>
      </c>
    </row>
    <row r="3684" spans="1:11" x14ac:dyDescent="0.15">
      <c r="A3684" s="7" t="s">
        <v>2619</v>
      </c>
      <c r="B3684" s="66">
        <v>45597</v>
      </c>
      <c r="C3684" s="113" t="s">
        <v>3406</v>
      </c>
      <c r="D3684" s="126" t="s">
        <v>3009</v>
      </c>
      <c r="E3684" s="91">
        <v>6000</v>
      </c>
      <c r="F3684" s="91">
        <v>0</v>
      </c>
      <c r="G3684" s="92">
        <f t="shared" si="190"/>
        <v>264184.19999999832</v>
      </c>
      <c r="H3684" s="170"/>
      <c r="I3684" s="94">
        <f t="shared" si="192"/>
        <v>-6000</v>
      </c>
      <c r="J3684" s="115">
        <f t="shared" si="191"/>
        <v>45626</v>
      </c>
      <c r="K3684" s="116" t="s">
        <v>5554</v>
      </c>
    </row>
    <row r="3685" spans="1:11" x14ac:dyDescent="0.15">
      <c r="A3685" s="7" t="s">
        <v>2619</v>
      </c>
      <c r="B3685" s="66">
        <v>45597</v>
      </c>
      <c r="C3685" s="113" t="s">
        <v>1892</v>
      </c>
      <c r="D3685" s="126" t="s">
        <v>1951</v>
      </c>
      <c r="E3685" s="91">
        <v>246</v>
      </c>
      <c r="F3685" s="91">
        <v>0</v>
      </c>
      <c r="G3685" s="92">
        <f t="shared" si="190"/>
        <v>263938.19999999832</v>
      </c>
      <c r="H3685" s="170"/>
      <c r="I3685" s="94">
        <f t="shared" si="192"/>
        <v>-246</v>
      </c>
      <c r="J3685" s="115">
        <f t="shared" si="191"/>
        <v>45626</v>
      </c>
      <c r="K3685" s="116" t="s">
        <v>1878</v>
      </c>
    </row>
    <row r="3686" spans="1:11" x14ac:dyDescent="0.15">
      <c r="A3686" s="7" t="s">
        <v>2619</v>
      </c>
      <c r="B3686" s="66">
        <v>45597</v>
      </c>
      <c r="C3686" s="113" t="s">
        <v>1892</v>
      </c>
      <c r="D3686" s="126" t="s">
        <v>3593</v>
      </c>
      <c r="E3686" s="91">
        <v>439</v>
      </c>
      <c r="F3686" s="91">
        <v>0</v>
      </c>
      <c r="G3686" s="92">
        <f t="shared" si="190"/>
        <v>263499.19999999832</v>
      </c>
      <c r="H3686" s="170"/>
      <c r="I3686" s="94">
        <f t="shared" si="192"/>
        <v>-439</v>
      </c>
      <c r="J3686" s="115">
        <f t="shared" si="191"/>
        <v>45626</v>
      </c>
      <c r="K3686" s="116" t="s">
        <v>1878</v>
      </c>
    </row>
    <row r="3687" spans="1:11" x14ac:dyDescent="0.15">
      <c r="A3687" s="7" t="s">
        <v>2619</v>
      </c>
      <c r="B3687" s="66">
        <v>45597</v>
      </c>
      <c r="C3687" s="113" t="s">
        <v>1892</v>
      </c>
      <c r="D3687" s="126" t="s">
        <v>1949</v>
      </c>
      <c r="E3687" s="91">
        <v>564</v>
      </c>
      <c r="F3687" s="91">
        <v>0</v>
      </c>
      <c r="G3687" s="92">
        <f t="shared" si="190"/>
        <v>262935.19999999832</v>
      </c>
      <c r="H3687" s="170"/>
      <c r="I3687" s="94">
        <f t="shared" si="192"/>
        <v>-564</v>
      </c>
      <c r="J3687" s="115">
        <f t="shared" si="191"/>
        <v>45626</v>
      </c>
      <c r="K3687" s="116" t="s">
        <v>1878</v>
      </c>
    </row>
    <row r="3688" spans="1:11" x14ac:dyDescent="0.15">
      <c r="A3688" s="7" t="s">
        <v>2619</v>
      </c>
      <c r="B3688" s="66">
        <v>45597</v>
      </c>
      <c r="C3688" s="113" t="s">
        <v>1912</v>
      </c>
      <c r="D3688" s="126" t="s">
        <v>4644</v>
      </c>
      <c r="E3688" s="91">
        <v>1860</v>
      </c>
      <c r="F3688" s="91">
        <v>0</v>
      </c>
      <c r="G3688" s="92">
        <f t="shared" ref="G3688:G3751" si="193">G3687+F3688-E3688</f>
        <v>261075.19999999832</v>
      </c>
      <c r="H3688" s="170"/>
      <c r="I3688" s="94">
        <f t="shared" si="192"/>
        <v>-1860</v>
      </c>
      <c r="J3688" s="115">
        <f t="shared" ref="J3688:J3751" si="194">EOMONTH(B3688,0)</f>
        <v>45626</v>
      </c>
      <c r="K3688" s="116" t="s">
        <v>1877</v>
      </c>
    </row>
    <row r="3689" spans="1:11" x14ac:dyDescent="0.15">
      <c r="A3689" s="7" t="s">
        <v>2619</v>
      </c>
      <c r="B3689" s="66">
        <v>45597</v>
      </c>
      <c r="C3689" s="113" t="s">
        <v>1912</v>
      </c>
      <c r="D3689" s="126" t="s">
        <v>4645</v>
      </c>
      <c r="E3689" s="91">
        <v>5835.46</v>
      </c>
      <c r="F3689" s="91">
        <v>0</v>
      </c>
      <c r="G3689" s="92">
        <f t="shared" si="193"/>
        <v>255239.73999999833</v>
      </c>
      <c r="H3689" s="170"/>
      <c r="I3689" s="94">
        <f t="shared" si="192"/>
        <v>-5835.46</v>
      </c>
      <c r="J3689" s="115">
        <f t="shared" si="194"/>
        <v>45626</v>
      </c>
      <c r="K3689" s="116" t="s">
        <v>1877</v>
      </c>
    </row>
    <row r="3690" spans="1:11" x14ac:dyDescent="0.15">
      <c r="A3690" s="7" t="s">
        <v>2619</v>
      </c>
      <c r="B3690" s="66">
        <v>45597</v>
      </c>
      <c r="C3690" s="113" t="s">
        <v>1912</v>
      </c>
      <c r="D3690" s="126" t="s">
        <v>4646</v>
      </c>
      <c r="E3690" s="91">
        <v>9240</v>
      </c>
      <c r="F3690" s="91">
        <v>0</v>
      </c>
      <c r="G3690" s="92">
        <f t="shared" si="193"/>
        <v>245999.73999999833</v>
      </c>
      <c r="H3690" s="170"/>
      <c r="I3690" s="94">
        <f t="shared" si="192"/>
        <v>-9240</v>
      </c>
      <c r="J3690" s="115">
        <f t="shared" si="194"/>
        <v>45626</v>
      </c>
      <c r="K3690" s="116" t="s">
        <v>1877</v>
      </c>
    </row>
    <row r="3691" spans="1:11" x14ac:dyDescent="0.15">
      <c r="A3691" s="7" t="s">
        <v>2619</v>
      </c>
      <c r="B3691" s="66">
        <v>45597</v>
      </c>
      <c r="C3691" s="113" t="s">
        <v>1912</v>
      </c>
      <c r="D3691" s="126" t="s">
        <v>4647</v>
      </c>
      <c r="E3691" s="91">
        <v>9240</v>
      </c>
      <c r="F3691" s="91">
        <v>0</v>
      </c>
      <c r="G3691" s="92">
        <f t="shared" si="193"/>
        <v>236759.73999999833</v>
      </c>
      <c r="H3691" s="170"/>
      <c r="I3691" s="94">
        <f t="shared" si="192"/>
        <v>-9240</v>
      </c>
      <c r="J3691" s="115">
        <f t="shared" si="194"/>
        <v>45626</v>
      </c>
      <c r="K3691" s="116" t="s">
        <v>1877</v>
      </c>
    </row>
    <row r="3692" spans="1:11" x14ac:dyDescent="0.15">
      <c r="A3692" s="7" t="s">
        <v>2620</v>
      </c>
      <c r="B3692" s="66">
        <v>45597</v>
      </c>
      <c r="C3692" s="113" t="s">
        <v>1912</v>
      </c>
      <c r="D3692" s="126" t="s">
        <v>4648</v>
      </c>
      <c r="E3692" s="91">
        <v>3635.28</v>
      </c>
      <c r="F3692" s="91">
        <v>0</v>
      </c>
      <c r="G3692" s="92">
        <f t="shared" si="193"/>
        <v>233124.45999999833</v>
      </c>
      <c r="H3692" s="170"/>
      <c r="I3692" s="94">
        <f t="shared" si="192"/>
        <v>-3635.28</v>
      </c>
      <c r="J3692" s="115">
        <f t="shared" si="194"/>
        <v>45626</v>
      </c>
      <c r="K3692" s="116" t="s">
        <v>1877</v>
      </c>
    </row>
    <row r="3693" spans="1:11" x14ac:dyDescent="0.15">
      <c r="A3693" s="7" t="s">
        <v>2620</v>
      </c>
      <c r="B3693" s="66">
        <v>45597</v>
      </c>
      <c r="C3693" s="113" t="s">
        <v>1912</v>
      </c>
      <c r="D3693" s="126" t="s">
        <v>4649</v>
      </c>
      <c r="E3693" s="91">
        <v>3318.72</v>
      </c>
      <c r="F3693" s="91">
        <v>0</v>
      </c>
      <c r="G3693" s="92">
        <f t="shared" si="193"/>
        <v>229805.73999999833</v>
      </c>
      <c r="H3693" s="170"/>
      <c r="I3693" s="94">
        <f t="shared" si="192"/>
        <v>-3318.72</v>
      </c>
      <c r="J3693" s="115">
        <f t="shared" si="194"/>
        <v>45626</v>
      </c>
      <c r="K3693" s="116" t="s">
        <v>1877</v>
      </c>
    </row>
    <row r="3694" spans="1:11" x14ac:dyDescent="0.15">
      <c r="A3694" s="7" t="s">
        <v>2620</v>
      </c>
      <c r="B3694" s="66">
        <v>45597</v>
      </c>
      <c r="C3694" s="113" t="s">
        <v>1912</v>
      </c>
      <c r="D3694" s="126" t="s">
        <v>4650</v>
      </c>
      <c r="E3694" s="91">
        <v>1689.6</v>
      </c>
      <c r="F3694" s="91">
        <v>0</v>
      </c>
      <c r="G3694" s="92">
        <f t="shared" si="193"/>
        <v>228116.13999999833</v>
      </c>
      <c r="H3694" s="170"/>
      <c r="I3694" s="94">
        <f t="shared" si="192"/>
        <v>-1689.6</v>
      </c>
      <c r="J3694" s="115">
        <f t="shared" si="194"/>
        <v>45626</v>
      </c>
      <c r="K3694" s="116" t="s">
        <v>1877</v>
      </c>
    </row>
    <row r="3695" spans="1:11" x14ac:dyDescent="0.15">
      <c r="A3695" s="7" t="s">
        <v>2620</v>
      </c>
      <c r="B3695" s="66">
        <v>45597</v>
      </c>
      <c r="C3695" s="113" t="s">
        <v>1912</v>
      </c>
      <c r="D3695" s="126" t="s">
        <v>4651</v>
      </c>
      <c r="E3695" s="91">
        <v>4335</v>
      </c>
      <c r="F3695" s="91">
        <v>0</v>
      </c>
      <c r="G3695" s="92">
        <f t="shared" si="193"/>
        <v>223781.13999999833</v>
      </c>
      <c r="H3695" s="170"/>
      <c r="I3695" s="94">
        <f t="shared" si="192"/>
        <v>-4335</v>
      </c>
      <c r="J3695" s="115">
        <f t="shared" si="194"/>
        <v>45626</v>
      </c>
      <c r="K3695" s="116" t="s">
        <v>1873</v>
      </c>
    </row>
    <row r="3696" spans="1:11" x14ac:dyDescent="0.15">
      <c r="A3696" s="7" t="s">
        <v>2620</v>
      </c>
      <c r="B3696" s="66">
        <v>45597</v>
      </c>
      <c r="C3696" s="113" t="s">
        <v>1912</v>
      </c>
      <c r="D3696" s="126" t="s">
        <v>4652</v>
      </c>
      <c r="E3696" s="91">
        <v>5940</v>
      </c>
      <c r="F3696" s="91">
        <v>0</v>
      </c>
      <c r="G3696" s="92">
        <f t="shared" si="193"/>
        <v>217841.13999999833</v>
      </c>
      <c r="H3696" s="170"/>
      <c r="I3696" s="94">
        <f t="shared" si="192"/>
        <v>-5940</v>
      </c>
      <c r="J3696" s="115">
        <f t="shared" si="194"/>
        <v>45626</v>
      </c>
      <c r="K3696" s="116" t="s">
        <v>1877</v>
      </c>
    </row>
    <row r="3697" spans="1:11" x14ac:dyDescent="0.15">
      <c r="A3697" s="7" t="s">
        <v>2620</v>
      </c>
      <c r="B3697" s="66">
        <v>45597</v>
      </c>
      <c r="C3697" s="113" t="s">
        <v>1912</v>
      </c>
      <c r="D3697" s="126" t="s">
        <v>4653</v>
      </c>
      <c r="E3697" s="91">
        <v>600</v>
      </c>
      <c r="F3697" s="91">
        <v>0</v>
      </c>
      <c r="G3697" s="92">
        <f t="shared" si="193"/>
        <v>217241.13999999833</v>
      </c>
      <c r="H3697" s="170"/>
      <c r="I3697" s="94">
        <f t="shared" si="192"/>
        <v>-600</v>
      </c>
      <c r="J3697" s="115">
        <f t="shared" si="194"/>
        <v>45626</v>
      </c>
      <c r="K3697" s="116" t="s">
        <v>1874</v>
      </c>
    </row>
    <row r="3698" spans="1:11" x14ac:dyDescent="0.15">
      <c r="A3698" s="7" t="s">
        <v>2619</v>
      </c>
      <c r="B3698" s="66">
        <v>45597</v>
      </c>
      <c r="C3698" s="113" t="s">
        <v>1993</v>
      </c>
      <c r="D3698" s="126" t="s">
        <v>4654</v>
      </c>
      <c r="E3698" s="91">
        <v>2670</v>
      </c>
      <c r="F3698" s="91">
        <v>0</v>
      </c>
      <c r="G3698" s="92">
        <f t="shared" si="193"/>
        <v>214571.13999999833</v>
      </c>
      <c r="H3698" s="170"/>
      <c r="I3698" s="94">
        <f t="shared" si="192"/>
        <v>-2670</v>
      </c>
      <c r="J3698" s="115">
        <f t="shared" si="194"/>
        <v>45626</v>
      </c>
      <c r="K3698" s="116" t="s">
        <v>13</v>
      </c>
    </row>
    <row r="3699" spans="1:11" x14ac:dyDescent="0.15">
      <c r="A3699" s="7" t="s">
        <v>2619</v>
      </c>
      <c r="B3699" s="66">
        <v>45597</v>
      </c>
      <c r="C3699" s="113" t="s">
        <v>1892</v>
      </c>
      <c r="D3699" s="126" t="s">
        <v>3515</v>
      </c>
      <c r="E3699" s="91">
        <v>1679</v>
      </c>
      <c r="F3699" s="91">
        <v>0</v>
      </c>
      <c r="G3699" s="92">
        <f t="shared" si="193"/>
        <v>212892.13999999833</v>
      </c>
      <c r="H3699" s="170"/>
      <c r="I3699" s="94">
        <f t="shared" si="192"/>
        <v>-1679</v>
      </c>
      <c r="J3699" s="115">
        <f t="shared" si="194"/>
        <v>45626</v>
      </c>
      <c r="K3699" s="116" t="s">
        <v>1878</v>
      </c>
    </row>
    <row r="3700" spans="1:11" x14ac:dyDescent="0.15">
      <c r="A3700" s="7" t="s">
        <v>2619</v>
      </c>
      <c r="B3700" s="66">
        <v>45597</v>
      </c>
      <c r="C3700" s="113" t="s">
        <v>1892</v>
      </c>
      <c r="D3700" s="126" t="s">
        <v>1954</v>
      </c>
      <c r="E3700" s="91">
        <v>122</v>
      </c>
      <c r="F3700" s="91">
        <v>0</v>
      </c>
      <c r="G3700" s="92">
        <f t="shared" si="193"/>
        <v>212770.13999999833</v>
      </c>
      <c r="H3700" s="170"/>
      <c r="I3700" s="94">
        <f t="shared" si="192"/>
        <v>-122</v>
      </c>
      <c r="J3700" s="115">
        <f t="shared" si="194"/>
        <v>45626</v>
      </c>
      <c r="K3700" s="116" t="s">
        <v>1878</v>
      </c>
    </row>
    <row r="3701" spans="1:11" x14ac:dyDescent="0.15">
      <c r="A3701" s="7" t="s">
        <v>2619</v>
      </c>
      <c r="B3701" s="66">
        <v>45597</v>
      </c>
      <c r="C3701" s="113" t="s">
        <v>1905</v>
      </c>
      <c r="D3701" s="126" t="s">
        <v>4655</v>
      </c>
      <c r="E3701" s="91">
        <v>229.3</v>
      </c>
      <c r="F3701" s="91">
        <v>0</v>
      </c>
      <c r="G3701" s="92">
        <f t="shared" si="193"/>
        <v>212540.83999999834</v>
      </c>
      <c r="H3701" s="170"/>
      <c r="I3701" s="94">
        <f t="shared" si="192"/>
        <v>-229.3</v>
      </c>
      <c r="J3701" s="115">
        <f t="shared" si="194"/>
        <v>45626</v>
      </c>
      <c r="K3701" s="116" t="s">
        <v>1882</v>
      </c>
    </row>
    <row r="3702" spans="1:11" x14ac:dyDescent="0.15">
      <c r="A3702" s="7" t="s">
        <v>2619</v>
      </c>
      <c r="B3702" s="66">
        <v>45597</v>
      </c>
      <c r="C3702" s="113" t="s">
        <v>1905</v>
      </c>
      <c r="D3702" s="126" t="s">
        <v>4656</v>
      </c>
      <c r="E3702" s="91">
        <v>143.72</v>
      </c>
      <c r="F3702" s="91">
        <v>0</v>
      </c>
      <c r="G3702" s="92">
        <f t="shared" si="193"/>
        <v>212397.11999999834</v>
      </c>
      <c r="H3702" s="170"/>
      <c r="I3702" s="94">
        <f t="shared" si="192"/>
        <v>-143.72</v>
      </c>
      <c r="J3702" s="115">
        <f t="shared" si="194"/>
        <v>45626</v>
      </c>
      <c r="K3702" s="116" t="s">
        <v>1882</v>
      </c>
    </row>
    <row r="3703" spans="1:11" x14ac:dyDescent="0.15">
      <c r="A3703" s="7" t="s">
        <v>2619</v>
      </c>
      <c r="B3703" s="66">
        <v>45597</v>
      </c>
      <c r="C3703" s="113" t="s">
        <v>1912</v>
      </c>
      <c r="D3703" s="126" t="s">
        <v>4657</v>
      </c>
      <c r="E3703" s="91">
        <v>3955.25</v>
      </c>
      <c r="F3703" s="91">
        <v>0</v>
      </c>
      <c r="G3703" s="92">
        <f t="shared" si="193"/>
        <v>208441.86999999834</v>
      </c>
      <c r="H3703" s="170"/>
      <c r="I3703" s="94">
        <f t="shared" si="192"/>
        <v>-3955.25</v>
      </c>
      <c r="J3703" s="115">
        <f t="shared" si="194"/>
        <v>45626</v>
      </c>
      <c r="K3703" s="116" t="s">
        <v>1877</v>
      </c>
    </row>
    <row r="3704" spans="1:11" x14ac:dyDescent="0.15">
      <c r="A3704" s="7" t="s">
        <v>2620</v>
      </c>
      <c r="B3704" s="66">
        <v>45600</v>
      </c>
      <c r="C3704" s="113" t="s">
        <v>2108</v>
      </c>
      <c r="D3704" s="126" t="s">
        <v>4479</v>
      </c>
      <c r="E3704" s="91">
        <v>0</v>
      </c>
      <c r="F3704" s="91">
        <v>5210.92</v>
      </c>
      <c r="G3704" s="92">
        <f t="shared" si="193"/>
        <v>213652.78999999835</v>
      </c>
      <c r="H3704" s="170"/>
      <c r="I3704" s="94">
        <f t="shared" si="192"/>
        <v>5210.92</v>
      </c>
      <c r="J3704" s="115">
        <f t="shared" si="194"/>
        <v>45626</v>
      </c>
      <c r="K3704" s="116" t="s">
        <v>2175</v>
      </c>
    </row>
    <row r="3705" spans="1:11" x14ac:dyDescent="0.15">
      <c r="A3705" s="7" t="s">
        <v>2620</v>
      </c>
      <c r="B3705" s="66">
        <v>45600</v>
      </c>
      <c r="C3705" s="113" t="s">
        <v>2122</v>
      </c>
      <c r="D3705" s="126" t="s">
        <v>4658</v>
      </c>
      <c r="E3705" s="91">
        <v>0</v>
      </c>
      <c r="F3705" s="91">
        <v>3859.33</v>
      </c>
      <c r="G3705" s="92">
        <f t="shared" si="193"/>
        <v>217512.11999999834</v>
      </c>
      <c r="H3705" s="170"/>
      <c r="I3705" s="94">
        <f t="shared" si="192"/>
        <v>3859.33</v>
      </c>
      <c r="J3705" s="115">
        <f t="shared" si="194"/>
        <v>45626</v>
      </c>
      <c r="K3705" s="116" t="s">
        <v>2175</v>
      </c>
    </row>
    <row r="3706" spans="1:11" x14ac:dyDescent="0.15">
      <c r="A3706" s="7" t="s">
        <v>2622</v>
      </c>
      <c r="B3706" s="66">
        <v>45600</v>
      </c>
      <c r="C3706" s="113" t="s">
        <v>1901</v>
      </c>
      <c r="D3706" s="126" t="s">
        <v>4659</v>
      </c>
      <c r="E3706" s="91">
        <v>0</v>
      </c>
      <c r="F3706" s="91">
        <v>1100</v>
      </c>
      <c r="G3706" s="92">
        <f t="shared" si="193"/>
        <v>218612.11999999834</v>
      </c>
      <c r="H3706" s="170"/>
      <c r="I3706" s="94">
        <f t="shared" si="192"/>
        <v>1100</v>
      </c>
      <c r="J3706" s="115">
        <f t="shared" si="194"/>
        <v>45626</v>
      </c>
      <c r="K3706" s="116" t="s">
        <v>1866</v>
      </c>
    </row>
    <row r="3707" spans="1:11" x14ac:dyDescent="0.15">
      <c r="A3707" s="7" t="s">
        <v>2622</v>
      </c>
      <c r="B3707" s="66">
        <v>45600</v>
      </c>
      <c r="C3707" s="113" t="s">
        <v>1899</v>
      </c>
      <c r="D3707" s="126" t="s">
        <v>1900</v>
      </c>
      <c r="E3707" s="91">
        <v>738.45</v>
      </c>
      <c r="F3707" s="91">
        <v>0</v>
      </c>
      <c r="G3707" s="92">
        <f t="shared" si="193"/>
        <v>217873.66999999832</v>
      </c>
      <c r="H3707" s="170"/>
      <c r="I3707" s="94">
        <f t="shared" si="192"/>
        <v>-738.45</v>
      </c>
      <c r="J3707" s="115">
        <f t="shared" si="194"/>
        <v>45626</v>
      </c>
      <c r="K3707" s="116" t="s">
        <v>1873</v>
      </c>
    </row>
    <row r="3708" spans="1:11" x14ac:dyDescent="0.15">
      <c r="A3708" s="7" t="s">
        <v>2619</v>
      </c>
      <c r="B3708" s="66">
        <v>45600</v>
      </c>
      <c r="C3708" s="113" t="s">
        <v>2020</v>
      </c>
      <c r="D3708" s="126" t="s">
        <v>4660</v>
      </c>
      <c r="E3708" s="91">
        <v>0</v>
      </c>
      <c r="F3708" s="91">
        <v>3750</v>
      </c>
      <c r="G3708" s="92">
        <f t="shared" si="193"/>
        <v>221623.66999999832</v>
      </c>
      <c r="H3708" s="170"/>
      <c r="I3708" s="94">
        <f t="shared" si="192"/>
        <v>3750</v>
      </c>
      <c r="J3708" s="115">
        <f t="shared" si="194"/>
        <v>45626</v>
      </c>
      <c r="K3708" s="116" t="s">
        <v>1866</v>
      </c>
    </row>
    <row r="3709" spans="1:11" x14ac:dyDescent="0.15">
      <c r="A3709" s="7" t="s">
        <v>2619</v>
      </c>
      <c r="B3709" s="66">
        <v>45600</v>
      </c>
      <c r="C3709" s="113" t="s">
        <v>2098</v>
      </c>
      <c r="D3709" s="126" t="s">
        <v>4661</v>
      </c>
      <c r="E3709" s="91">
        <v>0</v>
      </c>
      <c r="F3709" s="91">
        <v>3000</v>
      </c>
      <c r="G3709" s="92">
        <f t="shared" si="193"/>
        <v>224623.66999999832</v>
      </c>
      <c r="H3709" s="170"/>
      <c r="I3709" s="94">
        <f t="shared" si="192"/>
        <v>3000</v>
      </c>
      <c r="J3709" s="115">
        <f t="shared" si="194"/>
        <v>45626</v>
      </c>
      <c r="K3709" s="116" t="s">
        <v>1866</v>
      </c>
    </row>
    <row r="3710" spans="1:11" x14ac:dyDescent="0.15">
      <c r="A3710" s="7" t="s">
        <v>2619</v>
      </c>
      <c r="B3710" s="66">
        <v>45600</v>
      </c>
      <c r="C3710" s="113" t="s">
        <v>2100</v>
      </c>
      <c r="D3710" s="126" t="s">
        <v>4429</v>
      </c>
      <c r="E3710" s="91">
        <v>0</v>
      </c>
      <c r="F3710" s="91">
        <v>5400</v>
      </c>
      <c r="G3710" s="92">
        <f t="shared" si="193"/>
        <v>230023.66999999832</v>
      </c>
      <c r="H3710" s="170"/>
      <c r="I3710" s="94">
        <f t="shared" si="192"/>
        <v>5400</v>
      </c>
      <c r="J3710" s="115">
        <f t="shared" si="194"/>
        <v>45626</v>
      </c>
      <c r="K3710" s="116" t="s">
        <v>1866</v>
      </c>
    </row>
    <row r="3711" spans="1:11" x14ac:dyDescent="0.15">
      <c r="A3711" s="7" t="s">
        <v>2619</v>
      </c>
      <c r="B3711" s="66">
        <v>45600</v>
      </c>
      <c r="C3711" s="113" t="s">
        <v>2091</v>
      </c>
      <c r="D3711" s="126" t="s">
        <v>4662</v>
      </c>
      <c r="E3711" s="91">
        <v>0</v>
      </c>
      <c r="F3711" s="91">
        <v>3500</v>
      </c>
      <c r="G3711" s="92">
        <f t="shared" si="193"/>
        <v>233523.66999999832</v>
      </c>
      <c r="H3711" s="170"/>
      <c r="I3711" s="94">
        <f t="shared" si="192"/>
        <v>3500</v>
      </c>
      <c r="J3711" s="115">
        <f t="shared" si="194"/>
        <v>45626</v>
      </c>
      <c r="K3711" s="116" t="s">
        <v>1866</v>
      </c>
    </row>
    <row r="3712" spans="1:11" x14ac:dyDescent="0.15">
      <c r="A3712" s="7" t="s">
        <v>2619</v>
      </c>
      <c r="B3712" s="66">
        <v>45600</v>
      </c>
      <c r="C3712" s="113" t="s">
        <v>1962</v>
      </c>
      <c r="D3712" s="126" t="s">
        <v>4663</v>
      </c>
      <c r="E3712" s="91">
        <v>0</v>
      </c>
      <c r="F3712" s="91">
        <v>2400</v>
      </c>
      <c r="G3712" s="92">
        <f t="shared" si="193"/>
        <v>235923.66999999832</v>
      </c>
      <c r="H3712" s="170"/>
      <c r="I3712" s="94">
        <f t="shared" si="192"/>
        <v>2400</v>
      </c>
      <c r="J3712" s="115">
        <f t="shared" si="194"/>
        <v>45626</v>
      </c>
      <c r="K3712" s="116" t="s">
        <v>1866</v>
      </c>
    </row>
    <row r="3713" spans="1:11" x14ac:dyDescent="0.15">
      <c r="A3713" s="7" t="s">
        <v>2619</v>
      </c>
      <c r="B3713" s="66">
        <v>45600</v>
      </c>
      <c r="C3713" s="113" t="s">
        <v>2195</v>
      </c>
      <c r="D3713" s="126" t="s">
        <v>4664</v>
      </c>
      <c r="E3713" s="91">
        <v>0</v>
      </c>
      <c r="F3713" s="91">
        <v>4500</v>
      </c>
      <c r="G3713" s="92">
        <f t="shared" si="193"/>
        <v>240423.66999999832</v>
      </c>
      <c r="H3713" s="170"/>
      <c r="I3713" s="94">
        <f t="shared" si="192"/>
        <v>4500</v>
      </c>
      <c r="J3713" s="115">
        <f t="shared" si="194"/>
        <v>45626</v>
      </c>
      <c r="K3713" s="116" t="s">
        <v>1866</v>
      </c>
    </row>
    <row r="3714" spans="1:11" x14ac:dyDescent="0.15">
      <c r="A3714" s="7" t="s">
        <v>2619</v>
      </c>
      <c r="B3714" s="66">
        <v>45600</v>
      </c>
      <c r="C3714" s="113" t="s">
        <v>2104</v>
      </c>
      <c r="D3714" s="126" t="s">
        <v>4665</v>
      </c>
      <c r="E3714" s="91">
        <v>0</v>
      </c>
      <c r="F3714" s="91">
        <v>9000</v>
      </c>
      <c r="G3714" s="92">
        <f t="shared" si="193"/>
        <v>249423.66999999832</v>
      </c>
      <c r="H3714" s="170"/>
      <c r="I3714" s="94">
        <f t="shared" si="192"/>
        <v>9000</v>
      </c>
      <c r="J3714" s="115">
        <f t="shared" si="194"/>
        <v>45626</v>
      </c>
      <c r="K3714" s="116" t="s">
        <v>1866</v>
      </c>
    </row>
    <row r="3715" spans="1:11" x14ac:dyDescent="0.15">
      <c r="A3715" s="7" t="s">
        <v>2619</v>
      </c>
      <c r="B3715" s="66">
        <v>45600</v>
      </c>
      <c r="C3715" s="113" t="s">
        <v>2106</v>
      </c>
      <c r="D3715" s="126" t="s">
        <v>4434</v>
      </c>
      <c r="E3715" s="91">
        <v>0</v>
      </c>
      <c r="F3715" s="91">
        <v>25000</v>
      </c>
      <c r="G3715" s="92">
        <f t="shared" si="193"/>
        <v>274423.6699999983</v>
      </c>
      <c r="H3715" s="170"/>
      <c r="I3715" s="94">
        <f t="shared" si="192"/>
        <v>25000</v>
      </c>
      <c r="J3715" s="115">
        <f t="shared" si="194"/>
        <v>45626</v>
      </c>
      <c r="K3715" s="116" t="s">
        <v>1866</v>
      </c>
    </row>
    <row r="3716" spans="1:11" x14ac:dyDescent="0.15">
      <c r="A3716" s="7" t="s">
        <v>2619</v>
      </c>
      <c r="B3716" s="66">
        <v>45600</v>
      </c>
      <c r="C3716" s="113" t="s">
        <v>2108</v>
      </c>
      <c r="D3716" s="126" t="s">
        <v>4666</v>
      </c>
      <c r="E3716" s="91">
        <v>0</v>
      </c>
      <c r="F3716" s="91">
        <v>17500</v>
      </c>
      <c r="G3716" s="92">
        <f t="shared" si="193"/>
        <v>291923.6699999983</v>
      </c>
      <c r="H3716" s="170"/>
      <c r="I3716" s="94">
        <f t="shared" si="192"/>
        <v>17500</v>
      </c>
      <c r="J3716" s="115">
        <f t="shared" si="194"/>
        <v>45626</v>
      </c>
      <c r="K3716" s="116" t="s">
        <v>1866</v>
      </c>
    </row>
    <row r="3717" spans="1:11" x14ac:dyDescent="0.15">
      <c r="A3717" s="7" t="s">
        <v>2619</v>
      </c>
      <c r="B3717" s="66">
        <v>45600</v>
      </c>
      <c r="C3717" s="113" t="s">
        <v>2122</v>
      </c>
      <c r="D3717" s="126" t="s">
        <v>4667</v>
      </c>
      <c r="E3717" s="91">
        <v>0</v>
      </c>
      <c r="F3717" s="91">
        <v>3600</v>
      </c>
      <c r="G3717" s="92">
        <f t="shared" si="193"/>
        <v>295523.6699999983</v>
      </c>
      <c r="H3717" s="170"/>
      <c r="I3717" s="94">
        <f t="shared" si="192"/>
        <v>3600</v>
      </c>
      <c r="J3717" s="115">
        <f t="shared" si="194"/>
        <v>45626</v>
      </c>
      <c r="K3717" s="116" t="s">
        <v>1866</v>
      </c>
    </row>
    <row r="3718" spans="1:11" x14ac:dyDescent="0.15">
      <c r="A3718" s="7" t="s">
        <v>2619</v>
      </c>
      <c r="B3718" s="66">
        <v>45600</v>
      </c>
      <c r="C3718" s="113" t="s">
        <v>2080</v>
      </c>
      <c r="D3718" s="126" t="s">
        <v>4668</v>
      </c>
      <c r="E3718" s="91">
        <v>0</v>
      </c>
      <c r="F3718" s="91">
        <v>10450</v>
      </c>
      <c r="G3718" s="92">
        <f t="shared" si="193"/>
        <v>305973.6699999983</v>
      </c>
      <c r="H3718" s="170"/>
      <c r="I3718" s="94">
        <f t="shared" si="192"/>
        <v>10450</v>
      </c>
      <c r="J3718" s="115">
        <f t="shared" si="194"/>
        <v>45626</v>
      </c>
      <c r="K3718" s="116" t="s">
        <v>1866</v>
      </c>
    </row>
    <row r="3719" spans="1:11" x14ac:dyDescent="0.15">
      <c r="A3719" s="7" t="s">
        <v>2619</v>
      </c>
      <c r="B3719" s="66">
        <v>45600</v>
      </c>
      <c r="C3719" s="113" t="s">
        <v>2111</v>
      </c>
      <c r="D3719" s="126" t="s">
        <v>4669</v>
      </c>
      <c r="E3719" s="91">
        <v>0</v>
      </c>
      <c r="F3719" s="91">
        <v>8500</v>
      </c>
      <c r="G3719" s="92">
        <f t="shared" si="193"/>
        <v>314473.6699999983</v>
      </c>
      <c r="H3719" s="170"/>
      <c r="I3719" s="94">
        <f t="shared" ref="I3719:I3782" si="195">-E3719+F3719</f>
        <v>8500</v>
      </c>
      <c r="J3719" s="115">
        <f t="shared" si="194"/>
        <v>45626</v>
      </c>
      <c r="K3719" s="116" t="s">
        <v>1866</v>
      </c>
    </row>
    <row r="3720" spans="1:11" x14ac:dyDescent="0.15">
      <c r="A3720" s="7" t="s">
        <v>2619</v>
      </c>
      <c r="B3720" s="66">
        <v>45600</v>
      </c>
      <c r="C3720" s="113" t="s">
        <v>1964</v>
      </c>
      <c r="D3720" s="126" t="s">
        <v>4670</v>
      </c>
      <c r="E3720" s="91">
        <v>0</v>
      </c>
      <c r="F3720" s="91">
        <v>2250</v>
      </c>
      <c r="G3720" s="92">
        <f t="shared" si="193"/>
        <v>316723.6699999983</v>
      </c>
      <c r="H3720" s="170"/>
      <c r="I3720" s="94">
        <f t="shared" si="195"/>
        <v>2250</v>
      </c>
      <c r="J3720" s="115">
        <f t="shared" si="194"/>
        <v>45626</v>
      </c>
      <c r="K3720" s="116" t="s">
        <v>1866</v>
      </c>
    </row>
    <row r="3721" spans="1:11" x14ac:dyDescent="0.15">
      <c r="A3721" s="7" t="s">
        <v>2619</v>
      </c>
      <c r="B3721" s="66">
        <v>45600</v>
      </c>
      <c r="C3721" s="113" t="s">
        <v>2658</v>
      </c>
      <c r="D3721" s="126" t="s">
        <v>4671</v>
      </c>
      <c r="E3721" s="91">
        <v>0</v>
      </c>
      <c r="F3721" s="91">
        <v>2531.11</v>
      </c>
      <c r="G3721" s="92">
        <f t="shared" si="193"/>
        <v>319254.77999999828</v>
      </c>
      <c r="H3721" s="170"/>
      <c r="I3721" s="94">
        <f t="shared" si="195"/>
        <v>2531.11</v>
      </c>
      <c r="J3721" s="115">
        <f t="shared" si="194"/>
        <v>45626</v>
      </c>
      <c r="K3721" s="116" t="s">
        <v>1866</v>
      </c>
    </row>
    <row r="3722" spans="1:11" x14ac:dyDescent="0.15">
      <c r="A3722" s="7" t="s">
        <v>2619</v>
      </c>
      <c r="B3722" s="66">
        <v>45600</v>
      </c>
      <c r="C3722" s="113" t="s">
        <v>2625</v>
      </c>
      <c r="D3722" s="126" t="s">
        <v>4672</v>
      </c>
      <c r="E3722" s="91">
        <v>0</v>
      </c>
      <c r="F3722" s="91">
        <v>600</v>
      </c>
      <c r="G3722" s="92">
        <f t="shared" si="193"/>
        <v>319854.77999999828</v>
      </c>
      <c r="H3722" s="170"/>
      <c r="I3722" s="94">
        <f t="shared" si="195"/>
        <v>600</v>
      </c>
      <c r="J3722" s="115">
        <f t="shared" si="194"/>
        <v>45626</v>
      </c>
      <c r="K3722" s="116" t="s">
        <v>1866</v>
      </c>
    </row>
    <row r="3723" spans="1:11" x14ac:dyDescent="0.15">
      <c r="A3723" s="7" t="s">
        <v>2619</v>
      </c>
      <c r="B3723" s="66">
        <v>45600</v>
      </c>
      <c r="C3723" s="113" t="s">
        <v>2628</v>
      </c>
      <c r="D3723" s="126" t="s">
        <v>4673</v>
      </c>
      <c r="E3723" s="91">
        <v>0</v>
      </c>
      <c r="F3723" s="91">
        <v>1600</v>
      </c>
      <c r="G3723" s="92">
        <f t="shared" si="193"/>
        <v>321454.77999999828</v>
      </c>
      <c r="H3723" s="170"/>
      <c r="I3723" s="94">
        <f t="shared" si="195"/>
        <v>1600</v>
      </c>
      <c r="J3723" s="115">
        <f t="shared" si="194"/>
        <v>45626</v>
      </c>
      <c r="K3723" s="116" t="s">
        <v>1866</v>
      </c>
    </row>
    <row r="3724" spans="1:11" x14ac:dyDescent="0.15">
      <c r="A3724" s="7" t="s">
        <v>2619</v>
      </c>
      <c r="B3724" s="66">
        <v>45600</v>
      </c>
      <c r="C3724" s="113" t="s">
        <v>2887</v>
      </c>
      <c r="D3724" s="126" t="s">
        <v>4674</v>
      </c>
      <c r="E3724" s="91">
        <v>0</v>
      </c>
      <c r="F3724" s="91">
        <v>2220</v>
      </c>
      <c r="G3724" s="92">
        <f t="shared" si="193"/>
        <v>323674.77999999828</v>
      </c>
      <c r="H3724" s="170"/>
      <c r="I3724" s="94">
        <f t="shared" si="195"/>
        <v>2220</v>
      </c>
      <c r="J3724" s="115">
        <f t="shared" si="194"/>
        <v>45626</v>
      </c>
      <c r="K3724" s="116" t="s">
        <v>1866</v>
      </c>
    </row>
    <row r="3725" spans="1:11" x14ac:dyDescent="0.15">
      <c r="A3725" s="7" t="s">
        <v>2619</v>
      </c>
      <c r="B3725" s="66">
        <v>45600</v>
      </c>
      <c r="C3725" s="113" t="s">
        <v>2636</v>
      </c>
      <c r="D3725" s="126" t="s">
        <v>4675</v>
      </c>
      <c r="E3725" s="91">
        <v>0</v>
      </c>
      <c r="F3725" s="91">
        <v>1860</v>
      </c>
      <c r="G3725" s="92">
        <f t="shared" si="193"/>
        <v>325534.77999999828</v>
      </c>
      <c r="H3725" s="170"/>
      <c r="I3725" s="94">
        <f t="shared" si="195"/>
        <v>1860</v>
      </c>
      <c r="J3725" s="115">
        <f t="shared" si="194"/>
        <v>45626</v>
      </c>
      <c r="K3725" s="116" t="s">
        <v>1866</v>
      </c>
    </row>
    <row r="3726" spans="1:11" x14ac:dyDescent="0.15">
      <c r="A3726" s="7" t="s">
        <v>2619</v>
      </c>
      <c r="B3726" s="66">
        <v>45600</v>
      </c>
      <c r="C3726" s="113" t="s">
        <v>1978</v>
      </c>
      <c r="D3726" s="126" t="s">
        <v>4676</v>
      </c>
      <c r="E3726" s="91">
        <v>0</v>
      </c>
      <c r="F3726" s="91">
        <v>5000</v>
      </c>
      <c r="G3726" s="92">
        <f t="shared" si="193"/>
        <v>330534.77999999828</v>
      </c>
      <c r="H3726" s="170"/>
      <c r="I3726" s="94">
        <f t="shared" si="195"/>
        <v>5000</v>
      </c>
      <c r="J3726" s="115">
        <f t="shared" si="194"/>
        <v>45626</v>
      </c>
      <c r="K3726" s="116" t="s">
        <v>1866</v>
      </c>
    </row>
    <row r="3727" spans="1:11" x14ac:dyDescent="0.15">
      <c r="A3727" s="7" t="s">
        <v>2619</v>
      </c>
      <c r="B3727" s="66">
        <v>45601</v>
      </c>
      <c r="C3727" s="113" t="s">
        <v>2765</v>
      </c>
      <c r="D3727" s="126" t="s">
        <v>4677</v>
      </c>
      <c r="E3727" s="91">
        <v>4032</v>
      </c>
      <c r="F3727" s="91">
        <v>0</v>
      </c>
      <c r="G3727" s="92">
        <f t="shared" si="193"/>
        <v>326502.77999999828</v>
      </c>
      <c r="H3727" s="170"/>
      <c r="I3727" s="94">
        <f t="shared" si="195"/>
        <v>-4032</v>
      </c>
      <c r="J3727" s="115">
        <f t="shared" si="194"/>
        <v>45626</v>
      </c>
      <c r="K3727" s="116" t="s">
        <v>1886</v>
      </c>
    </row>
    <row r="3728" spans="1:11" x14ac:dyDescent="0.15">
      <c r="A3728" s="7" t="s">
        <v>2619</v>
      </c>
      <c r="B3728" s="66">
        <v>45601</v>
      </c>
      <c r="C3728" s="113" t="s">
        <v>3389</v>
      </c>
      <c r="D3728" s="126" t="s">
        <v>4678</v>
      </c>
      <c r="E3728" s="91">
        <v>942</v>
      </c>
      <c r="F3728" s="91">
        <v>0</v>
      </c>
      <c r="G3728" s="92">
        <f t="shared" si="193"/>
        <v>325560.77999999828</v>
      </c>
      <c r="H3728" s="170"/>
      <c r="I3728" s="94">
        <f t="shared" si="195"/>
        <v>-942</v>
      </c>
      <c r="J3728" s="115">
        <f t="shared" si="194"/>
        <v>45626</v>
      </c>
      <c r="K3728" s="116" t="s">
        <v>13</v>
      </c>
    </row>
    <row r="3729" spans="1:11" x14ac:dyDescent="0.15">
      <c r="A3729" s="7" t="s">
        <v>2619</v>
      </c>
      <c r="B3729" s="66">
        <v>45601</v>
      </c>
      <c r="C3729" s="113" t="s">
        <v>3577</v>
      </c>
      <c r="D3729" s="126" t="s">
        <v>4679</v>
      </c>
      <c r="E3729" s="91">
        <v>0</v>
      </c>
      <c r="F3729" s="91">
        <v>1041.79</v>
      </c>
      <c r="G3729" s="92">
        <f t="shared" si="193"/>
        <v>326602.56999999826</v>
      </c>
      <c r="H3729" s="170"/>
      <c r="I3729" s="94">
        <f t="shared" si="195"/>
        <v>1041.79</v>
      </c>
      <c r="J3729" s="115">
        <f t="shared" si="194"/>
        <v>45626</v>
      </c>
      <c r="K3729" s="116" t="s">
        <v>1866</v>
      </c>
    </row>
    <row r="3730" spans="1:11" x14ac:dyDescent="0.15">
      <c r="A3730" s="7" t="s">
        <v>2619</v>
      </c>
      <c r="B3730" s="66">
        <v>45601</v>
      </c>
      <c r="C3730" s="113" t="s">
        <v>2723</v>
      </c>
      <c r="D3730" s="126" t="s">
        <v>4680</v>
      </c>
      <c r="E3730" s="91">
        <v>0</v>
      </c>
      <c r="F3730" s="91">
        <v>1500</v>
      </c>
      <c r="G3730" s="92">
        <f t="shared" si="193"/>
        <v>328102.56999999826</v>
      </c>
      <c r="H3730" s="170"/>
      <c r="I3730" s="94">
        <f t="shared" si="195"/>
        <v>1500</v>
      </c>
      <c r="J3730" s="115">
        <f t="shared" si="194"/>
        <v>45626</v>
      </c>
      <c r="K3730" s="116" t="s">
        <v>1866</v>
      </c>
    </row>
    <row r="3731" spans="1:11" x14ac:dyDescent="0.15">
      <c r="A3731" s="7" t="s">
        <v>2619</v>
      </c>
      <c r="B3731" s="66">
        <v>45601</v>
      </c>
      <c r="C3731" s="113" t="s">
        <v>3406</v>
      </c>
      <c r="D3731" s="126" t="s">
        <v>3009</v>
      </c>
      <c r="E3731" s="91">
        <v>80000</v>
      </c>
      <c r="F3731" s="91">
        <v>0</v>
      </c>
      <c r="G3731" s="92">
        <f t="shared" si="193"/>
        <v>248102.56999999826</v>
      </c>
      <c r="H3731" s="170"/>
      <c r="I3731" s="94">
        <f t="shared" si="195"/>
        <v>-80000</v>
      </c>
      <c r="J3731" s="115">
        <f t="shared" si="194"/>
        <v>45626</v>
      </c>
      <c r="K3731" s="116" t="s">
        <v>5554</v>
      </c>
    </row>
    <row r="3732" spans="1:11" x14ac:dyDescent="0.15">
      <c r="A3732" s="7" t="s">
        <v>2619</v>
      </c>
      <c r="B3732" s="66">
        <v>45601</v>
      </c>
      <c r="C3732" s="113" t="s">
        <v>1922</v>
      </c>
      <c r="D3732" s="126" t="s">
        <v>4681</v>
      </c>
      <c r="E3732" s="91">
        <v>288</v>
      </c>
      <c r="F3732" s="91">
        <v>0</v>
      </c>
      <c r="G3732" s="92">
        <f t="shared" si="193"/>
        <v>247814.56999999826</v>
      </c>
      <c r="H3732" s="170"/>
      <c r="I3732" s="94">
        <f t="shared" si="195"/>
        <v>-288</v>
      </c>
      <c r="J3732" s="115">
        <f t="shared" si="194"/>
        <v>45626</v>
      </c>
      <c r="K3732" s="116" t="s">
        <v>1873</v>
      </c>
    </row>
    <row r="3733" spans="1:11" x14ac:dyDescent="0.15">
      <c r="A3733" s="7" t="s">
        <v>2619</v>
      </c>
      <c r="B3733" s="66">
        <v>45601</v>
      </c>
      <c r="C3733" s="113" t="s">
        <v>1983</v>
      </c>
      <c r="D3733" s="126" t="s">
        <v>4682</v>
      </c>
      <c r="E3733" s="91">
        <v>33.909999999999997</v>
      </c>
      <c r="F3733" s="91">
        <v>0</v>
      </c>
      <c r="G3733" s="92">
        <f t="shared" si="193"/>
        <v>247780.65999999826</v>
      </c>
      <c r="H3733" s="170"/>
      <c r="I3733" s="94">
        <f t="shared" si="195"/>
        <v>-33.909999999999997</v>
      </c>
      <c r="J3733" s="115">
        <f t="shared" si="194"/>
        <v>45626</v>
      </c>
      <c r="K3733" s="116" t="s">
        <v>1882</v>
      </c>
    </row>
    <row r="3734" spans="1:11" x14ac:dyDescent="0.15">
      <c r="A3734" s="7" t="s">
        <v>2619</v>
      </c>
      <c r="B3734" s="66">
        <v>45601</v>
      </c>
      <c r="C3734" s="113" t="s">
        <v>2765</v>
      </c>
      <c r="D3734" s="126" t="s">
        <v>4683</v>
      </c>
      <c r="E3734" s="91">
        <v>6600</v>
      </c>
      <c r="F3734" s="91">
        <v>0</v>
      </c>
      <c r="G3734" s="92">
        <f t="shared" si="193"/>
        <v>241180.65999999826</v>
      </c>
      <c r="H3734" s="170"/>
      <c r="I3734" s="94">
        <f t="shared" si="195"/>
        <v>-6600</v>
      </c>
      <c r="J3734" s="115">
        <f t="shared" si="194"/>
        <v>45626</v>
      </c>
      <c r="K3734" s="116" t="s">
        <v>1886</v>
      </c>
    </row>
    <row r="3735" spans="1:11" x14ac:dyDescent="0.15">
      <c r="A3735" s="7" t="s">
        <v>2619</v>
      </c>
      <c r="B3735" s="66">
        <v>45601</v>
      </c>
      <c r="C3735" s="113" t="s">
        <v>1619</v>
      </c>
      <c r="D3735" s="126" t="s">
        <v>4684</v>
      </c>
      <c r="E3735" s="91">
        <v>1200</v>
      </c>
      <c r="F3735" s="91">
        <v>0</v>
      </c>
      <c r="G3735" s="92">
        <f t="shared" si="193"/>
        <v>239980.65999999826</v>
      </c>
      <c r="H3735" s="170"/>
      <c r="I3735" s="94">
        <f t="shared" si="195"/>
        <v>-1200</v>
      </c>
      <c r="J3735" s="115">
        <f t="shared" si="194"/>
        <v>45626</v>
      </c>
      <c r="K3735" s="116" t="s">
        <v>1886</v>
      </c>
    </row>
    <row r="3736" spans="1:11" x14ac:dyDescent="0.15">
      <c r="A3736" s="7" t="s">
        <v>2619</v>
      </c>
      <c r="B3736" s="66">
        <v>45601</v>
      </c>
      <c r="C3736" s="113" t="s">
        <v>1991</v>
      </c>
      <c r="D3736" s="126" t="s">
        <v>2886</v>
      </c>
      <c r="E3736" s="91">
        <v>10000</v>
      </c>
      <c r="F3736" s="91">
        <v>0</v>
      </c>
      <c r="G3736" s="92">
        <f t="shared" si="193"/>
        <v>229980.65999999826</v>
      </c>
      <c r="H3736" s="170"/>
      <c r="I3736" s="94">
        <f t="shared" si="195"/>
        <v>-10000</v>
      </c>
      <c r="J3736" s="115">
        <f t="shared" si="194"/>
        <v>45626</v>
      </c>
      <c r="K3736" s="116" t="s">
        <v>13</v>
      </c>
    </row>
    <row r="3737" spans="1:11" x14ac:dyDescent="0.15">
      <c r="A3737" s="7" t="s">
        <v>2619</v>
      </c>
      <c r="B3737" s="66">
        <v>45601</v>
      </c>
      <c r="C3737" s="113" t="s">
        <v>4685</v>
      </c>
      <c r="D3737" s="126" t="s">
        <v>4686</v>
      </c>
      <c r="E3737" s="91">
        <v>3000</v>
      </c>
      <c r="F3737" s="91">
        <v>0</v>
      </c>
      <c r="G3737" s="92">
        <f t="shared" si="193"/>
        <v>226980.65999999826</v>
      </c>
      <c r="H3737" s="170"/>
      <c r="I3737" s="94">
        <f t="shared" si="195"/>
        <v>-3000</v>
      </c>
      <c r="J3737" s="115">
        <f t="shared" si="194"/>
        <v>45626</v>
      </c>
      <c r="K3737" s="116" t="s">
        <v>1886</v>
      </c>
    </row>
    <row r="3738" spans="1:11" x14ac:dyDescent="0.15">
      <c r="A3738" s="7" t="s">
        <v>2619</v>
      </c>
      <c r="B3738" s="66">
        <v>45601</v>
      </c>
      <c r="C3738" s="113" t="s">
        <v>1619</v>
      </c>
      <c r="D3738" s="126" t="s">
        <v>4687</v>
      </c>
      <c r="E3738" s="91">
        <v>3600</v>
      </c>
      <c r="F3738" s="91">
        <v>0</v>
      </c>
      <c r="G3738" s="92">
        <f t="shared" si="193"/>
        <v>223380.65999999826</v>
      </c>
      <c r="H3738" s="170"/>
      <c r="I3738" s="94">
        <f t="shared" si="195"/>
        <v>-3600</v>
      </c>
      <c r="J3738" s="115">
        <f t="shared" si="194"/>
        <v>45626</v>
      </c>
      <c r="K3738" s="116" t="s">
        <v>1886</v>
      </c>
    </row>
    <row r="3739" spans="1:11" x14ac:dyDescent="0.15">
      <c r="A3739" s="7" t="s">
        <v>2620</v>
      </c>
      <c r="B3739" s="66">
        <v>45601</v>
      </c>
      <c r="C3739" s="113" t="s">
        <v>3406</v>
      </c>
      <c r="D3739" s="126" t="s">
        <v>4392</v>
      </c>
      <c r="E3739" s="91">
        <v>0</v>
      </c>
      <c r="F3739" s="91">
        <v>80000</v>
      </c>
      <c r="G3739" s="92">
        <f t="shared" si="193"/>
        <v>303380.65999999829</v>
      </c>
      <c r="H3739" s="170"/>
      <c r="I3739" s="94">
        <f t="shared" si="195"/>
        <v>80000</v>
      </c>
      <c r="J3739" s="115">
        <f t="shared" si="194"/>
        <v>45626</v>
      </c>
      <c r="K3739" s="116" t="s">
        <v>5554</v>
      </c>
    </row>
    <row r="3740" spans="1:11" x14ac:dyDescent="0.15">
      <c r="A3740" s="7" t="s">
        <v>2620</v>
      </c>
      <c r="B3740" s="66">
        <v>45601</v>
      </c>
      <c r="C3740" s="113" t="s">
        <v>1905</v>
      </c>
      <c r="D3740" s="126" t="s">
        <v>4688</v>
      </c>
      <c r="E3740" s="91">
        <v>3718.37</v>
      </c>
      <c r="F3740" s="91">
        <v>0</v>
      </c>
      <c r="G3740" s="92">
        <f t="shared" si="193"/>
        <v>299662.28999999829</v>
      </c>
      <c r="H3740" s="170"/>
      <c r="I3740" s="94">
        <f t="shared" si="195"/>
        <v>-3718.37</v>
      </c>
      <c r="J3740" s="115">
        <f t="shared" si="194"/>
        <v>45626</v>
      </c>
      <c r="K3740" s="116" t="s">
        <v>1882</v>
      </c>
    </row>
    <row r="3741" spans="1:11" x14ac:dyDescent="0.15">
      <c r="A3741" s="7" t="s">
        <v>2620</v>
      </c>
      <c r="B3741" s="66">
        <v>45601</v>
      </c>
      <c r="C3741" s="113" t="s">
        <v>1905</v>
      </c>
      <c r="D3741" s="126" t="s">
        <v>4689</v>
      </c>
      <c r="E3741" s="91">
        <v>1139.8699999999999</v>
      </c>
      <c r="F3741" s="91">
        <v>0</v>
      </c>
      <c r="G3741" s="92">
        <f t="shared" si="193"/>
        <v>298522.4199999983</v>
      </c>
      <c r="H3741" s="170"/>
      <c r="I3741" s="94">
        <f t="shared" si="195"/>
        <v>-1139.8699999999999</v>
      </c>
      <c r="J3741" s="115">
        <f t="shared" si="194"/>
        <v>45626</v>
      </c>
      <c r="K3741" s="116" t="s">
        <v>1882</v>
      </c>
    </row>
    <row r="3742" spans="1:11" x14ac:dyDescent="0.15">
      <c r="A3742" s="7" t="s">
        <v>2620</v>
      </c>
      <c r="B3742" s="66">
        <v>45601</v>
      </c>
      <c r="C3742" s="113" t="s">
        <v>1905</v>
      </c>
      <c r="D3742" s="126" t="s">
        <v>4690</v>
      </c>
      <c r="E3742" s="91">
        <v>3113.2</v>
      </c>
      <c r="F3742" s="91">
        <v>0</v>
      </c>
      <c r="G3742" s="92">
        <f t="shared" si="193"/>
        <v>295409.21999999828</v>
      </c>
      <c r="H3742" s="170"/>
      <c r="I3742" s="94">
        <f t="shared" si="195"/>
        <v>-3113.2</v>
      </c>
      <c r="J3742" s="115">
        <f t="shared" si="194"/>
        <v>45626</v>
      </c>
      <c r="K3742" s="116" t="s">
        <v>1882</v>
      </c>
    </row>
    <row r="3743" spans="1:11" x14ac:dyDescent="0.15">
      <c r="A3743" s="7" t="s">
        <v>2620</v>
      </c>
      <c r="B3743" s="66">
        <v>45601</v>
      </c>
      <c r="C3743" s="113" t="s">
        <v>1905</v>
      </c>
      <c r="D3743" s="126" t="s">
        <v>4691</v>
      </c>
      <c r="E3743" s="91">
        <v>3941.11</v>
      </c>
      <c r="F3743" s="91">
        <v>0</v>
      </c>
      <c r="G3743" s="92">
        <f t="shared" si="193"/>
        <v>291468.1099999983</v>
      </c>
      <c r="H3743" s="170"/>
      <c r="I3743" s="94">
        <f t="shared" si="195"/>
        <v>-3941.11</v>
      </c>
      <c r="J3743" s="115">
        <f t="shared" si="194"/>
        <v>45626</v>
      </c>
      <c r="K3743" s="116" t="s">
        <v>1882</v>
      </c>
    </row>
    <row r="3744" spans="1:11" x14ac:dyDescent="0.15">
      <c r="A3744" s="7" t="s">
        <v>2620</v>
      </c>
      <c r="B3744" s="66">
        <v>45601</v>
      </c>
      <c r="C3744" s="113" t="s">
        <v>2153</v>
      </c>
      <c r="D3744" s="126" t="s">
        <v>4692</v>
      </c>
      <c r="E3744" s="91">
        <v>37.200000000000003</v>
      </c>
      <c r="F3744" s="91">
        <v>0</v>
      </c>
      <c r="G3744" s="92">
        <f t="shared" si="193"/>
        <v>291430.90999999829</v>
      </c>
      <c r="H3744" s="170"/>
      <c r="I3744" s="94">
        <f t="shared" si="195"/>
        <v>-37.200000000000003</v>
      </c>
      <c r="J3744" s="115">
        <f t="shared" si="194"/>
        <v>45626</v>
      </c>
      <c r="K3744" s="116" t="s">
        <v>1873</v>
      </c>
    </row>
    <row r="3745" spans="1:11" x14ac:dyDescent="0.15">
      <c r="A3745" s="7" t="s">
        <v>2620</v>
      </c>
      <c r="B3745" s="66">
        <v>45601</v>
      </c>
      <c r="C3745" s="113" t="s">
        <v>2146</v>
      </c>
      <c r="D3745" s="126" t="s">
        <v>4693</v>
      </c>
      <c r="E3745" s="91">
        <v>258</v>
      </c>
      <c r="F3745" s="91">
        <v>0</v>
      </c>
      <c r="G3745" s="92">
        <f t="shared" si="193"/>
        <v>291172.90999999829</v>
      </c>
      <c r="H3745" s="170"/>
      <c r="I3745" s="94">
        <f t="shared" si="195"/>
        <v>-258</v>
      </c>
      <c r="J3745" s="115">
        <f t="shared" si="194"/>
        <v>45626</v>
      </c>
      <c r="K3745" s="116" t="s">
        <v>1881</v>
      </c>
    </row>
    <row r="3746" spans="1:11" x14ac:dyDescent="0.15">
      <c r="A3746" s="7" t="s">
        <v>2620</v>
      </c>
      <c r="B3746" s="66">
        <v>45601</v>
      </c>
      <c r="C3746" s="113" t="s">
        <v>4538</v>
      </c>
      <c r="D3746" s="126" t="s">
        <v>4694</v>
      </c>
      <c r="E3746" s="91">
        <v>420</v>
      </c>
      <c r="F3746" s="91">
        <v>0</v>
      </c>
      <c r="G3746" s="92">
        <f t="shared" si="193"/>
        <v>290752.90999999829</v>
      </c>
      <c r="H3746" s="170"/>
      <c r="I3746" s="94">
        <f t="shared" si="195"/>
        <v>-420</v>
      </c>
      <c r="J3746" s="115">
        <f t="shared" si="194"/>
        <v>45626</v>
      </c>
      <c r="K3746" s="116" t="s">
        <v>1877</v>
      </c>
    </row>
    <row r="3747" spans="1:11" x14ac:dyDescent="0.15">
      <c r="A3747" s="7" t="s">
        <v>2620</v>
      </c>
      <c r="B3747" s="66">
        <v>45601</v>
      </c>
      <c r="C3747" s="113" t="s">
        <v>2146</v>
      </c>
      <c r="D3747" s="126" t="s">
        <v>4695</v>
      </c>
      <c r="E3747" s="91">
        <v>2086.5</v>
      </c>
      <c r="F3747" s="91">
        <v>0</v>
      </c>
      <c r="G3747" s="92">
        <f t="shared" si="193"/>
        <v>288666.40999999829</v>
      </c>
      <c r="H3747" s="170"/>
      <c r="I3747" s="94">
        <f t="shared" si="195"/>
        <v>-2086.5</v>
      </c>
      <c r="J3747" s="115">
        <f t="shared" si="194"/>
        <v>45626</v>
      </c>
      <c r="K3747" s="116" t="s">
        <v>1881</v>
      </c>
    </row>
    <row r="3748" spans="1:11" x14ac:dyDescent="0.15">
      <c r="A3748" s="7" t="s">
        <v>2620</v>
      </c>
      <c r="B3748" s="66">
        <v>45601</v>
      </c>
      <c r="C3748" s="113" t="s">
        <v>2146</v>
      </c>
      <c r="D3748" s="126" t="s">
        <v>4696</v>
      </c>
      <c r="E3748" s="91">
        <v>174</v>
      </c>
      <c r="F3748" s="91">
        <v>0</v>
      </c>
      <c r="G3748" s="92">
        <f t="shared" si="193"/>
        <v>288492.40999999829</v>
      </c>
      <c r="H3748" s="170"/>
      <c r="I3748" s="94">
        <f t="shared" si="195"/>
        <v>-174</v>
      </c>
      <c r="J3748" s="115">
        <f t="shared" si="194"/>
        <v>45626</v>
      </c>
      <c r="K3748" s="116" t="s">
        <v>1881</v>
      </c>
    </row>
    <row r="3749" spans="1:11" x14ac:dyDescent="0.15">
      <c r="A3749" s="7" t="s">
        <v>2620</v>
      </c>
      <c r="B3749" s="66">
        <v>45601</v>
      </c>
      <c r="C3749" s="113" t="s">
        <v>3379</v>
      </c>
      <c r="D3749" s="126" t="s">
        <v>4697</v>
      </c>
      <c r="E3749" s="91">
        <v>546</v>
      </c>
      <c r="F3749" s="91">
        <v>0</v>
      </c>
      <c r="G3749" s="92">
        <f t="shared" si="193"/>
        <v>287946.40999999829</v>
      </c>
      <c r="H3749" s="170"/>
      <c r="I3749" s="94">
        <f t="shared" si="195"/>
        <v>-546</v>
      </c>
      <c r="J3749" s="115">
        <f t="shared" si="194"/>
        <v>45626</v>
      </c>
      <c r="K3749" s="116" t="s">
        <v>1877</v>
      </c>
    </row>
    <row r="3750" spans="1:11" x14ac:dyDescent="0.15">
      <c r="A3750" s="7" t="s">
        <v>2620</v>
      </c>
      <c r="B3750" s="66">
        <v>45601</v>
      </c>
      <c r="C3750" s="113" t="s">
        <v>2148</v>
      </c>
      <c r="D3750" s="126" t="s">
        <v>4698</v>
      </c>
      <c r="E3750" s="91">
        <v>1971.6</v>
      </c>
      <c r="F3750" s="91">
        <v>0</v>
      </c>
      <c r="G3750" s="92">
        <f t="shared" si="193"/>
        <v>285974.80999999831</v>
      </c>
      <c r="H3750" s="170"/>
      <c r="I3750" s="94">
        <f t="shared" si="195"/>
        <v>-1971.6</v>
      </c>
      <c r="J3750" s="115">
        <f t="shared" si="194"/>
        <v>45626</v>
      </c>
      <c r="K3750" s="116" t="s">
        <v>1877</v>
      </c>
    </row>
    <row r="3751" spans="1:11" x14ac:dyDescent="0.15">
      <c r="A3751" s="7" t="s">
        <v>2620</v>
      </c>
      <c r="B3751" s="66">
        <v>45601</v>
      </c>
      <c r="C3751" s="113" t="s">
        <v>2148</v>
      </c>
      <c r="D3751" s="126" t="s">
        <v>4699</v>
      </c>
      <c r="E3751" s="91">
        <v>163.19999999999999</v>
      </c>
      <c r="F3751" s="91">
        <v>0</v>
      </c>
      <c r="G3751" s="92">
        <f t="shared" si="193"/>
        <v>285811.6099999983</v>
      </c>
      <c r="H3751" s="170"/>
      <c r="I3751" s="94">
        <f t="shared" si="195"/>
        <v>-163.19999999999999</v>
      </c>
      <c r="J3751" s="115">
        <f t="shared" si="194"/>
        <v>45626</v>
      </c>
      <c r="K3751" s="116" t="s">
        <v>1877</v>
      </c>
    </row>
    <row r="3752" spans="1:11" x14ac:dyDescent="0.15">
      <c r="A3752" s="7" t="s">
        <v>2620</v>
      </c>
      <c r="B3752" s="66">
        <v>45601</v>
      </c>
      <c r="C3752" s="113" t="s">
        <v>2153</v>
      </c>
      <c r="D3752" s="126" t="s">
        <v>4700</v>
      </c>
      <c r="E3752" s="91">
        <v>1177.6199999999999</v>
      </c>
      <c r="F3752" s="91">
        <v>0</v>
      </c>
      <c r="G3752" s="92">
        <f t="shared" ref="G3752:G3815" si="196">G3751+F3752-E3752</f>
        <v>284633.9899999983</v>
      </c>
      <c r="H3752" s="170"/>
      <c r="I3752" s="94">
        <f t="shared" si="195"/>
        <v>-1177.6199999999999</v>
      </c>
      <c r="J3752" s="115">
        <f t="shared" ref="J3752:J3815" si="197">EOMONTH(B3752,0)</f>
        <v>45626</v>
      </c>
      <c r="K3752" s="116" t="s">
        <v>1873</v>
      </c>
    </row>
    <row r="3753" spans="1:11" x14ac:dyDescent="0.15">
      <c r="A3753" s="7" t="s">
        <v>2620</v>
      </c>
      <c r="B3753" s="66">
        <v>45601</v>
      </c>
      <c r="C3753" s="113" t="s">
        <v>2153</v>
      </c>
      <c r="D3753" s="126" t="s">
        <v>4701</v>
      </c>
      <c r="E3753" s="91">
        <v>515.99</v>
      </c>
      <c r="F3753" s="91">
        <v>0</v>
      </c>
      <c r="G3753" s="92">
        <f t="shared" si="196"/>
        <v>284117.99999999831</v>
      </c>
      <c r="H3753" s="170"/>
      <c r="I3753" s="94">
        <f t="shared" si="195"/>
        <v>-515.99</v>
      </c>
      <c r="J3753" s="115">
        <f t="shared" si="197"/>
        <v>45626</v>
      </c>
      <c r="K3753" s="116" t="s">
        <v>1873</v>
      </c>
    </row>
    <row r="3754" spans="1:11" x14ac:dyDescent="0.15">
      <c r="A3754" s="7" t="s">
        <v>2620</v>
      </c>
      <c r="B3754" s="66">
        <v>45601</v>
      </c>
      <c r="C3754" s="113" t="s">
        <v>1912</v>
      </c>
      <c r="D3754" s="126" t="s">
        <v>4702</v>
      </c>
      <c r="E3754" s="91">
        <v>22900</v>
      </c>
      <c r="F3754" s="91">
        <v>0</v>
      </c>
      <c r="G3754" s="92">
        <f t="shared" si="196"/>
        <v>261217.99999999831</v>
      </c>
      <c r="H3754" s="170"/>
      <c r="I3754" s="94">
        <f t="shared" si="195"/>
        <v>-22900</v>
      </c>
      <c r="J3754" s="115">
        <f t="shared" si="197"/>
        <v>45626</v>
      </c>
      <c r="K3754" s="116" t="s">
        <v>1872</v>
      </c>
    </row>
    <row r="3755" spans="1:11" x14ac:dyDescent="0.15">
      <c r="A3755" s="7" t="s">
        <v>2620</v>
      </c>
      <c r="B3755" s="66">
        <v>45601</v>
      </c>
      <c r="C3755" s="113" t="s">
        <v>2142</v>
      </c>
      <c r="D3755" s="126" t="s">
        <v>4703</v>
      </c>
      <c r="E3755" s="91">
        <v>3536.6</v>
      </c>
      <c r="F3755" s="91">
        <v>0</v>
      </c>
      <c r="G3755" s="92">
        <f t="shared" si="196"/>
        <v>257681.39999999831</v>
      </c>
      <c r="H3755" s="170"/>
      <c r="I3755" s="94">
        <f t="shared" si="195"/>
        <v>-3536.6</v>
      </c>
      <c r="J3755" s="115">
        <f t="shared" si="197"/>
        <v>45626</v>
      </c>
      <c r="K3755" s="116" t="s">
        <v>1877</v>
      </c>
    </row>
    <row r="3756" spans="1:11" x14ac:dyDescent="0.15">
      <c r="A3756" s="7" t="s">
        <v>2620</v>
      </c>
      <c r="B3756" s="66">
        <v>45601</v>
      </c>
      <c r="C3756" s="113" t="s">
        <v>1991</v>
      </c>
      <c r="D3756" s="126" t="s">
        <v>2126</v>
      </c>
      <c r="E3756" s="91">
        <v>8400</v>
      </c>
      <c r="F3756" s="91">
        <v>0</v>
      </c>
      <c r="G3756" s="92">
        <f t="shared" si="196"/>
        <v>249281.39999999831</v>
      </c>
      <c r="H3756" s="170"/>
      <c r="I3756" s="94">
        <f t="shared" si="195"/>
        <v>-8400</v>
      </c>
      <c r="J3756" s="115">
        <f t="shared" si="197"/>
        <v>45626</v>
      </c>
      <c r="K3756" s="116" t="s">
        <v>1885</v>
      </c>
    </row>
    <row r="3757" spans="1:11" x14ac:dyDescent="0.15">
      <c r="A3757" s="7" t="s">
        <v>2622</v>
      </c>
      <c r="B3757" s="66">
        <v>45601</v>
      </c>
      <c r="C3757" s="113" t="s">
        <v>4360</v>
      </c>
      <c r="D3757" s="126" t="s">
        <v>4704</v>
      </c>
      <c r="E3757" s="91">
        <v>4586.84</v>
      </c>
      <c r="F3757" s="91">
        <v>0</v>
      </c>
      <c r="G3757" s="92">
        <f t="shared" si="196"/>
        <v>244694.55999999831</v>
      </c>
      <c r="H3757" s="170"/>
      <c r="I3757" s="94">
        <f t="shared" si="195"/>
        <v>-4586.84</v>
      </c>
      <c r="J3757" s="115">
        <f t="shared" si="197"/>
        <v>45626</v>
      </c>
      <c r="K3757" s="116" t="s">
        <v>1880</v>
      </c>
    </row>
    <row r="3758" spans="1:11" x14ac:dyDescent="0.15">
      <c r="A3758" s="7" t="s">
        <v>2620</v>
      </c>
      <c r="B3758" s="66">
        <v>45601</v>
      </c>
      <c r="C3758" s="113" t="s">
        <v>4360</v>
      </c>
      <c r="D3758" s="126" t="s">
        <v>4705</v>
      </c>
      <c r="E3758" s="91">
        <v>35281.33</v>
      </c>
      <c r="F3758" s="91">
        <v>0</v>
      </c>
      <c r="G3758" s="92">
        <f t="shared" si="196"/>
        <v>209413.22999999829</v>
      </c>
      <c r="H3758" s="170"/>
      <c r="I3758" s="94">
        <f t="shared" si="195"/>
        <v>-35281.33</v>
      </c>
      <c r="J3758" s="115">
        <f t="shared" si="197"/>
        <v>45626</v>
      </c>
      <c r="K3758" s="116" t="s">
        <v>1880</v>
      </c>
    </row>
    <row r="3759" spans="1:11" x14ac:dyDescent="0.15">
      <c r="A3759" s="7" t="s">
        <v>2619</v>
      </c>
      <c r="B3759" s="66">
        <v>45602</v>
      </c>
      <c r="C3759" s="113" t="s">
        <v>4706</v>
      </c>
      <c r="D3759" s="126" t="s">
        <v>4707</v>
      </c>
      <c r="E3759" s="91">
        <v>0</v>
      </c>
      <c r="F3759" s="91">
        <v>653.78</v>
      </c>
      <c r="G3759" s="92">
        <f t="shared" si="196"/>
        <v>210067.00999999829</v>
      </c>
      <c r="H3759" s="170"/>
      <c r="I3759" s="94">
        <f t="shared" si="195"/>
        <v>653.78</v>
      </c>
      <c r="J3759" s="115">
        <f t="shared" si="197"/>
        <v>45626</v>
      </c>
      <c r="K3759" s="116" t="s">
        <v>1866</v>
      </c>
    </row>
    <row r="3760" spans="1:11" x14ac:dyDescent="0.15">
      <c r="A3760" s="7" t="s">
        <v>2619</v>
      </c>
      <c r="B3760" s="66">
        <v>45602</v>
      </c>
      <c r="C3760" s="113" t="s">
        <v>4706</v>
      </c>
      <c r="D3760" s="126" t="s">
        <v>4707</v>
      </c>
      <c r="E3760" s="91">
        <v>0</v>
      </c>
      <c r="F3760" s="91">
        <v>994.3</v>
      </c>
      <c r="G3760" s="92">
        <f t="shared" si="196"/>
        <v>211061.30999999828</v>
      </c>
      <c r="H3760" s="170"/>
      <c r="I3760" s="94">
        <f t="shared" si="195"/>
        <v>994.3</v>
      </c>
      <c r="J3760" s="115">
        <f t="shared" si="197"/>
        <v>45626</v>
      </c>
      <c r="K3760" s="116" t="s">
        <v>1866</v>
      </c>
    </row>
    <row r="3761" spans="1:11" x14ac:dyDescent="0.15">
      <c r="A3761" s="7" t="s">
        <v>2619</v>
      </c>
      <c r="B3761" s="66">
        <v>45602</v>
      </c>
      <c r="C3761" s="113" t="s">
        <v>4706</v>
      </c>
      <c r="D3761" s="126" t="s">
        <v>4707</v>
      </c>
      <c r="E3761" s="91">
        <v>0</v>
      </c>
      <c r="F3761" s="91">
        <v>994.3</v>
      </c>
      <c r="G3761" s="92">
        <f t="shared" si="196"/>
        <v>212055.60999999827</v>
      </c>
      <c r="H3761" s="170"/>
      <c r="I3761" s="94">
        <f t="shared" si="195"/>
        <v>994.3</v>
      </c>
      <c r="J3761" s="115">
        <f t="shared" si="197"/>
        <v>45626</v>
      </c>
      <c r="K3761" s="116" t="s">
        <v>1866</v>
      </c>
    </row>
    <row r="3762" spans="1:11" x14ac:dyDescent="0.15">
      <c r="A3762" s="7" t="s">
        <v>2619</v>
      </c>
      <c r="B3762" s="66">
        <v>45602</v>
      </c>
      <c r="C3762" s="113" t="s">
        <v>4706</v>
      </c>
      <c r="D3762" s="126" t="s">
        <v>4707</v>
      </c>
      <c r="E3762" s="91">
        <v>0</v>
      </c>
      <c r="F3762" s="91">
        <v>994.3</v>
      </c>
      <c r="G3762" s="92">
        <f t="shared" si="196"/>
        <v>213049.90999999826</v>
      </c>
      <c r="H3762" s="170"/>
      <c r="I3762" s="94">
        <f t="shared" si="195"/>
        <v>994.3</v>
      </c>
      <c r="J3762" s="115">
        <f t="shared" si="197"/>
        <v>45626</v>
      </c>
      <c r="K3762" s="116" t="s">
        <v>1866</v>
      </c>
    </row>
    <row r="3763" spans="1:11" x14ac:dyDescent="0.15">
      <c r="A3763" s="7" t="s">
        <v>2619</v>
      </c>
      <c r="B3763" s="66">
        <v>45603</v>
      </c>
      <c r="C3763" s="113" t="s">
        <v>4244</v>
      </c>
      <c r="D3763" s="126" t="s">
        <v>4708</v>
      </c>
      <c r="E3763" s="91">
        <v>0</v>
      </c>
      <c r="F3763" s="91">
        <v>18263.509999999998</v>
      </c>
      <c r="G3763" s="92">
        <f t="shared" si="196"/>
        <v>231313.41999999827</v>
      </c>
      <c r="H3763" s="170"/>
      <c r="I3763" s="94">
        <f t="shared" si="195"/>
        <v>18263.509999999998</v>
      </c>
      <c r="J3763" s="115">
        <f t="shared" si="197"/>
        <v>45626</v>
      </c>
      <c r="K3763" s="116" t="s">
        <v>1866</v>
      </c>
    </row>
    <row r="3764" spans="1:11" x14ac:dyDescent="0.15">
      <c r="A3764" s="7" t="s">
        <v>2620</v>
      </c>
      <c r="B3764" s="66">
        <v>45603</v>
      </c>
      <c r="C3764" s="113" t="s">
        <v>4709</v>
      </c>
      <c r="D3764" s="126" t="s">
        <v>4710</v>
      </c>
      <c r="E3764" s="91">
        <v>0</v>
      </c>
      <c r="F3764" s="91">
        <v>6770.3</v>
      </c>
      <c r="G3764" s="92">
        <f t="shared" si="196"/>
        <v>238083.71999999825</v>
      </c>
      <c r="H3764" s="170"/>
      <c r="I3764" s="94">
        <f t="shared" si="195"/>
        <v>6770.3</v>
      </c>
      <c r="J3764" s="115">
        <f t="shared" si="197"/>
        <v>45626</v>
      </c>
      <c r="K3764" s="116" t="s">
        <v>1873</v>
      </c>
    </row>
    <row r="3765" spans="1:11" x14ac:dyDescent="0.15">
      <c r="A3765" s="7" t="s">
        <v>2620</v>
      </c>
      <c r="B3765" s="66">
        <v>45607</v>
      </c>
      <c r="C3765" s="113" t="s">
        <v>1870</v>
      </c>
      <c r="D3765" s="126"/>
      <c r="E3765" s="91">
        <v>1172.46</v>
      </c>
      <c r="F3765" s="91">
        <v>0</v>
      </c>
      <c r="G3765" s="92">
        <f t="shared" si="196"/>
        <v>236911.25999999826</v>
      </c>
      <c r="H3765" s="170"/>
      <c r="I3765" s="94">
        <f t="shared" si="195"/>
        <v>-1172.46</v>
      </c>
      <c r="J3765" s="115">
        <f t="shared" si="197"/>
        <v>45626</v>
      </c>
      <c r="K3765" s="116" t="s">
        <v>1866</v>
      </c>
    </row>
    <row r="3766" spans="1:11" x14ac:dyDescent="0.15">
      <c r="A3766" s="7" t="s">
        <v>2620</v>
      </c>
      <c r="B3766" s="66">
        <v>45607</v>
      </c>
      <c r="C3766" s="113" t="s">
        <v>1870</v>
      </c>
      <c r="D3766" s="126"/>
      <c r="E3766" s="91">
        <v>0</v>
      </c>
      <c r="F3766" s="91">
        <v>1172.46</v>
      </c>
      <c r="G3766" s="92">
        <f t="shared" si="196"/>
        <v>238083.71999999825</v>
      </c>
      <c r="H3766" s="170"/>
      <c r="I3766" s="94">
        <f t="shared" si="195"/>
        <v>1172.46</v>
      </c>
      <c r="J3766" s="115">
        <f t="shared" si="197"/>
        <v>45626</v>
      </c>
      <c r="K3766" s="116" t="s">
        <v>1866</v>
      </c>
    </row>
    <row r="3767" spans="1:11" x14ac:dyDescent="0.15">
      <c r="A3767" s="7" t="s">
        <v>2620</v>
      </c>
      <c r="B3767" s="66">
        <v>45607</v>
      </c>
      <c r="C3767" s="113" t="s">
        <v>2062</v>
      </c>
      <c r="D3767" s="126" t="s">
        <v>4711</v>
      </c>
      <c r="E3767" s="91">
        <v>0</v>
      </c>
      <c r="F3767" s="91">
        <v>1172.46</v>
      </c>
      <c r="G3767" s="92">
        <f t="shared" si="196"/>
        <v>239256.17999999825</v>
      </c>
      <c r="H3767" s="170"/>
      <c r="I3767" s="94">
        <f t="shared" si="195"/>
        <v>1172.46</v>
      </c>
      <c r="J3767" s="115">
        <f t="shared" si="197"/>
        <v>45626</v>
      </c>
      <c r="K3767" s="116" t="s">
        <v>2175</v>
      </c>
    </row>
    <row r="3768" spans="1:11" x14ac:dyDescent="0.15">
      <c r="A3768" s="7" t="s">
        <v>2620</v>
      </c>
      <c r="B3768" s="66">
        <v>45607</v>
      </c>
      <c r="C3768" s="113" t="s">
        <v>2062</v>
      </c>
      <c r="D3768" s="126" t="s">
        <v>4712</v>
      </c>
      <c r="E3768" s="91">
        <v>0</v>
      </c>
      <c r="F3768" s="91">
        <v>1172.46</v>
      </c>
      <c r="G3768" s="92">
        <f t="shared" si="196"/>
        <v>240428.63999999824</v>
      </c>
      <c r="H3768" s="170"/>
      <c r="I3768" s="94">
        <f t="shared" si="195"/>
        <v>1172.46</v>
      </c>
      <c r="J3768" s="115">
        <f t="shared" si="197"/>
        <v>45626</v>
      </c>
      <c r="K3768" s="116" t="s">
        <v>2175</v>
      </c>
    </row>
    <row r="3769" spans="1:11" x14ac:dyDescent="0.15">
      <c r="A3769" s="7" t="s">
        <v>2619</v>
      </c>
      <c r="B3769" s="66">
        <v>45607</v>
      </c>
      <c r="C3769" s="113" t="s">
        <v>2122</v>
      </c>
      <c r="D3769" s="126" t="s">
        <v>4713</v>
      </c>
      <c r="E3769" s="91">
        <v>0</v>
      </c>
      <c r="F3769" s="91">
        <v>33.130000000000003</v>
      </c>
      <c r="G3769" s="92">
        <f t="shared" si="196"/>
        <v>240461.76999999824</v>
      </c>
      <c r="H3769" s="170"/>
      <c r="I3769" s="94">
        <f t="shared" si="195"/>
        <v>33.130000000000003</v>
      </c>
      <c r="J3769" s="115">
        <f t="shared" si="197"/>
        <v>45626</v>
      </c>
      <c r="K3769" s="116" t="s">
        <v>1866</v>
      </c>
    </row>
    <row r="3770" spans="1:11" x14ac:dyDescent="0.15">
      <c r="A3770" s="7" t="s">
        <v>2619</v>
      </c>
      <c r="B3770" s="66">
        <v>45607</v>
      </c>
      <c r="C3770" s="113" t="s">
        <v>1870</v>
      </c>
      <c r="D3770" s="126"/>
      <c r="E3770" s="91">
        <v>2000</v>
      </c>
      <c r="F3770" s="91">
        <v>0</v>
      </c>
      <c r="G3770" s="92">
        <f t="shared" si="196"/>
        <v>238461.76999999824</v>
      </c>
      <c r="H3770" s="170"/>
      <c r="I3770" s="94">
        <f t="shared" si="195"/>
        <v>-2000</v>
      </c>
      <c r="J3770" s="115">
        <f t="shared" si="197"/>
        <v>45626</v>
      </c>
      <c r="K3770" s="116" t="s">
        <v>1866</v>
      </c>
    </row>
    <row r="3771" spans="1:11" x14ac:dyDescent="0.15">
      <c r="A3771" s="7" t="s">
        <v>2619</v>
      </c>
      <c r="B3771" s="66">
        <v>45607</v>
      </c>
      <c r="C3771" s="113" t="s">
        <v>1870</v>
      </c>
      <c r="D3771" s="126"/>
      <c r="E3771" s="91">
        <v>0</v>
      </c>
      <c r="F3771" s="91">
        <v>2000</v>
      </c>
      <c r="G3771" s="92">
        <f t="shared" si="196"/>
        <v>240461.76999999824</v>
      </c>
      <c r="H3771" s="170"/>
      <c r="I3771" s="94">
        <f t="shared" si="195"/>
        <v>2000</v>
      </c>
      <c r="J3771" s="115">
        <f t="shared" si="197"/>
        <v>45626</v>
      </c>
      <c r="K3771" s="116" t="s">
        <v>1866</v>
      </c>
    </row>
    <row r="3772" spans="1:11" x14ac:dyDescent="0.15">
      <c r="A3772" s="7" t="s">
        <v>2619</v>
      </c>
      <c r="B3772" s="66">
        <v>45608</v>
      </c>
      <c r="C3772" s="113" t="s">
        <v>2016</v>
      </c>
      <c r="D3772" s="126" t="s">
        <v>4714</v>
      </c>
      <c r="E3772" s="91">
        <v>0</v>
      </c>
      <c r="F3772" s="91">
        <v>1920</v>
      </c>
      <c r="G3772" s="92">
        <f t="shared" si="196"/>
        <v>242381.76999999824</v>
      </c>
      <c r="H3772" s="170"/>
      <c r="I3772" s="94">
        <f t="shared" si="195"/>
        <v>1920</v>
      </c>
      <c r="J3772" s="115">
        <f t="shared" si="197"/>
        <v>45626</v>
      </c>
      <c r="K3772" s="116" t="s">
        <v>1866</v>
      </c>
    </row>
    <row r="3773" spans="1:11" x14ac:dyDescent="0.15">
      <c r="A3773" s="7" t="s">
        <v>2619</v>
      </c>
      <c r="B3773" s="66">
        <v>45608</v>
      </c>
      <c r="C3773" s="113" t="s">
        <v>2016</v>
      </c>
      <c r="D3773" s="126" t="s">
        <v>4715</v>
      </c>
      <c r="E3773" s="91">
        <v>0</v>
      </c>
      <c r="F3773" s="91">
        <v>1920</v>
      </c>
      <c r="G3773" s="92">
        <f t="shared" si="196"/>
        <v>244301.76999999824</v>
      </c>
      <c r="H3773" s="170"/>
      <c r="I3773" s="94">
        <f t="shared" si="195"/>
        <v>1920</v>
      </c>
      <c r="J3773" s="115">
        <f t="shared" si="197"/>
        <v>45626</v>
      </c>
      <c r="K3773" s="116" t="s">
        <v>1866</v>
      </c>
    </row>
    <row r="3774" spans="1:11" x14ac:dyDescent="0.15">
      <c r="A3774" s="7" t="s">
        <v>2619</v>
      </c>
      <c r="B3774" s="66">
        <v>45608</v>
      </c>
      <c r="C3774" s="113" t="s">
        <v>2016</v>
      </c>
      <c r="D3774" s="126" t="s">
        <v>4716</v>
      </c>
      <c r="E3774" s="91">
        <v>0</v>
      </c>
      <c r="F3774" s="91">
        <v>1920</v>
      </c>
      <c r="G3774" s="92">
        <f t="shared" si="196"/>
        <v>246221.76999999824</v>
      </c>
      <c r="H3774" s="170"/>
      <c r="I3774" s="94">
        <f t="shared" si="195"/>
        <v>1920</v>
      </c>
      <c r="J3774" s="115">
        <f t="shared" si="197"/>
        <v>45626</v>
      </c>
      <c r="K3774" s="116" t="s">
        <v>1866</v>
      </c>
    </row>
    <row r="3775" spans="1:11" x14ac:dyDescent="0.15">
      <c r="A3775" s="7" t="s">
        <v>2619</v>
      </c>
      <c r="B3775" s="66">
        <v>45608</v>
      </c>
      <c r="C3775" s="113" t="s">
        <v>2016</v>
      </c>
      <c r="D3775" s="126" t="s">
        <v>4717</v>
      </c>
      <c r="E3775" s="91">
        <v>0</v>
      </c>
      <c r="F3775" s="91">
        <v>1920</v>
      </c>
      <c r="G3775" s="92">
        <f t="shared" si="196"/>
        <v>248141.76999999824</v>
      </c>
      <c r="H3775" s="170"/>
      <c r="I3775" s="94">
        <f t="shared" si="195"/>
        <v>1920</v>
      </c>
      <c r="J3775" s="115">
        <f t="shared" si="197"/>
        <v>45626</v>
      </c>
      <c r="K3775" s="116" t="s">
        <v>1866</v>
      </c>
    </row>
    <row r="3776" spans="1:11" x14ac:dyDescent="0.15">
      <c r="A3776" s="7" t="s">
        <v>2619</v>
      </c>
      <c r="B3776" s="66">
        <v>45608</v>
      </c>
      <c r="C3776" s="113" t="s">
        <v>4718</v>
      </c>
      <c r="D3776" s="126" t="s">
        <v>4719</v>
      </c>
      <c r="E3776" s="91">
        <v>0</v>
      </c>
      <c r="F3776" s="91">
        <v>319.33</v>
      </c>
      <c r="G3776" s="92">
        <f t="shared" si="196"/>
        <v>248461.09999999823</v>
      </c>
      <c r="H3776" s="170"/>
      <c r="I3776" s="94">
        <f t="shared" si="195"/>
        <v>319.33</v>
      </c>
      <c r="J3776" s="115">
        <f t="shared" si="197"/>
        <v>45626</v>
      </c>
      <c r="K3776" s="116" t="s">
        <v>1866</v>
      </c>
    </row>
    <row r="3777" spans="1:11" x14ac:dyDescent="0.15">
      <c r="A3777" s="7" t="s">
        <v>2619</v>
      </c>
      <c r="B3777" s="66">
        <v>45608</v>
      </c>
      <c r="C3777" s="113" t="s">
        <v>4718</v>
      </c>
      <c r="D3777" s="126" t="s">
        <v>4719</v>
      </c>
      <c r="E3777" s="91">
        <v>0</v>
      </c>
      <c r="F3777" s="91">
        <v>319.33999999999997</v>
      </c>
      <c r="G3777" s="92">
        <f t="shared" si="196"/>
        <v>248780.43999999823</v>
      </c>
      <c r="H3777" s="170"/>
      <c r="I3777" s="94">
        <f t="shared" si="195"/>
        <v>319.33999999999997</v>
      </c>
      <c r="J3777" s="115">
        <f t="shared" si="197"/>
        <v>45626</v>
      </c>
      <c r="K3777" s="116" t="s">
        <v>1866</v>
      </c>
    </row>
    <row r="3778" spans="1:11" x14ac:dyDescent="0.15">
      <c r="A3778" s="7" t="s">
        <v>2619</v>
      </c>
      <c r="B3778" s="66">
        <v>45608</v>
      </c>
      <c r="C3778" s="113" t="s">
        <v>3389</v>
      </c>
      <c r="D3778" s="126" t="s">
        <v>4720</v>
      </c>
      <c r="E3778" s="91">
        <v>934.2</v>
      </c>
      <c r="F3778" s="91">
        <v>0</v>
      </c>
      <c r="G3778" s="92">
        <f t="shared" si="196"/>
        <v>247846.23999999822</v>
      </c>
      <c r="H3778" s="170"/>
      <c r="I3778" s="94">
        <f t="shared" si="195"/>
        <v>-934.2</v>
      </c>
      <c r="J3778" s="115">
        <f t="shared" si="197"/>
        <v>45626</v>
      </c>
      <c r="K3778" s="116" t="s">
        <v>13</v>
      </c>
    </row>
    <row r="3779" spans="1:11" x14ac:dyDescent="0.15">
      <c r="A3779" s="7" t="s">
        <v>2619</v>
      </c>
      <c r="B3779" s="66">
        <v>45608</v>
      </c>
      <c r="C3779" s="113" t="s">
        <v>2073</v>
      </c>
      <c r="D3779" s="126" t="s">
        <v>4721</v>
      </c>
      <c r="E3779" s="91">
        <v>0</v>
      </c>
      <c r="F3779" s="91">
        <v>1500</v>
      </c>
      <c r="G3779" s="92">
        <f t="shared" si="196"/>
        <v>249346.23999999822</v>
      </c>
      <c r="H3779" s="170"/>
      <c r="I3779" s="94">
        <f t="shared" si="195"/>
        <v>1500</v>
      </c>
      <c r="J3779" s="115">
        <f t="shared" si="197"/>
        <v>45626</v>
      </c>
      <c r="K3779" s="116" t="s">
        <v>1866</v>
      </c>
    </row>
    <row r="3780" spans="1:11" x14ac:dyDescent="0.15">
      <c r="A3780" s="7" t="s">
        <v>2619</v>
      </c>
      <c r="B3780" s="66">
        <v>45608</v>
      </c>
      <c r="C3780" s="113" t="s">
        <v>2016</v>
      </c>
      <c r="D3780" s="126" t="s">
        <v>4722</v>
      </c>
      <c r="E3780" s="91">
        <v>0</v>
      </c>
      <c r="F3780" s="91">
        <v>1920</v>
      </c>
      <c r="G3780" s="92">
        <f t="shared" si="196"/>
        <v>251266.23999999822</v>
      </c>
      <c r="H3780" s="170"/>
      <c r="I3780" s="94">
        <f t="shared" si="195"/>
        <v>1920</v>
      </c>
      <c r="J3780" s="115">
        <f t="shared" si="197"/>
        <v>45626</v>
      </c>
      <c r="K3780" s="116" t="s">
        <v>1866</v>
      </c>
    </row>
    <row r="3781" spans="1:11" x14ac:dyDescent="0.15">
      <c r="A3781" s="7" t="s">
        <v>2619</v>
      </c>
      <c r="B3781" s="66">
        <v>45608</v>
      </c>
      <c r="C3781" s="113" t="s">
        <v>2016</v>
      </c>
      <c r="D3781" s="126" t="s">
        <v>4723</v>
      </c>
      <c r="E3781" s="91">
        <v>0</v>
      </c>
      <c r="F3781" s="91">
        <v>1920</v>
      </c>
      <c r="G3781" s="92">
        <f t="shared" si="196"/>
        <v>253186.23999999822</v>
      </c>
      <c r="H3781" s="170"/>
      <c r="I3781" s="94">
        <f t="shared" si="195"/>
        <v>1920</v>
      </c>
      <c r="J3781" s="115">
        <f t="shared" si="197"/>
        <v>45626</v>
      </c>
      <c r="K3781" s="116" t="s">
        <v>1866</v>
      </c>
    </row>
    <row r="3782" spans="1:11" x14ac:dyDescent="0.15">
      <c r="A3782" s="7" t="s">
        <v>2619</v>
      </c>
      <c r="B3782" s="66">
        <v>45608</v>
      </c>
      <c r="C3782" s="113" t="s">
        <v>4718</v>
      </c>
      <c r="D3782" s="126" t="s">
        <v>4719</v>
      </c>
      <c r="E3782" s="91">
        <v>0</v>
      </c>
      <c r="F3782" s="91">
        <v>42</v>
      </c>
      <c r="G3782" s="92">
        <f t="shared" si="196"/>
        <v>253228.23999999822</v>
      </c>
      <c r="H3782" s="170"/>
      <c r="I3782" s="94">
        <f t="shared" si="195"/>
        <v>42</v>
      </c>
      <c r="J3782" s="115">
        <f t="shared" si="197"/>
        <v>45626</v>
      </c>
      <c r="K3782" s="116" t="s">
        <v>1866</v>
      </c>
    </row>
    <row r="3783" spans="1:11" x14ac:dyDescent="0.15">
      <c r="A3783" s="7" t="s">
        <v>2619</v>
      </c>
      <c r="B3783" s="66">
        <v>45608</v>
      </c>
      <c r="C3783" s="113" t="s">
        <v>4718</v>
      </c>
      <c r="D3783" s="126" t="s">
        <v>4719</v>
      </c>
      <c r="E3783" s="91">
        <v>0</v>
      </c>
      <c r="F3783" s="91">
        <v>319.33</v>
      </c>
      <c r="G3783" s="92">
        <f t="shared" si="196"/>
        <v>253547.5699999982</v>
      </c>
      <c r="H3783" s="170"/>
      <c r="I3783" s="94">
        <f t="shared" ref="I3783:I3846" si="198">-E3783+F3783</f>
        <v>319.33</v>
      </c>
      <c r="J3783" s="115">
        <f t="shared" si="197"/>
        <v>45626</v>
      </c>
      <c r="K3783" s="116" t="s">
        <v>1866</v>
      </c>
    </row>
    <row r="3784" spans="1:11" x14ac:dyDescent="0.15">
      <c r="A3784" s="7" t="s">
        <v>2619</v>
      </c>
      <c r="B3784" s="66">
        <v>45609</v>
      </c>
      <c r="C3784" s="113" t="s">
        <v>2832</v>
      </c>
      <c r="D3784" s="126" t="s">
        <v>4724</v>
      </c>
      <c r="E3784" s="91">
        <v>3000</v>
      </c>
      <c r="F3784" s="91">
        <v>0</v>
      </c>
      <c r="G3784" s="92">
        <f t="shared" si="196"/>
        <v>250547.5699999982</v>
      </c>
      <c r="H3784" s="170"/>
      <c r="I3784" s="94">
        <f t="shared" si="198"/>
        <v>-3000</v>
      </c>
      <c r="J3784" s="115">
        <f t="shared" si="197"/>
        <v>45626</v>
      </c>
      <c r="K3784" s="116" t="s">
        <v>13</v>
      </c>
    </row>
    <row r="3785" spans="1:11" x14ac:dyDescent="0.15">
      <c r="A3785" s="7" t="s">
        <v>2619</v>
      </c>
      <c r="B3785" s="66">
        <v>45610</v>
      </c>
      <c r="C3785" s="113" t="s">
        <v>3383</v>
      </c>
      <c r="D3785" s="126" t="s">
        <v>4725</v>
      </c>
      <c r="E3785" s="91">
        <v>0</v>
      </c>
      <c r="F3785" s="91">
        <v>1560</v>
      </c>
      <c r="G3785" s="92">
        <f t="shared" si="196"/>
        <v>252107.5699999982</v>
      </c>
      <c r="H3785" s="170"/>
      <c r="I3785" s="94">
        <f t="shared" si="198"/>
        <v>1560</v>
      </c>
      <c r="J3785" s="115">
        <f t="shared" si="197"/>
        <v>45626</v>
      </c>
      <c r="K3785" s="116" t="s">
        <v>1866</v>
      </c>
    </row>
    <row r="3786" spans="1:11" x14ac:dyDescent="0.15">
      <c r="A3786" s="7" t="s">
        <v>2620</v>
      </c>
      <c r="B3786" s="66">
        <v>45610</v>
      </c>
      <c r="C3786" s="113" t="s">
        <v>3389</v>
      </c>
      <c r="D3786" s="126" t="s">
        <v>4726</v>
      </c>
      <c r="E3786" s="91">
        <v>922.2</v>
      </c>
      <c r="F3786" s="91">
        <v>0</v>
      </c>
      <c r="G3786" s="92">
        <f t="shared" si="196"/>
        <v>251185.36999999819</v>
      </c>
      <c r="H3786" s="170"/>
      <c r="I3786" s="94">
        <f t="shared" si="198"/>
        <v>-922.2</v>
      </c>
      <c r="J3786" s="115">
        <f t="shared" si="197"/>
        <v>45626</v>
      </c>
      <c r="K3786" s="116" t="s">
        <v>13</v>
      </c>
    </row>
    <row r="3787" spans="1:11" x14ac:dyDescent="0.15">
      <c r="A3787" s="7" t="s">
        <v>2620</v>
      </c>
      <c r="B3787" s="66">
        <v>45610</v>
      </c>
      <c r="C3787" s="113" t="s">
        <v>4070</v>
      </c>
      <c r="D3787" s="126" t="s">
        <v>4727</v>
      </c>
      <c r="E3787" s="91">
        <v>150</v>
      </c>
      <c r="F3787" s="91">
        <v>0</v>
      </c>
      <c r="G3787" s="92">
        <f t="shared" si="196"/>
        <v>251035.36999999819</v>
      </c>
      <c r="H3787" s="170"/>
      <c r="I3787" s="94">
        <f t="shared" si="198"/>
        <v>-150</v>
      </c>
      <c r="J3787" s="115">
        <f t="shared" si="197"/>
        <v>45626</v>
      </c>
      <c r="K3787" s="116" t="s">
        <v>1877</v>
      </c>
    </row>
    <row r="3788" spans="1:11" x14ac:dyDescent="0.15">
      <c r="A3788" s="7" t="s">
        <v>2619</v>
      </c>
      <c r="B3788" s="66">
        <v>45614</v>
      </c>
      <c r="C3788" s="113" t="s">
        <v>2064</v>
      </c>
      <c r="D3788" s="126" t="s">
        <v>4728</v>
      </c>
      <c r="E3788" s="91">
        <v>0</v>
      </c>
      <c r="F3788" s="91">
        <v>394.25</v>
      </c>
      <c r="G3788" s="92">
        <f t="shared" si="196"/>
        <v>251429.61999999819</v>
      </c>
      <c r="H3788" s="170"/>
      <c r="I3788" s="94">
        <f t="shared" si="198"/>
        <v>394.25</v>
      </c>
      <c r="J3788" s="115">
        <f t="shared" si="197"/>
        <v>45626</v>
      </c>
      <c r="K3788" s="116" t="s">
        <v>1866</v>
      </c>
    </row>
    <row r="3789" spans="1:11" x14ac:dyDescent="0.15">
      <c r="A3789" s="7" t="s">
        <v>2619</v>
      </c>
      <c r="B3789" s="66">
        <v>45615</v>
      </c>
      <c r="C3789" s="113" t="s">
        <v>2056</v>
      </c>
      <c r="D3789" s="126" t="s">
        <v>4729</v>
      </c>
      <c r="E3789" s="91">
        <v>0</v>
      </c>
      <c r="F3789" s="91">
        <v>530</v>
      </c>
      <c r="G3789" s="92">
        <f t="shared" si="196"/>
        <v>251959.61999999819</v>
      </c>
      <c r="H3789" s="170"/>
      <c r="I3789" s="94">
        <f t="shared" si="198"/>
        <v>530</v>
      </c>
      <c r="J3789" s="115">
        <f t="shared" si="197"/>
        <v>45626</v>
      </c>
      <c r="K3789" s="116" t="s">
        <v>1866</v>
      </c>
    </row>
    <row r="3790" spans="1:11" x14ac:dyDescent="0.15">
      <c r="A3790" s="7" t="s">
        <v>2619</v>
      </c>
      <c r="B3790" s="66">
        <v>45615</v>
      </c>
      <c r="C3790" s="113" t="s">
        <v>1870</v>
      </c>
      <c r="D3790" s="126"/>
      <c r="E3790" s="91">
        <v>0</v>
      </c>
      <c r="F3790" s="91">
        <v>5000</v>
      </c>
      <c r="G3790" s="92">
        <f t="shared" si="196"/>
        <v>256959.61999999819</v>
      </c>
      <c r="H3790" s="170"/>
      <c r="I3790" s="94">
        <f t="shared" si="198"/>
        <v>5000</v>
      </c>
      <c r="J3790" s="115">
        <f t="shared" si="197"/>
        <v>45626</v>
      </c>
      <c r="K3790" s="116" t="s">
        <v>1866</v>
      </c>
    </row>
    <row r="3791" spans="1:11" x14ac:dyDescent="0.15">
      <c r="A3791" s="7" t="s">
        <v>2619</v>
      </c>
      <c r="B3791" s="66">
        <v>45615</v>
      </c>
      <c r="C3791" s="113" t="s">
        <v>1870</v>
      </c>
      <c r="D3791" s="126"/>
      <c r="E3791" s="91">
        <v>5000</v>
      </c>
      <c r="F3791" s="91">
        <v>0</v>
      </c>
      <c r="G3791" s="92">
        <f t="shared" si="196"/>
        <v>251959.61999999819</v>
      </c>
      <c r="H3791" s="170"/>
      <c r="I3791" s="94">
        <f t="shared" si="198"/>
        <v>-5000</v>
      </c>
      <c r="J3791" s="115">
        <f t="shared" si="197"/>
        <v>45626</v>
      </c>
      <c r="K3791" s="116" t="s">
        <v>1866</v>
      </c>
    </row>
    <row r="3792" spans="1:11" x14ac:dyDescent="0.15">
      <c r="A3792" s="7" t="s">
        <v>2619</v>
      </c>
      <c r="B3792" s="66">
        <v>45615</v>
      </c>
      <c r="C3792" s="113" t="s">
        <v>2638</v>
      </c>
      <c r="D3792" s="126" t="s">
        <v>4730</v>
      </c>
      <c r="E3792" s="91">
        <v>0</v>
      </c>
      <c r="F3792" s="91">
        <v>1320</v>
      </c>
      <c r="G3792" s="92">
        <f t="shared" si="196"/>
        <v>253279.61999999819</v>
      </c>
      <c r="H3792" s="170"/>
      <c r="I3792" s="94">
        <f t="shared" si="198"/>
        <v>1320</v>
      </c>
      <c r="J3792" s="115">
        <f t="shared" si="197"/>
        <v>45626</v>
      </c>
      <c r="K3792" s="116" t="s">
        <v>1866</v>
      </c>
    </row>
    <row r="3793" spans="1:11" x14ac:dyDescent="0.15">
      <c r="A3793" s="7" t="s">
        <v>2619</v>
      </c>
      <c r="B3793" s="66">
        <v>45615</v>
      </c>
      <c r="C3793" s="113" t="s">
        <v>2224</v>
      </c>
      <c r="D3793" s="126"/>
      <c r="E3793" s="91">
        <v>0</v>
      </c>
      <c r="F3793" s="91">
        <v>3000</v>
      </c>
      <c r="G3793" s="92">
        <f t="shared" si="196"/>
        <v>256279.61999999819</v>
      </c>
      <c r="H3793" s="170"/>
      <c r="I3793" s="94">
        <f t="shared" si="198"/>
        <v>3000</v>
      </c>
      <c r="J3793" s="115">
        <f t="shared" si="197"/>
        <v>45626</v>
      </c>
      <c r="K3793" s="116" t="s">
        <v>1866</v>
      </c>
    </row>
    <row r="3794" spans="1:11" x14ac:dyDescent="0.15">
      <c r="A3794" s="7" t="s">
        <v>2620</v>
      </c>
      <c r="B3794" s="66">
        <v>45615</v>
      </c>
      <c r="C3794" s="113" t="s">
        <v>2064</v>
      </c>
      <c r="D3794" s="126" t="s">
        <v>4731</v>
      </c>
      <c r="E3794" s="91">
        <v>0</v>
      </c>
      <c r="F3794" s="91">
        <v>11019.85</v>
      </c>
      <c r="G3794" s="92">
        <f t="shared" si="196"/>
        <v>267299.46999999817</v>
      </c>
      <c r="H3794" s="170"/>
      <c r="I3794" s="94">
        <f t="shared" si="198"/>
        <v>11019.85</v>
      </c>
      <c r="J3794" s="115">
        <f t="shared" si="197"/>
        <v>45626</v>
      </c>
      <c r="K3794" s="116" t="s">
        <v>2175</v>
      </c>
    </row>
    <row r="3795" spans="1:11" x14ac:dyDescent="0.15">
      <c r="A3795" s="7" t="s">
        <v>2620</v>
      </c>
      <c r="B3795" s="66">
        <v>45615</v>
      </c>
      <c r="C3795" s="113" t="s">
        <v>2064</v>
      </c>
      <c r="D3795" s="126" t="s">
        <v>4731</v>
      </c>
      <c r="E3795" s="91">
        <v>0</v>
      </c>
      <c r="F3795" s="91">
        <v>13231.07</v>
      </c>
      <c r="G3795" s="92">
        <f t="shared" si="196"/>
        <v>280530.53999999817</v>
      </c>
      <c r="H3795" s="170"/>
      <c r="I3795" s="94">
        <f t="shared" si="198"/>
        <v>13231.07</v>
      </c>
      <c r="J3795" s="115">
        <f t="shared" si="197"/>
        <v>45626</v>
      </c>
      <c r="K3795" s="116" t="s">
        <v>2175</v>
      </c>
    </row>
    <row r="3796" spans="1:11" x14ac:dyDescent="0.15">
      <c r="A3796" s="7" t="s">
        <v>2620</v>
      </c>
      <c r="B3796" s="66">
        <v>45615</v>
      </c>
      <c r="C3796" s="113" t="s">
        <v>2064</v>
      </c>
      <c r="D3796" s="126" t="s">
        <v>4731</v>
      </c>
      <c r="E3796" s="91">
        <v>0</v>
      </c>
      <c r="F3796" s="91">
        <v>13231.07</v>
      </c>
      <c r="G3796" s="92">
        <f t="shared" si="196"/>
        <v>293761.60999999818</v>
      </c>
      <c r="H3796" s="170"/>
      <c r="I3796" s="94">
        <f t="shared" si="198"/>
        <v>13231.07</v>
      </c>
      <c r="J3796" s="115">
        <f t="shared" si="197"/>
        <v>45626</v>
      </c>
      <c r="K3796" s="116" t="s">
        <v>2175</v>
      </c>
    </row>
    <row r="3797" spans="1:11" x14ac:dyDescent="0.15">
      <c r="A3797" s="7" t="s">
        <v>2620</v>
      </c>
      <c r="B3797" s="66">
        <v>45615</v>
      </c>
      <c r="C3797" s="113" t="s">
        <v>2064</v>
      </c>
      <c r="D3797" s="126" t="s">
        <v>4732</v>
      </c>
      <c r="E3797" s="91">
        <v>0</v>
      </c>
      <c r="F3797" s="91">
        <v>8917.3799999999992</v>
      </c>
      <c r="G3797" s="92">
        <f t="shared" si="196"/>
        <v>302678.98999999819</v>
      </c>
      <c r="H3797" s="170"/>
      <c r="I3797" s="94">
        <f t="shared" si="198"/>
        <v>8917.3799999999992</v>
      </c>
      <c r="J3797" s="115">
        <f t="shared" si="197"/>
        <v>45626</v>
      </c>
      <c r="K3797" s="116" t="s">
        <v>2175</v>
      </c>
    </row>
    <row r="3798" spans="1:11" x14ac:dyDescent="0.15">
      <c r="A3798" s="7" t="s">
        <v>2622</v>
      </c>
      <c r="B3798" s="66">
        <v>45615</v>
      </c>
      <c r="C3798" s="113" t="s">
        <v>3408</v>
      </c>
      <c r="D3798" s="126" t="s">
        <v>4733</v>
      </c>
      <c r="E3798" s="91">
        <v>340.92</v>
      </c>
      <c r="F3798" s="91">
        <v>0</v>
      </c>
      <c r="G3798" s="92">
        <f t="shared" si="196"/>
        <v>302338.0699999982</v>
      </c>
      <c r="H3798" s="170"/>
      <c r="I3798" s="94">
        <f t="shared" si="198"/>
        <v>-340.92</v>
      </c>
      <c r="J3798" s="115">
        <f t="shared" si="197"/>
        <v>45626</v>
      </c>
      <c r="K3798" s="116" t="s">
        <v>1875</v>
      </c>
    </row>
    <row r="3799" spans="1:11" x14ac:dyDescent="0.15">
      <c r="A3799" s="7" t="s">
        <v>2619</v>
      </c>
      <c r="B3799" s="66">
        <v>45616</v>
      </c>
      <c r="C3799" s="113" t="s">
        <v>1995</v>
      </c>
      <c r="D3799" s="126" t="s">
        <v>4734</v>
      </c>
      <c r="E3799" s="91">
        <v>2700</v>
      </c>
      <c r="F3799" s="91">
        <v>0</v>
      </c>
      <c r="G3799" s="92">
        <f t="shared" si="196"/>
        <v>299638.0699999982</v>
      </c>
      <c r="H3799" s="170"/>
      <c r="I3799" s="94">
        <f t="shared" si="198"/>
        <v>-2700</v>
      </c>
      <c r="J3799" s="115">
        <f t="shared" si="197"/>
        <v>45626</v>
      </c>
      <c r="K3799" s="116" t="s">
        <v>13</v>
      </c>
    </row>
    <row r="3800" spans="1:11" x14ac:dyDescent="0.15">
      <c r="A3800" s="7" t="s">
        <v>2619</v>
      </c>
      <c r="B3800" s="66">
        <v>45616</v>
      </c>
      <c r="C3800" s="113" t="s">
        <v>2004</v>
      </c>
      <c r="D3800" s="126" t="s">
        <v>4735</v>
      </c>
      <c r="E3800" s="91">
        <v>0</v>
      </c>
      <c r="F3800" s="91">
        <v>1500</v>
      </c>
      <c r="G3800" s="92">
        <f t="shared" si="196"/>
        <v>301138.0699999982</v>
      </c>
      <c r="H3800" s="170"/>
      <c r="I3800" s="94">
        <f t="shared" si="198"/>
        <v>1500</v>
      </c>
      <c r="J3800" s="115">
        <f t="shared" si="197"/>
        <v>45626</v>
      </c>
      <c r="K3800" s="116" t="s">
        <v>1866</v>
      </c>
    </row>
    <row r="3801" spans="1:11" x14ac:dyDescent="0.15">
      <c r="A3801" s="7" t="s">
        <v>2619</v>
      </c>
      <c r="B3801" s="66">
        <v>45616</v>
      </c>
      <c r="C3801" s="113" t="s">
        <v>2131</v>
      </c>
      <c r="D3801" s="126" t="s">
        <v>4736</v>
      </c>
      <c r="E3801" s="91">
        <v>307.52</v>
      </c>
      <c r="F3801" s="91">
        <v>0</v>
      </c>
      <c r="G3801" s="92">
        <f t="shared" si="196"/>
        <v>300830.54999999818</v>
      </c>
      <c r="H3801" s="170"/>
      <c r="I3801" s="94">
        <f t="shared" si="198"/>
        <v>-307.52</v>
      </c>
      <c r="J3801" s="115">
        <f t="shared" si="197"/>
        <v>45626</v>
      </c>
      <c r="K3801" s="116" t="s">
        <v>1882</v>
      </c>
    </row>
    <row r="3802" spans="1:11" x14ac:dyDescent="0.15">
      <c r="A3802" s="7" t="s">
        <v>2619</v>
      </c>
      <c r="B3802" s="66">
        <v>45616</v>
      </c>
      <c r="C3802" s="113" t="s">
        <v>2062</v>
      </c>
      <c r="D3802" s="126" t="s">
        <v>4737</v>
      </c>
      <c r="E3802" s="91">
        <v>2460.27</v>
      </c>
      <c r="F3802" s="91">
        <v>0</v>
      </c>
      <c r="G3802" s="92">
        <f t="shared" si="196"/>
        <v>298370.27999999817</v>
      </c>
      <c r="H3802" s="170"/>
      <c r="I3802" s="94">
        <f t="shared" si="198"/>
        <v>-2460.27</v>
      </c>
      <c r="J3802" s="115">
        <f t="shared" si="197"/>
        <v>45626</v>
      </c>
      <c r="K3802" s="116" t="s">
        <v>1866</v>
      </c>
    </row>
    <row r="3803" spans="1:11" x14ac:dyDescent="0.15">
      <c r="A3803" s="7" t="s">
        <v>2619</v>
      </c>
      <c r="B3803" s="66">
        <v>45617</v>
      </c>
      <c r="C3803" s="113" t="s">
        <v>2542</v>
      </c>
      <c r="D3803" s="126" t="s">
        <v>4738</v>
      </c>
      <c r="E3803" s="91">
        <v>4800</v>
      </c>
      <c r="F3803" s="91">
        <v>0</v>
      </c>
      <c r="G3803" s="92">
        <f t="shared" si="196"/>
        <v>293570.27999999817</v>
      </c>
      <c r="H3803" s="170"/>
      <c r="I3803" s="94">
        <f t="shared" si="198"/>
        <v>-4800</v>
      </c>
      <c r="J3803" s="115">
        <f t="shared" si="197"/>
        <v>45626</v>
      </c>
      <c r="K3803" s="116" t="s">
        <v>1886</v>
      </c>
    </row>
    <row r="3804" spans="1:11" x14ac:dyDescent="0.15">
      <c r="A3804" s="7" t="s">
        <v>2619</v>
      </c>
      <c r="B3804" s="66">
        <v>45617</v>
      </c>
      <c r="C3804" s="113" t="s">
        <v>2765</v>
      </c>
      <c r="D3804" s="126" t="s">
        <v>4739</v>
      </c>
      <c r="E3804" s="91">
        <v>1200</v>
      </c>
      <c r="F3804" s="91">
        <v>0</v>
      </c>
      <c r="G3804" s="92">
        <f t="shared" si="196"/>
        <v>292370.27999999817</v>
      </c>
      <c r="H3804" s="170"/>
      <c r="I3804" s="94">
        <f t="shared" si="198"/>
        <v>-1200</v>
      </c>
      <c r="J3804" s="115">
        <f t="shared" si="197"/>
        <v>45626</v>
      </c>
      <c r="K3804" s="116" t="s">
        <v>1886</v>
      </c>
    </row>
    <row r="3805" spans="1:11" x14ac:dyDescent="0.15">
      <c r="A3805" s="7" t="s">
        <v>2619</v>
      </c>
      <c r="B3805" s="66">
        <v>45617</v>
      </c>
      <c r="C3805" s="113" t="s">
        <v>2765</v>
      </c>
      <c r="D3805" s="126" t="s">
        <v>4740</v>
      </c>
      <c r="E3805" s="91">
        <v>360</v>
      </c>
      <c r="F3805" s="91">
        <v>0</v>
      </c>
      <c r="G3805" s="92">
        <f t="shared" si="196"/>
        <v>292010.27999999817</v>
      </c>
      <c r="H3805" s="170"/>
      <c r="I3805" s="94">
        <f t="shared" si="198"/>
        <v>-360</v>
      </c>
      <c r="J3805" s="115">
        <f t="shared" si="197"/>
        <v>45626</v>
      </c>
      <c r="K3805" s="116" t="s">
        <v>1886</v>
      </c>
    </row>
    <row r="3806" spans="1:11" x14ac:dyDescent="0.15">
      <c r="A3806" s="7" t="s">
        <v>2619</v>
      </c>
      <c r="B3806" s="66">
        <v>45617</v>
      </c>
      <c r="C3806" s="113" t="s">
        <v>2765</v>
      </c>
      <c r="D3806" s="126" t="s">
        <v>4741</v>
      </c>
      <c r="E3806" s="91">
        <v>1500</v>
      </c>
      <c r="F3806" s="91">
        <v>0</v>
      </c>
      <c r="G3806" s="92">
        <f t="shared" si="196"/>
        <v>290510.27999999817</v>
      </c>
      <c r="H3806" s="170"/>
      <c r="I3806" s="94">
        <f t="shared" si="198"/>
        <v>-1500</v>
      </c>
      <c r="J3806" s="115">
        <f t="shared" si="197"/>
        <v>45626</v>
      </c>
      <c r="K3806" s="116" t="s">
        <v>1886</v>
      </c>
    </row>
    <row r="3807" spans="1:11" x14ac:dyDescent="0.15">
      <c r="A3807" s="7" t="s">
        <v>2620</v>
      </c>
      <c r="B3807" s="66">
        <v>45617</v>
      </c>
      <c r="C3807" s="113" t="s">
        <v>4709</v>
      </c>
      <c r="D3807" s="126" t="s">
        <v>4742</v>
      </c>
      <c r="E3807" s="91">
        <v>6770.3</v>
      </c>
      <c r="F3807" s="91">
        <v>0</v>
      </c>
      <c r="G3807" s="92">
        <f t="shared" si="196"/>
        <v>283739.97999999818</v>
      </c>
      <c r="H3807" s="170"/>
      <c r="I3807" s="94">
        <f t="shared" si="198"/>
        <v>-6770.3</v>
      </c>
      <c r="J3807" s="115">
        <f t="shared" si="197"/>
        <v>45626</v>
      </c>
      <c r="K3807" s="116" t="s">
        <v>1873</v>
      </c>
    </row>
    <row r="3808" spans="1:11" x14ac:dyDescent="0.15">
      <c r="A3808" s="7" t="s">
        <v>2620</v>
      </c>
      <c r="B3808" s="66">
        <v>45617</v>
      </c>
      <c r="C3808" s="113" t="s">
        <v>1870</v>
      </c>
      <c r="D3808" s="126"/>
      <c r="E3808" s="91">
        <v>0</v>
      </c>
      <c r="F3808" s="91">
        <v>6770.3</v>
      </c>
      <c r="G3808" s="92">
        <f t="shared" si="196"/>
        <v>290510.27999999817</v>
      </c>
      <c r="H3808" s="170"/>
      <c r="I3808" s="94">
        <f t="shared" si="198"/>
        <v>6770.3</v>
      </c>
      <c r="J3808" s="115">
        <f t="shared" si="197"/>
        <v>45626</v>
      </c>
      <c r="K3808" s="116" t="s">
        <v>1866</v>
      </c>
    </row>
    <row r="3809" spans="1:11" x14ac:dyDescent="0.15">
      <c r="A3809" s="7" t="s">
        <v>2620</v>
      </c>
      <c r="B3809" s="66">
        <v>45617</v>
      </c>
      <c r="C3809" s="113" t="s">
        <v>1870</v>
      </c>
      <c r="D3809" s="126"/>
      <c r="E3809" s="91">
        <v>6770.3</v>
      </c>
      <c r="F3809" s="91">
        <v>0</v>
      </c>
      <c r="G3809" s="92">
        <f t="shared" si="196"/>
        <v>283739.97999999818</v>
      </c>
      <c r="H3809" s="170"/>
      <c r="I3809" s="94">
        <f t="shared" si="198"/>
        <v>-6770.3</v>
      </c>
      <c r="J3809" s="115">
        <f t="shared" si="197"/>
        <v>45626</v>
      </c>
      <c r="K3809" s="116" t="s">
        <v>1866</v>
      </c>
    </row>
    <row r="3810" spans="1:11" x14ac:dyDescent="0.15">
      <c r="A3810" s="7" t="s">
        <v>2622</v>
      </c>
      <c r="B3810" s="66">
        <v>45617</v>
      </c>
      <c r="C3810" s="113" t="s">
        <v>4709</v>
      </c>
      <c r="D3810" s="126" t="s">
        <v>4710</v>
      </c>
      <c r="E3810" s="91">
        <v>0</v>
      </c>
      <c r="F3810" s="91">
        <v>6770.3</v>
      </c>
      <c r="G3810" s="92">
        <f t="shared" si="196"/>
        <v>290510.27999999817</v>
      </c>
      <c r="H3810" s="170"/>
      <c r="I3810" s="94">
        <f t="shared" si="198"/>
        <v>6770.3</v>
      </c>
      <c r="J3810" s="115">
        <f t="shared" si="197"/>
        <v>45626</v>
      </c>
      <c r="K3810" s="116" t="s">
        <v>1873</v>
      </c>
    </row>
    <row r="3811" spans="1:11" x14ac:dyDescent="0.15">
      <c r="A3811" s="7" t="s">
        <v>2620</v>
      </c>
      <c r="B3811" s="66">
        <v>45619</v>
      </c>
      <c r="C3811" s="113" t="s">
        <v>1939</v>
      </c>
      <c r="D3811" s="126" t="s">
        <v>4743</v>
      </c>
      <c r="E3811" s="91">
        <v>82.85</v>
      </c>
      <c r="F3811" s="91">
        <v>0</v>
      </c>
      <c r="G3811" s="92">
        <f t="shared" si="196"/>
        <v>290427.42999999819</v>
      </c>
      <c r="H3811" s="170"/>
      <c r="I3811" s="94">
        <f t="shared" si="198"/>
        <v>-82.85</v>
      </c>
      <c r="J3811" s="115">
        <f t="shared" si="197"/>
        <v>45626</v>
      </c>
      <c r="K3811" s="116" t="s">
        <v>1882</v>
      </c>
    </row>
    <row r="3812" spans="1:11" x14ac:dyDescent="0.15">
      <c r="A3812" s="7" t="s">
        <v>2619</v>
      </c>
      <c r="B3812" s="66">
        <v>45620</v>
      </c>
      <c r="C3812" s="113" t="s">
        <v>1939</v>
      </c>
      <c r="D3812" s="126" t="s">
        <v>4744</v>
      </c>
      <c r="E3812" s="91">
        <v>197.83</v>
      </c>
      <c r="F3812" s="91">
        <v>0</v>
      </c>
      <c r="G3812" s="92">
        <f t="shared" si="196"/>
        <v>290229.59999999817</v>
      </c>
      <c r="H3812" s="170"/>
      <c r="I3812" s="94">
        <f t="shared" si="198"/>
        <v>-197.83</v>
      </c>
      <c r="J3812" s="115">
        <f t="shared" si="197"/>
        <v>45626</v>
      </c>
      <c r="K3812" s="116" t="s">
        <v>1882</v>
      </c>
    </row>
    <row r="3813" spans="1:11" x14ac:dyDescent="0.15">
      <c r="A3813" s="7" t="s">
        <v>2619</v>
      </c>
      <c r="B3813" s="66">
        <v>45622</v>
      </c>
      <c r="C3813" s="113" t="s">
        <v>3406</v>
      </c>
      <c r="D3813" s="126" t="s">
        <v>3009</v>
      </c>
      <c r="E3813" s="91">
        <v>100000</v>
      </c>
      <c r="F3813" s="91">
        <v>0</v>
      </c>
      <c r="G3813" s="92">
        <f t="shared" si="196"/>
        <v>190229.59999999817</v>
      </c>
      <c r="H3813" s="170"/>
      <c r="I3813" s="94">
        <f t="shared" si="198"/>
        <v>-100000</v>
      </c>
      <c r="J3813" s="115">
        <f t="shared" si="197"/>
        <v>45626</v>
      </c>
      <c r="K3813" s="116" t="s">
        <v>5554</v>
      </c>
    </row>
    <row r="3814" spans="1:11" x14ac:dyDescent="0.15">
      <c r="A3814" s="7" t="s">
        <v>2619</v>
      </c>
      <c r="B3814" s="66">
        <v>45622</v>
      </c>
      <c r="C3814" s="113" t="s">
        <v>2905</v>
      </c>
      <c r="D3814" s="126" t="s">
        <v>4745</v>
      </c>
      <c r="E3814" s="91">
        <v>2136.6</v>
      </c>
      <c r="F3814" s="91">
        <v>0</v>
      </c>
      <c r="G3814" s="92">
        <f t="shared" si="196"/>
        <v>188092.99999999817</v>
      </c>
      <c r="H3814" s="170"/>
      <c r="I3814" s="94">
        <f t="shared" si="198"/>
        <v>-2136.6</v>
      </c>
      <c r="J3814" s="115">
        <f t="shared" si="197"/>
        <v>45626</v>
      </c>
      <c r="K3814" s="116" t="s">
        <v>13</v>
      </c>
    </row>
    <row r="3815" spans="1:11" x14ac:dyDescent="0.15">
      <c r="A3815" s="7" t="s">
        <v>2619</v>
      </c>
      <c r="B3815" s="66">
        <v>45622</v>
      </c>
      <c r="C3815" s="113" t="s">
        <v>1989</v>
      </c>
      <c r="D3815" s="126" t="s">
        <v>4746</v>
      </c>
      <c r="E3815" s="91">
        <v>3000</v>
      </c>
      <c r="F3815" s="91">
        <v>0</v>
      </c>
      <c r="G3815" s="92">
        <f t="shared" si="196"/>
        <v>185092.99999999817</v>
      </c>
      <c r="H3815" s="170"/>
      <c r="I3815" s="94">
        <f t="shared" si="198"/>
        <v>-3000</v>
      </c>
      <c r="J3815" s="115">
        <f t="shared" si="197"/>
        <v>45626</v>
      </c>
      <c r="K3815" s="116" t="s">
        <v>13</v>
      </c>
    </row>
    <row r="3816" spans="1:11" x14ac:dyDescent="0.15">
      <c r="A3816" s="7" t="s">
        <v>2619</v>
      </c>
      <c r="B3816" s="66">
        <v>45622</v>
      </c>
      <c r="C3816" s="113" t="s">
        <v>2144</v>
      </c>
      <c r="D3816" s="126" t="s">
        <v>4747</v>
      </c>
      <c r="E3816" s="91">
        <v>1754.4</v>
      </c>
      <c r="F3816" s="91">
        <v>0</v>
      </c>
      <c r="G3816" s="92">
        <f t="shared" ref="G3816:G3879" si="199">G3815+F3816-E3816</f>
        <v>183338.59999999817</v>
      </c>
      <c r="H3816" s="170"/>
      <c r="I3816" s="94">
        <f t="shared" si="198"/>
        <v>-1754.4</v>
      </c>
      <c r="J3816" s="115">
        <f t="shared" ref="J3816:J3879" si="200">EOMONTH(B3816,0)</f>
        <v>45626</v>
      </c>
      <c r="K3816" s="116" t="s">
        <v>1877</v>
      </c>
    </row>
    <row r="3817" spans="1:11" x14ac:dyDescent="0.15">
      <c r="A3817" s="7" t="s">
        <v>2619</v>
      </c>
      <c r="B3817" s="66">
        <v>45622</v>
      </c>
      <c r="C3817" s="113" t="s">
        <v>2905</v>
      </c>
      <c r="D3817" s="126" t="s">
        <v>4745</v>
      </c>
      <c r="E3817" s="91">
        <v>4776.6000000000004</v>
      </c>
      <c r="F3817" s="91">
        <v>0</v>
      </c>
      <c r="G3817" s="92">
        <f t="shared" si="199"/>
        <v>178561.99999999817</v>
      </c>
      <c r="H3817" s="170"/>
      <c r="I3817" s="94">
        <f t="shared" si="198"/>
        <v>-4776.6000000000004</v>
      </c>
      <c r="J3817" s="115">
        <f t="shared" si="200"/>
        <v>45626</v>
      </c>
      <c r="K3817" s="116" t="s">
        <v>13</v>
      </c>
    </row>
    <row r="3818" spans="1:11" x14ac:dyDescent="0.15">
      <c r="A3818" s="7" t="s">
        <v>2619</v>
      </c>
      <c r="B3818" s="66">
        <v>45622</v>
      </c>
      <c r="C3818" s="113" t="s">
        <v>3389</v>
      </c>
      <c r="D3818" s="126" t="s">
        <v>4748</v>
      </c>
      <c r="E3818" s="91">
        <v>936</v>
      </c>
      <c r="F3818" s="91">
        <v>0</v>
      </c>
      <c r="G3818" s="92">
        <f t="shared" si="199"/>
        <v>177625.99999999817</v>
      </c>
      <c r="H3818" s="170"/>
      <c r="I3818" s="94">
        <f t="shared" si="198"/>
        <v>-936</v>
      </c>
      <c r="J3818" s="115">
        <f t="shared" si="200"/>
        <v>45626</v>
      </c>
      <c r="K3818" s="116" t="s">
        <v>13</v>
      </c>
    </row>
    <row r="3819" spans="1:11" x14ac:dyDescent="0.15">
      <c r="A3819" s="7" t="s">
        <v>2619</v>
      </c>
      <c r="B3819" s="66">
        <v>45622</v>
      </c>
      <c r="C3819" s="113" t="s">
        <v>2148</v>
      </c>
      <c r="D3819" s="126" t="s">
        <v>4749</v>
      </c>
      <c r="E3819" s="91">
        <v>163.19999999999999</v>
      </c>
      <c r="F3819" s="91">
        <v>0</v>
      </c>
      <c r="G3819" s="92">
        <f t="shared" si="199"/>
        <v>177462.79999999815</v>
      </c>
      <c r="H3819" s="170"/>
      <c r="I3819" s="94">
        <f t="shared" si="198"/>
        <v>-163.19999999999999</v>
      </c>
      <c r="J3819" s="115">
        <f t="shared" si="200"/>
        <v>45626</v>
      </c>
      <c r="K3819" s="116" t="s">
        <v>1877</v>
      </c>
    </row>
    <row r="3820" spans="1:11" x14ac:dyDescent="0.15">
      <c r="A3820" s="7" t="s">
        <v>2619</v>
      </c>
      <c r="B3820" s="66">
        <v>45622</v>
      </c>
      <c r="C3820" s="113" t="s">
        <v>2146</v>
      </c>
      <c r="D3820" s="126" t="s">
        <v>4750</v>
      </c>
      <c r="E3820" s="91">
        <v>258</v>
      </c>
      <c r="F3820" s="91">
        <v>0</v>
      </c>
      <c r="G3820" s="92">
        <f t="shared" si="199"/>
        <v>177204.79999999815</v>
      </c>
      <c r="H3820" s="170"/>
      <c r="I3820" s="94">
        <f t="shared" si="198"/>
        <v>-258</v>
      </c>
      <c r="J3820" s="115">
        <f t="shared" si="200"/>
        <v>45626</v>
      </c>
      <c r="K3820" s="116" t="s">
        <v>1877</v>
      </c>
    </row>
    <row r="3821" spans="1:11" x14ac:dyDescent="0.15">
      <c r="A3821" s="7" t="s">
        <v>2619</v>
      </c>
      <c r="B3821" s="66">
        <v>45622</v>
      </c>
      <c r="C3821" s="113" t="s">
        <v>2131</v>
      </c>
      <c r="D3821" s="126" t="s">
        <v>4751</v>
      </c>
      <c r="E3821" s="91">
        <v>206.25</v>
      </c>
      <c r="F3821" s="91">
        <v>0</v>
      </c>
      <c r="G3821" s="92">
        <f t="shared" si="199"/>
        <v>176998.54999999815</v>
      </c>
      <c r="H3821" s="170"/>
      <c r="I3821" s="94">
        <f t="shared" si="198"/>
        <v>-206.25</v>
      </c>
      <c r="J3821" s="115">
        <f t="shared" si="200"/>
        <v>45626</v>
      </c>
      <c r="K3821" s="116" t="s">
        <v>1882</v>
      </c>
    </row>
    <row r="3822" spans="1:11" x14ac:dyDescent="0.15">
      <c r="A3822" s="7" t="s">
        <v>2619</v>
      </c>
      <c r="B3822" s="66">
        <v>45622</v>
      </c>
      <c r="C3822" s="113" t="s">
        <v>2131</v>
      </c>
      <c r="D3822" s="126" t="s">
        <v>4752</v>
      </c>
      <c r="E3822" s="91">
        <v>167.66</v>
      </c>
      <c r="F3822" s="91">
        <v>0</v>
      </c>
      <c r="G3822" s="92">
        <f t="shared" si="199"/>
        <v>176830.88999999815</v>
      </c>
      <c r="H3822" s="170"/>
      <c r="I3822" s="94">
        <f t="shared" si="198"/>
        <v>-167.66</v>
      </c>
      <c r="J3822" s="115">
        <f t="shared" si="200"/>
        <v>45626</v>
      </c>
      <c r="K3822" s="116" t="s">
        <v>1882</v>
      </c>
    </row>
    <row r="3823" spans="1:11" x14ac:dyDescent="0.15">
      <c r="A3823" s="7" t="s">
        <v>2619</v>
      </c>
      <c r="B3823" s="66">
        <v>45622</v>
      </c>
      <c r="C3823" s="113" t="s">
        <v>2131</v>
      </c>
      <c r="D3823" s="126" t="s">
        <v>4753</v>
      </c>
      <c r="E3823" s="91">
        <v>166.32</v>
      </c>
      <c r="F3823" s="91">
        <v>0</v>
      </c>
      <c r="G3823" s="92">
        <f t="shared" si="199"/>
        <v>176664.56999999814</v>
      </c>
      <c r="H3823" s="170"/>
      <c r="I3823" s="94">
        <f t="shared" si="198"/>
        <v>-166.32</v>
      </c>
      <c r="J3823" s="115">
        <f t="shared" si="200"/>
        <v>45626</v>
      </c>
      <c r="K3823" s="116" t="s">
        <v>1882</v>
      </c>
    </row>
    <row r="3824" spans="1:11" x14ac:dyDescent="0.15">
      <c r="A3824" s="7" t="s">
        <v>2619</v>
      </c>
      <c r="B3824" s="66">
        <v>45622</v>
      </c>
      <c r="C3824" s="113" t="s">
        <v>1995</v>
      </c>
      <c r="D3824" s="126" t="s">
        <v>4754</v>
      </c>
      <c r="E3824" s="91">
        <v>1800</v>
      </c>
      <c r="F3824" s="91">
        <v>0</v>
      </c>
      <c r="G3824" s="92">
        <f t="shared" si="199"/>
        <v>174864.56999999814</v>
      </c>
      <c r="H3824" s="170"/>
      <c r="I3824" s="94">
        <f t="shared" si="198"/>
        <v>-1800</v>
      </c>
      <c r="J3824" s="115">
        <f t="shared" si="200"/>
        <v>45626</v>
      </c>
      <c r="K3824" s="116" t="s">
        <v>13</v>
      </c>
    </row>
    <row r="3825" spans="1:11" x14ac:dyDescent="0.15">
      <c r="A3825" s="7" t="s">
        <v>2619</v>
      </c>
      <c r="B3825" s="66">
        <v>45622</v>
      </c>
      <c r="C3825" s="113" t="s">
        <v>2131</v>
      </c>
      <c r="D3825" s="126" t="s">
        <v>4755</v>
      </c>
      <c r="E3825" s="91">
        <v>206.57</v>
      </c>
      <c r="F3825" s="91">
        <v>0</v>
      </c>
      <c r="G3825" s="92">
        <f t="shared" si="199"/>
        <v>174657.99999999814</v>
      </c>
      <c r="H3825" s="170"/>
      <c r="I3825" s="94">
        <f t="shared" si="198"/>
        <v>-206.57</v>
      </c>
      <c r="J3825" s="115">
        <f t="shared" si="200"/>
        <v>45626</v>
      </c>
      <c r="K3825" s="116" t="s">
        <v>1882</v>
      </c>
    </row>
    <row r="3826" spans="1:11" x14ac:dyDescent="0.15">
      <c r="A3826" s="7" t="s">
        <v>2620</v>
      </c>
      <c r="B3826" s="66">
        <v>45622</v>
      </c>
      <c r="C3826" s="113" t="s">
        <v>3406</v>
      </c>
      <c r="D3826" s="126" t="s">
        <v>4392</v>
      </c>
      <c r="E3826" s="91">
        <v>0</v>
      </c>
      <c r="F3826" s="91">
        <v>100000</v>
      </c>
      <c r="G3826" s="92">
        <f t="shared" si="199"/>
        <v>274657.99999999814</v>
      </c>
      <c r="H3826" s="170"/>
      <c r="I3826" s="94">
        <f t="shared" si="198"/>
        <v>100000</v>
      </c>
      <c r="J3826" s="115">
        <f t="shared" si="200"/>
        <v>45626</v>
      </c>
      <c r="K3826" s="116" t="s">
        <v>5554</v>
      </c>
    </row>
    <row r="3827" spans="1:11" x14ac:dyDescent="0.15">
      <c r="A3827" s="7" t="s">
        <v>2620</v>
      </c>
      <c r="B3827" s="66">
        <v>45622</v>
      </c>
      <c r="C3827" s="113" t="s">
        <v>2166</v>
      </c>
      <c r="D3827" s="126" t="s">
        <v>4756</v>
      </c>
      <c r="E3827" s="91">
        <v>2400</v>
      </c>
      <c r="F3827" s="91">
        <v>0</v>
      </c>
      <c r="G3827" s="92">
        <f t="shared" si="199"/>
        <v>272257.99999999814</v>
      </c>
      <c r="H3827" s="170"/>
      <c r="I3827" s="94">
        <f t="shared" si="198"/>
        <v>-2400</v>
      </c>
      <c r="J3827" s="115">
        <f t="shared" si="200"/>
        <v>45626</v>
      </c>
      <c r="K3827" s="116" t="s">
        <v>1879</v>
      </c>
    </row>
    <row r="3828" spans="1:11" x14ac:dyDescent="0.15">
      <c r="A3828" s="7" t="s">
        <v>2620</v>
      </c>
      <c r="B3828" s="66">
        <v>45622</v>
      </c>
      <c r="C3828" s="113" t="s">
        <v>2166</v>
      </c>
      <c r="D3828" s="126" t="s">
        <v>4757</v>
      </c>
      <c r="E3828" s="91">
        <v>1554</v>
      </c>
      <c r="F3828" s="91">
        <v>0</v>
      </c>
      <c r="G3828" s="92">
        <f t="shared" si="199"/>
        <v>270703.99999999814</v>
      </c>
      <c r="H3828" s="170"/>
      <c r="I3828" s="94">
        <f t="shared" si="198"/>
        <v>-1554</v>
      </c>
      <c r="J3828" s="115">
        <f t="shared" si="200"/>
        <v>45626</v>
      </c>
      <c r="K3828" s="116" t="s">
        <v>1879</v>
      </c>
    </row>
    <row r="3829" spans="1:11" x14ac:dyDescent="0.15">
      <c r="A3829" s="7" t="s">
        <v>2620</v>
      </c>
      <c r="B3829" s="66">
        <v>45622</v>
      </c>
      <c r="C3829" s="113" t="s">
        <v>2166</v>
      </c>
      <c r="D3829" s="126" t="s">
        <v>4758</v>
      </c>
      <c r="E3829" s="91">
        <v>780</v>
      </c>
      <c r="F3829" s="91">
        <v>0</v>
      </c>
      <c r="G3829" s="92">
        <f t="shared" si="199"/>
        <v>269923.99999999814</v>
      </c>
      <c r="H3829" s="170"/>
      <c r="I3829" s="94">
        <f t="shared" si="198"/>
        <v>-780</v>
      </c>
      <c r="J3829" s="115">
        <f t="shared" si="200"/>
        <v>45626</v>
      </c>
      <c r="K3829" s="116" t="s">
        <v>1879</v>
      </c>
    </row>
    <row r="3830" spans="1:11" x14ac:dyDescent="0.15">
      <c r="A3830" s="7" t="s">
        <v>2620</v>
      </c>
      <c r="B3830" s="66">
        <v>45622</v>
      </c>
      <c r="C3830" s="113" t="s">
        <v>4084</v>
      </c>
      <c r="D3830" s="126" t="s">
        <v>4759</v>
      </c>
      <c r="E3830" s="91">
        <v>3000</v>
      </c>
      <c r="F3830" s="91">
        <v>0</v>
      </c>
      <c r="G3830" s="92">
        <f t="shared" si="199"/>
        <v>266923.99999999814</v>
      </c>
      <c r="H3830" s="170"/>
      <c r="I3830" s="94">
        <f t="shared" si="198"/>
        <v>-3000</v>
      </c>
      <c r="J3830" s="115">
        <f t="shared" si="200"/>
        <v>45626</v>
      </c>
      <c r="K3830" s="116" t="s">
        <v>1877</v>
      </c>
    </row>
    <row r="3831" spans="1:11" x14ac:dyDescent="0.15">
      <c r="A3831" s="7" t="s">
        <v>2620</v>
      </c>
      <c r="B3831" s="66">
        <v>45622</v>
      </c>
      <c r="C3831" s="113" t="s">
        <v>3562</v>
      </c>
      <c r="D3831" s="126" t="s">
        <v>4760</v>
      </c>
      <c r="E3831" s="91">
        <v>478.14</v>
      </c>
      <c r="F3831" s="91">
        <v>0</v>
      </c>
      <c r="G3831" s="92">
        <f t="shared" si="199"/>
        <v>266445.85999999812</v>
      </c>
      <c r="H3831" s="170"/>
      <c r="I3831" s="94">
        <f t="shared" si="198"/>
        <v>-478.14</v>
      </c>
      <c r="J3831" s="115">
        <f t="shared" si="200"/>
        <v>45626</v>
      </c>
      <c r="K3831" s="116" t="s">
        <v>1880</v>
      </c>
    </row>
    <row r="3832" spans="1:11" x14ac:dyDescent="0.15">
      <c r="A3832" s="7" t="s">
        <v>2620</v>
      </c>
      <c r="B3832" s="66">
        <v>45622</v>
      </c>
      <c r="C3832" s="113" t="s">
        <v>2160</v>
      </c>
      <c r="D3832" s="126" t="s">
        <v>4761</v>
      </c>
      <c r="E3832" s="91">
        <v>228</v>
      </c>
      <c r="F3832" s="91">
        <v>0</v>
      </c>
      <c r="G3832" s="92">
        <f t="shared" si="199"/>
        <v>266217.85999999812</v>
      </c>
      <c r="H3832" s="170"/>
      <c r="I3832" s="94">
        <f t="shared" si="198"/>
        <v>-228</v>
      </c>
      <c r="J3832" s="115">
        <f t="shared" si="200"/>
        <v>45626</v>
      </c>
      <c r="K3832" s="116" t="s">
        <v>1873</v>
      </c>
    </row>
    <row r="3833" spans="1:11" x14ac:dyDescent="0.15">
      <c r="A3833" s="7" t="s">
        <v>2620</v>
      </c>
      <c r="B3833" s="66">
        <v>45622</v>
      </c>
      <c r="C3833" s="113" t="s">
        <v>2146</v>
      </c>
      <c r="D3833" s="126" t="s">
        <v>4762</v>
      </c>
      <c r="E3833" s="91">
        <v>174</v>
      </c>
      <c r="F3833" s="91">
        <v>0</v>
      </c>
      <c r="G3833" s="92">
        <f t="shared" si="199"/>
        <v>266043.85999999812</v>
      </c>
      <c r="H3833" s="170"/>
      <c r="I3833" s="94">
        <f t="shared" si="198"/>
        <v>-174</v>
      </c>
      <c r="J3833" s="115">
        <f t="shared" si="200"/>
        <v>45626</v>
      </c>
      <c r="K3833" s="116" t="s">
        <v>1881</v>
      </c>
    </row>
    <row r="3834" spans="1:11" x14ac:dyDescent="0.15">
      <c r="A3834" s="7" t="s">
        <v>2620</v>
      </c>
      <c r="B3834" s="66">
        <v>45622</v>
      </c>
      <c r="C3834" s="113" t="s">
        <v>2148</v>
      </c>
      <c r="D3834" s="126" t="s">
        <v>4763</v>
      </c>
      <c r="E3834" s="91">
        <v>333.3</v>
      </c>
      <c r="F3834" s="91">
        <v>0</v>
      </c>
      <c r="G3834" s="92">
        <f t="shared" si="199"/>
        <v>265710.55999999814</v>
      </c>
      <c r="H3834" s="170"/>
      <c r="I3834" s="94">
        <f t="shared" si="198"/>
        <v>-333.3</v>
      </c>
      <c r="J3834" s="115">
        <f t="shared" si="200"/>
        <v>45626</v>
      </c>
      <c r="K3834" s="116" t="s">
        <v>1877</v>
      </c>
    </row>
    <row r="3835" spans="1:11" x14ac:dyDescent="0.15">
      <c r="A3835" s="7" t="s">
        <v>2620</v>
      </c>
      <c r="B3835" s="66">
        <v>45622</v>
      </c>
      <c r="C3835" s="113" t="s">
        <v>1912</v>
      </c>
      <c r="D3835" s="126" t="s">
        <v>4764</v>
      </c>
      <c r="E3835" s="91">
        <v>22900</v>
      </c>
      <c r="F3835" s="91">
        <v>0</v>
      </c>
      <c r="G3835" s="92">
        <f t="shared" si="199"/>
        <v>242810.55999999814</v>
      </c>
      <c r="H3835" s="170"/>
      <c r="I3835" s="94">
        <f t="shared" si="198"/>
        <v>-22900</v>
      </c>
      <c r="J3835" s="115">
        <f t="shared" si="200"/>
        <v>45626</v>
      </c>
      <c r="K3835" s="116" t="s">
        <v>1872</v>
      </c>
    </row>
    <row r="3836" spans="1:11" x14ac:dyDescent="0.15">
      <c r="A3836" s="7" t="s">
        <v>2620</v>
      </c>
      <c r="B3836" s="66">
        <v>45622</v>
      </c>
      <c r="C3836" s="113" t="s">
        <v>4070</v>
      </c>
      <c r="D3836" s="126" t="s">
        <v>4765</v>
      </c>
      <c r="E3836" s="91">
        <v>2100</v>
      </c>
      <c r="F3836" s="91">
        <v>0</v>
      </c>
      <c r="G3836" s="92">
        <f t="shared" si="199"/>
        <v>240710.55999999814</v>
      </c>
      <c r="H3836" s="170"/>
      <c r="I3836" s="94">
        <f t="shared" si="198"/>
        <v>-2100</v>
      </c>
      <c r="J3836" s="115">
        <f t="shared" si="200"/>
        <v>45626</v>
      </c>
      <c r="K3836" s="116" t="s">
        <v>1879</v>
      </c>
    </row>
    <row r="3837" spans="1:11" x14ac:dyDescent="0.15">
      <c r="A3837" s="7" t="s">
        <v>2620</v>
      </c>
      <c r="B3837" s="66">
        <v>45622</v>
      </c>
      <c r="C3837" s="113" t="s">
        <v>4766</v>
      </c>
      <c r="D3837" s="126" t="s">
        <v>4767</v>
      </c>
      <c r="E3837" s="91">
        <v>2100</v>
      </c>
      <c r="F3837" s="91">
        <v>0</v>
      </c>
      <c r="G3837" s="92">
        <f t="shared" si="199"/>
        <v>238610.55999999814</v>
      </c>
      <c r="H3837" s="170"/>
      <c r="I3837" s="94">
        <f t="shared" si="198"/>
        <v>-2100</v>
      </c>
      <c r="J3837" s="115">
        <f t="shared" si="200"/>
        <v>45626</v>
      </c>
      <c r="K3837" s="116" t="s">
        <v>1877</v>
      </c>
    </row>
    <row r="3838" spans="1:11" x14ac:dyDescent="0.15">
      <c r="A3838" s="7" t="s">
        <v>2620</v>
      </c>
      <c r="B3838" s="66">
        <v>45622</v>
      </c>
      <c r="C3838" s="113" t="s">
        <v>1912</v>
      </c>
      <c r="D3838" s="126" t="s">
        <v>4768</v>
      </c>
      <c r="E3838" s="91">
        <v>336</v>
      </c>
      <c r="F3838" s="91">
        <v>0</v>
      </c>
      <c r="G3838" s="92">
        <f t="shared" si="199"/>
        <v>238274.55999999814</v>
      </c>
      <c r="H3838" s="170"/>
      <c r="I3838" s="94">
        <f t="shared" si="198"/>
        <v>-336</v>
      </c>
      <c r="J3838" s="115">
        <f t="shared" si="200"/>
        <v>45626</v>
      </c>
      <c r="K3838" s="116" t="s">
        <v>1877</v>
      </c>
    </row>
    <row r="3839" spans="1:11" x14ac:dyDescent="0.15">
      <c r="A3839" s="7" t="s">
        <v>2620</v>
      </c>
      <c r="B3839" s="66">
        <v>45622</v>
      </c>
      <c r="C3839" s="113" t="s">
        <v>2846</v>
      </c>
      <c r="D3839" s="126" t="s">
        <v>4769</v>
      </c>
      <c r="E3839" s="91">
        <v>535.6</v>
      </c>
      <c r="F3839" s="91">
        <v>0</v>
      </c>
      <c r="G3839" s="92">
        <f t="shared" si="199"/>
        <v>237738.95999999813</v>
      </c>
      <c r="H3839" s="170"/>
      <c r="I3839" s="94">
        <f t="shared" si="198"/>
        <v>-535.6</v>
      </c>
      <c r="J3839" s="115">
        <f t="shared" si="200"/>
        <v>45626</v>
      </c>
      <c r="K3839" s="116" t="s">
        <v>1879</v>
      </c>
    </row>
    <row r="3840" spans="1:11" x14ac:dyDescent="0.15">
      <c r="A3840" s="7" t="s">
        <v>2620</v>
      </c>
      <c r="B3840" s="66">
        <v>45622</v>
      </c>
      <c r="C3840" s="113" t="s">
        <v>2846</v>
      </c>
      <c r="D3840" s="126" t="s">
        <v>4770</v>
      </c>
      <c r="E3840" s="91">
        <v>535.6</v>
      </c>
      <c r="F3840" s="91">
        <v>0</v>
      </c>
      <c r="G3840" s="92">
        <f t="shared" si="199"/>
        <v>237203.35999999812</v>
      </c>
      <c r="H3840" s="170"/>
      <c r="I3840" s="94">
        <f t="shared" si="198"/>
        <v>-535.6</v>
      </c>
      <c r="J3840" s="115">
        <f t="shared" si="200"/>
        <v>45626</v>
      </c>
      <c r="K3840" s="116" t="s">
        <v>1879</v>
      </c>
    </row>
    <row r="3841" spans="1:11" x14ac:dyDescent="0.15">
      <c r="A3841" s="7" t="s">
        <v>2620</v>
      </c>
      <c r="B3841" s="66">
        <v>45622</v>
      </c>
      <c r="C3841" s="113" t="s">
        <v>2846</v>
      </c>
      <c r="D3841" s="126" t="s">
        <v>4771</v>
      </c>
      <c r="E3841" s="91">
        <v>535.6</v>
      </c>
      <c r="F3841" s="91">
        <v>0</v>
      </c>
      <c r="G3841" s="92">
        <f t="shared" si="199"/>
        <v>236667.75999999812</v>
      </c>
      <c r="H3841" s="170"/>
      <c r="I3841" s="94">
        <f t="shared" si="198"/>
        <v>-535.6</v>
      </c>
      <c r="J3841" s="115">
        <f t="shared" si="200"/>
        <v>45626</v>
      </c>
      <c r="K3841" s="116" t="s">
        <v>1879</v>
      </c>
    </row>
    <row r="3842" spans="1:11" x14ac:dyDescent="0.15">
      <c r="A3842" s="7" t="s">
        <v>2620</v>
      </c>
      <c r="B3842" s="66">
        <v>45622</v>
      </c>
      <c r="C3842" s="113" t="s">
        <v>2846</v>
      </c>
      <c r="D3842" s="126" t="s">
        <v>4772</v>
      </c>
      <c r="E3842" s="91">
        <v>535.6</v>
      </c>
      <c r="F3842" s="91">
        <v>0</v>
      </c>
      <c r="G3842" s="92">
        <f t="shared" si="199"/>
        <v>236132.15999999811</v>
      </c>
      <c r="H3842" s="170"/>
      <c r="I3842" s="94">
        <f t="shared" si="198"/>
        <v>-535.6</v>
      </c>
      <c r="J3842" s="115">
        <f t="shared" si="200"/>
        <v>45626</v>
      </c>
      <c r="K3842" s="116" t="s">
        <v>1879</v>
      </c>
    </row>
    <row r="3843" spans="1:11" x14ac:dyDescent="0.15">
      <c r="A3843" s="7" t="s">
        <v>2620</v>
      </c>
      <c r="B3843" s="66">
        <v>45622</v>
      </c>
      <c r="C3843" s="113" t="s">
        <v>2146</v>
      </c>
      <c r="D3843" s="126" t="s">
        <v>4773</v>
      </c>
      <c r="E3843" s="91">
        <v>1188</v>
      </c>
      <c r="F3843" s="91">
        <v>0</v>
      </c>
      <c r="G3843" s="92">
        <f t="shared" si="199"/>
        <v>234944.15999999811</v>
      </c>
      <c r="H3843" s="170"/>
      <c r="I3843" s="94">
        <f t="shared" si="198"/>
        <v>-1188</v>
      </c>
      <c r="J3843" s="115">
        <f t="shared" si="200"/>
        <v>45626</v>
      </c>
      <c r="K3843" s="116" t="s">
        <v>1881</v>
      </c>
    </row>
    <row r="3844" spans="1:11" x14ac:dyDescent="0.15">
      <c r="A3844" s="7" t="s">
        <v>2620</v>
      </c>
      <c r="B3844" s="66">
        <v>45622</v>
      </c>
      <c r="C3844" s="113" t="s">
        <v>2142</v>
      </c>
      <c r="D3844" s="126" t="s">
        <v>4774</v>
      </c>
      <c r="E3844" s="91">
        <v>2685.76</v>
      </c>
      <c r="F3844" s="91">
        <v>0</v>
      </c>
      <c r="G3844" s="92">
        <f t="shared" si="199"/>
        <v>232258.3999999981</v>
      </c>
      <c r="H3844" s="170"/>
      <c r="I3844" s="94">
        <f t="shared" si="198"/>
        <v>-2685.76</v>
      </c>
      <c r="J3844" s="115">
        <f t="shared" si="200"/>
        <v>45626</v>
      </c>
      <c r="K3844" s="116" t="s">
        <v>1877</v>
      </c>
    </row>
    <row r="3845" spans="1:11" x14ac:dyDescent="0.15">
      <c r="A3845" s="7" t="s">
        <v>2620</v>
      </c>
      <c r="B3845" s="66">
        <v>45622</v>
      </c>
      <c r="C3845" s="113" t="s">
        <v>2142</v>
      </c>
      <c r="D3845" s="126" t="s">
        <v>4775</v>
      </c>
      <c r="E3845" s="91">
        <v>522</v>
      </c>
      <c r="F3845" s="91">
        <v>0</v>
      </c>
      <c r="G3845" s="92">
        <f t="shared" si="199"/>
        <v>231736.3999999981</v>
      </c>
      <c r="H3845" s="170"/>
      <c r="I3845" s="94">
        <f t="shared" si="198"/>
        <v>-522</v>
      </c>
      <c r="J3845" s="115">
        <f t="shared" si="200"/>
        <v>45626</v>
      </c>
      <c r="K3845" s="116" t="s">
        <v>1877</v>
      </c>
    </row>
    <row r="3846" spans="1:11" x14ac:dyDescent="0.15">
      <c r="A3846" s="7" t="s">
        <v>2620</v>
      </c>
      <c r="B3846" s="66">
        <v>45622</v>
      </c>
      <c r="C3846" s="113" t="s">
        <v>1993</v>
      </c>
      <c r="D3846" s="126" t="s">
        <v>4776</v>
      </c>
      <c r="E3846" s="91">
        <v>9600</v>
      </c>
      <c r="F3846" s="91">
        <v>0</v>
      </c>
      <c r="G3846" s="92">
        <f t="shared" si="199"/>
        <v>222136.3999999981</v>
      </c>
      <c r="H3846" s="170"/>
      <c r="I3846" s="94">
        <f t="shared" si="198"/>
        <v>-9600</v>
      </c>
      <c r="J3846" s="115">
        <f t="shared" si="200"/>
        <v>45626</v>
      </c>
      <c r="K3846" s="116" t="s">
        <v>1879</v>
      </c>
    </row>
    <row r="3847" spans="1:11" x14ac:dyDescent="0.15">
      <c r="A3847" s="7" t="s">
        <v>2620</v>
      </c>
      <c r="B3847" s="66">
        <v>45622</v>
      </c>
      <c r="C3847" s="113" t="s">
        <v>3796</v>
      </c>
      <c r="D3847" s="126" t="s">
        <v>4777</v>
      </c>
      <c r="E3847" s="91">
        <v>1320</v>
      </c>
      <c r="F3847" s="91">
        <v>0</v>
      </c>
      <c r="G3847" s="92">
        <f t="shared" si="199"/>
        <v>220816.3999999981</v>
      </c>
      <c r="H3847" s="170"/>
      <c r="I3847" s="94">
        <f t="shared" ref="I3847:I3910" si="201">-E3847+F3847</f>
        <v>-1320</v>
      </c>
      <c r="J3847" s="115">
        <f t="shared" si="200"/>
        <v>45626</v>
      </c>
      <c r="K3847" s="116" t="s">
        <v>1874</v>
      </c>
    </row>
    <row r="3848" spans="1:11" x14ac:dyDescent="0.15">
      <c r="A3848" s="7" t="s">
        <v>2620</v>
      </c>
      <c r="B3848" s="66">
        <v>45622</v>
      </c>
      <c r="C3848" s="113" t="s">
        <v>2146</v>
      </c>
      <c r="D3848" s="126" t="s">
        <v>4778</v>
      </c>
      <c r="E3848" s="91">
        <v>342</v>
      </c>
      <c r="F3848" s="91">
        <v>0</v>
      </c>
      <c r="G3848" s="92">
        <f t="shared" si="199"/>
        <v>220474.3999999981</v>
      </c>
      <c r="H3848" s="170"/>
      <c r="I3848" s="94">
        <f t="shared" si="201"/>
        <v>-342</v>
      </c>
      <c r="J3848" s="115">
        <f t="shared" si="200"/>
        <v>45626</v>
      </c>
      <c r="K3848" s="116" t="s">
        <v>1881</v>
      </c>
    </row>
    <row r="3849" spans="1:11" x14ac:dyDescent="0.15">
      <c r="A3849" s="7" t="s">
        <v>2620</v>
      </c>
      <c r="B3849" s="66">
        <v>45622</v>
      </c>
      <c r="C3849" s="113" t="s">
        <v>2846</v>
      </c>
      <c r="D3849" s="126" t="s">
        <v>4779</v>
      </c>
      <c r="E3849" s="91">
        <v>1626</v>
      </c>
      <c r="F3849" s="91">
        <v>0</v>
      </c>
      <c r="G3849" s="92">
        <f t="shared" si="199"/>
        <v>218848.3999999981</v>
      </c>
      <c r="H3849" s="170"/>
      <c r="I3849" s="94">
        <f t="shared" si="201"/>
        <v>-1626</v>
      </c>
      <c r="J3849" s="115">
        <f t="shared" si="200"/>
        <v>45626</v>
      </c>
      <c r="K3849" s="116" t="s">
        <v>1879</v>
      </c>
    </row>
    <row r="3850" spans="1:11" x14ac:dyDescent="0.15">
      <c r="A3850" s="7" t="s">
        <v>2620</v>
      </c>
      <c r="B3850" s="66">
        <v>45622</v>
      </c>
      <c r="C3850" s="113" t="s">
        <v>2148</v>
      </c>
      <c r="D3850" s="126" t="s">
        <v>4780</v>
      </c>
      <c r="E3850" s="91">
        <v>2430</v>
      </c>
      <c r="F3850" s="91">
        <v>0</v>
      </c>
      <c r="G3850" s="92">
        <f t="shared" si="199"/>
        <v>216418.3999999981</v>
      </c>
      <c r="H3850" s="170"/>
      <c r="I3850" s="94">
        <f t="shared" si="201"/>
        <v>-2430</v>
      </c>
      <c r="J3850" s="115">
        <f t="shared" si="200"/>
        <v>45626</v>
      </c>
      <c r="K3850" s="116" t="s">
        <v>1877</v>
      </c>
    </row>
    <row r="3851" spans="1:11" x14ac:dyDescent="0.15">
      <c r="A3851" s="7" t="s">
        <v>2620</v>
      </c>
      <c r="B3851" s="66">
        <v>45622</v>
      </c>
      <c r="C3851" s="113" t="s">
        <v>2160</v>
      </c>
      <c r="D3851" s="126" t="s">
        <v>4781</v>
      </c>
      <c r="E3851" s="91">
        <v>228</v>
      </c>
      <c r="F3851" s="91">
        <v>0</v>
      </c>
      <c r="G3851" s="92">
        <f t="shared" si="199"/>
        <v>216190.3999999981</v>
      </c>
      <c r="H3851" s="170"/>
      <c r="I3851" s="94">
        <f t="shared" si="201"/>
        <v>-228</v>
      </c>
      <c r="J3851" s="115">
        <f t="shared" si="200"/>
        <v>45626</v>
      </c>
      <c r="K3851" s="116" t="s">
        <v>1873</v>
      </c>
    </row>
    <row r="3852" spans="1:11" x14ac:dyDescent="0.15">
      <c r="A3852" s="7" t="s">
        <v>2620</v>
      </c>
      <c r="B3852" s="66">
        <v>45622</v>
      </c>
      <c r="C3852" s="113" t="s">
        <v>1912</v>
      </c>
      <c r="D3852" s="126" t="s">
        <v>4782</v>
      </c>
      <c r="E3852" s="91">
        <v>2255.27</v>
      </c>
      <c r="F3852" s="91">
        <v>0</v>
      </c>
      <c r="G3852" s="92">
        <f t="shared" si="199"/>
        <v>213935.12999999811</v>
      </c>
      <c r="H3852" s="170"/>
      <c r="I3852" s="94">
        <f t="shared" si="201"/>
        <v>-2255.27</v>
      </c>
      <c r="J3852" s="115">
        <f t="shared" si="200"/>
        <v>45626</v>
      </c>
      <c r="K3852" s="116" t="s">
        <v>1873</v>
      </c>
    </row>
    <row r="3853" spans="1:11" x14ac:dyDescent="0.15">
      <c r="A3853" s="7" t="s">
        <v>2622</v>
      </c>
      <c r="B3853" s="66">
        <v>45622</v>
      </c>
      <c r="C3853" s="113" t="s">
        <v>3408</v>
      </c>
      <c r="D3853" s="126" t="s">
        <v>4783</v>
      </c>
      <c r="E3853" s="91">
        <v>3626.4</v>
      </c>
      <c r="F3853" s="91">
        <v>0</v>
      </c>
      <c r="G3853" s="92">
        <f t="shared" si="199"/>
        <v>210308.72999999812</v>
      </c>
      <c r="H3853" s="170"/>
      <c r="I3853" s="94">
        <f t="shared" si="201"/>
        <v>-3626.4</v>
      </c>
      <c r="J3853" s="115">
        <f t="shared" si="200"/>
        <v>45626</v>
      </c>
      <c r="K3853" s="116" t="s">
        <v>1875</v>
      </c>
    </row>
    <row r="3854" spans="1:11" x14ac:dyDescent="0.15">
      <c r="A3854" s="7" t="s">
        <v>2622</v>
      </c>
      <c r="B3854" s="66">
        <v>45622</v>
      </c>
      <c r="C3854" s="113" t="s">
        <v>3408</v>
      </c>
      <c r="D3854" s="126" t="s">
        <v>4784</v>
      </c>
      <c r="E3854" s="91">
        <v>1082.4000000000001</v>
      </c>
      <c r="F3854" s="91">
        <v>0</v>
      </c>
      <c r="G3854" s="92">
        <f t="shared" si="199"/>
        <v>209226.32999999812</v>
      </c>
      <c r="H3854" s="170"/>
      <c r="I3854" s="94">
        <f t="shared" si="201"/>
        <v>-1082.4000000000001</v>
      </c>
      <c r="J3854" s="115">
        <f t="shared" si="200"/>
        <v>45626</v>
      </c>
      <c r="K3854" s="116" t="s">
        <v>1875</v>
      </c>
    </row>
    <row r="3855" spans="1:11" x14ac:dyDescent="0.15">
      <c r="A3855" s="7" t="s">
        <v>2622</v>
      </c>
      <c r="B3855" s="66">
        <v>45622</v>
      </c>
      <c r="C3855" s="113" t="s">
        <v>3854</v>
      </c>
      <c r="D3855" s="126" t="s">
        <v>4785</v>
      </c>
      <c r="E3855" s="91">
        <v>1010.7</v>
      </c>
      <c r="F3855" s="91">
        <v>0</v>
      </c>
      <c r="G3855" s="92">
        <f t="shared" si="199"/>
        <v>208215.62999999811</v>
      </c>
      <c r="H3855" s="170"/>
      <c r="I3855" s="94">
        <f t="shared" si="201"/>
        <v>-1010.7</v>
      </c>
      <c r="J3855" s="115">
        <f t="shared" si="200"/>
        <v>45626</v>
      </c>
      <c r="K3855" s="116" t="s">
        <v>13</v>
      </c>
    </row>
    <row r="3856" spans="1:11" x14ac:dyDescent="0.15">
      <c r="A3856" s="7" t="s">
        <v>2620</v>
      </c>
      <c r="B3856" s="66">
        <v>45623</v>
      </c>
      <c r="C3856" s="113" t="s">
        <v>2197</v>
      </c>
      <c r="D3856" s="126" t="s">
        <v>4786</v>
      </c>
      <c r="E3856" s="91">
        <v>2484</v>
      </c>
      <c r="F3856" s="91">
        <v>0</v>
      </c>
      <c r="G3856" s="92">
        <f t="shared" si="199"/>
        <v>205731.62999999811</v>
      </c>
      <c r="H3856" s="170"/>
      <c r="I3856" s="94">
        <f t="shared" si="201"/>
        <v>-2484</v>
      </c>
      <c r="J3856" s="115">
        <f t="shared" si="200"/>
        <v>45626</v>
      </c>
      <c r="K3856" s="116" t="s">
        <v>1872</v>
      </c>
    </row>
    <row r="3857" spans="1:11" x14ac:dyDescent="0.15">
      <c r="A3857" s="7" t="s">
        <v>2620</v>
      </c>
      <c r="B3857" s="66">
        <v>45623</v>
      </c>
      <c r="C3857" s="113" t="s">
        <v>2197</v>
      </c>
      <c r="D3857" s="126" t="s">
        <v>4787</v>
      </c>
      <c r="E3857" s="91">
        <v>2579.33</v>
      </c>
      <c r="F3857" s="91">
        <v>0</v>
      </c>
      <c r="G3857" s="92">
        <f t="shared" si="199"/>
        <v>203152.29999999813</v>
      </c>
      <c r="H3857" s="170"/>
      <c r="I3857" s="94">
        <f t="shared" si="201"/>
        <v>-2579.33</v>
      </c>
      <c r="J3857" s="115">
        <f t="shared" si="200"/>
        <v>45626</v>
      </c>
      <c r="K3857" s="116" t="s">
        <v>1872</v>
      </c>
    </row>
    <row r="3858" spans="1:11" x14ac:dyDescent="0.15">
      <c r="A3858" s="7" t="s">
        <v>2619</v>
      </c>
      <c r="B3858" s="66">
        <v>45623</v>
      </c>
      <c r="C3858" s="113" t="s">
        <v>4788</v>
      </c>
      <c r="D3858" s="126" t="s">
        <v>4789</v>
      </c>
      <c r="E3858" s="91">
        <v>0</v>
      </c>
      <c r="F3858" s="91">
        <v>750</v>
      </c>
      <c r="G3858" s="92">
        <f t="shared" si="199"/>
        <v>203902.29999999813</v>
      </c>
      <c r="H3858" s="170"/>
      <c r="I3858" s="94">
        <f t="shared" si="201"/>
        <v>750</v>
      </c>
      <c r="J3858" s="115">
        <f t="shared" si="200"/>
        <v>45626</v>
      </c>
      <c r="K3858" s="116" t="s">
        <v>1866</v>
      </c>
    </row>
    <row r="3859" spans="1:11" x14ac:dyDescent="0.15">
      <c r="A3859" s="7" t="s">
        <v>2619</v>
      </c>
      <c r="B3859" s="66">
        <v>45623</v>
      </c>
      <c r="C3859" s="113" t="s">
        <v>4788</v>
      </c>
      <c r="D3859" s="126" t="s">
        <v>4789</v>
      </c>
      <c r="E3859" s="91">
        <v>0</v>
      </c>
      <c r="F3859" s="91">
        <v>450</v>
      </c>
      <c r="G3859" s="92">
        <f t="shared" si="199"/>
        <v>204352.29999999813</v>
      </c>
      <c r="H3859" s="170"/>
      <c r="I3859" s="94">
        <f t="shared" si="201"/>
        <v>450</v>
      </c>
      <c r="J3859" s="115">
        <f t="shared" si="200"/>
        <v>45626</v>
      </c>
      <c r="K3859" s="116" t="s">
        <v>1866</v>
      </c>
    </row>
    <row r="3860" spans="1:11" x14ac:dyDescent="0.15">
      <c r="A3860" s="7" t="s">
        <v>2619</v>
      </c>
      <c r="B3860" s="66">
        <v>45623</v>
      </c>
      <c r="C3860" s="113" t="s">
        <v>4788</v>
      </c>
      <c r="D3860" s="126" t="s">
        <v>4790</v>
      </c>
      <c r="E3860" s="91">
        <v>0</v>
      </c>
      <c r="F3860" s="91">
        <v>300</v>
      </c>
      <c r="G3860" s="92">
        <f t="shared" si="199"/>
        <v>204652.29999999813</v>
      </c>
      <c r="H3860" s="170"/>
      <c r="I3860" s="94">
        <f t="shared" si="201"/>
        <v>300</v>
      </c>
      <c r="J3860" s="115">
        <f t="shared" si="200"/>
        <v>45626</v>
      </c>
      <c r="K3860" s="116" t="s">
        <v>1866</v>
      </c>
    </row>
    <row r="3861" spans="1:11" x14ac:dyDescent="0.15">
      <c r="A3861" s="7" t="s">
        <v>2619</v>
      </c>
      <c r="B3861" s="66">
        <v>45623</v>
      </c>
      <c r="C3861" s="113" t="s">
        <v>4788</v>
      </c>
      <c r="D3861" s="126" t="s">
        <v>4790</v>
      </c>
      <c r="E3861" s="91">
        <v>0</v>
      </c>
      <c r="F3861" s="91">
        <v>750</v>
      </c>
      <c r="G3861" s="92">
        <f t="shared" si="199"/>
        <v>205402.29999999813</v>
      </c>
      <c r="H3861" s="170"/>
      <c r="I3861" s="94">
        <f t="shared" si="201"/>
        <v>750</v>
      </c>
      <c r="J3861" s="115">
        <f t="shared" si="200"/>
        <v>45626</v>
      </c>
      <c r="K3861" s="116" t="s">
        <v>1866</v>
      </c>
    </row>
    <row r="3862" spans="1:11" x14ac:dyDescent="0.15">
      <c r="A3862" s="7" t="s">
        <v>2619</v>
      </c>
      <c r="B3862" s="66">
        <v>45623</v>
      </c>
      <c r="C3862" s="113" t="s">
        <v>2066</v>
      </c>
      <c r="D3862" s="126" t="s">
        <v>4791</v>
      </c>
      <c r="E3862" s="91">
        <v>0</v>
      </c>
      <c r="F3862" s="91">
        <v>356</v>
      </c>
      <c r="G3862" s="92">
        <f t="shared" si="199"/>
        <v>205758.29999999813</v>
      </c>
      <c r="H3862" s="170"/>
      <c r="I3862" s="94">
        <f t="shared" si="201"/>
        <v>356</v>
      </c>
      <c r="J3862" s="115">
        <f t="shared" si="200"/>
        <v>45626</v>
      </c>
      <c r="K3862" s="116" t="s">
        <v>1868</v>
      </c>
    </row>
    <row r="3863" spans="1:11" x14ac:dyDescent="0.15">
      <c r="A3863" s="7" t="s">
        <v>2619</v>
      </c>
      <c r="B3863" s="66">
        <v>45623</v>
      </c>
      <c r="C3863" s="113" t="s">
        <v>2643</v>
      </c>
      <c r="D3863" s="126" t="s">
        <v>4792</v>
      </c>
      <c r="E3863" s="91">
        <v>0</v>
      </c>
      <c r="F3863" s="91">
        <v>11500</v>
      </c>
      <c r="G3863" s="92">
        <f t="shared" si="199"/>
        <v>217258.29999999813</v>
      </c>
      <c r="H3863" s="170"/>
      <c r="I3863" s="94">
        <f t="shared" si="201"/>
        <v>11500</v>
      </c>
      <c r="J3863" s="115">
        <f t="shared" si="200"/>
        <v>45626</v>
      </c>
      <c r="K3863" s="116" t="s">
        <v>1866</v>
      </c>
    </row>
    <row r="3864" spans="1:11" x14ac:dyDescent="0.15">
      <c r="A3864" s="7" t="s">
        <v>2619</v>
      </c>
      <c r="B3864" s="66">
        <v>45623</v>
      </c>
      <c r="C3864" s="113" t="s">
        <v>2058</v>
      </c>
      <c r="D3864" s="126" t="s">
        <v>4793</v>
      </c>
      <c r="E3864" s="91">
        <v>0</v>
      </c>
      <c r="F3864" s="91">
        <v>2550</v>
      </c>
      <c r="G3864" s="92">
        <f t="shared" si="199"/>
        <v>219808.29999999813</v>
      </c>
      <c r="H3864" s="170"/>
      <c r="I3864" s="94">
        <f t="shared" si="201"/>
        <v>2550</v>
      </c>
      <c r="J3864" s="115">
        <f t="shared" si="200"/>
        <v>45626</v>
      </c>
      <c r="K3864" s="116" t="s">
        <v>1866</v>
      </c>
    </row>
    <row r="3865" spans="1:11" x14ac:dyDescent="0.15">
      <c r="A3865" s="7" t="s">
        <v>2619</v>
      </c>
      <c r="B3865" s="66">
        <v>45623</v>
      </c>
      <c r="C3865" s="113" t="s">
        <v>2062</v>
      </c>
      <c r="D3865" s="126" t="s">
        <v>4794</v>
      </c>
      <c r="E3865" s="91">
        <v>0</v>
      </c>
      <c r="F3865" s="91">
        <v>2000</v>
      </c>
      <c r="G3865" s="92">
        <f t="shared" si="199"/>
        <v>221808.29999999813</v>
      </c>
      <c r="H3865" s="170"/>
      <c r="I3865" s="94">
        <f t="shared" si="201"/>
        <v>2000</v>
      </c>
      <c r="J3865" s="115">
        <f t="shared" si="200"/>
        <v>45626</v>
      </c>
      <c r="K3865" s="116" t="s">
        <v>1866</v>
      </c>
    </row>
    <row r="3866" spans="1:11" x14ac:dyDescent="0.15">
      <c r="A3866" s="7" t="s">
        <v>2619</v>
      </c>
      <c r="B3866" s="66">
        <v>45623</v>
      </c>
      <c r="C3866" s="113" t="s">
        <v>1995</v>
      </c>
      <c r="D3866" s="126" t="s">
        <v>4795</v>
      </c>
      <c r="E3866" s="91">
        <v>903.6</v>
      </c>
      <c r="F3866" s="91">
        <v>0</v>
      </c>
      <c r="G3866" s="92">
        <f t="shared" si="199"/>
        <v>220904.69999999812</v>
      </c>
      <c r="H3866" s="170"/>
      <c r="I3866" s="94">
        <f t="shared" si="201"/>
        <v>-903.6</v>
      </c>
      <c r="J3866" s="115">
        <f t="shared" si="200"/>
        <v>45626</v>
      </c>
      <c r="K3866" s="116" t="s">
        <v>13</v>
      </c>
    </row>
    <row r="3867" spans="1:11" x14ac:dyDescent="0.15">
      <c r="A3867" s="7" t="s">
        <v>2619</v>
      </c>
      <c r="B3867" s="66">
        <v>45623</v>
      </c>
      <c r="C3867" s="113" t="s">
        <v>1995</v>
      </c>
      <c r="D3867" s="126" t="s">
        <v>4796</v>
      </c>
      <c r="E3867" s="91">
        <v>337.2</v>
      </c>
      <c r="F3867" s="91">
        <v>0</v>
      </c>
      <c r="G3867" s="92">
        <f t="shared" si="199"/>
        <v>220567.49999999811</v>
      </c>
      <c r="H3867" s="170"/>
      <c r="I3867" s="94">
        <f t="shared" si="201"/>
        <v>-337.2</v>
      </c>
      <c r="J3867" s="115">
        <f t="shared" si="200"/>
        <v>45626</v>
      </c>
      <c r="K3867" s="116" t="s">
        <v>13</v>
      </c>
    </row>
    <row r="3868" spans="1:11" x14ac:dyDescent="0.15">
      <c r="A3868" s="7" t="s">
        <v>2619</v>
      </c>
      <c r="B3868" s="66">
        <v>45623</v>
      </c>
      <c r="C3868" s="113" t="s">
        <v>1995</v>
      </c>
      <c r="D3868" s="126" t="s">
        <v>4797</v>
      </c>
      <c r="E3868" s="91">
        <v>1140</v>
      </c>
      <c r="F3868" s="91">
        <v>0</v>
      </c>
      <c r="G3868" s="92">
        <f t="shared" si="199"/>
        <v>219427.49999999811</v>
      </c>
      <c r="H3868" s="170"/>
      <c r="I3868" s="94">
        <f t="shared" si="201"/>
        <v>-1140</v>
      </c>
      <c r="J3868" s="115">
        <f t="shared" si="200"/>
        <v>45626</v>
      </c>
      <c r="K3868" s="116" t="s">
        <v>13</v>
      </c>
    </row>
    <row r="3869" spans="1:11" x14ac:dyDescent="0.15">
      <c r="A3869" s="7" t="s">
        <v>2619</v>
      </c>
      <c r="B3869" s="66">
        <v>45623</v>
      </c>
      <c r="C3869" s="113" t="s">
        <v>1995</v>
      </c>
      <c r="D3869" s="126" t="s">
        <v>4798</v>
      </c>
      <c r="E3869" s="91">
        <v>330</v>
      </c>
      <c r="F3869" s="91">
        <v>0</v>
      </c>
      <c r="G3869" s="92">
        <f t="shared" si="199"/>
        <v>219097.49999999811</v>
      </c>
      <c r="H3869" s="170"/>
      <c r="I3869" s="94">
        <f t="shared" si="201"/>
        <v>-330</v>
      </c>
      <c r="J3869" s="115">
        <f t="shared" si="200"/>
        <v>45626</v>
      </c>
      <c r="K3869" s="116" t="s">
        <v>13</v>
      </c>
    </row>
    <row r="3870" spans="1:11" x14ac:dyDescent="0.15">
      <c r="A3870" s="7" t="s">
        <v>2619</v>
      </c>
      <c r="B3870" s="66">
        <v>45623</v>
      </c>
      <c r="C3870" s="113" t="s">
        <v>1995</v>
      </c>
      <c r="D3870" s="126" t="s">
        <v>4799</v>
      </c>
      <c r="E3870" s="91">
        <v>330</v>
      </c>
      <c r="F3870" s="91">
        <v>0</v>
      </c>
      <c r="G3870" s="92">
        <f t="shared" si="199"/>
        <v>218767.49999999811</v>
      </c>
      <c r="H3870" s="170"/>
      <c r="I3870" s="94">
        <f t="shared" si="201"/>
        <v>-330</v>
      </c>
      <c r="J3870" s="115">
        <f t="shared" si="200"/>
        <v>45626</v>
      </c>
      <c r="K3870" s="116" t="s">
        <v>13</v>
      </c>
    </row>
    <row r="3871" spans="1:11" x14ac:dyDescent="0.15">
      <c r="A3871" s="7" t="s">
        <v>2619</v>
      </c>
      <c r="B3871" s="66">
        <v>45623</v>
      </c>
      <c r="C3871" s="113" t="s">
        <v>1995</v>
      </c>
      <c r="D3871" s="126" t="s">
        <v>4800</v>
      </c>
      <c r="E3871" s="91">
        <v>468</v>
      </c>
      <c r="F3871" s="91">
        <v>0</v>
      </c>
      <c r="G3871" s="92">
        <f t="shared" si="199"/>
        <v>218299.49999999811</v>
      </c>
      <c r="H3871" s="170"/>
      <c r="I3871" s="94">
        <f t="shared" si="201"/>
        <v>-468</v>
      </c>
      <c r="J3871" s="115">
        <f t="shared" si="200"/>
        <v>45626</v>
      </c>
      <c r="K3871" s="116" t="s">
        <v>13</v>
      </c>
    </row>
    <row r="3872" spans="1:11" x14ac:dyDescent="0.15">
      <c r="A3872" s="7" t="s">
        <v>2619</v>
      </c>
      <c r="B3872" s="66">
        <v>45623</v>
      </c>
      <c r="C3872" s="113" t="s">
        <v>1995</v>
      </c>
      <c r="D3872" s="126" t="s">
        <v>4801</v>
      </c>
      <c r="E3872" s="91">
        <v>3059.4</v>
      </c>
      <c r="F3872" s="91">
        <v>0</v>
      </c>
      <c r="G3872" s="92">
        <f t="shared" si="199"/>
        <v>215240.09999999811</v>
      </c>
      <c r="H3872" s="170"/>
      <c r="I3872" s="94">
        <f t="shared" si="201"/>
        <v>-3059.4</v>
      </c>
      <c r="J3872" s="115">
        <f t="shared" si="200"/>
        <v>45626</v>
      </c>
      <c r="K3872" s="116" t="s">
        <v>13</v>
      </c>
    </row>
    <row r="3873" spans="1:11" x14ac:dyDescent="0.15">
      <c r="A3873" s="7" t="s">
        <v>2619</v>
      </c>
      <c r="B3873" s="66">
        <v>45623</v>
      </c>
      <c r="C3873" s="113" t="s">
        <v>1995</v>
      </c>
      <c r="D3873" s="126" t="s">
        <v>4802</v>
      </c>
      <c r="E3873" s="91">
        <v>10080</v>
      </c>
      <c r="F3873" s="91">
        <v>0</v>
      </c>
      <c r="G3873" s="92">
        <f t="shared" si="199"/>
        <v>205160.09999999811</v>
      </c>
      <c r="H3873" s="170"/>
      <c r="I3873" s="94">
        <f t="shared" si="201"/>
        <v>-10080</v>
      </c>
      <c r="J3873" s="115">
        <f t="shared" si="200"/>
        <v>45626</v>
      </c>
      <c r="K3873" s="116" t="s">
        <v>13</v>
      </c>
    </row>
    <row r="3874" spans="1:11" x14ac:dyDescent="0.15">
      <c r="A3874" s="7" t="s">
        <v>2619</v>
      </c>
      <c r="B3874" s="66">
        <v>45623</v>
      </c>
      <c r="C3874" s="113" t="s">
        <v>1995</v>
      </c>
      <c r="D3874" s="126" t="s">
        <v>4803</v>
      </c>
      <c r="E3874" s="91">
        <v>333.6</v>
      </c>
      <c r="F3874" s="91">
        <v>0</v>
      </c>
      <c r="G3874" s="92">
        <f t="shared" si="199"/>
        <v>204826.49999999811</v>
      </c>
      <c r="H3874" s="170"/>
      <c r="I3874" s="94">
        <f t="shared" si="201"/>
        <v>-333.6</v>
      </c>
      <c r="J3874" s="115">
        <f t="shared" si="200"/>
        <v>45626</v>
      </c>
      <c r="K3874" s="116" t="s">
        <v>13</v>
      </c>
    </row>
    <row r="3875" spans="1:11" x14ac:dyDescent="0.15">
      <c r="A3875" s="7" t="s">
        <v>2619</v>
      </c>
      <c r="B3875" s="66">
        <v>45623</v>
      </c>
      <c r="C3875" s="113" t="s">
        <v>1995</v>
      </c>
      <c r="D3875" s="126" t="s">
        <v>4804</v>
      </c>
      <c r="E3875" s="91">
        <v>340.8</v>
      </c>
      <c r="F3875" s="91">
        <v>0</v>
      </c>
      <c r="G3875" s="92">
        <f t="shared" si="199"/>
        <v>204485.69999999812</v>
      </c>
      <c r="H3875" s="170"/>
      <c r="I3875" s="94">
        <f t="shared" si="201"/>
        <v>-340.8</v>
      </c>
      <c r="J3875" s="115">
        <f t="shared" si="200"/>
        <v>45626</v>
      </c>
      <c r="K3875" s="116" t="s">
        <v>13</v>
      </c>
    </row>
    <row r="3876" spans="1:11" x14ac:dyDescent="0.15">
      <c r="A3876" s="7" t="s">
        <v>2619</v>
      </c>
      <c r="B3876" s="66">
        <v>45623</v>
      </c>
      <c r="C3876" s="113" t="s">
        <v>1995</v>
      </c>
      <c r="D3876" s="126" t="s">
        <v>4805</v>
      </c>
      <c r="E3876" s="91">
        <v>1800</v>
      </c>
      <c r="F3876" s="91">
        <v>0</v>
      </c>
      <c r="G3876" s="92">
        <f t="shared" si="199"/>
        <v>202685.69999999812</v>
      </c>
      <c r="H3876" s="170"/>
      <c r="I3876" s="94">
        <f t="shared" si="201"/>
        <v>-1800</v>
      </c>
      <c r="J3876" s="115">
        <f t="shared" si="200"/>
        <v>45626</v>
      </c>
      <c r="K3876" s="116" t="s">
        <v>13</v>
      </c>
    </row>
    <row r="3877" spans="1:11" x14ac:dyDescent="0.15">
      <c r="A3877" s="7" t="s">
        <v>2619</v>
      </c>
      <c r="B3877" s="66">
        <v>45624</v>
      </c>
      <c r="C3877" s="113" t="s">
        <v>2045</v>
      </c>
      <c r="D3877" s="126" t="s">
        <v>4806</v>
      </c>
      <c r="E3877" s="91">
        <v>0</v>
      </c>
      <c r="F3877" s="91">
        <v>3800</v>
      </c>
      <c r="G3877" s="92">
        <f t="shared" si="199"/>
        <v>206485.69999999812</v>
      </c>
      <c r="H3877" s="170"/>
      <c r="I3877" s="94">
        <f t="shared" si="201"/>
        <v>3800</v>
      </c>
      <c r="J3877" s="115">
        <f t="shared" si="200"/>
        <v>45626</v>
      </c>
      <c r="K3877" s="116" t="s">
        <v>1866</v>
      </c>
    </row>
    <row r="3878" spans="1:11" x14ac:dyDescent="0.15">
      <c r="A3878" s="7" t="s">
        <v>2619</v>
      </c>
      <c r="B3878" s="66">
        <v>45624</v>
      </c>
      <c r="C3878" s="113" t="s">
        <v>1892</v>
      </c>
      <c r="D3878" s="126" t="s">
        <v>3513</v>
      </c>
      <c r="E3878" s="91">
        <v>2716.8</v>
      </c>
      <c r="F3878" s="91">
        <v>0</v>
      </c>
      <c r="G3878" s="92">
        <f t="shared" si="199"/>
        <v>203768.89999999813</v>
      </c>
      <c r="H3878" s="170"/>
      <c r="I3878" s="94">
        <f t="shared" si="201"/>
        <v>-2716.8</v>
      </c>
      <c r="J3878" s="115">
        <f t="shared" si="200"/>
        <v>45626</v>
      </c>
      <c r="K3878" s="116" t="s">
        <v>1878</v>
      </c>
    </row>
    <row r="3879" spans="1:11" x14ac:dyDescent="0.15">
      <c r="A3879" s="7" t="s">
        <v>2619</v>
      </c>
      <c r="B3879" s="66">
        <v>45624</v>
      </c>
      <c r="C3879" s="113" t="s">
        <v>1892</v>
      </c>
      <c r="D3879" s="126" t="s">
        <v>3515</v>
      </c>
      <c r="E3879" s="91">
        <v>1679</v>
      </c>
      <c r="F3879" s="91">
        <v>0</v>
      </c>
      <c r="G3879" s="92">
        <f t="shared" si="199"/>
        <v>202089.89999999813</v>
      </c>
      <c r="H3879" s="170"/>
      <c r="I3879" s="94">
        <f t="shared" si="201"/>
        <v>-1679</v>
      </c>
      <c r="J3879" s="115">
        <f t="shared" si="200"/>
        <v>45626</v>
      </c>
      <c r="K3879" s="116" t="s">
        <v>1878</v>
      </c>
    </row>
    <row r="3880" spans="1:11" x14ac:dyDescent="0.15">
      <c r="A3880" s="7" t="s">
        <v>2619</v>
      </c>
      <c r="B3880" s="66">
        <v>45624</v>
      </c>
      <c r="C3880" s="113" t="s">
        <v>1892</v>
      </c>
      <c r="D3880" s="126" t="s">
        <v>1959</v>
      </c>
      <c r="E3880" s="91">
        <v>1640</v>
      </c>
      <c r="F3880" s="91">
        <v>0</v>
      </c>
      <c r="G3880" s="92">
        <f t="shared" ref="G3880:G3943" si="202">G3879+F3880-E3880</f>
        <v>200449.89999999813</v>
      </c>
      <c r="H3880" s="170"/>
      <c r="I3880" s="94">
        <f t="shared" si="201"/>
        <v>-1640</v>
      </c>
      <c r="J3880" s="115">
        <f t="shared" ref="J3880:J3943" si="203">EOMONTH(B3880,0)</f>
        <v>45626</v>
      </c>
      <c r="K3880" s="116" t="s">
        <v>1878</v>
      </c>
    </row>
    <row r="3881" spans="1:11" x14ac:dyDescent="0.15">
      <c r="A3881" s="7" t="s">
        <v>2619</v>
      </c>
      <c r="B3881" s="66">
        <v>45624</v>
      </c>
      <c r="C3881" s="113" t="s">
        <v>1892</v>
      </c>
      <c r="D3881" s="126" t="s">
        <v>1938</v>
      </c>
      <c r="E3881" s="91">
        <v>582</v>
      </c>
      <c r="F3881" s="91">
        <v>0</v>
      </c>
      <c r="G3881" s="92">
        <f t="shared" si="202"/>
        <v>199867.89999999813</v>
      </c>
      <c r="H3881" s="170"/>
      <c r="I3881" s="94">
        <f t="shared" si="201"/>
        <v>-582</v>
      </c>
      <c r="J3881" s="115">
        <f t="shared" si="203"/>
        <v>45626</v>
      </c>
      <c r="K3881" s="116" t="s">
        <v>1878</v>
      </c>
    </row>
    <row r="3882" spans="1:11" x14ac:dyDescent="0.15">
      <c r="A3882" s="7" t="s">
        <v>2619</v>
      </c>
      <c r="B3882" s="66">
        <v>45624</v>
      </c>
      <c r="C3882" s="113" t="s">
        <v>1892</v>
      </c>
      <c r="D3882" s="126" t="s">
        <v>1954</v>
      </c>
      <c r="E3882" s="91">
        <v>122</v>
      </c>
      <c r="F3882" s="91">
        <v>0</v>
      </c>
      <c r="G3882" s="92">
        <f t="shared" si="202"/>
        <v>199745.89999999813</v>
      </c>
      <c r="H3882" s="170"/>
      <c r="I3882" s="94">
        <f t="shared" si="201"/>
        <v>-122</v>
      </c>
      <c r="J3882" s="115">
        <f t="shared" si="203"/>
        <v>45626</v>
      </c>
      <c r="K3882" s="116" t="s">
        <v>1878</v>
      </c>
    </row>
    <row r="3883" spans="1:11" x14ac:dyDescent="0.15">
      <c r="A3883" s="7" t="s">
        <v>2619</v>
      </c>
      <c r="B3883" s="66">
        <v>45624</v>
      </c>
      <c r="C3883" s="113" t="s">
        <v>1892</v>
      </c>
      <c r="D3883" s="126" t="s">
        <v>1953</v>
      </c>
      <c r="E3883" s="91">
        <v>133</v>
      </c>
      <c r="F3883" s="91">
        <v>0</v>
      </c>
      <c r="G3883" s="92">
        <f t="shared" si="202"/>
        <v>199612.89999999813</v>
      </c>
      <c r="H3883" s="170"/>
      <c r="I3883" s="94">
        <f t="shared" si="201"/>
        <v>-133</v>
      </c>
      <c r="J3883" s="115">
        <f t="shared" si="203"/>
        <v>45626</v>
      </c>
      <c r="K3883" s="116" t="s">
        <v>1878</v>
      </c>
    </row>
    <row r="3884" spans="1:11" x14ac:dyDescent="0.15">
      <c r="A3884" s="7" t="s">
        <v>2619</v>
      </c>
      <c r="B3884" s="66">
        <v>45624</v>
      </c>
      <c r="C3884" s="113" t="s">
        <v>1892</v>
      </c>
      <c r="D3884" s="126" t="s">
        <v>1958</v>
      </c>
      <c r="E3884" s="91">
        <v>1454</v>
      </c>
      <c r="F3884" s="91">
        <v>0</v>
      </c>
      <c r="G3884" s="92">
        <f t="shared" si="202"/>
        <v>198158.89999999813</v>
      </c>
      <c r="H3884" s="170"/>
      <c r="I3884" s="94">
        <f t="shared" si="201"/>
        <v>-1454</v>
      </c>
      <c r="J3884" s="115">
        <f t="shared" si="203"/>
        <v>45626</v>
      </c>
      <c r="K3884" s="116" t="s">
        <v>1878</v>
      </c>
    </row>
    <row r="3885" spans="1:11" x14ac:dyDescent="0.15">
      <c r="A3885" s="7" t="s">
        <v>2619</v>
      </c>
      <c r="B3885" s="66">
        <v>45624</v>
      </c>
      <c r="C3885" s="113" t="s">
        <v>1892</v>
      </c>
      <c r="D3885" s="126" t="s">
        <v>1955</v>
      </c>
      <c r="E3885" s="91">
        <v>1229</v>
      </c>
      <c r="F3885" s="91">
        <v>0</v>
      </c>
      <c r="G3885" s="92">
        <f t="shared" si="202"/>
        <v>196929.89999999813</v>
      </c>
      <c r="H3885" s="170"/>
      <c r="I3885" s="94">
        <f t="shared" si="201"/>
        <v>-1229</v>
      </c>
      <c r="J3885" s="115">
        <f t="shared" si="203"/>
        <v>45626</v>
      </c>
      <c r="K3885" s="116" t="s">
        <v>1878</v>
      </c>
    </row>
    <row r="3886" spans="1:11" x14ac:dyDescent="0.15">
      <c r="A3886" s="7" t="s">
        <v>2619</v>
      </c>
      <c r="B3886" s="66">
        <v>45624</v>
      </c>
      <c r="C3886" s="113" t="s">
        <v>1892</v>
      </c>
      <c r="D3886" s="126" t="s">
        <v>4191</v>
      </c>
      <c r="E3886" s="91">
        <v>957.54</v>
      </c>
      <c r="F3886" s="91">
        <v>0</v>
      </c>
      <c r="G3886" s="92">
        <f t="shared" si="202"/>
        <v>195972.35999999812</v>
      </c>
      <c r="H3886" s="170"/>
      <c r="I3886" s="94">
        <f t="shared" si="201"/>
        <v>-957.54</v>
      </c>
      <c r="J3886" s="115">
        <f t="shared" si="203"/>
        <v>45626</v>
      </c>
      <c r="K3886" s="116" t="s">
        <v>1878</v>
      </c>
    </row>
    <row r="3887" spans="1:11" x14ac:dyDescent="0.15">
      <c r="A3887" s="7" t="s">
        <v>2619</v>
      </c>
      <c r="B3887" s="66">
        <v>45624</v>
      </c>
      <c r="C3887" s="113" t="s">
        <v>1892</v>
      </c>
      <c r="D3887" s="126" t="s">
        <v>3517</v>
      </c>
      <c r="E3887" s="91">
        <v>766</v>
      </c>
      <c r="F3887" s="91">
        <v>0</v>
      </c>
      <c r="G3887" s="92">
        <f t="shared" si="202"/>
        <v>195206.35999999812</v>
      </c>
      <c r="H3887" s="170"/>
      <c r="I3887" s="94">
        <f t="shared" si="201"/>
        <v>-766</v>
      </c>
      <c r="J3887" s="115">
        <f t="shared" si="203"/>
        <v>45626</v>
      </c>
      <c r="K3887" s="116" t="s">
        <v>1878</v>
      </c>
    </row>
    <row r="3888" spans="1:11" x14ac:dyDescent="0.15">
      <c r="A3888" s="7" t="s">
        <v>2619</v>
      </c>
      <c r="B3888" s="66">
        <v>45624</v>
      </c>
      <c r="C3888" s="113" t="s">
        <v>1892</v>
      </c>
      <c r="D3888" s="126" t="s">
        <v>1951</v>
      </c>
      <c r="E3888" s="91">
        <v>246</v>
      </c>
      <c r="F3888" s="91">
        <v>0</v>
      </c>
      <c r="G3888" s="92">
        <f t="shared" si="202"/>
        <v>194960.35999999812</v>
      </c>
      <c r="H3888" s="170"/>
      <c r="I3888" s="94">
        <f t="shared" si="201"/>
        <v>-246</v>
      </c>
      <c r="J3888" s="115">
        <f t="shared" si="203"/>
        <v>45626</v>
      </c>
      <c r="K3888" s="116" t="s">
        <v>1878</v>
      </c>
    </row>
    <row r="3889" spans="1:11" x14ac:dyDescent="0.15">
      <c r="A3889" s="7" t="s">
        <v>2619</v>
      </c>
      <c r="B3889" s="66">
        <v>45624</v>
      </c>
      <c r="C3889" s="113" t="s">
        <v>1892</v>
      </c>
      <c r="D3889" s="126" t="s">
        <v>1949</v>
      </c>
      <c r="E3889" s="91">
        <v>564</v>
      </c>
      <c r="F3889" s="91">
        <v>0</v>
      </c>
      <c r="G3889" s="92">
        <f t="shared" si="202"/>
        <v>194396.35999999812</v>
      </c>
      <c r="H3889" s="170"/>
      <c r="I3889" s="94">
        <f t="shared" si="201"/>
        <v>-564</v>
      </c>
      <c r="J3889" s="115">
        <f t="shared" si="203"/>
        <v>45626</v>
      </c>
      <c r="K3889" s="116" t="s">
        <v>1878</v>
      </c>
    </row>
    <row r="3890" spans="1:11" x14ac:dyDescent="0.15">
      <c r="A3890" s="7" t="s">
        <v>2619</v>
      </c>
      <c r="B3890" s="66">
        <v>45625</v>
      </c>
      <c r="C3890" s="113" t="s">
        <v>2173</v>
      </c>
      <c r="D3890" s="126" t="s">
        <v>4807</v>
      </c>
      <c r="E3890" s="91">
        <v>0</v>
      </c>
      <c r="F3890" s="91">
        <v>1594.88</v>
      </c>
      <c r="G3890" s="92">
        <f t="shared" si="202"/>
        <v>195991.23999999813</v>
      </c>
      <c r="H3890" s="170"/>
      <c r="I3890" s="94">
        <f t="shared" si="201"/>
        <v>1594.88</v>
      </c>
      <c r="J3890" s="115">
        <f t="shared" si="203"/>
        <v>45626</v>
      </c>
      <c r="K3890" s="116" t="s">
        <v>1868</v>
      </c>
    </row>
    <row r="3891" spans="1:11" x14ac:dyDescent="0.15">
      <c r="A3891" s="7" t="s">
        <v>2619</v>
      </c>
      <c r="B3891" s="66">
        <v>45625</v>
      </c>
      <c r="C3891" s="113" t="s">
        <v>4244</v>
      </c>
      <c r="D3891" s="126" t="s">
        <v>4808</v>
      </c>
      <c r="E3891" s="91">
        <v>0</v>
      </c>
      <c r="F3891" s="91">
        <v>17884.28</v>
      </c>
      <c r="G3891" s="92">
        <f t="shared" si="202"/>
        <v>213875.51999999813</v>
      </c>
      <c r="H3891" s="170"/>
      <c r="I3891" s="94">
        <f t="shared" si="201"/>
        <v>17884.28</v>
      </c>
      <c r="J3891" s="115">
        <f t="shared" si="203"/>
        <v>45626</v>
      </c>
      <c r="K3891" s="116" t="s">
        <v>1866</v>
      </c>
    </row>
    <row r="3892" spans="1:11" x14ac:dyDescent="0.15">
      <c r="A3892" s="7" t="s">
        <v>2619</v>
      </c>
      <c r="B3892" s="66">
        <v>45625</v>
      </c>
      <c r="C3892" s="113" t="s">
        <v>2077</v>
      </c>
      <c r="D3892" s="126" t="s">
        <v>4809</v>
      </c>
      <c r="E3892" s="91">
        <v>0</v>
      </c>
      <c r="F3892" s="91">
        <v>78.8</v>
      </c>
      <c r="G3892" s="92">
        <f t="shared" si="202"/>
        <v>213954.31999999812</v>
      </c>
      <c r="H3892" s="170"/>
      <c r="I3892" s="94">
        <f t="shared" si="201"/>
        <v>78.8</v>
      </c>
      <c r="J3892" s="115">
        <f t="shared" si="203"/>
        <v>45626</v>
      </c>
      <c r="K3892" s="116" t="s">
        <v>1866</v>
      </c>
    </row>
    <row r="3893" spans="1:11" x14ac:dyDescent="0.15">
      <c r="A3893" s="7" t="s">
        <v>2619</v>
      </c>
      <c r="B3893" s="66">
        <v>45625</v>
      </c>
      <c r="C3893" s="113" t="s">
        <v>2077</v>
      </c>
      <c r="D3893" s="126" t="s">
        <v>4809</v>
      </c>
      <c r="E3893" s="91">
        <v>0</v>
      </c>
      <c r="F3893" s="91">
        <v>5221.2</v>
      </c>
      <c r="G3893" s="92">
        <f t="shared" si="202"/>
        <v>219175.51999999813</v>
      </c>
      <c r="H3893" s="170"/>
      <c r="I3893" s="94">
        <f t="shared" si="201"/>
        <v>5221.2</v>
      </c>
      <c r="J3893" s="115">
        <f t="shared" si="203"/>
        <v>45626</v>
      </c>
      <c r="K3893" s="116" t="s">
        <v>1866</v>
      </c>
    </row>
    <row r="3894" spans="1:11" x14ac:dyDescent="0.15">
      <c r="A3894" s="7" t="s">
        <v>2619</v>
      </c>
      <c r="B3894" s="66">
        <v>45625</v>
      </c>
      <c r="C3894" s="113" t="s">
        <v>2077</v>
      </c>
      <c r="D3894" s="126" t="s">
        <v>4809</v>
      </c>
      <c r="E3894" s="91">
        <v>0</v>
      </c>
      <c r="F3894" s="91">
        <v>1.19</v>
      </c>
      <c r="G3894" s="92">
        <f t="shared" si="202"/>
        <v>219176.70999999813</v>
      </c>
      <c r="H3894" s="170"/>
      <c r="I3894" s="94">
        <f t="shared" si="201"/>
        <v>1.19</v>
      </c>
      <c r="J3894" s="115">
        <f t="shared" si="203"/>
        <v>45626</v>
      </c>
      <c r="K3894" s="116" t="s">
        <v>1866</v>
      </c>
    </row>
    <row r="3895" spans="1:11" x14ac:dyDescent="0.15">
      <c r="A3895" s="7" t="s">
        <v>2619</v>
      </c>
      <c r="B3895" s="66">
        <v>45625</v>
      </c>
      <c r="C3895" s="113" t="s">
        <v>2077</v>
      </c>
      <c r="D3895" s="126" t="s">
        <v>4809</v>
      </c>
      <c r="E3895" s="91">
        <v>0</v>
      </c>
      <c r="F3895" s="91">
        <v>78.8</v>
      </c>
      <c r="G3895" s="92">
        <f t="shared" si="202"/>
        <v>219255.50999999812</v>
      </c>
      <c r="H3895" s="170"/>
      <c r="I3895" s="94">
        <f t="shared" si="201"/>
        <v>78.8</v>
      </c>
      <c r="J3895" s="115">
        <f t="shared" si="203"/>
        <v>45626</v>
      </c>
      <c r="K3895" s="116" t="s">
        <v>1866</v>
      </c>
    </row>
    <row r="3896" spans="1:11" x14ac:dyDescent="0.15">
      <c r="A3896" s="7" t="s">
        <v>2619</v>
      </c>
      <c r="B3896" s="66">
        <v>45626</v>
      </c>
      <c r="C3896" s="113" t="s">
        <v>2084</v>
      </c>
      <c r="D3896" s="126" t="s">
        <v>4810</v>
      </c>
      <c r="E3896" s="91">
        <v>0</v>
      </c>
      <c r="F3896" s="91">
        <v>3000</v>
      </c>
      <c r="G3896" s="92">
        <f t="shared" si="202"/>
        <v>222255.50999999812</v>
      </c>
      <c r="H3896" s="170"/>
      <c r="I3896" s="94">
        <f t="shared" si="201"/>
        <v>3000</v>
      </c>
      <c r="J3896" s="115">
        <f t="shared" si="203"/>
        <v>45626</v>
      </c>
      <c r="K3896" s="116" t="s">
        <v>1866</v>
      </c>
    </row>
    <row r="3897" spans="1:11" x14ac:dyDescent="0.15">
      <c r="A3897" s="7" t="s">
        <v>2619</v>
      </c>
      <c r="B3897" s="66">
        <v>45626</v>
      </c>
      <c r="C3897" s="113" t="s">
        <v>2084</v>
      </c>
      <c r="D3897" s="126" t="s">
        <v>4811</v>
      </c>
      <c r="E3897" s="91">
        <v>0</v>
      </c>
      <c r="F3897" s="91">
        <v>1499.87</v>
      </c>
      <c r="G3897" s="92">
        <f t="shared" si="202"/>
        <v>223755.37999999811</v>
      </c>
      <c r="H3897" s="170"/>
      <c r="I3897" s="94">
        <f t="shared" si="201"/>
        <v>1499.87</v>
      </c>
      <c r="J3897" s="115">
        <f t="shared" si="203"/>
        <v>45626</v>
      </c>
      <c r="K3897" s="116" t="s">
        <v>1868</v>
      </c>
    </row>
    <row r="3898" spans="1:11" x14ac:dyDescent="0.15">
      <c r="A3898" s="7" t="s">
        <v>2619</v>
      </c>
      <c r="B3898" s="66">
        <v>45626</v>
      </c>
      <c r="C3898" s="113" t="s">
        <v>2020</v>
      </c>
      <c r="D3898" s="126" t="s">
        <v>4812</v>
      </c>
      <c r="E3898" s="91">
        <v>0</v>
      </c>
      <c r="F3898" s="91">
        <v>3750</v>
      </c>
      <c r="G3898" s="92">
        <f t="shared" si="202"/>
        <v>227505.37999999811</v>
      </c>
      <c r="H3898" s="170"/>
      <c r="I3898" s="94">
        <f t="shared" si="201"/>
        <v>3750</v>
      </c>
      <c r="J3898" s="115">
        <f t="shared" si="203"/>
        <v>45626</v>
      </c>
      <c r="K3898" s="116" t="s">
        <v>1866</v>
      </c>
    </row>
    <row r="3899" spans="1:11" x14ac:dyDescent="0.15">
      <c r="A3899" s="7" t="s">
        <v>2619</v>
      </c>
      <c r="B3899" s="66">
        <v>45626</v>
      </c>
      <c r="C3899" s="113" t="s">
        <v>2213</v>
      </c>
      <c r="D3899" s="126" t="s">
        <v>4813</v>
      </c>
      <c r="E3899" s="91">
        <v>0</v>
      </c>
      <c r="F3899" s="91">
        <v>845.4</v>
      </c>
      <c r="G3899" s="92">
        <f t="shared" si="202"/>
        <v>228350.77999999811</v>
      </c>
      <c r="H3899" s="170"/>
      <c r="I3899" s="94">
        <f t="shared" si="201"/>
        <v>845.4</v>
      </c>
      <c r="J3899" s="115">
        <f t="shared" si="203"/>
        <v>45626</v>
      </c>
      <c r="K3899" s="116" t="s">
        <v>1868</v>
      </c>
    </row>
    <row r="3900" spans="1:11" x14ac:dyDescent="0.15">
      <c r="A3900" s="7" t="s">
        <v>2619</v>
      </c>
      <c r="B3900" s="66">
        <v>45626</v>
      </c>
      <c r="C3900" s="113" t="s">
        <v>2100</v>
      </c>
      <c r="D3900" s="126" t="s">
        <v>4429</v>
      </c>
      <c r="E3900" s="91">
        <v>0</v>
      </c>
      <c r="F3900" s="91">
        <v>5400</v>
      </c>
      <c r="G3900" s="92">
        <f t="shared" si="202"/>
        <v>233750.77999999811</v>
      </c>
      <c r="H3900" s="170"/>
      <c r="I3900" s="94">
        <f t="shared" si="201"/>
        <v>5400</v>
      </c>
      <c r="J3900" s="115">
        <f t="shared" si="203"/>
        <v>45626</v>
      </c>
      <c r="K3900" s="116" t="s">
        <v>1866</v>
      </c>
    </row>
    <row r="3901" spans="1:11" x14ac:dyDescent="0.15">
      <c r="A3901" s="7" t="s">
        <v>2619</v>
      </c>
      <c r="B3901" s="66">
        <v>45626</v>
      </c>
      <c r="C3901" s="113" t="s">
        <v>2091</v>
      </c>
      <c r="D3901" s="126" t="s">
        <v>4814</v>
      </c>
      <c r="E3901" s="91">
        <v>0</v>
      </c>
      <c r="F3901" s="91">
        <v>3500</v>
      </c>
      <c r="G3901" s="92">
        <f t="shared" si="202"/>
        <v>237250.77999999811</v>
      </c>
      <c r="H3901" s="170"/>
      <c r="I3901" s="94">
        <f t="shared" si="201"/>
        <v>3500</v>
      </c>
      <c r="J3901" s="115">
        <f t="shared" si="203"/>
        <v>45626</v>
      </c>
      <c r="K3901" s="116" t="s">
        <v>1866</v>
      </c>
    </row>
    <row r="3902" spans="1:11" x14ac:dyDescent="0.15">
      <c r="A3902" s="7" t="s">
        <v>2619</v>
      </c>
      <c r="B3902" s="66">
        <v>45626</v>
      </c>
      <c r="C3902" s="113" t="s">
        <v>2702</v>
      </c>
      <c r="D3902" s="126" t="s">
        <v>4815</v>
      </c>
      <c r="E3902" s="91">
        <v>0</v>
      </c>
      <c r="F3902" s="91">
        <v>1192.6099999999999</v>
      </c>
      <c r="G3902" s="92">
        <f t="shared" si="202"/>
        <v>238443.38999999809</v>
      </c>
      <c r="H3902" s="170"/>
      <c r="I3902" s="94">
        <f t="shared" si="201"/>
        <v>1192.6099999999999</v>
      </c>
      <c r="J3902" s="115">
        <f t="shared" si="203"/>
        <v>45626</v>
      </c>
      <c r="K3902" s="116" t="s">
        <v>1868</v>
      </c>
    </row>
    <row r="3903" spans="1:11" x14ac:dyDescent="0.15">
      <c r="A3903" s="7" t="s">
        <v>2619</v>
      </c>
      <c r="B3903" s="66">
        <v>45626</v>
      </c>
      <c r="C3903" s="113" t="s">
        <v>2195</v>
      </c>
      <c r="D3903" s="126" t="s">
        <v>4664</v>
      </c>
      <c r="E3903" s="91">
        <v>0</v>
      </c>
      <c r="F3903" s="91">
        <v>4500</v>
      </c>
      <c r="G3903" s="92">
        <f t="shared" si="202"/>
        <v>242943.38999999809</v>
      </c>
      <c r="H3903" s="170"/>
      <c r="I3903" s="94">
        <f t="shared" si="201"/>
        <v>4500</v>
      </c>
      <c r="J3903" s="115">
        <f t="shared" si="203"/>
        <v>45626</v>
      </c>
      <c r="K3903" s="116" t="s">
        <v>1866</v>
      </c>
    </row>
    <row r="3904" spans="1:11" x14ac:dyDescent="0.15">
      <c r="A3904" s="7" t="s">
        <v>2619</v>
      </c>
      <c r="B3904" s="66">
        <v>45626</v>
      </c>
      <c r="C3904" s="113" t="s">
        <v>2104</v>
      </c>
      <c r="D3904" s="126" t="s">
        <v>4816</v>
      </c>
      <c r="E3904" s="91">
        <v>0</v>
      </c>
      <c r="F3904" s="91">
        <v>9000</v>
      </c>
      <c r="G3904" s="92">
        <f t="shared" si="202"/>
        <v>251943.38999999809</v>
      </c>
      <c r="H3904" s="170"/>
      <c r="I3904" s="94">
        <f t="shared" si="201"/>
        <v>9000</v>
      </c>
      <c r="J3904" s="115">
        <f t="shared" si="203"/>
        <v>45626</v>
      </c>
      <c r="K3904" s="116" t="s">
        <v>1866</v>
      </c>
    </row>
    <row r="3905" spans="1:11" x14ac:dyDescent="0.15">
      <c r="A3905" s="7" t="s">
        <v>2619</v>
      </c>
      <c r="B3905" s="66">
        <v>45626</v>
      </c>
      <c r="C3905" s="113" t="s">
        <v>2106</v>
      </c>
      <c r="D3905" s="126" t="s">
        <v>4434</v>
      </c>
      <c r="E3905" s="91">
        <v>0</v>
      </c>
      <c r="F3905" s="91">
        <v>25000</v>
      </c>
      <c r="G3905" s="92">
        <f t="shared" si="202"/>
        <v>276943.38999999809</v>
      </c>
      <c r="H3905" s="170"/>
      <c r="I3905" s="94">
        <f t="shared" si="201"/>
        <v>25000</v>
      </c>
      <c r="J3905" s="115">
        <f t="shared" si="203"/>
        <v>45626</v>
      </c>
      <c r="K3905" s="116" t="s">
        <v>1866</v>
      </c>
    </row>
    <row r="3906" spans="1:11" x14ac:dyDescent="0.15">
      <c r="A3906" s="7" t="s">
        <v>2619</v>
      </c>
      <c r="B3906" s="66">
        <v>45626</v>
      </c>
      <c r="C3906" s="113" t="s">
        <v>2108</v>
      </c>
      <c r="D3906" s="126" t="s">
        <v>4817</v>
      </c>
      <c r="E3906" s="91">
        <v>0</v>
      </c>
      <c r="F3906" s="91">
        <v>17500</v>
      </c>
      <c r="G3906" s="92">
        <f t="shared" si="202"/>
        <v>294443.38999999809</v>
      </c>
      <c r="H3906" s="170"/>
      <c r="I3906" s="94">
        <f t="shared" si="201"/>
        <v>17500</v>
      </c>
      <c r="J3906" s="115">
        <f t="shared" si="203"/>
        <v>45626</v>
      </c>
      <c r="K3906" s="116" t="s">
        <v>1866</v>
      </c>
    </row>
    <row r="3907" spans="1:11" x14ac:dyDescent="0.15">
      <c r="A3907" s="7" t="s">
        <v>2619</v>
      </c>
      <c r="B3907" s="66">
        <v>45626</v>
      </c>
      <c r="C3907" s="113" t="s">
        <v>2080</v>
      </c>
      <c r="D3907" s="126" t="s">
        <v>4818</v>
      </c>
      <c r="E3907" s="91">
        <v>0</v>
      </c>
      <c r="F3907" s="91">
        <v>10450</v>
      </c>
      <c r="G3907" s="92">
        <f t="shared" si="202"/>
        <v>304893.38999999809</v>
      </c>
      <c r="H3907" s="170"/>
      <c r="I3907" s="94">
        <f t="shared" si="201"/>
        <v>10450</v>
      </c>
      <c r="J3907" s="115">
        <f t="shared" si="203"/>
        <v>45626</v>
      </c>
      <c r="K3907" s="116" t="s">
        <v>1866</v>
      </c>
    </row>
    <row r="3908" spans="1:11" x14ac:dyDescent="0.15">
      <c r="A3908" s="7" t="s">
        <v>2619</v>
      </c>
      <c r="B3908" s="66">
        <v>45626</v>
      </c>
      <c r="C3908" s="113" t="s">
        <v>2636</v>
      </c>
      <c r="D3908" s="126" t="s">
        <v>4819</v>
      </c>
      <c r="E3908" s="91">
        <v>0</v>
      </c>
      <c r="F3908" s="91">
        <v>1860</v>
      </c>
      <c r="G3908" s="92">
        <f t="shared" si="202"/>
        <v>306753.38999999809</v>
      </c>
      <c r="H3908" s="170"/>
      <c r="I3908" s="94">
        <f t="shared" si="201"/>
        <v>1860</v>
      </c>
      <c r="J3908" s="115">
        <f t="shared" si="203"/>
        <v>45626</v>
      </c>
      <c r="K3908" s="116" t="s">
        <v>1866</v>
      </c>
    </row>
    <row r="3909" spans="1:11" x14ac:dyDescent="0.15">
      <c r="A3909" s="7" t="s">
        <v>2619</v>
      </c>
      <c r="B3909" s="66">
        <v>45626</v>
      </c>
      <c r="C3909" s="113" t="s">
        <v>2098</v>
      </c>
      <c r="D3909" s="126" t="s">
        <v>4820</v>
      </c>
      <c r="E3909" s="91">
        <v>0</v>
      </c>
      <c r="F3909" s="91">
        <v>3000</v>
      </c>
      <c r="G3909" s="92">
        <f t="shared" si="202"/>
        <v>309753.38999999809</v>
      </c>
      <c r="H3909" s="170"/>
      <c r="I3909" s="94">
        <f t="shared" si="201"/>
        <v>3000</v>
      </c>
      <c r="J3909" s="115">
        <f t="shared" si="203"/>
        <v>45626</v>
      </c>
      <c r="K3909" s="116" t="s">
        <v>1866</v>
      </c>
    </row>
    <row r="3910" spans="1:11" x14ac:dyDescent="0.15">
      <c r="A3910" s="7" t="s">
        <v>2619</v>
      </c>
      <c r="B3910" s="66">
        <v>45626</v>
      </c>
      <c r="C3910" s="113" t="s">
        <v>2122</v>
      </c>
      <c r="D3910" s="126" t="s">
        <v>4821</v>
      </c>
      <c r="E3910" s="91">
        <v>0</v>
      </c>
      <c r="F3910" s="91">
        <v>52.27</v>
      </c>
      <c r="G3910" s="92">
        <f t="shared" si="202"/>
        <v>309805.65999999811</v>
      </c>
      <c r="H3910" s="170"/>
      <c r="I3910" s="94">
        <f t="shared" si="201"/>
        <v>52.27</v>
      </c>
      <c r="J3910" s="115">
        <f t="shared" si="203"/>
        <v>45626</v>
      </c>
      <c r="K3910" s="116" t="s">
        <v>1866</v>
      </c>
    </row>
    <row r="3911" spans="1:11" x14ac:dyDescent="0.15">
      <c r="A3911" s="7" t="s">
        <v>2619</v>
      </c>
      <c r="B3911" s="66">
        <v>45626</v>
      </c>
      <c r="C3911" s="113" t="s">
        <v>2122</v>
      </c>
      <c r="D3911" s="126" t="s">
        <v>4821</v>
      </c>
      <c r="E3911" s="91">
        <v>0</v>
      </c>
      <c r="F3911" s="91">
        <v>3547.73</v>
      </c>
      <c r="G3911" s="92">
        <f t="shared" si="202"/>
        <v>313353.38999999809</v>
      </c>
      <c r="H3911" s="170"/>
      <c r="I3911" s="94">
        <f t="shared" ref="I3911:I3974" si="204">-E3911+F3911</f>
        <v>3547.73</v>
      </c>
      <c r="J3911" s="115">
        <f t="shared" si="203"/>
        <v>45626</v>
      </c>
      <c r="K3911" s="116" t="s">
        <v>1866</v>
      </c>
    </row>
    <row r="3912" spans="1:11" x14ac:dyDescent="0.15">
      <c r="A3912" s="7" t="s">
        <v>2619</v>
      </c>
      <c r="B3912" s="66">
        <v>45626</v>
      </c>
      <c r="C3912" s="113" t="s">
        <v>2106</v>
      </c>
      <c r="D3912" s="126" t="s">
        <v>4822</v>
      </c>
      <c r="E3912" s="91">
        <v>0</v>
      </c>
      <c r="F3912" s="91">
        <v>20833.330000000002</v>
      </c>
      <c r="G3912" s="92">
        <f t="shared" si="202"/>
        <v>334186.71999999811</v>
      </c>
      <c r="H3912" s="170"/>
      <c r="I3912" s="94">
        <f t="shared" si="204"/>
        <v>20833.330000000002</v>
      </c>
      <c r="J3912" s="115">
        <f t="shared" si="203"/>
        <v>45626</v>
      </c>
      <c r="K3912" s="116" t="s">
        <v>1866</v>
      </c>
    </row>
    <row r="3913" spans="1:11" x14ac:dyDescent="0.15">
      <c r="A3913" s="7" t="s">
        <v>2619</v>
      </c>
      <c r="B3913" s="66">
        <v>45626</v>
      </c>
      <c r="C3913" s="113" t="s">
        <v>2062</v>
      </c>
      <c r="D3913" s="126" t="s">
        <v>4823</v>
      </c>
      <c r="E3913" s="91">
        <v>0</v>
      </c>
      <c r="F3913" s="91">
        <v>2862.35</v>
      </c>
      <c r="G3913" s="92">
        <f t="shared" si="202"/>
        <v>337049.06999999809</v>
      </c>
      <c r="H3913" s="170"/>
      <c r="I3913" s="94">
        <f t="shared" si="204"/>
        <v>2862.35</v>
      </c>
      <c r="J3913" s="115">
        <f t="shared" si="203"/>
        <v>45626</v>
      </c>
      <c r="K3913" s="116" t="s">
        <v>1866</v>
      </c>
    </row>
    <row r="3914" spans="1:11" x14ac:dyDescent="0.15">
      <c r="A3914" s="7" t="s">
        <v>2619</v>
      </c>
      <c r="B3914" s="66">
        <v>45626</v>
      </c>
      <c r="C3914" s="113" t="s">
        <v>2062</v>
      </c>
      <c r="D3914" s="126" t="s">
        <v>4824</v>
      </c>
      <c r="E3914" s="91">
        <v>0</v>
      </c>
      <c r="F3914" s="91">
        <v>3333.33</v>
      </c>
      <c r="G3914" s="92">
        <f t="shared" si="202"/>
        <v>340382.3999999981</v>
      </c>
      <c r="H3914" s="170"/>
      <c r="I3914" s="94">
        <f t="shared" si="204"/>
        <v>3333.33</v>
      </c>
      <c r="J3914" s="115">
        <f t="shared" si="203"/>
        <v>45626</v>
      </c>
      <c r="K3914" s="116" t="s">
        <v>1866</v>
      </c>
    </row>
    <row r="3915" spans="1:11" x14ac:dyDescent="0.15">
      <c r="A3915" s="7" t="s">
        <v>2619</v>
      </c>
      <c r="B3915" s="66">
        <v>45626</v>
      </c>
      <c r="C3915" s="113" t="s">
        <v>4825</v>
      </c>
      <c r="D3915" s="126" t="s">
        <v>4826</v>
      </c>
      <c r="E3915" s="91">
        <v>4196.6499999999996</v>
      </c>
      <c r="F3915" s="91">
        <v>0</v>
      </c>
      <c r="G3915" s="92">
        <f t="shared" si="202"/>
        <v>336185.74999999808</v>
      </c>
      <c r="H3915" s="170"/>
      <c r="I3915" s="94">
        <f t="shared" si="204"/>
        <v>-4196.6499999999996</v>
      </c>
      <c r="J3915" s="115">
        <f t="shared" si="203"/>
        <v>45626</v>
      </c>
      <c r="K3915" s="116" t="s">
        <v>1866</v>
      </c>
    </row>
    <row r="3916" spans="1:11" x14ac:dyDescent="0.15">
      <c r="A3916" s="7" t="s">
        <v>2619</v>
      </c>
      <c r="B3916" s="66">
        <v>45626</v>
      </c>
      <c r="C3916" s="113" t="s">
        <v>2062</v>
      </c>
      <c r="D3916" s="126" t="s">
        <v>4823</v>
      </c>
      <c r="E3916" s="91">
        <v>0</v>
      </c>
      <c r="F3916" s="91">
        <v>1137.6500000000001</v>
      </c>
      <c r="G3916" s="92">
        <f t="shared" si="202"/>
        <v>337323.3999999981</v>
      </c>
      <c r="H3916" s="170"/>
      <c r="I3916" s="94">
        <f t="shared" si="204"/>
        <v>1137.6500000000001</v>
      </c>
      <c r="J3916" s="115">
        <f t="shared" si="203"/>
        <v>45626</v>
      </c>
      <c r="K3916" s="116" t="s">
        <v>1866</v>
      </c>
    </row>
    <row r="3917" spans="1:11" x14ac:dyDescent="0.15">
      <c r="A3917" s="7" t="s">
        <v>2619</v>
      </c>
      <c r="B3917" s="66">
        <v>45626</v>
      </c>
      <c r="C3917" s="113" t="s">
        <v>2056</v>
      </c>
      <c r="D3917" s="126" t="s">
        <v>4827</v>
      </c>
      <c r="E3917" s="91">
        <v>0</v>
      </c>
      <c r="F3917" s="91">
        <v>312.19</v>
      </c>
      <c r="G3917" s="92">
        <f t="shared" si="202"/>
        <v>337635.5899999981</v>
      </c>
      <c r="H3917" s="170"/>
      <c r="I3917" s="94">
        <f t="shared" si="204"/>
        <v>312.19</v>
      </c>
      <c r="J3917" s="115">
        <f t="shared" si="203"/>
        <v>45626</v>
      </c>
      <c r="K3917" s="116" t="s">
        <v>1866</v>
      </c>
    </row>
    <row r="3918" spans="1:11" x14ac:dyDescent="0.15">
      <c r="A3918" s="7" t="s">
        <v>2619</v>
      </c>
      <c r="B3918" s="66">
        <v>45626</v>
      </c>
      <c r="C3918" s="113" t="s">
        <v>2658</v>
      </c>
      <c r="D3918" s="126" t="s">
        <v>3038</v>
      </c>
      <c r="E3918" s="91">
        <v>0</v>
      </c>
      <c r="F3918" s="91">
        <v>2405.5</v>
      </c>
      <c r="G3918" s="92">
        <f t="shared" si="202"/>
        <v>340041.0899999981</v>
      </c>
      <c r="H3918" s="170"/>
      <c r="I3918" s="94">
        <f t="shared" si="204"/>
        <v>2405.5</v>
      </c>
      <c r="J3918" s="115">
        <f t="shared" si="203"/>
        <v>45626</v>
      </c>
      <c r="K3918" s="116" t="s">
        <v>1866</v>
      </c>
    </row>
    <row r="3919" spans="1:11" x14ac:dyDescent="0.15">
      <c r="A3919" s="7" t="s">
        <v>2619</v>
      </c>
      <c r="B3919" s="66">
        <v>45626</v>
      </c>
      <c r="C3919" s="113" t="s">
        <v>2658</v>
      </c>
      <c r="D3919" s="126" t="s">
        <v>3038</v>
      </c>
      <c r="E3919" s="91">
        <v>0</v>
      </c>
      <c r="F3919" s="91">
        <v>341.31</v>
      </c>
      <c r="G3919" s="92">
        <f t="shared" si="202"/>
        <v>340382.3999999981</v>
      </c>
      <c r="H3919" s="170"/>
      <c r="I3919" s="94">
        <f t="shared" si="204"/>
        <v>341.31</v>
      </c>
      <c r="J3919" s="115">
        <f t="shared" si="203"/>
        <v>45626</v>
      </c>
      <c r="K3919" s="116" t="s">
        <v>1866</v>
      </c>
    </row>
    <row r="3920" spans="1:11" x14ac:dyDescent="0.15">
      <c r="A3920" s="7" t="s">
        <v>2621</v>
      </c>
      <c r="B3920" s="66">
        <v>45626</v>
      </c>
      <c r="C3920" s="113" t="s">
        <v>4622</v>
      </c>
      <c r="D3920" s="126"/>
      <c r="E3920" s="91">
        <v>0</v>
      </c>
      <c r="F3920" s="91">
        <v>8724.36</v>
      </c>
      <c r="G3920" s="92">
        <f t="shared" si="202"/>
        <v>349106.75999999809</v>
      </c>
      <c r="H3920" s="170"/>
      <c r="I3920" s="94">
        <f t="shared" si="204"/>
        <v>8724.36</v>
      </c>
      <c r="J3920" s="115">
        <f t="shared" si="203"/>
        <v>45626</v>
      </c>
      <c r="K3920" s="116" t="s">
        <v>1875</v>
      </c>
    </row>
    <row r="3921" spans="1:11" x14ac:dyDescent="0.15">
      <c r="A3921" s="7" t="s">
        <v>2621</v>
      </c>
      <c r="B3921" s="66">
        <v>45626</v>
      </c>
      <c r="C3921" s="113" t="s">
        <v>4621</v>
      </c>
      <c r="D3921" s="126"/>
      <c r="E3921" s="91">
        <v>0</v>
      </c>
      <c r="F3921" s="91">
        <v>2136.6</v>
      </c>
      <c r="G3921" s="92">
        <f t="shared" si="202"/>
        <v>351243.35999999807</v>
      </c>
      <c r="H3921" s="170"/>
      <c r="I3921" s="94">
        <f t="shared" si="204"/>
        <v>2136.6</v>
      </c>
      <c r="J3921" s="115">
        <f t="shared" si="203"/>
        <v>45626</v>
      </c>
      <c r="K3921" s="116" t="s">
        <v>13</v>
      </c>
    </row>
    <row r="3922" spans="1:11" x14ac:dyDescent="0.15">
      <c r="A3922" s="7" t="s">
        <v>2623</v>
      </c>
      <c r="B3922" s="66">
        <v>45626</v>
      </c>
      <c r="C3922" s="113" t="s">
        <v>2062</v>
      </c>
      <c r="D3922" s="126"/>
      <c r="E3922" s="91">
        <v>1808.9</v>
      </c>
      <c r="F3922" s="91">
        <v>0</v>
      </c>
      <c r="G3922" s="92">
        <f t="shared" si="202"/>
        <v>349434.45999999804</v>
      </c>
      <c r="H3922" s="170"/>
      <c r="I3922" s="94">
        <f t="shared" si="204"/>
        <v>-1808.9</v>
      </c>
      <c r="J3922" s="115">
        <f t="shared" si="203"/>
        <v>45626</v>
      </c>
      <c r="K3922" s="116" t="s">
        <v>1866</v>
      </c>
    </row>
    <row r="3923" spans="1:11" x14ac:dyDescent="0.15">
      <c r="A3923" s="7" t="s">
        <v>2623</v>
      </c>
      <c r="B3923" s="66">
        <v>45626</v>
      </c>
      <c r="C3923" s="113" t="s">
        <v>1978</v>
      </c>
      <c r="D3923" s="126"/>
      <c r="E3923" s="91">
        <v>5000</v>
      </c>
      <c r="F3923" s="91">
        <v>0</v>
      </c>
      <c r="G3923" s="92">
        <f t="shared" si="202"/>
        <v>344434.45999999804</v>
      </c>
      <c r="H3923" s="170"/>
      <c r="I3923" s="94">
        <f t="shared" si="204"/>
        <v>-5000</v>
      </c>
      <c r="J3923" s="115">
        <f t="shared" si="203"/>
        <v>45626</v>
      </c>
      <c r="K3923" s="116" t="s">
        <v>1866</v>
      </c>
    </row>
    <row r="3924" spans="1:11" x14ac:dyDescent="0.15">
      <c r="A3924" s="7" t="s">
        <v>2623</v>
      </c>
      <c r="B3924" s="66">
        <v>45626</v>
      </c>
      <c r="C3924" s="113" t="s">
        <v>2016</v>
      </c>
      <c r="D3924" s="126"/>
      <c r="E3924" s="91">
        <v>1920</v>
      </c>
      <c r="F3924" s="91">
        <v>0</v>
      </c>
      <c r="G3924" s="92">
        <f t="shared" si="202"/>
        <v>342514.45999999804</v>
      </c>
      <c r="H3924" s="170"/>
      <c r="I3924" s="94">
        <f t="shared" si="204"/>
        <v>-1920</v>
      </c>
      <c r="J3924" s="115">
        <f t="shared" si="203"/>
        <v>45626</v>
      </c>
      <c r="K3924" s="116" t="s">
        <v>1866</v>
      </c>
    </row>
    <row r="3925" spans="1:11" x14ac:dyDescent="0.15">
      <c r="A3925" s="7" t="s">
        <v>2623</v>
      </c>
      <c r="B3925" s="66">
        <v>45626</v>
      </c>
      <c r="C3925" s="113" t="s">
        <v>2016</v>
      </c>
      <c r="D3925" s="126"/>
      <c r="E3925" s="91">
        <v>1920</v>
      </c>
      <c r="F3925" s="91">
        <v>0</v>
      </c>
      <c r="G3925" s="92">
        <f t="shared" si="202"/>
        <v>340594.45999999804</v>
      </c>
      <c r="H3925" s="170"/>
      <c r="I3925" s="94">
        <f t="shared" si="204"/>
        <v>-1920</v>
      </c>
      <c r="J3925" s="115">
        <f t="shared" si="203"/>
        <v>45626</v>
      </c>
      <c r="K3925" s="116" t="s">
        <v>1866</v>
      </c>
    </row>
    <row r="3926" spans="1:11" x14ac:dyDescent="0.15">
      <c r="A3926" s="7" t="s">
        <v>2623</v>
      </c>
      <c r="B3926" s="66">
        <v>45626</v>
      </c>
      <c r="C3926" s="113" t="s">
        <v>2016</v>
      </c>
      <c r="D3926" s="126"/>
      <c r="E3926" s="91">
        <v>1920</v>
      </c>
      <c r="F3926" s="91">
        <v>0</v>
      </c>
      <c r="G3926" s="92">
        <f t="shared" si="202"/>
        <v>338674.45999999804</v>
      </c>
      <c r="H3926" s="170"/>
      <c r="I3926" s="94">
        <f t="shared" si="204"/>
        <v>-1920</v>
      </c>
      <c r="J3926" s="115">
        <f t="shared" si="203"/>
        <v>45626</v>
      </c>
      <c r="K3926" s="116" t="s">
        <v>1866</v>
      </c>
    </row>
    <row r="3927" spans="1:11" x14ac:dyDescent="0.15">
      <c r="A3927" s="7" t="s">
        <v>2623</v>
      </c>
      <c r="B3927" s="66">
        <v>45626</v>
      </c>
      <c r="C3927" s="113" t="s">
        <v>2016</v>
      </c>
      <c r="D3927" s="126"/>
      <c r="E3927" s="91">
        <v>1920</v>
      </c>
      <c r="F3927" s="91">
        <v>0</v>
      </c>
      <c r="G3927" s="92">
        <f t="shared" si="202"/>
        <v>336754.45999999804</v>
      </c>
      <c r="H3927" s="170"/>
      <c r="I3927" s="94">
        <f t="shared" si="204"/>
        <v>-1920</v>
      </c>
      <c r="J3927" s="115">
        <f t="shared" si="203"/>
        <v>45626</v>
      </c>
      <c r="K3927" s="116" t="s">
        <v>1866</v>
      </c>
    </row>
    <row r="3928" spans="1:11" x14ac:dyDescent="0.15">
      <c r="A3928" s="7" t="s">
        <v>2623</v>
      </c>
      <c r="B3928" s="66">
        <v>45626</v>
      </c>
      <c r="C3928" s="113" t="s">
        <v>2016</v>
      </c>
      <c r="D3928" s="126"/>
      <c r="E3928" s="91">
        <v>1920</v>
      </c>
      <c r="F3928" s="91">
        <v>0</v>
      </c>
      <c r="G3928" s="92">
        <f t="shared" si="202"/>
        <v>334834.45999999804</v>
      </c>
      <c r="H3928" s="170"/>
      <c r="I3928" s="94">
        <f t="shared" si="204"/>
        <v>-1920</v>
      </c>
      <c r="J3928" s="115">
        <f t="shared" si="203"/>
        <v>45626</v>
      </c>
      <c r="K3928" s="116" t="s">
        <v>1866</v>
      </c>
    </row>
    <row r="3929" spans="1:11" x14ac:dyDescent="0.15">
      <c r="A3929" s="7" t="s">
        <v>2623</v>
      </c>
      <c r="B3929" s="66">
        <v>45626</v>
      </c>
      <c r="C3929" s="113" t="s">
        <v>2638</v>
      </c>
      <c r="D3929" s="126"/>
      <c r="E3929" s="91">
        <v>1320</v>
      </c>
      <c r="F3929" s="91">
        <v>0</v>
      </c>
      <c r="G3929" s="92">
        <f t="shared" si="202"/>
        <v>333514.45999999804</v>
      </c>
      <c r="H3929" s="170"/>
      <c r="I3929" s="94">
        <f t="shared" si="204"/>
        <v>-1320</v>
      </c>
      <c r="J3929" s="115">
        <f t="shared" si="203"/>
        <v>45626</v>
      </c>
      <c r="K3929" s="116" t="s">
        <v>1866</v>
      </c>
    </row>
    <row r="3930" spans="1:11" x14ac:dyDescent="0.15">
      <c r="A3930" s="7" t="s">
        <v>2623</v>
      </c>
      <c r="B3930" s="66">
        <v>45626</v>
      </c>
      <c r="C3930" s="113" t="s">
        <v>4828</v>
      </c>
      <c r="D3930" s="126"/>
      <c r="E3930" s="91">
        <v>0</v>
      </c>
      <c r="F3930" s="91">
        <v>1860</v>
      </c>
      <c r="G3930" s="92">
        <f t="shared" si="202"/>
        <v>335374.45999999804</v>
      </c>
      <c r="H3930" s="170"/>
      <c r="I3930" s="94">
        <f t="shared" si="204"/>
        <v>1860</v>
      </c>
      <c r="J3930" s="115">
        <f t="shared" si="203"/>
        <v>45626</v>
      </c>
      <c r="K3930" s="116" t="s">
        <v>1866</v>
      </c>
    </row>
    <row r="3931" spans="1:11" x14ac:dyDescent="0.15">
      <c r="A3931" s="7" t="s">
        <v>2623</v>
      </c>
      <c r="B3931" s="66">
        <v>45626</v>
      </c>
      <c r="C3931" s="113" t="s">
        <v>2224</v>
      </c>
      <c r="D3931" s="126"/>
      <c r="E3931" s="91">
        <v>0</v>
      </c>
      <c r="F3931" s="91">
        <v>96.67</v>
      </c>
      <c r="G3931" s="92">
        <f t="shared" si="202"/>
        <v>335471.12999999803</v>
      </c>
      <c r="H3931" s="170"/>
      <c r="I3931" s="94">
        <f t="shared" si="204"/>
        <v>96.67</v>
      </c>
      <c r="J3931" s="115">
        <f t="shared" si="203"/>
        <v>45626</v>
      </c>
      <c r="K3931" s="116" t="s">
        <v>1866</v>
      </c>
    </row>
    <row r="3932" spans="1:11" x14ac:dyDescent="0.15">
      <c r="A3932" s="7" t="s">
        <v>2623</v>
      </c>
      <c r="B3932" s="66">
        <v>45626</v>
      </c>
      <c r="C3932" s="113" t="s">
        <v>4829</v>
      </c>
      <c r="D3932" s="126"/>
      <c r="E3932" s="91">
        <v>0</v>
      </c>
      <c r="F3932" s="91">
        <v>0.32</v>
      </c>
      <c r="G3932" s="92">
        <f t="shared" si="202"/>
        <v>335471.44999999803</v>
      </c>
      <c r="H3932" s="170"/>
      <c r="I3932" s="94">
        <f t="shared" si="204"/>
        <v>0.32</v>
      </c>
      <c r="J3932" s="115">
        <f t="shared" si="203"/>
        <v>45626</v>
      </c>
      <c r="K3932" s="116" t="s">
        <v>1866</v>
      </c>
    </row>
    <row r="3933" spans="1:11" x14ac:dyDescent="0.15">
      <c r="A3933" s="7" t="s">
        <v>2622</v>
      </c>
      <c r="B3933" s="66">
        <v>45626</v>
      </c>
      <c r="C3933" s="113" t="s">
        <v>1903</v>
      </c>
      <c r="D3933" s="126" t="s">
        <v>4830</v>
      </c>
      <c r="E3933" s="91">
        <v>0</v>
      </c>
      <c r="F3933" s="91">
        <v>845.8</v>
      </c>
      <c r="G3933" s="92">
        <f t="shared" si="202"/>
        <v>336317.24999999802</v>
      </c>
      <c r="H3933" s="170"/>
      <c r="I3933" s="94">
        <f t="shared" si="204"/>
        <v>845.8</v>
      </c>
      <c r="J3933" s="115">
        <f t="shared" si="203"/>
        <v>45626</v>
      </c>
      <c r="K3933" s="116" t="s">
        <v>1868</v>
      </c>
    </row>
    <row r="3934" spans="1:11" x14ac:dyDescent="0.15">
      <c r="A3934" s="7" t="s">
        <v>2622</v>
      </c>
      <c r="B3934" s="66">
        <v>45626</v>
      </c>
      <c r="C3934" s="113" t="s">
        <v>1903</v>
      </c>
      <c r="D3934" s="126" t="s">
        <v>4830</v>
      </c>
      <c r="E3934" s="91">
        <v>0</v>
      </c>
      <c r="F3934" s="91">
        <v>970.3</v>
      </c>
      <c r="G3934" s="92">
        <f t="shared" si="202"/>
        <v>337287.54999999801</v>
      </c>
      <c r="H3934" s="170"/>
      <c r="I3934" s="94">
        <f t="shared" si="204"/>
        <v>970.3</v>
      </c>
      <c r="J3934" s="115">
        <f t="shared" si="203"/>
        <v>45626</v>
      </c>
      <c r="K3934" s="116" t="s">
        <v>1868</v>
      </c>
    </row>
    <row r="3935" spans="1:11" x14ac:dyDescent="0.15">
      <c r="A3935" s="7" t="s">
        <v>2622</v>
      </c>
      <c r="B3935" s="66">
        <v>45626</v>
      </c>
      <c r="C3935" s="113" t="s">
        <v>1903</v>
      </c>
      <c r="D3935" s="126" t="s">
        <v>4830</v>
      </c>
      <c r="E3935" s="91">
        <v>0</v>
      </c>
      <c r="F3935" s="91">
        <v>323</v>
      </c>
      <c r="G3935" s="92">
        <f t="shared" si="202"/>
        <v>337610.54999999801</v>
      </c>
      <c r="H3935" s="170"/>
      <c r="I3935" s="94">
        <f t="shared" si="204"/>
        <v>323</v>
      </c>
      <c r="J3935" s="115">
        <f t="shared" si="203"/>
        <v>45626</v>
      </c>
      <c r="K3935" s="116" t="s">
        <v>1868</v>
      </c>
    </row>
    <row r="3936" spans="1:11" x14ac:dyDescent="0.15">
      <c r="A3936" s="7" t="s">
        <v>2622</v>
      </c>
      <c r="B3936" s="66">
        <v>45626</v>
      </c>
      <c r="C3936" s="113" t="s">
        <v>1903</v>
      </c>
      <c r="D3936" s="126" t="s">
        <v>4830</v>
      </c>
      <c r="E3936" s="91">
        <v>0</v>
      </c>
      <c r="F3936" s="91">
        <v>1279.9000000000001</v>
      </c>
      <c r="G3936" s="92">
        <f t="shared" si="202"/>
        <v>338890.44999999803</v>
      </c>
      <c r="H3936" s="170"/>
      <c r="I3936" s="94">
        <f t="shared" si="204"/>
        <v>1279.9000000000001</v>
      </c>
      <c r="J3936" s="115">
        <f t="shared" si="203"/>
        <v>45626</v>
      </c>
      <c r="K3936" s="116" t="s">
        <v>1868</v>
      </c>
    </row>
    <row r="3937" spans="1:11" x14ac:dyDescent="0.15">
      <c r="A3937" s="7" t="s">
        <v>2622</v>
      </c>
      <c r="B3937" s="66">
        <v>45626</v>
      </c>
      <c r="C3937" s="113" t="s">
        <v>1903</v>
      </c>
      <c r="D3937" s="126" t="s">
        <v>4830</v>
      </c>
      <c r="E3937" s="91">
        <v>0</v>
      </c>
      <c r="F3937" s="91">
        <v>955.2</v>
      </c>
      <c r="G3937" s="92">
        <f t="shared" si="202"/>
        <v>339845.64999999804</v>
      </c>
      <c r="H3937" s="170"/>
      <c r="I3937" s="94">
        <f t="shared" si="204"/>
        <v>955.2</v>
      </c>
      <c r="J3937" s="115">
        <f t="shared" si="203"/>
        <v>45626</v>
      </c>
      <c r="K3937" s="116" t="s">
        <v>1868</v>
      </c>
    </row>
    <row r="3938" spans="1:11" x14ac:dyDescent="0.15">
      <c r="A3938" s="7" t="s">
        <v>2622</v>
      </c>
      <c r="B3938" s="66">
        <v>45626</v>
      </c>
      <c r="C3938" s="113" t="s">
        <v>1903</v>
      </c>
      <c r="D3938" s="126" t="s">
        <v>4830</v>
      </c>
      <c r="E3938" s="91">
        <v>0</v>
      </c>
      <c r="F3938" s="91">
        <v>731</v>
      </c>
      <c r="G3938" s="92">
        <f t="shared" si="202"/>
        <v>340576.64999999804</v>
      </c>
      <c r="H3938" s="170"/>
      <c r="I3938" s="94">
        <f t="shared" si="204"/>
        <v>731</v>
      </c>
      <c r="J3938" s="115">
        <f t="shared" si="203"/>
        <v>45626</v>
      </c>
      <c r="K3938" s="116" t="s">
        <v>1868</v>
      </c>
    </row>
    <row r="3939" spans="1:11" x14ac:dyDescent="0.15">
      <c r="A3939" s="7" t="s">
        <v>2622</v>
      </c>
      <c r="B3939" s="66">
        <v>45626</v>
      </c>
      <c r="C3939" s="113" t="s">
        <v>1903</v>
      </c>
      <c r="D3939" s="126" t="s">
        <v>4830</v>
      </c>
      <c r="E3939" s="91">
        <v>0</v>
      </c>
      <c r="F3939" s="91">
        <v>709.2</v>
      </c>
      <c r="G3939" s="92">
        <f t="shared" si="202"/>
        <v>341285.84999999806</v>
      </c>
      <c r="H3939" s="170"/>
      <c r="I3939" s="94">
        <f t="shared" si="204"/>
        <v>709.2</v>
      </c>
      <c r="J3939" s="115">
        <f t="shared" si="203"/>
        <v>45626</v>
      </c>
      <c r="K3939" s="116" t="s">
        <v>1868</v>
      </c>
    </row>
    <row r="3940" spans="1:11" x14ac:dyDescent="0.15">
      <c r="A3940" s="7" t="s">
        <v>2622</v>
      </c>
      <c r="B3940" s="66">
        <v>45626</v>
      </c>
      <c r="C3940" s="113" t="s">
        <v>1903</v>
      </c>
      <c r="D3940" s="126" t="s">
        <v>4830</v>
      </c>
      <c r="E3940" s="91">
        <v>0</v>
      </c>
      <c r="F3940" s="91">
        <v>431</v>
      </c>
      <c r="G3940" s="92">
        <f t="shared" si="202"/>
        <v>341716.84999999806</v>
      </c>
      <c r="H3940" s="170"/>
      <c r="I3940" s="94">
        <f t="shared" si="204"/>
        <v>431</v>
      </c>
      <c r="J3940" s="115">
        <f t="shared" si="203"/>
        <v>45626</v>
      </c>
      <c r="K3940" s="116" t="s">
        <v>1868</v>
      </c>
    </row>
    <row r="3941" spans="1:11" x14ac:dyDescent="0.15">
      <c r="A3941" s="7" t="s">
        <v>2622</v>
      </c>
      <c r="B3941" s="66">
        <v>45626</v>
      </c>
      <c r="C3941" s="113" t="s">
        <v>1903</v>
      </c>
      <c r="D3941" s="126" t="s">
        <v>4830</v>
      </c>
      <c r="E3941" s="91">
        <v>0</v>
      </c>
      <c r="F3941" s="91">
        <v>857.2</v>
      </c>
      <c r="G3941" s="92">
        <f t="shared" si="202"/>
        <v>342574.04999999807</v>
      </c>
      <c r="H3941" s="170"/>
      <c r="I3941" s="94">
        <f t="shared" si="204"/>
        <v>857.2</v>
      </c>
      <c r="J3941" s="115">
        <f t="shared" si="203"/>
        <v>45626</v>
      </c>
      <c r="K3941" s="116" t="s">
        <v>1868</v>
      </c>
    </row>
    <row r="3942" spans="1:11" x14ac:dyDescent="0.15">
      <c r="A3942" s="7" t="s">
        <v>2622</v>
      </c>
      <c r="B3942" s="66">
        <v>45626</v>
      </c>
      <c r="C3942" s="113" t="s">
        <v>1903</v>
      </c>
      <c r="D3942" s="126" t="s">
        <v>4830</v>
      </c>
      <c r="E3942" s="91">
        <v>0</v>
      </c>
      <c r="F3942" s="91">
        <v>1564.2</v>
      </c>
      <c r="G3942" s="92">
        <f t="shared" si="202"/>
        <v>344138.24999999808</v>
      </c>
      <c r="H3942" s="170"/>
      <c r="I3942" s="94">
        <f t="shared" si="204"/>
        <v>1564.2</v>
      </c>
      <c r="J3942" s="115">
        <f t="shared" si="203"/>
        <v>45626</v>
      </c>
      <c r="K3942" s="116" t="s">
        <v>1868</v>
      </c>
    </row>
    <row r="3943" spans="1:11" x14ac:dyDescent="0.15">
      <c r="A3943" s="7" t="s">
        <v>2622</v>
      </c>
      <c r="B3943" s="66">
        <v>45626</v>
      </c>
      <c r="C3943" s="113" t="s">
        <v>1903</v>
      </c>
      <c r="D3943" s="126" t="s">
        <v>4830</v>
      </c>
      <c r="E3943" s="91">
        <v>0</v>
      </c>
      <c r="F3943" s="91">
        <v>893.3</v>
      </c>
      <c r="G3943" s="92">
        <f t="shared" si="202"/>
        <v>345031.54999999807</v>
      </c>
      <c r="H3943" s="170"/>
      <c r="I3943" s="94">
        <f t="shared" si="204"/>
        <v>893.3</v>
      </c>
      <c r="J3943" s="115">
        <f t="shared" si="203"/>
        <v>45626</v>
      </c>
      <c r="K3943" s="116" t="s">
        <v>1868</v>
      </c>
    </row>
    <row r="3944" spans="1:11" x14ac:dyDescent="0.15">
      <c r="A3944" s="7" t="s">
        <v>2622</v>
      </c>
      <c r="B3944" s="66">
        <v>45626</v>
      </c>
      <c r="C3944" s="113" t="s">
        <v>1903</v>
      </c>
      <c r="D3944" s="126" t="s">
        <v>4830</v>
      </c>
      <c r="E3944" s="91">
        <v>0</v>
      </c>
      <c r="F3944" s="91">
        <v>778</v>
      </c>
      <c r="G3944" s="92">
        <f t="shared" ref="G3944:G4007" si="205">G3943+F3944-E3944</f>
        <v>345809.54999999807</v>
      </c>
      <c r="H3944" s="170"/>
      <c r="I3944" s="94">
        <f t="shared" si="204"/>
        <v>778</v>
      </c>
      <c r="J3944" s="115">
        <f t="shared" ref="J3944:J4007" si="206">EOMONTH(B3944,0)</f>
        <v>45626</v>
      </c>
      <c r="K3944" s="116" t="s">
        <v>1868</v>
      </c>
    </row>
    <row r="3945" spans="1:11" x14ac:dyDescent="0.15">
      <c r="A3945" s="7" t="s">
        <v>2622</v>
      </c>
      <c r="B3945" s="66">
        <v>45626</v>
      </c>
      <c r="C3945" s="113" t="s">
        <v>1903</v>
      </c>
      <c r="D3945" s="126" t="s">
        <v>4830</v>
      </c>
      <c r="E3945" s="91">
        <v>0</v>
      </c>
      <c r="F3945" s="91">
        <v>735.8</v>
      </c>
      <c r="G3945" s="92">
        <f t="shared" si="205"/>
        <v>346545.34999999806</v>
      </c>
      <c r="H3945" s="170"/>
      <c r="I3945" s="94">
        <f t="shared" si="204"/>
        <v>735.8</v>
      </c>
      <c r="J3945" s="115">
        <f t="shared" si="206"/>
        <v>45626</v>
      </c>
      <c r="K3945" s="116" t="s">
        <v>1868</v>
      </c>
    </row>
    <row r="3946" spans="1:11" x14ac:dyDescent="0.15">
      <c r="A3946" s="7" t="s">
        <v>2622</v>
      </c>
      <c r="B3946" s="66">
        <v>45626</v>
      </c>
      <c r="C3946" s="113" t="s">
        <v>1903</v>
      </c>
      <c r="D3946" s="126" t="s">
        <v>4830</v>
      </c>
      <c r="E3946" s="91">
        <v>0</v>
      </c>
      <c r="F3946" s="91">
        <v>848.1</v>
      </c>
      <c r="G3946" s="92">
        <f t="shared" si="205"/>
        <v>347393.44999999803</v>
      </c>
      <c r="H3946" s="170"/>
      <c r="I3946" s="94">
        <f t="shared" si="204"/>
        <v>848.1</v>
      </c>
      <c r="J3946" s="115">
        <f t="shared" si="206"/>
        <v>45626</v>
      </c>
      <c r="K3946" s="116" t="s">
        <v>1868</v>
      </c>
    </row>
    <row r="3947" spans="1:11" x14ac:dyDescent="0.15">
      <c r="A3947" s="7" t="s">
        <v>2622</v>
      </c>
      <c r="B3947" s="66">
        <v>45626</v>
      </c>
      <c r="C3947" s="113" t="s">
        <v>1903</v>
      </c>
      <c r="D3947" s="126" t="s">
        <v>4830</v>
      </c>
      <c r="E3947" s="91">
        <v>0</v>
      </c>
      <c r="F3947" s="91">
        <v>869.2</v>
      </c>
      <c r="G3947" s="92">
        <f t="shared" si="205"/>
        <v>348262.64999999804</v>
      </c>
      <c r="H3947" s="170"/>
      <c r="I3947" s="94">
        <f t="shared" si="204"/>
        <v>869.2</v>
      </c>
      <c r="J3947" s="115">
        <f t="shared" si="206"/>
        <v>45626</v>
      </c>
      <c r="K3947" s="116" t="s">
        <v>1868</v>
      </c>
    </row>
    <row r="3948" spans="1:11" x14ac:dyDescent="0.15">
      <c r="A3948" s="7" t="s">
        <v>2622</v>
      </c>
      <c r="B3948" s="66">
        <v>45626</v>
      </c>
      <c r="C3948" s="113" t="s">
        <v>1903</v>
      </c>
      <c r="D3948" s="126" t="s">
        <v>4830</v>
      </c>
      <c r="E3948" s="91">
        <v>0</v>
      </c>
      <c r="F3948" s="91">
        <v>418.1</v>
      </c>
      <c r="G3948" s="92">
        <f t="shared" si="205"/>
        <v>348680.74999999802</v>
      </c>
      <c r="H3948" s="170"/>
      <c r="I3948" s="94">
        <f t="shared" si="204"/>
        <v>418.1</v>
      </c>
      <c r="J3948" s="115">
        <f t="shared" si="206"/>
        <v>45626</v>
      </c>
      <c r="K3948" s="116" t="s">
        <v>1868</v>
      </c>
    </row>
    <row r="3949" spans="1:11" x14ac:dyDescent="0.15">
      <c r="A3949" s="7" t="s">
        <v>2622</v>
      </c>
      <c r="B3949" s="66">
        <v>45626</v>
      </c>
      <c r="C3949" s="113" t="s">
        <v>1903</v>
      </c>
      <c r="D3949" s="126" t="s">
        <v>4830</v>
      </c>
      <c r="E3949" s="91">
        <v>0</v>
      </c>
      <c r="F3949" s="91">
        <v>846.4</v>
      </c>
      <c r="G3949" s="92">
        <f t="shared" si="205"/>
        <v>349527.14999999804</v>
      </c>
      <c r="H3949" s="170"/>
      <c r="I3949" s="94">
        <f t="shared" si="204"/>
        <v>846.4</v>
      </c>
      <c r="J3949" s="115">
        <f t="shared" si="206"/>
        <v>45626</v>
      </c>
      <c r="K3949" s="116" t="s">
        <v>1868</v>
      </c>
    </row>
    <row r="3950" spans="1:11" x14ac:dyDescent="0.15">
      <c r="A3950" s="7" t="s">
        <v>2622</v>
      </c>
      <c r="B3950" s="66">
        <v>45626</v>
      </c>
      <c r="C3950" s="113" t="s">
        <v>1903</v>
      </c>
      <c r="D3950" s="126" t="s">
        <v>4830</v>
      </c>
      <c r="E3950" s="91">
        <v>0</v>
      </c>
      <c r="F3950" s="91">
        <v>1567.6</v>
      </c>
      <c r="G3950" s="92">
        <f t="shared" si="205"/>
        <v>351094.74999999802</v>
      </c>
      <c r="H3950" s="170"/>
      <c r="I3950" s="94">
        <f t="shared" si="204"/>
        <v>1567.6</v>
      </c>
      <c r="J3950" s="115">
        <f t="shared" si="206"/>
        <v>45626</v>
      </c>
      <c r="K3950" s="116" t="s">
        <v>1868</v>
      </c>
    </row>
    <row r="3951" spans="1:11" x14ac:dyDescent="0.15">
      <c r="A3951" s="7" t="s">
        <v>2622</v>
      </c>
      <c r="B3951" s="66">
        <v>45626</v>
      </c>
      <c r="C3951" s="113" t="s">
        <v>1903</v>
      </c>
      <c r="D3951" s="126" t="s">
        <v>4830</v>
      </c>
      <c r="E3951" s="91">
        <v>0</v>
      </c>
      <c r="F3951" s="91">
        <v>771.7</v>
      </c>
      <c r="G3951" s="92">
        <f t="shared" si="205"/>
        <v>351866.44999999803</v>
      </c>
      <c r="H3951" s="170"/>
      <c r="I3951" s="94">
        <f t="shared" si="204"/>
        <v>771.7</v>
      </c>
      <c r="J3951" s="115">
        <f t="shared" si="206"/>
        <v>45626</v>
      </c>
      <c r="K3951" s="116" t="s">
        <v>1868</v>
      </c>
    </row>
    <row r="3952" spans="1:11" x14ac:dyDescent="0.15">
      <c r="A3952" s="7" t="s">
        <v>2622</v>
      </c>
      <c r="B3952" s="66">
        <v>45626</v>
      </c>
      <c r="C3952" s="113" t="s">
        <v>1903</v>
      </c>
      <c r="D3952" s="126" t="s">
        <v>4830</v>
      </c>
      <c r="E3952" s="91">
        <v>0</v>
      </c>
      <c r="F3952" s="91">
        <v>574.29999999999995</v>
      </c>
      <c r="G3952" s="92">
        <f t="shared" si="205"/>
        <v>352440.74999999802</v>
      </c>
      <c r="H3952" s="170"/>
      <c r="I3952" s="94">
        <f t="shared" si="204"/>
        <v>574.29999999999995</v>
      </c>
      <c r="J3952" s="115">
        <f t="shared" si="206"/>
        <v>45626</v>
      </c>
      <c r="K3952" s="116" t="s">
        <v>1868</v>
      </c>
    </row>
    <row r="3953" spans="1:11" x14ac:dyDescent="0.15">
      <c r="A3953" s="7" t="s">
        <v>2622</v>
      </c>
      <c r="B3953" s="66">
        <v>45626</v>
      </c>
      <c r="C3953" s="113" t="s">
        <v>1903</v>
      </c>
      <c r="D3953" s="126" t="s">
        <v>4830</v>
      </c>
      <c r="E3953" s="91">
        <v>0</v>
      </c>
      <c r="F3953" s="91">
        <v>763.5</v>
      </c>
      <c r="G3953" s="92">
        <f t="shared" si="205"/>
        <v>353204.24999999802</v>
      </c>
      <c r="H3953" s="170"/>
      <c r="I3953" s="94">
        <f t="shared" si="204"/>
        <v>763.5</v>
      </c>
      <c r="J3953" s="115">
        <f t="shared" si="206"/>
        <v>45626</v>
      </c>
      <c r="K3953" s="116" t="s">
        <v>1868</v>
      </c>
    </row>
    <row r="3954" spans="1:11" x14ac:dyDescent="0.15">
      <c r="A3954" s="7" t="s">
        <v>2622</v>
      </c>
      <c r="B3954" s="66">
        <v>45626</v>
      </c>
      <c r="C3954" s="113" t="s">
        <v>1903</v>
      </c>
      <c r="D3954" s="126" t="s">
        <v>4830</v>
      </c>
      <c r="E3954" s="91">
        <v>0</v>
      </c>
      <c r="F3954" s="91">
        <v>813.9</v>
      </c>
      <c r="G3954" s="92">
        <f t="shared" si="205"/>
        <v>354018.14999999804</v>
      </c>
      <c r="H3954" s="170"/>
      <c r="I3954" s="94">
        <f t="shared" si="204"/>
        <v>813.9</v>
      </c>
      <c r="J3954" s="115">
        <f t="shared" si="206"/>
        <v>45626</v>
      </c>
      <c r="K3954" s="116" t="s">
        <v>1868</v>
      </c>
    </row>
    <row r="3955" spans="1:11" x14ac:dyDescent="0.15">
      <c r="A3955" s="7" t="s">
        <v>2622</v>
      </c>
      <c r="B3955" s="66">
        <v>45626</v>
      </c>
      <c r="C3955" s="113" t="s">
        <v>1903</v>
      </c>
      <c r="D3955" s="126" t="s">
        <v>4830</v>
      </c>
      <c r="E3955" s="91">
        <v>0</v>
      </c>
      <c r="F3955" s="91">
        <v>1504.9</v>
      </c>
      <c r="G3955" s="92">
        <f t="shared" si="205"/>
        <v>355523.04999999807</v>
      </c>
      <c r="H3955" s="170"/>
      <c r="I3955" s="94">
        <f t="shared" si="204"/>
        <v>1504.9</v>
      </c>
      <c r="J3955" s="115">
        <f t="shared" si="206"/>
        <v>45626</v>
      </c>
      <c r="K3955" s="116" t="s">
        <v>1868</v>
      </c>
    </row>
    <row r="3956" spans="1:11" x14ac:dyDescent="0.15">
      <c r="A3956" s="7" t="s">
        <v>2622</v>
      </c>
      <c r="B3956" s="66">
        <v>45626</v>
      </c>
      <c r="C3956" s="113" t="s">
        <v>1903</v>
      </c>
      <c r="D3956" s="126" t="s">
        <v>4830</v>
      </c>
      <c r="E3956" s="91">
        <v>0</v>
      </c>
      <c r="F3956" s="91">
        <v>937</v>
      </c>
      <c r="G3956" s="92">
        <f t="shared" si="205"/>
        <v>356460.04999999807</v>
      </c>
      <c r="H3956" s="170"/>
      <c r="I3956" s="94">
        <f t="shared" si="204"/>
        <v>937</v>
      </c>
      <c r="J3956" s="115">
        <f t="shared" si="206"/>
        <v>45626</v>
      </c>
      <c r="K3956" s="116" t="s">
        <v>1868</v>
      </c>
    </row>
    <row r="3957" spans="1:11" x14ac:dyDescent="0.15">
      <c r="A3957" s="7" t="s">
        <v>2622</v>
      </c>
      <c r="B3957" s="66">
        <v>45626</v>
      </c>
      <c r="C3957" s="113" t="s">
        <v>1903</v>
      </c>
      <c r="D3957" s="126" t="s">
        <v>4830</v>
      </c>
      <c r="E3957" s="91">
        <v>0</v>
      </c>
      <c r="F3957" s="91">
        <v>385</v>
      </c>
      <c r="G3957" s="92">
        <f t="shared" si="205"/>
        <v>356845.04999999807</v>
      </c>
      <c r="H3957" s="170"/>
      <c r="I3957" s="94">
        <f t="shared" si="204"/>
        <v>385</v>
      </c>
      <c r="J3957" s="115">
        <f t="shared" si="206"/>
        <v>45626</v>
      </c>
      <c r="K3957" s="116" t="s">
        <v>1868</v>
      </c>
    </row>
    <row r="3958" spans="1:11" x14ac:dyDescent="0.15">
      <c r="A3958" s="7" t="s">
        <v>2622</v>
      </c>
      <c r="B3958" s="66">
        <v>45626</v>
      </c>
      <c r="C3958" s="113" t="s">
        <v>1903</v>
      </c>
      <c r="D3958" s="126" t="s">
        <v>4830</v>
      </c>
      <c r="E3958" s="91">
        <v>0</v>
      </c>
      <c r="F3958" s="91">
        <v>763.7</v>
      </c>
      <c r="G3958" s="92">
        <f t="shared" si="205"/>
        <v>357608.74999999808</v>
      </c>
      <c r="H3958" s="170"/>
      <c r="I3958" s="94">
        <f t="shared" si="204"/>
        <v>763.7</v>
      </c>
      <c r="J3958" s="115">
        <f t="shared" si="206"/>
        <v>45626</v>
      </c>
      <c r="K3958" s="116" t="s">
        <v>1868</v>
      </c>
    </row>
    <row r="3959" spans="1:11" x14ac:dyDescent="0.15">
      <c r="A3959" s="7" t="s">
        <v>2622</v>
      </c>
      <c r="B3959" s="66">
        <v>45626</v>
      </c>
      <c r="C3959" s="113" t="s">
        <v>1903</v>
      </c>
      <c r="D3959" s="126" t="s">
        <v>4830</v>
      </c>
      <c r="E3959" s="91">
        <v>0</v>
      </c>
      <c r="F3959" s="91">
        <v>772.6</v>
      </c>
      <c r="G3959" s="92">
        <f t="shared" si="205"/>
        <v>358381.34999999806</v>
      </c>
      <c r="H3959" s="170"/>
      <c r="I3959" s="94">
        <f t="shared" si="204"/>
        <v>772.6</v>
      </c>
      <c r="J3959" s="115">
        <f t="shared" si="206"/>
        <v>45626</v>
      </c>
      <c r="K3959" s="116" t="s">
        <v>1868</v>
      </c>
    </row>
    <row r="3960" spans="1:11" x14ac:dyDescent="0.15">
      <c r="A3960" s="7" t="s">
        <v>2622</v>
      </c>
      <c r="B3960" s="66">
        <v>45626</v>
      </c>
      <c r="C3960" s="113" t="s">
        <v>1903</v>
      </c>
      <c r="D3960" s="126" t="s">
        <v>4830</v>
      </c>
      <c r="E3960" s="91">
        <v>0</v>
      </c>
      <c r="F3960" s="91">
        <v>885.9</v>
      </c>
      <c r="G3960" s="92">
        <f t="shared" si="205"/>
        <v>359267.24999999808</v>
      </c>
      <c r="H3960" s="170"/>
      <c r="I3960" s="94">
        <f t="shared" si="204"/>
        <v>885.9</v>
      </c>
      <c r="J3960" s="115">
        <f t="shared" si="206"/>
        <v>45626</v>
      </c>
      <c r="K3960" s="116" t="s">
        <v>1868</v>
      </c>
    </row>
    <row r="3961" spans="1:11" x14ac:dyDescent="0.15">
      <c r="A3961" s="7" t="s">
        <v>2622</v>
      </c>
      <c r="B3961" s="66">
        <v>45626</v>
      </c>
      <c r="C3961" s="113" t="s">
        <v>1903</v>
      </c>
      <c r="D3961" s="126" t="s">
        <v>4830</v>
      </c>
      <c r="E3961" s="91">
        <v>0</v>
      </c>
      <c r="F3961" s="91">
        <v>978.3</v>
      </c>
      <c r="G3961" s="92">
        <f t="shared" si="205"/>
        <v>360245.54999999807</v>
      </c>
      <c r="H3961" s="170"/>
      <c r="I3961" s="94">
        <f t="shared" si="204"/>
        <v>978.3</v>
      </c>
      <c r="J3961" s="115">
        <f t="shared" si="206"/>
        <v>45626</v>
      </c>
      <c r="K3961" s="116" t="s">
        <v>1868</v>
      </c>
    </row>
    <row r="3962" spans="1:11" x14ac:dyDescent="0.15">
      <c r="A3962" s="7" t="s">
        <v>2620</v>
      </c>
      <c r="B3962" s="66">
        <v>45626</v>
      </c>
      <c r="C3962" s="113" t="s">
        <v>2108</v>
      </c>
      <c r="D3962" s="126" t="s">
        <v>4479</v>
      </c>
      <c r="E3962" s="91">
        <v>0</v>
      </c>
      <c r="F3962" s="91">
        <v>5210.92</v>
      </c>
      <c r="G3962" s="92">
        <f t="shared" si="205"/>
        <v>365456.46999999805</v>
      </c>
      <c r="H3962" s="170"/>
      <c r="I3962" s="94">
        <f t="shared" si="204"/>
        <v>5210.92</v>
      </c>
      <c r="J3962" s="115">
        <f t="shared" si="206"/>
        <v>45626</v>
      </c>
      <c r="K3962" s="116" t="s">
        <v>2175</v>
      </c>
    </row>
    <row r="3963" spans="1:11" x14ac:dyDescent="0.15">
      <c r="A3963" s="7" t="s">
        <v>2620</v>
      </c>
      <c r="B3963" s="66">
        <v>45626</v>
      </c>
      <c r="C3963" s="113" t="s">
        <v>2064</v>
      </c>
      <c r="D3963" s="126" t="s">
        <v>4732</v>
      </c>
      <c r="E3963" s="91">
        <v>0</v>
      </c>
      <c r="F3963" s="91">
        <v>4313.6899999999996</v>
      </c>
      <c r="G3963" s="92">
        <f t="shared" si="205"/>
        <v>369770.15999999805</v>
      </c>
      <c r="H3963" s="170"/>
      <c r="I3963" s="94">
        <f t="shared" si="204"/>
        <v>4313.6899999999996</v>
      </c>
      <c r="J3963" s="115">
        <f t="shared" si="206"/>
        <v>45626</v>
      </c>
      <c r="K3963" s="116" t="s">
        <v>2175</v>
      </c>
    </row>
    <row r="3964" spans="1:11" x14ac:dyDescent="0.15">
      <c r="A3964" s="7" t="s">
        <v>2620</v>
      </c>
      <c r="B3964" s="66">
        <v>45626</v>
      </c>
      <c r="C3964" s="113" t="s">
        <v>4831</v>
      </c>
      <c r="D3964" s="126" t="s">
        <v>4832</v>
      </c>
      <c r="E3964" s="91">
        <v>366</v>
      </c>
      <c r="F3964" s="91">
        <v>0</v>
      </c>
      <c r="G3964" s="92">
        <f t="shared" si="205"/>
        <v>369404.15999999805</v>
      </c>
      <c r="H3964" s="170"/>
      <c r="I3964" s="94">
        <f t="shared" si="204"/>
        <v>-366</v>
      </c>
      <c r="J3964" s="115">
        <f t="shared" si="206"/>
        <v>45626</v>
      </c>
      <c r="K3964" s="116" t="s">
        <v>1880</v>
      </c>
    </row>
    <row r="3965" spans="1:11" x14ac:dyDescent="0.15">
      <c r="A3965" s="7" t="s">
        <v>2620</v>
      </c>
      <c r="B3965" s="66">
        <v>45626</v>
      </c>
      <c r="C3965" s="113" t="s">
        <v>4831</v>
      </c>
      <c r="D3965" s="126" t="s">
        <v>4833</v>
      </c>
      <c r="E3965" s="91">
        <v>562.5</v>
      </c>
      <c r="F3965" s="91">
        <v>0</v>
      </c>
      <c r="G3965" s="92">
        <f t="shared" si="205"/>
        <v>368841.65999999805</v>
      </c>
      <c r="H3965" s="170" t="s">
        <v>277</v>
      </c>
      <c r="I3965" s="94">
        <f t="shared" si="204"/>
        <v>-562.5</v>
      </c>
      <c r="J3965" s="115">
        <f t="shared" si="206"/>
        <v>45626</v>
      </c>
      <c r="K3965" s="116" t="s">
        <v>1880</v>
      </c>
    </row>
    <row r="3966" spans="1:11" x14ac:dyDescent="0.15">
      <c r="A3966" s="7" t="s">
        <v>2619</v>
      </c>
      <c r="B3966" s="66">
        <v>45627</v>
      </c>
      <c r="C3966" s="113" t="s">
        <v>1892</v>
      </c>
      <c r="D3966" s="126" t="s">
        <v>4834</v>
      </c>
      <c r="E3966" s="91">
        <v>116.4</v>
      </c>
      <c r="F3966" s="91">
        <v>0</v>
      </c>
      <c r="G3966" s="92">
        <f t="shared" si="205"/>
        <v>368725.25999999803</v>
      </c>
      <c r="H3966" s="170"/>
      <c r="I3966" s="94">
        <f t="shared" si="204"/>
        <v>-116.4</v>
      </c>
      <c r="J3966" s="115">
        <f t="shared" si="206"/>
        <v>45657</v>
      </c>
      <c r="K3966" s="116" t="s">
        <v>1878</v>
      </c>
    </row>
    <row r="3967" spans="1:11" x14ac:dyDescent="0.15">
      <c r="A3967" s="7" t="s">
        <v>2619</v>
      </c>
      <c r="B3967" s="66">
        <v>45627</v>
      </c>
      <c r="C3967" s="113" t="s">
        <v>1892</v>
      </c>
      <c r="D3967" s="126" t="s">
        <v>4835</v>
      </c>
      <c r="E3967" s="91">
        <v>596.88</v>
      </c>
      <c r="F3967" s="91">
        <v>0</v>
      </c>
      <c r="G3967" s="92">
        <f t="shared" si="205"/>
        <v>368128.37999999803</v>
      </c>
      <c r="H3967" s="170"/>
      <c r="I3967" s="94">
        <f t="shared" si="204"/>
        <v>-596.88</v>
      </c>
      <c r="J3967" s="115">
        <f t="shared" si="206"/>
        <v>45657</v>
      </c>
      <c r="K3967" s="116" t="s">
        <v>1878</v>
      </c>
    </row>
    <row r="3968" spans="1:11" x14ac:dyDescent="0.15">
      <c r="A3968" s="7" t="s">
        <v>2619</v>
      </c>
      <c r="B3968" s="66">
        <v>45628</v>
      </c>
      <c r="C3968" s="113" t="s">
        <v>4836</v>
      </c>
      <c r="D3968" s="126"/>
      <c r="E3968" s="91">
        <v>4196.6499999999996</v>
      </c>
      <c r="F3968" s="91">
        <v>0</v>
      </c>
      <c r="G3968" s="92">
        <f t="shared" si="205"/>
        <v>363931.729999998</v>
      </c>
      <c r="H3968" s="170"/>
      <c r="I3968" s="94">
        <f t="shared" si="204"/>
        <v>-4196.6499999999996</v>
      </c>
      <c r="J3968" s="115">
        <f t="shared" si="206"/>
        <v>45657</v>
      </c>
      <c r="K3968" s="116" t="s">
        <v>1866</v>
      </c>
    </row>
    <row r="3969" spans="1:11" x14ac:dyDescent="0.15">
      <c r="A3969" s="7" t="s">
        <v>2619</v>
      </c>
      <c r="B3969" s="66">
        <v>45628</v>
      </c>
      <c r="C3969" s="113" t="s">
        <v>4837</v>
      </c>
      <c r="D3969" s="126"/>
      <c r="E3969" s="91">
        <v>0</v>
      </c>
      <c r="F3969" s="91">
        <v>312.19</v>
      </c>
      <c r="G3969" s="92">
        <f t="shared" si="205"/>
        <v>364243.919999998</v>
      </c>
      <c r="H3969" s="170"/>
      <c r="I3969" s="94">
        <f t="shared" si="204"/>
        <v>312.19</v>
      </c>
      <c r="J3969" s="115">
        <f t="shared" si="206"/>
        <v>45657</v>
      </c>
      <c r="K3969" s="116" t="s">
        <v>1866</v>
      </c>
    </row>
    <row r="3970" spans="1:11" x14ac:dyDescent="0.15">
      <c r="A3970" s="7" t="s">
        <v>2619</v>
      </c>
      <c r="B3970" s="66">
        <v>45628</v>
      </c>
      <c r="C3970" s="113" t="s">
        <v>3526</v>
      </c>
      <c r="D3970" s="126"/>
      <c r="E3970" s="91">
        <v>0</v>
      </c>
      <c r="F3970" s="91">
        <v>2405.5</v>
      </c>
      <c r="G3970" s="92">
        <f t="shared" si="205"/>
        <v>366649.419999998</v>
      </c>
      <c r="H3970" s="170"/>
      <c r="I3970" s="94">
        <f t="shared" si="204"/>
        <v>2405.5</v>
      </c>
      <c r="J3970" s="115">
        <f t="shared" si="206"/>
        <v>45657</v>
      </c>
      <c r="K3970" s="116" t="s">
        <v>1866</v>
      </c>
    </row>
    <row r="3971" spans="1:11" x14ac:dyDescent="0.15">
      <c r="A3971" s="7" t="s">
        <v>2619</v>
      </c>
      <c r="B3971" s="66">
        <v>45628</v>
      </c>
      <c r="C3971" s="113" t="s">
        <v>2658</v>
      </c>
      <c r="D3971" s="126" t="s">
        <v>4838</v>
      </c>
      <c r="E3971" s="91">
        <v>0</v>
      </c>
      <c r="F3971" s="91">
        <v>2531.11</v>
      </c>
      <c r="G3971" s="92">
        <f t="shared" si="205"/>
        <v>369180.52999999799</v>
      </c>
      <c r="H3971" s="170"/>
      <c r="I3971" s="94">
        <f t="shared" si="204"/>
        <v>2531.11</v>
      </c>
      <c r="J3971" s="115">
        <f t="shared" si="206"/>
        <v>45657</v>
      </c>
      <c r="K3971" s="116" t="s">
        <v>1866</v>
      </c>
    </row>
    <row r="3972" spans="1:11" x14ac:dyDescent="0.15">
      <c r="A3972" s="7" t="s">
        <v>2619</v>
      </c>
      <c r="B3972" s="66">
        <v>45628</v>
      </c>
      <c r="C3972" s="113" t="s">
        <v>2658</v>
      </c>
      <c r="D3972" s="126" t="s">
        <v>4839</v>
      </c>
      <c r="E3972" s="91">
        <v>0</v>
      </c>
      <c r="F3972" s="91">
        <v>467.1</v>
      </c>
      <c r="G3972" s="92">
        <f t="shared" si="205"/>
        <v>369647.62999999797</v>
      </c>
      <c r="H3972" s="170"/>
      <c r="I3972" s="94">
        <f t="shared" si="204"/>
        <v>467.1</v>
      </c>
      <c r="J3972" s="115">
        <f t="shared" si="206"/>
        <v>45657</v>
      </c>
      <c r="K3972" s="116" t="s">
        <v>1868</v>
      </c>
    </row>
    <row r="3973" spans="1:11" x14ac:dyDescent="0.15">
      <c r="A3973" s="7" t="s">
        <v>2619</v>
      </c>
      <c r="B3973" s="66">
        <v>45628</v>
      </c>
      <c r="C3973" s="113" t="s">
        <v>2658</v>
      </c>
      <c r="D3973" s="126" t="s">
        <v>2812</v>
      </c>
      <c r="E3973" s="91">
        <v>0</v>
      </c>
      <c r="F3973" s="91">
        <v>341.31</v>
      </c>
      <c r="G3973" s="92">
        <f t="shared" si="205"/>
        <v>369988.93999999797</v>
      </c>
      <c r="H3973" s="170"/>
      <c r="I3973" s="94">
        <f t="shared" si="204"/>
        <v>341.31</v>
      </c>
      <c r="J3973" s="115">
        <f t="shared" si="206"/>
        <v>45657</v>
      </c>
      <c r="K3973" s="116" t="s">
        <v>1866</v>
      </c>
    </row>
    <row r="3974" spans="1:11" x14ac:dyDescent="0.15">
      <c r="A3974" s="7" t="s">
        <v>2619</v>
      </c>
      <c r="B3974" s="66">
        <v>45628</v>
      </c>
      <c r="C3974" s="113" t="s">
        <v>3260</v>
      </c>
      <c r="D3974" s="126"/>
      <c r="E3974" s="91">
        <v>0</v>
      </c>
      <c r="F3974" s="91">
        <v>1137.6500000000001</v>
      </c>
      <c r="G3974" s="92">
        <f t="shared" si="205"/>
        <v>371126.58999999799</v>
      </c>
      <c r="H3974" s="170"/>
      <c r="I3974" s="94">
        <f t="shared" si="204"/>
        <v>1137.6500000000001</v>
      </c>
      <c r="J3974" s="115">
        <f t="shared" si="206"/>
        <v>45657</v>
      </c>
      <c r="K3974" s="116" t="s">
        <v>1866</v>
      </c>
    </row>
    <row r="3975" spans="1:11" x14ac:dyDescent="0.15">
      <c r="A3975" s="7" t="s">
        <v>2619</v>
      </c>
      <c r="B3975" s="66">
        <v>45628</v>
      </c>
      <c r="C3975" s="113" t="s">
        <v>3526</v>
      </c>
      <c r="D3975" s="126"/>
      <c r="E3975" s="91">
        <v>2531.11</v>
      </c>
      <c r="F3975" s="91">
        <v>0</v>
      </c>
      <c r="G3975" s="92">
        <f t="shared" si="205"/>
        <v>368595.479999998</v>
      </c>
      <c r="H3975" s="170"/>
      <c r="I3975" s="94">
        <f t="shared" ref="I3975:I4038" si="207">-E3975+F3975</f>
        <v>-2531.11</v>
      </c>
      <c r="J3975" s="115">
        <f t="shared" si="206"/>
        <v>45657</v>
      </c>
      <c r="K3975" s="116" t="s">
        <v>1866</v>
      </c>
    </row>
    <row r="3976" spans="1:11" x14ac:dyDescent="0.15">
      <c r="A3976" s="7" t="s">
        <v>2619</v>
      </c>
      <c r="B3976" s="66">
        <v>45628</v>
      </c>
      <c r="C3976" s="113" t="s">
        <v>3526</v>
      </c>
      <c r="D3976" s="126"/>
      <c r="E3976" s="91">
        <v>3317.4</v>
      </c>
      <c r="F3976" s="91">
        <v>0</v>
      </c>
      <c r="G3976" s="92">
        <f t="shared" si="205"/>
        <v>365278.07999999798</v>
      </c>
      <c r="H3976" s="170"/>
      <c r="I3976" s="94">
        <f t="shared" si="207"/>
        <v>-3317.4</v>
      </c>
      <c r="J3976" s="115">
        <f t="shared" si="206"/>
        <v>45657</v>
      </c>
      <c r="K3976" s="116" t="s">
        <v>1866</v>
      </c>
    </row>
    <row r="3977" spans="1:11" x14ac:dyDescent="0.15">
      <c r="A3977" s="7" t="s">
        <v>2619</v>
      </c>
      <c r="B3977" s="66">
        <v>45628</v>
      </c>
      <c r="C3977" s="113" t="s">
        <v>3526</v>
      </c>
      <c r="D3977" s="126"/>
      <c r="E3977" s="91">
        <v>0</v>
      </c>
      <c r="F3977" s="91">
        <v>9100.67</v>
      </c>
      <c r="G3977" s="92">
        <f t="shared" si="205"/>
        <v>374378.74999999796</v>
      </c>
      <c r="H3977" s="170"/>
      <c r="I3977" s="94">
        <f t="shared" si="207"/>
        <v>9100.67</v>
      </c>
      <c r="J3977" s="115">
        <f t="shared" si="206"/>
        <v>45657</v>
      </c>
      <c r="K3977" s="116" t="s">
        <v>1866</v>
      </c>
    </row>
    <row r="3978" spans="1:11" x14ac:dyDescent="0.15">
      <c r="A3978" s="7" t="s">
        <v>2619</v>
      </c>
      <c r="B3978" s="66">
        <v>45628</v>
      </c>
      <c r="C3978" s="113" t="s">
        <v>1995</v>
      </c>
      <c r="D3978" s="126" t="s">
        <v>4840</v>
      </c>
      <c r="E3978" s="91">
        <v>5400</v>
      </c>
      <c r="F3978" s="91">
        <v>0</v>
      </c>
      <c r="G3978" s="92">
        <f t="shared" si="205"/>
        <v>368978.74999999796</v>
      </c>
      <c r="H3978" s="170"/>
      <c r="I3978" s="94">
        <f t="shared" si="207"/>
        <v>-5400</v>
      </c>
      <c r="J3978" s="115">
        <f t="shared" si="206"/>
        <v>45657</v>
      </c>
      <c r="K3978" s="116" t="s">
        <v>13</v>
      </c>
    </row>
    <row r="3979" spans="1:11" x14ac:dyDescent="0.15">
      <c r="A3979" s="7" t="s">
        <v>2620</v>
      </c>
      <c r="B3979" s="66">
        <v>45628</v>
      </c>
      <c r="C3979" s="113" t="s">
        <v>4841</v>
      </c>
      <c r="D3979" s="126" t="s">
        <v>4842</v>
      </c>
      <c r="E3979" s="91">
        <v>717.6</v>
      </c>
      <c r="F3979" s="91">
        <v>0</v>
      </c>
      <c r="G3979" s="92">
        <f t="shared" si="205"/>
        <v>368261.14999999799</v>
      </c>
      <c r="H3979" s="170"/>
      <c r="I3979" s="94">
        <f t="shared" si="207"/>
        <v>-717.6</v>
      </c>
      <c r="J3979" s="115">
        <f t="shared" si="206"/>
        <v>45657</v>
      </c>
      <c r="K3979" s="116" t="s">
        <v>1874</v>
      </c>
    </row>
    <row r="3980" spans="1:11" x14ac:dyDescent="0.15">
      <c r="A3980" s="7" t="s">
        <v>2620</v>
      </c>
      <c r="B3980" s="66">
        <v>45628</v>
      </c>
      <c r="C3980" s="113" t="s">
        <v>2122</v>
      </c>
      <c r="D3980" s="126" t="s">
        <v>4843</v>
      </c>
      <c r="E3980" s="91">
        <v>0</v>
      </c>
      <c r="F3980" s="91">
        <v>615.22</v>
      </c>
      <c r="G3980" s="92">
        <f t="shared" si="205"/>
        <v>368876.36999999796</v>
      </c>
      <c r="H3980" s="170"/>
      <c r="I3980" s="94">
        <f t="shared" si="207"/>
        <v>615.22</v>
      </c>
      <c r="J3980" s="115">
        <f t="shared" si="206"/>
        <v>45657</v>
      </c>
      <c r="K3980" s="116" t="s">
        <v>2175</v>
      </c>
    </row>
    <row r="3981" spans="1:11" x14ac:dyDescent="0.15">
      <c r="A3981" s="7" t="s">
        <v>2620</v>
      </c>
      <c r="B3981" s="66">
        <v>45628</v>
      </c>
      <c r="C3981" s="113" t="s">
        <v>1870</v>
      </c>
      <c r="D3981" s="126"/>
      <c r="E3981" s="91">
        <v>541.92999999999995</v>
      </c>
      <c r="F3981" s="91">
        <v>0</v>
      </c>
      <c r="G3981" s="92">
        <f t="shared" si="205"/>
        <v>368334.43999999797</v>
      </c>
      <c r="H3981" s="170"/>
      <c r="I3981" s="94">
        <f t="shared" si="207"/>
        <v>-541.92999999999995</v>
      </c>
      <c r="J3981" s="115">
        <f t="shared" si="206"/>
        <v>45657</v>
      </c>
      <c r="K3981" s="116" t="s">
        <v>1866</v>
      </c>
    </row>
    <row r="3982" spans="1:11" x14ac:dyDescent="0.15">
      <c r="A3982" s="7" t="s">
        <v>2622</v>
      </c>
      <c r="B3982" s="66">
        <v>45628</v>
      </c>
      <c r="C3982" s="113" t="s">
        <v>1892</v>
      </c>
      <c r="D3982" s="126" t="s">
        <v>1893</v>
      </c>
      <c r="E3982" s="91">
        <v>14609</v>
      </c>
      <c r="F3982" s="91">
        <v>0</v>
      </c>
      <c r="G3982" s="92">
        <f t="shared" si="205"/>
        <v>353725.43999999797</v>
      </c>
      <c r="H3982" s="170"/>
      <c r="I3982" s="94">
        <f t="shared" si="207"/>
        <v>-14609</v>
      </c>
      <c r="J3982" s="115">
        <f t="shared" si="206"/>
        <v>45657</v>
      </c>
      <c r="K3982" s="116" t="s">
        <v>1878</v>
      </c>
    </row>
    <row r="3983" spans="1:11" x14ac:dyDescent="0.15">
      <c r="A3983" s="7" t="s">
        <v>2622</v>
      </c>
      <c r="B3983" s="66">
        <v>45629</v>
      </c>
      <c r="C3983" s="113" t="s">
        <v>4844</v>
      </c>
      <c r="D3983" s="126" t="s">
        <v>4845</v>
      </c>
      <c r="E3983" s="91">
        <v>0</v>
      </c>
      <c r="F3983" s="91">
        <v>1100</v>
      </c>
      <c r="G3983" s="92">
        <f t="shared" si="205"/>
        <v>354825.43999999797</v>
      </c>
      <c r="H3983" s="170"/>
      <c r="I3983" s="94">
        <f t="shared" si="207"/>
        <v>1100</v>
      </c>
      <c r="J3983" s="115">
        <f t="shared" si="206"/>
        <v>45657</v>
      </c>
      <c r="K3983" s="116" t="s">
        <v>1866</v>
      </c>
    </row>
    <row r="3984" spans="1:11" x14ac:dyDescent="0.15">
      <c r="A3984" s="7" t="s">
        <v>2622</v>
      </c>
      <c r="B3984" s="66">
        <v>45629</v>
      </c>
      <c r="C3984" s="113" t="s">
        <v>4709</v>
      </c>
      <c r="D3984" s="126" t="s">
        <v>4710</v>
      </c>
      <c r="E3984" s="91">
        <v>0</v>
      </c>
      <c r="F3984" s="91">
        <v>500</v>
      </c>
      <c r="G3984" s="92">
        <f t="shared" si="205"/>
        <v>355325.43999999797</v>
      </c>
      <c r="H3984" s="170"/>
      <c r="I3984" s="94">
        <f t="shared" si="207"/>
        <v>500</v>
      </c>
      <c r="J3984" s="115">
        <f t="shared" si="206"/>
        <v>45657</v>
      </c>
      <c r="K3984" s="116" t="s">
        <v>1873</v>
      </c>
    </row>
    <row r="3985" spans="1:11" x14ac:dyDescent="0.15">
      <c r="A3985" s="7" t="s">
        <v>2619</v>
      </c>
      <c r="B3985" s="66">
        <v>45629</v>
      </c>
      <c r="C3985" s="113" t="s">
        <v>1962</v>
      </c>
      <c r="D3985" s="126" t="s">
        <v>4846</v>
      </c>
      <c r="E3985" s="91">
        <v>0</v>
      </c>
      <c r="F3985" s="91">
        <v>2400</v>
      </c>
      <c r="G3985" s="92">
        <f t="shared" si="205"/>
        <v>357725.43999999797</v>
      </c>
      <c r="H3985" s="170"/>
      <c r="I3985" s="94">
        <f t="shared" si="207"/>
        <v>2400</v>
      </c>
      <c r="J3985" s="115">
        <f t="shared" si="206"/>
        <v>45657</v>
      </c>
      <c r="K3985" s="116" t="s">
        <v>1866</v>
      </c>
    </row>
    <row r="3986" spans="1:11" x14ac:dyDescent="0.15">
      <c r="A3986" s="7" t="s">
        <v>2619</v>
      </c>
      <c r="B3986" s="66">
        <v>45629</v>
      </c>
      <c r="C3986" s="113" t="s">
        <v>2111</v>
      </c>
      <c r="D3986" s="126" t="s">
        <v>4847</v>
      </c>
      <c r="E3986" s="91">
        <v>0</v>
      </c>
      <c r="F3986" s="91">
        <v>8500</v>
      </c>
      <c r="G3986" s="92">
        <f t="shared" si="205"/>
        <v>366225.43999999797</v>
      </c>
      <c r="H3986" s="170"/>
      <c r="I3986" s="94">
        <f t="shared" si="207"/>
        <v>8500</v>
      </c>
      <c r="J3986" s="115">
        <f t="shared" si="206"/>
        <v>45657</v>
      </c>
      <c r="K3986" s="116" t="s">
        <v>1866</v>
      </c>
    </row>
    <row r="3987" spans="1:11" x14ac:dyDescent="0.15">
      <c r="A3987" s="7" t="s">
        <v>2619</v>
      </c>
      <c r="B3987" s="66">
        <v>45629</v>
      </c>
      <c r="C3987" s="113" t="s">
        <v>1964</v>
      </c>
      <c r="D3987" s="126" t="s">
        <v>4848</v>
      </c>
      <c r="E3987" s="91">
        <v>0</v>
      </c>
      <c r="F3987" s="91">
        <v>2250</v>
      </c>
      <c r="G3987" s="92">
        <f t="shared" si="205"/>
        <v>368475.43999999797</v>
      </c>
      <c r="H3987" s="170"/>
      <c r="I3987" s="94">
        <f t="shared" si="207"/>
        <v>2250</v>
      </c>
      <c r="J3987" s="115">
        <f t="shared" si="206"/>
        <v>45657</v>
      </c>
      <c r="K3987" s="116" t="s">
        <v>1866</v>
      </c>
    </row>
    <row r="3988" spans="1:11" x14ac:dyDescent="0.15">
      <c r="A3988" s="7" t="s">
        <v>2619</v>
      </c>
      <c r="B3988" s="66">
        <v>45629</v>
      </c>
      <c r="C3988" s="113" t="s">
        <v>2887</v>
      </c>
      <c r="D3988" s="126" t="s">
        <v>4849</v>
      </c>
      <c r="E3988" s="91">
        <v>0</v>
      </c>
      <c r="F3988" s="91">
        <v>2220</v>
      </c>
      <c r="G3988" s="92">
        <f t="shared" si="205"/>
        <v>370695.43999999797</v>
      </c>
      <c r="H3988" s="170"/>
      <c r="I3988" s="94">
        <f t="shared" si="207"/>
        <v>2220</v>
      </c>
      <c r="J3988" s="115">
        <f t="shared" si="206"/>
        <v>45657</v>
      </c>
      <c r="K3988" s="116" t="s">
        <v>1866</v>
      </c>
    </row>
    <row r="3989" spans="1:11" x14ac:dyDescent="0.15">
      <c r="A3989" s="7" t="s">
        <v>2619</v>
      </c>
      <c r="B3989" s="66">
        <v>45629</v>
      </c>
      <c r="C3989" s="113" t="s">
        <v>2723</v>
      </c>
      <c r="D3989" s="126" t="s">
        <v>4850</v>
      </c>
      <c r="E3989" s="91">
        <v>0</v>
      </c>
      <c r="F3989" s="91">
        <v>1500</v>
      </c>
      <c r="G3989" s="92">
        <f t="shared" si="205"/>
        <v>372195.43999999797</v>
      </c>
      <c r="H3989" s="170"/>
      <c r="I3989" s="94">
        <f t="shared" si="207"/>
        <v>1500</v>
      </c>
      <c r="J3989" s="115">
        <f t="shared" si="206"/>
        <v>45657</v>
      </c>
      <c r="K3989" s="116" t="s">
        <v>1866</v>
      </c>
    </row>
    <row r="3990" spans="1:11" x14ac:dyDescent="0.15">
      <c r="A3990" s="7" t="s">
        <v>2619</v>
      </c>
      <c r="B3990" s="66">
        <v>45629</v>
      </c>
      <c r="C3990" s="113" t="s">
        <v>2723</v>
      </c>
      <c r="D3990" s="126" t="s">
        <v>4851</v>
      </c>
      <c r="E3990" s="91">
        <v>0</v>
      </c>
      <c r="F3990" s="91">
        <v>1103.82</v>
      </c>
      <c r="G3990" s="92">
        <f t="shared" si="205"/>
        <v>373299.25999999797</v>
      </c>
      <c r="H3990" s="170"/>
      <c r="I3990" s="94">
        <f t="shared" si="207"/>
        <v>1103.82</v>
      </c>
      <c r="J3990" s="115">
        <f t="shared" si="206"/>
        <v>45657</v>
      </c>
      <c r="K3990" s="116" t="s">
        <v>1868</v>
      </c>
    </row>
    <row r="3991" spans="1:11" x14ac:dyDescent="0.15">
      <c r="A3991" s="7" t="s">
        <v>2619</v>
      </c>
      <c r="B3991" s="66">
        <v>45629</v>
      </c>
      <c r="C3991" s="113" t="s">
        <v>2922</v>
      </c>
      <c r="D3991" s="126" t="s">
        <v>4852</v>
      </c>
      <c r="E3991" s="91">
        <v>0</v>
      </c>
      <c r="F3991" s="91">
        <v>1500</v>
      </c>
      <c r="G3991" s="92">
        <f t="shared" si="205"/>
        <v>374799.25999999797</v>
      </c>
      <c r="H3991" s="170"/>
      <c r="I3991" s="94">
        <f t="shared" si="207"/>
        <v>1500</v>
      </c>
      <c r="J3991" s="115">
        <f t="shared" si="206"/>
        <v>45657</v>
      </c>
      <c r="K3991" s="116" t="s">
        <v>1866</v>
      </c>
    </row>
    <row r="3992" spans="1:11" x14ac:dyDescent="0.15">
      <c r="A3992" s="7" t="s">
        <v>2619</v>
      </c>
      <c r="B3992" s="66">
        <v>45629</v>
      </c>
      <c r="C3992" s="113" t="s">
        <v>2628</v>
      </c>
      <c r="D3992" s="126" t="s">
        <v>4853</v>
      </c>
      <c r="E3992" s="91">
        <v>0</v>
      </c>
      <c r="F3992" s="91">
        <v>1600</v>
      </c>
      <c r="G3992" s="92">
        <f t="shared" si="205"/>
        <v>376399.25999999797</v>
      </c>
      <c r="H3992" s="170"/>
      <c r="I3992" s="94">
        <f t="shared" si="207"/>
        <v>1600</v>
      </c>
      <c r="J3992" s="115">
        <f t="shared" si="206"/>
        <v>45657</v>
      </c>
      <c r="K3992" s="116" t="s">
        <v>1866</v>
      </c>
    </row>
    <row r="3993" spans="1:11" x14ac:dyDescent="0.15">
      <c r="A3993" s="7" t="s">
        <v>2619</v>
      </c>
      <c r="B3993" s="66">
        <v>45629</v>
      </c>
      <c r="C3993" s="113" t="s">
        <v>2115</v>
      </c>
      <c r="D3993" s="126" t="s">
        <v>4854</v>
      </c>
      <c r="E3993" s="91">
        <v>0</v>
      </c>
      <c r="F3993" s="91">
        <v>2256.0700000000002</v>
      </c>
      <c r="G3993" s="92">
        <f t="shared" si="205"/>
        <v>378655.32999999798</v>
      </c>
      <c r="H3993" s="170"/>
      <c r="I3993" s="94">
        <f t="shared" si="207"/>
        <v>2256.0700000000002</v>
      </c>
      <c r="J3993" s="115">
        <f t="shared" si="206"/>
        <v>45657</v>
      </c>
      <c r="K3993" s="116" t="s">
        <v>1866</v>
      </c>
    </row>
    <row r="3994" spans="1:11" x14ac:dyDescent="0.15">
      <c r="A3994" s="7" t="s">
        <v>2619</v>
      </c>
      <c r="B3994" s="66">
        <v>45629</v>
      </c>
      <c r="C3994" s="113" t="s">
        <v>2625</v>
      </c>
      <c r="D3994" s="126" t="s">
        <v>4855</v>
      </c>
      <c r="E3994" s="91">
        <v>0</v>
      </c>
      <c r="F3994" s="91">
        <v>600</v>
      </c>
      <c r="G3994" s="92">
        <f t="shared" si="205"/>
        <v>379255.32999999798</v>
      </c>
      <c r="H3994" s="170"/>
      <c r="I3994" s="94">
        <f t="shared" si="207"/>
        <v>600</v>
      </c>
      <c r="J3994" s="115">
        <f t="shared" si="206"/>
        <v>45657</v>
      </c>
      <c r="K3994" s="116" t="s">
        <v>1866</v>
      </c>
    </row>
    <row r="3995" spans="1:11" x14ac:dyDescent="0.15">
      <c r="A3995" s="7" t="s">
        <v>2619</v>
      </c>
      <c r="B3995" s="66">
        <v>45629</v>
      </c>
      <c r="C3995" s="113" t="s">
        <v>1978</v>
      </c>
      <c r="D3995" s="126" t="s">
        <v>4856</v>
      </c>
      <c r="E3995" s="91">
        <v>0</v>
      </c>
      <c r="F3995" s="91">
        <v>5000</v>
      </c>
      <c r="G3995" s="92">
        <f t="shared" si="205"/>
        <v>384255.32999999798</v>
      </c>
      <c r="H3995" s="170"/>
      <c r="I3995" s="94">
        <f t="shared" si="207"/>
        <v>5000</v>
      </c>
      <c r="J3995" s="115">
        <f t="shared" si="206"/>
        <v>45657</v>
      </c>
      <c r="K3995" s="116" t="s">
        <v>1866</v>
      </c>
    </row>
    <row r="3996" spans="1:11" x14ac:dyDescent="0.15">
      <c r="A3996" s="7" t="s">
        <v>2619</v>
      </c>
      <c r="B3996" s="66">
        <v>45629</v>
      </c>
      <c r="C3996" s="113" t="s">
        <v>4610</v>
      </c>
      <c r="D3996" s="126" t="s">
        <v>4857</v>
      </c>
      <c r="E3996" s="91">
        <v>0</v>
      </c>
      <c r="F3996" s="91">
        <v>200</v>
      </c>
      <c r="G3996" s="92">
        <f t="shared" si="205"/>
        <v>384455.32999999798</v>
      </c>
      <c r="H3996" s="170"/>
      <c r="I3996" s="94">
        <f t="shared" si="207"/>
        <v>200</v>
      </c>
      <c r="J3996" s="115">
        <f t="shared" si="206"/>
        <v>45657</v>
      </c>
      <c r="K3996" s="116" t="s">
        <v>1866</v>
      </c>
    </row>
    <row r="3997" spans="1:11" x14ac:dyDescent="0.15">
      <c r="A3997" s="7" t="s">
        <v>2619</v>
      </c>
      <c r="B3997" s="66">
        <v>45629</v>
      </c>
      <c r="C3997" s="113" t="s">
        <v>3577</v>
      </c>
      <c r="D3997" s="126" t="s">
        <v>4858</v>
      </c>
      <c r="E3997" s="91">
        <v>0</v>
      </c>
      <c r="F3997" s="91">
        <v>1041.79</v>
      </c>
      <c r="G3997" s="92">
        <f t="shared" si="205"/>
        <v>385497.11999999796</v>
      </c>
      <c r="H3997" s="170"/>
      <c r="I3997" s="94">
        <f t="shared" si="207"/>
        <v>1041.79</v>
      </c>
      <c r="J3997" s="115">
        <f t="shared" si="206"/>
        <v>45657</v>
      </c>
      <c r="K3997" s="116" t="s">
        <v>1866</v>
      </c>
    </row>
    <row r="3998" spans="1:11" x14ac:dyDescent="0.15">
      <c r="A3998" s="7" t="s">
        <v>2619</v>
      </c>
      <c r="B3998" s="66">
        <v>45630</v>
      </c>
      <c r="C3998" s="113" t="s">
        <v>4788</v>
      </c>
      <c r="D3998" s="126" t="s">
        <v>4790</v>
      </c>
      <c r="E3998" s="91">
        <v>0</v>
      </c>
      <c r="F3998" s="91">
        <v>150</v>
      </c>
      <c r="G3998" s="92">
        <f t="shared" si="205"/>
        <v>385647.11999999796</v>
      </c>
      <c r="H3998" s="170"/>
      <c r="I3998" s="94">
        <f t="shared" si="207"/>
        <v>150</v>
      </c>
      <c r="J3998" s="115">
        <f t="shared" si="206"/>
        <v>45657</v>
      </c>
      <c r="K3998" s="116" t="s">
        <v>1866</v>
      </c>
    </row>
    <row r="3999" spans="1:11" x14ac:dyDescent="0.15">
      <c r="A3999" s="7" t="s">
        <v>2619</v>
      </c>
      <c r="B3999" s="66">
        <v>45630</v>
      </c>
      <c r="C3999" s="113" t="s">
        <v>4788</v>
      </c>
      <c r="D3999" s="126" t="s">
        <v>4859</v>
      </c>
      <c r="E3999" s="91">
        <v>0</v>
      </c>
      <c r="F3999" s="91">
        <v>600</v>
      </c>
      <c r="G3999" s="92">
        <f t="shared" si="205"/>
        <v>386247.11999999796</v>
      </c>
      <c r="H3999" s="170"/>
      <c r="I3999" s="94">
        <f t="shared" si="207"/>
        <v>600</v>
      </c>
      <c r="J3999" s="115">
        <f t="shared" si="206"/>
        <v>45657</v>
      </c>
      <c r="K3999" s="116" t="s">
        <v>1866</v>
      </c>
    </row>
    <row r="4000" spans="1:11" x14ac:dyDescent="0.15">
      <c r="A4000" s="7" t="s">
        <v>2619</v>
      </c>
      <c r="B4000" s="66">
        <v>45630</v>
      </c>
      <c r="C4000" s="113" t="s">
        <v>3526</v>
      </c>
      <c r="D4000" s="126"/>
      <c r="E4000" s="91">
        <v>0</v>
      </c>
      <c r="F4000" s="91">
        <v>2531.11</v>
      </c>
      <c r="G4000" s="92">
        <f t="shared" si="205"/>
        <v>388778.22999999794</v>
      </c>
      <c r="H4000" s="170"/>
      <c r="I4000" s="94">
        <f t="shared" si="207"/>
        <v>2531.11</v>
      </c>
      <c r="J4000" s="115">
        <f t="shared" si="206"/>
        <v>45657</v>
      </c>
      <c r="K4000" s="116" t="s">
        <v>1866</v>
      </c>
    </row>
    <row r="4001" spans="1:11" x14ac:dyDescent="0.15">
      <c r="A4001" s="7" t="s">
        <v>2619</v>
      </c>
      <c r="B4001" s="66">
        <v>45631</v>
      </c>
      <c r="C4001" s="113" t="s">
        <v>2195</v>
      </c>
      <c r="D4001" s="126" t="s">
        <v>4860</v>
      </c>
      <c r="E4001" s="91">
        <v>0</v>
      </c>
      <c r="F4001" s="91">
        <v>3138.26</v>
      </c>
      <c r="G4001" s="92">
        <f t="shared" si="205"/>
        <v>391916.48999999795</v>
      </c>
      <c r="H4001" s="170"/>
      <c r="I4001" s="94">
        <f t="shared" si="207"/>
        <v>3138.26</v>
      </c>
      <c r="J4001" s="115">
        <f t="shared" si="206"/>
        <v>45657</v>
      </c>
      <c r="K4001" s="116" t="s">
        <v>1868</v>
      </c>
    </row>
    <row r="4002" spans="1:11" x14ac:dyDescent="0.15">
      <c r="A4002" s="7" t="s">
        <v>2622</v>
      </c>
      <c r="B4002" s="66">
        <v>45631</v>
      </c>
      <c r="C4002" s="113" t="s">
        <v>3408</v>
      </c>
      <c r="D4002" s="126" t="s">
        <v>4861</v>
      </c>
      <c r="E4002" s="91">
        <v>4950</v>
      </c>
      <c r="F4002" s="91">
        <v>0</v>
      </c>
      <c r="G4002" s="92">
        <f t="shared" si="205"/>
        <v>386966.48999999795</v>
      </c>
      <c r="H4002" s="170"/>
      <c r="I4002" s="94">
        <f t="shared" si="207"/>
        <v>-4950</v>
      </c>
      <c r="J4002" s="115">
        <f t="shared" si="206"/>
        <v>45657</v>
      </c>
      <c r="K4002" s="116" t="s">
        <v>1875</v>
      </c>
    </row>
    <row r="4003" spans="1:11" x14ac:dyDescent="0.15">
      <c r="A4003" s="7" t="s">
        <v>2622</v>
      </c>
      <c r="B4003" s="66">
        <v>45631</v>
      </c>
      <c r="C4003" s="113" t="s">
        <v>3854</v>
      </c>
      <c r="D4003" s="126" t="s">
        <v>4862</v>
      </c>
      <c r="E4003" s="91">
        <v>825.6</v>
      </c>
      <c r="F4003" s="91">
        <v>0</v>
      </c>
      <c r="G4003" s="92">
        <f t="shared" si="205"/>
        <v>386140.88999999798</v>
      </c>
      <c r="H4003" s="170"/>
      <c r="I4003" s="94">
        <f t="shared" si="207"/>
        <v>-825.6</v>
      </c>
      <c r="J4003" s="115">
        <f t="shared" si="206"/>
        <v>45657</v>
      </c>
      <c r="K4003" s="116" t="s">
        <v>13</v>
      </c>
    </row>
    <row r="4004" spans="1:11" x14ac:dyDescent="0.15">
      <c r="A4004" s="7" t="s">
        <v>2622</v>
      </c>
      <c r="B4004" s="66">
        <v>45631</v>
      </c>
      <c r="C4004" s="113" t="s">
        <v>4360</v>
      </c>
      <c r="D4004" s="126" t="s">
        <v>4863</v>
      </c>
      <c r="E4004" s="91">
        <v>4586.84</v>
      </c>
      <c r="F4004" s="91">
        <v>0</v>
      </c>
      <c r="G4004" s="92">
        <f t="shared" si="205"/>
        <v>381554.04999999795</v>
      </c>
      <c r="H4004" s="170"/>
      <c r="I4004" s="94">
        <f t="shared" si="207"/>
        <v>-4586.84</v>
      </c>
      <c r="J4004" s="115">
        <f t="shared" si="206"/>
        <v>45657</v>
      </c>
      <c r="K4004" s="116" t="s">
        <v>1880</v>
      </c>
    </row>
    <row r="4005" spans="1:11" x14ac:dyDescent="0.15">
      <c r="A4005" s="7" t="s">
        <v>2622</v>
      </c>
      <c r="B4005" s="66">
        <v>45631</v>
      </c>
      <c r="C4005" s="113" t="s">
        <v>4360</v>
      </c>
      <c r="D4005" s="126" t="s">
        <v>4864</v>
      </c>
      <c r="E4005" s="91">
        <v>1679.36</v>
      </c>
      <c r="F4005" s="91">
        <v>0</v>
      </c>
      <c r="G4005" s="92">
        <f t="shared" si="205"/>
        <v>379874.68999999797</v>
      </c>
      <c r="H4005" s="170"/>
      <c r="I4005" s="94">
        <f t="shared" si="207"/>
        <v>-1679.36</v>
      </c>
      <c r="J4005" s="115">
        <f t="shared" si="206"/>
        <v>45657</v>
      </c>
      <c r="K4005" s="116" t="s">
        <v>1880</v>
      </c>
    </row>
    <row r="4006" spans="1:11" x14ac:dyDescent="0.15">
      <c r="A4006" s="7" t="s">
        <v>2620</v>
      </c>
      <c r="B4006" s="66">
        <v>45632</v>
      </c>
      <c r="C4006" s="113" t="s">
        <v>1905</v>
      </c>
      <c r="D4006" s="126" t="s">
        <v>4865</v>
      </c>
      <c r="E4006" s="91">
        <v>3448.06</v>
      </c>
      <c r="F4006" s="91">
        <v>0</v>
      </c>
      <c r="G4006" s="92">
        <f t="shared" si="205"/>
        <v>376426.62999999797</v>
      </c>
      <c r="H4006" s="170"/>
      <c r="I4006" s="94">
        <f t="shared" si="207"/>
        <v>-3448.06</v>
      </c>
      <c r="J4006" s="115">
        <f t="shared" si="206"/>
        <v>45657</v>
      </c>
      <c r="K4006" s="116" t="s">
        <v>1882</v>
      </c>
    </row>
    <row r="4007" spans="1:11" x14ac:dyDescent="0.15">
      <c r="A4007" s="7" t="s">
        <v>2620</v>
      </c>
      <c r="B4007" s="66">
        <v>45632</v>
      </c>
      <c r="C4007" s="113" t="s">
        <v>1905</v>
      </c>
      <c r="D4007" s="126" t="s">
        <v>4866</v>
      </c>
      <c r="E4007" s="91">
        <v>4220.6000000000004</v>
      </c>
      <c r="F4007" s="91">
        <v>0</v>
      </c>
      <c r="G4007" s="92">
        <f t="shared" si="205"/>
        <v>372206.02999999799</v>
      </c>
      <c r="H4007" s="170"/>
      <c r="I4007" s="94">
        <f t="shared" si="207"/>
        <v>-4220.6000000000004</v>
      </c>
      <c r="J4007" s="115">
        <f t="shared" si="206"/>
        <v>45657</v>
      </c>
      <c r="K4007" s="116" t="s">
        <v>1882</v>
      </c>
    </row>
    <row r="4008" spans="1:11" x14ac:dyDescent="0.15">
      <c r="A4008" s="7" t="s">
        <v>2620</v>
      </c>
      <c r="B4008" s="66">
        <v>45632</v>
      </c>
      <c r="C4008" s="113" t="s">
        <v>1905</v>
      </c>
      <c r="D4008" s="126" t="s">
        <v>4867</v>
      </c>
      <c r="E4008" s="91">
        <v>3537.05</v>
      </c>
      <c r="F4008" s="91">
        <v>0</v>
      </c>
      <c r="G4008" s="92">
        <f t="shared" ref="G4008:G4071" si="208">G4007+F4008-E4008</f>
        <v>368668.979999998</v>
      </c>
      <c r="H4008" s="170"/>
      <c r="I4008" s="94">
        <f t="shared" si="207"/>
        <v>-3537.05</v>
      </c>
      <c r="J4008" s="115">
        <f t="shared" ref="J4008:J4071" si="209">EOMONTH(B4008,0)</f>
        <v>45657</v>
      </c>
      <c r="K4008" s="116" t="s">
        <v>1882</v>
      </c>
    </row>
    <row r="4009" spans="1:11" x14ac:dyDescent="0.15">
      <c r="A4009" s="7" t="s">
        <v>2620</v>
      </c>
      <c r="B4009" s="66">
        <v>45632</v>
      </c>
      <c r="C4009" s="113" t="s">
        <v>1905</v>
      </c>
      <c r="D4009" s="126" t="s">
        <v>4868</v>
      </c>
      <c r="E4009" s="91">
        <v>4073.95</v>
      </c>
      <c r="F4009" s="91">
        <v>0</v>
      </c>
      <c r="G4009" s="92">
        <f t="shared" si="208"/>
        <v>364595.02999999799</v>
      </c>
      <c r="H4009" s="170"/>
      <c r="I4009" s="94">
        <f t="shared" si="207"/>
        <v>-4073.95</v>
      </c>
      <c r="J4009" s="115">
        <f t="shared" si="209"/>
        <v>45657</v>
      </c>
      <c r="K4009" s="116" t="s">
        <v>1882</v>
      </c>
    </row>
    <row r="4010" spans="1:11" x14ac:dyDescent="0.15">
      <c r="A4010" s="7" t="s">
        <v>2620</v>
      </c>
      <c r="B4010" s="66">
        <v>45632</v>
      </c>
      <c r="C4010" s="113" t="s">
        <v>1909</v>
      </c>
      <c r="D4010" s="126" t="s">
        <v>4869</v>
      </c>
      <c r="E4010" s="91">
        <v>68.7</v>
      </c>
      <c r="F4010" s="91">
        <v>0</v>
      </c>
      <c r="G4010" s="92">
        <f t="shared" si="208"/>
        <v>364526.32999999798</v>
      </c>
      <c r="H4010" s="170"/>
      <c r="I4010" s="94">
        <f t="shared" si="207"/>
        <v>-68.7</v>
      </c>
      <c r="J4010" s="115">
        <f t="shared" si="209"/>
        <v>45657</v>
      </c>
      <c r="K4010" s="116" t="s">
        <v>1882</v>
      </c>
    </row>
    <row r="4011" spans="1:11" x14ac:dyDescent="0.15">
      <c r="A4011" s="7" t="s">
        <v>2620</v>
      </c>
      <c r="B4011" s="66">
        <v>45632</v>
      </c>
      <c r="C4011" s="113" t="s">
        <v>1905</v>
      </c>
      <c r="D4011" s="126" t="s">
        <v>4870</v>
      </c>
      <c r="E4011" s="91">
        <v>79.44</v>
      </c>
      <c r="F4011" s="91">
        <v>0</v>
      </c>
      <c r="G4011" s="92">
        <f t="shared" si="208"/>
        <v>364446.88999999798</v>
      </c>
      <c r="H4011" s="170"/>
      <c r="I4011" s="94">
        <f t="shared" si="207"/>
        <v>-79.44</v>
      </c>
      <c r="J4011" s="115">
        <f t="shared" si="209"/>
        <v>45657</v>
      </c>
      <c r="K4011" s="116" t="s">
        <v>1882</v>
      </c>
    </row>
    <row r="4012" spans="1:11" x14ac:dyDescent="0.15">
      <c r="A4012" s="7" t="s">
        <v>2620</v>
      </c>
      <c r="B4012" s="66">
        <v>45632</v>
      </c>
      <c r="C4012" s="113" t="s">
        <v>1912</v>
      </c>
      <c r="D4012" s="126" t="s">
        <v>4871</v>
      </c>
      <c r="E4012" s="91">
        <v>5835.46</v>
      </c>
      <c r="F4012" s="91">
        <v>0</v>
      </c>
      <c r="G4012" s="92">
        <f t="shared" si="208"/>
        <v>358611.42999999796</v>
      </c>
      <c r="H4012" s="170"/>
      <c r="I4012" s="94">
        <f t="shared" si="207"/>
        <v>-5835.46</v>
      </c>
      <c r="J4012" s="115">
        <f t="shared" si="209"/>
        <v>45657</v>
      </c>
      <c r="K4012" s="116" t="s">
        <v>1874</v>
      </c>
    </row>
    <row r="4013" spans="1:11" x14ac:dyDescent="0.15">
      <c r="A4013" s="7" t="s">
        <v>2620</v>
      </c>
      <c r="B4013" s="66">
        <v>45632</v>
      </c>
      <c r="C4013" s="113" t="s">
        <v>2144</v>
      </c>
      <c r="D4013" s="126" t="s">
        <v>4872</v>
      </c>
      <c r="E4013" s="91">
        <v>9600</v>
      </c>
      <c r="F4013" s="91">
        <v>0</v>
      </c>
      <c r="G4013" s="92">
        <f t="shared" si="208"/>
        <v>349011.42999999796</v>
      </c>
      <c r="H4013" s="170"/>
      <c r="I4013" s="94">
        <f t="shared" si="207"/>
        <v>-9600</v>
      </c>
      <c r="J4013" s="115">
        <f t="shared" si="209"/>
        <v>45657</v>
      </c>
      <c r="K4013" s="116" t="s">
        <v>1877</v>
      </c>
    </row>
    <row r="4014" spans="1:11" x14ac:dyDescent="0.15">
      <c r="A4014" s="7" t="s">
        <v>2620</v>
      </c>
      <c r="B4014" s="66">
        <v>45632</v>
      </c>
      <c r="C4014" s="113" t="s">
        <v>4538</v>
      </c>
      <c r="D4014" s="126" t="s">
        <v>4873</v>
      </c>
      <c r="E4014" s="91">
        <v>420</v>
      </c>
      <c r="F4014" s="91">
        <v>0</v>
      </c>
      <c r="G4014" s="92">
        <f t="shared" si="208"/>
        <v>348591.42999999796</v>
      </c>
      <c r="H4014" s="170"/>
      <c r="I4014" s="94">
        <f t="shared" si="207"/>
        <v>-420</v>
      </c>
      <c r="J4014" s="115">
        <f t="shared" si="209"/>
        <v>45657</v>
      </c>
      <c r="K4014" s="116" t="s">
        <v>1877</v>
      </c>
    </row>
    <row r="4015" spans="1:11" x14ac:dyDescent="0.15">
      <c r="A4015" s="7" t="s">
        <v>2620</v>
      </c>
      <c r="B4015" s="66">
        <v>45632</v>
      </c>
      <c r="C4015" s="113" t="s">
        <v>2153</v>
      </c>
      <c r="D4015" s="126" t="s">
        <v>4874</v>
      </c>
      <c r="E4015" s="91">
        <v>1177.6199999999999</v>
      </c>
      <c r="F4015" s="91">
        <v>0</v>
      </c>
      <c r="G4015" s="92">
        <f t="shared" si="208"/>
        <v>347413.80999999796</v>
      </c>
      <c r="H4015" s="170"/>
      <c r="I4015" s="94">
        <f t="shared" si="207"/>
        <v>-1177.6199999999999</v>
      </c>
      <c r="J4015" s="115">
        <f t="shared" si="209"/>
        <v>45657</v>
      </c>
      <c r="K4015" s="116" t="s">
        <v>1873</v>
      </c>
    </row>
    <row r="4016" spans="1:11" x14ac:dyDescent="0.15">
      <c r="A4016" s="7" t="s">
        <v>2620</v>
      </c>
      <c r="B4016" s="66">
        <v>45632</v>
      </c>
      <c r="C4016" s="113" t="s">
        <v>1912</v>
      </c>
      <c r="D4016" s="126" t="s">
        <v>4875</v>
      </c>
      <c r="E4016" s="91">
        <v>3588</v>
      </c>
      <c r="F4016" s="91">
        <v>0</v>
      </c>
      <c r="G4016" s="92">
        <f t="shared" si="208"/>
        <v>343825.80999999796</v>
      </c>
      <c r="H4016" s="170"/>
      <c r="I4016" s="94">
        <f t="shared" si="207"/>
        <v>-3588</v>
      </c>
      <c r="J4016" s="115">
        <f t="shared" si="209"/>
        <v>45657</v>
      </c>
      <c r="K4016" s="116" t="s">
        <v>1877</v>
      </c>
    </row>
    <row r="4017" spans="1:11" x14ac:dyDescent="0.15">
      <c r="A4017" s="7" t="s">
        <v>2619</v>
      </c>
      <c r="B4017" s="66">
        <v>45632</v>
      </c>
      <c r="C4017" s="113" t="s">
        <v>1991</v>
      </c>
      <c r="D4017" s="126" t="s">
        <v>4876</v>
      </c>
      <c r="E4017" s="91">
        <v>3000</v>
      </c>
      <c r="F4017" s="91">
        <v>0</v>
      </c>
      <c r="G4017" s="92">
        <f t="shared" si="208"/>
        <v>340825.80999999796</v>
      </c>
      <c r="H4017" s="170"/>
      <c r="I4017" s="94">
        <f t="shared" si="207"/>
        <v>-3000</v>
      </c>
      <c r="J4017" s="115">
        <f t="shared" si="209"/>
        <v>45657</v>
      </c>
      <c r="K4017" s="116" t="s">
        <v>13</v>
      </c>
    </row>
    <row r="4018" spans="1:11" x14ac:dyDescent="0.15">
      <c r="A4018" s="7" t="s">
        <v>2619</v>
      </c>
      <c r="B4018" s="66">
        <v>45635</v>
      </c>
      <c r="C4018" s="113" t="s">
        <v>2111</v>
      </c>
      <c r="D4018" s="126" t="s">
        <v>4877</v>
      </c>
      <c r="E4018" s="91">
        <v>0</v>
      </c>
      <c r="F4018" s="91">
        <v>3082.32</v>
      </c>
      <c r="G4018" s="92">
        <f t="shared" si="208"/>
        <v>343908.12999999797</v>
      </c>
      <c r="H4018" s="170"/>
      <c r="I4018" s="94">
        <f t="shared" si="207"/>
        <v>3082.32</v>
      </c>
      <c r="J4018" s="115">
        <f t="shared" si="209"/>
        <v>45657</v>
      </c>
      <c r="K4018" s="116" t="s">
        <v>1868</v>
      </c>
    </row>
    <row r="4019" spans="1:11" x14ac:dyDescent="0.15">
      <c r="A4019" s="7" t="s">
        <v>2619</v>
      </c>
      <c r="B4019" s="66">
        <v>45635</v>
      </c>
      <c r="C4019" s="113" t="s">
        <v>2073</v>
      </c>
      <c r="D4019" s="126" t="s">
        <v>4878</v>
      </c>
      <c r="E4019" s="91">
        <v>0</v>
      </c>
      <c r="F4019" s="91">
        <v>1500</v>
      </c>
      <c r="G4019" s="92">
        <f t="shared" si="208"/>
        <v>345408.12999999797</v>
      </c>
      <c r="H4019" s="170"/>
      <c r="I4019" s="94">
        <f t="shared" si="207"/>
        <v>1500</v>
      </c>
      <c r="J4019" s="115">
        <f t="shared" si="209"/>
        <v>45657</v>
      </c>
      <c r="K4019" s="116" t="s">
        <v>1866</v>
      </c>
    </row>
    <row r="4020" spans="1:11" x14ac:dyDescent="0.15">
      <c r="A4020" s="7" t="s">
        <v>2619</v>
      </c>
      <c r="B4020" s="66">
        <v>45636</v>
      </c>
      <c r="C4020" s="113" t="s">
        <v>1617</v>
      </c>
      <c r="D4020" s="126" t="s">
        <v>4879</v>
      </c>
      <c r="E4020" s="91">
        <v>7494</v>
      </c>
      <c r="F4020" s="91">
        <v>0</v>
      </c>
      <c r="G4020" s="92">
        <f t="shared" si="208"/>
        <v>337914.12999999797</v>
      </c>
      <c r="H4020" s="170"/>
      <c r="I4020" s="94">
        <f t="shared" si="207"/>
        <v>-7494</v>
      </c>
      <c r="J4020" s="115">
        <f t="shared" si="209"/>
        <v>45657</v>
      </c>
      <c r="K4020" s="116" t="s">
        <v>1871</v>
      </c>
    </row>
    <row r="4021" spans="1:11" x14ac:dyDescent="0.15">
      <c r="A4021" s="7" t="s">
        <v>2619</v>
      </c>
      <c r="B4021" s="66">
        <v>45636</v>
      </c>
      <c r="C4021" s="113" t="s">
        <v>1617</v>
      </c>
      <c r="D4021" s="126" t="s">
        <v>4880</v>
      </c>
      <c r="E4021" s="91">
        <v>3546</v>
      </c>
      <c r="F4021" s="91">
        <v>0</v>
      </c>
      <c r="G4021" s="92">
        <f t="shared" si="208"/>
        <v>334368.12999999797</v>
      </c>
      <c r="H4021" s="170"/>
      <c r="I4021" s="94">
        <f t="shared" si="207"/>
        <v>-3546</v>
      </c>
      <c r="J4021" s="115">
        <f t="shared" si="209"/>
        <v>45657</v>
      </c>
      <c r="K4021" s="116" t="s">
        <v>1871</v>
      </c>
    </row>
    <row r="4022" spans="1:11" x14ac:dyDescent="0.15">
      <c r="A4022" s="7" t="s">
        <v>2619</v>
      </c>
      <c r="B4022" s="66">
        <v>45636</v>
      </c>
      <c r="C4022" s="113" t="s">
        <v>1617</v>
      </c>
      <c r="D4022" s="126" t="s">
        <v>4881</v>
      </c>
      <c r="E4022" s="91">
        <v>6042</v>
      </c>
      <c r="F4022" s="91">
        <v>0</v>
      </c>
      <c r="G4022" s="92">
        <f t="shared" si="208"/>
        <v>328326.12999999797</v>
      </c>
      <c r="H4022" s="170"/>
      <c r="I4022" s="94">
        <f t="shared" si="207"/>
        <v>-6042</v>
      </c>
      <c r="J4022" s="115">
        <f t="shared" si="209"/>
        <v>45657</v>
      </c>
      <c r="K4022" s="116" t="s">
        <v>1871</v>
      </c>
    </row>
    <row r="4023" spans="1:11" x14ac:dyDescent="0.15">
      <c r="A4023" s="7" t="s">
        <v>2619</v>
      </c>
      <c r="B4023" s="66">
        <v>45636</v>
      </c>
      <c r="C4023" s="113" t="s">
        <v>2066</v>
      </c>
      <c r="D4023" s="126" t="s">
        <v>4882</v>
      </c>
      <c r="E4023" s="91">
        <v>0</v>
      </c>
      <c r="F4023" s="91">
        <v>6450</v>
      </c>
      <c r="G4023" s="92">
        <f t="shared" si="208"/>
        <v>334776.12999999797</v>
      </c>
      <c r="H4023" s="170"/>
      <c r="I4023" s="94">
        <f t="shared" si="207"/>
        <v>6450</v>
      </c>
      <c r="J4023" s="115">
        <f t="shared" si="209"/>
        <v>45657</v>
      </c>
      <c r="K4023" s="116" t="s">
        <v>1866</v>
      </c>
    </row>
    <row r="4024" spans="1:11" x14ac:dyDescent="0.15">
      <c r="A4024" s="7" t="s">
        <v>2620</v>
      </c>
      <c r="B4024" s="66">
        <v>45636</v>
      </c>
      <c r="C4024" s="113" t="s">
        <v>2651</v>
      </c>
      <c r="D4024" s="126" t="s">
        <v>3086</v>
      </c>
      <c r="E4024" s="91">
        <v>500</v>
      </c>
      <c r="F4024" s="91">
        <v>0</v>
      </c>
      <c r="G4024" s="92">
        <f t="shared" si="208"/>
        <v>334276.12999999797</v>
      </c>
      <c r="H4024" s="170"/>
      <c r="I4024" s="94">
        <f t="shared" si="207"/>
        <v>-500</v>
      </c>
      <c r="J4024" s="115">
        <f t="shared" si="209"/>
        <v>45657</v>
      </c>
      <c r="K4024" s="116" t="s">
        <v>1873</v>
      </c>
    </row>
    <row r="4025" spans="1:11" x14ac:dyDescent="0.15">
      <c r="A4025" s="7" t="s">
        <v>2619</v>
      </c>
      <c r="B4025" s="66">
        <v>45637</v>
      </c>
      <c r="C4025" s="113" t="s">
        <v>4883</v>
      </c>
      <c r="D4025" s="126" t="s">
        <v>4884</v>
      </c>
      <c r="E4025" s="91">
        <v>1200</v>
      </c>
      <c r="F4025" s="91">
        <v>0</v>
      </c>
      <c r="G4025" s="92">
        <f t="shared" si="208"/>
        <v>333076.12999999797</v>
      </c>
      <c r="H4025" s="170"/>
      <c r="I4025" s="94">
        <f t="shared" si="207"/>
        <v>-1200</v>
      </c>
      <c r="J4025" s="115">
        <f t="shared" si="209"/>
        <v>45657</v>
      </c>
      <c r="K4025" s="116" t="s">
        <v>1877</v>
      </c>
    </row>
    <row r="4026" spans="1:11" x14ac:dyDescent="0.15">
      <c r="A4026" s="7" t="s">
        <v>2619</v>
      </c>
      <c r="B4026" s="66">
        <v>45637</v>
      </c>
      <c r="C4026" s="113" t="s">
        <v>1991</v>
      </c>
      <c r="D4026" s="126" t="s">
        <v>2886</v>
      </c>
      <c r="E4026" s="91">
        <v>6000</v>
      </c>
      <c r="F4026" s="91">
        <v>0</v>
      </c>
      <c r="G4026" s="92">
        <f t="shared" si="208"/>
        <v>327076.12999999797</v>
      </c>
      <c r="H4026" s="170"/>
      <c r="I4026" s="94">
        <f t="shared" si="207"/>
        <v>-6000</v>
      </c>
      <c r="J4026" s="115">
        <f t="shared" si="209"/>
        <v>45657</v>
      </c>
      <c r="K4026" s="116" t="s">
        <v>13</v>
      </c>
    </row>
    <row r="4027" spans="1:11" x14ac:dyDescent="0.15">
      <c r="A4027" s="7" t="s">
        <v>2619</v>
      </c>
      <c r="B4027" s="66">
        <v>45638</v>
      </c>
      <c r="C4027" s="113" t="s">
        <v>1991</v>
      </c>
      <c r="D4027" s="126" t="s">
        <v>4575</v>
      </c>
      <c r="E4027" s="91">
        <v>4500</v>
      </c>
      <c r="F4027" s="91">
        <v>0</v>
      </c>
      <c r="G4027" s="92">
        <f t="shared" si="208"/>
        <v>322576.12999999797</v>
      </c>
      <c r="H4027" s="170"/>
      <c r="I4027" s="94">
        <f t="shared" si="207"/>
        <v>-4500</v>
      </c>
      <c r="J4027" s="115">
        <f t="shared" si="209"/>
        <v>45657</v>
      </c>
      <c r="K4027" s="116" t="s">
        <v>13</v>
      </c>
    </row>
    <row r="4028" spans="1:11" x14ac:dyDescent="0.15">
      <c r="A4028" s="7" t="s">
        <v>2619</v>
      </c>
      <c r="B4028" s="66">
        <v>45638</v>
      </c>
      <c r="C4028" s="113" t="s">
        <v>1912</v>
      </c>
      <c r="D4028" s="126" t="s">
        <v>4885</v>
      </c>
      <c r="E4028" s="91">
        <v>2027.65</v>
      </c>
      <c r="F4028" s="91">
        <v>0</v>
      </c>
      <c r="G4028" s="92">
        <f t="shared" si="208"/>
        <v>320548.47999999794</v>
      </c>
      <c r="H4028" s="170"/>
      <c r="I4028" s="94">
        <f t="shared" si="207"/>
        <v>-2027.65</v>
      </c>
      <c r="J4028" s="115">
        <f t="shared" si="209"/>
        <v>45657</v>
      </c>
      <c r="K4028" s="116" t="s">
        <v>1877</v>
      </c>
    </row>
    <row r="4029" spans="1:11" x14ac:dyDescent="0.15">
      <c r="A4029" s="7" t="s">
        <v>2619</v>
      </c>
      <c r="B4029" s="66">
        <v>45638</v>
      </c>
      <c r="C4029" s="113" t="s">
        <v>1989</v>
      </c>
      <c r="D4029" s="126" t="s">
        <v>4886</v>
      </c>
      <c r="E4029" s="91">
        <v>3000</v>
      </c>
      <c r="F4029" s="91">
        <v>0</v>
      </c>
      <c r="G4029" s="92">
        <f t="shared" si="208"/>
        <v>317548.47999999794</v>
      </c>
      <c r="H4029" s="170"/>
      <c r="I4029" s="94">
        <f t="shared" si="207"/>
        <v>-3000</v>
      </c>
      <c r="J4029" s="115">
        <f t="shared" si="209"/>
        <v>45657</v>
      </c>
      <c r="K4029" s="116" t="s">
        <v>13</v>
      </c>
    </row>
    <row r="4030" spans="1:11" x14ac:dyDescent="0.15">
      <c r="A4030" s="7" t="s">
        <v>2619</v>
      </c>
      <c r="B4030" s="66">
        <v>45638</v>
      </c>
      <c r="C4030" s="113" t="s">
        <v>3389</v>
      </c>
      <c r="D4030" s="126" t="s">
        <v>4887</v>
      </c>
      <c r="E4030" s="91">
        <v>936</v>
      </c>
      <c r="F4030" s="91">
        <v>0</v>
      </c>
      <c r="G4030" s="92">
        <f t="shared" si="208"/>
        <v>316612.47999999794</v>
      </c>
      <c r="H4030" s="170"/>
      <c r="I4030" s="94">
        <f t="shared" si="207"/>
        <v>-936</v>
      </c>
      <c r="J4030" s="115">
        <f t="shared" si="209"/>
        <v>45657</v>
      </c>
      <c r="K4030" s="116" t="s">
        <v>13</v>
      </c>
    </row>
    <row r="4031" spans="1:11" x14ac:dyDescent="0.15">
      <c r="A4031" s="7" t="s">
        <v>2619</v>
      </c>
      <c r="B4031" s="66">
        <v>45638</v>
      </c>
      <c r="C4031" s="113" t="s">
        <v>2730</v>
      </c>
      <c r="D4031" s="126" t="s">
        <v>4888</v>
      </c>
      <c r="E4031" s="91">
        <v>0</v>
      </c>
      <c r="F4031" s="91">
        <v>2400</v>
      </c>
      <c r="G4031" s="92">
        <f t="shared" si="208"/>
        <v>319012.47999999794</v>
      </c>
      <c r="H4031" s="170"/>
      <c r="I4031" s="94">
        <f t="shared" si="207"/>
        <v>2400</v>
      </c>
      <c r="J4031" s="115">
        <f t="shared" si="209"/>
        <v>45657</v>
      </c>
      <c r="K4031" s="116" t="s">
        <v>1866</v>
      </c>
    </row>
    <row r="4032" spans="1:11" x14ac:dyDescent="0.15">
      <c r="A4032" s="7" t="s">
        <v>2619</v>
      </c>
      <c r="B4032" s="66">
        <v>45638</v>
      </c>
      <c r="C4032" s="113" t="s">
        <v>2016</v>
      </c>
      <c r="D4032" s="126" t="s">
        <v>4889</v>
      </c>
      <c r="E4032" s="91">
        <v>0</v>
      </c>
      <c r="F4032" s="91">
        <v>1099.3900000000001</v>
      </c>
      <c r="G4032" s="92">
        <f t="shared" si="208"/>
        <v>320111.86999999796</v>
      </c>
      <c r="H4032" s="170"/>
      <c r="I4032" s="94">
        <f t="shared" si="207"/>
        <v>1099.3900000000001</v>
      </c>
      <c r="J4032" s="115">
        <f t="shared" si="209"/>
        <v>45657</v>
      </c>
      <c r="K4032" s="116" t="s">
        <v>1866</v>
      </c>
    </row>
    <row r="4033" spans="1:11" x14ac:dyDescent="0.15">
      <c r="A4033" s="7" t="s">
        <v>2619</v>
      </c>
      <c r="B4033" s="66">
        <v>45638</v>
      </c>
      <c r="C4033" s="113" t="s">
        <v>2016</v>
      </c>
      <c r="D4033" s="126" t="s">
        <v>2017</v>
      </c>
      <c r="E4033" s="91">
        <v>0</v>
      </c>
      <c r="F4033" s="91">
        <v>820.61</v>
      </c>
      <c r="G4033" s="92">
        <f t="shared" si="208"/>
        <v>320932.47999999794</v>
      </c>
      <c r="H4033" s="170"/>
      <c r="I4033" s="94">
        <f t="shared" si="207"/>
        <v>820.61</v>
      </c>
      <c r="J4033" s="115">
        <f t="shared" si="209"/>
        <v>45657</v>
      </c>
      <c r="K4033" s="116" t="s">
        <v>1866</v>
      </c>
    </row>
    <row r="4034" spans="1:11" x14ac:dyDescent="0.15">
      <c r="A4034" s="7" t="s">
        <v>2619</v>
      </c>
      <c r="B4034" s="66">
        <v>45638</v>
      </c>
      <c r="C4034" s="113" t="s">
        <v>3389</v>
      </c>
      <c r="D4034" s="126" t="s">
        <v>4890</v>
      </c>
      <c r="E4034" s="91">
        <v>915</v>
      </c>
      <c r="F4034" s="91">
        <v>0</v>
      </c>
      <c r="G4034" s="92">
        <f t="shared" si="208"/>
        <v>320017.47999999794</v>
      </c>
      <c r="H4034" s="170"/>
      <c r="I4034" s="94">
        <f t="shared" si="207"/>
        <v>-915</v>
      </c>
      <c r="J4034" s="115">
        <f t="shared" si="209"/>
        <v>45657</v>
      </c>
      <c r="K4034" s="116" t="s">
        <v>13</v>
      </c>
    </row>
    <row r="4035" spans="1:11" x14ac:dyDescent="0.15">
      <c r="A4035" s="7" t="s">
        <v>2619</v>
      </c>
      <c r="B4035" s="66">
        <v>45638</v>
      </c>
      <c r="C4035" s="113" t="s">
        <v>4891</v>
      </c>
      <c r="D4035" s="126" t="s">
        <v>4892</v>
      </c>
      <c r="E4035" s="91">
        <v>792.58</v>
      </c>
      <c r="F4035" s="91">
        <v>0</v>
      </c>
      <c r="G4035" s="92">
        <f t="shared" si="208"/>
        <v>319224.89999999793</v>
      </c>
      <c r="H4035" s="170"/>
      <c r="I4035" s="94">
        <f t="shared" si="207"/>
        <v>-792.58</v>
      </c>
      <c r="J4035" s="115">
        <f t="shared" si="209"/>
        <v>45657</v>
      </c>
      <c r="K4035" s="116" t="s">
        <v>1882</v>
      </c>
    </row>
    <row r="4036" spans="1:11" x14ac:dyDescent="0.15">
      <c r="A4036" s="7" t="s">
        <v>2619</v>
      </c>
      <c r="B4036" s="66">
        <v>45638</v>
      </c>
      <c r="C4036" s="113" t="s">
        <v>4891</v>
      </c>
      <c r="D4036" s="126" t="s">
        <v>4893</v>
      </c>
      <c r="E4036" s="91">
        <v>188.93</v>
      </c>
      <c r="F4036" s="91">
        <v>0</v>
      </c>
      <c r="G4036" s="92">
        <f t="shared" si="208"/>
        <v>319035.96999999793</v>
      </c>
      <c r="H4036" s="170"/>
      <c r="I4036" s="94">
        <f t="shared" si="207"/>
        <v>-188.93</v>
      </c>
      <c r="J4036" s="115">
        <f t="shared" si="209"/>
        <v>45657</v>
      </c>
      <c r="K4036" s="116" t="s">
        <v>1882</v>
      </c>
    </row>
    <row r="4037" spans="1:11" x14ac:dyDescent="0.15">
      <c r="A4037" s="7" t="s">
        <v>2620</v>
      </c>
      <c r="B4037" s="66">
        <v>45638</v>
      </c>
      <c r="C4037" s="113" t="s">
        <v>2197</v>
      </c>
      <c r="D4037" s="126" t="s">
        <v>4894</v>
      </c>
      <c r="E4037" s="91">
        <v>5249.65</v>
      </c>
      <c r="F4037" s="91">
        <v>0</v>
      </c>
      <c r="G4037" s="92">
        <f t="shared" si="208"/>
        <v>313786.31999999791</v>
      </c>
      <c r="H4037" s="170"/>
      <c r="I4037" s="94">
        <f t="shared" si="207"/>
        <v>-5249.65</v>
      </c>
      <c r="J4037" s="115">
        <f t="shared" si="209"/>
        <v>45657</v>
      </c>
      <c r="K4037" s="116" t="s">
        <v>1872</v>
      </c>
    </row>
    <row r="4038" spans="1:11" x14ac:dyDescent="0.15">
      <c r="A4038" s="7" t="s">
        <v>2620</v>
      </c>
      <c r="B4038" s="66">
        <v>45638</v>
      </c>
      <c r="C4038" s="113" t="s">
        <v>4360</v>
      </c>
      <c r="D4038" s="126" t="s">
        <v>4895</v>
      </c>
      <c r="E4038" s="91">
        <v>35281.33</v>
      </c>
      <c r="F4038" s="91">
        <v>0</v>
      </c>
      <c r="G4038" s="92">
        <f t="shared" si="208"/>
        <v>278504.9899999979</v>
      </c>
      <c r="H4038" s="170"/>
      <c r="I4038" s="94">
        <f t="shared" si="207"/>
        <v>-35281.33</v>
      </c>
      <c r="J4038" s="115">
        <f t="shared" si="209"/>
        <v>45657</v>
      </c>
      <c r="K4038" s="116" t="s">
        <v>1880</v>
      </c>
    </row>
    <row r="4039" spans="1:11" x14ac:dyDescent="0.15">
      <c r="A4039" s="7" t="s">
        <v>2620</v>
      </c>
      <c r="B4039" s="66">
        <v>45638</v>
      </c>
      <c r="C4039" s="113" t="s">
        <v>3562</v>
      </c>
      <c r="D4039" s="126" t="s">
        <v>4896</v>
      </c>
      <c r="E4039" s="91">
        <v>478.14</v>
      </c>
      <c r="F4039" s="91">
        <v>0</v>
      </c>
      <c r="G4039" s="92">
        <f t="shared" si="208"/>
        <v>278026.84999999788</v>
      </c>
      <c r="H4039" s="170"/>
      <c r="I4039" s="94">
        <f t="shared" ref="I4039:I4102" si="210">-E4039+F4039</f>
        <v>-478.14</v>
      </c>
      <c r="J4039" s="115">
        <f t="shared" si="209"/>
        <v>45657</v>
      </c>
      <c r="K4039" s="116" t="s">
        <v>1880</v>
      </c>
    </row>
    <row r="4040" spans="1:11" x14ac:dyDescent="0.15">
      <c r="A4040" s="7" t="s">
        <v>2620</v>
      </c>
      <c r="B4040" s="66">
        <v>45638</v>
      </c>
      <c r="C4040" s="113" t="s">
        <v>2146</v>
      </c>
      <c r="D4040" s="126" t="s">
        <v>4897</v>
      </c>
      <c r="E4040" s="91">
        <v>3960</v>
      </c>
      <c r="F4040" s="91">
        <v>0</v>
      </c>
      <c r="G4040" s="92">
        <f t="shared" si="208"/>
        <v>274066.84999999788</v>
      </c>
      <c r="H4040" s="170"/>
      <c r="I4040" s="94">
        <f t="shared" si="210"/>
        <v>-3960</v>
      </c>
      <c r="J4040" s="115">
        <f t="shared" si="209"/>
        <v>45657</v>
      </c>
      <c r="K4040" s="116" t="s">
        <v>1881</v>
      </c>
    </row>
    <row r="4041" spans="1:11" x14ac:dyDescent="0.15">
      <c r="A4041" s="7" t="s">
        <v>2620</v>
      </c>
      <c r="B4041" s="66">
        <v>45638</v>
      </c>
      <c r="C4041" s="113" t="s">
        <v>2146</v>
      </c>
      <c r="D4041" s="126" t="s">
        <v>4898</v>
      </c>
      <c r="E4041" s="91">
        <v>2997</v>
      </c>
      <c r="F4041" s="91">
        <v>0</v>
      </c>
      <c r="G4041" s="92">
        <f t="shared" si="208"/>
        <v>271069.84999999788</v>
      </c>
      <c r="H4041" s="170"/>
      <c r="I4041" s="94">
        <f t="shared" si="210"/>
        <v>-2997</v>
      </c>
      <c r="J4041" s="115">
        <f t="shared" si="209"/>
        <v>45657</v>
      </c>
      <c r="K4041" s="116" t="s">
        <v>1881</v>
      </c>
    </row>
    <row r="4042" spans="1:11" x14ac:dyDescent="0.15">
      <c r="A4042" s="7" t="s">
        <v>2620</v>
      </c>
      <c r="B4042" s="66">
        <v>45638</v>
      </c>
      <c r="C4042" s="113" t="s">
        <v>2146</v>
      </c>
      <c r="D4042" s="126" t="s">
        <v>4899</v>
      </c>
      <c r="E4042" s="91">
        <v>1980</v>
      </c>
      <c r="F4042" s="91">
        <v>0</v>
      </c>
      <c r="G4042" s="92">
        <f t="shared" si="208"/>
        <v>269089.84999999788</v>
      </c>
      <c r="H4042" s="170"/>
      <c r="I4042" s="94">
        <f t="shared" si="210"/>
        <v>-1980</v>
      </c>
      <c r="J4042" s="115">
        <f t="shared" si="209"/>
        <v>45657</v>
      </c>
      <c r="K4042" s="116" t="s">
        <v>1881</v>
      </c>
    </row>
    <row r="4043" spans="1:11" x14ac:dyDescent="0.15">
      <c r="A4043" s="7" t="s">
        <v>2619</v>
      </c>
      <c r="B4043" s="66">
        <v>45639</v>
      </c>
      <c r="C4043" s="113" t="s">
        <v>1991</v>
      </c>
      <c r="D4043" s="126" t="s">
        <v>4900</v>
      </c>
      <c r="E4043" s="91">
        <v>0</v>
      </c>
      <c r="F4043" s="91">
        <v>4500</v>
      </c>
      <c r="G4043" s="92">
        <f t="shared" si="208"/>
        <v>273589.84999999788</v>
      </c>
      <c r="H4043" s="170"/>
      <c r="I4043" s="94">
        <f t="shared" si="210"/>
        <v>4500</v>
      </c>
      <c r="J4043" s="115">
        <f t="shared" si="209"/>
        <v>45657</v>
      </c>
      <c r="K4043" s="116" t="s">
        <v>13</v>
      </c>
    </row>
    <row r="4044" spans="1:11" x14ac:dyDescent="0.15">
      <c r="A4044" s="7" t="s">
        <v>2619</v>
      </c>
      <c r="B4044" s="66">
        <v>45642</v>
      </c>
      <c r="C4044" s="113" t="s">
        <v>2064</v>
      </c>
      <c r="D4044" s="126" t="s">
        <v>4901</v>
      </c>
      <c r="E4044" s="91">
        <v>0</v>
      </c>
      <c r="F4044" s="91">
        <v>967.14</v>
      </c>
      <c r="G4044" s="92">
        <f t="shared" si="208"/>
        <v>274556.9899999979</v>
      </c>
      <c r="H4044" s="170"/>
      <c r="I4044" s="94">
        <f t="shared" si="210"/>
        <v>967.14</v>
      </c>
      <c r="J4044" s="115">
        <f t="shared" si="209"/>
        <v>45657</v>
      </c>
      <c r="K4044" s="116" t="s">
        <v>1866</v>
      </c>
    </row>
    <row r="4045" spans="1:11" x14ac:dyDescent="0.15">
      <c r="A4045" s="7" t="s">
        <v>2619</v>
      </c>
      <c r="B4045" s="66">
        <v>45643</v>
      </c>
      <c r="C4045" s="113" t="s">
        <v>2056</v>
      </c>
      <c r="D4045" s="126" t="s">
        <v>4902</v>
      </c>
      <c r="E4045" s="91">
        <v>0</v>
      </c>
      <c r="F4045" s="91">
        <v>530</v>
      </c>
      <c r="G4045" s="92">
        <f t="shared" si="208"/>
        <v>275086.9899999979</v>
      </c>
      <c r="H4045" s="170"/>
      <c r="I4045" s="94">
        <f t="shared" si="210"/>
        <v>530</v>
      </c>
      <c r="J4045" s="115">
        <f t="shared" si="209"/>
        <v>45657</v>
      </c>
      <c r="K4045" s="116" t="s">
        <v>1866</v>
      </c>
    </row>
    <row r="4046" spans="1:11" x14ac:dyDescent="0.15">
      <c r="A4046" s="7" t="s">
        <v>2619</v>
      </c>
      <c r="B4046" s="66">
        <v>45643</v>
      </c>
      <c r="C4046" s="113" t="s">
        <v>2919</v>
      </c>
      <c r="D4046" s="126" t="s">
        <v>4903</v>
      </c>
      <c r="E4046" s="91">
        <v>0</v>
      </c>
      <c r="F4046" s="91">
        <v>19500</v>
      </c>
      <c r="G4046" s="92">
        <f t="shared" si="208"/>
        <v>294586.9899999979</v>
      </c>
      <c r="H4046" s="170"/>
      <c r="I4046" s="94">
        <f t="shared" si="210"/>
        <v>19500</v>
      </c>
      <c r="J4046" s="115">
        <f t="shared" si="209"/>
        <v>45657</v>
      </c>
      <c r="K4046" s="116" t="s">
        <v>1866</v>
      </c>
    </row>
    <row r="4047" spans="1:11" x14ac:dyDescent="0.15">
      <c r="A4047" s="7" t="s">
        <v>2619</v>
      </c>
      <c r="B4047" s="66">
        <v>45643</v>
      </c>
      <c r="C4047" s="113" t="s">
        <v>1617</v>
      </c>
      <c r="D4047" s="126" t="s">
        <v>4904</v>
      </c>
      <c r="E4047" s="91">
        <v>600</v>
      </c>
      <c r="F4047" s="91">
        <v>0</v>
      </c>
      <c r="G4047" s="92">
        <f t="shared" si="208"/>
        <v>293986.9899999979</v>
      </c>
      <c r="H4047" s="170"/>
      <c r="I4047" s="94">
        <f t="shared" si="210"/>
        <v>-600</v>
      </c>
      <c r="J4047" s="115">
        <f t="shared" si="209"/>
        <v>45657</v>
      </c>
      <c r="K4047" s="116" t="s">
        <v>1871</v>
      </c>
    </row>
    <row r="4048" spans="1:11" x14ac:dyDescent="0.15">
      <c r="A4048" s="7" t="s">
        <v>2619</v>
      </c>
      <c r="B4048" s="66">
        <v>45643</v>
      </c>
      <c r="C4048" s="113" t="s">
        <v>4905</v>
      </c>
      <c r="D4048" s="126" t="s">
        <v>4906</v>
      </c>
      <c r="E4048" s="91">
        <v>9000</v>
      </c>
      <c r="F4048" s="91">
        <v>0</v>
      </c>
      <c r="G4048" s="92">
        <f t="shared" si="208"/>
        <v>284986.9899999979</v>
      </c>
      <c r="H4048" s="170"/>
      <c r="I4048" s="94">
        <f t="shared" si="210"/>
        <v>-9000</v>
      </c>
      <c r="J4048" s="115">
        <f t="shared" si="209"/>
        <v>45657</v>
      </c>
      <c r="K4048" s="116" t="s">
        <v>13</v>
      </c>
    </row>
    <row r="4049" spans="1:11" x14ac:dyDescent="0.15">
      <c r="A4049" s="7" t="s">
        <v>2619</v>
      </c>
      <c r="B4049" s="66">
        <v>45643</v>
      </c>
      <c r="C4049" s="113" t="s">
        <v>1960</v>
      </c>
      <c r="D4049" s="126" t="s">
        <v>4907</v>
      </c>
      <c r="E4049" s="91">
        <v>600</v>
      </c>
      <c r="F4049" s="91">
        <v>0</v>
      </c>
      <c r="G4049" s="92">
        <f t="shared" si="208"/>
        <v>284386.9899999979</v>
      </c>
      <c r="H4049" s="170"/>
      <c r="I4049" s="94">
        <f t="shared" si="210"/>
        <v>-600</v>
      </c>
      <c r="J4049" s="115">
        <f t="shared" si="209"/>
        <v>45657</v>
      </c>
      <c r="K4049" s="116" t="s">
        <v>13</v>
      </c>
    </row>
    <row r="4050" spans="1:11" x14ac:dyDescent="0.15">
      <c r="A4050" s="7" t="s">
        <v>2619</v>
      </c>
      <c r="B4050" s="66">
        <v>45643</v>
      </c>
      <c r="C4050" s="113" t="s">
        <v>4610</v>
      </c>
      <c r="D4050" s="126" t="s">
        <v>4908</v>
      </c>
      <c r="E4050" s="91">
        <v>96</v>
      </c>
      <c r="F4050" s="91">
        <v>0</v>
      </c>
      <c r="G4050" s="92">
        <f t="shared" si="208"/>
        <v>284290.9899999979</v>
      </c>
      <c r="H4050" s="170"/>
      <c r="I4050" s="94">
        <f t="shared" si="210"/>
        <v>-96</v>
      </c>
      <c r="J4050" s="115">
        <f t="shared" si="209"/>
        <v>45657</v>
      </c>
      <c r="K4050" s="116" t="s">
        <v>1879</v>
      </c>
    </row>
    <row r="4051" spans="1:11" x14ac:dyDescent="0.15">
      <c r="A4051" s="7" t="s">
        <v>2619</v>
      </c>
      <c r="B4051" s="66">
        <v>45643</v>
      </c>
      <c r="C4051" s="113" t="s">
        <v>2009</v>
      </c>
      <c r="D4051" s="126" t="s">
        <v>4909</v>
      </c>
      <c r="E4051" s="91">
        <v>40826.29</v>
      </c>
      <c r="F4051" s="91">
        <v>0</v>
      </c>
      <c r="G4051" s="92">
        <f t="shared" si="208"/>
        <v>243464.69999999789</v>
      </c>
      <c r="H4051" s="170"/>
      <c r="I4051" s="94">
        <f t="shared" si="210"/>
        <v>-40826.29</v>
      </c>
      <c r="J4051" s="115">
        <f t="shared" si="209"/>
        <v>45657</v>
      </c>
      <c r="K4051" s="116" t="s">
        <v>13</v>
      </c>
    </row>
    <row r="4052" spans="1:11" x14ac:dyDescent="0.15">
      <c r="A4052" s="7" t="s">
        <v>2619</v>
      </c>
      <c r="B4052" s="66">
        <v>45643</v>
      </c>
      <c r="C4052" s="113" t="s">
        <v>4910</v>
      </c>
      <c r="D4052" s="126" t="s">
        <v>4911</v>
      </c>
      <c r="E4052" s="91">
        <v>500</v>
      </c>
      <c r="F4052" s="91">
        <v>0</v>
      </c>
      <c r="G4052" s="92">
        <f t="shared" si="208"/>
        <v>242964.69999999789</v>
      </c>
      <c r="H4052" s="170"/>
      <c r="I4052" s="94">
        <f t="shared" si="210"/>
        <v>-500</v>
      </c>
      <c r="J4052" s="115">
        <f t="shared" si="209"/>
        <v>45657</v>
      </c>
      <c r="K4052" s="116" t="s">
        <v>1879</v>
      </c>
    </row>
    <row r="4053" spans="1:11" x14ac:dyDescent="0.15">
      <c r="A4053" s="7" t="s">
        <v>2619</v>
      </c>
      <c r="B4053" s="66">
        <v>45643</v>
      </c>
      <c r="C4053" s="113" t="s">
        <v>1905</v>
      </c>
      <c r="D4053" s="126" t="s">
        <v>4912</v>
      </c>
      <c r="E4053" s="91">
        <v>413.88</v>
      </c>
      <c r="F4053" s="91">
        <v>0</v>
      </c>
      <c r="G4053" s="92">
        <f t="shared" si="208"/>
        <v>242550.81999999788</v>
      </c>
      <c r="H4053" s="170"/>
      <c r="I4053" s="94">
        <f t="shared" si="210"/>
        <v>-413.88</v>
      </c>
      <c r="J4053" s="115">
        <f t="shared" si="209"/>
        <v>45657</v>
      </c>
      <c r="K4053" s="116" t="s">
        <v>1882</v>
      </c>
    </row>
    <row r="4054" spans="1:11" x14ac:dyDescent="0.15">
      <c r="A4054" s="7" t="s">
        <v>2619</v>
      </c>
      <c r="B4054" s="66">
        <v>45643</v>
      </c>
      <c r="C4054" s="113" t="s">
        <v>1905</v>
      </c>
      <c r="D4054" s="126" t="s">
        <v>4913</v>
      </c>
      <c r="E4054" s="91">
        <v>658.52</v>
      </c>
      <c r="F4054" s="91">
        <v>0</v>
      </c>
      <c r="G4054" s="92">
        <f t="shared" si="208"/>
        <v>241892.29999999789</v>
      </c>
      <c r="H4054" s="170"/>
      <c r="I4054" s="94">
        <f t="shared" si="210"/>
        <v>-658.52</v>
      </c>
      <c r="J4054" s="115">
        <f t="shared" si="209"/>
        <v>45657</v>
      </c>
      <c r="K4054" s="116" t="s">
        <v>1882</v>
      </c>
    </row>
    <row r="4055" spans="1:11" x14ac:dyDescent="0.15">
      <c r="A4055" s="7" t="s">
        <v>2619</v>
      </c>
      <c r="B4055" s="66">
        <v>45643</v>
      </c>
      <c r="C4055" s="113" t="s">
        <v>1905</v>
      </c>
      <c r="D4055" s="126" t="s">
        <v>4914</v>
      </c>
      <c r="E4055" s="91">
        <v>710.22</v>
      </c>
      <c r="F4055" s="91">
        <v>0</v>
      </c>
      <c r="G4055" s="92">
        <f t="shared" si="208"/>
        <v>241182.07999999789</v>
      </c>
      <c r="H4055" s="170"/>
      <c r="I4055" s="94">
        <f t="shared" si="210"/>
        <v>-710.22</v>
      </c>
      <c r="J4055" s="115">
        <f t="shared" si="209"/>
        <v>45657</v>
      </c>
      <c r="K4055" s="116" t="s">
        <v>1882</v>
      </c>
    </row>
    <row r="4056" spans="1:11" x14ac:dyDescent="0.15">
      <c r="A4056" s="7" t="s">
        <v>2619</v>
      </c>
      <c r="B4056" s="66">
        <v>45643</v>
      </c>
      <c r="C4056" s="113" t="s">
        <v>1905</v>
      </c>
      <c r="D4056" s="126" t="s">
        <v>4915</v>
      </c>
      <c r="E4056" s="91">
        <v>235.67</v>
      </c>
      <c r="F4056" s="91">
        <v>0</v>
      </c>
      <c r="G4056" s="92">
        <f t="shared" si="208"/>
        <v>240946.40999999788</v>
      </c>
      <c r="H4056" s="170"/>
      <c r="I4056" s="94">
        <f t="shared" si="210"/>
        <v>-235.67</v>
      </c>
      <c r="J4056" s="115">
        <f t="shared" si="209"/>
        <v>45657</v>
      </c>
      <c r="K4056" s="116" t="s">
        <v>1882</v>
      </c>
    </row>
    <row r="4057" spans="1:11" x14ac:dyDescent="0.15">
      <c r="A4057" s="7" t="s">
        <v>2619</v>
      </c>
      <c r="B4057" s="66">
        <v>45643</v>
      </c>
      <c r="C4057" s="113" t="s">
        <v>1905</v>
      </c>
      <c r="D4057" s="126" t="s">
        <v>4916</v>
      </c>
      <c r="E4057" s="91">
        <v>217.07</v>
      </c>
      <c r="F4057" s="91">
        <v>0</v>
      </c>
      <c r="G4057" s="92">
        <f t="shared" si="208"/>
        <v>240729.33999999787</v>
      </c>
      <c r="H4057" s="170"/>
      <c r="I4057" s="94">
        <f t="shared" si="210"/>
        <v>-217.07</v>
      </c>
      <c r="J4057" s="115">
        <f t="shared" si="209"/>
        <v>45657</v>
      </c>
      <c r="K4057" s="116" t="s">
        <v>1882</v>
      </c>
    </row>
    <row r="4058" spans="1:11" x14ac:dyDescent="0.15">
      <c r="A4058" s="7" t="s">
        <v>2619</v>
      </c>
      <c r="B4058" s="66">
        <v>45643</v>
      </c>
      <c r="C4058" s="113" t="s">
        <v>1905</v>
      </c>
      <c r="D4058" s="126" t="s">
        <v>4917</v>
      </c>
      <c r="E4058" s="91">
        <v>24.13</v>
      </c>
      <c r="F4058" s="91">
        <v>0</v>
      </c>
      <c r="G4058" s="92">
        <f t="shared" si="208"/>
        <v>240705.20999999787</v>
      </c>
      <c r="H4058" s="170"/>
      <c r="I4058" s="94">
        <f t="shared" si="210"/>
        <v>-24.13</v>
      </c>
      <c r="J4058" s="115">
        <f t="shared" si="209"/>
        <v>45657</v>
      </c>
      <c r="K4058" s="116" t="s">
        <v>1882</v>
      </c>
    </row>
    <row r="4059" spans="1:11" x14ac:dyDescent="0.15">
      <c r="A4059" s="7" t="s">
        <v>2619</v>
      </c>
      <c r="B4059" s="66">
        <v>45643</v>
      </c>
      <c r="C4059" s="113" t="s">
        <v>1905</v>
      </c>
      <c r="D4059" s="126" t="s">
        <v>4918</v>
      </c>
      <c r="E4059" s="91">
        <v>49.61</v>
      </c>
      <c r="F4059" s="91">
        <v>0</v>
      </c>
      <c r="G4059" s="92">
        <f t="shared" si="208"/>
        <v>240655.59999999788</v>
      </c>
      <c r="H4059" s="170"/>
      <c r="I4059" s="94">
        <f t="shared" si="210"/>
        <v>-49.61</v>
      </c>
      <c r="J4059" s="115">
        <f t="shared" si="209"/>
        <v>45657</v>
      </c>
      <c r="K4059" s="116" t="s">
        <v>1882</v>
      </c>
    </row>
    <row r="4060" spans="1:11" x14ac:dyDescent="0.15">
      <c r="A4060" s="7" t="s">
        <v>2619</v>
      </c>
      <c r="B4060" s="66">
        <v>45643</v>
      </c>
      <c r="C4060" s="113" t="s">
        <v>1905</v>
      </c>
      <c r="D4060" s="126" t="s">
        <v>4919</v>
      </c>
      <c r="E4060" s="91">
        <v>44.52</v>
      </c>
      <c r="F4060" s="91">
        <v>0</v>
      </c>
      <c r="G4060" s="92">
        <f t="shared" si="208"/>
        <v>240611.07999999789</v>
      </c>
      <c r="H4060" s="170"/>
      <c r="I4060" s="94">
        <f t="shared" si="210"/>
        <v>-44.52</v>
      </c>
      <c r="J4060" s="115">
        <f t="shared" si="209"/>
        <v>45657</v>
      </c>
      <c r="K4060" s="116" t="s">
        <v>1882</v>
      </c>
    </row>
    <row r="4061" spans="1:11" x14ac:dyDescent="0.15">
      <c r="A4061" s="7" t="s">
        <v>2619</v>
      </c>
      <c r="B4061" s="66">
        <v>45643</v>
      </c>
      <c r="C4061" s="113" t="s">
        <v>1905</v>
      </c>
      <c r="D4061" s="126" t="s">
        <v>4920</v>
      </c>
      <c r="E4061" s="91">
        <v>21.83</v>
      </c>
      <c r="F4061" s="91">
        <v>0</v>
      </c>
      <c r="G4061" s="92">
        <f t="shared" si="208"/>
        <v>240589.2499999979</v>
      </c>
      <c r="H4061" s="170"/>
      <c r="I4061" s="94">
        <f t="shared" si="210"/>
        <v>-21.83</v>
      </c>
      <c r="J4061" s="115">
        <f t="shared" si="209"/>
        <v>45657</v>
      </c>
      <c r="K4061" s="116" t="s">
        <v>1882</v>
      </c>
    </row>
    <row r="4062" spans="1:11" x14ac:dyDescent="0.15">
      <c r="A4062" s="7" t="s">
        <v>2619</v>
      </c>
      <c r="B4062" s="66">
        <v>45643</v>
      </c>
      <c r="C4062" s="113" t="s">
        <v>1905</v>
      </c>
      <c r="D4062" s="126" t="s">
        <v>4921</v>
      </c>
      <c r="E4062" s="91">
        <v>105.66</v>
      </c>
      <c r="F4062" s="91">
        <v>0</v>
      </c>
      <c r="G4062" s="92">
        <f t="shared" si="208"/>
        <v>240483.5899999979</v>
      </c>
      <c r="H4062" s="170"/>
      <c r="I4062" s="94">
        <f t="shared" si="210"/>
        <v>-105.66</v>
      </c>
      <c r="J4062" s="115">
        <f t="shared" si="209"/>
        <v>45657</v>
      </c>
      <c r="K4062" s="116" t="s">
        <v>1882</v>
      </c>
    </row>
    <row r="4063" spans="1:11" x14ac:dyDescent="0.15">
      <c r="A4063" s="7" t="s">
        <v>2619</v>
      </c>
      <c r="B4063" s="66">
        <v>45643</v>
      </c>
      <c r="C4063" s="113" t="s">
        <v>1905</v>
      </c>
      <c r="D4063" s="126" t="s">
        <v>4922</v>
      </c>
      <c r="E4063" s="91">
        <v>193.85</v>
      </c>
      <c r="F4063" s="91">
        <v>0</v>
      </c>
      <c r="G4063" s="92">
        <f t="shared" si="208"/>
        <v>240289.7399999979</v>
      </c>
      <c r="H4063" s="170"/>
      <c r="I4063" s="94">
        <f t="shared" si="210"/>
        <v>-193.85</v>
      </c>
      <c r="J4063" s="115">
        <f t="shared" si="209"/>
        <v>45657</v>
      </c>
      <c r="K4063" s="116" t="s">
        <v>1882</v>
      </c>
    </row>
    <row r="4064" spans="1:11" x14ac:dyDescent="0.15">
      <c r="A4064" s="7" t="s">
        <v>2619</v>
      </c>
      <c r="B4064" s="66">
        <v>45643</v>
      </c>
      <c r="C4064" s="113" t="s">
        <v>1905</v>
      </c>
      <c r="D4064" s="126" t="s">
        <v>4923</v>
      </c>
      <c r="E4064" s="91">
        <v>198.95</v>
      </c>
      <c r="F4064" s="91">
        <v>0</v>
      </c>
      <c r="G4064" s="92">
        <f t="shared" si="208"/>
        <v>240090.78999999788</v>
      </c>
      <c r="H4064" s="170"/>
      <c r="I4064" s="94">
        <f t="shared" si="210"/>
        <v>-198.95</v>
      </c>
      <c r="J4064" s="115">
        <f t="shared" si="209"/>
        <v>45657</v>
      </c>
      <c r="K4064" s="116" t="s">
        <v>1882</v>
      </c>
    </row>
    <row r="4065" spans="1:11" x14ac:dyDescent="0.15">
      <c r="A4065" s="7" t="s">
        <v>2619</v>
      </c>
      <c r="B4065" s="66">
        <v>45643</v>
      </c>
      <c r="C4065" s="113" t="s">
        <v>1905</v>
      </c>
      <c r="D4065" s="126" t="s">
        <v>4924</v>
      </c>
      <c r="E4065" s="91">
        <v>206.01</v>
      </c>
      <c r="F4065" s="91">
        <v>0</v>
      </c>
      <c r="G4065" s="92">
        <f t="shared" si="208"/>
        <v>239884.77999999787</v>
      </c>
      <c r="H4065" s="170"/>
      <c r="I4065" s="94">
        <f t="shared" si="210"/>
        <v>-206.01</v>
      </c>
      <c r="J4065" s="115">
        <f t="shared" si="209"/>
        <v>45657</v>
      </c>
      <c r="K4065" s="116" t="s">
        <v>1882</v>
      </c>
    </row>
    <row r="4066" spans="1:11" x14ac:dyDescent="0.15">
      <c r="A4066" s="7" t="s">
        <v>2619</v>
      </c>
      <c r="B4066" s="66">
        <v>45643</v>
      </c>
      <c r="C4066" s="113" t="s">
        <v>1905</v>
      </c>
      <c r="D4066" s="126" t="s">
        <v>4925</v>
      </c>
      <c r="E4066" s="91">
        <v>142.33000000000001</v>
      </c>
      <c r="F4066" s="91">
        <v>0</v>
      </c>
      <c r="G4066" s="92">
        <f t="shared" si="208"/>
        <v>239742.44999999789</v>
      </c>
      <c r="H4066" s="170"/>
      <c r="I4066" s="94">
        <f t="shared" si="210"/>
        <v>-142.33000000000001</v>
      </c>
      <c r="J4066" s="115">
        <f t="shared" si="209"/>
        <v>45657</v>
      </c>
      <c r="K4066" s="116" t="s">
        <v>1882</v>
      </c>
    </row>
    <row r="4067" spans="1:11" x14ac:dyDescent="0.15">
      <c r="A4067" s="7" t="s">
        <v>2619</v>
      </c>
      <c r="B4067" s="66">
        <v>45643</v>
      </c>
      <c r="C4067" s="113" t="s">
        <v>1905</v>
      </c>
      <c r="D4067" s="126" t="s">
        <v>4926</v>
      </c>
      <c r="E4067" s="91">
        <v>147.19999999999999</v>
      </c>
      <c r="F4067" s="91">
        <v>0</v>
      </c>
      <c r="G4067" s="92">
        <f t="shared" si="208"/>
        <v>239595.24999999788</v>
      </c>
      <c r="H4067" s="170"/>
      <c r="I4067" s="94">
        <f t="shared" si="210"/>
        <v>-147.19999999999999</v>
      </c>
      <c r="J4067" s="115">
        <f t="shared" si="209"/>
        <v>45657</v>
      </c>
      <c r="K4067" s="116" t="s">
        <v>1882</v>
      </c>
    </row>
    <row r="4068" spans="1:11" x14ac:dyDescent="0.15">
      <c r="A4068" s="7" t="s">
        <v>2619</v>
      </c>
      <c r="B4068" s="66">
        <v>45643</v>
      </c>
      <c r="C4068" s="113" t="s">
        <v>1905</v>
      </c>
      <c r="D4068" s="126" t="s">
        <v>4927</v>
      </c>
      <c r="E4068" s="91">
        <v>37.9</v>
      </c>
      <c r="F4068" s="91">
        <v>0</v>
      </c>
      <c r="G4068" s="92">
        <f t="shared" si="208"/>
        <v>239557.34999999788</v>
      </c>
      <c r="H4068" s="170"/>
      <c r="I4068" s="94">
        <f t="shared" si="210"/>
        <v>-37.9</v>
      </c>
      <c r="J4068" s="115">
        <f t="shared" si="209"/>
        <v>45657</v>
      </c>
      <c r="K4068" s="116" t="s">
        <v>1882</v>
      </c>
    </row>
    <row r="4069" spans="1:11" x14ac:dyDescent="0.15">
      <c r="A4069" s="7" t="s">
        <v>2619</v>
      </c>
      <c r="B4069" s="66">
        <v>45643</v>
      </c>
      <c r="C4069" s="113" t="s">
        <v>1905</v>
      </c>
      <c r="D4069" s="126" t="s">
        <v>4928</v>
      </c>
      <c r="E4069" s="91">
        <v>134.81</v>
      </c>
      <c r="F4069" s="91">
        <v>0</v>
      </c>
      <c r="G4069" s="92">
        <f t="shared" si="208"/>
        <v>239422.53999999788</v>
      </c>
      <c r="H4069" s="170"/>
      <c r="I4069" s="94">
        <f t="shared" si="210"/>
        <v>-134.81</v>
      </c>
      <c r="J4069" s="115">
        <f t="shared" si="209"/>
        <v>45657</v>
      </c>
      <c r="K4069" s="116" t="s">
        <v>1882</v>
      </c>
    </row>
    <row r="4070" spans="1:11" x14ac:dyDescent="0.15">
      <c r="A4070" s="7" t="s">
        <v>2619</v>
      </c>
      <c r="B4070" s="66">
        <v>45643</v>
      </c>
      <c r="C4070" s="113" t="s">
        <v>1905</v>
      </c>
      <c r="D4070" s="126" t="s">
        <v>4929</v>
      </c>
      <c r="E4070" s="91">
        <v>23.81</v>
      </c>
      <c r="F4070" s="91">
        <v>0</v>
      </c>
      <c r="G4070" s="92">
        <f t="shared" si="208"/>
        <v>239398.72999999789</v>
      </c>
      <c r="H4070" s="170"/>
      <c r="I4070" s="94">
        <f t="shared" si="210"/>
        <v>-23.81</v>
      </c>
      <c r="J4070" s="115">
        <f t="shared" si="209"/>
        <v>45657</v>
      </c>
      <c r="K4070" s="116" t="s">
        <v>1882</v>
      </c>
    </row>
    <row r="4071" spans="1:11" x14ac:dyDescent="0.15">
      <c r="A4071" s="7" t="s">
        <v>2619</v>
      </c>
      <c r="B4071" s="66">
        <v>45643</v>
      </c>
      <c r="C4071" s="113" t="s">
        <v>1905</v>
      </c>
      <c r="D4071" s="126" t="s">
        <v>4930</v>
      </c>
      <c r="E4071" s="91">
        <v>26.22</v>
      </c>
      <c r="F4071" s="91">
        <v>0</v>
      </c>
      <c r="G4071" s="92">
        <f t="shared" si="208"/>
        <v>239372.50999999788</v>
      </c>
      <c r="H4071" s="170"/>
      <c r="I4071" s="94">
        <f t="shared" si="210"/>
        <v>-26.22</v>
      </c>
      <c r="J4071" s="115">
        <f t="shared" si="209"/>
        <v>45657</v>
      </c>
      <c r="K4071" s="116" t="s">
        <v>1882</v>
      </c>
    </row>
    <row r="4072" spans="1:11" x14ac:dyDescent="0.15">
      <c r="A4072" s="7" t="s">
        <v>2619</v>
      </c>
      <c r="B4072" s="66">
        <v>45643</v>
      </c>
      <c r="C4072" s="113" t="s">
        <v>1905</v>
      </c>
      <c r="D4072" s="126" t="s">
        <v>4931</v>
      </c>
      <c r="E4072" s="91">
        <v>23.05</v>
      </c>
      <c r="F4072" s="91">
        <v>0</v>
      </c>
      <c r="G4072" s="92">
        <f t="shared" ref="G4072:G4135" si="211">G4071+F4072-E4072</f>
        <v>239349.4599999979</v>
      </c>
      <c r="H4072" s="170"/>
      <c r="I4072" s="94">
        <f t="shared" si="210"/>
        <v>-23.05</v>
      </c>
      <c r="J4072" s="115">
        <f t="shared" ref="J4072:J4135" si="212">EOMONTH(B4072,0)</f>
        <v>45657</v>
      </c>
      <c r="K4072" s="116" t="s">
        <v>1882</v>
      </c>
    </row>
    <row r="4073" spans="1:11" x14ac:dyDescent="0.15">
      <c r="A4073" s="7" t="s">
        <v>2619</v>
      </c>
      <c r="B4073" s="66">
        <v>45643</v>
      </c>
      <c r="C4073" s="113" t="s">
        <v>1905</v>
      </c>
      <c r="D4073" s="126" t="s">
        <v>4932</v>
      </c>
      <c r="E4073" s="91">
        <v>27.63</v>
      </c>
      <c r="F4073" s="91">
        <v>0</v>
      </c>
      <c r="G4073" s="92">
        <f t="shared" si="211"/>
        <v>239321.82999999789</v>
      </c>
      <c r="H4073" s="170"/>
      <c r="I4073" s="94">
        <f t="shared" si="210"/>
        <v>-27.63</v>
      </c>
      <c r="J4073" s="115">
        <f t="shared" si="212"/>
        <v>45657</v>
      </c>
      <c r="K4073" s="116" t="s">
        <v>1882</v>
      </c>
    </row>
    <row r="4074" spans="1:11" x14ac:dyDescent="0.15">
      <c r="A4074" s="7" t="s">
        <v>2619</v>
      </c>
      <c r="B4074" s="66">
        <v>45643</v>
      </c>
      <c r="C4074" s="113" t="s">
        <v>1905</v>
      </c>
      <c r="D4074" s="126" t="s">
        <v>4933</v>
      </c>
      <c r="E4074" s="91">
        <v>241.77</v>
      </c>
      <c r="F4074" s="91">
        <v>0</v>
      </c>
      <c r="G4074" s="92">
        <f t="shared" si="211"/>
        <v>239080.0599999979</v>
      </c>
      <c r="H4074" s="170"/>
      <c r="I4074" s="94">
        <f t="shared" si="210"/>
        <v>-241.77</v>
      </c>
      <c r="J4074" s="115">
        <f t="shared" si="212"/>
        <v>45657</v>
      </c>
      <c r="K4074" s="116" t="s">
        <v>1882</v>
      </c>
    </row>
    <row r="4075" spans="1:11" x14ac:dyDescent="0.15">
      <c r="A4075" s="7" t="s">
        <v>2619</v>
      </c>
      <c r="B4075" s="66">
        <v>45643</v>
      </c>
      <c r="C4075" s="113" t="s">
        <v>1905</v>
      </c>
      <c r="D4075" s="126" t="s">
        <v>4934</v>
      </c>
      <c r="E4075" s="91">
        <v>279.74</v>
      </c>
      <c r="F4075" s="91">
        <v>0</v>
      </c>
      <c r="G4075" s="92">
        <f t="shared" si="211"/>
        <v>238800.31999999791</v>
      </c>
      <c r="H4075" s="170"/>
      <c r="I4075" s="94">
        <f t="shared" si="210"/>
        <v>-279.74</v>
      </c>
      <c r="J4075" s="115">
        <f t="shared" si="212"/>
        <v>45657</v>
      </c>
      <c r="K4075" s="116" t="s">
        <v>1882</v>
      </c>
    </row>
    <row r="4076" spans="1:11" x14ac:dyDescent="0.15">
      <c r="A4076" s="7" t="s">
        <v>2619</v>
      </c>
      <c r="B4076" s="66">
        <v>45643</v>
      </c>
      <c r="C4076" s="113" t="s">
        <v>1905</v>
      </c>
      <c r="D4076" s="126" t="s">
        <v>4935</v>
      </c>
      <c r="E4076" s="91">
        <v>148.34</v>
      </c>
      <c r="F4076" s="91">
        <v>0</v>
      </c>
      <c r="G4076" s="92">
        <f t="shared" si="211"/>
        <v>238651.97999999792</v>
      </c>
      <c r="H4076" s="170"/>
      <c r="I4076" s="94">
        <f t="shared" si="210"/>
        <v>-148.34</v>
      </c>
      <c r="J4076" s="115">
        <f t="shared" si="212"/>
        <v>45657</v>
      </c>
      <c r="K4076" s="116" t="s">
        <v>1882</v>
      </c>
    </row>
    <row r="4077" spans="1:11" x14ac:dyDescent="0.15">
      <c r="A4077" s="7" t="s">
        <v>2619</v>
      </c>
      <c r="B4077" s="66">
        <v>45643</v>
      </c>
      <c r="C4077" s="113" t="s">
        <v>1905</v>
      </c>
      <c r="D4077" s="126" t="s">
        <v>4936</v>
      </c>
      <c r="E4077" s="91">
        <v>196.56</v>
      </c>
      <c r="F4077" s="91">
        <v>0</v>
      </c>
      <c r="G4077" s="92">
        <f t="shared" si="211"/>
        <v>238455.41999999792</v>
      </c>
      <c r="H4077" s="170"/>
      <c r="I4077" s="94">
        <f t="shared" si="210"/>
        <v>-196.56</v>
      </c>
      <c r="J4077" s="115">
        <f t="shared" si="212"/>
        <v>45657</v>
      </c>
      <c r="K4077" s="116" t="s">
        <v>1882</v>
      </c>
    </row>
    <row r="4078" spans="1:11" x14ac:dyDescent="0.15">
      <c r="A4078" s="7" t="s">
        <v>2619</v>
      </c>
      <c r="B4078" s="66">
        <v>45643</v>
      </c>
      <c r="C4078" s="113" t="s">
        <v>1905</v>
      </c>
      <c r="D4078" s="126" t="s">
        <v>4937</v>
      </c>
      <c r="E4078" s="91">
        <v>435.26</v>
      </c>
      <c r="F4078" s="91">
        <v>0</v>
      </c>
      <c r="G4078" s="92">
        <f t="shared" si="211"/>
        <v>238020.15999999791</v>
      </c>
      <c r="H4078" s="170"/>
      <c r="I4078" s="94">
        <f t="shared" si="210"/>
        <v>-435.26</v>
      </c>
      <c r="J4078" s="115">
        <f t="shared" si="212"/>
        <v>45657</v>
      </c>
      <c r="K4078" s="116" t="s">
        <v>1882</v>
      </c>
    </row>
    <row r="4079" spans="1:11" x14ac:dyDescent="0.15">
      <c r="A4079" s="7" t="s">
        <v>2619</v>
      </c>
      <c r="B4079" s="66">
        <v>45643</v>
      </c>
      <c r="C4079" s="113" t="s">
        <v>1905</v>
      </c>
      <c r="D4079" s="126" t="s">
        <v>4938</v>
      </c>
      <c r="E4079" s="91">
        <v>27.2</v>
      </c>
      <c r="F4079" s="91">
        <v>0</v>
      </c>
      <c r="G4079" s="92">
        <f t="shared" si="211"/>
        <v>237992.9599999979</v>
      </c>
      <c r="H4079" s="170"/>
      <c r="I4079" s="94">
        <f t="shared" si="210"/>
        <v>-27.2</v>
      </c>
      <c r="J4079" s="115">
        <f t="shared" si="212"/>
        <v>45657</v>
      </c>
      <c r="K4079" s="116" t="s">
        <v>1882</v>
      </c>
    </row>
    <row r="4080" spans="1:11" x14ac:dyDescent="0.15">
      <c r="A4080" s="7" t="s">
        <v>2619</v>
      </c>
      <c r="B4080" s="66">
        <v>45643</v>
      </c>
      <c r="C4080" s="113" t="s">
        <v>1905</v>
      </c>
      <c r="D4080" s="126" t="s">
        <v>4939</v>
      </c>
      <c r="E4080" s="91">
        <v>102.99</v>
      </c>
      <c r="F4080" s="91">
        <v>0</v>
      </c>
      <c r="G4080" s="92">
        <f t="shared" si="211"/>
        <v>237889.96999999791</v>
      </c>
      <c r="H4080" s="170"/>
      <c r="I4080" s="94">
        <f t="shared" si="210"/>
        <v>-102.99</v>
      </c>
      <c r="J4080" s="115">
        <f t="shared" si="212"/>
        <v>45657</v>
      </c>
      <c r="K4080" s="116" t="s">
        <v>1882</v>
      </c>
    </row>
    <row r="4081" spans="1:11" x14ac:dyDescent="0.15">
      <c r="A4081" s="7" t="s">
        <v>2619</v>
      </c>
      <c r="B4081" s="66">
        <v>45643</v>
      </c>
      <c r="C4081" s="113" t="s">
        <v>1905</v>
      </c>
      <c r="D4081" s="126" t="s">
        <v>4940</v>
      </c>
      <c r="E4081" s="91">
        <v>41.9</v>
      </c>
      <c r="F4081" s="91">
        <v>0</v>
      </c>
      <c r="G4081" s="92">
        <f t="shared" si="211"/>
        <v>237848.06999999791</v>
      </c>
      <c r="H4081" s="170"/>
      <c r="I4081" s="94">
        <f t="shared" si="210"/>
        <v>-41.9</v>
      </c>
      <c r="J4081" s="115">
        <f t="shared" si="212"/>
        <v>45657</v>
      </c>
      <c r="K4081" s="116" t="s">
        <v>1882</v>
      </c>
    </row>
    <row r="4082" spans="1:11" x14ac:dyDescent="0.15">
      <c r="A4082" s="7" t="s">
        <v>2619</v>
      </c>
      <c r="B4082" s="66">
        <v>45643</v>
      </c>
      <c r="C4082" s="113" t="s">
        <v>1905</v>
      </c>
      <c r="D4082" s="126" t="s">
        <v>4941</v>
      </c>
      <c r="E4082" s="91">
        <v>21.13</v>
      </c>
      <c r="F4082" s="91">
        <v>0</v>
      </c>
      <c r="G4082" s="92">
        <f t="shared" si="211"/>
        <v>237826.93999999791</v>
      </c>
      <c r="H4082" s="170"/>
      <c r="I4082" s="94">
        <f t="shared" si="210"/>
        <v>-21.13</v>
      </c>
      <c r="J4082" s="115">
        <f t="shared" si="212"/>
        <v>45657</v>
      </c>
      <c r="K4082" s="116" t="s">
        <v>1882</v>
      </c>
    </row>
    <row r="4083" spans="1:11" x14ac:dyDescent="0.15">
      <c r="A4083" s="7" t="s">
        <v>2619</v>
      </c>
      <c r="B4083" s="66">
        <v>45643</v>
      </c>
      <c r="C4083" s="113" t="s">
        <v>1905</v>
      </c>
      <c r="D4083" s="126" t="s">
        <v>4942</v>
      </c>
      <c r="E4083" s="91">
        <v>51.44</v>
      </c>
      <c r="F4083" s="91">
        <v>0</v>
      </c>
      <c r="G4083" s="92">
        <f t="shared" si="211"/>
        <v>237775.4999999979</v>
      </c>
      <c r="H4083" s="170"/>
      <c r="I4083" s="94">
        <f t="shared" si="210"/>
        <v>-51.44</v>
      </c>
      <c r="J4083" s="115">
        <f t="shared" si="212"/>
        <v>45657</v>
      </c>
      <c r="K4083" s="116" t="s">
        <v>1882</v>
      </c>
    </row>
    <row r="4084" spans="1:11" x14ac:dyDescent="0.15">
      <c r="A4084" s="7" t="s">
        <v>2619</v>
      </c>
      <c r="B4084" s="66">
        <v>45643</v>
      </c>
      <c r="C4084" s="113" t="s">
        <v>1905</v>
      </c>
      <c r="D4084" s="126" t="s">
        <v>4943</v>
      </c>
      <c r="E4084" s="91">
        <v>24.26</v>
      </c>
      <c r="F4084" s="91">
        <v>0</v>
      </c>
      <c r="G4084" s="92">
        <f t="shared" si="211"/>
        <v>237751.2399999979</v>
      </c>
      <c r="H4084" s="170"/>
      <c r="I4084" s="94">
        <f t="shared" si="210"/>
        <v>-24.26</v>
      </c>
      <c r="J4084" s="115">
        <f t="shared" si="212"/>
        <v>45657</v>
      </c>
      <c r="K4084" s="116" t="s">
        <v>1882</v>
      </c>
    </row>
    <row r="4085" spans="1:11" x14ac:dyDescent="0.15">
      <c r="A4085" s="7" t="s">
        <v>2619</v>
      </c>
      <c r="B4085" s="66">
        <v>45643</v>
      </c>
      <c r="C4085" s="113" t="s">
        <v>1905</v>
      </c>
      <c r="D4085" s="126" t="s">
        <v>4944</v>
      </c>
      <c r="E4085" s="91">
        <v>190.07</v>
      </c>
      <c r="F4085" s="91">
        <v>0</v>
      </c>
      <c r="G4085" s="92">
        <f t="shared" si="211"/>
        <v>237561.16999999789</v>
      </c>
      <c r="H4085" s="170"/>
      <c r="I4085" s="94">
        <f t="shared" si="210"/>
        <v>-190.07</v>
      </c>
      <c r="J4085" s="115">
        <f t="shared" si="212"/>
        <v>45657</v>
      </c>
      <c r="K4085" s="116" t="s">
        <v>1882</v>
      </c>
    </row>
    <row r="4086" spans="1:11" x14ac:dyDescent="0.15">
      <c r="A4086" s="7" t="s">
        <v>2619</v>
      </c>
      <c r="B4086" s="66">
        <v>45643</v>
      </c>
      <c r="C4086" s="113" t="s">
        <v>1905</v>
      </c>
      <c r="D4086" s="126" t="s">
        <v>4945</v>
      </c>
      <c r="E4086" s="91">
        <v>707.72</v>
      </c>
      <c r="F4086" s="91">
        <v>0</v>
      </c>
      <c r="G4086" s="92">
        <f t="shared" si="211"/>
        <v>236853.44999999789</v>
      </c>
      <c r="H4086" s="170"/>
      <c r="I4086" s="94">
        <f t="shared" si="210"/>
        <v>-707.72</v>
      </c>
      <c r="J4086" s="115">
        <f t="shared" si="212"/>
        <v>45657</v>
      </c>
      <c r="K4086" s="116" t="s">
        <v>1882</v>
      </c>
    </row>
    <row r="4087" spans="1:11" x14ac:dyDescent="0.15">
      <c r="A4087" s="7" t="s">
        <v>2619</v>
      </c>
      <c r="B4087" s="66">
        <v>45644</v>
      </c>
      <c r="C4087" s="113" t="s">
        <v>2144</v>
      </c>
      <c r="D4087" s="126" t="s">
        <v>4946</v>
      </c>
      <c r="E4087" s="91">
        <v>294</v>
      </c>
      <c r="F4087" s="91">
        <v>0</v>
      </c>
      <c r="G4087" s="92">
        <f t="shared" si="211"/>
        <v>236559.44999999789</v>
      </c>
      <c r="H4087" s="170"/>
      <c r="I4087" s="94">
        <f t="shared" si="210"/>
        <v>-294</v>
      </c>
      <c r="J4087" s="115">
        <f t="shared" si="212"/>
        <v>45657</v>
      </c>
      <c r="K4087" s="116" t="s">
        <v>1877</v>
      </c>
    </row>
    <row r="4088" spans="1:11" x14ac:dyDescent="0.15">
      <c r="A4088" s="7" t="s">
        <v>2619</v>
      </c>
      <c r="B4088" s="66">
        <v>45644</v>
      </c>
      <c r="C4088" s="113" t="s">
        <v>2223</v>
      </c>
      <c r="D4088" s="126" t="s">
        <v>4947</v>
      </c>
      <c r="E4088" s="91">
        <v>0</v>
      </c>
      <c r="F4088" s="91">
        <v>2000</v>
      </c>
      <c r="G4088" s="92">
        <f t="shared" si="211"/>
        <v>238559.44999999789</v>
      </c>
      <c r="H4088" s="170"/>
      <c r="I4088" s="94">
        <f t="shared" si="210"/>
        <v>2000</v>
      </c>
      <c r="J4088" s="115">
        <f t="shared" si="212"/>
        <v>45657</v>
      </c>
      <c r="K4088" s="116" t="s">
        <v>1866</v>
      </c>
    </row>
    <row r="4089" spans="1:11" x14ac:dyDescent="0.15">
      <c r="A4089" s="7" t="s">
        <v>2619</v>
      </c>
      <c r="B4089" s="66">
        <v>45644</v>
      </c>
      <c r="C4089" s="113" t="s">
        <v>1912</v>
      </c>
      <c r="D4089" s="126" t="s">
        <v>4948</v>
      </c>
      <c r="E4089" s="91">
        <v>611.41999999999996</v>
      </c>
      <c r="F4089" s="91">
        <v>0</v>
      </c>
      <c r="G4089" s="92">
        <f t="shared" si="211"/>
        <v>237948.02999999787</v>
      </c>
      <c r="H4089" s="170"/>
      <c r="I4089" s="94">
        <f t="shared" si="210"/>
        <v>-611.41999999999996</v>
      </c>
      <c r="J4089" s="115">
        <f t="shared" si="212"/>
        <v>45657</v>
      </c>
      <c r="K4089" s="116" t="s">
        <v>1873</v>
      </c>
    </row>
    <row r="4090" spans="1:11" x14ac:dyDescent="0.15">
      <c r="A4090" s="7" t="s">
        <v>2619</v>
      </c>
      <c r="B4090" s="66">
        <v>45644</v>
      </c>
      <c r="C4090" s="113" t="s">
        <v>1939</v>
      </c>
      <c r="D4090" s="126" t="s">
        <v>4949</v>
      </c>
      <c r="E4090" s="91">
        <v>17.75</v>
      </c>
      <c r="F4090" s="91">
        <v>0</v>
      </c>
      <c r="G4090" s="92">
        <f t="shared" si="211"/>
        <v>237930.27999999787</v>
      </c>
      <c r="H4090" s="170"/>
      <c r="I4090" s="94">
        <f t="shared" si="210"/>
        <v>-17.75</v>
      </c>
      <c r="J4090" s="115">
        <f t="shared" si="212"/>
        <v>45657</v>
      </c>
      <c r="K4090" s="116" t="s">
        <v>1882</v>
      </c>
    </row>
    <row r="4091" spans="1:11" x14ac:dyDescent="0.15">
      <c r="A4091" s="7" t="s">
        <v>2619</v>
      </c>
      <c r="B4091" s="66">
        <v>45644</v>
      </c>
      <c r="C4091" s="113" t="s">
        <v>1989</v>
      </c>
      <c r="D4091" s="126" t="s">
        <v>4950</v>
      </c>
      <c r="E4091" s="91">
        <v>3000</v>
      </c>
      <c r="F4091" s="91">
        <v>0</v>
      </c>
      <c r="G4091" s="92">
        <f t="shared" si="211"/>
        <v>234930.27999999787</v>
      </c>
      <c r="H4091" s="170"/>
      <c r="I4091" s="94">
        <f t="shared" si="210"/>
        <v>-3000</v>
      </c>
      <c r="J4091" s="115">
        <f t="shared" si="212"/>
        <v>45657</v>
      </c>
      <c r="K4091" s="116" t="s">
        <v>13</v>
      </c>
    </row>
    <row r="4092" spans="1:11" x14ac:dyDescent="0.15">
      <c r="A4092" s="7" t="s">
        <v>2619</v>
      </c>
      <c r="B4092" s="66">
        <v>45644</v>
      </c>
      <c r="C4092" s="113" t="s">
        <v>2144</v>
      </c>
      <c r="D4092" s="126" t="s">
        <v>4951</v>
      </c>
      <c r="E4092" s="91">
        <v>312</v>
      </c>
      <c r="F4092" s="91">
        <v>0</v>
      </c>
      <c r="G4092" s="92">
        <f t="shared" si="211"/>
        <v>234618.27999999787</v>
      </c>
      <c r="H4092" s="170"/>
      <c r="I4092" s="94">
        <f t="shared" si="210"/>
        <v>-312</v>
      </c>
      <c r="J4092" s="115">
        <f t="shared" si="212"/>
        <v>45657</v>
      </c>
      <c r="K4092" s="116" t="s">
        <v>1877</v>
      </c>
    </row>
    <row r="4093" spans="1:11" x14ac:dyDescent="0.15">
      <c r="A4093" s="7" t="s">
        <v>2619</v>
      </c>
      <c r="B4093" s="66">
        <v>45644</v>
      </c>
      <c r="C4093" s="113" t="s">
        <v>4883</v>
      </c>
      <c r="D4093" s="126" t="s">
        <v>4952</v>
      </c>
      <c r="E4093" s="91">
        <v>1980</v>
      </c>
      <c r="F4093" s="91">
        <v>0</v>
      </c>
      <c r="G4093" s="92">
        <f t="shared" si="211"/>
        <v>232638.27999999787</v>
      </c>
      <c r="H4093" s="170"/>
      <c r="I4093" s="94">
        <f t="shared" si="210"/>
        <v>-1980</v>
      </c>
      <c r="J4093" s="115">
        <f t="shared" si="212"/>
        <v>45657</v>
      </c>
      <c r="K4093" s="116" t="s">
        <v>1877</v>
      </c>
    </row>
    <row r="4094" spans="1:11" x14ac:dyDescent="0.15">
      <c r="A4094" s="7" t="s">
        <v>2619</v>
      </c>
      <c r="B4094" s="66">
        <v>45644</v>
      </c>
      <c r="C4094" s="113" t="s">
        <v>4953</v>
      </c>
      <c r="D4094" s="126" t="s">
        <v>3009</v>
      </c>
      <c r="E4094" s="91">
        <v>13955.44</v>
      </c>
      <c r="F4094" s="91">
        <v>0</v>
      </c>
      <c r="G4094" s="92">
        <f t="shared" si="211"/>
        <v>218682.83999999787</v>
      </c>
      <c r="H4094" s="170"/>
      <c r="I4094" s="94">
        <f t="shared" si="210"/>
        <v>-13955.44</v>
      </c>
      <c r="J4094" s="115">
        <f t="shared" si="212"/>
        <v>45657</v>
      </c>
      <c r="K4094" s="116" t="s">
        <v>5554</v>
      </c>
    </row>
    <row r="4095" spans="1:11" x14ac:dyDescent="0.15">
      <c r="A4095" s="7" t="s">
        <v>2619</v>
      </c>
      <c r="B4095" s="66">
        <v>45644</v>
      </c>
      <c r="C4095" s="113" t="s">
        <v>2765</v>
      </c>
      <c r="D4095" s="126" t="s">
        <v>4954</v>
      </c>
      <c r="E4095" s="91">
        <v>6600</v>
      </c>
      <c r="F4095" s="91">
        <v>0</v>
      </c>
      <c r="G4095" s="92">
        <f t="shared" si="211"/>
        <v>212082.83999999787</v>
      </c>
      <c r="H4095" s="170"/>
      <c r="I4095" s="94">
        <f t="shared" si="210"/>
        <v>-6600</v>
      </c>
      <c r="J4095" s="115">
        <f t="shared" si="212"/>
        <v>45657</v>
      </c>
      <c r="K4095" s="116" t="s">
        <v>1886</v>
      </c>
    </row>
    <row r="4096" spans="1:11" x14ac:dyDescent="0.15">
      <c r="A4096" s="7" t="s">
        <v>2620</v>
      </c>
      <c r="B4096" s="66">
        <v>45644</v>
      </c>
      <c r="C4096" s="113" t="s">
        <v>3406</v>
      </c>
      <c r="D4096" s="126" t="s">
        <v>4392</v>
      </c>
      <c r="E4096" s="91">
        <v>0</v>
      </c>
      <c r="F4096" s="91">
        <v>13955.44</v>
      </c>
      <c r="G4096" s="92">
        <f t="shared" si="211"/>
        <v>226038.27999999787</v>
      </c>
      <c r="H4096" s="170"/>
      <c r="I4096" s="94">
        <f t="shared" si="210"/>
        <v>13955.44</v>
      </c>
      <c r="J4096" s="115">
        <f t="shared" si="212"/>
        <v>45657</v>
      </c>
      <c r="K4096" s="116" t="s">
        <v>5554</v>
      </c>
    </row>
    <row r="4097" spans="1:11" x14ac:dyDescent="0.15">
      <c r="A4097" s="7" t="s">
        <v>2622</v>
      </c>
      <c r="B4097" s="66">
        <v>45645</v>
      </c>
      <c r="C4097" s="113" t="s">
        <v>1899</v>
      </c>
      <c r="D4097" s="126" t="s">
        <v>1900</v>
      </c>
      <c r="E4097" s="91">
        <v>713.5</v>
      </c>
      <c r="F4097" s="91">
        <v>0</v>
      </c>
      <c r="G4097" s="92">
        <f t="shared" si="211"/>
        <v>225324.77999999787</v>
      </c>
      <c r="H4097" s="170"/>
      <c r="I4097" s="94">
        <f t="shared" si="210"/>
        <v>-713.5</v>
      </c>
      <c r="J4097" s="115">
        <f t="shared" si="212"/>
        <v>45657</v>
      </c>
      <c r="K4097" s="116" t="s">
        <v>1873</v>
      </c>
    </row>
    <row r="4098" spans="1:11" x14ac:dyDescent="0.15">
      <c r="A4098" s="7" t="s">
        <v>2622</v>
      </c>
      <c r="B4098" s="66">
        <v>45645</v>
      </c>
      <c r="C4098" s="113" t="s">
        <v>2880</v>
      </c>
      <c r="D4098" s="126"/>
      <c r="E4098" s="91">
        <v>2.83</v>
      </c>
      <c r="F4098" s="91">
        <v>0</v>
      </c>
      <c r="G4098" s="92">
        <f t="shared" si="211"/>
        <v>225321.94999999789</v>
      </c>
      <c r="H4098" s="170"/>
      <c r="I4098" s="94">
        <f t="shared" si="210"/>
        <v>-2.83</v>
      </c>
      <c r="J4098" s="115">
        <f t="shared" si="212"/>
        <v>45657</v>
      </c>
      <c r="K4098" s="116" t="s">
        <v>1876</v>
      </c>
    </row>
    <row r="4099" spans="1:11" x14ac:dyDescent="0.15">
      <c r="A4099" s="7" t="s">
        <v>2622</v>
      </c>
      <c r="B4099" s="66">
        <v>45645</v>
      </c>
      <c r="C4099" s="113" t="s">
        <v>2880</v>
      </c>
      <c r="D4099" s="126"/>
      <c r="E4099" s="91">
        <v>2.9</v>
      </c>
      <c r="F4099" s="91">
        <v>0</v>
      </c>
      <c r="G4099" s="92">
        <f t="shared" si="211"/>
        <v>225319.04999999789</v>
      </c>
      <c r="H4099" s="170"/>
      <c r="I4099" s="94">
        <f t="shared" si="210"/>
        <v>-2.9</v>
      </c>
      <c r="J4099" s="115">
        <f t="shared" si="212"/>
        <v>45657</v>
      </c>
      <c r="K4099" s="116" t="s">
        <v>1876</v>
      </c>
    </row>
    <row r="4100" spans="1:11" x14ac:dyDescent="0.15">
      <c r="A4100" s="7" t="s">
        <v>2622</v>
      </c>
      <c r="B4100" s="66">
        <v>45645</v>
      </c>
      <c r="C4100" s="113" t="s">
        <v>2880</v>
      </c>
      <c r="D4100" s="126"/>
      <c r="E4100" s="91">
        <v>3.12</v>
      </c>
      <c r="F4100" s="91">
        <v>0</v>
      </c>
      <c r="G4100" s="92">
        <f t="shared" si="211"/>
        <v>225315.9299999979</v>
      </c>
      <c r="H4100" s="170"/>
      <c r="I4100" s="94">
        <f t="shared" si="210"/>
        <v>-3.12</v>
      </c>
      <c r="J4100" s="115">
        <f t="shared" si="212"/>
        <v>45657</v>
      </c>
      <c r="K4100" s="116" t="s">
        <v>1876</v>
      </c>
    </row>
    <row r="4101" spans="1:11" x14ac:dyDescent="0.15">
      <c r="A4101" s="7" t="s">
        <v>2622</v>
      </c>
      <c r="B4101" s="66">
        <v>45645</v>
      </c>
      <c r="C4101" s="113" t="s">
        <v>2880</v>
      </c>
      <c r="D4101" s="126"/>
      <c r="E4101" s="91">
        <v>3.32</v>
      </c>
      <c r="F4101" s="91">
        <v>0</v>
      </c>
      <c r="G4101" s="92">
        <f t="shared" si="211"/>
        <v>225312.60999999789</v>
      </c>
      <c r="H4101" s="170"/>
      <c r="I4101" s="94">
        <f t="shared" si="210"/>
        <v>-3.32</v>
      </c>
      <c r="J4101" s="115">
        <f t="shared" si="212"/>
        <v>45657</v>
      </c>
      <c r="K4101" s="116" t="s">
        <v>1876</v>
      </c>
    </row>
    <row r="4102" spans="1:11" x14ac:dyDescent="0.15">
      <c r="A4102" s="7" t="s">
        <v>2622</v>
      </c>
      <c r="B4102" s="66">
        <v>45645</v>
      </c>
      <c r="C4102" s="113" t="s">
        <v>2880</v>
      </c>
      <c r="D4102" s="126"/>
      <c r="E4102" s="91">
        <v>3.47</v>
      </c>
      <c r="F4102" s="91">
        <v>0</v>
      </c>
      <c r="G4102" s="92">
        <f t="shared" si="211"/>
        <v>225309.13999999789</v>
      </c>
      <c r="H4102" s="170"/>
      <c r="I4102" s="94">
        <f t="shared" si="210"/>
        <v>-3.47</v>
      </c>
      <c r="J4102" s="115">
        <f t="shared" si="212"/>
        <v>45657</v>
      </c>
      <c r="K4102" s="116" t="s">
        <v>1876</v>
      </c>
    </row>
    <row r="4103" spans="1:11" x14ac:dyDescent="0.15">
      <c r="A4103" s="7" t="s">
        <v>2622</v>
      </c>
      <c r="B4103" s="66">
        <v>45645</v>
      </c>
      <c r="C4103" s="113" t="s">
        <v>2880</v>
      </c>
      <c r="D4103" s="126"/>
      <c r="E4103" s="91">
        <v>3.77</v>
      </c>
      <c r="F4103" s="91">
        <v>0</v>
      </c>
      <c r="G4103" s="92">
        <f t="shared" si="211"/>
        <v>225305.3699999979</v>
      </c>
      <c r="H4103" s="170"/>
      <c r="I4103" s="94">
        <f t="shared" ref="I4103:I4166" si="213">-E4103+F4103</f>
        <v>-3.77</v>
      </c>
      <c r="J4103" s="115">
        <f t="shared" si="212"/>
        <v>45657</v>
      </c>
      <c r="K4103" s="116" t="s">
        <v>1876</v>
      </c>
    </row>
    <row r="4104" spans="1:11" x14ac:dyDescent="0.15">
      <c r="A4104" s="7" t="s">
        <v>2622</v>
      </c>
      <c r="B4104" s="66">
        <v>45645</v>
      </c>
      <c r="C4104" s="113" t="s">
        <v>2880</v>
      </c>
      <c r="D4104" s="126"/>
      <c r="E4104" s="91">
        <v>3.88</v>
      </c>
      <c r="F4104" s="91">
        <v>0</v>
      </c>
      <c r="G4104" s="92">
        <f t="shared" si="211"/>
        <v>225301.4899999979</v>
      </c>
      <c r="H4104" s="170"/>
      <c r="I4104" s="94">
        <f t="shared" si="213"/>
        <v>-3.88</v>
      </c>
      <c r="J4104" s="115">
        <f t="shared" si="212"/>
        <v>45657</v>
      </c>
      <c r="K4104" s="116" t="s">
        <v>1876</v>
      </c>
    </row>
    <row r="4105" spans="1:11" x14ac:dyDescent="0.15">
      <c r="A4105" s="7" t="s">
        <v>2622</v>
      </c>
      <c r="B4105" s="66">
        <v>45645</v>
      </c>
      <c r="C4105" s="113" t="s">
        <v>2880</v>
      </c>
      <c r="D4105" s="126"/>
      <c r="E4105" s="91">
        <v>4.58</v>
      </c>
      <c r="F4105" s="91">
        <v>0</v>
      </c>
      <c r="G4105" s="92">
        <f t="shared" si="211"/>
        <v>225296.90999999791</v>
      </c>
      <c r="H4105" s="170"/>
      <c r="I4105" s="94">
        <f t="shared" si="213"/>
        <v>-4.58</v>
      </c>
      <c r="J4105" s="115">
        <f t="shared" si="212"/>
        <v>45657</v>
      </c>
      <c r="K4105" s="116" t="s">
        <v>1876</v>
      </c>
    </row>
    <row r="4106" spans="1:11" x14ac:dyDescent="0.15">
      <c r="A4106" s="7" t="s">
        <v>2622</v>
      </c>
      <c r="B4106" s="66">
        <v>45645</v>
      </c>
      <c r="C4106" s="113" t="s">
        <v>2880</v>
      </c>
      <c r="D4106" s="126"/>
      <c r="E4106" s="91">
        <v>4.96</v>
      </c>
      <c r="F4106" s="91">
        <v>0</v>
      </c>
      <c r="G4106" s="92">
        <f t="shared" si="211"/>
        <v>225291.94999999792</v>
      </c>
      <c r="H4106" s="170"/>
      <c r="I4106" s="94">
        <f t="shared" si="213"/>
        <v>-4.96</v>
      </c>
      <c r="J4106" s="115">
        <f t="shared" si="212"/>
        <v>45657</v>
      </c>
      <c r="K4106" s="116" t="s">
        <v>1876</v>
      </c>
    </row>
    <row r="4107" spans="1:11" x14ac:dyDescent="0.15">
      <c r="A4107" s="7" t="s">
        <v>2622</v>
      </c>
      <c r="B4107" s="66">
        <v>45645</v>
      </c>
      <c r="C4107" s="113" t="s">
        <v>2880</v>
      </c>
      <c r="D4107" s="126"/>
      <c r="E4107" s="91">
        <v>5.17</v>
      </c>
      <c r="F4107" s="91">
        <v>0</v>
      </c>
      <c r="G4107" s="92">
        <f t="shared" si="211"/>
        <v>225286.7799999979</v>
      </c>
      <c r="H4107" s="170"/>
      <c r="I4107" s="94">
        <f t="shared" si="213"/>
        <v>-5.17</v>
      </c>
      <c r="J4107" s="115">
        <f t="shared" si="212"/>
        <v>45657</v>
      </c>
      <c r="K4107" s="116" t="s">
        <v>1876</v>
      </c>
    </row>
    <row r="4108" spans="1:11" x14ac:dyDescent="0.15">
      <c r="A4108" s="7" t="s">
        <v>2622</v>
      </c>
      <c r="B4108" s="66">
        <v>45645</v>
      </c>
      <c r="C4108" s="113" t="s">
        <v>2880</v>
      </c>
      <c r="D4108" s="126"/>
      <c r="E4108" s="91">
        <v>5.64</v>
      </c>
      <c r="F4108" s="91">
        <v>0</v>
      </c>
      <c r="G4108" s="92">
        <f t="shared" si="211"/>
        <v>225281.13999999789</v>
      </c>
      <c r="H4108" s="170"/>
      <c r="I4108" s="94">
        <f t="shared" si="213"/>
        <v>-5.64</v>
      </c>
      <c r="J4108" s="115">
        <f t="shared" si="212"/>
        <v>45657</v>
      </c>
      <c r="K4108" s="116" t="s">
        <v>1876</v>
      </c>
    </row>
    <row r="4109" spans="1:11" x14ac:dyDescent="0.15">
      <c r="A4109" s="7" t="s">
        <v>2622</v>
      </c>
      <c r="B4109" s="66">
        <v>45645</v>
      </c>
      <c r="C4109" s="113" t="s">
        <v>2880</v>
      </c>
      <c r="D4109" s="126"/>
      <c r="E4109" s="91">
        <v>5.69</v>
      </c>
      <c r="F4109" s="91">
        <v>0</v>
      </c>
      <c r="G4109" s="92">
        <f t="shared" si="211"/>
        <v>225275.44999999789</v>
      </c>
      <c r="H4109" s="170"/>
      <c r="I4109" s="94">
        <f t="shared" si="213"/>
        <v>-5.69</v>
      </c>
      <c r="J4109" s="115">
        <f t="shared" si="212"/>
        <v>45657</v>
      </c>
      <c r="K4109" s="116" t="s">
        <v>1876</v>
      </c>
    </row>
    <row r="4110" spans="1:11" x14ac:dyDescent="0.15">
      <c r="A4110" s="7" t="s">
        <v>2622</v>
      </c>
      <c r="B4110" s="66">
        <v>45645</v>
      </c>
      <c r="C4110" s="113" t="s">
        <v>2880</v>
      </c>
      <c r="D4110" s="126"/>
      <c r="E4110" s="91">
        <v>5.94</v>
      </c>
      <c r="F4110" s="91">
        <v>0</v>
      </c>
      <c r="G4110" s="92">
        <f t="shared" si="211"/>
        <v>225269.50999999788</v>
      </c>
      <c r="H4110" s="170"/>
      <c r="I4110" s="94">
        <f t="shared" si="213"/>
        <v>-5.94</v>
      </c>
      <c r="J4110" s="115">
        <f t="shared" si="212"/>
        <v>45657</v>
      </c>
      <c r="K4110" s="116" t="s">
        <v>1876</v>
      </c>
    </row>
    <row r="4111" spans="1:11" x14ac:dyDescent="0.15">
      <c r="A4111" s="7" t="s">
        <v>2622</v>
      </c>
      <c r="B4111" s="66">
        <v>45645</v>
      </c>
      <c r="C4111" s="113" t="s">
        <v>2880</v>
      </c>
      <c r="D4111" s="126"/>
      <c r="E4111" s="91">
        <v>6.12</v>
      </c>
      <c r="F4111" s="91">
        <v>0</v>
      </c>
      <c r="G4111" s="92">
        <f t="shared" si="211"/>
        <v>225263.38999999789</v>
      </c>
      <c r="H4111" s="170"/>
      <c r="I4111" s="94">
        <f t="shared" si="213"/>
        <v>-6.12</v>
      </c>
      <c r="J4111" s="115">
        <f t="shared" si="212"/>
        <v>45657</v>
      </c>
      <c r="K4111" s="116" t="s">
        <v>1876</v>
      </c>
    </row>
    <row r="4112" spans="1:11" x14ac:dyDescent="0.15">
      <c r="A4112" s="7" t="s">
        <v>2622</v>
      </c>
      <c r="B4112" s="66">
        <v>45645</v>
      </c>
      <c r="C4112" s="113" t="s">
        <v>2880</v>
      </c>
      <c r="D4112" s="126"/>
      <c r="E4112" s="91">
        <v>6.38</v>
      </c>
      <c r="F4112" s="91">
        <v>0</v>
      </c>
      <c r="G4112" s="92">
        <f t="shared" si="211"/>
        <v>225257.00999999788</v>
      </c>
      <c r="H4112" s="170"/>
      <c r="I4112" s="94">
        <f t="shared" si="213"/>
        <v>-6.38</v>
      </c>
      <c r="J4112" s="115">
        <f t="shared" si="212"/>
        <v>45657</v>
      </c>
      <c r="K4112" s="116" t="s">
        <v>1876</v>
      </c>
    </row>
    <row r="4113" spans="1:11" x14ac:dyDescent="0.15">
      <c r="A4113" s="7" t="s">
        <v>2622</v>
      </c>
      <c r="B4113" s="66">
        <v>45645</v>
      </c>
      <c r="C4113" s="113" t="s">
        <v>2880</v>
      </c>
      <c r="D4113" s="126"/>
      <c r="E4113" s="91">
        <v>6.54</v>
      </c>
      <c r="F4113" s="91">
        <v>0</v>
      </c>
      <c r="G4113" s="92">
        <f t="shared" si="211"/>
        <v>225250.46999999788</v>
      </c>
      <c r="H4113" s="170"/>
      <c r="I4113" s="94">
        <f t="shared" si="213"/>
        <v>-6.54</v>
      </c>
      <c r="J4113" s="115">
        <f t="shared" si="212"/>
        <v>45657</v>
      </c>
      <c r="K4113" s="116" t="s">
        <v>1876</v>
      </c>
    </row>
    <row r="4114" spans="1:11" x14ac:dyDescent="0.15">
      <c r="A4114" s="7" t="s">
        <v>2622</v>
      </c>
      <c r="B4114" s="66">
        <v>45645</v>
      </c>
      <c r="C4114" s="113" t="s">
        <v>2880</v>
      </c>
      <c r="D4114" s="126"/>
      <c r="E4114" s="91">
        <v>6.58</v>
      </c>
      <c r="F4114" s="91">
        <v>0</v>
      </c>
      <c r="G4114" s="92">
        <f t="shared" si="211"/>
        <v>225243.88999999789</v>
      </c>
      <c r="H4114" s="170"/>
      <c r="I4114" s="94">
        <f t="shared" si="213"/>
        <v>-6.58</v>
      </c>
      <c r="J4114" s="115">
        <f t="shared" si="212"/>
        <v>45657</v>
      </c>
      <c r="K4114" s="116" t="s">
        <v>1876</v>
      </c>
    </row>
    <row r="4115" spans="1:11" x14ac:dyDescent="0.15">
      <c r="A4115" s="7" t="s">
        <v>2622</v>
      </c>
      <c r="B4115" s="66">
        <v>45645</v>
      </c>
      <c r="C4115" s="113" t="s">
        <v>2880</v>
      </c>
      <c r="D4115" s="126"/>
      <c r="E4115" s="91">
        <v>6.62</v>
      </c>
      <c r="F4115" s="91">
        <v>0</v>
      </c>
      <c r="G4115" s="92">
        <f t="shared" si="211"/>
        <v>225237.26999999789</v>
      </c>
      <c r="H4115" s="170"/>
      <c r="I4115" s="94">
        <f t="shared" si="213"/>
        <v>-6.62</v>
      </c>
      <c r="J4115" s="115">
        <f t="shared" si="212"/>
        <v>45657</v>
      </c>
      <c r="K4115" s="116" t="s">
        <v>1876</v>
      </c>
    </row>
    <row r="4116" spans="1:11" x14ac:dyDescent="0.15">
      <c r="A4116" s="7" t="s">
        <v>2622</v>
      </c>
      <c r="B4116" s="66">
        <v>45645</v>
      </c>
      <c r="C4116" s="113" t="s">
        <v>2880</v>
      </c>
      <c r="D4116" s="126"/>
      <c r="E4116" s="91">
        <v>6.68</v>
      </c>
      <c r="F4116" s="91">
        <v>0</v>
      </c>
      <c r="G4116" s="92">
        <f t="shared" si="211"/>
        <v>225230.5899999979</v>
      </c>
      <c r="H4116" s="170"/>
      <c r="I4116" s="94">
        <f t="shared" si="213"/>
        <v>-6.68</v>
      </c>
      <c r="J4116" s="115">
        <f t="shared" si="212"/>
        <v>45657</v>
      </c>
      <c r="K4116" s="116" t="s">
        <v>1876</v>
      </c>
    </row>
    <row r="4117" spans="1:11" x14ac:dyDescent="0.15">
      <c r="A4117" s="7" t="s">
        <v>2622</v>
      </c>
      <c r="B4117" s="66">
        <v>45645</v>
      </c>
      <c r="C4117" s="113" t="s">
        <v>2880</v>
      </c>
      <c r="D4117" s="126"/>
      <c r="E4117" s="91">
        <v>6.72</v>
      </c>
      <c r="F4117" s="91">
        <v>0</v>
      </c>
      <c r="G4117" s="92">
        <f t="shared" si="211"/>
        <v>225223.8699999979</v>
      </c>
      <c r="H4117" s="170"/>
      <c r="I4117" s="94">
        <f t="shared" si="213"/>
        <v>-6.72</v>
      </c>
      <c r="J4117" s="115">
        <f t="shared" si="212"/>
        <v>45657</v>
      </c>
      <c r="K4117" s="116" t="s">
        <v>1876</v>
      </c>
    </row>
    <row r="4118" spans="1:11" x14ac:dyDescent="0.15">
      <c r="A4118" s="7" t="s">
        <v>2622</v>
      </c>
      <c r="B4118" s="66">
        <v>45645</v>
      </c>
      <c r="C4118" s="113" t="s">
        <v>2880</v>
      </c>
      <c r="D4118" s="126"/>
      <c r="E4118" s="91">
        <v>6.77</v>
      </c>
      <c r="F4118" s="91">
        <v>0</v>
      </c>
      <c r="G4118" s="92">
        <f t="shared" si="211"/>
        <v>225217.09999999791</v>
      </c>
      <c r="H4118" s="170"/>
      <c r="I4118" s="94">
        <f t="shared" si="213"/>
        <v>-6.77</v>
      </c>
      <c r="J4118" s="115">
        <f t="shared" si="212"/>
        <v>45657</v>
      </c>
      <c r="K4118" s="116" t="s">
        <v>1876</v>
      </c>
    </row>
    <row r="4119" spans="1:11" x14ac:dyDescent="0.15">
      <c r="A4119" s="7" t="s">
        <v>2622</v>
      </c>
      <c r="B4119" s="66">
        <v>45645</v>
      </c>
      <c r="C4119" s="113" t="s">
        <v>2880</v>
      </c>
      <c r="D4119" s="126"/>
      <c r="E4119" s="91">
        <v>6.83</v>
      </c>
      <c r="F4119" s="91">
        <v>0</v>
      </c>
      <c r="G4119" s="92">
        <f t="shared" si="211"/>
        <v>225210.26999999792</v>
      </c>
      <c r="H4119" s="170"/>
      <c r="I4119" s="94">
        <f t="shared" si="213"/>
        <v>-6.83</v>
      </c>
      <c r="J4119" s="115">
        <f t="shared" si="212"/>
        <v>45657</v>
      </c>
      <c r="K4119" s="116" t="s">
        <v>1876</v>
      </c>
    </row>
    <row r="4120" spans="1:11" x14ac:dyDescent="0.15">
      <c r="A4120" s="7" t="s">
        <v>2622</v>
      </c>
      <c r="B4120" s="66">
        <v>45645</v>
      </c>
      <c r="C4120" s="113" t="s">
        <v>2880</v>
      </c>
      <c r="D4120" s="126"/>
      <c r="E4120" s="91">
        <v>6.84</v>
      </c>
      <c r="F4120" s="91">
        <v>0</v>
      </c>
      <c r="G4120" s="92">
        <f t="shared" si="211"/>
        <v>225203.42999999793</v>
      </c>
      <c r="H4120" s="170"/>
      <c r="I4120" s="94">
        <f t="shared" si="213"/>
        <v>-6.84</v>
      </c>
      <c r="J4120" s="115">
        <f t="shared" si="212"/>
        <v>45657</v>
      </c>
      <c r="K4120" s="116" t="s">
        <v>1876</v>
      </c>
    </row>
    <row r="4121" spans="1:11" x14ac:dyDescent="0.15">
      <c r="A4121" s="7" t="s">
        <v>2622</v>
      </c>
      <c r="B4121" s="66">
        <v>45645</v>
      </c>
      <c r="C4121" s="113" t="s">
        <v>2880</v>
      </c>
      <c r="D4121" s="126"/>
      <c r="E4121" s="91">
        <v>6.84</v>
      </c>
      <c r="F4121" s="91">
        <v>0</v>
      </c>
      <c r="G4121" s="92">
        <f t="shared" si="211"/>
        <v>225196.58999999793</v>
      </c>
      <c r="H4121" s="170"/>
      <c r="I4121" s="94">
        <f t="shared" si="213"/>
        <v>-6.84</v>
      </c>
      <c r="J4121" s="115">
        <f t="shared" si="212"/>
        <v>45657</v>
      </c>
      <c r="K4121" s="116" t="s">
        <v>1876</v>
      </c>
    </row>
    <row r="4122" spans="1:11" x14ac:dyDescent="0.15">
      <c r="A4122" s="7" t="s">
        <v>2622</v>
      </c>
      <c r="B4122" s="66">
        <v>45645</v>
      </c>
      <c r="C4122" s="113" t="s">
        <v>2880</v>
      </c>
      <c r="D4122" s="126"/>
      <c r="E4122" s="91">
        <v>6.88</v>
      </c>
      <c r="F4122" s="91">
        <v>0</v>
      </c>
      <c r="G4122" s="92">
        <f t="shared" si="211"/>
        <v>225189.70999999793</v>
      </c>
      <c r="H4122" s="170"/>
      <c r="I4122" s="94">
        <f t="shared" si="213"/>
        <v>-6.88</v>
      </c>
      <c r="J4122" s="115">
        <f t="shared" si="212"/>
        <v>45657</v>
      </c>
      <c r="K4122" s="116" t="s">
        <v>1876</v>
      </c>
    </row>
    <row r="4123" spans="1:11" x14ac:dyDescent="0.15">
      <c r="A4123" s="7" t="s">
        <v>2622</v>
      </c>
      <c r="B4123" s="66">
        <v>45645</v>
      </c>
      <c r="C4123" s="113" t="s">
        <v>2880</v>
      </c>
      <c r="D4123" s="126"/>
      <c r="E4123" s="91">
        <v>6.88</v>
      </c>
      <c r="F4123" s="91">
        <v>0</v>
      </c>
      <c r="G4123" s="92">
        <f t="shared" si="211"/>
        <v>225182.82999999792</v>
      </c>
      <c r="H4123" s="170"/>
      <c r="I4123" s="94">
        <f t="shared" si="213"/>
        <v>-6.88</v>
      </c>
      <c r="J4123" s="115">
        <f t="shared" si="212"/>
        <v>45657</v>
      </c>
      <c r="K4123" s="116" t="s">
        <v>1876</v>
      </c>
    </row>
    <row r="4124" spans="1:11" x14ac:dyDescent="0.15">
      <c r="A4124" s="7" t="s">
        <v>2622</v>
      </c>
      <c r="B4124" s="66">
        <v>45645</v>
      </c>
      <c r="C4124" s="113" t="s">
        <v>2880</v>
      </c>
      <c r="D4124" s="126"/>
      <c r="E4124" s="91">
        <v>6.95</v>
      </c>
      <c r="F4124" s="91">
        <v>0</v>
      </c>
      <c r="G4124" s="92">
        <f t="shared" si="211"/>
        <v>225175.87999999791</v>
      </c>
      <c r="H4124" s="170"/>
      <c r="I4124" s="94">
        <f t="shared" si="213"/>
        <v>-6.95</v>
      </c>
      <c r="J4124" s="115">
        <f t="shared" si="212"/>
        <v>45657</v>
      </c>
      <c r="K4124" s="116" t="s">
        <v>1876</v>
      </c>
    </row>
    <row r="4125" spans="1:11" x14ac:dyDescent="0.15">
      <c r="A4125" s="7" t="s">
        <v>2622</v>
      </c>
      <c r="B4125" s="66">
        <v>45645</v>
      </c>
      <c r="C4125" s="113" t="s">
        <v>2880</v>
      </c>
      <c r="D4125" s="126"/>
      <c r="E4125" s="91">
        <v>6.95</v>
      </c>
      <c r="F4125" s="91">
        <v>0</v>
      </c>
      <c r="G4125" s="92">
        <f t="shared" si="211"/>
        <v>225168.9299999979</v>
      </c>
      <c r="H4125" s="170"/>
      <c r="I4125" s="94">
        <f t="shared" si="213"/>
        <v>-6.95</v>
      </c>
      <c r="J4125" s="115">
        <f t="shared" si="212"/>
        <v>45657</v>
      </c>
      <c r="K4125" s="116" t="s">
        <v>1876</v>
      </c>
    </row>
    <row r="4126" spans="1:11" x14ac:dyDescent="0.15">
      <c r="A4126" s="7" t="s">
        <v>2622</v>
      </c>
      <c r="B4126" s="66">
        <v>45645</v>
      </c>
      <c r="C4126" s="113" t="s">
        <v>2880</v>
      </c>
      <c r="D4126" s="126"/>
      <c r="E4126" s="91">
        <v>7.03</v>
      </c>
      <c r="F4126" s="91">
        <v>0</v>
      </c>
      <c r="G4126" s="92">
        <f t="shared" si="211"/>
        <v>225161.8999999979</v>
      </c>
      <c r="H4126" s="170"/>
      <c r="I4126" s="94">
        <f t="shared" si="213"/>
        <v>-7.03</v>
      </c>
      <c r="J4126" s="115">
        <f t="shared" si="212"/>
        <v>45657</v>
      </c>
      <c r="K4126" s="116" t="s">
        <v>1876</v>
      </c>
    </row>
    <row r="4127" spans="1:11" x14ac:dyDescent="0.15">
      <c r="A4127" s="7" t="s">
        <v>2622</v>
      </c>
      <c r="B4127" s="66">
        <v>45645</v>
      </c>
      <c r="C4127" s="113" t="s">
        <v>2880</v>
      </c>
      <c r="D4127" s="126"/>
      <c r="E4127" s="91">
        <v>7.04</v>
      </c>
      <c r="F4127" s="91">
        <v>0</v>
      </c>
      <c r="G4127" s="92">
        <f t="shared" si="211"/>
        <v>225154.85999999789</v>
      </c>
      <c r="H4127" s="170"/>
      <c r="I4127" s="94">
        <f t="shared" si="213"/>
        <v>-7.04</v>
      </c>
      <c r="J4127" s="115">
        <f t="shared" si="212"/>
        <v>45657</v>
      </c>
      <c r="K4127" s="116" t="s">
        <v>1876</v>
      </c>
    </row>
    <row r="4128" spans="1:11" x14ac:dyDescent="0.15">
      <c r="A4128" s="7" t="s">
        <v>2622</v>
      </c>
      <c r="B4128" s="66">
        <v>45645</v>
      </c>
      <c r="C4128" s="113" t="s">
        <v>2880</v>
      </c>
      <c r="D4128" s="126"/>
      <c r="E4128" s="91">
        <v>7</v>
      </c>
      <c r="F4128" s="91">
        <v>0</v>
      </c>
      <c r="G4128" s="92">
        <f t="shared" si="211"/>
        <v>225147.85999999789</v>
      </c>
      <c r="H4128" s="170"/>
      <c r="I4128" s="94">
        <f t="shared" si="213"/>
        <v>-7</v>
      </c>
      <c r="J4128" s="115">
        <f t="shared" si="212"/>
        <v>45657</v>
      </c>
      <c r="K4128" s="116" t="s">
        <v>1876</v>
      </c>
    </row>
    <row r="4129" spans="1:11" x14ac:dyDescent="0.15">
      <c r="A4129" s="7" t="s">
        <v>2622</v>
      </c>
      <c r="B4129" s="66">
        <v>45645</v>
      </c>
      <c r="C4129" s="113" t="s">
        <v>2880</v>
      </c>
      <c r="D4129" s="126"/>
      <c r="E4129" s="91">
        <v>7.15</v>
      </c>
      <c r="F4129" s="91">
        <v>0</v>
      </c>
      <c r="G4129" s="92">
        <f t="shared" si="211"/>
        <v>225140.7099999979</v>
      </c>
      <c r="H4129" s="170"/>
      <c r="I4129" s="94">
        <f t="shared" si="213"/>
        <v>-7.15</v>
      </c>
      <c r="J4129" s="115">
        <f t="shared" si="212"/>
        <v>45657</v>
      </c>
      <c r="K4129" s="116" t="s">
        <v>1876</v>
      </c>
    </row>
    <row r="4130" spans="1:11" x14ac:dyDescent="0.15">
      <c r="A4130" s="7" t="s">
        <v>2622</v>
      </c>
      <c r="B4130" s="66">
        <v>45645</v>
      </c>
      <c r="C4130" s="113" t="s">
        <v>2880</v>
      </c>
      <c r="D4130" s="126"/>
      <c r="E4130" s="91">
        <v>7.32</v>
      </c>
      <c r="F4130" s="91">
        <v>0</v>
      </c>
      <c r="G4130" s="92">
        <f t="shared" si="211"/>
        <v>225133.38999999789</v>
      </c>
      <c r="H4130" s="170"/>
      <c r="I4130" s="94">
        <f t="shared" si="213"/>
        <v>-7.32</v>
      </c>
      <c r="J4130" s="115">
        <f t="shared" si="212"/>
        <v>45657</v>
      </c>
      <c r="K4130" s="116" t="s">
        <v>1876</v>
      </c>
    </row>
    <row r="4131" spans="1:11" x14ac:dyDescent="0.15">
      <c r="A4131" s="7" t="s">
        <v>2622</v>
      </c>
      <c r="B4131" s="66">
        <v>45645</v>
      </c>
      <c r="C4131" s="113" t="s">
        <v>2880</v>
      </c>
      <c r="D4131" s="126"/>
      <c r="E4131" s="91">
        <v>7.37</v>
      </c>
      <c r="F4131" s="91">
        <v>0</v>
      </c>
      <c r="G4131" s="92">
        <f t="shared" si="211"/>
        <v>225126.01999999789</v>
      </c>
      <c r="H4131" s="170"/>
      <c r="I4131" s="94">
        <f t="shared" si="213"/>
        <v>-7.37</v>
      </c>
      <c r="J4131" s="115">
        <f t="shared" si="212"/>
        <v>45657</v>
      </c>
      <c r="K4131" s="116" t="s">
        <v>1876</v>
      </c>
    </row>
    <row r="4132" spans="1:11" x14ac:dyDescent="0.15">
      <c r="A4132" s="7" t="s">
        <v>2622</v>
      </c>
      <c r="B4132" s="66">
        <v>45645</v>
      </c>
      <c r="C4132" s="113" t="s">
        <v>2880</v>
      </c>
      <c r="D4132" s="126"/>
      <c r="E4132" s="91">
        <v>7.43</v>
      </c>
      <c r="F4132" s="91">
        <v>0</v>
      </c>
      <c r="G4132" s="92">
        <f t="shared" si="211"/>
        <v>225118.5899999979</v>
      </c>
      <c r="H4132" s="170"/>
      <c r="I4132" s="94">
        <f t="shared" si="213"/>
        <v>-7.43</v>
      </c>
      <c r="J4132" s="115">
        <f t="shared" si="212"/>
        <v>45657</v>
      </c>
      <c r="K4132" s="116" t="s">
        <v>1876</v>
      </c>
    </row>
    <row r="4133" spans="1:11" x14ac:dyDescent="0.15">
      <c r="A4133" s="7" t="s">
        <v>2622</v>
      </c>
      <c r="B4133" s="66">
        <v>45645</v>
      </c>
      <c r="C4133" s="113" t="s">
        <v>2880</v>
      </c>
      <c r="D4133" s="126"/>
      <c r="E4133" s="91">
        <v>7.64</v>
      </c>
      <c r="F4133" s="91">
        <v>0</v>
      </c>
      <c r="G4133" s="92">
        <f t="shared" si="211"/>
        <v>225110.94999999789</v>
      </c>
      <c r="H4133" s="170"/>
      <c r="I4133" s="94">
        <f t="shared" si="213"/>
        <v>-7.64</v>
      </c>
      <c r="J4133" s="115">
        <f t="shared" si="212"/>
        <v>45657</v>
      </c>
      <c r="K4133" s="116" t="s">
        <v>1876</v>
      </c>
    </row>
    <row r="4134" spans="1:11" x14ac:dyDescent="0.15">
      <c r="A4134" s="7" t="s">
        <v>2622</v>
      </c>
      <c r="B4134" s="66">
        <v>45645</v>
      </c>
      <c r="C4134" s="113" t="s">
        <v>2880</v>
      </c>
      <c r="D4134" s="126"/>
      <c r="E4134" s="91">
        <v>7.61</v>
      </c>
      <c r="F4134" s="91">
        <v>0</v>
      </c>
      <c r="G4134" s="92">
        <f t="shared" si="211"/>
        <v>225103.3399999979</v>
      </c>
      <c r="H4134" s="170"/>
      <c r="I4134" s="94">
        <f t="shared" si="213"/>
        <v>-7.61</v>
      </c>
      <c r="J4134" s="115">
        <f t="shared" si="212"/>
        <v>45657</v>
      </c>
      <c r="K4134" s="116" t="s">
        <v>1876</v>
      </c>
    </row>
    <row r="4135" spans="1:11" x14ac:dyDescent="0.15">
      <c r="A4135" s="7" t="s">
        <v>2622</v>
      </c>
      <c r="B4135" s="66">
        <v>45645</v>
      </c>
      <c r="C4135" s="113" t="s">
        <v>2880</v>
      </c>
      <c r="D4135" s="126"/>
      <c r="E4135" s="91">
        <v>7.63</v>
      </c>
      <c r="F4135" s="91">
        <v>0</v>
      </c>
      <c r="G4135" s="92">
        <f t="shared" si="211"/>
        <v>225095.7099999979</v>
      </c>
      <c r="H4135" s="170"/>
      <c r="I4135" s="94">
        <f t="shared" si="213"/>
        <v>-7.63</v>
      </c>
      <c r="J4135" s="115">
        <f t="shared" si="212"/>
        <v>45657</v>
      </c>
      <c r="K4135" s="116" t="s">
        <v>1876</v>
      </c>
    </row>
    <row r="4136" spans="1:11" x14ac:dyDescent="0.15">
      <c r="A4136" s="7" t="s">
        <v>2622</v>
      </c>
      <c r="B4136" s="66">
        <v>45645</v>
      </c>
      <c r="C4136" s="113" t="s">
        <v>2880</v>
      </c>
      <c r="D4136" s="126"/>
      <c r="E4136" s="91">
        <v>7.62</v>
      </c>
      <c r="F4136" s="91">
        <v>0</v>
      </c>
      <c r="G4136" s="92">
        <f t="shared" ref="G4136:G4199" si="214">G4135+F4136-E4136</f>
        <v>225088.0899999979</v>
      </c>
      <c r="H4136" s="170"/>
      <c r="I4136" s="94">
        <f t="shared" si="213"/>
        <v>-7.62</v>
      </c>
      <c r="J4136" s="115">
        <f t="shared" ref="J4136:J4199" si="215">EOMONTH(B4136,0)</f>
        <v>45657</v>
      </c>
      <c r="K4136" s="116" t="s">
        <v>1876</v>
      </c>
    </row>
    <row r="4137" spans="1:11" x14ac:dyDescent="0.15">
      <c r="A4137" s="7" t="s">
        <v>2622</v>
      </c>
      <c r="B4137" s="66">
        <v>45645</v>
      </c>
      <c r="C4137" s="113" t="s">
        <v>2880</v>
      </c>
      <c r="D4137" s="126"/>
      <c r="E4137" s="91">
        <v>7.72</v>
      </c>
      <c r="F4137" s="91">
        <v>0</v>
      </c>
      <c r="G4137" s="92">
        <f t="shared" si="214"/>
        <v>225080.3699999979</v>
      </c>
      <c r="H4137" s="170"/>
      <c r="I4137" s="94">
        <f t="shared" si="213"/>
        <v>-7.72</v>
      </c>
      <c r="J4137" s="115">
        <f t="shared" si="215"/>
        <v>45657</v>
      </c>
      <c r="K4137" s="116" t="s">
        <v>1876</v>
      </c>
    </row>
    <row r="4138" spans="1:11" x14ac:dyDescent="0.15">
      <c r="A4138" s="7" t="s">
        <v>2622</v>
      </c>
      <c r="B4138" s="66">
        <v>45645</v>
      </c>
      <c r="C4138" s="113" t="s">
        <v>2880</v>
      </c>
      <c r="D4138" s="126"/>
      <c r="E4138" s="91">
        <v>7.8</v>
      </c>
      <c r="F4138" s="91">
        <v>0</v>
      </c>
      <c r="G4138" s="92">
        <f t="shared" si="214"/>
        <v>225072.56999999791</v>
      </c>
      <c r="H4138" s="170"/>
      <c r="I4138" s="94">
        <f t="shared" si="213"/>
        <v>-7.8</v>
      </c>
      <c r="J4138" s="115">
        <f t="shared" si="215"/>
        <v>45657</v>
      </c>
      <c r="K4138" s="116" t="s">
        <v>1876</v>
      </c>
    </row>
    <row r="4139" spans="1:11" x14ac:dyDescent="0.15">
      <c r="A4139" s="7" t="s">
        <v>2622</v>
      </c>
      <c r="B4139" s="66">
        <v>45645</v>
      </c>
      <c r="C4139" s="113" t="s">
        <v>2880</v>
      </c>
      <c r="D4139" s="126"/>
      <c r="E4139" s="91">
        <v>7.82</v>
      </c>
      <c r="F4139" s="91">
        <v>0</v>
      </c>
      <c r="G4139" s="92">
        <f t="shared" si="214"/>
        <v>225064.7499999979</v>
      </c>
      <c r="H4139" s="170"/>
      <c r="I4139" s="94">
        <f t="shared" si="213"/>
        <v>-7.82</v>
      </c>
      <c r="J4139" s="115">
        <f t="shared" si="215"/>
        <v>45657</v>
      </c>
      <c r="K4139" s="116" t="s">
        <v>1876</v>
      </c>
    </row>
    <row r="4140" spans="1:11" x14ac:dyDescent="0.15">
      <c r="A4140" s="7" t="s">
        <v>2622</v>
      </c>
      <c r="B4140" s="66">
        <v>45645</v>
      </c>
      <c r="C4140" s="113" t="s">
        <v>2880</v>
      </c>
      <c r="D4140" s="126"/>
      <c r="E4140" s="91">
        <v>7.99</v>
      </c>
      <c r="F4140" s="91">
        <v>0</v>
      </c>
      <c r="G4140" s="92">
        <f t="shared" si="214"/>
        <v>225056.75999999791</v>
      </c>
      <c r="H4140" s="170"/>
      <c r="I4140" s="94">
        <f t="shared" si="213"/>
        <v>-7.99</v>
      </c>
      <c r="J4140" s="115">
        <f t="shared" si="215"/>
        <v>45657</v>
      </c>
      <c r="K4140" s="116" t="s">
        <v>1876</v>
      </c>
    </row>
    <row r="4141" spans="1:11" x14ac:dyDescent="0.15">
      <c r="A4141" s="7" t="s">
        <v>2622</v>
      </c>
      <c r="B4141" s="66">
        <v>45645</v>
      </c>
      <c r="C4141" s="113" t="s">
        <v>2880</v>
      </c>
      <c r="D4141" s="126"/>
      <c r="E4141" s="91">
        <v>7.97</v>
      </c>
      <c r="F4141" s="91">
        <v>0</v>
      </c>
      <c r="G4141" s="92">
        <f t="shared" si="214"/>
        <v>225048.78999999791</v>
      </c>
      <c r="H4141" s="170"/>
      <c r="I4141" s="94">
        <f t="shared" si="213"/>
        <v>-7.97</v>
      </c>
      <c r="J4141" s="115">
        <f t="shared" si="215"/>
        <v>45657</v>
      </c>
      <c r="K4141" s="116" t="s">
        <v>1876</v>
      </c>
    </row>
    <row r="4142" spans="1:11" x14ac:dyDescent="0.15">
      <c r="A4142" s="7" t="s">
        <v>2622</v>
      </c>
      <c r="B4142" s="66">
        <v>45645</v>
      </c>
      <c r="C4142" s="113" t="s">
        <v>2880</v>
      </c>
      <c r="D4142" s="126"/>
      <c r="E4142" s="91">
        <v>8.0399999999999991</v>
      </c>
      <c r="F4142" s="91">
        <v>0</v>
      </c>
      <c r="G4142" s="92">
        <f t="shared" si="214"/>
        <v>225040.7499999979</v>
      </c>
      <c r="H4142" s="170"/>
      <c r="I4142" s="94">
        <f t="shared" si="213"/>
        <v>-8.0399999999999991</v>
      </c>
      <c r="J4142" s="115">
        <f t="shared" si="215"/>
        <v>45657</v>
      </c>
      <c r="K4142" s="116" t="s">
        <v>1876</v>
      </c>
    </row>
    <row r="4143" spans="1:11" x14ac:dyDescent="0.15">
      <c r="A4143" s="7" t="s">
        <v>2622</v>
      </c>
      <c r="B4143" s="66">
        <v>45645</v>
      </c>
      <c r="C4143" s="113" t="s">
        <v>2880</v>
      </c>
      <c r="D4143" s="126"/>
      <c r="E4143" s="91">
        <v>8.27</v>
      </c>
      <c r="F4143" s="91">
        <v>0</v>
      </c>
      <c r="G4143" s="92">
        <f t="shared" si="214"/>
        <v>225032.47999999792</v>
      </c>
      <c r="H4143" s="170"/>
      <c r="I4143" s="94">
        <f t="shared" si="213"/>
        <v>-8.27</v>
      </c>
      <c r="J4143" s="115">
        <f t="shared" si="215"/>
        <v>45657</v>
      </c>
      <c r="K4143" s="116" t="s">
        <v>1876</v>
      </c>
    </row>
    <row r="4144" spans="1:11" x14ac:dyDescent="0.15">
      <c r="A4144" s="7" t="s">
        <v>2622</v>
      </c>
      <c r="B4144" s="66">
        <v>45645</v>
      </c>
      <c r="C4144" s="113" t="s">
        <v>2880</v>
      </c>
      <c r="D4144" s="126"/>
      <c r="E4144" s="91">
        <v>8.34</v>
      </c>
      <c r="F4144" s="91">
        <v>0</v>
      </c>
      <c r="G4144" s="92">
        <f t="shared" si="214"/>
        <v>225024.13999999792</v>
      </c>
      <c r="H4144" s="170"/>
      <c r="I4144" s="94">
        <f t="shared" si="213"/>
        <v>-8.34</v>
      </c>
      <c r="J4144" s="115">
        <f t="shared" si="215"/>
        <v>45657</v>
      </c>
      <c r="K4144" s="116" t="s">
        <v>1876</v>
      </c>
    </row>
    <row r="4145" spans="1:11" x14ac:dyDescent="0.15">
      <c r="A4145" s="7" t="s">
        <v>2622</v>
      </c>
      <c r="B4145" s="66">
        <v>45645</v>
      </c>
      <c r="C4145" s="113" t="s">
        <v>2880</v>
      </c>
      <c r="D4145" s="126"/>
      <c r="E4145" s="91">
        <v>8.44</v>
      </c>
      <c r="F4145" s="91">
        <v>0</v>
      </c>
      <c r="G4145" s="92">
        <f t="shared" si="214"/>
        <v>225015.69999999792</v>
      </c>
      <c r="H4145" s="170"/>
      <c r="I4145" s="94">
        <f t="shared" si="213"/>
        <v>-8.44</v>
      </c>
      <c r="J4145" s="115">
        <f t="shared" si="215"/>
        <v>45657</v>
      </c>
      <c r="K4145" s="116" t="s">
        <v>1876</v>
      </c>
    </row>
    <row r="4146" spans="1:11" x14ac:dyDescent="0.15">
      <c r="A4146" s="7" t="s">
        <v>2622</v>
      </c>
      <c r="B4146" s="66">
        <v>45645</v>
      </c>
      <c r="C4146" s="113" t="s">
        <v>2880</v>
      </c>
      <c r="D4146" s="126"/>
      <c r="E4146" s="91">
        <v>8.59</v>
      </c>
      <c r="F4146" s="91">
        <v>0</v>
      </c>
      <c r="G4146" s="92">
        <f t="shared" si="214"/>
        <v>225007.10999999792</v>
      </c>
      <c r="H4146" s="170"/>
      <c r="I4146" s="94">
        <f t="shared" si="213"/>
        <v>-8.59</v>
      </c>
      <c r="J4146" s="115">
        <f t="shared" si="215"/>
        <v>45657</v>
      </c>
      <c r="K4146" s="116" t="s">
        <v>1876</v>
      </c>
    </row>
    <row r="4147" spans="1:11" x14ac:dyDescent="0.15">
      <c r="A4147" s="7" t="s">
        <v>2622</v>
      </c>
      <c r="B4147" s="66">
        <v>45645</v>
      </c>
      <c r="C4147" s="113" t="s">
        <v>2880</v>
      </c>
      <c r="D4147" s="126"/>
      <c r="E4147" s="91">
        <v>8.74</v>
      </c>
      <c r="F4147" s="91">
        <v>0</v>
      </c>
      <c r="G4147" s="92">
        <f t="shared" si="214"/>
        <v>224998.36999999793</v>
      </c>
      <c r="H4147" s="170"/>
      <c r="I4147" s="94">
        <f t="shared" si="213"/>
        <v>-8.74</v>
      </c>
      <c r="J4147" s="115">
        <f t="shared" si="215"/>
        <v>45657</v>
      </c>
      <c r="K4147" s="116" t="s">
        <v>1876</v>
      </c>
    </row>
    <row r="4148" spans="1:11" x14ac:dyDescent="0.15">
      <c r="A4148" s="7" t="s">
        <v>2622</v>
      </c>
      <c r="B4148" s="66">
        <v>45645</v>
      </c>
      <c r="C4148" s="113" t="s">
        <v>2880</v>
      </c>
      <c r="D4148" s="126"/>
      <c r="E4148" s="91">
        <v>8.81</v>
      </c>
      <c r="F4148" s="91">
        <v>0</v>
      </c>
      <c r="G4148" s="92">
        <f t="shared" si="214"/>
        <v>224989.55999999793</v>
      </c>
      <c r="H4148" s="170"/>
      <c r="I4148" s="94">
        <f t="shared" si="213"/>
        <v>-8.81</v>
      </c>
      <c r="J4148" s="115">
        <f t="shared" si="215"/>
        <v>45657</v>
      </c>
      <c r="K4148" s="116" t="s">
        <v>1876</v>
      </c>
    </row>
    <row r="4149" spans="1:11" x14ac:dyDescent="0.15">
      <c r="A4149" s="7" t="s">
        <v>2622</v>
      </c>
      <c r="B4149" s="66">
        <v>45645</v>
      </c>
      <c r="C4149" s="113" t="s">
        <v>2880</v>
      </c>
      <c r="D4149" s="126"/>
      <c r="E4149" s="91">
        <v>8.99</v>
      </c>
      <c r="F4149" s="91">
        <v>0</v>
      </c>
      <c r="G4149" s="92">
        <f t="shared" si="214"/>
        <v>224980.56999999794</v>
      </c>
      <c r="H4149" s="170"/>
      <c r="I4149" s="94">
        <f t="shared" si="213"/>
        <v>-8.99</v>
      </c>
      <c r="J4149" s="115">
        <f t="shared" si="215"/>
        <v>45657</v>
      </c>
      <c r="K4149" s="116" t="s">
        <v>1876</v>
      </c>
    </row>
    <row r="4150" spans="1:11" x14ac:dyDescent="0.15">
      <c r="A4150" s="7" t="s">
        <v>2622</v>
      </c>
      <c r="B4150" s="66">
        <v>45645</v>
      </c>
      <c r="C4150" s="113" t="s">
        <v>2880</v>
      </c>
      <c r="D4150" s="126"/>
      <c r="E4150" s="91">
        <v>9.26</v>
      </c>
      <c r="F4150" s="91">
        <v>0</v>
      </c>
      <c r="G4150" s="92">
        <f t="shared" si="214"/>
        <v>224971.30999999793</v>
      </c>
      <c r="H4150" s="170"/>
      <c r="I4150" s="94">
        <f t="shared" si="213"/>
        <v>-9.26</v>
      </c>
      <c r="J4150" s="115">
        <f t="shared" si="215"/>
        <v>45657</v>
      </c>
      <c r="K4150" s="116" t="s">
        <v>1876</v>
      </c>
    </row>
    <row r="4151" spans="1:11" x14ac:dyDescent="0.15">
      <c r="A4151" s="7" t="s">
        <v>2622</v>
      </c>
      <c r="B4151" s="66">
        <v>45645</v>
      </c>
      <c r="C4151" s="113" t="s">
        <v>2880</v>
      </c>
      <c r="D4151" s="126"/>
      <c r="E4151" s="91">
        <v>9.9</v>
      </c>
      <c r="F4151" s="91">
        <v>0</v>
      </c>
      <c r="G4151" s="92">
        <f t="shared" si="214"/>
        <v>224961.40999999794</v>
      </c>
      <c r="H4151" s="170"/>
      <c r="I4151" s="94">
        <f t="shared" si="213"/>
        <v>-9.9</v>
      </c>
      <c r="J4151" s="115">
        <f t="shared" si="215"/>
        <v>45657</v>
      </c>
      <c r="K4151" s="116" t="s">
        <v>1876</v>
      </c>
    </row>
    <row r="4152" spans="1:11" x14ac:dyDescent="0.15">
      <c r="A4152" s="7" t="s">
        <v>2622</v>
      </c>
      <c r="B4152" s="66">
        <v>45645</v>
      </c>
      <c r="C4152" s="113" t="s">
        <v>2880</v>
      </c>
      <c r="D4152" s="126"/>
      <c r="E4152" s="91">
        <v>9.9</v>
      </c>
      <c r="F4152" s="91">
        <v>0</v>
      </c>
      <c r="G4152" s="92">
        <f t="shared" si="214"/>
        <v>224951.50999999794</v>
      </c>
      <c r="H4152" s="170"/>
      <c r="I4152" s="94">
        <f t="shared" si="213"/>
        <v>-9.9</v>
      </c>
      <c r="J4152" s="115">
        <f t="shared" si="215"/>
        <v>45657</v>
      </c>
      <c r="K4152" s="116" t="s">
        <v>1876</v>
      </c>
    </row>
    <row r="4153" spans="1:11" x14ac:dyDescent="0.15">
      <c r="A4153" s="7" t="s">
        <v>2622</v>
      </c>
      <c r="B4153" s="66">
        <v>45645</v>
      </c>
      <c r="C4153" s="113" t="s">
        <v>2880</v>
      </c>
      <c r="D4153" s="126"/>
      <c r="E4153" s="91">
        <v>9.9</v>
      </c>
      <c r="F4153" s="91">
        <v>0</v>
      </c>
      <c r="G4153" s="92">
        <f t="shared" si="214"/>
        <v>224941.60999999795</v>
      </c>
      <c r="H4153" s="170"/>
      <c r="I4153" s="94">
        <f t="shared" si="213"/>
        <v>-9.9</v>
      </c>
      <c r="J4153" s="115">
        <f t="shared" si="215"/>
        <v>45657</v>
      </c>
      <c r="K4153" s="116" t="s">
        <v>1876</v>
      </c>
    </row>
    <row r="4154" spans="1:11" x14ac:dyDescent="0.15">
      <c r="A4154" s="7" t="s">
        <v>2622</v>
      </c>
      <c r="B4154" s="66">
        <v>45645</v>
      </c>
      <c r="C4154" s="113" t="s">
        <v>2880</v>
      </c>
      <c r="D4154" s="126"/>
      <c r="E4154" s="91">
        <v>9.9</v>
      </c>
      <c r="F4154" s="91">
        <v>0</v>
      </c>
      <c r="G4154" s="92">
        <f t="shared" si="214"/>
        <v>224931.70999999795</v>
      </c>
      <c r="H4154" s="170"/>
      <c r="I4154" s="94">
        <f t="shared" si="213"/>
        <v>-9.9</v>
      </c>
      <c r="J4154" s="115">
        <f t="shared" si="215"/>
        <v>45657</v>
      </c>
      <c r="K4154" s="116" t="s">
        <v>1876</v>
      </c>
    </row>
    <row r="4155" spans="1:11" x14ac:dyDescent="0.15">
      <c r="A4155" s="7" t="s">
        <v>2622</v>
      </c>
      <c r="B4155" s="66">
        <v>45645</v>
      </c>
      <c r="C4155" s="113" t="s">
        <v>2880</v>
      </c>
      <c r="D4155" s="126"/>
      <c r="E4155" s="91">
        <v>11.38</v>
      </c>
      <c r="F4155" s="91">
        <v>0</v>
      </c>
      <c r="G4155" s="92">
        <f t="shared" si="214"/>
        <v>224920.32999999795</v>
      </c>
      <c r="H4155" s="170"/>
      <c r="I4155" s="94">
        <f t="shared" si="213"/>
        <v>-11.38</v>
      </c>
      <c r="J4155" s="115">
        <f t="shared" si="215"/>
        <v>45657</v>
      </c>
      <c r="K4155" s="116" t="s">
        <v>1876</v>
      </c>
    </row>
    <row r="4156" spans="1:11" x14ac:dyDescent="0.15">
      <c r="A4156" s="7" t="s">
        <v>2622</v>
      </c>
      <c r="B4156" s="66">
        <v>45645</v>
      </c>
      <c r="C4156" s="113" t="s">
        <v>2880</v>
      </c>
      <c r="D4156" s="126"/>
      <c r="E4156" s="91">
        <v>11.52</v>
      </c>
      <c r="F4156" s="91">
        <v>0</v>
      </c>
      <c r="G4156" s="92">
        <f t="shared" si="214"/>
        <v>224908.80999999796</v>
      </c>
      <c r="H4156" s="170"/>
      <c r="I4156" s="94">
        <f t="shared" si="213"/>
        <v>-11.52</v>
      </c>
      <c r="J4156" s="115">
        <f t="shared" si="215"/>
        <v>45657</v>
      </c>
      <c r="K4156" s="116" t="s">
        <v>1876</v>
      </c>
    </row>
    <row r="4157" spans="1:11" x14ac:dyDescent="0.15">
      <c r="A4157" s="7" t="s">
        <v>2622</v>
      </c>
      <c r="B4157" s="66">
        <v>45645</v>
      </c>
      <c r="C4157" s="113" t="s">
        <v>2880</v>
      </c>
      <c r="D4157" s="126"/>
      <c r="E4157" s="91">
        <v>13.06</v>
      </c>
      <c r="F4157" s="91">
        <v>0</v>
      </c>
      <c r="G4157" s="92">
        <f t="shared" si="214"/>
        <v>224895.74999999796</v>
      </c>
      <c r="H4157" s="170"/>
      <c r="I4157" s="94">
        <f t="shared" si="213"/>
        <v>-13.06</v>
      </c>
      <c r="J4157" s="115">
        <f t="shared" si="215"/>
        <v>45657</v>
      </c>
      <c r="K4157" s="116" t="s">
        <v>1876</v>
      </c>
    </row>
    <row r="4158" spans="1:11" x14ac:dyDescent="0.15">
      <c r="A4158" s="7" t="s">
        <v>2622</v>
      </c>
      <c r="B4158" s="66">
        <v>45645</v>
      </c>
      <c r="C4158" s="113" t="s">
        <v>2880</v>
      </c>
      <c r="D4158" s="126"/>
      <c r="E4158" s="91">
        <v>13.5</v>
      </c>
      <c r="F4158" s="91">
        <v>0</v>
      </c>
      <c r="G4158" s="92">
        <f t="shared" si="214"/>
        <v>224882.24999999796</v>
      </c>
      <c r="H4158" s="170"/>
      <c r="I4158" s="94">
        <f t="shared" si="213"/>
        <v>-13.5</v>
      </c>
      <c r="J4158" s="115">
        <f t="shared" si="215"/>
        <v>45657</v>
      </c>
      <c r="K4158" s="116" t="s">
        <v>1876</v>
      </c>
    </row>
    <row r="4159" spans="1:11" x14ac:dyDescent="0.15">
      <c r="A4159" s="7" t="s">
        <v>2622</v>
      </c>
      <c r="B4159" s="66">
        <v>45645</v>
      </c>
      <c r="C4159" s="113" t="s">
        <v>2880</v>
      </c>
      <c r="D4159" s="126"/>
      <c r="E4159" s="91">
        <v>13.55</v>
      </c>
      <c r="F4159" s="91">
        <v>0</v>
      </c>
      <c r="G4159" s="92">
        <f t="shared" si="214"/>
        <v>224868.69999999797</v>
      </c>
      <c r="H4159" s="170"/>
      <c r="I4159" s="94">
        <f t="shared" si="213"/>
        <v>-13.55</v>
      </c>
      <c r="J4159" s="115">
        <f t="shared" si="215"/>
        <v>45657</v>
      </c>
      <c r="K4159" s="116" t="s">
        <v>1876</v>
      </c>
    </row>
    <row r="4160" spans="1:11" x14ac:dyDescent="0.15">
      <c r="A4160" s="7" t="s">
        <v>2622</v>
      </c>
      <c r="B4160" s="66">
        <v>45645</v>
      </c>
      <c r="C4160" s="113" t="s">
        <v>2880</v>
      </c>
      <c r="D4160" s="126"/>
      <c r="E4160" s="91">
        <v>13.72</v>
      </c>
      <c r="F4160" s="91">
        <v>0</v>
      </c>
      <c r="G4160" s="92">
        <f t="shared" si="214"/>
        <v>224854.97999999797</v>
      </c>
      <c r="H4160" s="170"/>
      <c r="I4160" s="94">
        <f t="shared" si="213"/>
        <v>-13.72</v>
      </c>
      <c r="J4160" s="115">
        <f t="shared" si="215"/>
        <v>45657</v>
      </c>
      <c r="K4160" s="116" t="s">
        <v>1876</v>
      </c>
    </row>
    <row r="4161" spans="1:11" x14ac:dyDescent="0.15">
      <c r="A4161" s="7" t="s">
        <v>2622</v>
      </c>
      <c r="B4161" s="66">
        <v>45645</v>
      </c>
      <c r="C4161" s="113" t="s">
        <v>2880</v>
      </c>
      <c r="D4161" s="126"/>
      <c r="E4161" s="91">
        <v>13.86</v>
      </c>
      <c r="F4161" s="91">
        <v>0</v>
      </c>
      <c r="G4161" s="92">
        <f t="shared" si="214"/>
        <v>224841.11999999799</v>
      </c>
      <c r="H4161" s="170"/>
      <c r="I4161" s="94">
        <f t="shared" si="213"/>
        <v>-13.86</v>
      </c>
      <c r="J4161" s="115">
        <f t="shared" si="215"/>
        <v>45657</v>
      </c>
      <c r="K4161" s="116" t="s">
        <v>1876</v>
      </c>
    </row>
    <row r="4162" spans="1:11" x14ac:dyDescent="0.15">
      <c r="A4162" s="7" t="s">
        <v>2622</v>
      </c>
      <c r="B4162" s="66">
        <v>45645</v>
      </c>
      <c r="C4162" s="113" t="s">
        <v>2880</v>
      </c>
      <c r="D4162" s="126"/>
      <c r="E4162" s="91">
        <v>14.08</v>
      </c>
      <c r="F4162" s="91">
        <v>0</v>
      </c>
      <c r="G4162" s="92">
        <f t="shared" si="214"/>
        <v>224827.039999998</v>
      </c>
      <c r="H4162" s="170"/>
      <c r="I4162" s="94">
        <f t="shared" si="213"/>
        <v>-14.08</v>
      </c>
      <c r="J4162" s="115">
        <f t="shared" si="215"/>
        <v>45657</v>
      </c>
      <c r="K4162" s="116" t="s">
        <v>1876</v>
      </c>
    </row>
    <row r="4163" spans="1:11" x14ac:dyDescent="0.15">
      <c r="A4163" s="7" t="s">
        <v>2622</v>
      </c>
      <c r="B4163" s="66">
        <v>45645</v>
      </c>
      <c r="C4163" s="113" t="s">
        <v>2880</v>
      </c>
      <c r="D4163" s="126"/>
      <c r="E4163" s="91">
        <v>14.11</v>
      </c>
      <c r="F4163" s="91">
        <v>0</v>
      </c>
      <c r="G4163" s="92">
        <f t="shared" si="214"/>
        <v>224812.92999999801</v>
      </c>
      <c r="H4163" s="170"/>
      <c r="I4163" s="94">
        <f t="shared" si="213"/>
        <v>-14.11</v>
      </c>
      <c r="J4163" s="115">
        <f t="shared" si="215"/>
        <v>45657</v>
      </c>
      <c r="K4163" s="116" t="s">
        <v>1876</v>
      </c>
    </row>
    <row r="4164" spans="1:11" x14ac:dyDescent="0.15">
      <c r="A4164" s="7" t="s">
        <v>2622</v>
      </c>
      <c r="B4164" s="66">
        <v>45645</v>
      </c>
      <c r="C4164" s="113" t="s">
        <v>1870</v>
      </c>
      <c r="D4164" s="126"/>
      <c r="E4164" s="91">
        <v>511.85</v>
      </c>
      <c r="F4164" s="91">
        <v>0</v>
      </c>
      <c r="G4164" s="92">
        <f t="shared" si="214"/>
        <v>224301.07999999801</v>
      </c>
      <c r="H4164" s="170"/>
      <c r="I4164" s="94">
        <f t="shared" si="213"/>
        <v>-511.85</v>
      </c>
      <c r="J4164" s="115">
        <f t="shared" si="215"/>
        <v>45657</v>
      </c>
      <c r="K4164" s="116" t="s">
        <v>1866</v>
      </c>
    </row>
    <row r="4165" spans="1:11" x14ac:dyDescent="0.15">
      <c r="A4165" s="7" t="s">
        <v>2622</v>
      </c>
      <c r="B4165" s="66">
        <v>45645</v>
      </c>
      <c r="C4165" s="113" t="s">
        <v>1870</v>
      </c>
      <c r="D4165" s="126"/>
      <c r="E4165" s="91">
        <v>0</v>
      </c>
      <c r="F4165" s="91">
        <v>511.85</v>
      </c>
      <c r="G4165" s="92">
        <f t="shared" si="214"/>
        <v>224812.92999999801</v>
      </c>
      <c r="H4165" s="170"/>
      <c r="I4165" s="94">
        <f t="shared" si="213"/>
        <v>511.85</v>
      </c>
      <c r="J4165" s="115">
        <f t="shared" si="215"/>
        <v>45657</v>
      </c>
      <c r="K4165" s="116" t="s">
        <v>1866</v>
      </c>
    </row>
    <row r="4166" spans="1:11" x14ac:dyDescent="0.15">
      <c r="A4166" s="7" t="s">
        <v>2619</v>
      </c>
      <c r="B4166" s="66">
        <v>45645</v>
      </c>
      <c r="C4166" s="113" t="s">
        <v>2880</v>
      </c>
      <c r="D4166" s="126"/>
      <c r="E4166" s="91">
        <v>157.5</v>
      </c>
      <c r="F4166" s="91">
        <v>0</v>
      </c>
      <c r="G4166" s="92">
        <f t="shared" si="214"/>
        <v>224655.42999999801</v>
      </c>
      <c r="H4166" s="170"/>
      <c r="I4166" s="94">
        <f t="shared" si="213"/>
        <v>-157.5</v>
      </c>
      <c r="J4166" s="115">
        <f t="shared" si="215"/>
        <v>45657</v>
      </c>
      <c r="K4166" s="116" t="s">
        <v>1876</v>
      </c>
    </row>
    <row r="4167" spans="1:11" x14ac:dyDescent="0.15">
      <c r="A4167" s="7" t="s">
        <v>2619</v>
      </c>
      <c r="B4167" s="66">
        <v>45645</v>
      </c>
      <c r="C4167" s="113" t="s">
        <v>2880</v>
      </c>
      <c r="D4167" s="126"/>
      <c r="E4167" s="91">
        <v>157.5</v>
      </c>
      <c r="F4167" s="91">
        <v>0</v>
      </c>
      <c r="G4167" s="92">
        <f t="shared" si="214"/>
        <v>224497.92999999801</v>
      </c>
      <c r="H4167" s="170"/>
      <c r="I4167" s="94">
        <f t="shared" ref="I4167:I4230" si="216">-E4167+F4167</f>
        <v>-157.5</v>
      </c>
      <c r="J4167" s="115">
        <f t="shared" si="215"/>
        <v>45657</v>
      </c>
      <c r="K4167" s="116" t="s">
        <v>1876</v>
      </c>
    </row>
    <row r="4168" spans="1:11" x14ac:dyDescent="0.15">
      <c r="A4168" s="7" t="s">
        <v>2619</v>
      </c>
      <c r="B4168" s="66">
        <v>45645</v>
      </c>
      <c r="C4168" s="113" t="s">
        <v>2880</v>
      </c>
      <c r="D4168" s="126"/>
      <c r="E4168" s="91">
        <v>157.5</v>
      </c>
      <c r="F4168" s="91">
        <v>0</v>
      </c>
      <c r="G4168" s="92">
        <f t="shared" si="214"/>
        <v>224340.42999999801</v>
      </c>
      <c r="H4168" s="170"/>
      <c r="I4168" s="94">
        <f t="shared" si="216"/>
        <v>-157.5</v>
      </c>
      <c r="J4168" s="115">
        <f t="shared" si="215"/>
        <v>45657</v>
      </c>
      <c r="K4168" s="116" t="s">
        <v>1876</v>
      </c>
    </row>
    <row r="4169" spans="1:11" x14ac:dyDescent="0.15">
      <c r="A4169" s="7" t="s">
        <v>2619</v>
      </c>
      <c r="B4169" s="66">
        <v>45645</v>
      </c>
      <c r="C4169" s="113" t="s">
        <v>2880</v>
      </c>
      <c r="D4169" s="126"/>
      <c r="E4169" s="91">
        <v>187.5</v>
      </c>
      <c r="F4169" s="91">
        <v>0</v>
      </c>
      <c r="G4169" s="92">
        <f t="shared" si="214"/>
        <v>224152.92999999801</v>
      </c>
      <c r="H4169" s="170"/>
      <c r="I4169" s="94">
        <f t="shared" si="216"/>
        <v>-187.5</v>
      </c>
      <c r="J4169" s="115">
        <f t="shared" si="215"/>
        <v>45657</v>
      </c>
      <c r="K4169" s="116" t="s">
        <v>1876</v>
      </c>
    </row>
    <row r="4170" spans="1:11" x14ac:dyDescent="0.15">
      <c r="A4170" s="7" t="s">
        <v>2619</v>
      </c>
      <c r="B4170" s="66">
        <v>45645</v>
      </c>
      <c r="C4170" s="113" t="s">
        <v>2880</v>
      </c>
      <c r="D4170" s="126"/>
      <c r="E4170" s="91">
        <v>216</v>
      </c>
      <c r="F4170" s="91">
        <v>0</v>
      </c>
      <c r="G4170" s="92">
        <f t="shared" si="214"/>
        <v>223936.92999999801</v>
      </c>
      <c r="H4170" s="170"/>
      <c r="I4170" s="94">
        <f t="shared" si="216"/>
        <v>-216</v>
      </c>
      <c r="J4170" s="115">
        <f t="shared" si="215"/>
        <v>45657</v>
      </c>
      <c r="K4170" s="116" t="s">
        <v>1876</v>
      </c>
    </row>
    <row r="4171" spans="1:11" x14ac:dyDescent="0.15">
      <c r="A4171" s="7" t="s">
        <v>2619</v>
      </c>
      <c r="B4171" s="66">
        <v>45645</v>
      </c>
      <c r="C4171" s="113" t="s">
        <v>2880</v>
      </c>
      <c r="D4171" s="126"/>
      <c r="E4171" s="91">
        <v>216</v>
      </c>
      <c r="F4171" s="91">
        <v>0</v>
      </c>
      <c r="G4171" s="92">
        <f t="shared" si="214"/>
        <v>223720.92999999801</v>
      </c>
      <c r="H4171" s="170"/>
      <c r="I4171" s="94">
        <f t="shared" si="216"/>
        <v>-216</v>
      </c>
      <c r="J4171" s="115">
        <f t="shared" si="215"/>
        <v>45657</v>
      </c>
      <c r="K4171" s="116" t="s">
        <v>1876</v>
      </c>
    </row>
    <row r="4172" spans="1:11" x14ac:dyDescent="0.15">
      <c r="A4172" s="7" t="s">
        <v>2619</v>
      </c>
      <c r="B4172" s="66">
        <v>45645</v>
      </c>
      <c r="C4172" s="113" t="s">
        <v>2880</v>
      </c>
      <c r="D4172" s="126"/>
      <c r="E4172" s="91">
        <v>0.41</v>
      </c>
      <c r="F4172" s="91">
        <v>0</v>
      </c>
      <c r="G4172" s="92">
        <f t="shared" si="214"/>
        <v>223720.51999999801</v>
      </c>
      <c r="H4172" s="170"/>
      <c r="I4172" s="94">
        <f t="shared" si="216"/>
        <v>-0.41</v>
      </c>
      <c r="J4172" s="115">
        <f t="shared" si="215"/>
        <v>45657</v>
      </c>
      <c r="K4172" s="116" t="s">
        <v>1876</v>
      </c>
    </row>
    <row r="4173" spans="1:11" x14ac:dyDescent="0.15">
      <c r="A4173" s="7" t="s">
        <v>2619</v>
      </c>
      <c r="B4173" s="66">
        <v>45645</v>
      </c>
      <c r="C4173" s="113" t="s">
        <v>2880</v>
      </c>
      <c r="D4173" s="126"/>
      <c r="E4173" s="91">
        <v>0.47</v>
      </c>
      <c r="F4173" s="91">
        <v>0</v>
      </c>
      <c r="G4173" s="92">
        <f t="shared" si="214"/>
        <v>223720.04999999801</v>
      </c>
      <c r="H4173" s="170"/>
      <c r="I4173" s="94">
        <f t="shared" si="216"/>
        <v>-0.47</v>
      </c>
      <c r="J4173" s="115">
        <f t="shared" si="215"/>
        <v>45657</v>
      </c>
      <c r="K4173" s="116" t="s">
        <v>1876</v>
      </c>
    </row>
    <row r="4174" spans="1:11" x14ac:dyDescent="0.15">
      <c r="A4174" s="7" t="s">
        <v>2619</v>
      </c>
      <c r="B4174" s="66">
        <v>45645</v>
      </c>
      <c r="C4174" s="113" t="s">
        <v>2880</v>
      </c>
      <c r="D4174" s="126"/>
      <c r="E4174" s="91">
        <v>0.54</v>
      </c>
      <c r="F4174" s="91">
        <v>0</v>
      </c>
      <c r="G4174" s="92">
        <f t="shared" si="214"/>
        <v>223719.509999998</v>
      </c>
      <c r="H4174" s="170"/>
      <c r="I4174" s="94">
        <f t="shared" si="216"/>
        <v>-0.54</v>
      </c>
      <c r="J4174" s="115">
        <f t="shared" si="215"/>
        <v>45657</v>
      </c>
      <c r="K4174" s="116" t="s">
        <v>1876</v>
      </c>
    </row>
    <row r="4175" spans="1:11" x14ac:dyDescent="0.15">
      <c r="A4175" s="7" t="s">
        <v>2619</v>
      </c>
      <c r="B4175" s="66">
        <v>45645</v>
      </c>
      <c r="C4175" s="113" t="s">
        <v>2880</v>
      </c>
      <c r="D4175" s="126"/>
      <c r="E4175" s="91">
        <v>0.71</v>
      </c>
      <c r="F4175" s="91">
        <v>0</v>
      </c>
      <c r="G4175" s="92">
        <f t="shared" si="214"/>
        <v>223718.79999999801</v>
      </c>
      <c r="H4175" s="170"/>
      <c r="I4175" s="94">
        <f t="shared" si="216"/>
        <v>-0.71</v>
      </c>
      <c r="J4175" s="115">
        <f t="shared" si="215"/>
        <v>45657</v>
      </c>
      <c r="K4175" s="116" t="s">
        <v>1876</v>
      </c>
    </row>
    <row r="4176" spans="1:11" x14ac:dyDescent="0.15">
      <c r="A4176" s="7" t="s">
        <v>2619</v>
      </c>
      <c r="B4176" s="66">
        <v>45645</v>
      </c>
      <c r="C4176" s="113" t="s">
        <v>2880</v>
      </c>
      <c r="D4176" s="126"/>
      <c r="E4176" s="91">
        <v>0.71</v>
      </c>
      <c r="F4176" s="91">
        <v>0</v>
      </c>
      <c r="G4176" s="92">
        <f t="shared" si="214"/>
        <v>223718.08999999802</v>
      </c>
      <c r="H4176" s="170"/>
      <c r="I4176" s="94">
        <f t="shared" si="216"/>
        <v>-0.71</v>
      </c>
      <c r="J4176" s="115">
        <f t="shared" si="215"/>
        <v>45657</v>
      </c>
      <c r="K4176" s="116" t="s">
        <v>1876</v>
      </c>
    </row>
    <row r="4177" spans="1:11" x14ac:dyDescent="0.15">
      <c r="A4177" s="7" t="s">
        <v>2619</v>
      </c>
      <c r="B4177" s="66">
        <v>45645</v>
      </c>
      <c r="C4177" s="113" t="s">
        <v>2880</v>
      </c>
      <c r="D4177" s="126"/>
      <c r="E4177" s="91">
        <v>0.85</v>
      </c>
      <c r="F4177" s="91">
        <v>0</v>
      </c>
      <c r="G4177" s="92">
        <f t="shared" si="214"/>
        <v>223717.23999999801</v>
      </c>
      <c r="H4177" s="170"/>
      <c r="I4177" s="94">
        <f t="shared" si="216"/>
        <v>-0.85</v>
      </c>
      <c r="J4177" s="115">
        <f t="shared" si="215"/>
        <v>45657</v>
      </c>
      <c r="K4177" s="116" t="s">
        <v>1876</v>
      </c>
    </row>
    <row r="4178" spans="1:11" x14ac:dyDescent="0.15">
      <c r="A4178" s="7" t="s">
        <v>2619</v>
      </c>
      <c r="B4178" s="66">
        <v>45645</v>
      </c>
      <c r="C4178" s="113" t="s">
        <v>2880</v>
      </c>
      <c r="D4178" s="126"/>
      <c r="E4178" s="91">
        <v>0.85</v>
      </c>
      <c r="F4178" s="91">
        <v>0</v>
      </c>
      <c r="G4178" s="92">
        <f t="shared" si="214"/>
        <v>223716.38999999801</v>
      </c>
      <c r="H4178" s="170"/>
      <c r="I4178" s="94">
        <f t="shared" si="216"/>
        <v>-0.85</v>
      </c>
      <c r="J4178" s="115">
        <f t="shared" si="215"/>
        <v>45657</v>
      </c>
      <c r="K4178" s="116" t="s">
        <v>1876</v>
      </c>
    </row>
    <row r="4179" spans="1:11" x14ac:dyDescent="0.15">
      <c r="A4179" s="7" t="s">
        <v>2619</v>
      </c>
      <c r="B4179" s="66">
        <v>45645</v>
      </c>
      <c r="C4179" s="113" t="s">
        <v>2880</v>
      </c>
      <c r="D4179" s="126"/>
      <c r="E4179" s="91">
        <v>1.34</v>
      </c>
      <c r="F4179" s="91">
        <v>0</v>
      </c>
      <c r="G4179" s="92">
        <f t="shared" si="214"/>
        <v>223715.04999999801</v>
      </c>
      <c r="H4179" s="170"/>
      <c r="I4179" s="94">
        <f t="shared" si="216"/>
        <v>-1.34</v>
      </c>
      <c r="J4179" s="115">
        <f t="shared" si="215"/>
        <v>45657</v>
      </c>
      <c r="K4179" s="116" t="s">
        <v>1876</v>
      </c>
    </row>
    <row r="4180" spans="1:11" x14ac:dyDescent="0.15">
      <c r="A4180" s="7" t="s">
        <v>2619</v>
      </c>
      <c r="B4180" s="66">
        <v>45645</v>
      </c>
      <c r="C4180" s="113" t="s">
        <v>2880</v>
      </c>
      <c r="D4180" s="126"/>
      <c r="E4180" s="91">
        <v>1.69</v>
      </c>
      <c r="F4180" s="91">
        <v>0</v>
      </c>
      <c r="G4180" s="92">
        <f t="shared" si="214"/>
        <v>223713.35999999801</v>
      </c>
      <c r="H4180" s="170"/>
      <c r="I4180" s="94">
        <f t="shared" si="216"/>
        <v>-1.69</v>
      </c>
      <c r="J4180" s="115">
        <f t="shared" si="215"/>
        <v>45657</v>
      </c>
      <c r="K4180" s="116" t="s">
        <v>1876</v>
      </c>
    </row>
    <row r="4181" spans="1:11" x14ac:dyDescent="0.15">
      <c r="A4181" s="7" t="s">
        <v>2619</v>
      </c>
      <c r="B4181" s="66">
        <v>45645</v>
      </c>
      <c r="C4181" s="113" t="s">
        <v>2880</v>
      </c>
      <c r="D4181" s="126"/>
      <c r="E4181" s="91">
        <v>2.15</v>
      </c>
      <c r="F4181" s="91">
        <v>0</v>
      </c>
      <c r="G4181" s="92">
        <f t="shared" si="214"/>
        <v>223711.20999999801</v>
      </c>
      <c r="H4181" s="170"/>
      <c r="I4181" s="94">
        <f t="shared" si="216"/>
        <v>-2.15</v>
      </c>
      <c r="J4181" s="115">
        <f t="shared" si="215"/>
        <v>45657</v>
      </c>
      <c r="K4181" s="116" t="s">
        <v>1876</v>
      </c>
    </row>
    <row r="4182" spans="1:11" x14ac:dyDescent="0.15">
      <c r="A4182" s="7" t="s">
        <v>2619</v>
      </c>
      <c r="B4182" s="66">
        <v>45645</v>
      </c>
      <c r="C4182" s="113" t="s">
        <v>2880</v>
      </c>
      <c r="D4182" s="126"/>
      <c r="E4182" s="91">
        <v>2.87</v>
      </c>
      <c r="F4182" s="91">
        <v>0</v>
      </c>
      <c r="G4182" s="92">
        <f t="shared" si="214"/>
        <v>223708.33999999802</v>
      </c>
      <c r="H4182" s="170"/>
      <c r="I4182" s="94">
        <f t="shared" si="216"/>
        <v>-2.87</v>
      </c>
      <c r="J4182" s="115">
        <f t="shared" si="215"/>
        <v>45657</v>
      </c>
      <c r="K4182" s="116" t="s">
        <v>1876</v>
      </c>
    </row>
    <row r="4183" spans="1:11" x14ac:dyDescent="0.15">
      <c r="A4183" s="7" t="s">
        <v>2619</v>
      </c>
      <c r="B4183" s="66">
        <v>45645</v>
      </c>
      <c r="C4183" s="113" t="s">
        <v>2880</v>
      </c>
      <c r="D4183" s="126"/>
      <c r="E4183" s="91">
        <v>2.87</v>
      </c>
      <c r="F4183" s="91">
        <v>0</v>
      </c>
      <c r="G4183" s="92">
        <f t="shared" si="214"/>
        <v>223705.46999999802</v>
      </c>
      <c r="H4183" s="170"/>
      <c r="I4183" s="94">
        <f t="shared" si="216"/>
        <v>-2.87</v>
      </c>
      <c r="J4183" s="115">
        <f t="shared" si="215"/>
        <v>45657</v>
      </c>
      <c r="K4183" s="116" t="s">
        <v>1876</v>
      </c>
    </row>
    <row r="4184" spans="1:11" x14ac:dyDescent="0.15">
      <c r="A4184" s="7" t="s">
        <v>2619</v>
      </c>
      <c r="B4184" s="66">
        <v>45645</v>
      </c>
      <c r="C4184" s="113" t="s">
        <v>2880</v>
      </c>
      <c r="D4184" s="126"/>
      <c r="E4184" s="91">
        <v>2.87</v>
      </c>
      <c r="F4184" s="91">
        <v>0</v>
      </c>
      <c r="G4184" s="92">
        <f t="shared" si="214"/>
        <v>223702.59999999803</v>
      </c>
      <c r="H4184" s="170"/>
      <c r="I4184" s="94">
        <f t="shared" si="216"/>
        <v>-2.87</v>
      </c>
      <c r="J4184" s="115">
        <f t="shared" si="215"/>
        <v>45657</v>
      </c>
      <c r="K4184" s="116" t="s">
        <v>1876</v>
      </c>
    </row>
    <row r="4185" spans="1:11" x14ac:dyDescent="0.15">
      <c r="A4185" s="7" t="s">
        <v>2619</v>
      </c>
      <c r="B4185" s="66">
        <v>45645</v>
      </c>
      <c r="C4185" s="113" t="s">
        <v>2880</v>
      </c>
      <c r="D4185" s="126"/>
      <c r="E4185" s="91">
        <v>2.87</v>
      </c>
      <c r="F4185" s="91">
        <v>0</v>
      </c>
      <c r="G4185" s="92">
        <f t="shared" si="214"/>
        <v>223699.72999999803</v>
      </c>
      <c r="H4185" s="170"/>
      <c r="I4185" s="94">
        <f t="shared" si="216"/>
        <v>-2.87</v>
      </c>
      <c r="J4185" s="115">
        <f t="shared" si="215"/>
        <v>45657</v>
      </c>
      <c r="K4185" s="116" t="s">
        <v>1876</v>
      </c>
    </row>
    <row r="4186" spans="1:11" x14ac:dyDescent="0.15">
      <c r="A4186" s="7" t="s">
        <v>2619</v>
      </c>
      <c r="B4186" s="66">
        <v>45645</v>
      </c>
      <c r="C4186" s="113" t="s">
        <v>2880</v>
      </c>
      <c r="D4186" s="126"/>
      <c r="E4186" s="91">
        <v>4.78</v>
      </c>
      <c r="F4186" s="91">
        <v>0</v>
      </c>
      <c r="G4186" s="92">
        <f t="shared" si="214"/>
        <v>223694.94999999803</v>
      </c>
      <c r="H4186" s="170"/>
      <c r="I4186" s="94">
        <f t="shared" si="216"/>
        <v>-4.78</v>
      </c>
      <c r="J4186" s="115">
        <f t="shared" si="215"/>
        <v>45657</v>
      </c>
      <c r="K4186" s="116" t="s">
        <v>1876</v>
      </c>
    </row>
    <row r="4187" spans="1:11" x14ac:dyDescent="0.15">
      <c r="A4187" s="7" t="s">
        <v>2619</v>
      </c>
      <c r="B4187" s="66">
        <v>45645</v>
      </c>
      <c r="C4187" s="113" t="s">
        <v>2880</v>
      </c>
      <c r="D4187" s="126"/>
      <c r="E4187" s="91">
        <v>4.79</v>
      </c>
      <c r="F4187" s="91">
        <v>0</v>
      </c>
      <c r="G4187" s="92">
        <f t="shared" si="214"/>
        <v>223690.15999999802</v>
      </c>
      <c r="H4187" s="170"/>
      <c r="I4187" s="94">
        <f t="shared" si="216"/>
        <v>-4.79</v>
      </c>
      <c r="J4187" s="115">
        <f t="shared" si="215"/>
        <v>45657</v>
      </c>
      <c r="K4187" s="116" t="s">
        <v>1876</v>
      </c>
    </row>
    <row r="4188" spans="1:11" x14ac:dyDescent="0.15">
      <c r="A4188" s="7" t="s">
        <v>2619</v>
      </c>
      <c r="B4188" s="66">
        <v>45645</v>
      </c>
      <c r="C4188" s="113" t="s">
        <v>2880</v>
      </c>
      <c r="D4188" s="126"/>
      <c r="E4188" s="91">
        <v>4.78</v>
      </c>
      <c r="F4188" s="91">
        <v>0</v>
      </c>
      <c r="G4188" s="92">
        <f t="shared" si="214"/>
        <v>223685.37999999803</v>
      </c>
      <c r="H4188" s="170"/>
      <c r="I4188" s="94">
        <f t="shared" si="216"/>
        <v>-4.78</v>
      </c>
      <c r="J4188" s="115">
        <f t="shared" si="215"/>
        <v>45657</v>
      </c>
      <c r="K4188" s="116" t="s">
        <v>1876</v>
      </c>
    </row>
    <row r="4189" spans="1:11" x14ac:dyDescent="0.15">
      <c r="A4189" s="7" t="s">
        <v>2619</v>
      </c>
      <c r="B4189" s="66">
        <v>45645</v>
      </c>
      <c r="C4189" s="113" t="s">
        <v>2880</v>
      </c>
      <c r="D4189" s="126"/>
      <c r="E4189" s="91">
        <v>4.78</v>
      </c>
      <c r="F4189" s="91">
        <v>0</v>
      </c>
      <c r="G4189" s="92">
        <f t="shared" si="214"/>
        <v>223680.59999999803</v>
      </c>
      <c r="H4189" s="170"/>
      <c r="I4189" s="94">
        <f t="shared" si="216"/>
        <v>-4.78</v>
      </c>
      <c r="J4189" s="115">
        <f t="shared" si="215"/>
        <v>45657</v>
      </c>
      <c r="K4189" s="116" t="s">
        <v>1876</v>
      </c>
    </row>
    <row r="4190" spans="1:11" x14ac:dyDescent="0.15">
      <c r="A4190" s="7" t="s">
        <v>2619</v>
      </c>
      <c r="B4190" s="66">
        <v>45645</v>
      </c>
      <c r="C4190" s="113" t="s">
        <v>2880</v>
      </c>
      <c r="D4190" s="126"/>
      <c r="E4190" s="91">
        <v>4.92</v>
      </c>
      <c r="F4190" s="91">
        <v>0</v>
      </c>
      <c r="G4190" s="92">
        <f t="shared" si="214"/>
        <v>223675.67999999801</v>
      </c>
      <c r="H4190" s="170"/>
      <c r="I4190" s="94">
        <f t="shared" si="216"/>
        <v>-4.92</v>
      </c>
      <c r="J4190" s="115">
        <f t="shared" si="215"/>
        <v>45657</v>
      </c>
      <c r="K4190" s="116" t="s">
        <v>1876</v>
      </c>
    </row>
    <row r="4191" spans="1:11" x14ac:dyDescent="0.15">
      <c r="A4191" s="7" t="s">
        <v>2619</v>
      </c>
      <c r="B4191" s="66">
        <v>45645</v>
      </c>
      <c r="C4191" s="113" t="s">
        <v>2880</v>
      </c>
      <c r="D4191" s="126"/>
      <c r="E4191" s="91">
        <v>5.4</v>
      </c>
      <c r="F4191" s="91">
        <v>0</v>
      </c>
      <c r="G4191" s="92">
        <f t="shared" si="214"/>
        <v>223670.27999999802</v>
      </c>
      <c r="H4191" s="170"/>
      <c r="I4191" s="94">
        <f t="shared" si="216"/>
        <v>-5.4</v>
      </c>
      <c r="J4191" s="115">
        <f t="shared" si="215"/>
        <v>45657</v>
      </c>
      <c r="K4191" s="116" t="s">
        <v>1876</v>
      </c>
    </row>
    <row r="4192" spans="1:11" x14ac:dyDescent="0.15">
      <c r="A4192" s="7" t="s">
        <v>2619</v>
      </c>
      <c r="B4192" s="66">
        <v>45645</v>
      </c>
      <c r="C4192" s="113" t="s">
        <v>2880</v>
      </c>
      <c r="D4192" s="126"/>
      <c r="E4192" s="91">
        <v>6.74</v>
      </c>
      <c r="F4192" s="91">
        <v>0</v>
      </c>
      <c r="G4192" s="92">
        <f t="shared" si="214"/>
        <v>223663.53999999803</v>
      </c>
      <c r="H4192" s="170"/>
      <c r="I4192" s="94">
        <f t="shared" si="216"/>
        <v>-6.74</v>
      </c>
      <c r="J4192" s="115">
        <f t="shared" si="215"/>
        <v>45657</v>
      </c>
      <c r="K4192" s="116" t="s">
        <v>1876</v>
      </c>
    </row>
    <row r="4193" spans="1:11" x14ac:dyDescent="0.15">
      <c r="A4193" s="7" t="s">
        <v>2619</v>
      </c>
      <c r="B4193" s="66">
        <v>45645</v>
      </c>
      <c r="C4193" s="113" t="s">
        <v>2880</v>
      </c>
      <c r="D4193" s="126"/>
      <c r="E4193" s="91">
        <v>7.07</v>
      </c>
      <c r="F4193" s="91">
        <v>0</v>
      </c>
      <c r="G4193" s="92">
        <f t="shared" si="214"/>
        <v>223656.46999999802</v>
      </c>
      <c r="H4193" s="170"/>
      <c r="I4193" s="94">
        <f t="shared" si="216"/>
        <v>-7.07</v>
      </c>
      <c r="J4193" s="115">
        <f t="shared" si="215"/>
        <v>45657</v>
      </c>
      <c r="K4193" s="116" t="s">
        <v>1876</v>
      </c>
    </row>
    <row r="4194" spans="1:11" x14ac:dyDescent="0.15">
      <c r="A4194" s="7" t="s">
        <v>2619</v>
      </c>
      <c r="B4194" s="66">
        <v>45645</v>
      </c>
      <c r="C4194" s="113" t="s">
        <v>2880</v>
      </c>
      <c r="D4194" s="126"/>
      <c r="E4194" s="91">
        <v>7.38</v>
      </c>
      <c r="F4194" s="91">
        <v>0</v>
      </c>
      <c r="G4194" s="92">
        <f t="shared" si="214"/>
        <v>223649.08999999802</v>
      </c>
      <c r="H4194" s="170"/>
      <c r="I4194" s="94">
        <f t="shared" si="216"/>
        <v>-7.38</v>
      </c>
      <c r="J4194" s="115">
        <f t="shared" si="215"/>
        <v>45657</v>
      </c>
      <c r="K4194" s="116" t="s">
        <v>1876</v>
      </c>
    </row>
    <row r="4195" spans="1:11" x14ac:dyDescent="0.15">
      <c r="A4195" s="7" t="s">
        <v>2619</v>
      </c>
      <c r="B4195" s="66">
        <v>45645</v>
      </c>
      <c r="C4195" s="113" t="s">
        <v>2880</v>
      </c>
      <c r="D4195" s="126"/>
      <c r="E4195" s="91">
        <v>7.81</v>
      </c>
      <c r="F4195" s="91">
        <v>0</v>
      </c>
      <c r="G4195" s="92">
        <f t="shared" si="214"/>
        <v>223641.27999999802</v>
      </c>
      <c r="H4195" s="170"/>
      <c r="I4195" s="94">
        <f t="shared" si="216"/>
        <v>-7.81</v>
      </c>
      <c r="J4195" s="115">
        <f t="shared" si="215"/>
        <v>45657</v>
      </c>
      <c r="K4195" s="116" t="s">
        <v>1876</v>
      </c>
    </row>
    <row r="4196" spans="1:11" x14ac:dyDescent="0.15">
      <c r="A4196" s="7" t="s">
        <v>2619</v>
      </c>
      <c r="B4196" s="66">
        <v>45645</v>
      </c>
      <c r="C4196" s="113" t="s">
        <v>2880</v>
      </c>
      <c r="D4196" s="126"/>
      <c r="E4196" s="91">
        <v>8.9499999999999993</v>
      </c>
      <c r="F4196" s="91">
        <v>0</v>
      </c>
      <c r="G4196" s="92">
        <f t="shared" si="214"/>
        <v>223632.32999999801</v>
      </c>
      <c r="H4196" s="170"/>
      <c r="I4196" s="94">
        <f t="shared" si="216"/>
        <v>-8.9499999999999993</v>
      </c>
      <c r="J4196" s="115">
        <f t="shared" si="215"/>
        <v>45657</v>
      </c>
      <c r="K4196" s="116" t="s">
        <v>1876</v>
      </c>
    </row>
    <row r="4197" spans="1:11" x14ac:dyDescent="0.15">
      <c r="A4197" s="7" t="s">
        <v>2619</v>
      </c>
      <c r="B4197" s="66">
        <v>45645</v>
      </c>
      <c r="C4197" s="113" t="s">
        <v>2880</v>
      </c>
      <c r="D4197" s="126"/>
      <c r="E4197" s="91">
        <v>9</v>
      </c>
      <c r="F4197" s="91">
        <v>0</v>
      </c>
      <c r="G4197" s="92">
        <f t="shared" si="214"/>
        <v>223623.32999999801</v>
      </c>
      <c r="H4197" s="170"/>
      <c r="I4197" s="94">
        <f t="shared" si="216"/>
        <v>-9</v>
      </c>
      <c r="J4197" s="115">
        <f t="shared" si="215"/>
        <v>45657</v>
      </c>
      <c r="K4197" s="116" t="s">
        <v>1876</v>
      </c>
    </row>
    <row r="4198" spans="1:11" x14ac:dyDescent="0.15">
      <c r="A4198" s="7" t="s">
        <v>2619</v>
      </c>
      <c r="B4198" s="66">
        <v>45645</v>
      </c>
      <c r="C4198" s="113" t="s">
        <v>2880</v>
      </c>
      <c r="D4198" s="126"/>
      <c r="E4198" s="91">
        <v>9.3699999999999992</v>
      </c>
      <c r="F4198" s="91">
        <v>0</v>
      </c>
      <c r="G4198" s="92">
        <f t="shared" si="214"/>
        <v>223613.95999999801</v>
      </c>
      <c r="H4198" s="170"/>
      <c r="I4198" s="94">
        <f t="shared" si="216"/>
        <v>-9.3699999999999992</v>
      </c>
      <c r="J4198" s="115">
        <f t="shared" si="215"/>
        <v>45657</v>
      </c>
      <c r="K4198" s="116" t="s">
        <v>1876</v>
      </c>
    </row>
    <row r="4199" spans="1:11" x14ac:dyDescent="0.15">
      <c r="A4199" s="7" t="s">
        <v>2619</v>
      </c>
      <c r="B4199" s="66">
        <v>45645</v>
      </c>
      <c r="C4199" s="113" t="s">
        <v>2880</v>
      </c>
      <c r="D4199" s="126"/>
      <c r="E4199" s="91">
        <v>13.5</v>
      </c>
      <c r="F4199" s="91">
        <v>0</v>
      </c>
      <c r="G4199" s="92">
        <f t="shared" si="214"/>
        <v>223600.45999999801</v>
      </c>
      <c r="H4199" s="170"/>
      <c r="I4199" s="94">
        <f t="shared" si="216"/>
        <v>-13.5</v>
      </c>
      <c r="J4199" s="115">
        <f t="shared" si="215"/>
        <v>45657</v>
      </c>
      <c r="K4199" s="116" t="s">
        <v>1876</v>
      </c>
    </row>
    <row r="4200" spans="1:11" x14ac:dyDescent="0.15">
      <c r="A4200" s="7" t="s">
        <v>2619</v>
      </c>
      <c r="B4200" s="66">
        <v>45645</v>
      </c>
      <c r="C4200" s="113" t="s">
        <v>2880</v>
      </c>
      <c r="D4200" s="126"/>
      <c r="E4200" s="91">
        <v>13.5</v>
      </c>
      <c r="F4200" s="91">
        <v>0</v>
      </c>
      <c r="G4200" s="92">
        <f t="shared" ref="G4200:G4263" si="217">G4199+F4200-E4200</f>
        <v>223586.95999999801</v>
      </c>
      <c r="H4200" s="170"/>
      <c r="I4200" s="94">
        <f t="shared" si="216"/>
        <v>-13.5</v>
      </c>
      <c r="J4200" s="115">
        <f t="shared" ref="J4200:J4263" si="218">EOMONTH(B4200,0)</f>
        <v>45657</v>
      </c>
      <c r="K4200" s="116" t="s">
        <v>1876</v>
      </c>
    </row>
    <row r="4201" spans="1:11" x14ac:dyDescent="0.15">
      <c r="A4201" s="7" t="s">
        <v>2619</v>
      </c>
      <c r="B4201" s="66">
        <v>45645</v>
      </c>
      <c r="C4201" s="113" t="s">
        <v>2880</v>
      </c>
      <c r="D4201" s="126"/>
      <c r="E4201" s="91">
        <v>13.5</v>
      </c>
      <c r="F4201" s="91">
        <v>0</v>
      </c>
      <c r="G4201" s="92">
        <f t="shared" si="217"/>
        <v>223573.45999999801</v>
      </c>
      <c r="H4201" s="170"/>
      <c r="I4201" s="94">
        <f t="shared" si="216"/>
        <v>-13.5</v>
      </c>
      <c r="J4201" s="115">
        <f t="shared" si="218"/>
        <v>45657</v>
      </c>
      <c r="K4201" s="116" t="s">
        <v>1876</v>
      </c>
    </row>
    <row r="4202" spans="1:11" x14ac:dyDescent="0.15">
      <c r="A4202" s="7" t="s">
        <v>2619</v>
      </c>
      <c r="B4202" s="66">
        <v>45645</v>
      </c>
      <c r="C4202" s="113" t="s">
        <v>2880</v>
      </c>
      <c r="D4202" s="126"/>
      <c r="E4202" s="91">
        <v>13.5</v>
      </c>
      <c r="F4202" s="91">
        <v>0</v>
      </c>
      <c r="G4202" s="92">
        <f t="shared" si="217"/>
        <v>223559.95999999801</v>
      </c>
      <c r="H4202" s="170"/>
      <c r="I4202" s="94">
        <f t="shared" si="216"/>
        <v>-13.5</v>
      </c>
      <c r="J4202" s="115">
        <f t="shared" si="218"/>
        <v>45657</v>
      </c>
      <c r="K4202" s="116" t="s">
        <v>1876</v>
      </c>
    </row>
    <row r="4203" spans="1:11" x14ac:dyDescent="0.15">
      <c r="A4203" s="7" t="s">
        <v>2619</v>
      </c>
      <c r="B4203" s="66">
        <v>45645</v>
      </c>
      <c r="C4203" s="113" t="s">
        <v>2880</v>
      </c>
      <c r="D4203" s="126"/>
      <c r="E4203" s="91">
        <v>13.5</v>
      </c>
      <c r="F4203" s="91">
        <v>0</v>
      </c>
      <c r="G4203" s="92">
        <f t="shared" si="217"/>
        <v>223546.45999999801</v>
      </c>
      <c r="H4203" s="170"/>
      <c r="I4203" s="94">
        <f t="shared" si="216"/>
        <v>-13.5</v>
      </c>
      <c r="J4203" s="115">
        <f t="shared" si="218"/>
        <v>45657</v>
      </c>
      <c r="K4203" s="116" t="s">
        <v>1876</v>
      </c>
    </row>
    <row r="4204" spans="1:11" x14ac:dyDescent="0.15">
      <c r="A4204" s="7" t="s">
        <v>2619</v>
      </c>
      <c r="B4204" s="66">
        <v>45645</v>
      </c>
      <c r="C4204" s="113" t="s">
        <v>2880</v>
      </c>
      <c r="D4204" s="126"/>
      <c r="E4204" s="91">
        <v>14.04</v>
      </c>
      <c r="F4204" s="91">
        <v>0</v>
      </c>
      <c r="G4204" s="92">
        <f t="shared" si="217"/>
        <v>223532.419999998</v>
      </c>
      <c r="H4204" s="170"/>
      <c r="I4204" s="94">
        <f t="shared" si="216"/>
        <v>-14.04</v>
      </c>
      <c r="J4204" s="115">
        <f t="shared" si="218"/>
        <v>45657</v>
      </c>
      <c r="K4204" s="116" t="s">
        <v>1876</v>
      </c>
    </row>
    <row r="4205" spans="1:11" x14ac:dyDescent="0.15">
      <c r="A4205" s="7" t="s">
        <v>2619</v>
      </c>
      <c r="B4205" s="66">
        <v>45645</v>
      </c>
      <c r="C4205" s="113" t="s">
        <v>2880</v>
      </c>
      <c r="D4205" s="126"/>
      <c r="E4205" s="91">
        <v>16.739999999999998</v>
      </c>
      <c r="F4205" s="91">
        <v>0</v>
      </c>
      <c r="G4205" s="92">
        <f t="shared" si="217"/>
        <v>223515.67999999801</v>
      </c>
      <c r="H4205" s="170"/>
      <c r="I4205" s="94">
        <f t="shared" si="216"/>
        <v>-16.739999999999998</v>
      </c>
      <c r="J4205" s="115">
        <f t="shared" si="218"/>
        <v>45657</v>
      </c>
      <c r="K4205" s="116" t="s">
        <v>1876</v>
      </c>
    </row>
    <row r="4206" spans="1:11" x14ac:dyDescent="0.15">
      <c r="A4206" s="7" t="s">
        <v>2619</v>
      </c>
      <c r="B4206" s="66">
        <v>45645</v>
      </c>
      <c r="C4206" s="113" t="s">
        <v>2880</v>
      </c>
      <c r="D4206" s="126"/>
      <c r="E4206" s="91">
        <v>17.28</v>
      </c>
      <c r="F4206" s="91">
        <v>0</v>
      </c>
      <c r="G4206" s="92">
        <f t="shared" si="217"/>
        <v>223498.39999999802</v>
      </c>
      <c r="H4206" s="170"/>
      <c r="I4206" s="94">
        <f t="shared" si="216"/>
        <v>-17.28</v>
      </c>
      <c r="J4206" s="115">
        <f t="shared" si="218"/>
        <v>45657</v>
      </c>
      <c r="K4206" s="116" t="s">
        <v>1876</v>
      </c>
    </row>
    <row r="4207" spans="1:11" x14ac:dyDescent="0.15">
      <c r="A4207" s="7" t="s">
        <v>2619</v>
      </c>
      <c r="B4207" s="66">
        <v>45645</v>
      </c>
      <c r="C4207" s="113" t="s">
        <v>2880</v>
      </c>
      <c r="D4207" s="126"/>
      <c r="E4207" s="91">
        <v>17.28</v>
      </c>
      <c r="F4207" s="91">
        <v>0</v>
      </c>
      <c r="G4207" s="92">
        <f t="shared" si="217"/>
        <v>223481.11999999802</v>
      </c>
      <c r="H4207" s="170"/>
      <c r="I4207" s="94">
        <f t="shared" si="216"/>
        <v>-17.28</v>
      </c>
      <c r="J4207" s="115">
        <f t="shared" si="218"/>
        <v>45657</v>
      </c>
      <c r="K4207" s="116" t="s">
        <v>1876</v>
      </c>
    </row>
    <row r="4208" spans="1:11" x14ac:dyDescent="0.15">
      <c r="A4208" s="7" t="s">
        <v>2619</v>
      </c>
      <c r="B4208" s="66">
        <v>45645</v>
      </c>
      <c r="C4208" s="113" t="s">
        <v>2880</v>
      </c>
      <c r="D4208" s="126"/>
      <c r="E4208" s="91">
        <v>18</v>
      </c>
      <c r="F4208" s="91">
        <v>0</v>
      </c>
      <c r="G4208" s="92">
        <f t="shared" si="217"/>
        <v>223463.11999999802</v>
      </c>
      <c r="H4208" s="170"/>
      <c r="I4208" s="94">
        <f t="shared" si="216"/>
        <v>-18</v>
      </c>
      <c r="J4208" s="115">
        <f t="shared" si="218"/>
        <v>45657</v>
      </c>
      <c r="K4208" s="116" t="s">
        <v>1876</v>
      </c>
    </row>
    <row r="4209" spans="1:11" x14ac:dyDescent="0.15">
      <c r="A4209" s="7" t="s">
        <v>2619</v>
      </c>
      <c r="B4209" s="66">
        <v>45645</v>
      </c>
      <c r="C4209" s="113" t="s">
        <v>2880</v>
      </c>
      <c r="D4209" s="126"/>
      <c r="E4209" s="91">
        <v>19.98</v>
      </c>
      <c r="F4209" s="91">
        <v>0</v>
      </c>
      <c r="G4209" s="92">
        <f t="shared" si="217"/>
        <v>223443.13999999801</v>
      </c>
      <c r="H4209" s="170"/>
      <c r="I4209" s="94">
        <f t="shared" si="216"/>
        <v>-19.98</v>
      </c>
      <c r="J4209" s="115">
        <f t="shared" si="218"/>
        <v>45657</v>
      </c>
      <c r="K4209" s="116" t="s">
        <v>1876</v>
      </c>
    </row>
    <row r="4210" spans="1:11" x14ac:dyDescent="0.15">
      <c r="A4210" s="7" t="s">
        <v>2619</v>
      </c>
      <c r="B4210" s="66">
        <v>45645</v>
      </c>
      <c r="C4210" s="113" t="s">
        <v>2880</v>
      </c>
      <c r="D4210" s="126"/>
      <c r="E4210" s="91">
        <v>20.239999999999998</v>
      </c>
      <c r="F4210" s="91">
        <v>0</v>
      </c>
      <c r="G4210" s="92">
        <f t="shared" si="217"/>
        <v>223422.89999999802</v>
      </c>
      <c r="H4210" s="170"/>
      <c r="I4210" s="94">
        <f t="shared" si="216"/>
        <v>-20.239999999999998</v>
      </c>
      <c r="J4210" s="115">
        <f t="shared" si="218"/>
        <v>45657</v>
      </c>
      <c r="K4210" s="116" t="s">
        <v>1876</v>
      </c>
    </row>
    <row r="4211" spans="1:11" x14ac:dyDescent="0.15">
      <c r="A4211" s="7" t="s">
        <v>2619</v>
      </c>
      <c r="B4211" s="66">
        <v>45645</v>
      </c>
      <c r="C4211" s="113" t="s">
        <v>2880</v>
      </c>
      <c r="D4211" s="126"/>
      <c r="E4211" s="91">
        <v>20.239999999999998</v>
      </c>
      <c r="F4211" s="91">
        <v>0</v>
      </c>
      <c r="G4211" s="92">
        <f t="shared" si="217"/>
        <v>223402.65999999802</v>
      </c>
      <c r="H4211" s="170"/>
      <c r="I4211" s="94">
        <f t="shared" si="216"/>
        <v>-20.239999999999998</v>
      </c>
      <c r="J4211" s="115">
        <f t="shared" si="218"/>
        <v>45657</v>
      </c>
      <c r="K4211" s="116" t="s">
        <v>1876</v>
      </c>
    </row>
    <row r="4212" spans="1:11" x14ac:dyDescent="0.15">
      <c r="A4212" s="7" t="s">
        <v>2619</v>
      </c>
      <c r="B4212" s="66">
        <v>45645</v>
      </c>
      <c r="C4212" s="113" t="s">
        <v>2880</v>
      </c>
      <c r="D4212" s="126"/>
      <c r="E4212" s="91">
        <v>21.6</v>
      </c>
      <c r="F4212" s="91">
        <v>0</v>
      </c>
      <c r="G4212" s="92">
        <f t="shared" si="217"/>
        <v>223381.05999999802</v>
      </c>
      <c r="H4212" s="170"/>
      <c r="I4212" s="94">
        <f t="shared" si="216"/>
        <v>-21.6</v>
      </c>
      <c r="J4212" s="115">
        <f t="shared" si="218"/>
        <v>45657</v>
      </c>
      <c r="K4212" s="116" t="s">
        <v>1876</v>
      </c>
    </row>
    <row r="4213" spans="1:11" x14ac:dyDescent="0.15">
      <c r="A4213" s="7" t="s">
        <v>2619</v>
      </c>
      <c r="B4213" s="66">
        <v>45645</v>
      </c>
      <c r="C4213" s="113" t="s">
        <v>2880</v>
      </c>
      <c r="D4213" s="126"/>
      <c r="E4213" s="91">
        <v>22.78</v>
      </c>
      <c r="F4213" s="91">
        <v>0</v>
      </c>
      <c r="G4213" s="92">
        <f t="shared" si="217"/>
        <v>223358.27999999802</v>
      </c>
      <c r="H4213" s="170"/>
      <c r="I4213" s="94">
        <f t="shared" si="216"/>
        <v>-22.78</v>
      </c>
      <c r="J4213" s="115">
        <f t="shared" si="218"/>
        <v>45657</v>
      </c>
      <c r="K4213" s="116" t="s">
        <v>1876</v>
      </c>
    </row>
    <row r="4214" spans="1:11" x14ac:dyDescent="0.15">
      <c r="A4214" s="7" t="s">
        <v>2619</v>
      </c>
      <c r="B4214" s="66">
        <v>45645</v>
      </c>
      <c r="C4214" s="113" t="s">
        <v>2880</v>
      </c>
      <c r="D4214" s="126"/>
      <c r="E4214" s="91">
        <v>22.94</v>
      </c>
      <c r="F4214" s="91">
        <v>0</v>
      </c>
      <c r="G4214" s="92">
        <f t="shared" si="217"/>
        <v>223335.33999999802</v>
      </c>
      <c r="H4214" s="170"/>
      <c r="I4214" s="94">
        <f t="shared" si="216"/>
        <v>-22.94</v>
      </c>
      <c r="J4214" s="115">
        <f t="shared" si="218"/>
        <v>45657</v>
      </c>
      <c r="K4214" s="116" t="s">
        <v>1876</v>
      </c>
    </row>
    <row r="4215" spans="1:11" x14ac:dyDescent="0.15">
      <c r="A4215" s="7" t="s">
        <v>2619</v>
      </c>
      <c r="B4215" s="66">
        <v>45645</v>
      </c>
      <c r="C4215" s="113" t="s">
        <v>2880</v>
      </c>
      <c r="D4215" s="126"/>
      <c r="E4215" s="91">
        <v>25.76</v>
      </c>
      <c r="F4215" s="91">
        <v>0</v>
      </c>
      <c r="G4215" s="92">
        <f t="shared" si="217"/>
        <v>223309.57999999801</v>
      </c>
      <c r="H4215" s="170"/>
      <c r="I4215" s="94">
        <f t="shared" si="216"/>
        <v>-25.76</v>
      </c>
      <c r="J4215" s="115">
        <f t="shared" si="218"/>
        <v>45657</v>
      </c>
      <c r="K4215" s="116" t="s">
        <v>1876</v>
      </c>
    </row>
    <row r="4216" spans="1:11" x14ac:dyDescent="0.15">
      <c r="A4216" s="7" t="s">
        <v>2619</v>
      </c>
      <c r="B4216" s="66">
        <v>45645</v>
      </c>
      <c r="C4216" s="113" t="s">
        <v>2880</v>
      </c>
      <c r="D4216" s="126"/>
      <c r="E4216" s="91">
        <v>25.76</v>
      </c>
      <c r="F4216" s="91">
        <v>0</v>
      </c>
      <c r="G4216" s="92">
        <f t="shared" si="217"/>
        <v>223283.819999998</v>
      </c>
      <c r="H4216" s="170"/>
      <c r="I4216" s="94">
        <f t="shared" si="216"/>
        <v>-25.76</v>
      </c>
      <c r="J4216" s="115">
        <f t="shared" si="218"/>
        <v>45657</v>
      </c>
      <c r="K4216" s="116" t="s">
        <v>1876</v>
      </c>
    </row>
    <row r="4217" spans="1:11" x14ac:dyDescent="0.15">
      <c r="A4217" s="7" t="s">
        <v>2619</v>
      </c>
      <c r="B4217" s="66">
        <v>45645</v>
      </c>
      <c r="C4217" s="113" t="s">
        <v>2880</v>
      </c>
      <c r="D4217" s="126"/>
      <c r="E4217" s="91">
        <v>27</v>
      </c>
      <c r="F4217" s="91">
        <v>0</v>
      </c>
      <c r="G4217" s="92">
        <f t="shared" si="217"/>
        <v>223256.819999998</v>
      </c>
      <c r="H4217" s="170"/>
      <c r="I4217" s="94">
        <f t="shared" si="216"/>
        <v>-27</v>
      </c>
      <c r="J4217" s="115">
        <f t="shared" si="218"/>
        <v>45657</v>
      </c>
      <c r="K4217" s="116" t="s">
        <v>1876</v>
      </c>
    </row>
    <row r="4218" spans="1:11" x14ac:dyDescent="0.15">
      <c r="A4218" s="7" t="s">
        <v>2619</v>
      </c>
      <c r="B4218" s="66">
        <v>45645</v>
      </c>
      <c r="C4218" s="113" t="s">
        <v>2880</v>
      </c>
      <c r="D4218" s="126"/>
      <c r="E4218" s="91">
        <v>27</v>
      </c>
      <c r="F4218" s="91">
        <v>0</v>
      </c>
      <c r="G4218" s="92">
        <f t="shared" si="217"/>
        <v>223229.819999998</v>
      </c>
      <c r="H4218" s="170"/>
      <c r="I4218" s="94">
        <f t="shared" si="216"/>
        <v>-27</v>
      </c>
      <c r="J4218" s="115">
        <f t="shared" si="218"/>
        <v>45657</v>
      </c>
      <c r="K4218" s="116" t="s">
        <v>1876</v>
      </c>
    </row>
    <row r="4219" spans="1:11" x14ac:dyDescent="0.15">
      <c r="A4219" s="7" t="s">
        <v>2619</v>
      </c>
      <c r="B4219" s="66">
        <v>45645</v>
      </c>
      <c r="C4219" s="113" t="s">
        <v>2880</v>
      </c>
      <c r="D4219" s="126"/>
      <c r="E4219" s="91">
        <v>29.88</v>
      </c>
      <c r="F4219" s="91">
        <v>0</v>
      </c>
      <c r="G4219" s="92">
        <f t="shared" si="217"/>
        <v>223199.93999999799</v>
      </c>
      <c r="H4219" s="170"/>
      <c r="I4219" s="94">
        <f t="shared" si="216"/>
        <v>-29.88</v>
      </c>
      <c r="J4219" s="115">
        <f t="shared" si="218"/>
        <v>45657</v>
      </c>
      <c r="K4219" s="116" t="s">
        <v>1876</v>
      </c>
    </row>
    <row r="4220" spans="1:11" x14ac:dyDescent="0.15">
      <c r="A4220" s="7" t="s">
        <v>2619</v>
      </c>
      <c r="B4220" s="66">
        <v>45645</v>
      </c>
      <c r="C4220" s="113" t="s">
        <v>2880</v>
      </c>
      <c r="D4220" s="126"/>
      <c r="E4220" s="91">
        <v>30</v>
      </c>
      <c r="F4220" s="91">
        <v>0</v>
      </c>
      <c r="G4220" s="92">
        <f t="shared" si="217"/>
        <v>223169.93999999799</v>
      </c>
      <c r="H4220" s="170"/>
      <c r="I4220" s="94">
        <f t="shared" si="216"/>
        <v>-30</v>
      </c>
      <c r="J4220" s="115">
        <f t="shared" si="218"/>
        <v>45657</v>
      </c>
      <c r="K4220" s="116" t="s">
        <v>1876</v>
      </c>
    </row>
    <row r="4221" spans="1:11" x14ac:dyDescent="0.15">
      <c r="A4221" s="7" t="s">
        <v>2619</v>
      </c>
      <c r="B4221" s="66">
        <v>45645</v>
      </c>
      <c r="C4221" s="113" t="s">
        <v>2880</v>
      </c>
      <c r="D4221" s="126"/>
      <c r="E4221" s="91">
        <v>31.5</v>
      </c>
      <c r="F4221" s="91">
        <v>0</v>
      </c>
      <c r="G4221" s="92">
        <f t="shared" si="217"/>
        <v>223138.43999999799</v>
      </c>
      <c r="H4221" s="170"/>
      <c r="I4221" s="94">
        <f t="shared" si="216"/>
        <v>-31.5</v>
      </c>
      <c r="J4221" s="115">
        <f t="shared" si="218"/>
        <v>45657</v>
      </c>
      <c r="K4221" s="116" t="s">
        <v>1876</v>
      </c>
    </row>
    <row r="4222" spans="1:11" x14ac:dyDescent="0.15">
      <c r="A4222" s="7" t="s">
        <v>2619</v>
      </c>
      <c r="B4222" s="66">
        <v>45645</v>
      </c>
      <c r="C4222" s="113" t="s">
        <v>2880</v>
      </c>
      <c r="D4222" s="126"/>
      <c r="E4222" s="91">
        <v>31.5</v>
      </c>
      <c r="F4222" s="91">
        <v>0</v>
      </c>
      <c r="G4222" s="92">
        <f t="shared" si="217"/>
        <v>223106.93999999799</v>
      </c>
      <c r="H4222" s="170"/>
      <c r="I4222" s="94">
        <f t="shared" si="216"/>
        <v>-31.5</v>
      </c>
      <c r="J4222" s="115">
        <f t="shared" si="218"/>
        <v>45657</v>
      </c>
      <c r="K4222" s="116" t="s">
        <v>1876</v>
      </c>
    </row>
    <row r="4223" spans="1:11" x14ac:dyDescent="0.15">
      <c r="A4223" s="7" t="s">
        <v>2619</v>
      </c>
      <c r="B4223" s="66">
        <v>45645</v>
      </c>
      <c r="C4223" s="113" t="s">
        <v>2880</v>
      </c>
      <c r="D4223" s="126"/>
      <c r="E4223" s="91">
        <v>35.880000000000003</v>
      </c>
      <c r="F4223" s="91">
        <v>0</v>
      </c>
      <c r="G4223" s="92">
        <f t="shared" si="217"/>
        <v>223071.05999999799</v>
      </c>
      <c r="H4223" s="170"/>
      <c r="I4223" s="94">
        <f t="shared" si="216"/>
        <v>-35.880000000000003</v>
      </c>
      <c r="J4223" s="115">
        <f t="shared" si="218"/>
        <v>45657</v>
      </c>
      <c r="K4223" s="116" t="s">
        <v>1876</v>
      </c>
    </row>
    <row r="4224" spans="1:11" x14ac:dyDescent="0.15">
      <c r="A4224" s="7" t="s">
        <v>2619</v>
      </c>
      <c r="B4224" s="66">
        <v>45645</v>
      </c>
      <c r="C4224" s="113" t="s">
        <v>2880</v>
      </c>
      <c r="D4224" s="126"/>
      <c r="E4224" s="91">
        <v>46.99</v>
      </c>
      <c r="F4224" s="91">
        <v>0</v>
      </c>
      <c r="G4224" s="92">
        <f t="shared" si="217"/>
        <v>223024.069999998</v>
      </c>
      <c r="H4224" s="170"/>
      <c r="I4224" s="94">
        <f t="shared" si="216"/>
        <v>-46.99</v>
      </c>
      <c r="J4224" s="115">
        <f t="shared" si="218"/>
        <v>45657</v>
      </c>
      <c r="K4224" s="116" t="s">
        <v>1876</v>
      </c>
    </row>
    <row r="4225" spans="1:11" x14ac:dyDescent="0.15">
      <c r="A4225" s="7" t="s">
        <v>2619</v>
      </c>
      <c r="B4225" s="66">
        <v>45645</v>
      </c>
      <c r="C4225" s="113" t="s">
        <v>2880</v>
      </c>
      <c r="D4225" s="126"/>
      <c r="E4225" s="91">
        <v>48.6</v>
      </c>
      <c r="F4225" s="91">
        <v>0</v>
      </c>
      <c r="G4225" s="92">
        <f t="shared" si="217"/>
        <v>222975.46999999799</v>
      </c>
      <c r="H4225" s="170"/>
      <c r="I4225" s="94">
        <f t="shared" si="216"/>
        <v>-48.6</v>
      </c>
      <c r="J4225" s="115">
        <f t="shared" si="218"/>
        <v>45657</v>
      </c>
      <c r="K4225" s="116" t="s">
        <v>1876</v>
      </c>
    </row>
    <row r="4226" spans="1:11" x14ac:dyDescent="0.15">
      <c r="A4226" s="7" t="s">
        <v>2619</v>
      </c>
      <c r="B4226" s="66">
        <v>45645</v>
      </c>
      <c r="C4226" s="113" t="s">
        <v>2880</v>
      </c>
      <c r="D4226" s="126"/>
      <c r="E4226" s="91">
        <v>81</v>
      </c>
      <c r="F4226" s="91">
        <v>0</v>
      </c>
      <c r="G4226" s="92">
        <f t="shared" si="217"/>
        <v>222894.46999999799</v>
      </c>
      <c r="H4226" s="170"/>
      <c r="I4226" s="94">
        <f t="shared" si="216"/>
        <v>-81</v>
      </c>
      <c r="J4226" s="115">
        <f t="shared" si="218"/>
        <v>45657</v>
      </c>
      <c r="K4226" s="116" t="s">
        <v>1876</v>
      </c>
    </row>
    <row r="4227" spans="1:11" x14ac:dyDescent="0.15">
      <c r="A4227" s="7" t="s">
        <v>2619</v>
      </c>
      <c r="B4227" s="66">
        <v>45645</v>
      </c>
      <c r="C4227" s="113" t="s">
        <v>2880</v>
      </c>
      <c r="D4227" s="126"/>
      <c r="E4227" s="91">
        <v>81.91</v>
      </c>
      <c r="F4227" s="91">
        <v>0</v>
      </c>
      <c r="G4227" s="92">
        <f t="shared" si="217"/>
        <v>222812.55999999799</v>
      </c>
      <c r="H4227" s="170"/>
      <c r="I4227" s="94">
        <f t="shared" si="216"/>
        <v>-81.91</v>
      </c>
      <c r="J4227" s="115">
        <f t="shared" si="218"/>
        <v>45657</v>
      </c>
      <c r="K4227" s="116" t="s">
        <v>1876</v>
      </c>
    </row>
    <row r="4228" spans="1:11" x14ac:dyDescent="0.15">
      <c r="A4228" s="7" t="s">
        <v>2619</v>
      </c>
      <c r="B4228" s="66">
        <v>45645</v>
      </c>
      <c r="C4228" s="113" t="s">
        <v>1870</v>
      </c>
      <c r="D4228" s="126"/>
      <c r="E4228" s="91">
        <v>0</v>
      </c>
      <c r="F4228" s="91">
        <v>8877.68</v>
      </c>
      <c r="G4228" s="92">
        <f t="shared" si="217"/>
        <v>231690.23999999798</v>
      </c>
      <c r="H4228" s="170"/>
      <c r="I4228" s="94">
        <f t="shared" si="216"/>
        <v>8877.68</v>
      </c>
      <c r="J4228" s="115">
        <f t="shared" si="218"/>
        <v>45657</v>
      </c>
      <c r="K4228" s="116" t="s">
        <v>1866</v>
      </c>
    </row>
    <row r="4229" spans="1:11" x14ac:dyDescent="0.15">
      <c r="A4229" s="7" t="s">
        <v>2619</v>
      </c>
      <c r="B4229" s="66">
        <v>45645</v>
      </c>
      <c r="C4229" s="113" t="s">
        <v>2880</v>
      </c>
      <c r="D4229" s="126"/>
      <c r="E4229" s="91">
        <v>94.04</v>
      </c>
      <c r="F4229" s="91">
        <v>0</v>
      </c>
      <c r="G4229" s="92">
        <f t="shared" si="217"/>
        <v>231596.19999999797</v>
      </c>
      <c r="H4229" s="170"/>
      <c r="I4229" s="94">
        <f t="shared" si="216"/>
        <v>-94.04</v>
      </c>
      <c r="J4229" s="115">
        <f t="shared" si="218"/>
        <v>45657</v>
      </c>
      <c r="K4229" s="116" t="s">
        <v>1876</v>
      </c>
    </row>
    <row r="4230" spans="1:11" x14ac:dyDescent="0.15">
      <c r="A4230" s="7" t="s">
        <v>2619</v>
      </c>
      <c r="B4230" s="66">
        <v>45645</v>
      </c>
      <c r="C4230" s="113" t="s">
        <v>2880</v>
      </c>
      <c r="D4230" s="126"/>
      <c r="E4230" s="91">
        <v>94.04</v>
      </c>
      <c r="F4230" s="91">
        <v>0</v>
      </c>
      <c r="G4230" s="92">
        <f t="shared" si="217"/>
        <v>231502.15999999797</v>
      </c>
      <c r="H4230" s="170"/>
      <c r="I4230" s="94">
        <f t="shared" si="216"/>
        <v>-94.04</v>
      </c>
      <c r="J4230" s="115">
        <f t="shared" si="218"/>
        <v>45657</v>
      </c>
      <c r="K4230" s="116" t="s">
        <v>1876</v>
      </c>
    </row>
    <row r="4231" spans="1:11" x14ac:dyDescent="0.15">
      <c r="A4231" s="7" t="s">
        <v>2619</v>
      </c>
      <c r="B4231" s="66">
        <v>45645</v>
      </c>
      <c r="C4231" s="113" t="s">
        <v>2880</v>
      </c>
      <c r="D4231" s="126"/>
      <c r="E4231" s="91">
        <v>94.04</v>
      </c>
      <c r="F4231" s="91">
        <v>0</v>
      </c>
      <c r="G4231" s="92">
        <f t="shared" si="217"/>
        <v>231408.11999999796</v>
      </c>
      <c r="H4231" s="170"/>
      <c r="I4231" s="94">
        <f t="shared" ref="I4231:I4294" si="219">-E4231+F4231</f>
        <v>-94.04</v>
      </c>
      <c r="J4231" s="115">
        <f t="shared" si="218"/>
        <v>45657</v>
      </c>
      <c r="K4231" s="116" t="s">
        <v>1876</v>
      </c>
    </row>
    <row r="4232" spans="1:11" x14ac:dyDescent="0.15">
      <c r="A4232" s="7" t="s">
        <v>2619</v>
      </c>
      <c r="B4232" s="66">
        <v>45645</v>
      </c>
      <c r="C4232" s="113" t="s">
        <v>2880</v>
      </c>
      <c r="D4232" s="126"/>
      <c r="E4232" s="91">
        <v>103.5</v>
      </c>
      <c r="F4232" s="91">
        <v>0</v>
      </c>
      <c r="G4232" s="92">
        <f t="shared" si="217"/>
        <v>231304.61999999796</v>
      </c>
      <c r="H4232" s="170"/>
      <c r="I4232" s="94">
        <f t="shared" si="219"/>
        <v>-103.5</v>
      </c>
      <c r="J4232" s="115">
        <f t="shared" si="218"/>
        <v>45657</v>
      </c>
      <c r="K4232" s="116" t="s">
        <v>1876</v>
      </c>
    </row>
    <row r="4233" spans="1:11" x14ac:dyDescent="0.15">
      <c r="A4233" s="7" t="s">
        <v>2619</v>
      </c>
      <c r="B4233" s="66">
        <v>45645</v>
      </c>
      <c r="C4233" s="113" t="s">
        <v>2880</v>
      </c>
      <c r="D4233" s="126"/>
      <c r="E4233" s="91">
        <v>103.5</v>
      </c>
      <c r="F4233" s="91">
        <v>0</v>
      </c>
      <c r="G4233" s="92">
        <f t="shared" si="217"/>
        <v>231201.11999999796</v>
      </c>
      <c r="H4233" s="170"/>
      <c r="I4233" s="94">
        <f t="shared" si="219"/>
        <v>-103.5</v>
      </c>
      <c r="J4233" s="115">
        <f t="shared" si="218"/>
        <v>45657</v>
      </c>
      <c r="K4233" s="116" t="s">
        <v>1876</v>
      </c>
    </row>
    <row r="4234" spans="1:11" x14ac:dyDescent="0.15">
      <c r="A4234" s="7" t="s">
        <v>2619</v>
      </c>
      <c r="B4234" s="66">
        <v>45645</v>
      </c>
      <c r="C4234" s="113" t="s">
        <v>2880</v>
      </c>
      <c r="D4234" s="126"/>
      <c r="E4234" s="91">
        <v>103.5</v>
      </c>
      <c r="F4234" s="91">
        <v>0</v>
      </c>
      <c r="G4234" s="92">
        <f t="shared" si="217"/>
        <v>231097.61999999796</v>
      </c>
      <c r="H4234" s="170"/>
      <c r="I4234" s="94">
        <f t="shared" si="219"/>
        <v>-103.5</v>
      </c>
      <c r="J4234" s="115">
        <f t="shared" si="218"/>
        <v>45657</v>
      </c>
      <c r="K4234" s="116" t="s">
        <v>1876</v>
      </c>
    </row>
    <row r="4235" spans="1:11" x14ac:dyDescent="0.15">
      <c r="A4235" s="7" t="s">
        <v>2619</v>
      </c>
      <c r="B4235" s="66">
        <v>45645</v>
      </c>
      <c r="C4235" s="113" t="s">
        <v>2880</v>
      </c>
      <c r="D4235" s="126"/>
      <c r="E4235" s="91">
        <v>103.5</v>
      </c>
      <c r="F4235" s="91">
        <v>0</v>
      </c>
      <c r="G4235" s="92">
        <f t="shared" si="217"/>
        <v>230994.11999999796</v>
      </c>
      <c r="H4235" s="170"/>
      <c r="I4235" s="94">
        <f t="shared" si="219"/>
        <v>-103.5</v>
      </c>
      <c r="J4235" s="115">
        <f t="shared" si="218"/>
        <v>45657</v>
      </c>
      <c r="K4235" s="116" t="s">
        <v>1876</v>
      </c>
    </row>
    <row r="4236" spans="1:11" x14ac:dyDescent="0.15">
      <c r="A4236" s="7" t="s">
        <v>2619</v>
      </c>
      <c r="B4236" s="66">
        <v>45645</v>
      </c>
      <c r="C4236" s="113" t="s">
        <v>2880</v>
      </c>
      <c r="D4236" s="126"/>
      <c r="E4236" s="91">
        <v>157.5</v>
      </c>
      <c r="F4236" s="91">
        <v>0</v>
      </c>
      <c r="G4236" s="92">
        <f t="shared" si="217"/>
        <v>230836.61999999796</v>
      </c>
      <c r="H4236" s="170"/>
      <c r="I4236" s="94">
        <f t="shared" si="219"/>
        <v>-157.5</v>
      </c>
      <c r="J4236" s="115">
        <f t="shared" si="218"/>
        <v>45657</v>
      </c>
      <c r="K4236" s="116" t="s">
        <v>1876</v>
      </c>
    </row>
    <row r="4237" spans="1:11" x14ac:dyDescent="0.15">
      <c r="A4237" s="7" t="s">
        <v>2619</v>
      </c>
      <c r="B4237" s="66">
        <v>45645</v>
      </c>
      <c r="C4237" s="113" t="s">
        <v>2880</v>
      </c>
      <c r="D4237" s="126"/>
      <c r="E4237" s="91">
        <v>160.96</v>
      </c>
      <c r="F4237" s="91">
        <v>0</v>
      </c>
      <c r="G4237" s="92">
        <f t="shared" si="217"/>
        <v>230675.65999999797</v>
      </c>
      <c r="H4237" s="170"/>
      <c r="I4237" s="94">
        <f t="shared" si="219"/>
        <v>-160.96</v>
      </c>
      <c r="J4237" s="115">
        <f t="shared" si="218"/>
        <v>45657</v>
      </c>
      <c r="K4237" s="116" t="s">
        <v>1876</v>
      </c>
    </row>
    <row r="4238" spans="1:11" x14ac:dyDescent="0.15">
      <c r="A4238" s="7" t="s">
        <v>2619</v>
      </c>
      <c r="B4238" s="66">
        <v>45645</v>
      </c>
      <c r="C4238" s="113" t="s">
        <v>2880</v>
      </c>
      <c r="D4238" s="126"/>
      <c r="E4238" s="91">
        <v>160.96</v>
      </c>
      <c r="F4238" s="91">
        <v>0</v>
      </c>
      <c r="G4238" s="92">
        <f t="shared" si="217"/>
        <v>230514.69999999797</v>
      </c>
      <c r="H4238" s="170"/>
      <c r="I4238" s="94">
        <f t="shared" si="219"/>
        <v>-160.96</v>
      </c>
      <c r="J4238" s="115">
        <f t="shared" si="218"/>
        <v>45657</v>
      </c>
      <c r="K4238" s="116" t="s">
        <v>1876</v>
      </c>
    </row>
    <row r="4239" spans="1:11" x14ac:dyDescent="0.15">
      <c r="A4239" s="7" t="s">
        <v>2619</v>
      </c>
      <c r="B4239" s="66">
        <v>45645</v>
      </c>
      <c r="C4239" s="113" t="s">
        <v>2880</v>
      </c>
      <c r="D4239" s="126"/>
      <c r="E4239" s="91">
        <v>164.38</v>
      </c>
      <c r="F4239" s="91">
        <v>0</v>
      </c>
      <c r="G4239" s="92">
        <f t="shared" si="217"/>
        <v>230350.31999999797</v>
      </c>
      <c r="H4239" s="170"/>
      <c r="I4239" s="94">
        <f t="shared" si="219"/>
        <v>-164.38</v>
      </c>
      <c r="J4239" s="115">
        <f t="shared" si="218"/>
        <v>45657</v>
      </c>
      <c r="K4239" s="116" t="s">
        <v>1876</v>
      </c>
    </row>
    <row r="4240" spans="1:11" x14ac:dyDescent="0.15">
      <c r="A4240" s="7" t="s">
        <v>2619</v>
      </c>
      <c r="B4240" s="66">
        <v>45645</v>
      </c>
      <c r="C4240" s="113" t="s">
        <v>2880</v>
      </c>
      <c r="D4240" s="126"/>
      <c r="E4240" s="91">
        <v>164.38</v>
      </c>
      <c r="F4240" s="91">
        <v>0</v>
      </c>
      <c r="G4240" s="92">
        <f t="shared" si="217"/>
        <v>230185.93999999797</v>
      </c>
      <c r="H4240" s="170"/>
      <c r="I4240" s="94">
        <f t="shared" si="219"/>
        <v>-164.38</v>
      </c>
      <c r="J4240" s="115">
        <f t="shared" si="218"/>
        <v>45657</v>
      </c>
      <c r="K4240" s="116" t="s">
        <v>1876</v>
      </c>
    </row>
    <row r="4241" spans="1:11" x14ac:dyDescent="0.15">
      <c r="A4241" s="7" t="s">
        <v>2619</v>
      </c>
      <c r="B4241" s="66">
        <v>45645</v>
      </c>
      <c r="C4241" s="113" t="s">
        <v>2880</v>
      </c>
      <c r="D4241" s="126"/>
      <c r="E4241" s="91">
        <v>175.5</v>
      </c>
      <c r="F4241" s="91">
        <v>0</v>
      </c>
      <c r="G4241" s="92">
        <f t="shared" si="217"/>
        <v>230010.43999999797</v>
      </c>
      <c r="H4241" s="170"/>
      <c r="I4241" s="94">
        <f t="shared" si="219"/>
        <v>-175.5</v>
      </c>
      <c r="J4241" s="115">
        <f t="shared" si="218"/>
        <v>45657</v>
      </c>
      <c r="K4241" s="116" t="s">
        <v>1876</v>
      </c>
    </row>
    <row r="4242" spans="1:11" x14ac:dyDescent="0.15">
      <c r="A4242" s="7" t="s">
        <v>2619</v>
      </c>
      <c r="B4242" s="66">
        <v>45645</v>
      </c>
      <c r="C4242" s="113" t="s">
        <v>2880</v>
      </c>
      <c r="D4242" s="126"/>
      <c r="E4242" s="91">
        <v>175.5</v>
      </c>
      <c r="F4242" s="91">
        <v>0</v>
      </c>
      <c r="G4242" s="92">
        <f t="shared" si="217"/>
        <v>229834.93999999797</v>
      </c>
      <c r="H4242" s="170"/>
      <c r="I4242" s="94">
        <f t="shared" si="219"/>
        <v>-175.5</v>
      </c>
      <c r="J4242" s="115">
        <f t="shared" si="218"/>
        <v>45657</v>
      </c>
      <c r="K4242" s="116" t="s">
        <v>1876</v>
      </c>
    </row>
    <row r="4243" spans="1:11" x14ac:dyDescent="0.15">
      <c r="A4243" s="7" t="s">
        <v>2619</v>
      </c>
      <c r="B4243" s="66">
        <v>45645</v>
      </c>
      <c r="C4243" s="113" t="s">
        <v>2880</v>
      </c>
      <c r="D4243" s="126"/>
      <c r="E4243" s="91">
        <v>187.5</v>
      </c>
      <c r="F4243" s="91">
        <v>0</v>
      </c>
      <c r="G4243" s="92">
        <f t="shared" si="217"/>
        <v>229647.43999999797</v>
      </c>
      <c r="H4243" s="170"/>
      <c r="I4243" s="94">
        <f t="shared" si="219"/>
        <v>-187.5</v>
      </c>
      <c r="J4243" s="115">
        <f t="shared" si="218"/>
        <v>45657</v>
      </c>
      <c r="K4243" s="116" t="s">
        <v>1876</v>
      </c>
    </row>
    <row r="4244" spans="1:11" x14ac:dyDescent="0.15">
      <c r="A4244" s="7" t="s">
        <v>2619</v>
      </c>
      <c r="B4244" s="66">
        <v>45645</v>
      </c>
      <c r="C4244" s="113" t="s">
        <v>2880</v>
      </c>
      <c r="D4244" s="126"/>
      <c r="E4244" s="91">
        <v>225</v>
      </c>
      <c r="F4244" s="91">
        <v>0</v>
      </c>
      <c r="G4244" s="92">
        <f t="shared" si="217"/>
        <v>229422.43999999797</v>
      </c>
      <c r="H4244" s="170"/>
      <c r="I4244" s="94">
        <f t="shared" si="219"/>
        <v>-225</v>
      </c>
      <c r="J4244" s="115">
        <f t="shared" si="218"/>
        <v>45657</v>
      </c>
      <c r="K4244" s="116" t="s">
        <v>1876</v>
      </c>
    </row>
    <row r="4245" spans="1:11" x14ac:dyDescent="0.15">
      <c r="A4245" s="7" t="s">
        <v>2619</v>
      </c>
      <c r="B4245" s="66">
        <v>45645</v>
      </c>
      <c r="C4245" s="113" t="s">
        <v>2880</v>
      </c>
      <c r="D4245" s="126"/>
      <c r="E4245" s="91">
        <v>225</v>
      </c>
      <c r="F4245" s="91">
        <v>0</v>
      </c>
      <c r="G4245" s="92">
        <f t="shared" si="217"/>
        <v>229197.43999999797</v>
      </c>
      <c r="H4245" s="170"/>
      <c r="I4245" s="94">
        <f t="shared" si="219"/>
        <v>-225</v>
      </c>
      <c r="J4245" s="115">
        <f t="shared" si="218"/>
        <v>45657</v>
      </c>
      <c r="K4245" s="116" t="s">
        <v>1876</v>
      </c>
    </row>
    <row r="4246" spans="1:11" x14ac:dyDescent="0.15">
      <c r="A4246" s="7" t="s">
        <v>2619</v>
      </c>
      <c r="B4246" s="66">
        <v>45645</v>
      </c>
      <c r="C4246" s="113" t="s">
        <v>2880</v>
      </c>
      <c r="D4246" s="126"/>
      <c r="E4246" s="91">
        <v>225</v>
      </c>
      <c r="F4246" s="91">
        <v>0</v>
      </c>
      <c r="G4246" s="92">
        <f t="shared" si="217"/>
        <v>228972.43999999797</v>
      </c>
      <c r="H4246" s="170"/>
      <c r="I4246" s="94">
        <f t="shared" si="219"/>
        <v>-225</v>
      </c>
      <c r="J4246" s="115">
        <f t="shared" si="218"/>
        <v>45657</v>
      </c>
      <c r="K4246" s="116" t="s">
        <v>1876</v>
      </c>
    </row>
    <row r="4247" spans="1:11" x14ac:dyDescent="0.15">
      <c r="A4247" s="7" t="s">
        <v>2619</v>
      </c>
      <c r="B4247" s="66">
        <v>45645</v>
      </c>
      <c r="C4247" s="113" t="s">
        <v>2880</v>
      </c>
      <c r="D4247" s="126"/>
      <c r="E4247" s="91">
        <v>225</v>
      </c>
      <c r="F4247" s="91">
        <v>0</v>
      </c>
      <c r="G4247" s="92">
        <f t="shared" si="217"/>
        <v>228747.43999999797</v>
      </c>
      <c r="H4247" s="170"/>
      <c r="I4247" s="94">
        <f t="shared" si="219"/>
        <v>-225</v>
      </c>
      <c r="J4247" s="115">
        <f t="shared" si="218"/>
        <v>45657</v>
      </c>
      <c r="K4247" s="116" t="s">
        <v>1876</v>
      </c>
    </row>
    <row r="4248" spans="1:11" x14ac:dyDescent="0.15">
      <c r="A4248" s="7" t="s">
        <v>2619</v>
      </c>
      <c r="B4248" s="66">
        <v>45645</v>
      </c>
      <c r="C4248" s="113" t="s">
        <v>2880</v>
      </c>
      <c r="D4248" s="126"/>
      <c r="E4248" s="91">
        <v>0.01</v>
      </c>
      <c r="F4248" s="91">
        <v>0</v>
      </c>
      <c r="G4248" s="92">
        <f t="shared" si="217"/>
        <v>228747.42999999796</v>
      </c>
      <c r="H4248" s="170"/>
      <c r="I4248" s="94">
        <f t="shared" si="219"/>
        <v>-0.01</v>
      </c>
      <c r="J4248" s="115">
        <f t="shared" si="218"/>
        <v>45657</v>
      </c>
      <c r="K4248" s="116" t="s">
        <v>1876</v>
      </c>
    </row>
    <row r="4249" spans="1:11" x14ac:dyDescent="0.15">
      <c r="A4249" s="7" t="s">
        <v>2619</v>
      </c>
      <c r="B4249" s="66">
        <v>45645</v>
      </c>
      <c r="C4249" s="113" t="s">
        <v>2880</v>
      </c>
      <c r="D4249" s="126"/>
      <c r="E4249" s="91">
        <v>0.01</v>
      </c>
      <c r="F4249" s="91">
        <v>0</v>
      </c>
      <c r="G4249" s="92">
        <f t="shared" si="217"/>
        <v>228747.41999999795</v>
      </c>
      <c r="H4249" s="170"/>
      <c r="I4249" s="94">
        <f t="shared" si="219"/>
        <v>-0.01</v>
      </c>
      <c r="J4249" s="115">
        <f t="shared" si="218"/>
        <v>45657</v>
      </c>
      <c r="K4249" s="116" t="s">
        <v>1876</v>
      </c>
    </row>
    <row r="4250" spans="1:11" x14ac:dyDescent="0.15">
      <c r="A4250" s="7" t="s">
        <v>2619</v>
      </c>
      <c r="B4250" s="66">
        <v>45645</v>
      </c>
      <c r="C4250" s="113" t="s">
        <v>2880</v>
      </c>
      <c r="D4250" s="126"/>
      <c r="E4250" s="91">
        <v>0.01</v>
      </c>
      <c r="F4250" s="91">
        <v>0</v>
      </c>
      <c r="G4250" s="92">
        <f t="shared" si="217"/>
        <v>228747.40999999794</v>
      </c>
      <c r="H4250" s="170"/>
      <c r="I4250" s="94">
        <f t="shared" si="219"/>
        <v>-0.01</v>
      </c>
      <c r="J4250" s="115">
        <f t="shared" si="218"/>
        <v>45657</v>
      </c>
      <c r="K4250" s="116" t="s">
        <v>1876</v>
      </c>
    </row>
    <row r="4251" spans="1:11" x14ac:dyDescent="0.15">
      <c r="A4251" s="7" t="s">
        <v>2619</v>
      </c>
      <c r="B4251" s="66">
        <v>45645</v>
      </c>
      <c r="C4251" s="113" t="s">
        <v>2880</v>
      </c>
      <c r="D4251" s="126"/>
      <c r="E4251" s="91">
        <v>0.01</v>
      </c>
      <c r="F4251" s="91">
        <v>0</v>
      </c>
      <c r="G4251" s="92">
        <f t="shared" si="217"/>
        <v>228747.39999999793</v>
      </c>
      <c r="H4251" s="170"/>
      <c r="I4251" s="94">
        <f t="shared" si="219"/>
        <v>-0.01</v>
      </c>
      <c r="J4251" s="115">
        <f t="shared" si="218"/>
        <v>45657</v>
      </c>
      <c r="K4251" s="116" t="s">
        <v>1876</v>
      </c>
    </row>
    <row r="4252" spans="1:11" x14ac:dyDescent="0.15">
      <c r="A4252" s="7" t="s">
        <v>2619</v>
      </c>
      <c r="B4252" s="66">
        <v>45645</v>
      </c>
      <c r="C4252" s="113" t="s">
        <v>2880</v>
      </c>
      <c r="D4252" s="126"/>
      <c r="E4252" s="91">
        <v>0.3</v>
      </c>
      <c r="F4252" s="91">
        <v>0</v>
      </c>
      <c r="G4252" s="92">
        <f t="shared" si="217"/>
        <v>228747.09999999794</v>
      </c>
      <c r="H4252" s="170"/>
      <c r="I4252" s="94">
        <f t="shared" si="219"/>
        <v>-0.3</v>
      </c>
      <c r="J4252" s="115">
        <f t="shared" si="218"/>
        <v>45657</v>
      </c>
      <c r="K4252" s="116" t="s">
        <v>1876</v>
      </c>
    </row>
    <row r="4253" spans="1:11" x14ac:dyDescent="0.15">
      <c r="A4253" s="7" t="s">
        <v>2619</v>
      </c>
      <c r="B4253" s="66">
        <v>45645</v>
      </c>
      <c r="C4253" s="113" t="s">
        <v>2880</v>
      </c>
      <c r="D4253" s="126"/>
      <c r="E4253" s="91">
        <v>0.3</v>
      </c>
      <c r="F4253" s="91">
        <v>0</v>
      </c>
      <c r="G4253" s="92">
        <f t="shared" si="217"/>
        <v>228746.79999999795</v>
      </c>
      <c r="H4253" s="170"/>
      <c r="I4253" s="94">
        <f t="shared" si="219"/>
        <v>-0.3</v>
      </c>
      <c r="J4253" s="115">
        <f t="shared" si="218"/>
        <v>45657</v>
      </c>
      <c r="K4253" s="116" t="s">
        <v>1876</v>
      </c>
    </row>
    <row r="4254" spans="1:11" x14ac:dyDescent="0.15">
      <c r="A4254" s="7" t="s">
        <v>2619</v>
      </c>
      <c r="B4254" s="66">
        <v>45645</v>
      </c>
      <c r="C4254" s="113" t="s">
        <v>2880</v>
      </c>
      <c r="D4254" s="126"/>
      <c r="E4254" s="91">
        <v>0.36</v>
      </c>
      <c r="F4254" s="91">
        <v>0</v>
      </c>
      <c r="G4254" s="92">
        <f t="shared" si="217"/>
        <v>228746.43999999797</v>
      </c>
      <c r="H4254" s="170"/>
      <c r="I4254" s="94">
        <f t="shared" si="219"/>
        <v>-0.36</v>
      </c>
      <c r="J4254" s="115">
        <f t="shared" si="218"/>
        <v>45657</v>
      </c>
      <c r="K4254" s="116" t="s">
        <v>1876</v>
      </c>
    </row>
    <row r="4255" spans="1:11" x14ac:dyDescent="0.15">
      <c r="A4255" s="7" t="s">
        <v>2619</v>
      </c>
      <c r="B4255" s="66">
        <v>45645</v>
      </c>
      <c r="C4255" s="113" t="s">
        <v>2880</v>
      </c>
      <c r="D4255" s="126"/>
      <c r="E4255" s="91">
        <v>0.36</v>
      </c>
      <c r="F4255" s="91">
        <v>0</v>
      </c>
      <c r="G4255" s="92">
        <f t="shared" si="217"/>
        <v>228746.07999999798</v>
      </c>
      <c r="H4255" s="170"/>
      <c r="I4255" s="94">
        <f t="shared" si="219"/>
        <v>-0.36</v>
      </c>
      <c r="J4255" s="115">
        <f t="shared" si="218"/>
        <v>45657</v>
      </c>
      <c r="K4255" s="116" t="s">
        <v>1876</v>
      </c>
    </row>
    <row r="4256" spans="1:11" x14ac:dyDescent="0.15">
      <c r="A4256" s="7" t="s">
        <v>2619</v>
      </c>
      <c r="B4256" s="66">
        <v>45645</v>
      </c>
      <c r="C4256" s="113" t="s">
        <v>2880</v>
      </c>
      <c r="D4256" s="126"/>
      <c r="E4256" s="91">
        <v>0.37</v>
      </c>
      <c r="F4256" s="91">
        <v>0</v>
      </c>
      <c r="G4256" s="92">
        <f t="shared" si="217"/>
        <v>228745.70999999798</v>
      </c>
      <c r="H4256" s="170"/>
      <c r="I4256" s="94">
        <f t="shared" si="219"/>
        <v>-0.37</v>
      </c>
      <c r="J4256" s="115">
        <f t="shared" si="218"/>
        <v>45657</v>
      </c>
      <c r="K4256" s="116" t="s">
        <v>1876</v>
      </c>
    </row>
    <row r="4257" spans="1:11" x14ac:dyDescent="0.15">
      <c r="A4257" s="7" t="s">
        <v>2619</v>
      </c>
      <c r="B4257" s="66">
        <v>45645</v>
      </c>
      <c r="C4257" s="113" t="s">
        <v>2880</v>
      </c>
      <c r="D4257" s="126"/>
      <c r="E4257" s="91">
        <v>0.37</v>
      </c>
      <c r="F4257" s="91">
        <v>0</v>
      </c>
      <c r="G4257" s="92">
        <f t="shared" si="217"/>
        <v>228745.33999999799</v>
      </c>
      <c r="H4257" s="170"/>
      <c r="I4257" s="94">
        <f t="shared" si="219"/>
        <v>-0.37</v>
      </c>
      <c r="J4257" s="115">
        <f t="shared" si="218"/>
        <v>45657</v>
      </c>
      <c r="K4257" s="116" t="s">
        <v>1876</v>
      </c>
    </row>
    <row r="4258" spans="1:11" x14ac:dyDescent="0.15">
      <c r="A4258" s="7" t="s">
        <v>2619</v>
      </c>
      <c r="B4258" s="66">
        <v>45645</v>
      </c>
      <c r="C4258" s="113" t="s">
        <v>2880</v>
      </c>
      <c r="D4258" s="126"/>
      <c r="E4258" s="91">
        <v>0.41</v>
      </c>
      <c r="F4258" s="91">
        <v>0</v>
      </c>
      <c r="G4258" s="92">
        <f t="shared" si="217"/>
        <v>228744.92999999798</v>
      </c>
      <c r="H4258" s="170"/>
      <c r="I4258" s="94">
        <f t="shared" si="219"/>
        <v>-0.41</v>
      </c>
      <c r="J4258" s="115">
        <f t="shared" si="218"/>
        <v>45657</v>
      </c>
      <c r="K4258" s="116" t="s">
        <v>1876</v>
      </c>
    </row>
    <row r="4259" spans="1:11" x14ac:dyDescent="0.15">
      <c r="A4259" s="7" t="s">
        <v>2619</v>
      </c>
      <c r="B4259" s="66">
        <v>45645</v>
      </c>
      <c r="C4259" s="113" t="s">
        <v>2880</v>
      </c>
      <c r="D4259" s="126"/>
      <c r="E4259" s="91">
        <v>0.47</v>
      </c>
      <c r="F4259" s="91">
        <v>0</v>
      </c>
      <c r="G4259" s="92">
        <f t="shared" si="217"/>
        <v>228744.45999999798</v>
      </c>
      <c r="H4259" s="170"/>
      <c r="I4259" s="94">
        <f t="shared" si="219"/>
        <v>-0.47</v>
      </c>
      <c r="J4259" s="115">
        <f t="shared" si="218"/>
        <v>45657</v>
      </c>
      <c r="K4259" s="116" t="s">
        <v>1876</v>
      </c>
    </row>
    <row r="4260" spans="1:11" x14ac:dyDescent="0.15">
      <c r="A4260" s="7" t="s">
        <v>2619</v>
      </c>
      <c r="B4260" s="66">
        <v>45645</v>
      </c>
      <c r="C4260" s="113" t="s">
        <v>2880</v>
      </c>
      <c r="D4260" s="126"/>
      <c r="E4260" s="91">
        <v>0.54</v>
      </c>
      <c r="F4260" s="91">
        <v>0</v>
      </c>
      <c r="G4260" s="92">
        <f t="shared" si="217"/>
        <v>228743.91999999798</v>
      </c>
      <c r="H4260" s="170"/>
      <c r="I4260" s="94">
        <f t="shared" si="219"/>
        <v>-0.54</v>
      </c>
      <c r="J4260" s="115">
        <f t="shared" si="218"/>
        <v>45657</v>
      </c>
      <c r="K4260" s="116" t="s">
        <v>1876</v>
      </c>
    </row>
    <row r="4261" spans="1:11" x14ac:dyDescent="0.15">
      <c r="A4261" s="7" t="s">
        <v>2619</v>
      </c>
      <c r="B4261" s="66">
        <v>45645</v>
      </c>
      <c r="C4261" s="113" t="s">
        <v>2880</v>
      </c>
      <c r="D4261" s="126"/>
      <c r="E4261" s="91">
        <v>0.61</v>
      </c>
      <c r="F4261" s="91">
        <v>0</v>
      </c>
      <c r="G4261" s="92">
        <f t="shared" si="217"/>
        <v>228743.30999999799</v>
      </c>
      <c r="H4261" s="170"/>
      <c r="I4261" s="94">
        <f t="shared" si="219"/>
        <v>-0.61</v>
      </c>
      <c r="J4261" s="115">
        <f t="shared" si="218"/>
        <v>45657</v>
      </c>
      <c r="K4261" s="116" t="s">
        <v>1876</v>
      </c>
    </row>
    <row r="4262" spans="1:11" x14ac:dyDescent="0.15">
      <c r="A4262" s="7" t="s">
        <v>2619</v>
      </c>
      <c r="B4262" s="66">
        <v>45645</v>
      </c>
      <c r="C4262" s="113" t="s">
        <v>2880</v>
      </c>
      <c r="D4262" s="126"/>
      <c r="E4262" s="91">
        <v>0.61</v>
      </c>
      <c r="F4262" s="91">
        <v>0</v>
      </c>
      <c r="G4262" s="92">
        <f t="shared" si="217"/>
        <v>228742.699999998</v>
      </c>
      <c r="H4262" s="170"/>
      <c r="I4262" s="94">
        <f t="shared" si="219"/>
        <v>-0.61</v>
      </c>
      <c r="J4262" s="115">
        <f t="shared" si="218"/>
        <v>45657</v>
      </c>
      <c r="K4262" s="116" t="s">
        <v>1876</v>
      </c>
    </row>
    <row r="4263" spans="1:11" x14ac:dyDescent="0.15">
      <c r="A4263" s="7" t="s">
        <v>2619</v>
      </c>
      <c r="B4263" s="66">
        <v>45645</v>
      </c>
      <c r="C4263" s="113" t="s">
        <v>2880</v>
      </c>
      <c r="D4263" s="126"/>
      <c r="E4263" s="91">
        <v>0.71</v>
      </c>
      <c r="F4263" s="91">
        <v>0</v>
      </c>
      <c r="G4263" s="92">
        <f t="shared" si="217"/>
        <v>228741.98999999801</v>
      </c>
      <c r="H4263" s="170"/>
      <c r="I4263" s="94">
        <f t="shared" si="219"/>
        <v>-0.71</v>
      </c>
      <c r="J4263" s="115">
        <f t="shared" si="218"/>
        <v>45657</v>
      </c>
      <c r="K4263" s="116" t="s">
        <v>1876</v>
      </c>
    </row>
    <row r="4264" spans="1:11" x14ac:dyDescent="0.15">
      <c r="A4264" s="7" t="s">
        <v>2619</v>
      </c>
      <c r="B4264" s="66">
        <v>45645</v>
      </c>
      <c r="C4264" s="113" t="s">
        <v>2880</v>
      </c>
      <c r="D4264" s="126"/>
      <c r="E4264" s="91">
        <v>0.71</v>
      </c>
      <c r="F4264" s="91">
        <v>0</v>
      </c>
      <c r="G4264" s="92">
        <f t="shared" ref="G4264:G4327" si="220">G4263+F4264-E4264</f>
        <v>228741.27999999802</v>
      </c>
      <c r="H4264" s="170"/>
      <c r="I4264" s="94">
        <f t="shared" si="219"/>
        <v>-0.71</v>
      </c>
      <c r="J4264" s="115">
        <f t="shared" ref="J4264:J4327" si="221">EOMONTH(B4264,0)</f>
        <v>45657</v>
      </c>
      <c r="K4264" s="116" t="s">
        <v>1876</v>
      </c>
    </row>
    <row r="4265" spans="1:11" x14ac:dyDescent="0.15">
      <c r="A4265" s="7" t="s">
        <v>2619</v>
      </c>
      <c r="B4265" s="66">
        <v>45645</v>
      </c>
      <c r="C4265" s="113" t="s">
        <v>2880</v>
      </c>
      <c r="D4265" s="126"/>
      <c r="E4265" s="91">
        <v>0.71</v>
      </c>
      <c r="F4265" s="91">
        <v>0</v>
      </c>
      <c r="G4265" s="92">
        <f t="shared" si="220"/>
        <v>228740.56999999803</v>
      </c>
      <c r="H4265" s="170"/>
      <c r="I4265" s="94">
        <f t="shared" si="219"/>
        <v>-0.71</v>
      </c>
      <c r="J4265" s="115">
        <f t="shared" si="221"/>
        <v>45657</v>
      </c>
      <c r="K4265" s="116" t="s">
        <v>1876</v>
      </c>
    </row>
    <row r="4266" spans="1:11" x14ac:dyDescent="0.15">
      <c r="A4266" s="7" t="s">
        <v>2619</v>
      </c>
      <c r="B4266" s="66">
        <v>45645</v>
      </c>
      <c r="C4266" s="113" t="s">
        <v>2880</v>
      </c>
      <c r="D4266" s="126"/>
      <c r="E4266" s="91">
        <v>0.71</v>
      </c>
      <c r="F4266" s="91">
        <v>0</v>
      </c>
      <c r="G4266" s="92">
        <f t="shared" si="220"/>
        <v>228739.85999999804</v>
      </c>
      <c r="H4266" s="170"/>
      <c r="I4266" s="94">
        <f t="shared" si="219"/>
        <v>-0.71</v>
      </c>
      <c r="J4266" s="115">
        <f t="shared" si="221"/>
        <v>45657</v>
      </c>
      <c r="K4266" s="116" t="s">
        <v>1876</v>
      </c>
    </row>
    <row r="4267" spans="1:11" x14ac:dyDescent="0.15">
      <c r="A4267" s="7" t="s">
        <v>2619</v>
      </c>
      <c r="B4267" s="66">
        <v>45645</v>
      </c>
      <c r="C4267" s="113" t="s">
        <v>2880</v>
      </c>
      <c r="D4267" s="126"/>
      <c r="E4267" s="91">
        <v>0.71</v>
      </c>
      <c r="F4267" s="91">
        <v>0</v>
      </c>
      <c r="G4267" s="92">
        <f t="shared" si="220"/>
        <v>228739.14999999804</v>
      </c>
      <c r="H4267" s="170"/>
      <c r="I4267" s="94">
        <f t="shared" si="219"/>
        <v>-0.71</v>
      </c>
      <c r="J4267" s="115">
        <f t="shared" si="221"/>
        <v>45657</v>
      </c>
      <c r="K4267" s="116" t="s">
        <v>1876</v>
      </c>
    </row>
    <row r="4268" spans="1:11" x14ac:dyDescent="0.15">
      <c r="A4268" s="7" t="s">
        <v>2619</v>
      </c>
      <c r="B4268" s="66">
        <v>45645</v>
      </c>
      <c r="C4268" s="113" t="s">
        <v>2880</v>
      </c>
      <c r="D4268" s="126"/>
      <c r="E4268" s="91">
        <v>0.71</v>
      </c>
      <c r="F4268" s="91">
        <v>0</v>
      </c>
      <c r="G4268" s="92">
        <f t="shared" si="220"/>
        <v>228738.43999999805</v>
      </c>
      <c r="H4268" s="170"/>
      <c r="I4268" s="94">
        <f t="shared" si="219"/>
        <v>-0.71</v>
      </c>
      <c r="J4268" s="115">
        <f t="shared" si="221"/>
        <v>45657</v>
      </c>
      <c r="K4268" s="116" t="s">
        <v>1876</v>
      </c>
    </row>
    <row r="4269" spans="1:11" x14ac:dyDescent="0.15">
      <c r="A4269" s="7" t="s">
        <v>2619</v>
      </c>
      <c r="B4269" s="66">
        <v>45645</v>
      </c>
      <c r="C4269" s="113" t="s">
        <v>2880</v>
      </c>
      <c r="D4269" s="126"/>
      <c r="E4269" s="91">
        <v>1.34</v>
      </c>
      <c r="F4269" s="91">
        <v>0</v>
      </c>
      <c r="G4269" s="92">
        <f t="shared" si="220"/>
        <v>228737.09999999806</v>
      </c>
      <c r="H4269" s="170"/>
      <c r="I4269" s="94">
        <f t="shared" si="219"/>
        <v>-1.34</v>
      </c>
      <c r="J4269" s="115">
        <f t="shared" si="221"/>
        <v>45657</v>
      </c>
      <c r="K4269" s="116" t="s">
        <v>1876</v>
      </c>
    </row>
    <row r="4270" spans="1:11" x14ac:dyDescent="0.15">
      <c r="A4270" s="7" t="s">
        <v>2619</v>
      </c>
      <c r="B4270" s="66">
        <v>45645</v>
      </c>
      <c r="C4270" s="113" t="s">
        <v>2880</v>
      </c>
      <c r="D4270" s="126"/>
      <c r="E4270" s="91">
        <v>1.69</v>
      </c>
      <c r="F4270" s="91">
        <v>0</v>
      </c>
      <c r="G4270" s="92">
        <f t="shared" si="220"/>
        <v>228735.40999999805</v>
      </c>
      <c r="H4270" s="170"/>
      <c r="I4270" s="94">
        <f t="shared" si="219"/>
        <v>-1.69</v>
      </c>
      <c r="J4270" s="115">
        <f t="shared" si="221"/>
        <v>45657</v>
      </c>
      <c r="K4270" s="116" t="s">
        <v>1876</v>
      </c>
    </row>
    <row r="4271" spans="1:11" x14ac:dyDescent="0.15">
      <c r="A4271" s="7" t="s">
        <v>2619</v>
      </c>
      <c r="B4271" s="66">
        <v>45645</v>
      </c>
      <c r="C4271" s="113" t="s">
        <v>2880</v>
      </c>
      <c r="D4271" s="126"/>
      <c r="E4271" s="91">
        <v>1.8</v>
      </c>
      <c r="F4271" s="91">
        <v>0</v>
      </c>
      <c r="G4271" s="92">
        <f t="shared" si="220"/>
        <v>228733.60999999807</v>
      </c>
      <c r="H4271" s="170"/>
      <c r="I4271" s="94">
        <f t="shared" si="219"/>
        <v>-1.8</v>
      </c>
      <c r="J4271" s="115">
        <f t="shared" si="221"/>
        <v>45657</v>
      </c>
      <c r="K4271" s="116" t="s">
        <v>1876</v>
      </c>
    </row>
    <row r="4272" spans="1:11" x14ac:dyDescent="0.15">
      <c r="A4272" s="7" t="s">
        <v>2619</v>
      </c>
      <c r="B4272" s="66">
        <v>45645</v>
      </c>
      <c r="C4272" s="113" t="s">
        <v>2880</v>
      </c>
      <c r="D4272" s="126"/>
      <c r="E4272" s="91">
        <v>1.8</v>
      </c>
      <c r="F4272" s="91">
        <v>0</v>
      </c>
      <c r="G4272" s="92">
        <f t="shared" si="220"/>
        <v>228731.80999999808</v>
      </c>
      <c r="H4272" s="170"/>
      <c r="I4272" s="94">
        <f t="shared" si="219"/>
        <v>-1.8</v>
      </c>
      <c r="J4272" s="115">
        <f t="shared" si="221"/>
        <v>45657</v>
      </c>
      <c r="K4272" s="116" t="s">
        <v>1876</v>
      </c>
    </row>
    <row r="4273" spans="1:11" x14ac:dyDescent="0.15">
      <c r="A4273" s="7" t="s">
        <v>2619</v>
      </c>
      <c r="B4273" s="66">
        <v>45645</v>
      </c>
      <c r="C4273" s="113" t="s">
        <v>2880</v>
      </c>
      <c r="D4273" s="126"/>
      <c r="E4273" s="91">
        <v>1.8</v>
      </c>
      <c r="F4273" s="91">
        <v>0</v>
      </c>
      <c r="G4273" s="92">
        <f t="shared" si="220"/>
        <v>228730.00999999809</v>
      </c>
      <c r="H4273" s="170"/>
      <c r="I4273" s="94">
        <f t="shared" si="219"/>
        <v>-1.8</v>
      </c>
      <c r="J4273" s="115">
        <f t="shared" si="221"/>
        <v>45657</v>
      </c>
      <c r="K4273" s="116" t="s">
        <v>1876</v>
      </c>
    </row>
    <row r="4274" spans="1:11" x14ac:dyDescent="0.15">
      <c r="A4274" s="7" t="s">
        <v>2619</v>
      </c>
      <c r="B4274" s="66">
        <v>45645</v>
      </c>
      <c r="C4274" s="113" t="s">
        <v>2880</v>
      </c>
      <c r="D4274" s="126"/>
      <c r="E4274" s="91">
        <v>1.8</v>
      </c>
      <c r="F4274" s="91">
        <v>0</v>
      </c>
      <c r="G4274" s="92">
        <f t="shared" si="220"/>
        <v>228728.2099999981</v>
      </c>
      <c r="H4274" s="170"/>
      <c r="I4274" s="94">
        <f t="shared" si="219"/>
        <v>-1.8</v>
      </c>
      <c r="J4274" s="115">
        <f t="shared" si="221"/>
        <v>45657</v>
      </c>
      <c r="K4274" s="116" t="s">
        <v>1876</v>
      </c>
    </row>
    <row r="4275" spans="1:11" x14ac:dyDescent="0.15">
      <c r="A4275" s="7" t="s">
        <v>2619</v>
      </c>
      <c r="B4275" s="66">
        <v>45645</v>
      </c>
      <c r="C4275" s="113" t="s">
        <v>2880</v>
      </c>
      <c r="D4275" s="126"/>
      <c r="E4275" s="91">
        <v>2.15</v>
      </c>
      <c r="F4275" s="91">
        <v>0</v>
      </c>
      <c r="G4275" s="92">
        <f t="shared" si="220"/>
        <v>228726.05999999811</v>
      </c>
      <c r="H4275" s="170"/>
      <c r="I4275" s="94">
        <f t="shared" si="219"/>
        <v>-2.15</v>
      </c>
      <c r="J4275" s="115">
        <f t="shared" si="221"/>
        <v>45657</v>
      </c>
      <c r="K4275" s="116" t="s">
        <v>1876</v>
      </c>
    </row>
    <row r="4276" spans="1:11" x14ac:dyDescent="0.15">
      <c r="A4276" s="7" t="s">
        <v>2619</v>
      </c>
      <c r="B4276" s="66">
        <v>45645</v>
      </c>
      <c r="C4276" s="113" t="s">
        <v>2880</v>
      </c>
      <c r="D4276" s="126"/>
      <c r="E4276" s="91">
        <v>2.35</v>
      </c>
      <c r="F4276" s="91">
        <v>0</v>
      </c>
      <c r="G4276" s="92">
        <f t="shared" si="220"/>
        <v>228723.7099999981</v>
      </c>
      <c r="H4276" s="170"/>
      <c r="I4276" s="94">
        <f t="shared" si="219"/>
        <v>-2.35</v>
      </c>
      <c r="J4276" s="115">
        <f t="shared" si="221"/>
        <v>45657</v>
      </c>
      <c r="K4276" s="116" t="s">
        <v>1876</v>
      </c>
    </row>
    <row r="4277" spans="1:11" x14ac:dyDescent="0.15">
      <c r="A4277" s="7" t="s">
        <v>2619</v>
      </c>
      <c r="B4277" s="66">
        <v>45645</v>
      </c>
      <c r="C4277" s="113" t="s">
        <v>2880</v>
      </c>
      <c r="D4277" s="126"/>
      <c r="E4277" s="91">
        <v>2.35</v>
      </c>
      <c r="F4277" s="91">
        <v>0</v>
      </c>
      <c r="G4277" s="92">
        <f t="shared" si="220"/>
        <v>228721.35999999809</v>
      </c>
      <c r="H4277" s="170"/>
      <c r="I4277" s="94">
        <f t="shared" si="219"/>
        <v>-2.35</v>
      </c>
      <c r="J4277" s="115">
        <f t="shared" si="221"/>
        <v>45657</v>
      </c>
      <c r="K4277" s="116" t="s">
        <v>1876</v>
      </c>
    </row>
    <row r="4278" spans="1:11" x14ac:dyDescent="0.15">
      <c r="A4278" s="7" t="s">
        <v>2619</v>
      </c>
      <c r="B4278" s="66">
        <v>45645</v>
      </c>
      <c r="C4278" s="113" t="s">
        <v>2880</v>
      </c>
      <c r="D4278" s="126"/>
      <c r="E4278" s="91">
        <v>2.7</v>
      </c>
      <c r="F4278" s="91">
        <v>0</v>
      </c>
      <c r="G4278" s="92">
        <f t="shared" si="220"/>
        <v>228718.65999999808</v>
      </c>
      <c r="H4278" s="170"/>
      <c r="I4278" s="94">
        <f t="shared" si="219"/>
        <v>-2.7</v>
      </c>
      <c r="J4278" s="115">
        <f t="shared" si="221"/>
        <v>45657</v>
      </c>
      <c r="K4278" s="116" t="s">
        <v>1876</v>
      </c>
    </row>
    <row r="4279" spans="1:11" x14ac:dyDescent="0.15">
      <c r="A4279" s="7" t="s">
        <v>2619</v>
      </c>
      <c r="B4279" s="66">
        <v>45645</v>
      </c>
      <c r="C4279" s="113" t="s">
        <v>2880</v>
      </c>
      <c r="D4279" s="126"/>
      <c r="E4279" s="91">
        <v>2.7</v>
      </c>
      <c r="F4279" s="91">
        <v>0</v>
      </c>
      <c r="G4279" s="92">
        <f t="shared" si="220"/>
        <v>228715.95999999807</v>
      </c>
      <c r="H4279" s="170"/>
      <c r="I4279" s="94">
        <f t="shared" si="219"/>
        <v>-2.7</v>
      </c>
      <c r="J4279" s="115">
        <f t="shared" si="221"/>
        <v>45657</v>
      </c>
      <c r="K4279" s="116" t="s">
        <v>1876</v>
      </c>
    </row>
    <row r="4280" spans="1:11" x14ac:dyDescent="0.15">
      <c r="A4280" s="7" t="s">
        <v>2619</v>
      </c>
      <c r="B4280" s="66">
        <v>45645</v>
      </c>
      <c r="C4280" s="113" t="s">
        <v>2880</v>
      </c>
      <c r="D4280" s="126"/>
      <c r="E4280" s="91">
        <v>2.81</v>
      </c>
      <c r="F4280" s="91">
        <v>0</v>
      </c>
      <c r="G4280" s="92">
        <f t="shared" si="220"/>
        <v>228713.14999999807</v>
      </c>
      <c r="H4280" s="170"/>
      <c r="I4280" s="94">
        <f t="shared" si="219"/>
        <v>-2.81</v>
      </c>
      <c r="J4280" s="115">
        <f t="shared" si="221"/>
        <v>45657</v>
      </c>
      <c r="K4280" s="116" t="s">
        <v>1876</v>
      </c>
    </row>
    <row r="4281" spans="1:11" x14ac:dyDescent="0.15">
      <c r="A4281" s="7" t="s">
        <v>2619</v>
      </c>
      <c r="B4281" s="66">
        <v>45645</v>
      </c>
      <c r="C4281" s="113" t="s">
        <v>2880</v>
      </c>
      <c r="D4281" s="126"/>
      <c r="E4281" s="91">
        <v>2.81</v>
      </c>
      <c r="F4281" s="91">
        <v>0</v>
      </c>
      <c r="G4281" s="92">
        <f t="shared" si="220"/>
        <v>228710.33999999808</v>
      </c>
      <c r="H4281" s="170"/>
      <c r="I4281" s="94">
        <f t="shared" si="219"/>
        <v>-2.81</v>
      </c>
      <c r="J4281" s="115">
        <f t="shared" si="221"/>
        <v>45657</v>
      </c>
      <c r="K4281" s="116" t="s">
        <v>1876</v>
      </c>
    </row>
    <row r="4282" spans="1:11" x14ac:dyDescent="0.15">
      <c r="A4282" s="7" t="s">
        <v>2619</v>
      </c>
      <c r="B4282" s="66">
        <v>45645</v>
      </c>
      <c r="C4282" s="113" t="s">
        <v>2880</v>
      </c>
      <c r="D4282" s="126"/>
      <c r="E4282" s="91">
        <v>2.87</v>
      </c>
      <c r="F4282" s="91">
        <v>0</v>
      </c>
      <c r="G4282" s="92">
        <f t="shared" si="220"/>
        <v>228707.46999999808</v>
      </c>
      <c r="H4282" s="170"/>
      <c r="I4282" s="94">
        <f t="shared" si="219"/>
        <v>-2.87</v>
      </c>
      <c r="J4282" s="115">
        <f t="shared" si="221"/>
        <v>45657</v>
      </c>
      <c r="K4282" s="116" t="s">
        <v>1876</v>
      </c>
    </row>
    <row r="4283" spans="1:11" x14ac:dyDescent="0.15">
      <c r="A4283" s="7" t="s">
        <v>2619</v>
      </c>
      <c r="B4283" s="66">
        <v>45645</v>
      </c>
      <c r="C4283" s="113" t="s">
        <v>2880</v>
      </c>
      <c r="D4283" s="126"/>
      <c r="E4283" s="91">
        <v>2.87</v>
      </c>
      <c r="F4283" s="91">
        <v>0</v>
      </c>
      <c r="G4283" s="92">
        <f t="shared" si="220"/>
        <v>228704.59999999808</v>
      </c>
      <c r="H4283" s="170"/>
      <c r="I4283" s="94">
        <f t="shared" si="219"/>
        <v>-2.87</v>
      </c>
      <c r="J4283" s="115">
        <f t="shared" si="221"/>
        <v>45657</v>
      </c>
      <c r="K4283" s="116" t="s">
        <v>1876</v>
      </c>
    </row>
    <row r="4284" spans="1:11" x14ac:dyDescent="0.15">
      <c r="A4284" s="7" t="s">
        <v>2619</v>
      </c>
      <c r="B4284" s="66">
        <v>45645</v>
      </c>
      <c r="C4284" s="113" t="s">
        <v>2880</v>
      </c>
      <c r="D4284" s="126"/>
      <c r="E4284" s="91">
        <v>3.07</v>
      </c>
      <c r="F4284" s="91">
        <v>0</v>
      </c>
      <c r="G4284" s="92">
        <f t="shared" si="220"/>
        <v>228701.52999999808</v>
      </c>
      <c r="H4284" s="170"/>
      <c r="I4284" s="94">
        <f t="shared" si="219"/>
        <v>-3.07</v>
      </c>
      <c r="J4284" s="115">
        <f t="shared" si="221"/>
        <v>45657</v>
      </c>
      <c r="K4284" s="116" t="s">
        <v>1876</v>
      </c>
    </row>
    <row r="4285" spans="1:11" x14ac:dyDescent="0.15">
      <c r="A4285" s="7" t="s">
        <v>2619</v>
      </c>
      <c r="B4285" s="66">
        <v>45645</v>
      </c>
      <c r="C4285" s="113" t="s">
        <v>2880</v>
      </c>
      <c r="D4285" s="126"/>
      <c r="E4285" s="91">
        <v>3.07</v>
      </c>
      <c r="F4285" s="91">
        <v>0</v>
      </c>
      <c r="G4285" s="92">
        <f t="shared" si="220"/>
        <v>228698.45999999807</v>
      </c>
      <c r="H4285" s="170"/>
      <c r="I4285" s="94">
        <f t="shared" si="219"/>
        <v>-3.07</v>
      </c>
      <c r="J4285" s="115">
        <f t="shared" si="221"/>
        <v>45657</v>
      </c>
      <c r="K4285" s="116" t="s">
        <v>1876</v>
      </c>
    </row>
    <row r="4286" spans="1:11" x14ac:dyDescent="0.15">
      <c r="A4286" s="7" t="s">
        <v>2619</v>
      </c>
      <c r="B4286" s="66">
        <v>45645</v>
      </c>
      <c r="C4286" s="113" t="s">
        <v>2880</v>
      </c>
      <c r="D4286" s="126"/>
      <c r="E4286" s="91">
        <v>3.55</v>
      </c>
      <c r="F4286" s="91">
        <v>0</v>
      </c>
      <c r="G4286" s="92">
        <f t="shared" si="220"/>
        <v>228694.90999999808</v>
      </c>
      <c r="H4286" s="170"/>
      <c r="I4286" s="94">
        <f t="shared" si="219"/>
        <v>-3.55</v>
      </c>
      <c r="J4286" s="115">
        <f t="shared" si="221"/>
        <v>45657</v>
      </c>
      <c r="K4286" s="116" t="s">
        <v>1876</v>
      </c>
    </row>
    <row r="4287" spans="1:11" x14ac:dyDescent="0.15">
      <c r="A4287" s="7" t="s">
        <v>2619</v>
      </c>
      <c r="B4287" s="66">
        <v>45645</v>
      </c>
      <c r="C4287" s="113" t="s">
        <v>2880</v>
      </c>
      <c r="D4287" s="126"/>
      <c r="E4287" s="91">
        <v>3.55</v>
      </c>
      <c r="F4287" s="91">
        <v>0</v>
      </c>
      <c r="G4287" s="92">
        <f t="shared" si="220"/>
        <v>228691.35999999809</v>
      </c>
      <c r="H4287" s="170"/>
      <c r="I4287" s="94">
        <f t="shared" si="219"/>
        <v>-3.55</v>
      </c>
      <c r="J4287" s="115">
        <f t="shared" si="221"/>
        <v>45657</v>
      </c>
      <c r="K4287" s="116" t="s">
        <v>1876</v>
      </c>
    </row>
    <row r="4288" spans="1:11" x14ac:dyDescent="0.15">
      <c r="A4288" s="7" t="s">
        <v>2619</v>
      </c>
      <c r="B4288" s="66">
        <v>45645</v>
      </c>
      <c r="C4288" s="113" t="s">
        <v>2880</v>
      </c>
      <c r="D4288" s="126"/>
      <c r="E4288" s="91">
        <v>3.6</v>
      </c>
      <c r="F4288" s="91">
        <v>0</v>
      </c>
      <c r="G4288" s="92">
        <f t="shared" si="220"/>
        <v>228687.75999999809</v>
      </c>
      <c r="H4288" s="170"/>
      <c r="I4288" s="94">
        <f t="shared" si="219"/>
        <v>-3.6</v>
      </c>
      <c r="J4288" s="115">
        <f t="shared" si="221"/>
        <v>45657</v>
      </c>
      <c r="K4288" s="116" t="s">
        <v>1876</v>
      </c>
    </row>
    <row r="4289" spans="1:11" x14ac:dyDescent="0.15">
      <c r="A4289" s="7" t="s">
        <v>2619</v>
      </c>
      <c r="B4289" s="66">
        <v>45645</v>
      </c>
      <c r="C4289" s="113" t="s">
        <v>2880</v>
      </c>
      <c r="D4289" s="126"/>
      <c r="E4289" s="91">
        <v>3.6</v>
      </c>
      <c r="F4289" s="91">
        <v>0</v>
      </c>
      <c r="G4289" s="92">
        <f t="shared" si="220"/>
        <v>228684.15999999808</v>
      </c>
      <c r="H4289" s="170"/>
      <c r="I4289" s="94">
        <f t="shared" si="219"/>
        <v>-3.6</v>
      </c>
      <c r="J4289" s="115">
        <f t="shared" si="221"/>
        <v>45657</v>
      </c>
      <c r="K4289" s="116" t="s">
        <v>1876</v>
      </c>
    </row>
    <row r="4290" spans="1:11" x14ac:dyDescent="0.15">
      <c r="A4290" s="7" t="s">
        <v>2619</v>
      </c>
      <c r="B4290" s="66">
        <v>45645</v>
      </c>
      <c r="C4290" s="113" t="s">
        <v>2880</v>
      </c>
      <c r="D4290" s="126"/>
      <c r="E4290" s="91">
        <v>3.6</v>
      </c>
      <c r="F4290" s="91">
        <v>0</v>
      </c>
      <c r="G4290" s="92">
        <f t="shared" si="220"/>
        <v>228680.55999999808</v>
      </c>
      <c r="H4290" s="170"/>
      <c r="I4290" s="94">
        <f t="shared" si="219"/>
        <v>-3.6</v>
      </c>
      <c r="J4290" s="115">
        <f t="shared" si="221"/>
        <v>45657</v>
      </c>
      <c r="K4290" s="116" t="s">
        <v>1876</v>
      </c>
    </row>
    <row r="4291" spans="1:11" x14ac:dyDescent="0.15">
      <c r="A4291" s="7" t="s">
        <v>2619</v>
      </c>
      <c r="B4291" s="66">
        <v>45645</v>
      </c>
      <c r="C4291" s="113" t="s">
        <v>2880</v>
      </c>
      <c r="D4291" s="126"/>
      <c r="E4291" s="91">
        <v>3.6</v>
      </c>
      <c r="F4291" s="91">
        <v>0</v>
      </c>
      <c r="G4291" s="92">
        <f t="shared" si="220"/>
        <v>228676.95999999807</v>
      </c>
      <c r="H4291" s="170"/>
      <c r="I4291" s="94">
        <f t="shared" si="219"/>
        <v>-3.6</v>
      </c>
      <c r="J4291" s="115">
        <f t="shared" si="221"/>
        <v>45657</v>
      </c>
      <c r="K4291" s="116" t="s">
        <v>1876</v>
      </c>
    </row>
    <row r="4292" spans="1:11" x14ac:dyDescent="0.15">
      <c r="A4292" s="7" t="s">
        <v>2619</v>
      </c>
      <c r="B4292" s="66">
        <v>45645</v>
      </c>
      <c r="C4292" s="113" t="s">
        <v>2880</v>
      </c>
      <c r="D4292" s="126"/>
      <c r="E4292" s="91">
        <v>3.85</v>
      </c>
      <c r="F4292" s="91">
        <v>0</v>
      </c>
      <c r="G4292" s="92">
        <f t="shared" si="220"/>
        <v>228673.10999999807</v>
      </c>
      <c r="H4292" s="170"/>
      <c r="I4292" s="94">
        <f t="shared" si="219"/>
        <v>-3.85</v>
      </c>
      <c r="J4292" s="115">
        <f t="shared" si="221"/>
        <v>45657</v>
      </c>
      <c r="K4292" s="116" t="s">
        <v>1876</v>
      </c>
    </row>
    <row r="4293" spans="1:11" x14ac:dyDescent="0.15">
      <c r="A4293" s="7" t="s">
        <v>2619</v>
      </c>
      <c r="B4293" s="66">
        <v>45645</v>
      </c>
      <c r="C4293" s="113" t="s">
        <v>2880</v>
      </c>
      <c r="D4293" s="126"/>
      <c r="E4293" s="91">
        <v>3.85</v>
      </c>
      <c r="F4293" s="91">
        <v>0</v>
      </c>
      <c r="G4293" s="92">
        <f t="shared" si="220"/>
        <v>228669.25999999806</v>
      </c>
      <c r="H4293" s="170"/>
      <c r="I4293" s="94">
        <f t="shared" si="219"/>
        <v>-3.85</v>
      </c>
      <c r="J4293" s="115">
        <f t="shared" si="221"/>
        <v>45657</v>
      </c>
      <c r="K4293" s="116" t="s">
        <v>1876</v>
      </c>
    </row>
    <row r="4294" spans="1:11" x14ac:dyDescent="0.15">
      <c r="A4294" s="7" t="s">
        <v>2619</v>
      </c>
      <c r="B4294" s="66">
        <v>45645</v>
      </c>
      <c r="C4294" s="113" t="s">
        <v>2880</v>
      </c>
      <c r="D4294" s="126"/>
      <c r="E4294" s="91">
        <v>4.04</v>
      </c>
      <c r="F4294" s="91">
        <v>0</v>
      </c>
      <c r="G4294" s="92">
        <f t="shared" si="220"/>
        <v>228665.21999999805</v>
      </c>
      <c r="H4294" s="170"/>
      <c r="I4294" s="94">
        <f t="shared" si="219"/>
        <v>-4.04</v>
      </c>
      <c r="J4294" s="115">
        <f t="shared" si="221"/>
        <v>45657</v>
      </c>
      <c r="K4294" s="116" t="s">
        <v>1876</v>
      </c>
    </row>
    <row r="4295" spans="1:11" x14ac:dyDescent="0.15">
      <c r="A4295" s="7" t="s">
        <v>2619</v>
      </c>
      <c r="B4295" s="66">
        <v>45645</v>
      </c>
      <c r="C4295" s="113" t="s">
        <v>2880</v>
      </c>
      <c r="D4295" s="126"/>
      <c r="E4295" s="91">
        <v>4.04</v>
      </c>
      <c r="F4295" s="91">
        <v>0</v>
      </c>
      <c r="G4295" s="92">
        <f t="shared" si="220"/>
        <v>228661.17999999804</v>
      </c>
      <c r="H4295" s="170"/>
      <c r="I4295" s="94">
        <f t="shared" ref="I4295:I4358" si="222">-E4295+F4295</f>
        <v>-4.04</v>
      </c>
      <c r="J4295" s="115">
        <f t="shared" si="221"/>
        <v>45657</v>
      </c>
      <c r="K4295" s="116" t="s">
        <v>1876</v>
      </c>
    </row>
    <row r="4296" spans="1:11" x14ac:dyDescent="0.15">
      <c r="A4296" s="7" t="s">
        <v>2619</v>
      </c>
      <c r="B4296" s="66">
        <v>45645</v>
      </c>
      <c r="C4296" s="113" t="s">
        <v>2880</v>
      </c>
      <c r="D4296" s="126"/>
      <c r="E4296" s="91">
        <v>4.62</v>
      </c>
      <c r="F4296" s="91">
        <v>0</v>
      </c>
      <c r="G4296" s="92">
        <f t="shared" si="220"/>
        <v>228656.55999999805</v>
      </c>
      <c r="H4296" s="170"/>
      <c r="I4296" s="94">
        <f t="shared" si="222"/>
        <v>-4.62</v>
      </c>
      <c r="J4296" s="115">
        <f t="shared" si="221"/>
        <v>45657</v>
      </c>
      <c r="K4296" s="116" t="s">
        <v>1876</v>
      </c>
    </row>
    <row r="4297" spans="1:11" x14ac:dyDescent="0.15">
      <c r="A4297" s="7" t="s">
        <v>2619</v>
      </c>
      <c r="B4297" s="66">
        <v>45645</v>
      </c>
      <c r="C4297" s="113" t="s">
        <v>2880</v>
      </c>
      <c r="D4297" s="126"/>
      <c r="E4297" s="91">
        <v>4.62</v>
      </c>
      <c r="F4297" s="91">
        <v>0</v>
      </c>
      <c r="G4297" s="92">
        <f t="shared" si="220"/>
        <v>228651.93999999805</v>
      </c>
      <c r="H4297" s="170"/>
      <c r="I4297" s="94">
        <f t="shared" si="222"/>
        <v>-4.62</v>
      </c>
      <c r="J4297" s="115">
        <f t="shared" si="221"/>
        <v>45657</v>
      </c>
      <c r="K4297" s="116" t="s">
        <v>1876</v>
      </c>
    </row>
    <row r="4298" spans="1:11" x14ac:dyDescent="0.15">
      <c r="A4298" s="7" t="s">
        <v>2619</v>
      </c>
      <c r="B4298" s="66">
        <v>45645</v>
      </c>
      <c r="C4298" s="113" t="s">
        <v>2880</v>
      </c>
      <c r="D4298" s="126"/>
      <c r="E4298" s="91">
        <v>4.62</v>
      </c>
      <c r="F4298" s="91">
        <v>0</v>
      </c>
      <c r="G4298" s="92">
        <f t="shared" si="220"/>
        <v>228647.31999999806</v>
      </c>
      <c r="H4298" s="170"/>
      <c r="I4298" s="94">
        <f t="shared" si="222"/>
        <v>-4.62</v>
      </c>
      <c r="J4298" s="115">
        <f t="shared" si="221"/>
        <v>45657</v>
      </c>
      <c r="K4298" s="116" t="s">
        <v>1876</v>
      </c>
    </row>
    <row r="4299" spans="1:11" x14ac:dyDescent="0.15">
      <c r="A4299" s="7" t="s">
        <v>2619</v>
      </c>
      <c r="B4299" s="66">
        <v>45645</v>
      </c>
      <c r="C4299" s="113" t="s">
        <v>2880</v>
      </c>
      <c r="D4299" s="126"/>
      <c r="E4299" s="91">
        <v>4.62</v>
      </c>
      <c r="F4299" s="91">
        <v>0</v>
      </c>
      <c r="G4299" s="92">
        <f t="shared" si="220"/>
        <v>228642.69999999806</v>
      </c>
      <c r="H4299" s="170"/>
      <c r="I4299" s="94">
        <f t="shared" si="222"/>
        <v>-4.62</v>
      </c>
      <c r="J4299" s="115">
        <f t="shared" si="221"/>
        <v>45657</v>
      </c>
      <c r="K4299" s="116" t="s">
        <v>1876</v>
      </c>
    </row>
    <row r="4300" spans="1:11" x14ac:dyDescent="0.15">
      <c r="A4300" s="7" t="s">
        <v>2619</v>
      </c>
      <c r="B4300" s="66">
        <v>45645</v>
      </c>
      <c r="C4300" s="113" t="s">
        <v>2880</v>
      </c>
      <c r="D4300" s="126"/>
      <c r="E4300" s="91">
        <v>4.78</v>
      </c>
      <c r="F4300" s="91">
        <v>0</v>
      </c>
      <c r="G4300" s="92">
        <f t="shared" si="220"/>
        <v>228637.91999999806</v>
      </c>
      <c r="H4300" s="170"/>
      <c r="I4300" s="94">
        <f t="shared" si="222"/>
        <v>-4.78</v>
      </c>
      <c r="J4300" s="115">
        <f t="shared" si="221"/>
        <v>45657</v>
      </c>
      <c r="K4300" s="116" t="s">
        <v>1876</v>
      </c>
    </row>
    <row r="4301" spans="1:11" x14ac:dyDescent="0.15">
      <c r="A4301" s="7" t="s">
        <v>2619</v>
      </c>
      <c r="B4301" s="66">
        <v>45645</v>
      </c>
      <c r="C4301" s="113" t="s">
        <v>2880</v>
      </c>
      <c r="D4301" s="126"/>
      <c r="E4301" s="91">
        <v>4.79</v>
      </c>
      <c r="F4301" s="91">
        <v>0</v>
      </c>
      <c r="G4301" s="92">
        <f t="shared" si="220"/>
        <v>228633.12999999805</v>
      </c>
      <c r="H4301" s="170"/>
      <c r="I4301" s="94">
        <f t="shared" si="222"/>
        <v>-4.79</v>
      </c>
      <c r="J4301" s="115">
        <f t="shared" si="221"/>
        <v>45657</v>
      </c>
      <c r="K4301" s="116" t="s">
        <v>1876</v>
      </c>
    </row>
    <row r="4302" spans="1:11" x14ac:dyDescent="0.15">
      <c r="A4302" s="7" t="s">
        <v>2619</v>
      </c>
      <c r="B4302" s="66">
        <v>45645</v>
      </c>
      <c r="C4302" s="113" t="s">
        <v>2880</v>
      </c>
      <c r="D4302" s="126"/>
      <c r="E4302" s="91">
        <v>4.78</v>
      </c>
      <c r="F4302" s="91">
        <v>0</v>
      </c>
      <c r="G4302" s="92">
        <f t="shared" si="220"/>
        <v>228628.34999999806</v>
      </c>
      <c r="H4302" s="170"/>
      <c r="I4302" s="94">
        <f t="shared" si="222"/>
        <v>-4.78</v>
      </c>
      <c r="J4302" s="115">
        <f t="shared" si="221"/>
        <v>45657</v>
      </c>
      <c r="K4302" s="116" t="s">
        <v>1876</v>
      </c>
    </row>
    <row r="4303" spans="1:11" x14ac:dyDescent="0.15">
      <c r="A4303" s="7" t="s">
        <v>2619</v>
      </c>
      <c r="B4303" s="66">
        <v>45645</v>
      </c>
      <c r="C4303" s="113" t="s">
        <v>2880</v>
      </c>
      <c r="D4303" s="126"/>
      <c r="E4303" s="91">
        <v>4.78</v>
      </c>
      <c r="F4303" s="91">
        <v>0</v>
      </c>
      <c r="G4303" s="92">
        <f t="shared" si="220"/>
        <v>228623.56999999806</v>
      </c>
      <c r="H4303" s="170"/>
      <c r="I4303" s="94">
        <f t="shared" si="222"/>
        <v>-4.78</v>
      </c>
      <c r="J4303" s="115">
        <f t="shared" si="221"/>
        <v>45657</v>
      </c>
      <c r="K4303" s="116" t="s">
        <v>1876</v>
      </c>
    </row>
    <row r="4304" spans="1:11" x14ac:dyDescent="0.15">
      <c r="A4304" s="7" t="s">
        <v>2619</v>
      </c>
      <c r="B4304" s="66">
        <v>45645</v>
      </c>
      <c r="C4304" s="113" t="s">
        <v>2880</v>
      </c>
      <c r="D4304" s="126"/>
      <c r="E4304" s="91">
        <v>4.92</v>
      </c>
      <c r="F4304" s="91">
        <v>0</v>
      </c>
      <c r="G4304" s="92">
        <f t="shared" si="220"/>
        <v>228618.64999999804</v>
      </c>
      <c r="H4304" s="170"/>
      <c r="I4304" s="94">
        <f t="shared" si="222"/>
        <v>-4.92</v>
      </c>
      <c r="J4304" s="115">
        <f t="shared" si="221"/>
        <v>45657</v>
      </c>
      <c r="K4304" s="116" t="s">
        <v>1876</v>
      </c>
    </row>
    <row r="4305" spans="1:11" x14ac:dyDescent="0.15">
      <c r="A4305" s="7" t="s">
        <v>2619</v>
      </c>
      <c r="B4305" s="66">
        <v>45645</v>
      </c>
      <c r="C4305" s="113" t="s">
        <v>2880</v>
      </c>
      <c r="D4305" s="126"/>
      <c r="E4305" s="91">
        <v>5.4</v>
      </c>
      <c r="F4305" s="91">
        <v>0</v>
      </c>
      <c r="G4305" s="92">
        <f t="shared" si="220"/>
        <v>228613.24999999805</v>
      </c>
      <c r="H4305" s="170"/>
      <c r="I4305" s="94">
        <f t="shared" si="222"/>
        <v>-5.4</v>
      </c>
      <c r="J4305" s="115">
        <f t="shared" si="221"/>
        <v>45657</v>
      </c>
      <c r="K4305" s="116" t="s">
        <v>1876</v>
      </c>
    </row>
    <row r="4306" spans="1:11" x14ac:dyDescent="0.15">
      <c r="A4306" s="7" t="s">
        <v>2619</v>
      </c>
      <c r="B4306" s="66">
        <v>45645</v>
      </c>
      <c r="C4306" s="113" t="s">
        <v>2880</v>
      </c>
      <c r="D4306" s="126"/>
      <c r="E4306" s="91">
        <v>5.4</v>
      </c>
      <c r="F4306" s="91">
        <v>0</v>
      </c>
      <c r="G4306" s="92">
        <f t="shared" si="220"/>
        <v>228607.84999999806</v>
      </c>
      <c r="H4306" s="170"/>
      <c r="I4306" s="94">
        <f t="shared" si="222"/>
        <v>-5.4</v>
      </c>
      <c r="J4306" s="115">
        <f t="shared" si="221"/>
        <v>45657</v>
      </c>
      <c r="K4306" s="116" t="s">
        <v>1876</v>
      </c>
    </row>
    <row r="4307" spans="1:11" x14ac:dyDescent="0.15">
      <c r="A4307" s="7" t="s">
        <v>2619</v>
      </c>
      <c r="B4307" s="66">
        <v>45645</v>
      </c>
      <c r="C4307" s="113" t="s">
        <v>2880</v>
      </c>
      <c r="D4307" s="126"/>
      <c r="E4307" s="91">
        <v>5.4</v>
      </c>
      <c r="F4307" s="91">
        <v>0</v>
      </c>
      <c r="G4307" s="92">
        <f t="shared" si="220"/>
        <v>228602.44999999806</v>
      </c>
      <c r="H4307" s="170"/>
      <c r="I4307" s="94">
        <f t="shared" si="222"/>
        <v>-5.4</v>
      </c>
      <c r="J4307" s="115">
        <f t="shared" si="221"/>
        <v>45657</v>
      </c>
      <c r="K4307" s="116" t="s">
        <v>1876</v>
      </c>
    </row>
    <row r="4308" spans="1:11" x14ac:dyDescent="0.15">
      <c r="A4308" s="7" t="s">
        <v>2619</v>
      </c>
      <c r="B4308" s="66">
        <v>45645</v>
      </c>
      <c r="C4308" s="113" t="s">
        <v>2880</v>
      </c>
      <c r="D4308" s="126"/>
      <c r="E4308" s="91">
        <v>5.4</v>
      </c>
      <c r="F4308" s="91">
        <v>0</v>
      </c>
      <c r="G4308" s="92">
        <f t="shared" si="220"/>
        <v>228597.04999999807</v>
      </c>
      <c r="H4308" s="170"/>
      <c r="I4308" s="94">
        <f t="shared" si="222"/>
        <v>-5.4</v>
      </c>
      <c r="J4308" s="115">
        <f t="shared" si="221"/>
        <v>45657</v>
      </c>
      <c r="K4308" s="116" t="s">
        <v>1876</v>
      </c>
    </row>
    <row r="4309" spans="1:11" x14ac:dyDescent="0.15">
      <c r="A4309" s="7" t="s">
        <v>2619</v>
      </c>
      <c r="B4309" s="66">
        <v>45645</v>
      </c>
      <c r="C4309" s="113" t="s">
        <v>2880</v>
      </c>
      <c r="D4309" s="126"/>
      <c r="E4309" s="91">
        <v>5.4</v>
      </c>
      <c r="F4309" s="91">
        <v>0</v>
      </c>
      <c r="G4309" s="92">
        <f t="shared" si="220"/>
        <v>228591.64999999807</v>
      </c>
      <c r="H4309" s="170"/>
      <c r="I4309" s="94">
        <f t="shared" si="222"/>
        <v>-5.4</v>
      </c>
      <c r="J4309" s="115">
        <f t="shared" si="221"/>
        <v>45657</v>
      </c>
      <c r="K4309" s="116" t="s">
        <v>1876</v>
      </c>
    </row>
    <row r="4310" spans="1:11" x14ac:dyDescent="0.15">
      <c r="A4310" s="7" t="s">
        <v>2619</v>
      </c>
      <c r="B4310" s="66">
        <v>45645</v>
      </c>
      <c r="C4310" s="113" t="s">
        <v>2880</v>
      </c>
      <c r="D4310" s="126"/>
      <c r="E4310" s="91">
        <v>5.4</v>
      </c>
      <c r="F4310" s="91">
        <v>0</v>
      </c>
      <c r="G4310" s="92">
        <f t="shared" si="220"/>
        <v>228586.24999999808</v>
      </c>
      <c r="H4310" s="170"/>
      <c r="I4310" s="94">
        <f t="shared" si="222"/>
        <v>-5.4</v>
      </c>
      <c r="J4310" s="115">
        <f t="shared" si="221"/>
        <v>45657</v>
      </c>
      <c r="K4310" s="116" t="s">
        <v>1876</v>
      </c>
    </row>
    <row r="4311" spans="1:11" x14ac:dyDescent="0.15">
      <c r="A4311" s="7" t="s">
        <v>2619</v>
      </c>
      <c r="B4311" s="66">
        <v>45645</v>
      </c>
      <c r="C4311" s="113" t="s">
        <v>2880</v>
      </c>
      <c r="D4311" s="126"/>
      <c r="E4311" s="91">
        <v>5.4</v>
      </c>
      <c r="F4311" s="91">
        <v>0</v>
      </c>
      <c r="G4311" s="92">
        <f t="shared" si="220"/>
        <v>228580.84999999808</v>
      </c>
      <c r="H4311" s="170"/>
      <c r="I4311" s="94">
        <f t="shared" si="222"/>
        <v>-5.4</v>
      </c>
      <c r="J4311" s="115">
        <f t="shared" si="221"/>
        <v>45657</v>
      </c>
      <c r="K4311" s="116" t="s">
        <v>1876</v>
      </c>
    </row>
    <row r="4312" spans="1:11" x14ac:dyDescent="0.15">
      <c r="A4312" s="7" t="s">
        <v>2619</v>
      </c>
      <c r="B4312" s="66">
        <v>45645</v>
      </c>
      <c r="C4312" s="113" t="s">
        <v>2880</v>
      </c>
      <c r="D4312" s="126"/>
      <c r="E4312" s="91">
        <v>5.48</v>
      </c>
      <c r="F4312" s="91">
        <v>0</v>
      </c>
      <c r="G4312" s="92">
        <f t="shared" si="220"/>
        <v>228575.36999999807</v>
      </c>
      <c r="H4312" s="170"/>
      <c r="I4312" s="94">
        <f t="shared" si="222"/>
        <v>-5.48</v>
      </c>
      <c r="J4312" s="115">
        <f t="shared" si="221"/>
        <v>45657</v>
      </c>
      <c r="K4312" s="116" t="s">
        <v>1876</v>
      </c>
    </row>
    <row r="4313" spans="1:11" x14ac:dyDescent="0.15">
      <c r="A4313" s="7" t="s">
        <v>2619</v>
      </c>
      <c r="B4313" s="66">
        <v>45645</v>
      </c>
      <c r="C4313" s="113" t="s">
        <v>2880</v>
      </c>
      <c r="D4313" s="126"/>
      <c r="E4313" s="91">
        <v>5.48</v>
      </c>
      <c r="F4313" s="91">
        <v>0</v>
      </c>
      <c r="G4313" s="92">
        <f t="shared" si="220"/>
        <v>228569.88999999806</v>
      </c>
      <c r="H4313" s="170"/>
      <c r="I4313" s="94">
        <f t="shared" si="222"/>
        <v>-5.48</v>
      </c>
      <c r="J4313" s="115">
        <f t="shared" si="221"/>
        <v>45657</v>
      </c>
      <c r="K4313" s="116" t="s">
        <v>1876</v>
      </c>
    </row>
    <row r="4314" spans="1:11" x14ac:dyDescent="0.15">
      <c r="A4314" s="7" t="s">
        <v>2619</v>
      </c>
      <c r="B4314" s="66">
        <v>45645</v>
      </c>
      <c r="C4314" s="113" t="s">
        <v>2880</v>
      </c>
      <c r="D4314" s="126"/>
      <c r="E4314" s="91">
        <v>5.88</v>
      </c>
      <c r="F4314" s="91">
        <v>0</v>
      </c>
      <c r="G4314" s="92">
        <f t="shared" si="220"/>
        <v>228564.00999999806</v>
      </c>
      <c r="H4314" s="170"/>
      <c r="I4314" s="94">
        <f t="shared" si="222"/>
        <v>-5.88</v>
      </c>
      <c r="J4314" s="115">
        <f t="shared" si="221"/>
        <v>45657</v>
      </c>
      <c r="K4314" s="116" t="s">
        <v>1876</v>
      </c>
    </row>
    <row r="4315" spans="1:11" x14ac:dyDescent="0.15">
      <c r="A4315" s="7" t="s">
        <v>2619</v>
      </c>
      <c r="B4315" s="66">
        <v>45645</v>
      </c>
      <c r="C4315" s="113" t="s">
        <v>2880</v>
      </c>
      <c r="D4315" s="126"/>
      <c r="E4315" s="91">
        <v>5.88</v>
      </c>
      <c r="F4315" s="91">
        <v>0</v>
      </c>
      <c r="G4315" s="92">
        <f t="shared" si="220"/>
        <v>228558.12999999805</v>
      </c>
      <c r="H4315" s="170"/>
      <c r="I4315" s="94">
        <f t="shared" si="222"/>
        <v>-5.88</v>
      </c>
      <c r="J4315" s="115">
        <f t="shared" si="221"/>
        <v>45657</v>
      </c>
      <c r="K4315" s="116" t="s">
        <v>1876</v>
      </c>
    </row>
    <row r="4316" spans="1:11" x14ac:dyDescent="0.15">
      <c r="A4316" s="7" t="s">
        <v>2619</v>
      </c>
      <c r="B4316" s="66">
        <v>45645</v>
      </c>
      <c r="C4316" s="113" t="s">
        <v>2880</v>
      </c>
      <c r="D4316" s="126"/>
      <c r="E4316" s="91">
        <v>6.74</v>
      </c>
      <c r="F4316" s="91">
        <v>0</v>
      </c>
      <c r="G4316" s="92">
        <f t="shared" si="220"/>
        <v>228551.38999999806</v>
      </c>
      <c r="H4316" s="170"/>
      <c r="I4316" s="94">
        <f t="shared" si="222"/>
        <v>-6.74</v>
      </c>
      <c r="J4316" s="115">
        <f t="shared" si="221"/>
        <v>45657</v>
      </c>
      <c r="K4316" s="116" t="s">
        <v>1876</v>
      </c>
    </row>
    <row r="4317" spans="1:11" x14ac:dyDescent="0.15">
      <c r="A4317" s="7" t="s">
        <v>2619</v>
      </c>
      <c r="B4317" s="66">
        <v>45645</v>
      </c>
      <c r="C4317" s="113" t="s">
        <v>2880</v>
      </c>
      <c r="D4317" s="126"/>
      <c r="E4317" s="91">
        <v>6.74</v>
      </c>
      <c r="F4317" s="91">
        <v>0</v>
      </c>
      <c r="G4317" s="92">
        <f t="shared" si="220"/>
        <v>228544.64999999807</v>
      </c>
      <c r="H4317" s="170"/>
      <c r="I4317" s="94">
        <f t="shared" si="222"/>
        <v>-6.74</v>
      </c>
      <c r="J4317" s="115">
        <f t="shared" si="221"/>
        <v>45657</v>
      </c>
      <c r="K4317" s="116" t="s">
        <v>1876</v>
      </c>
    </row>
    <row r="4318" spans="1:11" x14ac:dyDescent="0.15">
      <c r="A4318" s="7" t="s">
        <v>2619</v>
      </c>
      <c r="B4318" s="66">
        <v>45645</v>
      </c>
      <c r="C4318" s="113" t="s">
        <v>2880</v>
      </c>
      <c r="D4318" s="126"/>
      <c r="E4318" s="91">
        <v>6.74</v>
      </c>
      <c r="F4318" s="91">
        <v>0</v>
      </c>
      <c r="G4318" s="92">
        <f t="shared" si="220"/>
        <v>228537.90999999808</v>
      </c>
      <c r="H4318" s="170"/>
      <c r="I4318" s="94">
        <f t="shared" si="222"/>
        <v>-6.74</v>
      </c>
      <c r="J4318" s="115">
        <f t="shared" si="221"/>
        <v>45657</v>
      </c>
      <c r="K4318" s="116" t="s">
        <v>1876</v>
      </c>
    </row>
    <row r="4319" spans="1:11" x14ac:dyDescent="0.15">
      <c r="A4319" s="7" t="s">
        <v>2619</v>
      </c>
      <c r="B4319" s="66">
        <v>45645</v>
      </c>
      <c r="C4319" s="113" t="s">
        <v>2880</v>
      </c>
      <c r="D4319" s="126"/>
      <c r="E4319" s="91">
        <v>7.07</v>
      </c>
      <c r="F4319" s="91">
        <v>0</v>
      </c>
      <c r="G4319" s="92">
        <f t="shared" si="220"/>
        <v>228530.83999999808</v>
      </c>
      <c r="H4319" s="170"/>
      <c r="I4319" s="94">
        <f t="shared" si="222"/>
        <v>-7.07</v>
      </c>
      <c r="J4319" s="115">
        <f t="shared" si="221"/>
        <v>45657</v>
      </c>
      <c r="K4319" s="116" t="s">
        <v>1876</v>
      </c>
    </row>
    <row r="4320" spans="1:11" x14ac:dyDescent="0.15">
      <c r="A4320" s="7" t="s">
        <v>2619</v>
      </c>
      <c r="B4320" s="66">
        <v>45645</v>
      </c>
      <c r="C4320" s="113" t="s">
        <v>2880</v>
      </c>
      <c r="D4320" s="126"/>
      <c r="E4320" s="91">
        <v>7.38</v>
      </c>
      <c r="F4320" s="91">
        <v>0</v>
      </c>
      <c r="G4320" s="92">
        <f t="shared" si="220"/>
        <v>228523.45999999807</v>
      </c>
      <c r="H4320" s="170"/>
      <c r="I4320" s="94">
        <f t="shared" si="222"/>
        <v>-7.38</v>
      </c>
      <c r="J4320" s="115">
        <f t="shared" si="221"/>
        <v>45657</v>
      </c>
      <c r="K4320" s="116" t="s">
        <v>1876</v>
      </c>
    </row>
    <row r="4321" spans="1:11" x14ac:dyDescent="0.15">
      <c r="A4321" s="7" t="s">
        <v>2619</v>
      </c>
      <c r="B4321" s="66">
        <v>45645</v>
      </c>
      <c r="C4321" s="113" t="s">
        <v>2880</v>
      </c>
      <c r="D4321" s="126"/>
      <c r="E4321" s="91">
        <v>7.81</v>
      </c>
      <c r="F4321" s="91">
        <v>0</v>
      </c>
      <c r="G4321" s="92">
        <f t="shared" si="220"/>
        <v>228515.64999999807</v>
      </c>
      <c r="H4321" s="170"/>
      <c r="I4321" s="94">
        <f t="shared" si="222"/>
        <v>-7.81</v>
      </c>
      <c r="J4321" s="115">
        <f t="shared" si="221"/>
        <v>45657</v>
      </c>
      <c r="K4321" s="116" t="s">
        <v>1876</v>
      </c>
    </row>
    <row r="4322" spans="1:11" x14ac:dyDescent="0.15">
      <c r="A4322" s="7" t="s">
        <v>2619</v>
      </c>
      <c r="B4322" s="66">
        <v>45645</v>
      </c>
      <c r="C4322" s="113" t="s">
        <v>2880</v>
      </c>
      <c r="D4322" s="126"/>
      <c r="E4322" s="91">
        <v>8.6999999999999993</v>
      </c>
      <c r="F4322" s="91">
        <v>0</v>
      </c>
      <c r="G4322" s="92">
        <f t="shared" si="220"/>
        <v>228506.94999999806</v>
      </c>
      <c r="H4322" s="170"/>
      <c r="I4322" s="94">
        <f t="shared" si="222"/>
        <v>-8.6999999999999993</v>
      </c>
      <c r="J4322" s="115">
        <f t="shared" si="221"/>
        <v>45657</v>
      </c>
      <c r="K4322" s="116" t="s">
        <v>1876</v>
      </c>
    </row>
    <row r="4323" spans="1:11" x14ac:dyDescent="0.15">
      <c r="A4323" s="7" t="s">
        <v>2619</v>
      </c>
      <c r="B4323" s="66">
        <v>45645</v>
      </c>
      <c r="C4323" s="113" t="s">
        <v>2880</v>
      </c>
      <c r="D4323" s="126"/>
      <c r="E4323" s="91">
        <v>8.6999999999999993</v>
      </c>
      <c r="F4323" s="91">
        <v>0</v>
      </c>
      <c r="G4323" s="92">
        <f t="shared" si="220"/>
        <v>228498.24999999805</v>
      </c>
      <c r="H4323" s="170"/>
      <c r="I4323" s="94">
        <f t="shared" si="222"/>
        <v>-8.6999999999999993</v>
      </c>
      <c r="J4323" s="115">
        <f t="shared" si="221"/>
        <v>45657</v>
      </c>
      <c r="K4323" s="116" t="s">
        <v>1876</v>
      </c>
    </row>
    <row r="4324" spans="1:11" x14ac:dyDescent="0.15">
      <c r="A4324" s="7" t="s">
        <v>2619</v>
      </c>
      <c r="B4324" s="66">
        <v>45645</v>
      </c>
      <c r="C4324" s="113" t="s">
        <v>2880</v>
      </c>
      <c r="D4324" s="126"/>
      <c r="E4324" s="91">
        <v>8.9499999999999993</v>
      </c>
      <c r="F4324" s="91">
        <v>0</v>
      </c>
      <c r="G4324" s="92">
        <f t="shared" si="220"/>
        <v>228489.29999999804</v>
      </c>
      <c r="H4324" s="170"/>
      <c r="I4324" s="94">
        <f t="shared" si="222"/>
        <v>-8.9499999999999993</v>
      </c>
      <c r="J4324" s="115">
        <f t="shared" si="221"/>
        <v>45657</v>
      </c>
      <c r="K4324" s="116" t="s">
        <v>1876</v>
      </c>
    </row>
    <row r="4325" spans="1:11" x14ac:dyDescent="0.15">
      <c r="A4325" s="7" t="s">
        <v>2619</v>
      </c>
      <c r="B4325" s="66">
        <v>45645</v>
      </c>
      <c r="C4325" s="113" t="s">
        <v>2880</v>
      </c>
      <c r="D4325" s="126"/>
      <c r="E4325" s="91">
        <v>8.9499999999999993</v>
      </c>
      <c r="F4325" s="91">
        <v>0</v>
      </c>
      <c r="G4325" s="92">
        <f t="shared" si="220"/>
        <v>228480.34999999803</v>
      </c>
      <c r="H4325" s="170"/>
      <c r="I4325" s="94">
        <f t="shared" si="222"/>
        <v>-8.9499999999999993</v>
      </c>
      <c r="J4325" s="115">
        <f t="shared" si="221"/>
        <v>45657</v>
      </c>
      <c r="K4325" s="116" t="s">
        <v>1876</v>
      </c>
    </row>
    <row r="4326" spans="1:11" x14ac:dyDescent="0.15">
      <c r="A4326" s="7" t="s">
        <v>2619</v>
      </c>
      <c r="B4326" s="66">
        <v>45645</v>
      </c>
      <c r="C4326" s="113" t="s">
        <v>2880</v>
      </c>
      <c r="D4326" s="126"/>
      <c r="E4326" s="91">
        <v>8.9499999999999993</v>
      </c>
      <c r="F4326" s="91">
        <v>0</v>
      </c>
      <c r="G4326" s="92">
        <f t="shared" si="220"/>
        <v>228471.39999999802</v>
      </c>
      <c r="H4326" s="170"/>
      <c r="I4326" s="94">
        <f t="shared" si="222"/>
        <v>-8.9499999999999993</v>
      </c>
      <c r="J4326" s="115">
        <f t="shared" si="221"/>
        <v>45657</v>
      </c>
      <c r="K4326" s="116" t="s">
        <v>1876</v>
      </c>
    </row>
    <row r="4327" spans="1:11" x14ac:dyDescent="0.15">
      <c r="A4327" s="7" t="s">
        <v>2619</v>
      </c>
      <c r="B4327" s="66">
        <v>45645</v>
      </c>
      <c r="C4327" s="113" t="s">
        <v>2880</v>
      </c>
      <c r="D4327" s="126"/>
      <c r="E4327" s="91">
        <v>8.9499999999999993</v>
      </c>
      <c r="F4327" s="91">
        <v>0</v>
      </c>
      <c r="G4327" s="92">
        <f t="shared" si="220"/>
        <v>228462.449999998</v>
      </c>
      <c r="H4327" s="170"/>
      <c r="I4327" s="94">
        <f t="shared" si="222"/>
        <v>-8.9499999999999993</v>
      </c>
      <c r="J4327" s="115">
        <f t="shared" si="221"/>
        <v>45657</v>
      </c>
      <c r="K4327" s="116" t="s">
        <v>1876</v>
      </c>
    </row>
    <row r="4328" spans="1:11" x14ac:dyDescent="0.15">
      <c r="A4328" s="7" t="s">
        <v>2619</v>
      </c>
      <c r="B4328" s="66">
        <v>45645</v>
      </c>
      <c r="C4328" s="113" t="s">
        <v>2880</v>
      </c>
      <c r="D4328" s="126"/>
      <c r="E4328" s="91">
        <v>8.9499999999999993</v>
      </c>
      <c r="F4328" s="91">
        <v>0</v>
      </c>
      <c r="G4328" s="92">
        <f t="shared" ref="G4328:G4391" si="223">G4327+F4328-E4328</f>
        <v>228453.49999999799</v>
      </c>
      <c r="H4328" s="170"/>
      <c r="I4328" s="94">
        <f t="shared" si="222"/>
        <v>-8.9499999999999993</v>
      </c>
      <c r="J4328" s="115">
        <f t="shared" ref="J4328:J4391" si="224">EOMONTH(B4328,0)</f>
        <v>45657</v>
      </c>
      <c r="K4328" s="116" t="s">
        <v>1876</v>
      </c>
    </row>
    <row r="4329" spans="1:11" x14ac:dyDescent="0.15">
      <c r="A4329" s="7" t="s">
        <v>2619</v>
      </c>
      <c r="B4329" s="66">
        <v>45645</v>
      </c>
      <c r="C4329" s="113" t="s">
        <v>2880</v>
      </c>
      <c r="D4329" s="126"/>
      <c r="E4329" s="91">
        <v>9</v>
      </c>
      <c r="F4329" s="91">
        <v>0</v>
      </c>
      <c r="G4329" s="92">
        <f t="shared" si="223"/>
        <v>228444.49999999799</v>
      </c>
      <c r="H4329" s="170"/>
      <c r="I4329" s="94">
        <f t="shared" si="222"/>
        <v>-9</v>
      </c>
      <c r="J4329" s="115">
        <f t="shared" si="224"/>
        <v>45657</v>
      </c>
      <c r="K4329" s="116" t="s">
        <v>1876</v>
      </c>
    </row>
    <row r="4330" spans="1:11" x14ac:dyDescent="0.15">
      <c r="A4330" s="7" t="s">
        <v>2619</v>
      </c>
      <c r="B4330" s="66">
        <v>45645</v>
      </c>
      <c r="C4330" s="113" t="s">
        <v>2880</v>
      </c>
      <c r="D4330" s="126"/>
      <c r="E4330" s="91">
        <v>9</v>
      </c>
      <c r="F4330" s="91">
        <v>0</v>
      </c>
      <c r="G4330" s="92">
        <f t="shared" si="223"/>
        <v>228435.49999999799</v>
      </c>
      <c r="H4330" s="170"/>
      <c r="I4330" s="94">
        <f t="shared" si="222"/>
        <v>-9</v>
      </c>
      <c r="J4330" s="115">
        <f t="shared" si="224"/>
        <v>45657</v>
      </c>
      <c r="K4330" s="116" t="s">
        <v>1876</v>
      </c>
    </row>
    <row r="4331" spans="1:11" x14ac:dyDescent="0.15">
      <c r="A4331" s="7" t="s">
        <v>2619</v>
      </c>
      <c r="B4331" s="66">
        <v>45645</v>
      </c>
      <c r="C4331" s="113" t="s">
        <v>2880</v>
      </c>
      <c r="D4331" s="126"/>
      <c r="E4331" s="91">
        <v>9</v>
      </c>
      <c r="F4331" s="91">
        <v>0</v>
      </c>
      <c r="G4331" s="92">
        <f t="shared" si="223"/>
        <v>228426.49999999799</v>
      </c>
      <c r="H4331" s="170"/>
      <c r="I4331" s="94">
        <f t="shared" si="222"/>
        <v>-9</v>
      </c>
      <c r="J4331" s="115">
        <f t="shared" si="224"/>
        <v>45657</v>
      </c>
      <c r="K4331" s="116" t="s">
        <v>1876</v>
      </c>
    </row>
    <row r="4332" spans="1:11" x14ac:dyDescent="0.15">
      <c r="A4332" s="7" t="s">
        <v>2619</v>
      </c>
      <c r="B4332" s="66">
        <v>45645</v>
      </c>
      <c r="C4332" s="113" t="s">
        <v>2880</v>
      </c>
      <c r="D4332" s="126"/>
      <c r="E4332" s="91">
        <v>9.3699999999999992</v>
      </c>
      <c r="F4332" s="91">
        <v>0</v>
      </c>
      <c r="G4332" s="92">
        <f t="shared" si="223"/>
        <v>228417.129999998</v>
      </c>
      <c r="H4332" s="170"/>
      <c r="I4332" s="94">
        <f t="shared" si="222"/>
        <v>-9.3699999999999992</v>
      </c>
      <c r="J4332" s="115">
        <f t="shared" si="224"/>
        <v>45657</v>
      </c>
      <c r="K4332" s="116" t="s">
        <v>1876</v>
      </c>
    </row>
    <row r="4333" spans="1:11" x14ac:dyDescent="0.15">
      <c r="A4333" s="7" t="s">
        <v>2619</v>
      </c>
      <c r="B4333" s="66">
        <v>45645</v>
      </c>
      <c r="C4333" s="113" t="s">
        <v>2880</v>
      </c>
      <c r="D4333" s="126"/>
      <c r="E4333" s="91">
        <v>9.3699999999999992</v>
      </c>
      <c r="F4333" s="91">
        <v>0</v>
      </c>
      <c r="G4333" s="92">
        <f t="shared" si="223"/>
        <v>228407.759999998</v>
      </c>
      <c r="H4333" s="170"/>
      <c r="I4333" s="94">
        <f t="shared" si="222"/>
        <v>-9.3699999999999992</v>
      </c>
      <c r="J4333" s="115">
        <f t="shared" si="224"/>
        <v>45657</v>
      </c>
      <c r="K4333" s="116" t="s">
        <v>1876</v>
      </c>
    </row>
    <row r="4334" spans="1:11" x14ac:dyDescent="0.15">
      <c r="A4334" s="7" t="s">
        <v>2619</v>
      </c>
      <c r="B4334" s="66">
        <v>45645</v>
      </c>
      <c r="C4334" s="113" t="s">
        <v>2880</v>
      </c>
      <c r="D4334" s="126"/>
      <c r="E4334" s="91">
        <v>9.3699999999999992</v>
      </c>
      <c r="F4334" s="91">
        <v>0</v>
      </c>
      <c r="G4334" s="92">
        <f t="shared" si="223"/>
        <v>228398.38999999801</v>
      </c>
      <c r="H4334" s="170"/>
      <c r="I4334" s="94">
        <f t="shared" si="222"/>
        <v>-9.3699999999999992</v>
      </c>
      <c r="J4334" s="115">
        <f t="shared" si="224"/>
        <v>45657</v>
      </c>
      <c r="K4334" s="116" t="s">
        <v>1876</v>
      </c>
    </row>
    <row r="4335" spans="1:11" x14ac:dyDescent="0.15">
      <c r="A4335" s="7" t="s">
        <v>2619</v>
      </c>
      <c r="B4335" s="66">
        <v>45645</v>
      </c>
      <c r="C4335" s="113" t="s">
        <v>2880</v>
      </c>
      <c r="D4335" s="126"/>
      <c r="E4335" s="91">
        <v>9.9</v>
      </c>
      <c r="F4335" s="91">
        <v>0</v>
      </c>
      <c r="G4335" s="92">
        <f t="shared" si="223"/>
        <v>228388.48999999801</v>
      </c>
      <c r="H4335" s="170"/>
      <c r="I4335" s="94">
        <f t="shared" si="222"/>
        <v>-9.9</v>
      </c>
      <c r="J4335" s="115">
        <f t="shared" si="224"/>
        <v>45657</v>
      </c>
      <c r="K4335" s="116" t="s">
        <v>1876</v>
      </c>
    </row>
    <row r="4336" spans="1:11" x14ac:dyDescent="0.15">
      <c r="A4336" s="7" t="s">
        <v>2619</v>
      </c>
      <c r="B4336" s="66">
        <v>45645</v>
      </c>
      <c r="C4336" s="113" t="s">
        <v>2880</v>
      </c>
      <c r="D4336" s="126"/>
      <c r="E4336" s="91">
        <v>9.9</v>
      </c>
      <c r="F4336" s="91">
        <v>0</v>
      </c>
      <c r="G4336" s="92">
        <f t="shared" si="223"/>
        <v>228378.58999999802</v>
      </c>
      <c r="H4336" s="170"/>
      <c r="I4336" s="94">
        <f t="shared" si="222"/>
        <v>-9.9</v>
      </c>
      <c r="J4336" s="115">
        <f t="shared" si="224"/>
        <v>45657</v>
      </c>
      <c r="K4336" s="116" t="s">
        <v>1876</v>
      </c>
    </row>
    <row r="4337" spans="1:11" x14ac:dyDescent="0.15">
      <c r="A4337" s="7" t="s">
        <v>2619</v>
      </c>
      <c r="B4337" s="66">
        <v>45645</v>
      </c>
      <c r="C4337" s="113" t="s">
        <v>2880</v>
      </c>
      <c r="D4337" s="126"/>
      <c r="E4337" s="91">
        <v>10.24</v>
      </c>
      <c r="F4337" s="91">
        <v>0</v>
      </c>
      <c r="G4337" s="92">
        <f t="shared" si="223"/>
        <v>228368.34999999803</v>
      </c>
      <c r="H4337" s="170"/>
      <c r="I4337" s="94">
        <f t="shared" si="222"/>
        <v>-10.24</v>
      </c>
      <c r="J4337" s="115">
        <f t="shared" si="224"/>
        <v>45657</v>
      </c>
      <c r="K4337" s="116" t="s">
        <v>1876</v>
      </c>
    </row>
    <row r="4338" spans="1:11" x14ac:dyDescent="0.15">
      <c r="A4338" s="7" t="s">
        <v>2619</v>
      </c>
      <c r="B4338" s="66">
        <v>45645</v>
      </c>
      <c r="C4338" s="113" t="s">
        <v>2880</v>
      </c>
      <c r="D4338" s="126"/>
      <c r="E4338" s="91">
        <v>10.24</v>
      </c>
      <c r="F4338" s="91">
        <v>0</v>
      </c>
      <c r="G4338" s="92">
        <f t="shared" si="223"/>
        <v>228358.10999999804</v>
      </c>
      <c r="H4338" s="170"/>
      <c r="I4338" s="94">
        <f t="shared" si="222"/>
        <v>-10.24</v>
      </c>
      <c r="J4338" s="115">
        <f t="shared" si="224"/>
        <v>45657</v>
      </c>
      <c r="K4338" s="116" t="s">
        <v>1876</v>
      </c>
    </row>
    <row r="4339" spans="1:11" x14ac:dyDescent="0.15">
      <c r="A4339" s="7" t="s">
        <v>2619</v>
      </c>
      <c r="B4339" s="66">
        <v>45645</v>
      </c>
      <c r="C4339" s="113" t="s">
        <v>2880</v>
      </c>
      <c r="D4339" s="126"/>
      <c r="E4339" s="91">
        <v>11.34</v>
      </c>
      <c r="F4339" s="91">
        <v>0</v>
      </c>
      <c r="G4339" s="92">
        <f t="shared" si="223"/>
        <v>228346.76999999804</v>
      </c>
      <c r="H4339" s="170"/>
      <c r="I4339" s="94">
        <f t="shared" si="222"/>
        <v>-11.34</v>
      </c>
      <c r="J4339" s="115">
        <f t="shared" si="224"/>
        <v>45657</v>
      </c>
      <c r="K4339" s="116" t="s">
        <v>1876</v>
      </c>
    </row>
    <row r="4340" spans="1:11" x14ac:dyDescent="0.15">
      <c r="A4340" s="7" t="s">
        <v>2619</v>
      </c>
      <c r="B4340" s="66">
        <v>45645</v>
      </c>
      <c r="C4340" s="113" t="s">
        <v>2880</v>
      </c>
      <c r="D4340" s="126"/>
      <c r="E4340" s="91">
        <v>11.34</v>
      </c>
      <c r="F4340" s="91">
        <v>0</v>
      </c>
      <c r="G4340" s="92">
        <f t="shared" si="223"/>
        <v>228335.42999999804</v>
      </c>
      <c r="H4340" s="170"/>
      <c r="I4340" s="94">
        <f t="shared" si="222"/>
        <v>-11.34</v>
      </c>
      <c r="J4340" s="115">
        <f t="shared" si="224"/>
        <v>45657</v>
      </c>
      <c r="K4340" s="116" t="s">
        <v>1876</v>
      </c>
    </row>
    <row r="4341" spans="1:11" x14ac:dyDescent="0.15">
      <c r="A4341" s="7" t="s">
        <v>2619</v>
      </c>
      <c r="B4341" s="66">
        <v>45645</v>
      </c>
      <c r="C4341" s="113" t="s">
        <v>2880</v>
      </c>
      <c r="D4341" s="126"/>
      <c r="E4341" s="91">
        <v>11.88</v>
      </c>
      <c r="F4341" s="91">
        <v>0</v>
      </c>
      <c r="G4341" s="92">
        <f t="shared" si="223"/>
        <v>228323.54999999804</v>
      </c>
      <c r="H4341" s="170"/>
      <c r="I4341" s="94">
        <f t="shared" si="222"/>
        <v>-11.88</v>
      </c>
      <c r="J4341" s="115">
        <f t="shared" si="224"/>
        <v>45657</v>
      </c>
      <c r="K4341" s="116" t="s">
        <v>1876</v>
      </c>
    </row>
    <row r="4342" spans="1:11" x14ac:dyDescent="0.15">
      <c r="A4342" s="7" t="s">
        <v>2619</v>
      </c>
      <c r="B4342" s="66">
        <v>45645</v>
      </c>
      <c r="C4342" s="113" t="s">
        <v>2880</v>
      </c>
      <c r="D4342" s="126"/>
      <c r="E4342" s="91">
        <v>11.88</v>
      </c>
      <c r="F4342" s="91">
        <v>0</v>
      </c>
      <c r="G4342" s="92">
        <f t="shared" si="223"/>
        <v>228311.66999999803</v>
      </c>
      <c r="H4342" s="170"/>
      <c r="I4342" s="94">
        <f t="shared" si="222"/>
        <v>-11.88</v>
      </c>
      <c r="J4342" s="115">
        <f t="shared" si="224"/>
        <v>45657</v>
      </c>
      <c r="K4342" s="116" t="s">
        <v>1876</v>
      </c>
    </row>
    <row r="4343" spans="1:11" x14ac:dyDescent="0.15">
      <c r="A4343" s="7" t="s">
        <v>2619</v>
      </c>
      <c r="B4343" s="66">
        <v>45645</v>
      </c>
      <c r="C4343" s="113" t="s">
        <v>2880</v>
      </c>
      <c r="D4343" s="126"/>
      <c r="E4343" s="91">
        <v>13.5</v>
      </c>
      <c r="F4343" s="91">
        <v>0</v>
      </c>
      <c r="G4343" s="92">
        <f t="shared" si="223"/>
        <v>228298.16999999803</v>
      </c>
      <c r="H4343" s="170"/>
      <c r="I4343" s="94">
        <f t="shared" si="222"/>
        <v>-13.5</v>
      </c>
      <c r="J4343" s="115">
        <f t="shared" si="224"/>
        <v>45657</v>
      </c>
      <c r="K4343" s="116" t="s">
        <v>1876</v>
      </c>
    </row>
    <row r="4344" spans="1:11" x14ac:dyDescent="0.15">
      <c r="A4344" s="7" t="s">
        <v>2619</v>
      </c>
      <c r="B4344" s="66">
        <v>45645</v>
      </c>
      <c r="C4344" s="113" t="s">
        <v>2880</v>
      </c>
      <c r="D4344" s="126"/>
      <c r="E4344" s="91">
        <v>13.5</v>
      </c>
      <c r="F4344" s="91">
        <v>0</v>
      </c>
      <c r="G4344" s="92">
        <f t="shared" si="223"/>
        <v>228284.66999999803</v>
      </c>
      <c r="H4344" s="170"/>
      <c r="I4344" s="94">
        <f t="shared" si="222"/>
        <v>-13.5</v>
      </c>
      <c r="J4344" s="115">
        <f t="shared" si="224"/>
        <v>45657</v>
      </c>
      <c r="K4344" s="116" t="s">
        <v>1876</v>
      </c>
    </row>
    <row r="4345" spans="1:11" x14ac:dyDescent="0.15">
      <c r="A4345" s="7" t="s">
        <v>2619</v>
      </c>
      <c r="B4345" s="66">
        <v>45645</v>
      </c>
      <c r="C4345" s="113" t="s">
        <v>2880</v>
      </c>
      <c r="D4345" s="126"/>
      <c r="E4345" s="91">
        <v>13.5</v>
      </c>
      <c r="F4345" s="91">
        <v>0</v>
      </c>
      <c r="G4345" s="92">
        <f t="shared" si="223"/>
        <v>228271.16999999803</v>
      </c>
      <c r="H4345" s="170"/>
      <c r="I4345" s="94">
        <f t="shared" si="222"/>
        <v>-13.5</v>
      </c>
      <c r="J4345" s="115">
        <f t="shared" si="224"/>
        <v>45657</v>
      </c>
      <c r="K4345" s="116" t="s">
        <v>1876</v>
      </c>
    </row>
    <row r="4346" spans="1:11" x14ac:dyDescent="0.15">
      <c r="A4346" s="7" t="s">
        <v>2619</v>
      </c>
      <c r="B4346" s="66">
        <v>45645</v>
      </c>
      <c r="C4346" s="113" t="s">
        <v>2880</v>
      </c>
      <c r="D4346" s="126"/>
      <c r="E4346" s="91">
        <v>13.5</v>
      </c>
      <c r="F4346" s="91">
        <v>0</v>
      </c>
      <c r="G4346" s="92">
        <f t="shared" si="223"/>
        <v>228257.66999999803</v>
      </c>
      <c r="H4346" s="170"/>
      <c r="I4346" s="94">
        <f t="shared" si="222"/>
        <v>-13.5</v>
      </c>
      <c r="J4346" s="115">
        <f t="shared" si="224"/>
        <v>45657</v>
      </c>
      <c r="K4346" s="116" t="s">
        <v>1876</v>
      </c>
    </row>
    <row r="4347" spans="1:11" x14ac:dyDescent="0.15">
      <c r="A4347" s="7" t="s">
        <v>2619</v>
      </c>
      <c r="B4347" s="66">
        <v>45645</v>
      </c>
      <c r="C4347" s="113" t="s">
        <v>2880</v>
      </c>
      <c r="D4347" s="126"/>
      <c r="E4347" s="91">
        <v>13.5</v>
      </c>
      <c r="F4347" s="91">
        <v>0</v>
      </c>
      <c r="G4347" s="92">
        <f t="shared" si="223"/>
        <v>228244.16999999803</v>
      </c>
      <c r="H4347" s="170"/>
      <c r="I4347" s="94">
        <f t="shared" si="222"/>
        <v>-13.5</v>
      </c>
      <c r="J4347" s="115">
        <f t="shared" si="224"/>
        <v>45657</v>
      </c>
      <c r="K4347" s="116" t="s">
        <v>1876</v>
      </c>
    </row>
    <row r="4348" spans="1:11" x14ac:dyDescent="0.15">
      <c r="A4348" s="7" t="s">
        <v>2619</v>
      </c>
      <c r="B4348" s="66">
        <v>45645</v>
      </c>
      <c r="C4348" s="113" t="s">
        <v>2880</v>
      </c>
      <c r="D4348" s="126"/>
      <c r="E4348" s="91">
        <v>13.5</v>
      </c>
      <c r="F4348" s="91">
        <v>0</v>
      </c>
      <c r="G4348" s="92">
        <f t="shared" si="223"/>
        <v>228230.66999999803</v>
      </c>
      <c r="H4348" s="170"/>
      <c r="I4348" s="94">
        <f t="shared" si="222"/>
        <v>-13.5</v>
      </c>
      <c r="J4348" s="115">
        <f t="shared" si="224"/>
        <v>45657</v>
      </c>
      <c r="K4348" s="116" t="s">
        <v>1876</v>
      </c>
    </row>
    <row r="4349" spans="1:11" x14ac:dyDescent="0.15">
      <c r="A4349" s="7" t="s">
        <v>2619</v>
      </c>
      <c r="B4349" s="66">
        <v>45645</v>
      </c>
      <c r="C4349" s="113" t="s">
        <v>2880</v>
      </c>
      <c r="D4349" s="126"/>
      <c r="E4349" s="91">
        <v>13.5</v>
      </c>
      <c r="F4349" s="91">
        <v>0</v>
      </c>
      <c r="G4349" s="92">
        <f t="shared" si="223"/>
        <v>228217.16999999803</v>
      </c>
      <c r="H4349" s="170"/>
      <c r="I4349" s="94">
        <f t="shared" si="222"/>
        <v>-13.5</v>
      </c>
      <c r="J4349" s="115">
        <f t="shared" si="224"/>
        <v>45657</v>
      </c>
      <c r="K4349" s="116" t="s">
        <v>1876</v>
      </c>
    </row>
    <row r="4350" spans="1:11" x14ac:dyDescent="0.15">
      <c r="A4350" s="7" t="s">
        <v>2619</v>
      </c>
      <c r="B4350" s="66">
        <v>45645</v>
      </c>
      <c r="C4350" s="113" t="s">
        <v>2880</v>
      </c>
      <c r="D4350" s="126"/>
      <c r="E4350" s="91">
        <v>13.5</v>
      </c>
      <c r="F4350" s="91">
        <v>0</v>
      </c>
      <c r="G4350" s="92">
        <f t="shared" si="223"/>
        <v>228203.66999999803</v>
      </c>
      <c r="H4350" s="170"/>
      <c r="I4350" s="94">
        <f t="shared" si="222"/>
        <v>-13.5</v>
      </c>
      <c r="J4350" s="115">
        <f t="shared" si="224"/>
        <v>45657</v>
      </c>
      <c r="K4350" s="116" t="s">
        <v>1876</v>
      </c>
    </row>
    <row r="4351" spans="1:11" x14ac:dyDescent="0.15">
      <c r="A4351" s="7" t="s">
        <v>2619</v>
      </c>
      <c r="B4351" s="66">
        <v>45645</v>
      </c>
      <c r="C4351" s="113" t="s">
        <v>2880</v>
      </c>
      <c r="D4351" s="126"/>
      <c r="E4351" s="91">
        <v>13.5</v>
      </c>
      <c r="F4351" s="91">
        <v>0</v>
      </c>
      <c r="G4351" s="92">
        <f t="shared" si="223"/>
        <v>228190.16999999803</v>
      </c>
      <c r="H4351" s="170"/>
      <c r="I4351" s="94">
        <f t="shared" si="222"/>
        <v>-13.5</v>
      </c>
      <c r="J4351" s="115">
        <f t="shared" si="224"/>
        <v>45657</v>
      </c>
      <c r="K4351" s="116" t="s">
        <v>1876</v>
      </c>
    </row>
    <row r="4352" spans="1:11" x14ac:dyDescent="0.15">
      <c r="A4352" s="7" t="s">
        <v>2619</v>
      </c>
      <c r="B4352" s="66">
        <v>45645</v>
      </c>
      <c r="C4352" s="113" t="s">
        <v>2880</v>
      </c>
      <c r="D4352" s="126"/>
      <c r="E4352" s="91">
        <v>13.5</v>
      </c>
      <c r="F4352" s="91">
        <v>0</v>
      </c>
      <c r="G4352" s="92">
        <f t="shared" si="223"/>
        <v>228176.66999999803</v>
      </c>
      <c r="H4352" s="170"/>
      <c r="I4352" s="94">
        <f t="shared" si="222"/>
        <v>-13.5</v>
      </c>
      <c r="J4352" s="115">
        <f t="shared" si="224"/>
        <v>45657</v>
      </c>
      <c r="K4352" s="116" t="s">
        <v>1876</v>
      </c>
    </row>
    <row r="4353" spans="1:11" x14ac:dyDescent="0.15">
      <c r="A4353" s="7" t="s">
        <v>2619</v>
      </c>
      <c r="B4353" s="66">
        <v>45645</v>
      </c>
      <c r="C4353" s="113" t="s">
        <v>2880</v>
      </c>
      <c r="D4353" s="126"/>
      <c r="E4353" s="91">
        <v>13.5</v>
      </c>
      <c r="F4353" s="91">
        <v>0</v>
      </c>
      <c r="G4353" s="92">
        <f t="shared" si="223"/>
        <v>228163.16999999803</v>
      </c>
      <c r="H4353" s="170"/>
      <c r="I4353" s="94">
        <f t="shared" si="222"/>
        <v>-13.5</v>
      </c>
      <c r="J4353" s="115">
        <f t="shared" si="224"/>
        <v>45657</v>
      </c>
      <c r="K4353" s="116" t="s">
        <v>1876</v>
      </c>
    </row>
    <row r="4354" spans="1:11" x14ac:dyDescent="0.15">
      <c r="A4354" s="7" t="s">
        <v>2619</v>
      </c>
      <c r="B4354" s="66">
        <v>45645</v>
      </c>
      <c r="C4354" s="113" t="s">
        <v>2880</v>
      </c>
      <c r="D4354" s="126"/>
      <c r="E4354" s="91">
        <v>13.5</v>
      </c>
      <c r="F4354" s="91">
        <v>0</v>
      </c>
      <c r="G4354" s="92">
        <f t="shared" si="223"/>
        <v>228149.66999999803</v>
      </c>
      <c r="H4354" s="170"/>
      <c r="I4354" s="94">
        <f t="shared" si="222"/>
        <v>-13.5</v>
      </c>
      <c r="J4354" s="115">
        <f t="shared" si="224"/>
        <v>45657</v>
      </c>
      <c r="K4354" s="116" t="s">
        <v>1876</v>
      </c>
    </row>
    <row r="4355" spans="1:11" x14ac:dyDescent="0.15">
      <c r="A4355" s="7" t="s">
        <v>2619</v>
      </c>
      <c r="B4355" s="66">
        <v>45645</v>
      </c>
      <c r="C4355" s="113" t="s">
        <v>2880</v>
      </c>
      <c r="D4355" s="126"/>
      <c r="E4355" s="91">
        <v>13.5</v>
      </c>
      <c r="F4355" s="91">
        <v>0</v>
      </c>
      <c r="G4355" s="92">
        <f t="shared" si="223"/>
        <v>228136.16999999803</v>
      </c>
      <c r="H4355" s="170"/>
      <c r="I4355" s="94">
        <f t="shared" si="222"/>
        <v>-13.5</v>
      </c>
      <c r="J4355" s="115">
        <f t="shared" si="224"/>
        <v>45657</v>
      </c>
      <c r="K4355" s="116" t="s">
        <v>1876</v>
      </c>
    </row>
    <row r="4356" spans="1:11" x14ac:dyDescent="0.15">
      <c r="A4356" s="7" t="s">
        <v>2619</v>
      </c>
      <c r="B4356" s="66">
        <v>45645</v>
      </c>
      <c r="C4356" s="113" t="s">
        <v>2880</v>
      </c>
      <c r="D4356" s="126"/>
      <c r="E4356" s="91">
        <v>13.5</v>
      </c>
      <c r="F4356" s="91">
        <v>0</v>
      </c>
      <c r="G4356" s="92">
        <f t="shared" si="223"/>
        <v>228122.66999999803</v>
      </c>
      <c r="H4356" s="170"/>
      <c r="I4356" s="94">
        <f t="shared" si="222"/>
        <v>-13.5</v>
      </c>
      <c r="J4356" s="115">
        <f t="shared" si="224"/>
        <v>45657</v>
      </c>
      <c r="K4356" s="116" t="s">
        <v>1876</v>
      </c>
    </row>
    <row r="4357" spans="1:11" x14ac:dyDescent="0.15">
      <c r="A4357" s="7" t="s">
        <v>2619</v>
      </c>
      <c r="B4357" s="66">
        <v>45645</v>
      </c>
      <c r="C4357" s="113" t="s">
        <v>2880</v>
      </c>
      <c r="D4357" s="126"/>
      <c r="E4357" s="91">
        <v>13.5</v>
      </c>
      <c r="F4357" s="91">
        <v>0</v>
      </c>
      <c r="G4357" s="92">
        <f t="shared" si="223"/>
        <v>228109.16999999803</v>
      </c>
      <c r="H4357" s="170"/>
      <c r="I4357" s="94">
        <f t="shared" si="222"/>
        <v>-13.5</v>
      </c>
      <c r="J4357" s="115">
        <f t="shared" si="224"/>
        <v>45657</v>
      </c>
      <c r="K4357" s="116" t="s">
        <v>1876</v>
      </c>
    </row>
    <row r="4358" spans="1:11" x14ac:dyDescent="0.15">
      <c r="A4358" s="7" t="s">
        <v>2619</v>
      </c>
      <c r="B4358" s="66">
        <v>45645</v>
      </c>
      <c r="C4358" s="113" t="s">
        <v>2880</v>
      </c>
      <c r="D4358" s="126"/>
      <c r="E4358" s="91">
        <v>14.04</v>
      </c>
      <c r="F4358" s="91">
        <v>0</v>
      </c>
      <c r="G4358" s="92">
        <f t="shared" si="223"/>
        <v>228095.12999999803</v>
      </c>
      <c r="H4358" s="170"/>
      <c r="I4358" s="94">
        <f t="shared" si="222"/>
        <v>-14.04</v>
      </c>
      <c r="J4358" s="115">
        <f t="shared" si="224"/>
        <v>45657</v>
      </c>
      <c r="K4358" s="116" t="s">
        <v>1876</v>
      </c>
    </row>
    <row r="4359" spans="1:11" x14ac:dyDescent="0.15">
      <c r="A4359" s="7" t="s">
        <v>2619</v>
      </c>
      <c r="B4359" s="66">
        <v>45645</v>
      </c>
      <c r="C4359" s="113" t="s">
        <v>2880</v>
      </c>
      <c r="D4359" s="126"/>
      <c r="E4359" s="91">
        <v>14.4</v>
      </c>
      <c r="F4359" s="91">
        <v>0</v>
      </c>
      <c r="G4359" s="92">
        <f t="shared" si="223"/>
        <v>228080.72999999803</v>
      </c>
      <c r="H4359" s="170"/>
      <c r="I4359" s="94">
        <f t="shared" ref="I4359:I4422" si="225">-E4359+F4359</f>
        <v>-14.4</v>
      </c>
      <c r="J4359" s="115">
        <f t="shared" si="224"/>
        <v>45657</v>
      </c>
      <c r="K4359" s="116" t="s">
        <v>1876</v>
      </c>
    </row>
    <row r="4360" spans="1:11" x14ac:dyDescent="0.15">
      <c r="A4360" s="7" t="s">
        <v>2619</v>
      </c>
      <c r="B4360" s="66">
        <v>45645</v>
      </c>
      <c r="C4360" s="113" t="s">
        <v>2880</v>
      </c>
      <c r="D4360" s="126"/>
      <c r="E4360" s="91">
        <v>14.4</v>
      </c>
      <c r="F4360" s="91">
        <v>0</v>
      </c>
      <c r="G4360" s="92">
        <f t="shared" si="223"/>
        <v>228066.32999999804</v>
      </c>
      <c r="H4360" s="170"/>
      <c r="I4360" s="94">
        <f t="shared" si="225"/>
        <v>-14.4</v>
      </c>
      <c r="J4360" s="115">
        <f t="shared" si="224"/>
        <v>45657</v>
      </c>
      <c r="K4360" s="116" t="s">
        <v>1876</v>
      </c>
    </row>
    <row r="4361" spans="1:11" x14ac:dyDescent="0.15">
      <c r="A4361" s="7" t="s">
        <v>2619</v>
      </c>
      <c r="B4361" s="66">
        <v>45645</v>
      </c>
      <c r="C4361" s="113" t="s">
        <v>2880</v>
      </c>
      <c r="D4361" s="126"/>
      <c r="E4361" s="91">
        <v>14.4</v>
      </c>
      <c r="F4361" s="91">
        <v>0</v>
      </c>
      <c r="G4361" s="92">
        <f t="shared" si="223"/>
        <v>228051.92999999804</v>
      </c>
      <c r="H4361" s="170"/>
      <c r="I4361" s="94">
        <f t="shared" si="225"/>
        <v>-14.4</v>
      </c>
      <c r="J4361" s="115">
        <f t="shared" si="224"/>
        <v>45657</v>
      </c>
      <c r="K4361" s="116" t="s">
        <v>1876</v>
      </c>
    </row>
    <row r="4362" spans="1:11" x14ac:dyDescent="0.15">
      <c r="A4362" s="7" t="s">
        <v>2619</v>
      </c>
      <c r="B4362" s="66">
        <v>45645</v>
      </c>
      <c r="C4362" s="113" t="s">
        <v>2880</v>
      </c>
      <c r="D4362" s="126"/>
      <c r="E4362" s="91">
        <v>14.4</v>
      </c>
      <c r="F4362" s="91">
        <v>0</v>
      </c>
      <c r="G4362" s="92">
        <f t="shared" si="223"/>
        <v>228037.52999999805</v>
      </c>
      <c r="H4362" s="170"/>
      <c r="I4362" s="94">
        <f t="shared" si="225"/>
        <v>-14.4</v>
      </c>
      <c r="J4362" s="115">
        <f t="shared" si="224"/>
        <v>45657</v>
      </c>
      <c r="K4362" s="116" t="s">
        <v>1876</v>
      </c>
    </row>
    <row r="4363" spans="1:11" x14ac:dyDescent="0.15">
      <c r="A4363" s="7" t="s">
        <v>2619</v>
      </c>
      <c r="B4363" s="66">
        <v>45645</v>
      </c>
      <c r="C4363" s="113" t="s">
        <v>2880</v>
      </c>
      <c r="D4363" s="126"/>
      <c r="E4363" s="91">
        <v>16.739999999999998</v>
      </c>
      <c r="F4363" s="91">
        <v>0</v>
      </c>
      <c r="G4363" s="92">
        <f t="shared" si="223"/>
        <v>228020.78999999806</v>
      </c>
      <c r="H4363" s="170"/>
      <c r="I4363" s="94">
        <f t="shared" si="225"/>
        <v>-16.739999999999998</v>
      </c>
      <c r="J4363" s="115">
        <f t="shared" si="224"/>
        <v>45657</v>
      </c>
      <c r="K4363" s="116" t="s">
        <v>1876</v>
      </c>
    </row>
    <row r="4364" spans="1:11" x14ac:dyDescent="0.15">
      <c r="A4364" s="7" t="s">
        <v>2619</v>
      </c>
      <c r="B4364" s="66">
        <v>45645</v>
      </c>
      <c r="C4364" s="113" t="s">
        <v>2880</v>
      </c>
      <c r="D4364" s="126"/>
      <c r="E4364" s="91">
        <v>16.739999999999998</v>
      </c>
      <c r="F4364" s="91">
        <v>0</v>
      </c>
      <c r="G4364" s="92">
        <f t="shared" si="223"/>
        <v>228004.04999999807</v>
      </c>
      <c r="H4364" s="170"/>
      <c r="I4364" s="94">
        <f t="shared" si="225"/>
        <v>-16.739999999999998</v>
      </c>
      <c r="J4364" s="115">
        <f t="shared" si="224"/>
        <v>45657</v>
      </c>
      <c r="K4364" s="116" t="s">
        <v>1876</v>
      </c>
    </row>
    <row r="4365" spans="1:11" x14ac:dyDescent="0.15">
      <c r="A4365" s="7" t="s">
        <v>2619</v>
      </c>
      <c r="B4365" s="66">
        <v>45645</v>
      </c>
      <c r="C4365" s="113" t="s">
        <v>2880</v>
      </c>
      <c r="D4365" s="126"/>
      <c r="E4365" s="91">
        <v>16.739999999999998</v>
      </c>
      <c r="F4365" s="91">
        <v>0</v>
      </c>
      <c r="G4365" s="92">
        <f t="shared" si="223"/>
        <v>227987.30999999808</v>
      </c>
      <c r="H4365" s="170"/>
      <c r="I4365" s="94">
        <f t="shared" si="225"/>
        <v>-16.739999999999998</v>
      </c>
      <c r="J4365" s="115">
        <f t="shared" si="224"/>
        <v>45657</v>
      </c>
      <c r="K4365" s="116" t="s">
        <v>1876</v>
      </c>
    </row>
    <row r="4366" spans="1:11" x14ac:dyDescent="0.15">
      <c r="A4366" s="7" t="s">
        <v>2619</v>
      </c>
      <c r="B4366" s="66">
        <v>45645</v>
      </c>
      <c r="C4366" s="113" t="s">
        <v>2880</v>
      </c>
      <c r="D4366" s="126"/>
      <c r="E4366" s="91">
        <v>17.28</v>
      </c>
      <c r="F4366" s="91">
        <v>0</v>
      </c>
      <c r="G4366" s="92">
        <f t="shared" si="223"/>
        <v>227970.02999999808</v>
      </c>
      <c r="H4366" s="170"/>
      <c r="I4366" s="94">
        <f t="shared" si="225"/>
        <v>-17.28</v>
      </c>
      <c r="J4366" s="115">
        <f t="shared" si="224"/>
        <v>45657</v>
      </c>
      <c r="K4366" s="116" t="s">
        <v>1876</v>
      </c>
    </row>
    <row r="4367" spans="1:11" x14ac:dyDescent="0.15">
      <c r="A4367" s="7" t="s">
        <v>2619</v>
      </c>
      <c r="B4367" s="66">
        <v>45645</v>
      </c>
      <c r="C4367" s="113" t="s">
        <v>2880</v>
      </c>
      <c r="D4367" s="126"/>
      <c r="E4367" s="91">
        <v>17.28</v>
      </c>
      <c r="F4367" s="91">
        <v>0</v>
      </c>
      <c r="G4367" s="92">
        <f t="shared" si="223"/>
        <v>227952.74999999808</v>
      </c>
      <c r="H4367" s="170"/>
      <c r="I4367" s="94">
        <f t="shared" si="225"/>
        <v>-17.28</v>
      </c>
      <c r="J4367" s="115">
        <f t="shared" si="224"/>
        <v>45657</v>
      </c>
      <c r="K4367" s="116" t="s">
        <v>1876</v>
      </c>
    </row>
    <row r="4368" spans="1:11" x14ac:dyDescent="0.15">
      <c r="A4368" s="7" t="s">
        <v>2619</v>
      </c>
      <c r="B4368" s="66">
        <v>45645</v>
      </c>
      <c r="C4368" s="113" t="s">
        <v>2880</v>
      </c>
      <c r="D4368" s="126"/>
      <c r="E4368" s="91">
        <v>17.28</v>
      </c>
      <c r="F4368" s="91">
        <v>0</v>
      </c>
      <c r="G4368" s="92">
        <f t="shared" si="223"/>
        <v>227935.46999999808</v>
      </c>
      <c r="H4368" s="170"/>
      <c r="I4368" s="94">
        <f t="shared" si="225"/>
        <v>-17.28</v>
      </c>
      <c r="J4368" s="115">
        <f t="shared" si="224"/>
        <v>45657</v>
      </c>
      <c r="K4368" s="116" t="s">
        <v>1876</v>
      </c>
    </row>
    <row r="4369" spans="1:11" x14ac:dyDescent="0.15">
      <c r="A4369" s="7" t="s">
        <v>2619</v>
      </c>
      <c r="B4369" s="66">
        <v>45645</v>
      </c>
      <c r="C4369" s="113" t="s">
        <v>2880</v>
      </c>
      <c r="D4369" s="126"/>
      <c r="E4369" s="91">
        <v>17.28</v>
      </c>
      <c r="F4369" s="91">
        <v>0</v>
      </c>
      <c r="G4369" s="92">
        <f t="shared" si="223"/>
        <v>227918.18999999808</v>
      </c>
      <c r="H4369" s="170"/>
      <c r="I4369" s="94">
        <f t="shared" si="225"/>
        <v>-17.28</v>
      </c>
      <c r="J4369" s="115">
        <f t="shared" si="224"/>
        <v>45657</v>
      </c>
      <c r="K4369" s="116" t="s">
        <v>1876</v>
      </c>
    </row>
    <row r="4370" spans="1:11" x14ac:dyDescent="0.15">
      <c r="A4370" s="7" t="s">
        <v>2619</v>
      </c>
      <c r="B4370" s="66">
        <v>45645</v>
      </c>
      <c r="C4370" s="113" t="s">
        <v>2880</v>
      </c>
      <c r="D4370" s="126"/>
      <c r="E4370" s="91">
        <v>17.28</v>
      </c>
      <c r="F4370" s="91">
        <v>0</v>
      </c>
      <c r="G4370" s="92">
        <f t="shared" si="223"/>
        <v>227900.90999999808</v>
      </c>
      <c r="H4370" s="170"/>
      <c r="I4370" s="94">
        <f t="shared" si="225"/>
        <v>-17.28</v>
      </c>
      <c r="J4370" s="115">
        <f t="shared" si="224"/>
        <v>45657</v>
      </c>
      <c r="K4370" s="116" t="s">
        <v>1876</v>
      </c>
    </row>
    <row r="4371" spans="1:11" x14ac:dyDescent="0.15">
      <c r="A4371" s="7" t="s">
        <v>2619</v>
      </c>
      <c r="B4371" s="66">
        <v>45645</v>
      </c>
      <c r="C4371" s="113" t="s">
        <v>2880</v>
      </c>
      <c r="D4371" s="126"/>
      <c r="E4371" s="91">
        <v>17.28</v>
      </c>
      <c r="F4371" s="91">
        <v>0</v>
      </c>
      <c r="G4371" s="92">
        <f t="shared" si="223"/>
        <v>227883.62999999808</v>
      </c>
      <c r="H4371" s="170"/>
      <c r="I4371" s="94">
        <f t="shared" si="225"/>
        <v>-17.28</v>
      </c>
      <c r="J4371" s="115">
        <f t="shared" si="224"/>
        <v>45657</v>
      </c>
      <c r="K4371" s="116" t="s">
        <v>1876</v>
      </c>
    </row>
    <row r="4372" spans="1:11" x14ac:dyDescent="0.15">
      <c r="A4372" s="7" t="s">
        <v>2619</v>
      </c>
      <c r="B4372" s="66">
        <v>45645</v>
      </c>
      <c r="C4372" s="113" t="s">
        <v>2880</v>
      </c>
      <c r="D4372" s="126"/>
      <c r="E4372" s="91">
        <v>17.28</v>
      </c>
      <c r="F4372" s="91">
        <v>0</v>
      </c>
      <c r="G4372" s="92">
        <f t="shared" si="223"/>
        <v>227866.34999999808</v>
      </c>
      <c r="H4372" s="170"/>
      <c r="I4372" s="94">
        <f t="shared" si="225"/>
        <v>-17.28</v>
      </c>
      <c r="J4372" s="115">
        <f t="shared" si="224"/>
        <v>45657</v>
      </c>
      <c r="K4372" s="116" t="s">
        <v>1876</v>
      </c>
    </row>
    <row r="4373" spans="1:11" x14ac:dyDescent="0.15">
      <c r="A4373" s="7" t="s">
        <v>2619</v>
      </c>
      <c r="B4373" s="66">
        <v>45645</v>
      </c>
      <c r="C4373" s="113" t="s">
        <v>2880</v>
      </c>
      <c r="D4373" s="126"/>
      <c r="E4373" s="91">
        <v>17.28</v>
      </c>
      <c r="F4373" s="91">
        <v>0</v>
      </c>
      <c r="G4373" s="92">
        <f t="shared" si="223"/>
        <v>227849.06999999809</v>
      </c>
      <c r="H4373" s="170"/>
      <c r="I4373" s="94">
        <f t="shared" si="225"/>
        <v>-17.28</v>
      </c>
      <c r="J4373" s="115">
        <f t="shared" si="224"/>
        <v>45657</v>
      </c>
      <c r="K4373" s="116" t="s">
        <v>1876</v>
      </c>
    </row>
    <row r="4374" spans="1:11" x14ac:dyDescent="0.15">
      <c r="A4374" s="7" t="s">
        <v>2619</v>
      </c>
      <c r="B4374" s="66">
        <v>45645</v>
      </c>
      <c r="C4374" s="113" t="s">
        <v>2880</v>
      </c>
      <c r="D4374" s="126"/>
      <c r="E4374" s="91">
        <v>17.28</v>
      </c>
      <c r="F4374" s="91">
        <v>0</v>
      </c>
      <c r="G4374" s="92">
        <f t="shared" si="223"/>
        <v>227831.78999999809</v>
      </c>
      <c r="H4374" s="170"/>
      <c r="I4374" s="94">
        <f t="shared" si="225"/>
        <v>-17.28</v>
      </c>
      <c r="J4374" s="115">
        <f t="shared" si="224"/>
        <v>45657</v>
      </c>
      <c r="K4374" s="116" t="s">
        <v>1876</v>
      </c>
    </row>
    <row r="4375" spans="1:11" x14ac:dyDescent="0.15">
      <c r="A4375" s="7" t="s">
        <v>2619</v>
      </c>
      <c r="B4375" s="66">
        <v>45645</v>
      </c>
      <c r="C4375" s="113" t="s">
        <v>2880</v>
      </c>
      <c r="D4375" s="126"/>
      <c r="E4375" s="91">
        <v>17.28</v>
      </c>
      <c r="F4375" s="91">
        <v>0</v>
      </c>
      <c r="G4375" s="92">
        <f t="shared" si="223"/>
        <v>227814.50999999809</v>
      </c>
      <c r="H4375" s="170"/>
      <c r="I4375" s="94">
        <f t="shared" si="225"/>
        <v>-17.28</v>
      </c>
      <c r="J4375" s="115">
        <f t="shared" si="224"/>
        <v>45657</v>
      </c>
      <c r="K4375" s="116" t="s">
        <v>1876</v>
      </c>
    </row>
    <row r="4376" spans="1:11" x14ac:dyDescent="0.15">
      <c r="A4376" s="7" t="s">
        <v>2619</v>
      </c>
      <c r="B4376" s="66">
        <v>45645</v>
      </c>
      <c r="C4376" s="113" t="s">
        <v>2880</v>
      </c>
      <c r="D4376" s="126"/>
      <c r="E4376" s="91">
        <v>18</v>
      </c>
      <c r="F4376" s="91">
        <v>0</v>
      </c>
      <c r="G4376" s="92">
        <f t="shared" si="223"/>
        <v>227796.50999999809</v>
      </c>
      <c r="H4376" s="170"/>
      <c r="I4376" s="94">
        <f t="shared" si="225"/>
        <v>-18</v>
      </c>
      <c r="J4376" s="115">
        <f t="shared" si="224"/>
        <v>45657</v>
      </c>
      <c r="K4376" s="116" t="s">
        <v>1876</v>
      </c>
    </row>
    <row r="4377" spans="1:11" x14ac:dyDescent="0.15">
      <c r="A4377" s="7" t="s">
        <v>2619</v>
      </c>
      <c r="B4377" s="66">
        <v>45645</v>
      </c>
      <c r="C4377" s="113" t="s">
        <v>2880</v>
      </c>
      <c r="D4377" s="126"/>
      <c r="E4377" s="91">
        <v>18</v>
      </c>
      <c r="F4377" s="91">
        <v>0</v>
      </c>
      <c r="G4377" s="92">
        <f t="shared" si="223"/>
        <v>227778.50999999809</v>
      </c>
      <c r="H4377" s="170"/>
      <c r="I4377" s="94">
        <f t="shared" si="225"/>
        <v>-18</v>
      </c>
      <c r="J4377" s="115">
        <f t="shared" si="224"/>
        <v>45657</v>
      </c>
      <c r="K4377" s="116" t="s">
        <v>1876</v>
      </c>
    </row>
    <row r="4378" spans="1:11" x14ac:dyDescent="0.15">
      <c r="A4378" s="7" t="s">
        <v>2619</v>
      </c>
      <c r="B4378" s="66">
        <v>45645</v>
      </c>
      <c r="C4378" s="113" t="s">
        <v>2880</v>
      </c>
      <c r="D4378" s="126"/>
      <c r="E4378" s="91">
        <v>18</v>
      </c>
      <c r="F4378" s="91">
        <v>0</v>
      </c>
      <c r="G4378" s="92">
        <f t="shared" si="223"/>
        <v>227760.50999999809</v>
      </c>
      <c r="H4378" s="170"/>
      <c r="I4378" s="94">
        <f t="shared" si="225"/>
        <v>-18</v>
      </c>
      <c r="J4378" s="115">
        <f t="shared" si="224"/>
        <v>45657</v>
      </c>
      <c r="K4378" s="116" t="s">
        <v>1876</v>
      </c>
    </row>
    <row r="4379" spans="1:11" x14ac:dyDescent="0.15">
      <c r="A4379" s="7" t="s">
        <v>2619</v>
      </c>
      <c r="B4379" s="66">
        <v>45645</v>
      </c>
      <c r="C4379" s="113" t="s">
        <v>2880</v>
      </c>
      <c r="D4379" s="126"/>
      <c r="E4379" s="91">
        <v>18</v>
      </c>
      <c r="F4379" s="91">
        <v>0</v>
      </c>
      <c r="G4379" s="92">
        <f t="shared" si="223"/>
        <v>227742.50999999809</v>
      </c>
      <c r="H4379" s="170"/>
      <c r="I4379" s="94">
        <f t="shared" si="225"/>
        <v>-18</v>
      </c>
      <c r="J4379" s="115">
        <f t="shared" si="224"/>
        <v>45657</v>
      </c>
      <c r="K4379" s="116" t="s">
        <v>1876</v>
      </c>
    </row>
    <row r="4380" spans="1:11" x14ac:dyDescent="0.15">
      <c r="A4380" s="7" t="s">
        <v>2619</v>
      </c>
      <c r="B4380" s="66">
        <v>45645</v>
      </c>
      <c r="C4380" s="113" t="s">
        <v>2880</v>
      </c>
      <c r="D4380" s="126"/>
      <c r="E4380" s="91">
        <v>18</v>
      </c>
      <c r="F4380" s="91">
        <v>0</v>
      </c>
      <c r="G4380" s="92">
        <f t="shared" si="223"/>
        <v>227724.50999999809</v>
      </c>
      <c r="H4380" s="170"/>
      <c r="I4380" s="94">
        <f t="shared" si="225"/>
        <v>-18</v>
      </c>
      <c r="J4380" s="115">
        <f t="shared" si="224"/>
        <v>45657</v>
      </c>
      <c r="K4380" s="116" t="s">
        <v>1876</v>
      </c>
    </row>
    <row r="4381" spans="1:11" x14ac:dyDescent="0.15">
      <c r="A4381" s="7" t="s">
        <v>2619</v>
      </c>
      <c r="B4381" s="66">
        <v>45645</v>
      </c>
      <c r="C4381" s="113" t="s">
        <v>2880</v>
      </c>
      <c r="D4381" s="126"/>
      <c r="E4381" s="91">
        <v>18</v>
      </c>
      <c r="F4381" s="91">
        <v>0</v>
      </c>
      <c r="G4381" s="92">
        <f t="shared" si="223"/>
        <v>227706.50999999809</v>
      </c>
      <c r="H4381" s="170"/>
      <c r="I4381" s="94">
        <f t="shared" si="225"/>
        <v>-18</v>
      </c>
      <c r="J4381" s="115">
        <f t="shared" si="224"/>
        <v>45657</v>
      </c>
      <c r="K4381" s="116" t="s">
        <v>1876</v>
      </c>
    </row>
    <row r="4382" spans="1:11" x14ac:dyDescent="0.15">
      <c r="A4382" s="7" t="s">
        <v>2619</v>
      </c>
      <c r="B4382" s="66">
        <v>45645</v>
      </c>
      <c r="C4382" s="113" t="s">
        <v>2880</v>
      </c>
      <c r="D4382" s="126"/>
      <c r="E4382" s="91">
        <v>18</v>
      </c>
      <c r="F4382" s="91">
        <v>0</v>
      </c>
      <c r="G4382" s="92">
        <f t="shared" si="223"/>
        <v>227688.50999999809</v>
      </c>
      <c r="H4382" s="170"/>
      <c r="I4382" s="94">
        <f t="shared" si="225"/>
        <v>-18</v>
      </c>
      <c r="J4382" s="115">
        <f t="shared" si="224"/>
        <v>45657</v>
      </c>
      <c r="K4382" s="116" t="s">
        <v>1876</v>
      </c>
    </row>
    <row r="4383" spans="1:11" x14ac:dyDescent="0.15">
      <c r="A4383" s="7" t="s">
        <v>2619</v>
      </c>
      <c r="B4383" s="66">
        <v>45645</v>
      </c>
      <c r="C4383" s="113" t="s">
        <v>2880</v>
      </c>
      <c r="D4383" s="126"/>
      <c r="E4383" s="91">
        <v>19.98</v>
      </c>
      <c r="F4383" s="91">
        <v>0</v>
      </c>
      <c r="G4383" s="92">
        <f t="shared" si="223"/>
        <v>227668.52999999808</v>
      </c>
      <c r="H4383" s="170"/>
      <c r="I4383" s="94">
        <f t="shared" si="225"/>
        <v>-19.98</v>
      </c>
      <c r="J4383" s="115">
        <f t="shared" si="224"/>
        <v>45657</v>
      </c>
      <c r="K4383" s="116" t="s">
        <v>1876</v>
      </c>
    </row>
    <row r="4384" spans="1:11" x14ac:dyDescent="0.15">
      <c r="A4384" s="7" t="s">
        <v>2619</v>
      </c>
      <c r="B4384" s="66">
        <v>45645</v>
      </c>
      <c r="C4384" s="113" t="s">
        <v>2880</v>
      </c>
      <c r="D4384" s="126"/>
      <c r="E4384" s="91">
        <v>19.98</v>
      </c>
      <c r="F4384" s="91">
        <v>0</v>
      </c>
      <c r="G4384" s="92">
        <f t="shared" si="223"/>
        <v>227648.54999999807</v>
      </c>
      <c r="H4384" s="170"/>
      <c r="I4384" s="94">
        <f t="shared" si="225"/>
        <v>-19.98</v>
      </c>
      <c r="J4384" s="115">
        <f t="shared" si="224"/>
        <v>45657</v>
      </c>
      <c r="K4384" s="116" t="s">
        <v>1876</v>
      </c>
    </row>
    <row r="4385" spans="1:11" x14ac:dyDescent="0.15">
      <c r="A4385" s="7" t="s">
        <v>2619</v>
      </c>
      <c r="B4385" s="66">
        <v>45645</v>
      </c>
      <c r="C4385" s="113" t="s">
        <v>2880</v>
      </c>
      <c r="D4385" s="126"/>
      <c r="E4385" s="91">
        <v>19.98</v>
      </c>
      <c r="F4385" s="91">
        <v>0</v>
      </c>
      <c r="G4385" s="92">
        <f t="shared" si="223"/>
        <v>227628.56999999806</v>
      </c>
      <c r="H4385" s="170"/>
      <c r="I4385" s="94">
        <f t="shared" si="225"/>
        <v>-19.98</v>
      </c>
      <c r="J4385" s="115">
        <f t="shared" si="224"/>
        <v>45657</v>
      </c>
      <c r="K4385" s="116" t="s">
        <v>1876</v>
      </c>
    </row>
    <row r="4386" spans="1:11" x14ac:dyDescent="0.15">
      <c r="A4386" s="7" t="s">
        <v>2619</v>
      </c>
      <c r="B4386" s="66">
        <v>45645</v>
      </c>
      <c r="C4386" s="113" t="s">
        <v>2880</v>
      </c>
      <c r="D4386" s="126"/>
      <c r="E4386" s="91">
        <v>20.239999999999998</v>
      </c>
      <c r="F4386" s="91">
        <v>0</v>
      </c>
      <c r="G4386" s="92">
        <f t="shared" si="223"/>
        <v>227608.32999999807</v>
      </c>
      <c r="H4386" s="170"/>
      <c r="I4386" s="94">
        <f t="shared" si="225"/>
        <v>-20.239999999999998</v>
      </c>
      <c r="J4386" s="115">
        <f t="shared" si="224"/>
        <v>45657</v>
      </c>
      <c r="K4386" s="116" t="s">
        <v>1876</v>
      </c>
    </row>
    <row r="4387" spans="1:11" x14ac:dyDescent="0.15">
      <c r="A4387" s="7" t="s">
        <v>2619</v>
      </c>
      <c r="B4387" s="66">
        <v>45645</v>
      </c>
      <c r="C4387" s="113" t="s">
        <v>2880</v>
      </c>
      <c r="D4387" s="126"/>
      <c r="E4387" s="91">
        <v>20.239999999999998</v>
      </c>
      <c r="F4387" s="91">
        <v>0</v>
      </c>
      <c r="G4387" s="92">
        <f t="shared" si="223"/>
        <v>227588.08999999808</v>
      </c>
      <c r="H4387" s="170"/>
      <c r="I4387" s="94">
        <f t="shared" si="225"/>
        <v>-20.239999999999998</v>
      </c>
      <c r="J4387" s="115">
        <f t="shared" si="224"/>
        <v>45657</v>
      </c>
      <c r="K4387" s="116" t="s">
        <v>1876</v>
      </c>
    </row>
    <row r="4388" spans="1:11" x14ac:dyDescent="0.15">
      <c r="A4388" s="7" t="s">
        <v>2619</v>
      </c>
      <c r="B4388" s="66">
        <v>45645</v>
      </c>
      <c r="C4388" s="113" t="s">
        <v>2880</v>
      </c>
      <c r="D4388" s="126"/>
      <c r="E4388" s="91">
        <v>20.3</v>
      </c>
      <c r="F4388" s="91">
        <v>0</v>
      </c>
      <c r="G4388" s="92">
        <f t="shared" si="223"/>
        <v>227567.78999999809</v>
      </c>
      <c r="H4388" s="170"/>
      <c r="I4388" s="94">
        <f t="shared" si="225"/>
        <v>-20.3</v>
      </c>
      <c r="J4388" s="115">
        <f t="shared" si="224"/>
        <v>45657</v>
      </c>
      <c r="K4388" s="116" t="s">
        <v>1876</v>
      </c>
    </row>
    <row r="4389" spans="1:11" x14ac:dyDescent="0.15">
      <c r="A4389" s="7" t="s">
        <v>2619</v>
      </c>
      <c r="B4389" s="66">
        <v>45645</v>
      </c>
      <c r="C4389" s="113" t="s">
        <v>2880</v>
      </c>
      <c r="D4389" s="126"/>
      <c r="E4389" s="91">
        <v>20.3</v>
      </c>
      <c r="F4389" s="91">
        <v>0</v>
      </c>
      <c r="G4389" s="92">
        <f t="shared" si="223"/>
        <v>227547.4899999981</v>
      </c>
      <c r="H4389" s="170"/>
      <c r="I4389" s="94">
        <f t="shared" si="225"/>
        <v>-20.3</v>
      </c>
      <c r="J4389" s="115">
        <f t="shared" si="224"/>
        <v>45657</v>
      </c>
      <c r="K4389" s="116" t="s">
        <v>1876</v>
      </c>
    </row>
    <row r="4390" spans="1:11" x14ac:dyDescent="0.15">
      <c r="A4390" s="7" t="s">
        <v>2619</v>
      </c>
      <c r="B4390" s="66">
        <v>45645</v>
      </c>
      <c r="C4390" s="113" t="s">
        <v>2880</v>
      </c>
      <c r="D4390" s="126"/>
      <c r="E4390" s="91">
        <v>20.3</v>
      </c>
      <c r="F4390" s="91">
        <v>0</v>
      </c>
      <c r="G4390" s="92">
        <f t="shared" si="223"/>
        <v>227527.18999999811</v>
      </c>
      <c r="H4390" s="170"/>
      <c r="I4390" s="94">
        <f t="shared" si="225"/>
        <v>-20.3</v>
      </c>
      <c r="J4390" s="115">
        <f t="shared" si="224"/>
        <v>45657</v>
      </c>
      <c r="K4390" s="116" t="s">
        <v>1876</v>
      </c>
    </row>
    <row r="4391" spans="1:11" x14ac:dyDescent="0.15">
      <c r="A4391" s="7" t="s">
        <v>2619</v>
      </c>
      <c r="B4391" s="66">
        <v>45645</v>
      </c>
      <c r="C4391" s="113" t="s">
        <v>2880</v>
      </c>
      <c r="D4391" s="126"/>
      <c r="E4391" s="91">
        <v>20.3</v>
      </c>
      <c r="F4391" s="91">
        <v>0</v>
      </c>
      <c r="G4391" s="92">
        <f t="shared" si="223"/>
        <v>227506.88999999812</v>
      </c>
      <c r="H4391" s="170"/>
      <c r="I4391" s="94">
        <f t="shared" si="225"/>
        <v>-20.3</v>
      </c>
      <c r="J4391" s="115">
        <f t="shared" si="224"/>
        <v>45657</v>
      </c>
      <c r="K4391" s="116" t="s">
        <v>1876</v>
      </c>
    </row>
    <row r="4392" spans="1:11" x14ac:dyDescent="0.15">
      <c r="A4392" s="7" t="s">
        <v>2619</v>
      </c>
      <c r="B4392" s="66">
        <v>45645</v>
      </c>
      <c r="C4392" s="113" t="s">
        <v>2880</v>
      </c>
      <c r="D4392" s="126"/>
      <c r="E4392" s="91">
        <v>21.6</v>
      </c>
      <c r="F4392" s="91">
        <v>0</v>
      </c>
      <c r="G4392" s="92">
        <f t="shared" ref="G4392:G4455" si="226">G4391+F4392-E4392</f>
        <v>227485.28999999812</v>
      </c>
      <c r="H4392" s="170"/>
      <c r="I4392" s="94">
        <f t="shared" si="225"/>
        <v>-21.6</v>
      </c>
      <c r="J4392" s="115">
        <f t="shared" ref="J4392:J4455" si="227">EOMONTH(B4392,0)</f>
        <v>45657</v>
      </c>
      <c r="K4392" s="116" t="s">
        <v>1876</v>
      </c>
    </row>
    <row r="4393" spans="1:11" x14ac:dyDescent="0.15">
      <c r="A4393" s="7" t="s">
        <v>2619</v>
      </c>
      <c r="B4393" s="66">
        <v>45645</v>
      </c>
      <c r="C4393" s="113" t="s">
        <v>2880</v>
      </c>
      <c r="D4393" s="126"/>
      <c r="E4393" s="91">
        <v>21.6</v>
      </c>
      <c r="F4393" s="91">
        <v>0</v>
      </c>
      <c r="G4393" s="92">
        <f t="shared" si="226"/>
        <v>227463.68999999811</v>
      </c>
      <c r="H4393" s="170"/>
      <c r="I4393" s="94">
        <f t="shared" si="225"/>
        <v>-21.6</v>
      </c>
      <c r="J4393" s="115">
        <f t="shared" si="227"/>
        <v>45657</v>
      </c>
      <c r="K4393" s="116" t="s">
        <v>1876</v>
      </c>
    </row>
    <row r="4394" spans="1:11" x14ac:dyDescent="0.15">
      <c r="A4394" s="7" t="s">
        <v>2619</v>
      </c>
      <c r="B4394" s="66">
        <v>45645</v>
      </c>
      <c r="C4394" s="113" t="s">
        <v>2880</v>
      </c>
      <c r="D4394" s="126"/>
      <c r="E4394" s="91">
        <v>21.6</v>
      </c>
      <c r="F4394" s="91">
        <v>0</v>
      </c>
      <c r="G4394" s="92">
        <f t="shared" si="226"/>
        <v>227442.0899999981</v>
      </c>
      <c r="H4394" s="170"/>
      <c r="I4394" s="94">
        <f t="shared" si="225"/>
        <v>-21.6</v>
      </c>
      <c r="J4394" s="115">
        <f t="shared" si="227"/>
        <v>45657</v>
      </c>
      <c r="K4394" s="116" t="s">
        <v>1876</v>
      </c>
    </row>
    <row r="4395" spans="1:11" x14ac:dyDescent="0.15">
      <c r="A4395" s="7" t="s">
        <v>2619</v>
      </c>
      <c r="B4395" s="66">
        <v>45645</v>
      </c>
      <c r="C4395" s="113" t="s">
        <v>2880</v>
      </c>
      <c r="D4395" s="126"/>
      <c r="E4395" s="91">
        <v>21.6</v>
      </c>
      <c r="F4395" s="91">
        <v>0</v>
      </c>
      <c r="G4395" s="92">
        <f t="shared" si="226"/>
        <v>227420.4899999981</v>
      </c>
      <c r="H4395" s="170"/>
      <c r="I4395" s="94">
        <f t="shared" si="225"/>
        <v>-21.6</v>
      </c>
      <c r="J4395" s="115">
        <f t="shared" si="227"/>
        <v>45657</v>
      </c>
      <c r="K4395" s="116" t="s">
        <v>1876</v>
      </c>
    </row>
    <row r="4396" spans="1:11" x14ac:dyDescent="0.15">
      <c r="A4396" s="7" t="s">
        <v>2619</v>
      </c>
      <c r="B4396" s="66">
        <v>45645</v>
      </c>
      <c r="C4396" s="113" t="s">
        <v>2880</v>
      </c>
      <c r="D4396" s="126"/>
      <c r="E4396" s="91">
        <v>21.6</v>
      </c>
      <c r="F4396" s="91">
        <v>0</v>
      </c>
      <c r="G4396" s="92">
        <f t="shared" si="226"/>
        <v>227398.88999999809</v>
      </c>
      <c r="H4396" s="170"/>
      <c r="I4396" s="94">
        <f t="shared" si="225"/>
        <v>-21.6</v>
      </c>
      <c r="J4396" s="115">
        <f t="shared" si="227"/>
        <v>45657</v>
      </c>
      <c r="K4396" s="116" t="s">
        <v>1876</v>
      </c>
    </row>
    <row r="4397" spans="1:11" x14ac:dyDescent="0.15">
      <c r="A4397" s="7" t="s">
        <v>2619</v>
      </c>
      <c r="B4397" s="66">
        <v>45645</v>
      </c>
      <c r="C4397" s="113" t="s">
        <v>2880</v>
      </c>
      <c r="D4397" s="126"/>
      <c r="E4397" s="91">
        <v>21.6</v>
      </c>
      <c r="F4397" s="91">
        <v>0</v>
      </c>
      <c r="G4397" s="92">
        <f t="shared" si="226"/>
        <v>227377.28999999809</v>
      </c>
      <c r="H4397" s="170"/>
      <c r="I4397" s="94">
        <f t="shared" si="225"/>
        <v>-21.6</v>
      </c>
      <c r="J4397" s="115">
        <f t="shared" si="227"/>
        <v>45657</v>
      </c>
      <c r="K4397" s="116" t="s">
        <v>1876</v>
      </c>
    </row>
    <row r="4398" spans="1:11" x14ac:dyDescent="0.15">
      <c r="A4398" s="7" t="s">
        <v>2619</v>
      </c>
      <c r="B4398" s="66">
        <v>45645</v>
      </c>
      <c r="C4398" s="113" t="s">
        <v>2880</v>
      </c>
      <c r="D4398" s="126"/>
      <c r="E4398" s="91">
        <v>21.6</v>
      </c>
      <c r="F4398" s="91">
        <v>0</v>
      </c>
      <c r="G4398" s="92">
        <f t="shared" si="226"/>
        <v>227355.68999999808</v>
      </c>
      <c r="H4398" s="170"/>
      <c r="I4398" s="94">
        <f t="shared" si="225"/>
        <v>-21.6</v>
      </c>
      <c r="J4398" s="115">
        <f t="shared" si="227"/>
        <v>45657</v>
      </c>
      <c r="K4398" s="116" t="s">
        <v>1876</v>
      </c>
    </row>
    <row r="4399" spans="1:11" x14ac:dyDescent="0.15">
      <c r="A4399" s="7" t="s">
        <v>2619</v>
      </c>
      <c r="B4399" s="66">
        <v>45645</v>
      </c>
      <c r="C4399" s="113" t="s">
        <v>2880</v>
      </c>
      <c r="D4399" s="126"/>
      <c r="E4399" s="91">
        <v>21.65</v>
      </c>
      <c r="F4399" s="91">
        <v>0</v>
      </c>
      <c r="G4399" s="92">
        <f t="shared" si="226"/>
        <v>227334.03999999809</v>
      </c>
      <c r="H4399" s="170"/>
      <c r="I4399" s="94">
        <f t="shared" si="225"/>
        <v>-21.65</v>
      </c>
      <c r="J4399" s="115">
        <f t="shared" si="227"/>
        <v>45657</v>
      </c>
      <c r="K4399" s="116" t="s">
        <v>1876</v>
      </c>
    </row>
    <row r="4400" spans="1:11" x14ac:dyDescent="0.15">
      <c r="A4400" s="7" t="s">
        <v>2619</v>
      </c>
      <c r="B4400" s="66">
        <v>45645</v>
      </c>
      <c r="C4400" s="113" t="s">
        <v>2880</v>
      </c>
      <c r="D4400" s="126"/>
      <c r="E4400" s="91">
        <v>21.65</v>
      </c>
      <c r="F4400" s="91">
        <v>0</v>
      </c>
      <c r="G4400" s="92">
        <f t="shared" si="226"/>
        <v>227312.38999999809</v>
      </c>
      <c r="H4400" s="170"/>
      <c r="I4400" s="94">
        <f t="shared" si="225"/>
        <v>-21.65</v>
      </c>
      <c r="J4400" s="115">
        <f t="shared" si="227"/>
        <v>45657</v>
      </c>
      <c r="K4400" s="116" t="s">
        <v>1876</v>
      </c>
    </row>
    <row r="4401" spans="1:11" x14ac:dyDescent="0.15">
      <c r="A4401" s="7" t="s">
        <v>2619</v>
      </c>
      <c r="B4401" s="66">
        <v>45645</v>
      </c>
      <c r="C4401" s="113" t="s">
        <v>2880</v>
      </c>
      <c r="D4401" s="126"/>
      <c r="E4401" s="91">
        <v>22.78</v>
      </c>
      <c r="F4401" s="91">
        <v>0</v>
      </c>
      <c r="G4401" s="92">
        <f t="shared" si="226"/>
        <v>227289.60999999809</v>
      </c>
      <c r="H4401" s="170"/>
      <c r="I4401" s="94">
        <f t="shared" si="225"/>
        <v>-22.78</v>
      </c>
      <c r="J4401" s="115">
        <f t="shared" si="227"/>
        <v>45657</v>
      </c>
      <c r="K4401" s="116" t="s">
        <v>1876</v>
      </c>
    </row>
    <row r="4402" spans="1:11" x14ac:dyDescent="0.15">
      <c r="A4402" s="7" t="s">
        <v>2619</v>
      </c>
      <c r="B4402" s="66">
        <v>45645</v>
      </c>
      <c r="C4402" s="113" t="s">
        <v>2880</v>
      </c>
      <c r="D4402" s="126"/>
      <c r="E4402" s="91">
        <v>22.78</v>
      </c>
      <c r="F4402" s="91">
        <v>0</v>
      </c>
      <c r="G4402" s="92">
        <f t="shared" si="226"/>
        <v>227266.8299999981</v>
      </c>
      <c r="H4402" s="170"/>
      <c r="I4402" s="94">
        <f t="shared" si="225"/>
        <v>-22.78</v>
      </c>
      <c r="J4402" s="115">
        <f t="shared" si="227"/>
        <v>45657</v>
      </c>
      <c r="K4402" s="116" t="s">
        <v>1876</v>
      </c>
    </row>
    <row r="4403" spans="1:11" x14ac:dyDescent="0.15">
      <c r="A4403" s="7" t="s">
        <v>2619</v>
      </c>
      <c r="B4403" s="66">
        <v>45645</v>
      </c>
      <c r="C4403" s="113" t="s">
        <v>2880</v>
      </c>
      <c r="D4403" s="126"/>
      <c r="E4403" s="91">
        <v>22.78</v>
      </c>
      <c r="F4403" s="91">
        <v>0</v>
      </c>
      <c r="G4403" s="92">
        <f t="shared" si="226"/>
        <v>227244.0499999981</v>
      </c>
      <c r="H4403" s="170"/>
      <c r="I4403" s="94">
        <f t="shared" si="225"/>
        <v>-22.78</v>
      </c>
      <c r="J4403" s="115">
        <f t="shared" si="227"/>
        <v>45657</v>
      </c>
      <c r="K4403" s="116" t="s">
        <v>1876</v>
      </c>
    </row>
    <row r="4404" spans="1:11" x14ac:dyDescent="0.15">
      <c r="A4404" s="7" t="s">
        <v>2619</v>
      </c>
      <c r="B4404" s="66">
        <v>45645</v>
      </c>
      <c r="C4404" s="113" t="s">
        <v>2880</v>
      </c>
      <c r="D4404" s="126"/>
      <c r="E4404" s="91">
        <v>22.78</v>
      </c>
      <c r="F4404" s="91">
        <v>0</v>
      </c>
      <c r="G4404" s="92">
        <f t="shared" si="226"/>
        <v>227221.2699999981</v>
      </c>
      <c r="H4404" s="170"/>
      <c r="I4404" s="94">
        <f t="shared" si="225"/>
        <v>-22.78</v>
      </c>
      <c r="J4404" s="115">
        <f t="shared" si="227"/>
        <v>45657</v>
      </c>
      <c r="K4404" s="116" t="s">
        <v>1876</v>
      </c>
    </row>
    <row r="4405" spans="1:11" x14ac:dyDescent="0.15">
      <c r="A4405" s="7" t="s">
        <v>2619</v>
      </c>
      <c r="B4405" s="66">
        <v>45645</v>
      </c>
      <c r="C4405" s="113" t="s">
        <v>2880</v>
      </c>
      <c r="D4405" s="126"/>
      <c r="E4405" s="91">
        <v>22.78</v>
      </c>
      <c r="F4405" s="91">
        <v>0</v>
      </c>
      <c r="G4405" s="92">
        <f t="shared" si="226"/>
        <v>227198.4899999981</v>
      </c>
      <c r="H4405" s="170"/>
      <c r="I4405" s="94">
        <f t="shared" si="225"/>
        <v>-22.78</v>
      </c>
      <c r="J4405" s="115">
        <f t="shared" si="227"/>
        <v>45657</v>
      </c>
      <c r="K4405" s="116" t="s">
        <v>1876</v>
      </c>
    </row>
    <row r="4406" spans="1:11" x14ac:dyDescent="0.15">
      <c r="A4406" s="7" t="s">
        <v>2619</v>
      </c>
      <c r="B4406" s="66">
        <v>45645</v>
      </c>
      <c r="C4406" s="113" t="s">
        <v>2880</v>
      </c>
      <c r="D4406" s="126"/>
      <c r="E4406" s="91">
        <v>22.94</v>
      </c>
      <c r="F4406" s="91">
        <v>0</v>
      </c>
      <c r="G4406" s="92">
        <f t="shared" si="226"/>
        <v>227175.5499999981</v>
      </c>
      <c r="H4406" s="170"/>
      <c r="I4406" s="94">
        <f t="shared" si="225"/>
        <v>-22.94</v>
      </c>
      <c r="J4406" s="115">
        <f t="shared" si="227"/>
        <v>45657</v>
      </c>
      <c r="K4406" s="116" t="s">
        <v>1876</v>
      </c>
    </row>
    <row r="4407" spans="1:11" x14ac:dyDescent="0.15">
      <c r="A4407" s="7" t="s">
        <v>2619</v>
      </c>
      <c r="B4407" s="66">
        <v>45645</v>
      </c>
      <c r="C4407" s="113" t="s">
        <v>2880</v>
      </c>
      <c r="D4407" s="126"/>
      <c r="E4407" s="91">
        <v>22.94</v>
      </c>
      <c r="F4407" s="91">
        <v>0</v>
      </c>
      <c r="G4407" s="92">
        <f t="shared" si="226"/>
        <v>227152.60999999809</v>
      </c>
      <c r="H4407" s="170"/>
      <c r="I4407" s="94">
        <f t="shared" si="225"/>
        <v>-22.94</v>
      </c>
      <c r="J4407" s="115">
        <f t="shared" si="227"/>
        <v>45657</v>
      </c>
      <c r="K4407" s="116" t="s">
        <v>1876</v>
      </c>
    </row>
    <row r="4408" spans="1:11" x14ac:dyDescent="0.15">
      <c r="A4408" s="7" t="s">
        <v>2619</v>
      </c>
      <c r="B4408" s="66">
        <v>45645</v>
      </c>
      <c r="C4408" s="113" t="s">
        <v>2880</v>
      </c>
      <c r="D4408" s="126"/>
      <c r="E4408" s="91">
        <v>22.94</v>
      </c>
      <c r="F4408" s="91">
        <v>0</v>
      </c>
      <c r="G4408" s="92">
        <f t="shared" si="226"/>
        <v>227129.66999999809</v>
      </c>
      <c r="H4408" s="170"/>
      <c r="I4408" s="94">
        <f t="shared" si="225"/>
        <v>-22.94</v>
      </c>
      <c r="J4408" s="115">
        <f t="shared" si="227"/>
        <v>45657</v>
      </c>
      <c r="K4408" s="116" t="s">
        <v>1876</v>
      </c>
    </row>
    <row r="4409" spans="1:11" x14ac:dyDescent="0.15">
      <c r="A4409" s="7" t="s">
        <v>2619</v>
      </c>
      <c r="B4409" s="66">
        <v>45645</v>
      </c>
      <c r="C4409" s="113" t="s">
        <v>2880</v>
      </c>
      <c r="D4409" s="126"/>
      <c r="E4409" s="91">
        <v>27</v>
      </c>
      <c r="F4409" s="91">
        <v>0</v>
      </c>
      <c r="G4409" s="92">
        <f t="shared" si="226"/>
        <v>227102.66999999809</v>
      </c>
      <c r="H4409" s="170"/>
      <c r="I4409" s="94">
        <f t="shared" si="225"/>
        <v>-27</v>
      </c>
      <c r="J4409" s="115">
        <f t="shared" si="227"/>
        <v>45657</v>
      </c>
      <c r="K4409" s="116" t="s">
        <v>1876</v>
      </c>
    </row>
    <row r="4410" spans="1:11" x14ac:dyDescent="0.15">
      <c r="A4410" s="7" t="s">
        <v>2619</v>
      </c>
      <c r="B4410" s="66">
        <v>45645</v>
      </c>
      <c r="C4410" s="113" t="s">
        <v>2880</v>
      </c>
      <c r="D4410" s="126"/>
      <c r="E4410" s="91">
        <v>27</v>
      </c>
      <c r="F4410" s="91">
        <v>0</v>
      </c>
      <c r="G4410" s="92">
        <f t="shared" si="226"/>
        <v>227075.66999999809</v>
      </c>
      <c r="H4410" s="170"/>
      <c r="I4410" s="94">
        <f t="shared" si="225"/>
        <v>-27</v>
      </c>
      <c r="J4410" s="115">
        <f t="shared" si="227"/>
        <v>45657</v>
      </c>
      <c r="K4410" s="116" t="s">
        <v>1876</v>
      </c>
    </row>
    <row r="4411" spans="1:11" x14ac:dyDescent="0.15">
      <c r="A4411" s="7" t="s">
        <v>2619</v>
      </c>
      <c r="B4411" s="66">
        <v>45645</v>
      </c>
      <c r="C4411" s="113" t="s">
        <v>2880</v>
      </c>
      <c r="D4411" s="126"/>
      <c r="E4411" s="91">
        <v>27</v>
      </c>
      <c r="F4411" s="91">
        <v>0</v>
      </c>
      <c r="G4411" s="92">
        <f t="shared" si="226"/>
        <v>227048.66999999809</v>
      </c>
      <c r="H4411" s="170"/>
      <c r="I4411" s="94">
        <f t="shared" si="225"/>
        <v>-27</v>
      </c>
      <c r="J4411" s="115">
        <f t="shared" si="227"/>
        <v>45657</v>
      </c>
      <c r="K4411" s="116" t="s">
        <v>1876</v>
      </c>
    </row>
    <row r="4412" spans="1:11" x14ac:dyDescent="0.15">
      <c r="A4412" s="7" t="s">
        <v>2619</v>
      </c>
      <c r="B4412" s="66">
        <v>45645</v>
      </c>
      <c r="C4412" s="113" t="s">
        <v>2880</v>
      </c>
      <c r="D4412" s="126"/>
      <c r="E4412" s="91">
        <v>27</v>
      </c>
      <c r="F4412" s="91">
        <v>0</v>
      </c>
      <c r="G4412" s="92">
        <f t="shared" si="226"/>
        <v>227021.66999999809</v>
      </c>
      <c r="H4412" s="170"/>
      <c r="I4412" s="94">
        <f t="shared" si="225"/>
        <v>-27</v>
      </c>
      <c r="J4412" s="115">
        <f t="shared" si="227"/>
        <v>45657</v>
      </c>
      <c r="K4412" s="116" t="s">
        <v>1876</v>
      </c>
    </row>
    <row r="4413" spans="1:11" x14ac:dyDescent="0.15">
      <c r="A4413" s="7" t="s">
        <v>2619</v>
      </c>
      <c r="B4413" s="66">
        <v>45645</v>
      </c>
      <c r="C4413" s="113" t="s">
        <v>2880</v>
      </c>
      <c r="D4413" s="126"/>
      <c r="E4413" s="91">
        <v>27</v>
      </c>
      <c r="F4413" s="91">
        <v>0</v>
      </c>
      <c r="G4413" s="92">
        <f t="shared" si="226"/>
        <v>226994.66999999809</v>
      </c>
      <c r="H4413" s="170"/>
      <c r="I4413" s="94">
        <f t="shared" si="225"/>
        <v>-27</v>
      </c>
      <c r="J4413" s="115">
        <f t="shared" si="227"/>
        <v>45657</v>
      </c>
      <c r="K4413" s="116" t="s">
        <v>1876</v>
      </c>
    </row>
    <row r="4414" spans="1:11" x14ac:dyDescent="0.15">
      <c r="A4414" s="7" t="s">
        <v>2619</v>
      </c>
      <c r="B4414" s="66">
        <v>45645</v>
      </c>
      <c r="C4414" s="113" t="s">
        <v>2880</v>
      </c>
      <c r="D4414" s="126"/>
      <c r="E4414" s="91">
        <v>27</v>
      </c>
      <c r="F4414" s="91">
        <v>0</v>
      </c>
      <c r="G4414" s="92">
        <f t="shared" si="226"/>
        <v>226967.66999999809</v>
      </c>
      <c r="H4414" s="170"/>
      <c r="I4414" s="94">
        <f t="shared" si="225"/>
        <v>-27</v>
      </c>
      <c r="J4414" s="115">
        <f t="shared" si="227"/>
        <v>45657</v>
      </c>
      <c r="K4414" s="116" t="s">
        <v>1876</v>
      </c>
    </row>
    <row r="4415" spans="1:11" x14ac:dyDescent="0.15">
      <c r="A4415" s="7" t="s">
        <v>2619</v>
      </c>
      <c r="B4415" s="66">
        <v>45645</v>
      </c>
      <c r="C4415" s="113" t="s">
        <v>2880</v>
      </c>
      <c r="D4415" s="126"/>
      <c r="E4415" s="91">
        <v>27</v>
      </c>
      <c r="F4415" s="91">
        <v>0</v>
      </c>
      <c r="G4415" s="92">
        <f t="shared" si="226"/>
        <v>226940.66999999809</v>
      </c>
      <c r="H4415" s="170"/>
      <c r="I4415" s="94">
        <f t="shared" si="225"/>
        <v>-27</v>
      </c>
      <c r="J4415" s="115">
        <f t="shared" si="227"/>
        <v>45657</v>
      </c>
      <c r="K4415" s="116" t="s">
        <v>1876</v>
      </c>
    </row>
    <row r="4416" spans="1:11" x14ac:dyDescent="0.15">
      <c r="A4416" s="7" t="s">
        <v>2619</v>
      </c>
      <c r="B4416" s="66">
        <v>45645</v>
      </c>
      <c r="C4416" s="113" t="s">
        <v>2880</v>
      </c>
      <c r="D4416" s="126"/>
      <c r="E4416" s="91">
        <v>27</v>
      </c>
      <c r="F4416" s="91">
        <v>0</v>
      </c>
      <c r="G4416" s="92">
        <f t="shared" si="226"/>
        <v>226913.66999999809</v>
      </c>
      <c r="H4416" s="170"/>
      <c r="I4416" s="94">
        <f t="shared" si="225"/>
        <v>-27</v>
      </c>
      <c r="J4416" s="115">
        <f t="shared" si="227"/>
        <v>45657</v>
      </c>
      <c r="K4416" s="116" t="s">
        <v>1876</v>
      </c>
    </row>
    <row r="4417" spans="1:11" x14ac:dyDescent="0.15">
      <c r="A4417" s="7" t="s">
        <v>2619</v>
      </c>
      <c r="B4417" s="66">
        <v>45645</v>
      </c>
      <c r="C4417" s="113" t="s">
        <v>2880</v>
      </c>
      <c r="D4417" s="126"/>
      <c r="E4417" s="91">
        <v>29.88</v>
      </c>
      <c r="F4417" s="91">
        <v>0</v>
      </c>
      <c r="G4417" s="92">
        <f t="shared" si="226"/>
        <v>226883.78999999809</v>
      </c>
      <c r="H4417" s="170"/>
      <c r="I4417" s="94">
        <f t="shared" si="225"/>
        <v>-29.88</v>
      </c>
      <c r="J4417" s="115">
        <f t="shared" si="227"/>
        <v>45657</v>
      </c>
      <c r="K4417" s="116" t="s">
        <v>1876</v>
      </c>
    </row>
    <row r="4418" spans="1:11" x14ac:dyDescent="0.15">
      <c r="A4418" s="7" t="s">
        <v>2619</v>
      </c>
      <c r="B4418" s="66">
        <v>45645</v>
      </c>
      <c r="C4418" s="113" t="s">
        <v>2880</v>
      </c>
      <c r="D4418" s="126"/>
      <c r="E4418" s="91">
        <v>30</v>
      </c>
      <c r="F4418" s="91">
        <v>0</v>
      </c>
      <c r="G4418" s="92">
        <f t="shared" si="226"/>
        <v>226853.78999999809</v>
      </c>
      <c r="H4418" s="170"/>
      <c r="I4418" s="94">
        <f t="shared" si="225"/>
        <v>-30</v>
      </c>
      <c r="J4418" s="115">
        <f t="shared" si="227"/>
        <v>45657</v>
      </c>
      <c r="K4418" s="116" t="s">
        <v>1876</v>
      </c>
    </row>
    <row r="4419" spans="1:11" x14ac:dyDescent="0.15">
      <c r="A4419" s="7" t="s">
        <v>2619</v>
      </c>
      <c r="B4419" s="66">
        <v>45645</v>
      </c>
      <c r="C4419" s="113" t="s">
        <v>2880</v>
      </c>
      <c r="D4419" s="126"/>
      <c r="E4419" s="91">
        <v>31.5</v>
      </c>
      <c r="F4419" s="91">
        <v>0</v>
      </c>
      <c r="G4419" s="92">
        <f t="shared" si="226"/>
        <v>226822.28999999809</v>
      </c>
      <c r="H4419" s="170"/>
      <c r="I4419" s="94">
        <f t="shared" si="225"/>
        <v>-31.5</v>
      </c>
      <c r="J4419" s="115">
        <f t="shared" si="227"/>
        <v>45657</v>
      </c>
      <c r="K4419" s="116" t="s">
        <v>1876</v>
      </c>
    </row>
    <row r="4420" spans="1:11" x14ac:dyDescent="0.15">
      <c r="A4420" s="7" t="s">
        <v>2619</v>
      </c>
      <c r="B4420" s="66">
        <v>45645</v>
      </c>
      <c r="C4420" s="113" t="s">
        <v>2880</v>
      </c>
      <c r="D4420" s="126"/>
      <c r="E4420" s="91">
        <v>31.5</v>
      </c>
      <c r="F4420" s="91">
        <v>0</v>
      </c>
      <c r="G4420" s="92">
        <f t="shared" si="226"/>
        <v>226790.78999999809</v>
      </c>
      <c r="H4420" s="170"/>
      <c r="I4420" s="94">
        <f t="shared" si="225"/>
        <v>-31.5</v>
      </c>
      <c r="J4420" s="115">
        <f t="shared" si="227"/>
        <v>45657</v>
      </c>
      <c r="K4420" s="116" t="s">
        <v>1876</v>
      </c>
    </row>
    <row r="4421" spans="1:11" x14ac:dyDescent="0.15">
      <c r="A4421" s="7" t="s">
        <v>2619</v>
      </c>
      <c r="B4421" s="66">
        <v>45645</v>
      </c>
      <c r="C4421" s="113" t="s">
        <v>2880</v>
      </c>
      <c r="D4421" s="126"/>
      <c r="E4421" s="91">
        <v>31.93</v>
      </c>
      <c r="F4421" s="91">
        <v>0</v>
      </c>
      <c r="G4421" s="92">
        <f t="shared" si="226"/>
        <v>226758.85999999809</v>
      </c>
      <c r="H4421" s="170"/>
      <c r="I4421" s="94">
        <f t="shared" si="225"/>
        <v>-31.93</v>
      </c>
      <c r="J4421" s="115">
        <f t="shared" si="227"/>
        <v>45657</v>
      </c>
      <c r="K4421" s="116" t="s">
        <v>1876</v>
      </c>
    </row>
    <row r="4422" spans="1:11" x14ac:dyDescent="0.15">
      <c r="A4422" s="7" t="s">
        <v>2619</v>
      </c>
      <c r="B4422" s="66">
        <v>45645</v>
      </c>
      <c r="C4422" s="113" t="s">
        <v>2880</v>
      </c>
      <c r="D4422" s="126"/>
      <c r="E4422" s="91">
        <v>31.93</v>
      </c>
      <c r="F4422" s="91">
        <v>0</v>
      </c>
      <c r="G4422" s="92">
        <f t="shared" si="226"/>
        <v>226726.9299999981</v>
      </c>
      <c r="H4422" s="170"/>
      <c r="I4422" s="94">
        <f t="shared" si="225"/>
        <v>-31.93</v>
      </c>
      <c r="J4422" s="115">
        <f t="shared" si="227"/>
        <v>45657</v>
      </c>
      <c r="K4422" s="116" t="s">
        <v>1876</v>
      </c>
    </row>
    <row r="4423" spans="1:11" x14ac:dyDescent="0.15">
      <c r="A4423" s="7" t="s">
        <v>2619</v>
      </c>
      <c r="B4423" s="66">
        <v>45645</v>
      </c>
      <c r="C4423" s="113" t="s">
        <v>2880</v>
      </c>
      <c r="D4423" s="126"/>
      <c r="E4423" s="91">
        <v>32.4</v>
      </c>
      <c r="F4423" s="91">
        <v>0</v>
      </c>
      <c r="G4423" s="92">
        <f t="shared" si="226"/>
        <v>226694.52999999811</v>
      </c>
      <c r="H4423" s="170"/>
      <c r="I4423" s="94">
        <f t="shared" ref="I4423:I4486" si="228">-E4423+F4423</f>
        <v>-32.4</v>
      </c>
      <c r="J4423" s="115">
        <f t="shared" si="227"/>
        <v>45657</v>
      </c>
      <c r="K4423" s="116" t="s">
        <v>1876</v>
      </c>
    </row>
    <row r="4424" spans="1:11" x14ac:dyDescent="0.15">
      <c r="A4424" s="7" t="s">
        <v>2619</v>
      </c>
      <c r="B4424" s="66">
        <v>45645</v>
      </c>
      <c r="C4424" s="113" t="s">
        <v>2880</v>
      </c>
      <c r="D4424" s="126"/>
      <c r="E4424" s="91">
        <v>32.4</v>
      </c>
      <c r="F4424" s="91">
        <v>0</v>
      </c>
      <c r="G4424" s="92">
        <f t="shared" si="226"/>
        <v>226662.12999999811</v>
      </c>
      <c r="H4424" s="170"/>
      <c r="I4424" s="94">
        <f t="shared" si="228"/>
        <v>-32.4</v>
      </c>
      <c r="J4424" s="115">
        <f t="shared" si="227"/>
        <v>45657</v>
      </c>
      <c r="K4424" s="116" t="s">
        <v>1876</v>
      </c>
    </row>
    <row r="4425" spans="1:11" x14ac:dyDescent="0.15">
      <c r="A4425" s="7" t="s">
        <v>2619</v>
      </c>
      <c r="B4425" s="66">
        <v>45645</v>
      </c>
      <c r="C4425" s="113" t="s">
        <v>2880</v>
      </c>
      <c r="D4425" s="126"/>
      <c r="E4425" s="91">
        <v>33.74</v>
      </c>
      <c r="F4425" s="91">
        <v>0</v>
      </c>
      <c r="G4425" s="92">
        <f t="shared" si="226"/>
        <v>226628.38999999812</v>
      </c>
      <c r="H4425" s="170"/>
      <c r="I4425" s="94">
        <f t="shared" si="228"/>
        <v>-33.74</v>
      </c>
      <c r="J4425" s="115">
        <f t="shared" si="227"/>
        <v>45657</v>
      </c>
      <c r="K4425" s="116" t="s">
        <v>1876</v>
      </c>
    </row>
    <row r="4426" spans="1:11" x14ac:dyDescent="0.15">
      <c r="A4426" s="7" t="s">
        <v>2619</v>
      </c>
      <c r="B4426" s="66">
        <v>45645</v>
      </c>
      <c r="C4426" s="113" t="s">
        <v>2880</v>
      </c>
      <c r="D4426" s="126"/>
      <c r="E4426" s="91">
        <v>33.74</v>
      </c>
      <c r="F4426" s="91">
        <v>0</v>
      </c>
      <c r="G4426" s="92">
        <f t="shared" si="226"/>
        <v>226594.64999999813</v>
      </c>
      <c r="H4426" s="170"/>
      <c r="I4426" s="94">
        <f t="shared" si="228"/>
        <v>-33.74</v>
      </c>
      <c r="J4426" s="115">
        <f t="shared" si="227"/>
        <v>45657</v>
      </c>
      <c r="K4426" s="116" t="s">
        <v>1876</v>
      </c>
    </row>
    <row r="4427" spans="1:11" x14ac:dyDescent="0.15">
      <c r="A4427" s="7" t="s">
        <v>2619</v>
      </c>
      <c r="B4427" s="66">
        <v>45645</v>
      </c>
      <c r="C4427" s="113" t="s">
        <v>2880</v>
      </c>
      <c r="D4427" s="126"/>
      <c r="E4427" s="91">
        <v>33.74</v>
      </c>
      <c r="F4427" s="91">
        <v>0</v>
      </c>
      <c r="G4427" s="92">
        <f t="shared" si="226"/>
        <v>226560.90999999814</v>
      </c>
      <c r="H4427" s="170"/>
      <c r="I4427" s="94">
        <f t="shared" si="228"/>
        <v>-33.74</v>
      </c>
      <c r="J4427" s="115">
        <f t="shared" si="227"/>
        <v>45657</v>
      </c>
      <c r="K4427" s="116" t="s">
        <v>1876</v>
      </c>
    </row>
    <row r="4428" spans="1:11" x14ac:dyDescent="0.15">
      <c r="A4428" s="7" t="s">
        <v>2619</v>
      </c>
      <c r="B4428" s="66">
        <v>45645</v>
      </c>
      <c r="C4428" s="113" t="s">
        <v>2880</v>
      </c>
      <c r="D4428" s="126"/>
      <c r="E4428" s="91">
        <v>33.74</v>
      </c>
      <c r="F4428" s="91">
        <v>0</v>
      </c>
      <c r="G4428" s="92">
        <f t="shared" si="226"/>
        <v>226527.16999999815</v>
      </c>
      <c r="H4428" s="170"/>
      <c r="I4428" s="94">
        <f t="shared" si="228"/>
        <v>-33.74</v>
      </c>
      <c r="J4428" s="115">
        <f t="shared" si="227"/>
        <v>45657</v>
      </c>
      <c r="K4428" s="116" t="s">
        <v>1876</v>
      </c>
    </row>
    <row r="4429" spans="1:11" x14ac:dyDescent="0.15">
      <c r="A4429" s="7" t="s">
        <v>2619</v>
      </c>
      <c r="B4429" s="66">
        <v>45645</v>
      </c>
      <c r="C4429" s="113" t="s">
        <v>2880</v>
      </c>
      <c r="D4429" s="126"/>
      <c r="E4429" s="91">
        <v>34.200000000000003</v>
      </c>
      <c r="F4429" s="91">
        <v>0</v>
      </c>
      <c r="G4429" s="92">
        <f t="shared" si="226"/>
        <v>226492.96999999814</v>
      </c>
      <c r="H4429" s="170"/>
      <c r="I4429" s="94">
        <f t="shared" si="228"/>
        <v>-34.200000000000003</v>
      </c>
      <c r="J4429" s="115">
        <f t="shared" si="227"/>
        <v>45657</v>
      </c>
      <c r="K4429" s="116" t="s">
        <v>1876</v>
      </c>
    </row>
    <row r="4430" spans="1:11" x14ac:dyDescent="0.15">
      <c r="A4430" s="7" t="s">
        <v>2619</v>
      </c>
      <c r="B4430" s="66">
        <v>45645</v>
      </c>
      <c r="C4430" s="113" t="s">
        <v>2880</v>
      </c>
      <c r="D4430" s="126"/>
      <c r="E4430" s="91">
        <v>34.200000000000003</v>
      </c>
      <c r="F4430" s="91">
        <v>0</v>
      </c>
      <c r="G4430" s="92">
        <f t="shared" si="226"/>
        <v>226458.76999999813</v>
      </c>
      <c r="H4430" s="170"/>
      <c r="I4430" s="94">
        <f t="shared" si="228"/>
        <v>-34.200000000000003</v>
      </c>
      <c r="J4430" s="115">
        <f t="shared" si="227"/>
        <v>45657</v>
      </c>
      <c r="K4430" s="116" t="s">
        <v>1876</v>
      </c>
    </row>
    <row r="4431" spans="1:11" x14ac:dyDescent="0.15">
      <c r="A4431" s="7" t="s">
        <v>2619</v>
      </c>
      <c r="B4431" s="66">
        <v>45645</v>
      </c>
      <c r="C4431" s="113" t="s">
        <v>2880</v>
      </c>
      <c r="D4431" s="126"/>
      <c r="E4431" s="91">
        <v>34.200000000000003</v>
      </c>
      <c r="F4431" s="91">
        <v>0</v>
      </c>
      <c r="G4431" s="92">
        <f t="shared" si="226"/>
        <v>226424.56999999812</v>
      </c>
      <c r="H4431" s="170"/>
      <c r="I4431" s="94">
        <f t="shared" si="228"/>
        <v>-34.200000000000003</v>
      </c>
      <c r="J4431" s="115">
        <f t="shared" si="227"/>
        <v>45657</v>
      </c>
      <c r="K4431" s="116" t="s">
        <v>1876</v>
      </c>
    </row>
    <row r="4432" spans="1:11" x14ac:dyDescent="0.15">
      <c r="A4432" s="7" t="s">
        <v>2619</v>
      </c>
      <c r="B4432" s="66">
        <v>45645</v>
      </c>
      <c r="C4432" s="113" t="s">
        <v>2880</v>
      </c>
      <c r="D4432" s="126"/>
      <c r="E4432" s="91">
        <v>34.200000000000003</v>
      </c>
      <c r="F4432" s="91">
        <v>0</v>
      </c>
      <c r="G4432" s="92">
        <f t="shared" si="226"/>
        <v>226390.3699999981</v>
      </c>
      <c r="H4432" s="170"/>
      <c r="I4432" s="94">
        <f t="shared" si="228"/>
        <v>-34.200000000000003</v>
      </c>
      <c r="J4432" s="115">
        <f t="shared" si="227"/>
        <v>45657</v>
      </c>
      <c r="K4432" s="116" t="s">
        <v>1876</v>
      </c>
    </row>
    <row r="4433" spans="1:11" x14ac:dyDescent="0.15">
      <c r="A4433" s="7" t="s">
        <v>2619</v>
      </c>
      <c r="B4433" s="66">
        <v>45645</v>
      </c>
      <c r="C4433" s="113" t="s">
        <v>2880</v>
      </c>
      <c r="D4433" s="126"/>
      <c r="E4433" s="91">
        <v>35.880000000000003</v>
      </c>
      <c r="F4433" s="91">
        <v>0</v>
      </c>
      <c r="G4433" s="92">
        <f t="shared" si="226"/>
        <v>226354.4899999981</v>
      </c>
      <c r="H4433" s="170"/>
      <c r="I4433" s="94">
        <f t="shared" si="228"/>
        <v>-35.880000000000003</v>
      </c>
      <c r="J4433" s="115">
        <f t="shared" si="227"/>
        <v>45657</v>
      </c>
      <c r="K4433" s="116" t="s">
        <v>1876</v>
      </c>
    </row>
    <row r="4434" spans="1:11" x14ac:dyDescent="0.15">
      <c r="A4434" s="7" t="s">
        <v>2619</v>
      </c>
      <c r="B4434" s="66">
        <v>45645</v>
      </c>
      <c r="C4434" s="113" t="s">
        <v>2880</v>
      </c>
      <c r="D4434" s="126"/>
      <c r="E4434" s="91">
        <v>35.880000000000003</v>
      </c>
      <c r="F4434" s="91">
        <v>0</v>
      </c>
      <c r="G4434" s="92">
        <f t="shared" si="226"/>
        <v>226318.60999999809</v>
      </c>
      <c r="H4434" s="170"/>
      <c r="I4434" s="94">
        <f t="shared" si="228"/>
        <v>-35.880000000000003</v>
      </c>
      <c r="J4434" s="115">
        <f t="shared" si="227"/>
        <v>45657</v>
      </c>
      <c r="K4434" s="116" t="s">
        <v>1876</v>
      </c>
    </row>
    <row r="4435" spans="1:11" x14ac:dyDescent="0.15">
      <c r="A4435" s="7" t="s">
        <v>2619</v>
      </c>
      <c r="B4435" s="66">
        <v>45645</v>
      </c>
      <c r="C4435" s="113" t="s">
        <v>2880</v>
      </c>
      <c r="D4435" s="126"/>
      <c r="E4435" s="91">
        <v>35.880000000000003</v>
      </c>
      <c r="F4435" s="91">
        <v>0</v>
      </c>
      <c r="G4435" s="92">
        <f t="shared" si="226"/>
        <v>226282.72999999809</v>
      </c>
      <c r="H4435" s="170"/>
      <c r="I4435" s="94">
        <f t="shared" si="228"/>
        <v>-35.880000000000003</v>
      </c>
      <c r="J4435" s="115">
        <f t="shared" si="227"/>
        <v>45657</v>
      </c>
      <c r="K4435" s="116" t="s">
        <v>1876</v>
      </c>
    </row>
    <row r="4436" spans="1:11" x14ac:dyDescent="0.15">
      <c r="A4436" s="7" t="s">
        <v>2619</v>
      </c>
      <c r="B4436" s="66">
        <v>45645</v>
      </c>
      <c r="C4436" s="113" t="s">
        <v>2880</v>
      </c>
      <c r="D4436" s="126"/>
      <c r="E4436" s="91">
        <v>40.5</v>
      </c>
      <c r="F4436" s="91">
        <v>0</v>
      </c>
      <c r="G4436" s="92">
        <f t="shared" si="226"/>
        <v>226242.22999999809</v>
      </c>
      <c r="H4436" s="170"/>
      <c r="I4436" s="94">
        <f t="shared" si="228"/>
        <v>-40.5</v>
      </c>
      <c r="J4436" s="115">
        <f t="shared" si="227"/>
        <v>45657</v>
      </c>
      <c r="K4436" s="116" t="s">
        <v>1876</v>
      </c>
    </row>
    <row r="4437" spans="1:11" x14ac:dyDescent="0.15">
      <c r="A4437" s="7" t="s">
        <v>2619</v>
      </c>
      <c r="B4437" s="66">
        <v>45645</v>
      </c>
      <c r="C4437" s="113" t="s">
        <v>2880</v>
      </c>
      <c r="D4437" s="126"/>
      <c r="E4437" s="91">
        <v>40.5</v>
      </c>
      <c r="F4437" s="91">
        <v>0</v>
      </c>
      <c r="G4437" s="92">
        <f t="shared" si="226"/>
        <v>226201.72999999809</v>
      </c>
      <c r="H4437" s="170"/>
      <c r="I4437" s="94">
        <f t="shared" si="228"/>
        <v>-40.5</v>
      </c>
      <c r="J4437" s="115">
        <f t="shared" si="227"/>
        <v>45657</v>
      </c>
      <c r="K4437" s="116" t="s">
        <v>1876</v>
      </c>
    </row>
    <row r="4438" spans="1:11" x14ac:dyDescent="0.15">
      <c r="A4438" s="7" t="s">
        <v>2619</v>
      </c>
      <c r="B4438" s="66">
        <v>45645</v>
      </c>
      <c r="C4438" s="113" t="s">
        <v>2880</v>
      </c>
      <c r="D4438" s="126"/>
      <c r="E4438" s="91">
        <v>40.5</v>
      </c>
      <c r="F4438" s="91">
        <v>0</v>
      </c>
      <c r="G4438" s="92">
        <f t="shared" si="226"/>
        <v>226161.22999999809</v>
      </c>
      <c r="H4438" s="170"/>
      <c r="I4438" s="94">
        <f t="shared" si="228"/>
        <v>-40.5</v>
      </c>
      <c r="J4438" s="115">
        <f t="shared" si="227"/>
        <v>45657</v>
      </c>
      <c r="K4438" s="116" t="s">
        <v>1876</v>
      </c>
    </row>
    <row r="4439" spans="1:11" x14ac:dyDescent="0.15">
      <c r="A4439" s="7" t="s">
        <v>2619</v>
      </c>
      <c r="B4439" s="66">
        <v>45645</v>
      </c>
      <c r="C4439" s="113" t="s">
        <v>2880</v>
      </c>
      <c r="D4439" s="126"/>
      <c r="E4439" s="91">
        <v>40.5</v>
      </c>
      <c r="F4439" s="91">
        <v>0</v>
      </c>
      <c r="G4439" s="92">
        <f t="shared" si="226"/>
        <v>226120.72999999809</v>
      </c>
      <c r="H4439" s="170"/>
      <c r="I4439" s="94">
        <f t="shared" si="228"/>
        <v>-40.5</v>
      </c>
      <c r="J4439" s="115">
        <f t="shared" si="227"/>
        <v>45657</v>
      </c>
      <c r="K4439" s="116" t="s">
        <v>1876</v>
      </c>
    </row>
    <row r="4440" spans="1:11" x14ac:dyDescent="0.15">
      <c r="A4440" s="7" t="s">
        <v>2619</v>
      </c>
      <c r="B4440" s="66">
        <v>45645</v>
      </c>
      <c r="C4440" s="113" t="s">
        <v>2880</v>
      </c>
      <c r="D4440" s="126"/>
      <c r="E4440" s="91">
        <v>45</v>
      </c>
      <c r="F4440" s="91">
        <v>0</v>
      </c>
      <c r="G4440" s="92">
        <f t="shared" si="226"/>
        <v>226075.72999999809</v>
      </c>
      <c r="H4440" s="170"/>
      <c r="I4440" s="94">
        <f t="shared" si="228"/>
        <v>-45</v>
      </c>
      <c r="J4440" s="115">
        <f t="shared" si="227"/>
        <v>45657</v>
      </c>
      <c r="K4440" s="116" t="s">
        <v>1876</v>
      </c>
    </row>
    <row r="4441" spans="1:11" x14ac:dyDescent="0.15">
      <c r="A4441" s="7" t="s">
        <v>2619</v>
      </c>
      <c r="B4441" s="66">
        <v>45645</v>
      </c>
      <c r="C4441" s="113" t="s">
        <v>2880</v>
      </c>
      <c r="D4441" s="126"/>
      <c r="E4441" s="91">
        <v>45</v>
      </c>
      <c r="F4441" s="91">
        <v>0</v>
      </c>
      <c r="G4441" s="92">
        <f t="shared" si="226"/>
        <v>226030.72999999809</v>
      </c>
      <c r="H4441" s="170"/>
      <c r="I4441" s="94">
        <f t="shared" si="228"/>
        <v>-45</v>
      </c>
      <c r="J4441" s="115">
        <f t="shared" si="227"/>
        <v>45657</v>
      </c>
      <c r="K4441" s="116" t="s">
        <v>1876</v>
      </c>
    </row>
    <row r="4442" spans="1:11" x14ac:dyDescent="0.15">
      <c r="A4442" s="7" t="s">
        <v>2619</v>
      </c>
      <c r="B4442" s="66">
        <v>45645</v>
      </c>
      <c r="C4442" s="113" t="s">
        <v>2880</v>
      </c>
      <c r="D4442" s="126"/>
      <c r="E4442" s="91">
        <v>45</v>
      </c>
      <c r="F4442" s="91">
        <v>0</v>
      </c>
      <c r="G4442" s="92">
        <f t="shared" si="226"/>
        <v>225985.72999999809</v>
      </c>
      <c r="H4442" s="170"/>
      <c r="I4442" s="94">
        <f t="shared" si="228"/>
        <v>-45</v>
      </c>
      <c r="J4442" s="115">
        <f t="shared" si="227"/>
        <v>45657</v>
      </c>
      <c r="K4442" s="116" t="s">
        <v>1876</v>
      </c>
    </row>
    <row r="4443" spans="1:11" x14ac:dyDescent="0.15">
      <c r="A4443" s="7" t="s">
        <v>2619</v>
      </c>
      <c r="B4443" s="66">
        <v>45645</v>
      </c>
      <c r="C4443" s="113" t="s">
        <v>2880</v>
      </c>
      <c r="D4443" s="126"/>
      <c r="E4443" s="91">
        <v>45</v>
      </c>
      <c r="F4443" s="91">
        <v>0</v>
      </c>
      <c r="G4443" s="92">
        <f t="shared" si="226"/>
        <v>225940.72999999809</v>
      </c>
      <c r="H4443" s="170"/>
      <c r="I4443" s="94">
        <f t="shared" si="228"/>
        <v>-45</v>
      </c>
      <c r="J4443" s="115">
        <f t="shared" si="227"/>
        <v>45657</v>
      </c>
      <c r="K4443" s="116" t="s">
        <v>1876</v>
      </c>
    </row>
    <row r="4444" spans="1:11" x14ac:dyDescent="0.15">
      <c r="A4444" s="7" t="s">
        <v>2619</v>
      </c>
      <c r="B4444" s="66">
        <v>45645</v>
      </c>
      <c r="C4444" s="113" t="s">
        <v>2880</v>
      </c>
      <c r="D4444" s="126"/>
      <c r="E4444" s="91">
        <v>46.99</v>
      </c>
      <c r="F4444" s="91">
        <v>0</v>
      </c>
      <c r="G4444" s="92">
        <f t="shared" si="226"/>
        <v>225893.7399999981</v>
      </c>
      <c r="H4444" s="170"/>
      <c r="I4444" s="94">
        <f t="shared" si="228"/>
        <v>-46.99</v>
      </c>
      <c r="J4444" s="115">
        <f t="shared" si="227"/>
        <v>45657</v>
      </c>
      <c r="K4444" s="116" t="s">
        <v>1876</v>
      </c>
    </row>
    <row r="4445" spans="1:11" x14ac:dyDescent="0.15">
      <c r="A4445" s="7" t="s">
        <v>2619</v>
      </c>
      <c r="B4445" s="66">
        <v>45645</v>
      </c>
      <c r="C4445" s="113" t="s">
        <v>2880</v>
      </c>
      <c r="D4445" s="126"/>
      <c r="E4445" s="91">
        <v>46.99</v>
      </c>
      <c r="F4445" s="91">
        <v>0</v>
      </c>
      <c r="G4445" s="92">
        <f t="shared" si="226"/>
        <v>225846.74999999811</v>
      </c>
      <c r="H4445" s="170"/>
      <c r="I4445" s="94">
        <f t="shared" si="228"/>
        <v>-46.99</v>
      </c>
      <c r="J4445" s="115">
        <f t="shared" si="227"/>
        <v>45657</v>
      </c>
      <c r="K4445" s="116" t="s">
        <v>1876</v>
      </c>
    </row>
    <row r="4446" spans="1:11" x14ac:dyDescent="0.15">
      <c r="A4446" s="7" t="s">
        <v>2619</v>
      </c>
      <c r="B4446" s="66">
        <v>45645</v>
      </c>
      <c r="C4446" s="113" t="s">
        <v>2880</v>
      </c>
      <c r="D4446" s="126"/>
      <c r="E4446" s="91">
        <v>46.99</v>
      </c>
      <c r="F4446" s="91">
        <v>0</v>
      </c>
      <c r="G4446" s="92">
        <f t="shared" si="226"/>
        <v>225799.75999999812</v>
      </c>
      <c r="H4446" s="170"/>
      <c r="I4446" s="94">
        <f t="shared" si="228"/>
        <v>-46.99</v>
      </c>
      <c r="J4446" s="115">
        <f t="shared" si="227"/>
        <v>45657</v>
      </c>
      <c r="K4446" s="116" t="s">
        <v>1876</v>
      </c>
    </row>
    <row r="4447" spans="1:11" x14ac:dyDescent="0.15">
      <c r="A4447" s="7" t="s">
        <v>2619</v>
      </c>
      <c r="B4447" s="66">
        <v>45645</v>
      </c>
      <c r="C4447" s="113" t="s">
        <v>2880</v>
      </c>
      <c r="D4447" s="126"/>
      <c r="E4447" s="91">
        <v>48.6</v>
      </c>
      <c r="F4447" s="91">
        <v>0</v>
      </c>
      <c r="G4447" s="92">
        <f t="shared" si="226"/>
        <v>225751.15999999811</v>
      </c>
      <c r="H4447" s="170"/>
      <c r="I4447" s="94">
        <f t="shared" si="228"/>
        <v>-48.6</v>
      </c>
      <c r="J4447" s="115">
        <f t="shared" si="227"/>
        <v>45657</v>
      </c>
      <c r="K4447" s="116" t="s">
        <v>1876</v>
      </c>
    </row>
    <row r="4448" spans="1:11" x14ac:dyDescent="0.15">
      <c r="A4448" s="7" t="s">
        <v>2619</v>
      </c>
      <c r="B4448" s="66">
        <v>45645</v>
      </c>
      <c r="C4448" s="113" t="s">
        <v>2880</v>
      </c>
      <c r="D4448" s="126"/>
      <c r="E4448" s="91">
        <v>48.6</v>
      </c>
      <c r="F4448" s="91">
        <v>0</v>
      </c>
      <c r="G4448" s="92">
        <f t="shared" si="226"/>
        <v>225702.55999999811</v>
      </c>
      <c r="H4448" s="170"/>
      <c r="I4448" s="94">
        <f t="shared" si="228"/>
        <v>-48.6</v>
      </c>
      <c r="J4448" s="115">
        <f t="shared" si="227"/>
        <v>45657</v>
      </c>
      <c r="K4448" s="116" t="s">
        <v>1876</v>
      </c>
    </row>
    <row r="4449" spans="1:11" x14ac:dyDescent="0.15">
      <c r="A4449" s="7" t="s">
        <v>2619</v>
      </c>
      <c r="B4449" s="66">
        <v>45645</v>
      </c>
      <c r="C4449" s="113" t="s">
        <v>2880</v>
      </c>
      <c r="D4449" s="126"/>
      <c r="E4449" s="91">
        <v>48.6</v>
      </c>
      <c r="F4449" s="91">
        <v>0</v>
      </c>
      <c r="G4449" s="92">
        <f t="shared" si="226"/>
        <v>225653.9599999981</v>
      </c>
      <c r="H4449" s="170"/>
      <c r="I4449" s="94">
        <f t="shared" si="228"/>
        <v>-48.6</v>
      </c>
      <c r="J4449" s="115">
        <f t="shared" si="227"/>
        <v>45657</v>
      </c>
      <c r="K4449" s="116" t="s">
        <v>1876</v>
      </c>
    </row>
    <row r="4450" spans="1:11" x14ac:dyDescent="0.15">
      <c r="A4450" s="7" t="s">
        <v>2619</v>
      </c>
      <c r="B4450" s="66">
        <v>45645</v>
      </c>
      <c r="C4450" s="113" t="s">
        <v>2880</v>
      </c>
      <c r="D4450" s="126"/>
      <c r="E4450" s="91">
        <v>58.04</v>
      </c>
      <c r="F4450" s="91">
        <v>0</v>
      </c>
      <c r="G4450" s="92">
        <f t="shared" si="226"/>
        <v>225595.91999999809</v>
      </c>
      <c r="H4450" s="170"/>
      <c r="I4450" s="94">
        <f t="shared" si="228"/>
        <v>-58.04</v>
      </c>
      <c r="J4450" s="115">
        <f t="shared" si="227"/>
        <v>45657</v>
      </c>
      <c r="K4450" s="116" t="s">
        <v>1876</v>
      </c>
    </row>
    <row r="4451" spans="1:11" x14ac:dyDescent="0.15">
      <c r="A4451" s="7" t="s">
        <v>2619</v>
      </c>
      <c r="B4451" s="66">
        <v>45645</v>
      </c>
      <c r="C4451" s="113" t="s">
        <v>2880</v>
      </c>
      <c r="D4451" s="126"/>
      <c r="E4451" s="91">
        <v>58.04</v>
      </c>
      <c r="F4451" s="91">
        <v>0</v>
      </c>
      <c r="G4451" s="92">
        <f t="shared" si="226"/>
        <v>225537.87999999808</v>
      </c>
      <c r="H4451" s="170"/>
      <c r="I4451" s="94">
        <f t="shared" si="228"/>
        <v>-58.04</v>
      </c>
      <c r="J4451" s="115">
        <f t="shared" si="227"/>
        <v>45657</v>
      </c>
      <c r="K4451" s="116" t="s">
        <v>1876</v>
      </c>
    </row>
    <row r="4452" spans="1:11" x14ac:dyDescent="0.15">
      <c r="A4452" s="7" t="s">
        <v>2619</v>
      </c>
      <c r="B4452" s="66">
        <v>45645</v>
      </c>
      <c r="C4452" s="113" t="s">
        <v>2880</v>
      </c>
      <c r="D4452" s="126"/>
      <c r="E4452" s="91">
        <v>76.5</v>
      </c>
      <c r="F4452" s="91">
        <v>0</v>
      </c>
      <c r="G4452" s="92">
        <f t="shared" si="226"/>
        <v>225461.37999999808</v>
      </c>
      <c r="H4452" s="170"/>
      <c r="I4452" s="94">
        <f t="shared" si="228"/>
        <v>-76.5</v>
      </c>
      <c r="J4452" s="115">
        <f t="shared" si="227"/>
        <v>45657</v>
      </c>
      <c r="K4452" s="116" t="s">
        <v>1876</v>
      </c>
    </row>
    <row r="4453" spans="1:11" x14ac:dyDescent="0.15">
      <c r="A4453" s="7" t="s">
        <v>2619</v>
      </c>
      <c r="B4453" s="66">
        <v>45645</v>
      </c>
      <c r="C4453" s="113" t="s">
        <v>2880</v>
      </c>
      <c r="D4453" s="126"/>
      <c r="E4453" s="91">
        <v>76.5</v>
      </c>
      <c r="F4453" s="91">
        <v>0</v>
      </c>
      <c r="G4453" s="92">
        <f t="shared" si="226"/>
        <v>225384.87999999808</v>
      </c>
      <c r="H4453" s="170"/>
      <c r="I4453" s="94">
        <f t="shared" si="228"/>
        <v>-76.5</v>
      </c>
      <c r="J4453" s="115">
        <f t="shared" si="227"/>
        <v>45657</v>
      </c>
      <c r="K4453" s="116" t="s">
        <v>1876</v>
      </c>
    </row>
    <row r="4454" spans="1:11" x14ac:dyDescent="0.15">
      <c r="A4454" s="7" t="s">
        <v>2619</v>
      </c>
      <c r="B4454" s="66">
        <v>45645</v>
      </c>
      <c r="C4454" s="113" t="s">
        <v>2880</v>
      </c>
      <c r="D4454" s="126"/>
      <c r="E4454" s="91">
        <v>76.5</v>
      </c>
      <c r="F4454" s="91">
        <v>0</v>
      </c>
      <c r="G4454" s="92">
        <f t="shared" si="226"/>
        <v>225308.37999999808</v>
      </c>
      <c r="H4454" s="170"/>
      <c r="I4454" s="94">
        <f t="shared" si="228"/>
        <v>-76.5</v>
      </c>
      <c r="J4454" s="115">
        <f t="shared" si="227"/>
        <v>45657</v>
      </c>
      <c r="K4454" s="116" t="s">
        <v>1876</v>
      </c>
    </row>
    <row r="4455" spans="1:11" x14ac:dyDescent="0.15">
      <c r="A4455" s="7" t="s">
        <v>2619</v>
      </c>
      <c r="B4455" s="66">
        <v>45645</v>
      </c>
      <c r="C4455" s="113" t="s">
        <v>2880</v>
      </c>
      <c r="D4455" s="126"/>
      <c r="E4455" s="91">
        <v>76.5</v>
      </c>
      <c r="F4455" s="91">
        <v>0</v>
      </c>
      <c r="G4455" s="92">
        <f t="shared" si="226"/>
        <v>225231.87999999808</v>
      </c>
      <c r="H4455" s="170"/>
      <c r="I4455" s="94">
        <f t="shared" si="228"/>
        <v>-76.5</v>
      </c>
      <c r="J4455" s="115">
        <f t="shared" si="227"/>
        <v>45657</v>
      </c>
      <c r="K4455" s="116" t="s">
        <v>1876</v>
      </c>
    </row>
    <row r="4456" spans="1:11" x14ac:dyDescent="0.15">
      <c r="A4456" s="7" t="s">
        <v>2619</v>
      </c>
      <c r="B4456" s="66">
        <v>45645</v>
      </c>
      <c r="C4456" s="113" t="s">
        <v>2880</v>
      </c>
      <c r="D4456" s="126"/>
      <c r="E4456" s="91">
        <v>81</v>
      </c>
      <c r="F4456" s="91">
        <v>0</v>
      </c>
      <c r="G4456" s="92">
        <f t="shared" ref="G4456:G4519" si="229">G4455+F4456-E4456</f>
        <v>225150.87999999808</v>
      </c>
      <c r="H4456" s="170"/>
      <c r="I4456" s="94">
        <f t="shared" si="228"/>
        <v>-81</v>
      </c>
      <c r="J4456" s="115">
        <f t="shared" ref="J4456:J4519" si="230">EOMONTH(B4456,0)</f>
        <v>45657</v>
      </c>
      <c r="K4456" s="116" t="s">
        <v>1876</v>
      </c>
    </row>
    <row r="4457" spans="1:11" x14ac:dyDescent="0.15">
      <c r="A4457" s="7" t="s">
        <v>2619</v>
      </c>
      <c r="B4457" s="66">
        <v>45645</v>
      </c>
      <c r="C4457" s="113" t="s">
        <v>2880</v>
      </c>
      <c r="D4457" s="126"/>
      <c r="E4457" s="91">
        <v>81</v>
      </c>
      <c r="F4457" s="91">
        <v>0</v>
      </c>
      <c r="G4457" s="92">
        <f t="shared" si="229"/>
        <v>225069.87999999808</v>
      </c>
      <c r="H4457" s="170"/>
      <c r="I4457" s="94">
        <f t="shared" si="228"/>
        <v>-81</v>
      </c>
      <c r="J4457" s="115">
        <f t="shared" si="230"/>
        <v>45657</v>
      </c>
      <c r="K4457" s="116" t="s">
        <v>1876</v>
      </c>
    </row>
    <row r="4458" spans="1:11" x14ac:dyDescent="0.15">
      <c r="A4458" s="7" t="s">
        <v>2619</v>
      </c>
      <c r="B4458" s="66">
        <v>45645</v>
      </c>
      <c r="C4458" s="113" t="s">
        <v>2880</v>
      </c>
      <c r="D4458" s="126"/>
      <c r="E4458" s="91">
        <v>81</v>
      </c>
      <c r="F4458" s="91">
        <v>0</v>
      </c>
      <c r="G4458" s="92">
        <f t="shared" si="229"/>
        <v>224988.87999999808</v>
      </c>
      <c r="H4458" s="170"/>
      <c r="I4458" s="94">
        <f t="shared" si="228"/>
        <v>-81</v>
      </c>
      <c r="J4458" s="115">
        <f t="shared" si="230"/>
        <v>45657</v>
      </c>
      <c r="K4458" s="116" t="s">
        <v>1876</v>
      </c>
    </row>
    <row r="4459" spans="1:11" x14ac:dyDescent="0.15">
      <c r="A4459" s="7" t="s">
        <v>2619</v>
      </c>
      <c r="B4459" s="66">
        <v>45645</v>
      </c>
      <c r="C4459" s="113" t="s">
        <v>2880</v>
      </c>
      <c r="D4459" s="126"/>
      <c r="E4459" s="91">
        <v>81.91</v>
      </c>
      <c r="F4459" s="91">
        <v>0</v>
      </c>
      <c r="G4459" s="92">
        <f t="shared" si="229"/>
        <v>224906.96999999808</v>
      </c>
      <c r="H4459" s="170"/>
      <c r="I4459" s="94">
        <f t="shared" si="228"/>
        <v>-81.91</v>
      </c>
      <c r="J4459" s="115">
        <f t="shared" si="230"/>
        <v>45657</v>
      </c>
      <c r="K4459" s="116" t="s">
        <v>1876</v>
      </c>
    </row>
    <row r="4460" spans="1:11" x14ac:dyDescent="0.15">
      <c r="A4460" s="7" t="s">
        <v>2619</v>
      </c>
      <c r="B4460" s="66">
        <v>45645</v>
      </c>
      <c r="C4460" s="113" t="s">
        <v>2880</v>
      </c>
      <c r="D4460" s="126"/>
      <c r="E4460" s="91">
        <v>94.04</v>
      </c>
      <c r="F4460" s="91">
        <v>0</v>
      </c>
      <c r="G4460" s="92">
        <f t="shared" si="229"/>
        <v>224812.92999999807</v>
      </c>
      <c r="H4460" s="170"/>
      <c r="I4460" s="94">
        <f t="shared" si="228"/>
        <v>-94.04</v>
      </c>
      <c r="J4460" s="115">
        <f t="shared" si="230"/>
        <v>45657</v>
      </c>
      <c r="K4460" s="116" t="s">
        <v>1876</v>
      </c>
    </row>
    <row r="4461" spans="1:11" x14ac:dyDescent="0.15">
      <c r="A4461" s="7" t="s">
        <v>2619</v>
      </c>
      <c r="B4461" s="66">
        <v>45645</v>
      </c>
      <c r="C4461" s="113" t="s">
        <v>1870</v>
      </c>
      <c r="D4461" s="126"/>
      <c r="E4461" s="91">
        <v>8877.68</v>
      </c>
      <c r="F4461" s="91">
        <v>0</v>
      </c>
      <c r="G4461" s="92">
        <f t="shared" si="229"/>
        <v>215935.24999999808</v>
      </c>
      <c r="H4461" s="170"/>
      <c r="I4461" s="94">
        <f t="shared" si="228"/>
        <v>-8877.68</v>
      </c>
      <c r="J4461" s="115">
        <f t="shared" si="230"/>
        <v>45657</v>
      </c>
      <c r="K4461" s="116" t="s">
        <v>1866</v>
      </c>
    </row>
    <row r="4462" spans="1:11" x14ac:dyDescent="0.15">
      <c r="A4462" s="7" t="s">
        <v>2619</v>
      </c>
      <c r="B4462" s="66">
        <v>45645</v>
      </c>
      <c r="C4462" s="113" t="s">
        <v>1892</v>
      </c>
      <c r="D4462" s="126" t="s">
        <v>4955</v>
      </c>
      <c r="E4462" s="91">
        <v>1227.5</v>
      </c>
      <c r="F4462" s="91">
        <v>0</v>
      </c>
      <c r="G4462" s="92">
        <f t="shared" si="229"/>
        <v>214707.74999999808</v>
      </c>
      <c r="H4462" s="170"/>
      <c r="I4462" s="94">
        <f t="shared" si="228"/>
        <v>-1227.5</v>
      </c>
      <c r="J4462" s="115">
        <f t="shared" si="230"/>
        <v>45657</v>
      </c>
      <c r="K4462" s="116" t="s">
        <v>1878</v>
      </c>
    </row>
    <row r="4463" spans="1:11" x14ac:dyDescent="0.15">
      <c r="A4463" s="7" t="s">
        <v>2619</v>
      </c>
      <c r="B4463" s="66">
        <v>45645</v>
      </c>
      <c r="C4463" s="113" t="s">
        <v>4788</v>
      </c>
      <c r="D4463" s="126" t="s">
        <v>4859</v>
      </c>
      <c r="E4463" s="91">
        <v>0</v>
      </c>
      <c r="F4463" s="91">
        <v>600</v>
      </c>
      <c r="G4463" s="92">
        <f t="shared" si="229"/>
        <v>215307.74999999808</v>
      </c>
      <c r="H4463" s="170"/>
      <c r="I4463" s="94">
        <f t="shared" si="228"/>
        <v>600</v>
      </c>
      <c r="J4463" s="115">
        <f t="shared" si="230"/>
        <v>45657</v>
      </c>
      <c r="K4463" s="116" t="s">
        <v>1866</v>
      </c>
    </row>
    <row r="4464" spans="1:11" x14ac:dyDescent="0.15">
      <c r="A4464" s="7" t="s">
        <v>2619</v>
      </c>
      <c r="B4464" s="66">
        <v>45646</v>
      </c>
      <c r="C4464" s="113" t="s">
        <v>4956</v>
      </c>
      <c r="D4464" s="126" t="s">
        <v>4957</v>
      </c>
      <c r="E4464" s="91">
        <v>15284.52</v>
      </c>
      <c r="F4464" s="91">
        <v>0</v>
      </c>
      <c r="G4464" s="92">
        <f t="shared" si="229"/>
        <v>200023.22999999809</v>
      </c>
      <c r="H4464" s="170"/>
      <c r="I4464" s="94">
        <f t="shared" si="228"/>
        <v>-15284.52</v>
      </c>
      <c r="J4464" s="115">
        <f t="shared" si="230"/>
        <v>45657</v>
      </c>
      <c r="K4464" s="116" t="s">
        <v>1882</v>
      </c>
    </row>
    <row r="4465" spans="1:11" x14ac:dyDescent="0.15">
      <c r="A4465" s="7" t="s">
        <v>2620</v>
      </c>
      <c r="B4465" s="66">
        <v>45646</v>
      </c>
      <c r="C4465" s="113" t="s">
        <v>4958</v>
      </c>
      <c r="D4465" s="126" t="s">
        <v>4959</v>
      </c>
      <c r="E4465" s="91">
        <v>3104.4</v>
      </c>
      <c r="F4465" s="91">
        <v>0</v>
      </c>
      <c r="G4465" s="92">
        <f t="shared" si="229"/>
        <v>196918.8299999981</v>
      </c>
      <c r="H4465" s="170"/>
      <c r="I4465" s="94">
        <f t="shared" si="228"/>
        <v>-3104.4</v>
      </c>
      <c r="J4465" s="115">
        <f t="shared" si="230"/>
        <v>45657</v>
      </c>
      <c r="K4465" s="116" t="s">
        <v>1877</v>
      </c>
    </row>
    <row r="4466" spans="1:11" x14ac:dyDescent="0.15">
      <c r="A4466" s="7" t="s">
        <v>2620</v>
      </c>
      <c r="B4466" s="66">
        <v>45646</v>
      </c>
      <c r="C4466" s="113" t="s">
        <v>4958</v>
      </c>
      <c r="D4466" s="126" t="s">
        <v>4960</v>
      </c>
      <c r="E4466" s="91">
        <v>120</v>
      </c>
      <c r="F4466" s="91">
        <v>0</v>
      </c>
      <c r="G4466" s="92">
        <f t="shared" si="229"/>
        <v>196798.8299999981</v>
      </c>
      <c r="H4466" s="170"/>
      <c r="I4466" s="94">
        <f t="shared" si="228"/>
        <v>-120</v>
      </c>
      <c r="J4466" s="115">
        <f t="shared" si="230"/>
        <v>45657</v>
      </c>
      <c r="K4466" s="116" t="s">
        <v>1877</v>
      </c>
    </row>
    <row r="4467" spans="1:11" x14ac:dyDescent="0.15">
      <c r="A4467" s="7" t="s">
        <v>2620</v>
      </c>
      <c r="B4467" s="66">
        <v>45646</v>
      </c>
      <c r="C4467" s="113" t="s">
        <v>1912</v>
      </c>
      <c r="D4467" s="126" t="s">
        <v>4961</v>
      </c>
      <c r="E4467" s="91">
        <v>600</v>
      </c>
      <c r="F4467" s="91">
        <v>0</v>
      </c>
      <c r="G4467" s="92">
        <f t="shared" si="229"/>
        <v>196198.8299999981</v>
      </c>
      <c r="H4467" s="170"/>
      <c r="I4467" s="94">
        <f t="shared" si="228"/>
        <v>-600</v>
      </c>
      <c r="J4467" s="115">
        <f t="shared" si="230"/>
        <v>45657</v>
      </c>
      <c r="K4467" s="116" t="s">
        <v>1874</v>
      </c>
    </row>
    <row r="4468" spans="1:11" x14ac:dyDescent="0.15">
      <c r="A4468" s="7" t="s">
        <v>2620</v>
      </c>
      <c r="B4468" s="66">
        <v>45646</v>
      </c>
      <c r="C4468" s="113" t="s">
        <v>1912</v>
      </c>
      <c r="D4468" s="126" t="s">
        <v>4962</v>
      </c>
      <c r="E4468" s="91">
        <v>4968</v>
      </c>
      <c r="F4468" s="91">
        <v>0</v>
      </c>
      <c r="G4468" s="92">
        <f t="shared" si="229"/>
        <v>191230.8299999981</v>
      </c>
      <c r="H4468" s="170"/>
      <c r="I4468" s="94">
        <f t="shared" si="228"/>
        <v>-4968</v>
      </c>
      <c r="J4468" s="115">
        <f t="shared" si="230"/>
        <v>45657</v>
      </c>
      <c r="K4468" s="116" t="s">
        <v>1877</v>
      </c>
    </row>
    <row r="4469" spans="1:11" x14ac:dyDescent="0.15">
      <c r="A4469" s="7" t="s">
        <v>2620</v>
      </c>
      <c r="B4469" s="66">
        <v>45646</v>
      </c>
      <c r="C4469" s="113" t="s">
        <v>1912</v>
      </c>
      <c r="D4469" s="126" t="s">
        <v>4963</v>
      </c>
      <c r="E4469" s="91">
        <v>5835.46</v>
      </c>
      <c r="F4469" s="91">
        <v>0</v>
      </c>
      <c r="G4469" s="92">
        <f t="shared" si="229"/>
        <v>185395.3699999981</v>
      </c>
      <c r="H4469" s="170"/>
      <c r="I4469" s="94">
        <f t="shared" si="228"/>
        <v>-5835.46</v>
      </c>
      <c r="J4469" s="115">
        <f t="shared" si="230"/>
        <v>45657</v>
      </c>
      <c r="K4469" s="116" t="s">
        <v>1874</v>
      </c>
    </row>
    <row r="4470" spans="1:11" x14ac:dyDescent="0.15">
      <c r="A4470" s="7" t="s">
        <v>2620</v>
      </c>
      <c r="B4470" s="66">
        <v>45646</v>
      </c>
      <c r="C4470" s="113" t="s">
        <v>1912</v>
      </c>
      <c r="D4470" s="126" t="s">
        <v>4964</v>
      </c>
      <c r="E4470" s="91">
        <v>2026.39</v>
      </c>
      <c r="F4470" s="91">
        <v>0</v>
      </c>
      <c r="G4470" s="92">
        <f t="shared" si="229"/>
        <v>183368.97999999809</v>
      </c>
      <c r="H4470" s="170"/>
      <c r="I4470" s="94">
        <f t="shared" si="228"/>
        <v>-2026.39</v>
      </c>
      <c r="J4470" s="115">
        <f t="shared" si="230"/>
        <v>45657</v>
      </c>
      <c r="K4470" s="116" t="s">
        <v>1873</v>
      </c>
    </row>
    <row r="4471" spans="1:11" x14ac:dyDescent="0.15">
      <c r="A4471" s="7" t="s">
        <v>2620</v>
      </c>
      <c r="B4471" s="66">
        <v>45646</v>
      </c>
      <c r="C4471" s="113" t="s">
        <v>1912</v>
      </c>
      <c r="D4471" s="126" t="s">
        <v>4965</v>
      </c>
      <c r="E4471" s="91">
        <v>600</v>
      </c>
      <c r="F4471" s="91">
        <v>0</v>
      </c>
      <c r="G4471" s="92">
        <f t="shared" si="229"/>
        <v>182768.97999999809</v>
      </c>
      <c r="H4471" s="170"/>
      <c r="I4471" s="94">
        <f t="shared" si="228"/>
        <v>-600</v>
      </c>
      <c r="J4471" s="115">
        <f t="shared" si="230"/>
        <v>45657</v>
      </c>
      <c r="K4471" s="116" t="s">
        <v>1874</v>
      </c>
    </row>
    <row r="4472" spans="1:11" x14ac:dyDescent="0.15">
      <c r="A4472" s="7" t="s">
        <v>2620</v>
      </c>
      <c r="B4472" s="66">
        <v>45653</v>
      </c>
      <c r="C4472" s="113" t="s">
        <v>1905</v>
      </c>
      <c r="D4472" s="126" t="s">
        <v>4966</v>
      </c>
      <c r="E4472" s="91">
        <v>173.74</v>
      </c>
      <c r="F4472" s="91">
        <v>0</v>
      </c>
      <c r="G4472" s="92">
        <f t="shared" si="229"/>
        <v>182595.2399999981</v>
      </c>
      <c r="H4472" s="170"/>
      <c r="I4472" s="94">
        <f t="shared" si="228"/>
        <v>-173.74</v>
      </c>
      <c r="J4472" s="115">
        <f t="shared" si="230"/>
        <v>45657</v>
      </c>
      <c r="K4472" s="116" t="s">
        <v>1882</v>
      </c>
    </row>
    <row r="4473" spans="1:11" x14ac:dyDescent="0.15">
      <c r="A4473" s="7" t="s">
        <v>2620</v>
      </c>
      <c r="B4473" s="66">
        <v>45653</v>
      </c>
      <c r="C4473" s="113" t="s">
        <v>1905</v>
      </c>
      <c r="D4473" s="126" t="s">
        <v>4967</v>
      </c>
      <c r="E4473" s="91">
        <v>4743.38</v>
      </c>
      <c r="F4473" s="91">
        <v>0</v>
      </c>
      <c r="G4473" s="92">
        <f t="shared" si="229"/>
        <v>177851.85999999809</v>
      </c>
      <c r="H4473" s="170"/>
      <c r="I4473" s="94">
        <f t="shared" si="228"/>
        <v>-4743.38</v>
      </c>
      <c r="J4473" s="115">
        <f t="shared" si="230"/>
        <v>45657</v>
      </c>
      <c r="K4473" s="116" t="s">
        <v>1882</v>
      </c>
    </row>
    <row r="4474" spans="1:11" x14ac:dyDescent="0.15">
      <c r="A4474" s="7" t="s">
        <v>2620</v>
      </c>
      <c r="B4474" s="66">
        <v>45653</v>
      </c>
      <c r="C4474" s="113" t="s">
        <v>1905</v>
      </c>
      <c r="D4474" s="126" t="s">
        <v>4968</v>
      </c>
      <c r="E4474" s="91">
        <v>4114.9799999999996</v>
      </c>
      <c r="F4474" s="91">
        <v>0</v>
      </c>
      <c r="G4474" s="92">
        <f t="shared" si="229"/>
        <v>173736.87999999808</v>
      </c>
      <c r="H4474" s="170"/>
      <c r="I4474" s="94">
        <f t="shared" si="228"/>
        <v>-4114.9799999999996</v>
      </c>
      <c r="J4474" s="115">
        <f t="shared" si="230"/>
        <v>45657</v>
      </c>
      <c r="K4474" s="116" t="s">
        <v>1882</v>
      </c>
    </row>
    <row r="4475" spans="1:11" x14ac:dyDescent="0.15">
      <c r="A4475" s="7" t="s">
        <v>2620</v>
      </c>
      <c r="B4475" s="66">
        <v>45653</v>
      </c>
      <c r="C4475" s="113" t="s">
        <v>1905</v>
      </c>
      <c r="D4475" s="126" t="s">
        <v>4969</v>
      </c>
      <c r="E4475" s="91">
        <v>4956.2</v>
      </c>
      <c r="F4475" s="91">
        <v>0</v>
      </c>
      <c r="G4475" s="92">
        <f t="shared" si="229"/>
        <v>168780.67999999807</v>
      </c>
      <c r="H4475" s="170"/>
      <c r="I4475" s="94">
        <f t="shared" si="228"/>
        <v>-4956.2</v>
      </c>
      <c r="J4475" s="115">
        <f t="shared" si="230"/>
        <v>45657</v>
      </c>
      <c r="K4475" s="116" t="s">
        <v>1882</v>
      </c>
    </row>
    <row r="4476" spans="1:11" x14ac:dyDescent="0.15">
      <c r="A4476" s="7" t="s">
        <v>2620</v>
      </c>
      <c r="B4476" s="66">
        <v>45653</v>
      </c>
      <c r="C4476" s="113" t="s">
        <v>1905</v>
      </c>
      <c r="D4476" s="126" t="s">
        <v>4970</v>
      </c>
      <c r="E4476" s="91">
        <v>3514.66</v>
      </c>
      <c r="F4476" s="91">
        <v>0</v>
      </c>
      <c r="G4476" s="92">
        <f t="shared" si="229"/>
        <v>165266.01999999807</v>
      </c>
      <c r="H4476" s="170"/>
      <c r="I4476" s="94">
        <f t="shared" si="228"/>
        <v>-3514.66</v>
      </c>
      <c r="J4476" s="115">
        <f t="shared" si="230"/>
        <v>45657</v>
      </c>
      <c r="K4476" s="116" t="s">
        <v>1882</v>
      </c>
    </row>
    <row r="4477" spans="1:11" x14ac:dyDescent="0.15">
      <c r="A4477" s="7" t="s">
        <v>2620</v>
      </c>
      <c r="B4477" s="66">
        <v>45653</v>
      </c>
      <c r="C4477" s="113" t="s">
        <v>1912</v>
      </c>
      <c r="D4477" s="126" t="s">
        <v>4971</v>
      </c>
      <c r="E4477" s="91">
        <v>4293</v>
      </c>
      <c r="F4477" s="91">
        <v>0</v>
      </c>
      <c r="G4477" s="92">
        <f t="shared" si="229"/>
        <v>160973.01999999807</v>
      </c>
      <c r="H4477" s="170"/>
      <c r="I4477" s="94">
        <f t="shared" si="228"/>
        <v>-4293</v>
      </c>
      <c r="J4477" s="115">
        <f t="shared" si="230"/>
        <v>45657</v>
      </c>
      <c r="K4477" s="116" t="s">
        <v>1877</v>
      </c>
    </row>
    <row r="4478" spans="1:11" x14ac:dyDescent="0.15">
      <c r="A4478" s="7" t="s">
        <v>2620</v>
      </c>
      <c r="B4478" s="66">
        <v>45653</v>
      </c>
      <c r="C4478" s="113" t="s">
        <v>1993</v>
      </c>
      <c r="D4478" s="126" t="s">
        <v>4972</v>
      </c>
      <c r="E4478" s="91">
        <v>9664.7999999999993</v>
      </c>
      <c r="F4478" s="91">
        <v>0</v>
      </c>
      <c r="G4478" s="92">
        <f t="shared" si="229"/>
        <v>151308.21999999808</v>
      </c>
      <c r="H4478" s="170"/>
      <c r="I4478" s="94">
        <f t="shared" si="228"/>
        <v>-9664.7999999999993</v>
      </c>
      <c r="J4478" s="115">
        <f t="shared" si="230"/>
        <v>45657</v>
      </c>
      <c r="K4478" s="116" t="s">
        <v>1879</v>
      </c>
    </row>
    <row r="4479" spans="1:11" x14ac:dyDescent="0.15">
      <c r="A4479" s="7" t="s">
        <v>2620</v>
      </c>
      <c r="B4479" s="66">
        <v>45653</v>
      </c>
      <c r="C4479" s="113" t="s">
        <v>1991</v>
      </c>
      <c r="D4479" s="126" t="s">
        <v>4973</v>
      </c>
      <c r="E4479" s="91">
        <v>11584.8</v>
      </c>
      <c r="F4479" s="91">
        <v>0</v>
      </c>
      <c r="G4479" s="92">
        <f t="shared" si="229"/>
        <v>139723.41999999809</v>
      </c>
      <c r="H4479" s="170"/>
      <c r="I4479" s="94">
        <f t="shared" si="228"/>
        <v>-11584.8</v>
      </c>
      <c r="J4479" s="115">
        <f t="shared" si="230"/>
        <v>45657</v>
      </c>
      <c r="K4479" s="116" t="s">
        <v>1880</v>
      </c>
    </row>
    <row r="4480" spans="1:11" x14ac:dyDescent="0.15">
      <c r="A4480" s="7" t="s">
        <v>2620</v>
      </c>
      <c r="B4480" s="66">
        <v>45653</v>
      </c>
      <c r="C4480" s="113" t="s">
        <v>1912</v>
      </c>
      <c r="D4480" s="126" t="s">
        <v>4974</v>
      </c>
      <c r="E4480" s="91">
        <v>17000</v>
      </c>
      <c r="F4480" s="91">
        <v>0</v>
      </c>
      <c r="G4480" s="92">
        <f t="shared" si="229"/>
        <v>122723.41999999809</v>
      </c>
      <c r="H4480" s="170"/>
      <c r="I4480" s="94">
        <f t="shared" si="228"/>
        <v>-17000</v>
      </c>
      <c r="J4480" s="115">
        <f t="shared" si="230"/>
        <v>45657</v>
      </c>
      <c r="K4480" s="116" t="s">
        <v>1872</v>
      </c>
    </row>
    <row r="4481" spans="1:11" x14ac:dyDescent="0.15">
      <c r="A4481" s="7" t="s">
        <v>2620</v>
      </c>
      <c r="B4481" s="66">
        <v>45653</v>
      </c>
      <c r="C4481" s="113" t="s">
        <v>1982</v>
      </c>
      <c r="D4481" s="126"/>
      <c r="E4481" s="91">
        <v>0</v>
      </c>
      <c r="F4481" s="91">
        <v>60000</v>
      </c>
      <c r="G4481" s="92">
        <f t="shared" si="229"/>
        <v>182723.41999999809</v>
      </c>
      <c r="H4481" s="170"/>
      <c r="I4481" s="94">
        <f t="shared" si="228"/>
        <v>60000</v>
      </c>
      <c r="J4481" s="115">
        <f t="shared" si="230"/>
        <v>45657</v>
      </c>
      <c r="K4481" s="116" t="s">
        <v>737</v>
      </c>
    </row>
    <row r="4482" spans="1:11" x14ac:dyDescent="0.15">
      <c r="A4482" s="7" t="s">
        <v>2619</v>
      </c>
      <c r="B4482" s="66">
        <v>45653</v>
      </c>
      <c r="C4482" s="113" t="s">
        <v>2104</v>
      </c>
      <c r="D4482" s="126" t="s">
        <v>4975</v>
      </c>
      <c r="E4482" s="91">
        <v>0</v>
      </c>
      <c r="F4482" s="91">
        <v>1317.83</v>
      </c>
      <c r="G4482" s="92">
        <f t="shared" si="229"/>
        <v>184041.24999999808</v>
      </c>
      <c r="H4482" s="170"/>
      <c r="I4482" s="94">
        <f t="shared" si="228"/>
        <v>1317.83</v>
      </c>
      <c r="J4482" s="115">
        <f t="shared" si="230"/>
        <v>45657</v>
      </c>
      <c r="K4482" s="116" t="s">
        <v>1868</v>
      </c>
    </row>
    <row r="4483" spans="1:11" x14ac:dyDescent="0.15">
      <c r="A4483" s="7" t="s">
        <v>2619</v>
      </c>
      <c r="B4483" s="66">
        <v>45653</v>
      </c>
      <c r="C4483" s="113" t="s">
        <v>2080</v>
      </c>
      <c r="D4483" s="126" t="s">
        <v>4976</v>
      </c>
      <c r="E4483" s="91">
        <v>0</v>
      </c>
      <c r="F4483" s="91">
        <v>7419.42</v>
      </c>
      <c r="G4483" s="92">
        <f t="shared" si="229"/>
        <v>191460.66999999809</v>
      </c>
      <c r="H4483" s="170"/>
      <c r="I4483" s="94">
        <f t="shared" si="228"/>
        <v>7419.42</v>
      </c>
      <c r="J4483" s="115">
        <f t="shared" si="230"/>
        <v>45657</v>
      </c>
      <c r="K4483" s="116" t="s">
        <v>1868</v>
      </c>
    </row>
    <row r="4484" spans="1:11" x14ac:dyDescent="0.15">
      <c r="A4484" s="7" t="s">
        <v>2619</v>
      </c>
      <c r="B4484" s="66">
        <v>45653</v>
      </c>
      <c r="C4484" s="113" t="s">
        <v>3099</v>
      </c>
      <c r="D4484" s="126" t="s">
        <v>4977</v>
      </c>
      <c r="E4484" s="91">
        <v>0</v>
      </c>
      <c r="F4484" s="91">
        <v>1333.81</v>
      </c>
      <c r="G4484" s="92">
        <f t="shared" si="229"/>
        <v>192794.47999999809</v>
      </c>
      <c r="H4484" s="170"/>
      <c r="I4484" s="94">
        <f t="shared" si="228"/>
        <v>1333.81</v>
      </c>
      <c r="J4484" s="115">
        <f t="shared" si="230"/>
        <v>45657</v>
      </c>
      <c r="K4484" s="116" t="s">
        <v>1868</v>
      </c>
    </row>
    <row r="4485" spans="1:11" x14ac:dyDescent="0.15">
      <c r="A4485" s="7" t="s">
        <v>2619</v>
      </c>
      <c r="B4485" s="66">
        <v>45653</v>
      </c>
      <c r="C4485" s="113" t="s">
        <v>2108</v>
      </c>
      <c r="D4485" s="126" t="s">
        <v>4978</v>
      </c>
      <c r="E4485" s="91">
        <v>0</v>
      </c>
      <c r="F4485" s="91">
        <v>7214.99</v>
      </c>
      <c r="G4485" s="92">
        <f t="shared" si="229"/>
        <v>200009.46999999808</v>
      </c>
      <c r="H4485" s="170"/>
      <c r="I4485" s="94">
        <f t="shared" si="228"/>
        <v>7214.99</v>
      </c>
      <c r="J4485" s="115">
        <f t="shared" si="230"/>
        <v>45657</v>
      </c>
      <c r="K4485" s="116" t="s">
        <v>1868</v>
      </c>
    </row>
    <row r="4486" spans="1:11" x14ac:dyDescent="0.15">
      <c r="A4486" s="7" t="s">
        <v>2619</v>
      </c>
      <c r="B4486" s="66">
        <v>45653</v>
      </c>
      <c r="C4486" s="113" t="s">
        <v>2712</v>
      </c>
      <c r="D4486" s="126" t="s">
        <v>4979</v>
      </c>
      <c r="E4486" s="91">
        <v>0</v>
      </c>
      <c r="F4486" s="91">
        <v>931.46</v>
      </c>
      <c r="G4486" s="92">
        <f t="shared" si="229"/>
        <v>200940.92999999807</v>
      </c>
      <c r="H4486" s="170"/>
      <c r="I4486" s="94">
        <f t="shared" si="228"/>
        <v>931.46</v>
      </c>
      <c r="J4486" s="115">
        <f t="shared" si="230"/>
        <v>45657</v>
      </c>
      <c r="K4486" s="116" t="s">
        <v>1868</v>
      </c>
    </row>
    <row r="4487" spans="1:11" x14ac:dyDescent="0.15">
      <c r="A4487" s="7" t="s">
        <v>2619</v>
      </c>
      <c r="B4487" s="66">
        <v>45653</v>
      </c>
      <c r="C4487" s="113" t="s">
        <v>2087</v>
      </c>
      <c r="D4487" s="126" t="s">
        <v>4980</v>
      </c>
      <c r="E4487" s="91">
        <v>0</v>
      </c>
      <c r="F4487" s="91">
        <v>49500</v>
      </c>
      <c r="G4487" s="92">
        <f t="shared" si="229"/>
        <v>250440.92999999807</v>
      </c>
      <c r="H4487" s="170"/>
      <c r="I4487" s="94">
        <f t="shared" ref="I4487:I4550" si="231">-E4487+F4487</f>
        <v>49500</v>
      </c>
      <c r="J4487" s="115">
        <f t="shared" si="230"/>
        <v>45657</v>
      </c>
      <c r="K4487" s="116" t="s">
        <v>1866</v>
      </c>
    </row>
    <row r="4488" spans="1:11" x14ac:dyDescent="0.15">
      <c r="A4488" s="7" t="s">
        <v>2619</v>
      </c>
      <c r="B4488" s="66">
        <v>45653</v>
      </c>
      <c r="C4488" s="113" t="s">
        <v>2084</v>
      </c>
      <c r="D4488" s="126" t="s">
        <v>4981</v>
      </c>
      <c r="E4488" s="91">
        <v>0</v>
      </c>
      <c r="F4488" s="91">
        <v>3000</v>
      </c>
      <c r="G4488" s="92">
        <f t="shared" si="229"/>
        <v>253440.92999999807</v>
      </c>
      <c r="H4488" s="170"/>
      <c r="I4488" s="94">
        <f t="shared" si="231"/>
        <v>3000</v>
      </c>
      <c r="J4488" s="115">
        <f t="shared" si="230"/>
        <v>45657</v>
      </c>
      <c r="K4488" s="116" t="s">
        <v>1866</v>
      </c>
    </row>
    <row r="4489" spans="1:11" x14ac:dyDescent="0.15">
      <c r="A4489" s="7" t="s">
        <v>2619</v>
      </c>
      <c r="B4489" s="66">
        <v>45653</v>
      </c>
      <c r="C4489" s="113" t="s">
        <v>2104</v>
      </c>
      <c r="D4489" s="126" t="s">
        <v>4982</v>
      </c>
      <c r="E4489" s="91">
        <v>0</v>
      </c>
      <c r="F4489" s="91">
        <v>9000</v>
      </c>
      <c r="G4489" s="92">
        <f t="shared" si="229"/>
        <v>262440.92999999807</v>
      </c>
      <c r="H4489" s="170"/>
      <c r="I4489" s="94">
        <f t="shared" si="231"/>
        <v>9000</v>
      </c>
      <c r="J4489" s="115">
        <f t="shared" si="230"/>
        <v>45657</v>
      </c>
      <c r="K4489" s="116" t="s">
        <v>1866</v>
      </c>
    </row>
    <row r="4490" spans="1:11" x14ac:dyDescent="0.15">
      <c r="A4490" s="7" t="s">
        <v>2619</v>
      </c>
      <c r="B4490" s="66">
        <v>45653</v>
      </c>
      <c r="C4490" s="113" t="s">
        <v>2004</v>
      </c>
      <c r="D4490" s="126" t="s">
        <v>4983</v>
      </c>
      <c r="E4490" s="91">
        <v>0</v>
      </c>
      <c r="F4490" s="91">
        <v>1500</v>
      </c>
      <c r="G4490" s="92">
        <f t="shared" si="229"/>
        <v>263940.92999999807</v>
      </c>
      <c r="H4490" s="170"/>
      <c r="I4490" s="94">
        <f t="shared" si="231"/>
        <v>1500</v>
      </c>
      <c r="J4490" s="115">
        <f t="shared" si="230"/>
        <v>45657</v>
      </c>
      <c r="K4490" s="116" t="s">
        <v>1866</v>
      </c>
    </row>
    <row r="4491" spans="1:11" x14ac:dyDescent="0.15">
      <c r="A4491" s="7" t="s">
        <v>2619</v>
      </c>
      <c r="B4491" s="66">
        <v>45653</v>
      </c>
      <c r="C4491" s="113" t="s">
        <v>2064</v>
      </c>
      <c r="D4491" s="126" t="s">
        <v>4984</v>
      </c>
      <c r="E4491" s="91">
        <v>0</v>
      </c>
      <c r="F4491" s="91">
        <v>1500</v>
      </c>
      <c r="G4491" s="92">
        <f t="shared" si="229"/>
        <v>265440.92999999807</v>
      </c>
      <c r="H4491" s="170"/>
      <c r="I4491" s="94">
        <f t="shared" si="231"/>
        <v>1500</v>
      </c>
      <c r="J4491" s="115">
        <f t="shared" si="230"/>
        <v>45657</v>
      </c>
      <c r="K4491" s="116" t="s">
        <v>1866</v>
      </c>
    </row>
    <row r="4492" spans="1:11" x14ac:dyDescent="0.15">
      <c r="A4492" s="7" t="s">
        <v>2619</v>
      </c>
      <c r="B4492" s="66">
        <v>45653</v>
      </c>
      <c r="C4492" s="113" t="s">
        <v>2905</v>
      </c>
      <c r="D4492" s="126" t="s">
        <v>4985</v>
      </c>
      <c r="E4492" s="91">
        <v>5006.1000000000004</v>
      </c>
      <c r="F4492" s="91">
        <v>0</v>
      </c>
      <c r="G4492" s="92">
        <f t="shared" si="229"/>
        <v>260434.82999999807</v>
      </c>
      <c r="H4492" s="170"/>
      <c r="I4492" s="94">
        <f t="shared" si="231"/>
        <v>-5006.1000000000004</v>
      </c>
      <c r="J4492" s="115">
        <f t="shared" si="230"/>
        <v>45657</v>
      </c>
      <c r="K4492" s="116" t="s">
        <v>13</v>
      </c>
    </row>
    <row r="4493" spans="1:11" x14ac:dyDescent="0.15">
      <c r="A4493" s="7" t="s">
        <v>2619</v>
      </c>
      <c r="B4493" s="66">
        <v>45653</v>
      </c>
      <c r="C4493" s="113" t="s">
        <v>1982</v>
      </c>
      <c r="D4493" s="126"/>
      <c r="E4493" s="91">
        <v>60000</v>
      </c>
      <c r="F4493" s="91">
        <v>0</v>
      </c>
      <c r="G4493" s="92">
        <f t="shared" si="229"/>
        <v>200434.82999999807</v>
      </c>
      <c r="H4493" s="170"/>
      <c r="I4493" s="94">
        <f t="shared" si="231"/>
        <v>-60000</v>
      </c>
      <c r="J4493" s="115">
        <f t="shared" si="230"/>
        <v>45657</v>
      </c>
      <c r="K4493" s="116" t="s">
        <v>737</v>
      </c>
    </row>
    <row r="4494" spans="1:11" x14ac:dyDescent="0.15">
      <c r="A4494" s="7" t="s">
        <v>2619</v>
      </c>
      <c r="B4494" s="66">
        <v>45656</v>
      </c>
      <c r="C4494" s="113" t="s">
        <v>2658</v>
      </c>
      <c r="D4494" s="126" t="s">
        <v>4986</v>
      </c>
      <c r="E4494" s="91">
        <v>0</v>
      </c>
      <c r="F4494" s="91">
        <v>2531.11</v>
      </c>
      <c r="G4494" s="92">
        <f t="shared" si="229"/>
        <v>202965.93999999805</v>
      </c>
      <c r="H4494" s="170"/>
      <c r="I4494" s="94">
        <f t="shared" si="231"/>
        <v>2531.11</v>
      </c>
      <c r="J4494" s="115">
        <f t="shared" si="230"/>
        <v>45657</v>
      </c>
      <c r="K4494" s="116" t="s">
        <v>1866</v>
      </c>
    </row>
    <row r="4495" spans="1:11" x14ac:dyDescent="0.15">
      <c r="A4495" s="7" t="s">
        <v>2619</v>
      </c>
      <c r="B4495" s="66">
        <v>45656</v>
      </c>
      <c r="C4495" s="113" t="s">
        <v>2658</v>
      </c>
      <c r="D4495" s="126" t="s">
        <v>4987</v>
      </c>
      <c r="E4495" s="91">
        <v>0</v>
      </c>
      <c r="F4495" s="91">
        <v>5212.75</v>
      </c>
      <c r="G4495" s="92">
        <f t="shared" si="229"/>
        <v>208178.68999999805</v>
      </c>
      <c r="H4495" s="170"/>
      <c r="I4495" s="94">
        <f t="shared" si="231"/>
        <v>5212.75</v>
      </c>
      <c r="J4495" s="115">
        <f t="shared" si="230"/>
        <v>45657</v>
      </c>
      <c r="K4495" s="116" t="s">
        <v>1866</v>
      </c>
    </row>
    <row r="4496" spans="1:11" x14ac:dyDescent="0.15">
      <c r="A4496" s="7" t="s">
        <v>2622</v>
      </c>
      <c r="B4496" s="66">
        <v>45656</v>
      </c>
      <c r="C4496" s="113" t="s">
        <v>2645</v>
      </c>
      <c r="D4496" s="126" t="s">
        <v>4988</v>
      </c>
      <c r="E4496" s="91">
        <v>0</v>
      </c>
      <c r="F4496" s="91">
        <v>6000</v>
      </c>
      <c r="G4496" s="92">
        <f t="shared" si="229"/>
        <v>214178.68999999805</v>
      </c>
      <c r="H4496" s="170"/>
      <c r="I4496" s="94">
        <f t="shared" si="231"/>
        <v>6000</v>
      </c>
      <c r="J4496" s="115">
        <f t="shared" si="230"/>
        <v>45657</v>
      </c>
      <c r="K4496" s="116" t="s">
        <v>1866</v>
      </c>
    </row>
    <row r="4497" spans="1:11" x14ac:dyDescent="0.15">
      <c r="A4497" s="7" t="s">
        <v>2621</v>
      </c>
      <c r="B4497" s="66">
        <v>45657</v>
      </c>
      <c r="C4497" s="113" t="s">
        <v>3932</v>
      </c>
      <c r="D4497" s="126"/>
      <c r="E4497" s="91">
        <v>615.22</v>
      </c>
      <c r="F4497" s="91">
        <v>0</v>
      </c>
      <c r="G4497" s="92">
        <f t="shared" si="229"/>
        <v>213563.46999999805</v>
      </c>
      <c r="H4497" s="170"/>
      <c r="I4497" s="94">
        <f t="shared" si="231"/>
        <v>-615.22</v>
      </c>
      <c r="J4497" s="115">
        <f t="shared" si="230"/>
        <v>45657</v>
      </c>
      <c r="K4497" s="116" t="s">
        <v>13</v>
      </c>
    </row>
    <row r="4498" spans="1:11" x14ac:dyDescent="0.15">
      <c r="A4498" s="7" t="s">
        <v>2621</v>
      </c>
      <c r="B4498" s="66">
        <v>45657</v>
      </c>
      <c r="C4498" s="113" t="s">
        <v>4989</v>
      </c>
      <c r="D4498" s="126"/>
      <c r="E4498" s="91">
        <v>363</v>
      </c>
      <c r="F4498" s="91">
        <v>0</v>
      </c>
      <c r="G4498" s="92">
        <f t="shared" si="229"/>
        <v>213200.46999999805</v>
      </c>
      <c r="H4498" s="170"/>
      <c r="I4498" s="94">
        <f t="shared" si="231"/>
        <v>-363</v>
      </c>
      <c r="J4498" s="115">
        <f t="shared" si="230"/>
        <v>45657</v>
      </c>
      <c r="K4498" s="116" t="s">
        <v>1865</v>
      </c>
    </row>
    <row r="4499" spans="1:11" x14ac:dyDescent="0.15">
      <c r="A4499" s="7" t="s">
        <v>2623</v>
      </c>
      <c r="B4499" s="66">
        <v>45657</v>
      </c>
      <c r="C4499" s="113" t="s">
        <v>4990</v>
      </c>
      <c r="D4499" s="126"/>
      <c r="E4499" s="91">
        <v>0</v>
      </c>
      <c r="F4499" s="91">
        <v>5732.2</v>
      </c>
      <c r="G4499" s="92">
        <f t="shared" si="229"/>
        <v>218932.66999999806</v>
      </c>
      <c r="H4499" s="170"/>
      <c r="I4499" s="94">
        <f t="shared" si="231"/>
        <v>5732.2</v>
      </c>
      <c r="J4499" s="115">
        <f t="shared" si="230"/>
        <v>45657</v>
      </c>
      <c r="K4499" s="116" t="s">
        <v>1866</v>
      </c>
    </row>
    <row r="4500" spans="1:11" x14ac:dyDescent="0.15">
      <c r="A4500" s="7" t="s">
        <v>2623</v>
      </c>
      <c r="B4500" s="66">
        <v>45657</v>
      </c>
      <c r="C4500" s="113" t="s">
        <v>3526</v>
      </c>
      <c r="D4500" s="126"/>
      <c r="E4500" s="91">
        <v>0</v>
      </c>
      <c r="F4500" s="91">
        <v>7718.66</v>
      </c>
      <c r="G4500" s="92">
        <f t="shared" si="229"/>
        <v>226651.32999999807</v>
      </c>
      <c r="H4500" s="170"/>
      <c r="I4500" s="94">
        <f t="shared" si="231"/>
        <v>7718.66</v>
      </c>
      <c r="J4500" s="115">
        <f t="shared" si="230"/>
        <v>45657</v>
      </c>
      <c r="K4500" s="116" t="s">
        <v>1866</v>
      </c>
    </row>
    <row r="4501" spans="1:11" x14ac:dyDescent="0.15">
      <c r="A4501" s="7" t="s">
        <v>2623</v>
      </c>
      <c r="B4501" s="66">
        <v>45657</v>
      </c>
      <c r="C4501" s="113" t="s">
        <v>4991</v>
      </c>
      <c r="D4501" s="126"/>
      <c r="E4501" s="91">
        <v>0</v>
      </c>
      <c r="F4501" s="91">
        <v>3028.85</v>
      </c>
      <c r="G4501" s="92">
        <f t="shared" si="229"/>
        <v>229680.17999999807</v>
      </c>
      <c r="H4501" s="170"/>
      <c r="I4501" s="94">
        <f t="shared" si="231"/>
        <v>3028.85</v>
      </c>
      <c r="J4501" s="115">
        <f t="shared" si="230"/>
        <v>45657</v>
      </c>
      <c r="K4501" s="116" t="s">
        <v>1866</v>
      </c>
    </row>
    <row r="4502" spans="1:11" x14ac:dyDescent="0.15">
      <c r="A4502" s="7" t="s">
        <v>2623</v>
      </c>
      <c r="B4502" s="66">
        <v>45657</v>
      </c>
      <c r="C4502" s="113" t="s">
        <v>4619</v>
      </c>
      <c r="D4502" s="126"/>
      <c r="E4502" s="91">
        <v>0</v>
      </c>
      <c r="F4502" s="91">
        <v>3028.85</v>
      </c>
      <c r="G4502" s="92">
        <f t="shared" si="229"/>
        <v>232709.02999999808</v>
      </c>
      <c r="H4502" s="170"/>
      <c r="I4502" s="94">
        <f t="shared" si="231"/>
        <v>3028.85</v>
      </c>
      <c r="J4502" s="115">
        <f t="shared" si="230"/>
        <v>45657</v>
      </c>
      <c r="K4502" s="116" t="s">
        <v>1866</v>
      </c>
    </row>
    <row r="4503" spans="1:11" x14ac:dyDescent="0.15">
      <c r="A4503" s="7" t="s">
        <v>2623</v>
      </c>
      <c r="B4503" s="66">
        <v>45657</v>
      </c>
      <c r="C4503" s="113" t="s">
        <v>3923</v>
      </c>
      <c r="D4503" s="126"/>
      <c r="E4503" s="91">
        <v>0</v>
      </c>
      <c r="F4503" s="91">
        <v>27828.85</v>
      </c>
      <c r="G4503" s="92">
        <f t="shared" si="229"/>
        <v>260537.87999999808</v>
      </c>
      <c r="H4503" s="170"/>
      <c r="I4503" s="94">
        <f t="shared" si="231"/>
        <v>27828.85</v>
      </c>
      <c r="J4503" s="115">
        <f t="shared" si="230"/>
        <v>45657</v>
      </c>
      <c r="K4503" s="116" t="s">
        <v>1866</v>
      </c>
    </row>
    <row r="4504" spans="1:11" x14ac:dyDescent="0.15">
      <c r="A4504" s="7" t="s">
        <v>2623</v>
      </c>
      <c r="B4504" s="66">
        <v>45657</v>
      </c>
      <c r="C4504" s="113" t="s">
        <v>4992</v>
      </c>
      <c r="D4504" s="126"/>
      <c r="E4504" s="91">
        <v>0</v>
      </c>
      <c r="F4504" s="91">
        <v>9672.77</v>
      </c>
      <c r="G4504" s="92">
        <f t="shared" si="229"/>
        <v>270210.6499999981</v>
      </c>
      <c r="H4504" s="170"/>
      <c r="I4504" s="94">
        <f t="shared" si="231"/>
        <v>9672.77</v>
      </c>
      <c r="J4504" s="115">
        <f t="shared" si="230"/>
        <v>45657</v>
      </c>
      <c r="K4504" s="116" t="s">
        <v>1866</v>
      </c>
    </row>
    <row r="4505" spans="1:11" x14ac:dyDescent="0.15">
      <c r="A4505" s="7" t="s">
        <v>2623</v>
      </c>
      <c r="B4505" s="66">
        <v>45657</v>
      </c>
      <c r="C4505" s="113" t="s">
        <v>4993</v>
      </c>
      <c r="D4505" s="126"/>
      <c r="E4505" s="91">
        <v>0</v>
      </c>
      <c r="F4505" s="91">
        <v>19715.62</v>
      </c>
      <c r="G4505" s="92">
        <f t="shared" si="229"/>
        <v>289926.2699999981</v>
      </c>
      <c r="H4505" s="170"/>
      <c r="I4505" s="94">
        <f t="shared" si="231"/>
        <v>19715.62</v>
      </c>
      <c r="J4505" s="115">
        <f t="shared" si="230"/>
        <v>45657</v>
      </c>
      <c r="K4505" s="116" t="s">
        <v>1866</v>
      </c>
    </row>
    <row r="4506" spans="1:11" x14ac:dyDescent="0.15">
      <c r="A4506" s="7" t="s">
        <v>2622</v>
      </c>
      <c r="B4506" s="66">
        <v>45657</v>
      </c>
      <c r="C4506" s="113" t="s">
        <v>2645</v>
      </c>
      <c r="D4506" s="126" t="s">
        <v>4994</v>
      </c>
      <c r="E4506" s="91">
        <v>0</v>
      </c>
      <c r="F4506" s="91">
        <v>1100</v>
      </c>
      <c r="G4506" s="92">
        <f t="shared" si="229"/>
        <v>291026.2699999981</v>
      </c>
      <c r="H4506" s="170"/>
      <c r="I4506" s="94">
        <f t="shared" si="231"/>
        <v>1100</v>
      </c>
      <c r="J4506" s="115">
        <f t="shared" si="230"/>
        <v>45657</v>
      </c>
      <c r="K4506" s="116" t="s">
        <v>1866</v>
      </c>
    </row>
    <row r="4507" spans="1:11" x14ac:dyDescent="0.15">
      <c r="A4507" s="7" t="s">
        <v>2622</v>
      </c>
      <c r="B4507" s="66">
        <v>45657</v>
      </c>
      <c r="C4507" s="113" t="s">
        <v>1903</v>
      </c>
      <c r="D4507" s="126" t="s">
        <v>4995</v>
      </c>
      <c r="E4507" s="91">
        <v>0</v>
      </c>
      <c r="F4507" s="91">
        <v>2174.5</v>
      </c>
      <c r="G4507" s="92">
        <f t="shared" si="229"/>
        <v>293200.7699999981</v>
      </c>
      <c r="H4507" s="170"/>
      <c r="I4507" s="94">
        <f t="shared" si="231"/>
        <v>2174.5</v>
      </c>
      <c r="J4507" s="115">
        <f t="shared" si="230"/>
        <v>45657</v>
      </c>
      <c r="K4507" s="116" t="s">
        <v>1868</v>
      </c>
    </row>
    <row r="4508" spans="1:11" x14ac:dyDescent="0.15">
      <c r="A4508" s="7" t="s">
        <v>2622</v>
      </c>
      <c r="B4508" s="66">
        <v>45657</v>
      </c>
      <c r="C4508" s="113" t="s">
        <v>1903</v>
      </c>
      <c r="D4508" s="126" t="s">
        <v>4995</v>
      </c>
      <c r="E4508" s="91">
        <v>0</v>
      </c>
      <c r="F4508" s="91">
        <v>115</v>
      </c>
      <c r="G4508" s="92">
        <f t="shared" si="229"/>
        <v>293315.7699999981</v>
      </c>
      <c r="H4508" s="170"/>
      <c r="I4508" s="94">
        <f t="shared" si="231"/>
        <v>115</v>
      </c>
      <c r="J4508" s="115">
        <f t="shared" si="230"/>
        <v>45657</v>
      </c>
      <c r="K4508" s="116" t="s">
        <v>1868</v>
      </c>
    </row>
    <row r="4509" spans="1:11" x14ac:dyDescent="0.15">
      <c r="A4509" s="7" t="s">
        <v>2622</v>
      </c>
      <c r="B4509" s="66">
        <v>45657</v>
      </c>
      <c r="C4509" s="113" t="s">
        <v>1903</v>
      </c>
      <c r="D4509" s="126" t="s">
        <v>4995</v>
      </c>
      <c r="E4509" s="91">
        <v>0</v>
      </c>
      <c r="F4509" s="91">
        <v>1518.4</v>
      </c>
      <c r="G4509" s="92">
        <f t="shared" si="229"/>
        <v>294834.16999999812</v>
      </c>
      <c r="H4509" s="170"/>
      <c r="I4509" s="94">
        <f t="shared" si="231"/>
        <v>1518.4</v>
      </c>
      <c r="J4509" s="115">
        <f t="shared" si="230"/>
        <v>45657</v>
      </c>
      <c r="K4509" s="116" t="s">
        <v>1868</v>
      </c>
    </row>
    <row r="4510" spans="1:11" x14ac:dyDescent="0.15">
      <c r="A4510" s="7" t="s">
        <v>2622</v>
      </c>
      <c r="B4510" s="66">
        <v>45657</v>
      </c>
      <c r="C4510" s="113" t="s">
        <v>1903</v>
      </c>
      <c r="D4510" s="126" t="s">
        <v>4995</v>
      </c>
      <c r="E4510" s="91">
        <v>0</v>
      </c>
      <c r="F4510" s="91">
        <v>1050.5999999999999</v>
      </c>
      <c r="G4510" s="92">
        <f t="shared" si="229"/>
        <v>295884.7699999981</v>
      </c>
      <c r="H4510" s="170"/>
      <c r="I4510" s="94">
        <f t="shared" si="231"/>
        <v>1050.5999999999999</v>
      </c>
      <c r="J4510" s="115">
        <f t="shared" si="230"/>
        <v>45657</v>
      </c>
      <c r="K4510" s="116" t="s">
        <v>1868</v>
      </c>
    </row>
    <row r="4511" spans="1:11" x14ac:dyDescent="0.15">
      <c r="A4511" s="7" t="s">
        <v>2622</v>
      </c>
      <c r="B4511" s="66">
        <v>45657</v>
      </c>
      <c r="C4511" s="113" t="s">
        <v>1903</v>
      </c>
      <c r="D4511" s="126" t="s">
        <v>4995</v>
      </c>
      <c r="E4511" s="91">
        <v>0</v>
      </c>
      <c r="F4511" s="91">
        <v>1057.8</v>
      </c>
      <c r="G4511" s="92">
        <f t="shared" si="229"/>
        <v>296942.56999999809</v>
      </c>
      <c r="H4511" s="170"/>
      <c r="I4511" s="94">
        <f t="shared" si="231"/>
        <v>1057.8</v>
      </c>
      <c r="J4511" s="115">
        <f t="shared" si="230"/>
        <v>45657</v>
      </c>
      <c r="K4511" s="116" t="s">
        <v>1868</v>
      </c>
    </row>
    <row r="4512" spans="1:11" x14ac:dyDescent="0.15">
      <c r="A4512" s="7" t="s">
        <v>2622</v>
      </c>
      <c r="B4512" s="66">
        <v>45657</v>
      </c>
      <c r="C4512" s="113" t="s">
        <v>1903</v>
      </c>
      <c r="D4512" s="126" t="s">
        <v>4995</v>
      </c>
      <c r="E4512" s="91">
        <v>0</v>
      </c>
      <c r="F4512" s="91">
        <v>1222.3</v>
      </c>
      <c r="G4512" s="92">
        <f t="shared" si="229"/>
        <v>298164.86999999807</v>
      </c>
      <c r="H4512" s="170"/>
      <c r="I4512" s="94">
        <f t="shared" si="231"/>
        <v>1222.3</v>
      </c>
      <c r="J4512" s="115">
        <f t="shared" si="230"/>
        <v>45657</v>
      </c>
      <c r="K4512" s="116" t="s">
        <v>1868</v>
      </c>
    </row>
    <row r="4513" spans="1:11" x14ac:dyDescent="0.15">
      <c r="A4513" s="7" t="s">
        <v>2622</v>
      </c>
      <c r="B4513" s="66">
        <v>45657</v>
      </c>
      <c r="C4513" s="113" t="s">
        <v>1903</v>
      </c>
      <c r="D4513" s="126" t="s">
        <v>4995</v>
      </c>
      <c r="E4513" s="91">
        <v>0</v>
      </c>
      <c r="F4513" s="91">
        <v>1137.9000000000001</v>
      </c>
      <c r="G4513" s="92">
        <f t="shared" si="229"/>
        <v>299302.7699999981</v>
      </c>
      <c r="H4513" s="170"/>
      <c r="I4513" s="94">
        <f t="shared" si="231"/>
        <v>1137.9000000000001</v>
      </c>
      <c r="J4513" s="115">
        <f t="shared" si="230"/>
        <v>45657</v>
      </c>
      <c r="K4513" s="116" t="s">
        <v>1868</v>
      </c>
    </row>
    <row r="4514" spans="1:11" x14ac:dyDescent="0.15">
      <c r="A4514" s="7" t="s">
        <v>2622</v>
      </c>
      <c r="B4514" s="66">
        <v>45657</v>
      </c>
      <c r="C4514" s="113" t="s">
        <v>1903</v>
      </c>
      <c r="D4514" s="126" t="s">
        <v>4995</v>
      </c>
      <c r="E4514" s="91">
        <v>0</v>
      </c>
      <c r="F4514" s="91">
        <v>10</v>
      </c>
      <c r="G4514" s="92">
        <f t="shared" si="229"/>
        <v>299312.7699999981</v>
      </c>
      <c r="H4514" s="170"/>
      <c r="I4514" s="94">
        <f t="shared" si="231"/>
        <v>10</v>
      </c>
      <c r="J4514" s="115">
        <f t="shared" si="230"/>
        <v>45657</v>
      </c>
      <c r="K4514" s="116" t="s">
        <v>1868</v>
      </c>
    </row>
    <row r="4515" spans="1:11" x14ac:dyDescent="0.15">
      <c r="A4515" s="7" t="s">
        <v>2622</v>
      </c>
      <c r="B4515" s="66">
        <v>45657</v>
      </c>
      <c r="C4515" s="113" t="s">
        <v>1903</v>
      </c>
      <c r="D4515" s="126" t="s">
        <v>4995</v>
      </c>
      <c r="E4515" s="91">
        <v>0</v>
      </c>
      <c r="F4515" s="91">
        <v>1784.4</v>
      </c>
      <c r="G4515" s="92">
        <f t="shared" si="229"/>
        <v>301097.16999999812</v>
      </c>
      <c r="H4515" s="170"/>
      <c r="I4515" s="94">
        <f t="shared" si="231"/>
        <v>1784.4</v>
      </c>
      <c r="J4515" s="115">
        <f t="shared" si="230"/>
        <v>45657</v>
      </c>
      <c r="K4515" s="116" t="s">
        <v>1868</v>
      </c>
    </row>
    <row r="4516" spans="1:11" x14ac:dyDescent="0.15">
      <c r="A4516" s="7" t="s">
        <v>2622</v>
      </c>
      <c r="B4516" s="66">
        <v>45657</v>
      </c>
      <c r="C4516" s="113" t="s">
        <v>1903</v>
      </c>
      <c r="D4516" s="126" t="s">
        <v>4995</v>
      </c>
      <c r="E4516" s="91">
        <v>0</v>
      </c>
      <c r="F4516" s="91">
        <v>1169.2</v>
      </c>
      <c r="G4516" s="92">
        <f t="shared" si="229"/>
        <v>302266.36999999813</v>
      </c>
      <c r="H4516" s="170"/>
      <c r="I4516" s="94">
        <f t="shared" si="231"/>
        <v>1169.2</v>
      </c>
      <c r="J4516" s="115">
        <f t="shared" si="230"/>
        <v>45657</v>
      </c>
      <c r="K4516" s="116" t="s">
        <v>1868</v>
      </c>
    </row>
    <row r="4517" spans="1:11" x14ac:dyDescent="0.15">
      <c r="A4517" s="7" t="s">
        <v>2622</v>
      </c>
      <c r="B4517" s="66">
        <v>45657</v>
      </c>
      <c r="C4517" s="113" t="s">
        <v>1903</v>
      </c>
      <c r="D4517" s="126" t="s">
        <v>4995</v>
      </c>
      <c r="E4517" s="91">
        <v>0</v>
      </c>
      <c r="F4517" s="91">
        <v>1036.5999999999999</v>
      </c>
      <c r="G4517" s="92">
        <f t="shared" si="229"/>
        <v>303302.96999999811</v>
      </c>
      <c r="H4517" s="170"/>
      <c r="I4517" s="94">
        <f t="shared" si="231"/>
        <v>1036.5999999999999</v>
      </c>
      <c r="J4517" s="115">
        <f t="shared" si="230"/>
        <v>45657</v>
      </c>
      <c r="K4517" s="116" t="s">
        <v>1868</v>
      </c>
    </row>
    <row r="4518" spans="1:11" x14ac:dyDescent="0.15">
      <c r="A4518" s="7" t="s">
        <v>2622</v>
      </c>
      <c r="B4518" s="66">
        <v>45657</v>
      </c>
      <c r="C4518" s="113" t="s">
        <v>1903</v>
      </c>
      <c r="D4518" s="126" t="s">
        <v>4995</v>
      </c>
      <c r="E4518" s="91">
        <v>0</v>
      </c>
      <c r="F4518" s="91">
        <v>1114.2</v>
      </c>
      <c r="G4518" s="92">
        <f t="shared" si="229"/>
        <v>304417.16999999812</v>
      </c>
      <c r="H4518" s="170"/>
      <c r="I4518" s="94">
        <f t="shared" si="231"/>
        <v>1114.2</v>
      </c>
      <c r="J4518" s="115">
        <f t="shared" si="230"/>
        <v>45657</v>
      </c>
      <c r="K4518" s="116" t="s">
        <v>1868</v>
      </c>
    </row>
    <row r="4519" spans="1:11" x14ac:dyDescent="0.15">
      <c r="A4519" s="7" t="s">
        <v>2622</v>
      </c>
      <c r="B4519" s="66">
        <v>45657</v>
      </c>
      <c r="C4519" s="113" t="s">
        <v>1903</v>
      </c>
      <c r="D4519" s="126" t="s">
        <v>4995</v>
      </c>
      <c r="E4519" s="91">
        <v>0</v>
      </c>
      <c r="F4519" s="91">
        <v>1028.7</v>
      </c>
      <c r="G4519" s="92">
        <f t="shared" si="229"/>
        <v>305445.86999999813</v>
      </c>
      <c r="H4519" s="170"/>
      <c r="I4519" s="94">
        <f t="shared" si="231"/>
        <v>1028.7</v>
      </c>
      <c r="J4519" s="115">
        <f t="shared" si="230"/>
        <v>45657</v>
      </c>
      <c r="K4519" s="116" t="s">
        <v>1868</v>
      </c>
    </row>
    <row r="4520" spans="1:11" x14ac:dyDescent="0.15">
      <c r="A4520" s="7" t="s">
        <v>2622</v>
      </c>
      <c r="B4520" s="66">
        <v>45657</v>
      </c>
      <c r="C4520" s="113" t="s">
        <v>1903</v>
      </c>
      <c r="D4520" s="126" t="s">
        <v>4995</v>
      </c>
      <c r="E4520" s="91">
        <v>0</v>
      </c>
      <c r="F4520" s="91">
        <v>997.9</v>
      </c>
      <c r="G4520" s="92">
        <f t="shared" ref="G4520:G4583" si="232">G4519+F4520-E4520</f>
        <v>306443.76999999816</v>
      </c>
      <c r="H4520" s="170"/>
      <c r="I4520" s="94">
        <f t="shared" si="231"/>
        <v>997.9</v>
      </c>
      <c r="J4520" s="115">
        <f t="shared" ref="J4520:J4583" si="233">EOMONTH(B4520,0)</f>
        <v>45657</v>
      </c>
      <c r="K4520" s="116" t="s">
        <v>1868</v>
      </c>
    </row>
    <row r="4521" spans="1:11" x14ac:dyDescent="0.15">
      <c r="A4521" s="7" t="s">
        <v>2622</v>
      </c>
      <c r="B4521" s="66">
        <v>45657</v>
      </c>
      <c r="C4521" s="113" t="s">
        <v>1903</v>
      </c>
      <c r="D4521" s="126" t="s">
        <v>4995</v>
      </c>
      <c r="E4521" s="91">
        <v>0</v>
      </c>
      <c r="F4521" s="91">
        <v>15</v>
      </c>
      <c r="G4521" s="92">
        <f t="shared" si="232"/>
        <v>306458.76999999816</v>
      </c>
      <c r="H4521" s="170"/>
      <c r="I4521" s="94">
        <f t="shared" si="231"/>
        <v>15</v>
      </c>
      <c r="J4521" s="115">
        <f t="shared" si="233"/>
        <v>45657</v>
      </c>
      <c r="K4521" s="116" t="s">
        <v>1868</v>
      </c>
    </row>
    <row r="4522" spans="1:11" x14ac:dyDescent="0.15">
      <c r="A4522" s="7" t="s">
        <v>2622</v>
      </c>
      <c r="B4522" s="66">
        <v>45657</v>
      </c>
      <c r="C4522" s="113" t="s">
        <v>1903</v>
      </c>
      <c r="D4522" s="126" t="s">
        <v>4995</v>
      </c>
      <c r="E4522" s="91">
        <v>0</v>
      </c>
      <c r="F4522" s="91">
        <v>2518.4</v>
      </c>
      <c r="G4522" s="92">
        <f t="shared" si="232"/>
        <v>308977.16999999818</v>
      </c>
      <c r="H4522" s="170"/>
      <c r="I4522" s="94">
        <f t="shared" si="231"/>
        <v>2518.4</v>
      </c>
      <c r="J4522" s="115">
        <f t="shared" si="233"/>
        <v>45657</v>
      </c>
      <c r="K4522" s="116" t="s">
        <v>1868</v>
      </c>
    </row>
    <row r="4523" spans="1:11" x14ac:dyDescent="0.15">
      <c r="A4523" s="7" t="s">
        <v>2622</v>
      </c>
      <c r="B4523" s="66">
        <v>45657</v>
      </c>
      <c r="C4523" s="113" t="s">
        <v>1903</v>
      </c>
      <c r="D4523" s="126" t="s">
        <v>4995</v>
      </c>
      <c r="E4523" s="91">
        <v>0</v>
      </c>
      <c r="F4523" s="91">
        <v>1259.7</v>
      </c>
      <c r="G4523" s="92">
        <f t="shared" si="232"/>
        <v>310236.86999999819</v>
      </c>
      <c r="H4523" s="170"/>
      <c r="I4523" s="94">
        <f t="shared" si="231"/>
        <v>1259.7</v>
      </c>
      <c r="J4523" s="115">
        <f t="shared" si="233"/>
        <v>45657</v>
      </c>
      <c r="K4523" s="116" t="s">
        <v>1868</v>
      </c>
    </row>
    <row r="4524" spans="1:11" x14ac:dyDescent="0.15">
      <c r="A4524" s="7" t="s">
        <v>2622</v>
      </c>
      <c r="B4524" s="66">
        <v>45657</v>
      </c>
      <c r="C4524" s="113" t="s">
        <v>1903</v>
      </c>
      <c r="D4524" s="126" t="s">
        <v>4995</v>
      </c>
      <c r="E4524" s="91">
        <v>0</v>
      </c>
      <c r="F4524" s="91">
        <v>1091.3</v>
      </c>
      <c r="G4524" s="92">
        <f t="shared" si="232"/>
        <v>311328.16999999818</v>
      </c>
      <c r="H4524" s="170"/>
      <c r="I4524" s="94">
        <f t="shared" si="231"/>
        <v>1091.3</v>
      </c>
      <c r="J4524" s="115">
        <f t="shared" si="233"/>
        <v>45657</v>
      </c>
      <c r="K4524" s="116" t="s">
        <v>1868</v>
      </c>
    </row>
    <row r="4525" spans="1:11" x14ac:dyDescent="0.15">
      <c r="A4525" s="7" t="s">
        <v>2622</v>
      </c>
      <c r="B4525" s="66">
        <v>45657</v>
      </c>
      <c r="C4525" s="113" t="s">
        <v>1903</v>
      </c>
      <c r="D4525" s="126" t="s">
        <v>4995</v>
      </c>
      <c r="E4525" s="91">
        <v>0</v>
      </c>
      <c r="F4525" s="91">
        <v>1349.5</v>
      </c>
      <c r="G4525" s="92">
        <f t="shared" si="232"/>
        <v>312677.66999999818</v>
      </c>
      <c r="H4525" s="170"/>
      <c r="I4525" s="94">
        <f t="shared" si="231"/>
        <v>1349.5</v>
      </c>
      <c r="J4525" s="115">
        <f t="shared" si="233"/>
        <v>45657</v>
      </c>
      <c r="K4525" s="116" t="s">
        <v>1868</v>
      </c>
    </row>
    <row r="4526" spans="1:11" x14ac:dyDescent="0.15">
      <c r="A4526" s="7" t="s">
        <v>2622</v>
      </c>
      <c r="B4526" s="66">
        <v>45657</v>
      </c>
      <c r="C4526" s="113" t="s">
        <v>1903</v>
      </c>
      <c r="D4526" s="126" t="s">
        <v>4995</v>
      </c>
      <c r="E4526" s="91">
        <v>0</v>
      </c>
      <c r="F4526" s="91">
        <v>1138.2</v>
      </c>
      <c r="G4526" s="92">
        <f t="shared" si="232"/>
        <v>313815.86999999819</v>
      </c>
      <c r="H4526" s="170"/>
      <c r="I4526" s="94">
        <f t="shared" si="231"/>
        <v>1138.2</v>
      </c>
      <c r="J4526" s="115">
        <f t="shared" si="233"/>
        <v>45657</v>
      </c>
      <c r="K4526" s="116" t="s">
        <v>1868</v>
      </c>
    </row>
    <row r="4527" spans="1:11" x14ac:dyDescent="0.15">
      <c r="A4527" s="7" t="s">
        <v>2622</v>
      </c>
      <c r="B4527" s="66">
        <v>45657</v>
      </c>
      <c r="C4527" s="113" t="s">
        <v>1903</v>
      </c>
      <c r="D4527" s="126" t="s">
        <v>4995</v>
      </c>
      <c r="E4527" s="91">
        <v>0</v>
      </c>
      <c r="F4527" s="91">
        <v>1485.3</v>
      </c>
      <c r="G4527" s="92">
        <f t="shared" si="232"/>
        <v>315301.16999999818</v>
      </c>
      <c r="H4527" s="170"/>
      <c r="I4527" s="94">
        <f t="shared" si="231"/>
        <v>1485.3</v>
      </c>
      <c r="J4527" s="115">
        <f t="shared" si="233"/>
        <v>45657</v>
      </c>
      <c r="K4527" s="116" t="s">
        <v>1868</v>
      </c>
    </row>
    <row r="4528" spans="1:11" x14ac:dyDescent="0.15">
      <c r="A4528" s="7" t="s">
        <v>2622</v>
      </c>
      <c r="B4528" s="66">
        <v>45657</v>
      </c>
      <c r="C4528" s="113" t="s">
        <v>1903</v>
      </c>
      <c r="D4528" s="126" t="s">
        <v>4995</v>
      </c>
      <c r="E4528" s="91">
        <v>0</v>
      </c>
      <c r="F4528" s="91">
        <v>56</v>
      </c>
      <c r="G4528" s="92">
        <f t="shared" si="232"/>
        <v>315357.16999999818</v>
      </c>
      <c r="H4528" s="170"/>
      <c r="I4528" s="94">
        <f t="shared" si="231"/>
        <v>56</v>
      </c>
      <c r="J4528" s="115">
        <f t="shared" si="233"/>
        <v>45657</v>
      </c>
      <c r="K4528" s="116" t="s">
        <v>1868</v>
      </c>
    </row>
    <row r="4529" spans="1:11" x14ac:dyDescent="0.15">
      <c r="A4529" s="7" t="s">
        <v>2622</v>
      </c>
      <c r="B4529" s="66">
        <v>45657</v>
      </c>
      <c r="C4529" s="113" t="s">
        <v>1903</v>
      </c>
      <c r="D4529" s="126" t="s">
        <v>4995</v>
      </c>
      <c r="E4529" s="91">
        <v>0</v>
      </c>
      <c r="F4529" s="91">
        <v>2672.9</v>
      </c>
      <c r="G4529" s="92">
        <f t="shared" si="232"/>
        <v>318030.0699999982</v>
      </c>
      <c r="H4529" s="170"/>
      <c r="I4529" s="94">
        <f t="shared" si="231"/>
        <v>2672.9</v>
      </c>
      <c r="J4529" s="115">
        <f t="shared" si="233"/>
        <v>45657</v>
      </c>
      <c r="K4529" s="116" t="s">
        <v>1868</v>
      </c>
    </row>
    <row r="4530" spans="1:11" x14ac:dyDescent="0.15">
      <c r="A4530" s="7" t="s">
        <v>2622</v>
      </c>
      <c r="B4530" s="66">
        <v>45657</v>
      </c>
      <c r="C4530" s="113" t="s">
        <v>1903</v>
      </c>
      <c r="D4530" s="126" t="s">
        <v>4995</v>
      </c>
      <c r="E4530" s="91">
        <v>0</v>
      </c>
      <c r="F4530" s="91">
        <v>1857.7</v>
      </c>
      <c r="G4530" s="92">
        <f t="shared" si="232"/>
        <v>319887.76999999821</v>
      </c>
      <c r="H4530" s="170"/>
      <c r="I4530" s="94">
        <f t="shared" si="231"/>
        <v>1857.7</v>
      </c>
      <c r="J4530" s="115">
        <f t="shared" si="233"/>
        <v>45657</v>
      </c>
      <c r="K4530" s="116" t="s">
        <v>1868</v>
      </c>
    </row>
    <row r="4531" spans="1:11" x14ac:dyDescent="0.15">
      <c r="A4531" s="7" t="s">
        <v>2622</v>
      </c>
      <c r="B4531" s="66">
        <v>45657</v>
      </c>
      <c r="C4531" s="113" t="s">
        <v>1903</v>
      </c>
      <c r="D4531" s="126" t="s">
        <v>4995</v>
      </c>
      <c r="E4531" s="91">
        <v>0</v>
      </c>
      <c r="F4531" s="91">
        <v>2033.7</v>
      </c>
      <c r="G4531" s="92">
        <f t="shared" si="232"/>
        <v>321921.46999999823</v>
      </c>
      <c r="H4531" s="170"/>
      <c r="I4531" s="94">
        <f t="shared" si="231"/>
        <v>2033.7</v>
      </c>
      <c r="J4531" s="115">
        <f t="shared" si="233"/>
        <v>45657</v>
      </c>
      <c r="K4531" s="116" t="s">
        <v>1868</v>
      </c>
    </row>
    <row r="4532" spans="1:11" x14ac:dyDescent="0.15">
      <c r="A4532" s="7" t="s">
        <v>2622</v>
      </c>
      <c r="B4532" s="66">
        <v>45657</v>
      </c>
      <c r="C4532" s="113" t="s">
        <v>1903</v>
      </c>
      <c r="D4532" s="126" t="s">
        <v>4995</v>
      </c>
      <c r="E4532" s="91">
        <v>0</v>
      </c>
      <c r="F4532" s="91">
        <v>464.3</v>
      </c>
      <c r="G4532" s="92">
        <f t="shared" si="232"/>
        <v>322385.76999999821</v>
      </c>
      <c r="H4532" s="170"/>
      <c r="I4532" s="94">
        <f t="shared" si="231"/>
        <v>464.3</v>
      </c>
      <c r="J4532" s="115">
        <f t="shared" si="233"/>
        <v>45657</v>
      </c>
      <c r="K4532" s="116" t="s">
        <v>1868</v>
      </c>
    </row>
    <row r="4533" spans="1:11" x14ac:dyDescent="0.15">
      <c r="A4533" s="7" t="s">
        <v>2622</v>
      </c>
      <c r="B4533" s="66">
        <v>45657</v>
      </c>
      <c r="C4533" s="113" t="s">
        <v>1903</v>
      </c>
      <c r="D4533" s="126" t="s">
        <v>4995</v>
      </c>
      <c r="E4533" s="91">
        <v>0</v>
      </c>
      <c r="F4533" s="91">
        <v>1293.9000000000001</v>
      </c>
      <c r="G4533" s="92">
        <f t="shared" si="232"/>
        <v>323679.66999999824</v>
      </c>
      <c r="H4533" s="170"/>
      <c r="I4533" s="94">
        <f t="shared" si="231"/>
        <v>1293.9000000000001</v>
      </c>
      <c r="J4533" s="115">
        <f t="shared" si="233"/>
        <v>45657</v>
      </c>
      <c r="K4533" s="116" t="s">
        <v>1868</v>
      </c>
    </row>
    <row r="4534" spans="1:11" x14ac:dyDescent="0.15">
      <c r="A4534" s="7" t="s">
        <v>2622</v>
      </c>
      <c r="B4534" s="66">
        <v>45657</v>
      </c>
      <c r="C4534" s="113" t="s">
        <v>1903</v>
      </c>
      <c r="D4534" s="126" t="s">
        <v>4995</v>
      </c>
      <c r="E4534" s="91">
        <v>0</v>
      </c>
      <c r="F4534" s="91">
        <v>1112.4000000000001</v>
      </c>
      <c r="G4534" s="92">
        <f t="shared" si="232"/>
        <v>324792.06999999826</v>
      </c>
      <c r="H4534" s="170"/>
      <c r="I4534" s="94">
        <f t="shared" si="231"/>
        <v>1112.4000000000001</v>
      </c>
      <c r="J4534" s="115">
        <f t="shared" si="233"/>
        <v>45657</v>
      </c>
      <c r="K4534" s="116" t="s">
        <v>1868</v>
      </c>
    </row>
    <row r="4535" spans="1:11" x14ac:dyDescent="0.15">
      <c r="A4535" s="7" t="s">
        <v>2622</v>
      </c>
      <c r="B4535" s="66">
        <v>45657</v>
      </c>
      <c r="C4535" s="113" t="s">
        <v>1903</v>
      </c>
      <c r="D4535" s="126" t="s">
        <v>4995</v>
      </c>
      <c r="E4535" s="91">
        <v>0</v>
      </c>
      <c r="F4535" s="91">
        <v>1265.7</v>
      </c>
      <c r="G4535" s="92">
        <f t="shared" si="232"/>
        <v>326057.76999999827</v>
      </c>
      <c r="H4535" s="170"/>
      <c r="I4535" s="94">
        <f t="shared" si="231"/>
        <v>1265.7</v>
      </c>
      <c r="J4535" s="115">
        <f t="shared" si="233"/>
        <v>45657</v>
      </c>
      <c r="K4535" s="116" t="s">
        <v>1868</v>
      </c>
    </row>
    <row r="4536" spans="1:11" x14ac:dyDescent="0.15">
      <c r="A4536" s="7" t="s">
        <v>2622</v>
      </c>
      <c r="B4536" s="66">
        <v>45657</v>
      </c>
      <c r="C4536" s="113" t="s">
        <v>1903</v>
      </c>
      <c r="D4536" s="126" t="s">
        <v>4995</v>
      </c>
      <c r="E4536" s="91">
        <v>0</v>
      </c>
      <c r="F4536" s="91">
        <v>1349.1</v>
      </c>
      <c r="G4536" s="92">
        <f t="shared" si="232"/>
        <v>327406.86999999825</v>
      </c>
      <c r="H4536" s="170"/>
      <c r="I4536" s="94">
        <f t="shared" si="231"/>
        <v>1349.1</v>
      </c>
      <c r="J4536" s="115">
        <f t="shared" si="233"/>
        <v>45657</v>
      </c>
      <c r="K4536" s="116" t="s">
        <v>1868</v>
      </c>
    </row>
    <row r="4537" spans="1:11" x14ac:dyDescent="0.15">
      <c r="A4537" s="7" t="s">
        <v>2623</v>
      </c>
      <c r="B4537" s="66">
        <v>45657</v>
      </c>
      <c r="C4537" s="113" t="s">
        <v>4996</v>
      </c>
      <c r="D4537" s="126"/>
      <c r="E4537" s="91">
        <v>0</v>
      </c>
      <c r="F4537" s="91">
        <v>1299.74</v>
      </c>
      <c r="G4537" s="92">
        <f t="shared" si="232"/>
        <v>328706.60999999824</v>
      </c>
      <c r="H4537" s="170"/>
      <c r="I4537" s="94">
        <f t="shared" si="231"/>
        <v>1299.74</v>
      </c>
      <c r="J4537" s="115">
        <f t="shared" si="233"/>
        <v>45657</v>
      </c>
      <c r="K4537" s="116" t="s">
        <v>1866</v>
      </c>
    </row>
    <row r="4538" spans="1:11" x14ac:dyDescent="0.15">
      <c r="A4538" s="7" t="s">
        <v>2623</v>
      </c>
      <c r="B4538" s="66">
        <v>45657</v>
      </c>
      <c r="C4538" s="113" t="s">
        <v>2224</v>
      </c>
      <c r="D4538" s="126"/>
      <c r="E4538" s="91">
        <v>0</v>
      </c>
      <c r="F4538" s="91">
        <v>4410.3599999999997</v>
      </c>
      <c r="G4538" s="92">
        <f t="shared" si="232"/>
        <v>333116.96999999823</v>
      </c>
      <c r="H4538" s="170"/>
      <c r="I4538" s="94">
        <f t="shared" si="231"/>
        <v>4410.3599999999997</v>
      </c>
      <c r="J4538" s="115">
        <f t="shared" si="233"/>
        <v>45657</v>
      </c>
      <c r="K4538" s="116" t="s">
        <v>1866</v>
      </c>
    </row>
    <row r="4539" spans="1:11" x14ac:dyDescent="0.15">
      <c r="A4539" s="7" t="s">
        <v>2619</v>
      </c>
      <c r="B4539" s="66">
        <v>45657</v>
      </c>
      <c r="C4539" s="113" t="s">
        <v>2050</v>
      </c>
      <c r="D4539" s="126" t="s">
        <v>4997</v>
      </c>
      <c r="E4539" s="91">
        <v>0</v>
      </c>
      <c r="F4539" s="91">
        <v>1.19</v>
      </c>
      <c r="G4539" s="92">
        <f t="shared" si="232"/>
        <v>333118.15999999823</v>
      </c>
      <c r="H4539" s="170"/>
      <c r="I4539" s="94">
        <f t="shared" si="231"/>
        <v>1.19</v>
      </c>
      <c r="J4539" s="115">
        <f t="shared" si="233"/>
        <v>45657</v>
      </c>
      <c r="K4539" s="116" t="s">
        <v>1866</v>
      </c>
    </row>
    <row r="4540" spans="1:11" x14ac:dyDescent="0.15">
      <c r="A4540" s="7" t="s">
        <v>2619</v>
      </c>
      <c r="B4540" s="66">
        <v>45657</v>
      </c>
      <c r="C4540" s="113" t="s">
        <v>2050</v>
      </c>
      <c r="D4540" s="126" t="s">
        <v>4997</v>
      </c>
      <c r="E4540" s="91">
        <v>0</v>
      </c>
      <c r="F4540" s="91">
        <v>78.8</v>
      </c>
      <c r="G4540" s="92">
        <f t="shared" si="232"/>
        <v>333196.95999999822</v>
      </c>
      <c r="H4540" s="170"/>
      <c r="I4540" s="94">
        <f t="shared" si="231"/>
        <v>78.8</v>
      </c>
      <c r="J4540" s="115">
        <f t="shared" si="233"/>
        <v>45657</v>
      </c>
      <c r="K4540" s="116" t="s">
        <v>1866</v>
      </c>
    </row>
    <row r="4541" spans="1:11" x14ac:dyDescent="0.15">
      <c r="A4541" s="7" t="s">
        <v>2619</v>
      </c>
      <c r="B4541" s="66">
        <v>45657</v>
      </c>
      <c r="C4541" s="113" t="s">
        <v>2050</v>
      </c>
      <c r="D4541" s="126" t="s">
        <v>4997</v>
      </c>
      <c r="E4541" s="91">
        <v>0</v>
      </c>
      <c r="F4541" s="91">
        <v>78.8</v>
      </c>
      <c r="G4541" s="92">
        <f t="shared" si="232"/>
        <v>333275.7599999982</v>
      </c>
      <c r="H4541" s="170"/>
      <c r="I4541" s="94">
        <f t="shared" si="231"/>
        <v>78.8</v>
      </c>
      <c r="J4541" s="115">
        <f t="shared" si="233"/>
        <v>45657</v>
      </c>
      <c r="K4541" s="116" t="s">
        <v>1866</v>
      </c>
    </row>
    <row r="4542" spans="1:11" x14ac:dyDescent="0.15">
      <c r="A4542" s="7" t="s">
        <v>2619</v>
      </c>
      <c r="B4542" s="66">
        <v>45657</v>
      </c>
      <c r="C4542" s="113" t="s">
        <v>2050</v>
      </c>
      <c r="D4542" s="126" t="s">
        <v>4997</v>
      </c>
      <c r="E4542" s="91">
        <v>0</v>
      </c>
      <c r="F4542" s="91">
        <v>5221.2</v>
      </c>
      <c r="G4542" s="92">
        <f t="shared" si="232"/>
        <v>338496.95999999822</v>
      </c>
      <c r="H4542" s="170"/>
      <c r="I4542" s="94">
        <f t="shared" si="231"/>
        <v>5221.2</v>
      </c>
      <c r="J4542" s="115">
        <f t="shared" si="233"/>
        <v>45657</v>
      </c>
      <c r="K4542" s="116" t="s">
        <v>1866</v>
      </c>
    </row>
    <row r="4543" spans="1:11" x14ac:dyDescent="0.15">
      <c r="A4543" s="7" t="s">
        <v>2619</v>
      </c>
      <c r="B4543" s="66">
        <v>45657</v>
      </c>
      <c r="C4543" s="113" t="s">
        <v>2704</v>
      </c>
      <c r="D4543" s="126" t="s">
        <v>4998</v>
      </c>
      <c r="E4543" s="91">
        <v>0</v>
      </c>
      <c r="F4543" s="91">
        <v>31500</v>
      </c>
      <c r="G4543" s="92">
        <f t="shared" si="232"/>
        <v>369996.95999999822</v>
      </c>
      <c r="H4543" s="170"/>
      <c r="I4543" s="94">
        <f t="shared" si="231"/>
        <v>31500</v>
      </c>
      <c r="J4543" s="115">
        <f t="shared" si="233"/>
        <v>45657</v>
      </c>
      <c r="K4543" s="116" t="s">
        <v>1866</v>
      </c>
    </row>
    <row r="4544" spans="1:11" x14ac:dyDescent="0.15">
      <c r="A4544" s="7" t="s">
        <v>2619</v>
      </c>
      <c r="B4544" s="66">
        <v>45657</v>
      </c>
      <c r="C4544" s="113" t="s">
        <v>2704</v>
      </c>
      <c r="D4544" s="126" t="s">
        <v>4999</v>
      </c>
      <c r="E4544" s="91">
        <v>0</v>
      </c>
      <c r="F4544" s="91">
        <v>3389.58</v>
      </c>
      <c r="G4544" s="92">
        <f t="shared" si="232"/>
        <v>373386.53999999823</v>
      </c>
      <c r="H4544" s="170"/>
      <c r="I4544" s="94">
        <f t="shared" si="231"/>
        <v>3389.58</v>
      </c>
      <c r="J4544" s="115">
        <f t="shared" si="233"/>
        <v>45657</v>
      </c>
      <c r="K4544" s="116" t="s">
        <v>1868</v>
      </c>
    </row>
    <row r="4545" spans="1:11" x14ac:dyDescent="0.15">
      <c r="A4545" s="7" t="s">
        <v>2619</v>
      </c>
      <c r="B4545" s="66">
        <v>45657</v>
      </c>
      <c r="C4545" s="113" t="s">
        <v>5000</v>
      </c>
      <c r="D4545" s="126" t="s">
        <v>5001</v>
      </c>
      <c r="E4545" s="91">
        <v>0</v>
      </c>
      <c r="F4545" s="91">
        <v>2830.68</v>
      </c>
      <c r="G4545" s="92">
        <f t="shared" si="232"/>
        <v>376217.21999999823</v>
      </c>
      <c r="H4545" s="170"/>
      <c r="I4545" s="94">
        <f t="shared" si="231"/>
        <v>2830.68</v>
      </c>
      <c r="J4545" s="115">
        <f t="shared" si="233"/>
        <v>45657</v>
      </c>
      <c r="K4545" s="116" t="s">
        <v>1866</v>
      </c>
    </row>
    <row r="4546" spans="1:11" x14ac:dyDescent="0.15">
      <c r="A4546" s="7" t="s">
        <v>2619</v>
      </c>
      <c r="B4546" s="66">
        <v>45657</v>
      </c>
      <c r="C4546" s="113" t="s">
        <v>4295</v>
      </c>
      <c r="D4546" s="126" t="s">
        <v>5002</v>
      </c>
      <c r="E4546" s="91">
        <v>0</v>
      </c>
      <c r="F4546" s="91">
        <v>2100</v>
      </c>
      <c r="G4546" s="92">
        <f t="shared" si="232"/>
        <v>378317.21999999823</v>
      </c>
      <c r="H4546" s="170"/>
      <c r="I4546" s="94">
        <f t="shared" si="231"/>
        <v>2100</v>
      </c>
      <c r="J4546" s="115">
        <f t="shared" si="233"/>
        <v>45657</v>
      </c>
      <c r="K4546" s="116" t="s">
        <v>1866</v>
      </c>
    </row>
    <row r="4547" spans="1:11" x14ac:dyDescent="0.15">
      <c r="A4547" s="7" t="s">
        <v>2619</v>
      </c>
      <c r="B4547" s="66">
        <v>45657</v>
      </c>
      <c r="C4547" s="113" t="s">
        <v>2115</v>
      </c>
      <c r="D4547" s="126" t="s">
        <v>5003</v>
      </c>
      <c r="E4547" s="91">
        <v>0</v>
      </c>
      <c r="F4547" s="91">
        <v>2256.0700000000002</v>
      </c>
      <c r="G4547" s="92">
        <f t="shared" si="232"/>
        <v>380573.28999999823</v>
      </c>
      <c r="H4547" s="170"/>
      <c r="I4547" s="94">
        <f t="shared" si="231"/>
        <v>2256.0700000000002</v>
      </c>
      <c r="J4547" s="115">
        <f t="shared" si="233"/>
        <v>45657</v>
      </c>
      <c r="K4547" s="116" t="s">
        <v>1866</v>
      </c>
    </row>
    <row r="4548" spans="1:11" x14ac:dyDescent="0.15">
      <c r="A4548" s="7" t="s">
        <v>2619</v>
      </c>
      <c r="B4548" s="66">
        <v>45657</v>
      </c>
      <c r="C4548" s="113" t="s">
        <v>5004</v>
      </c>
      <c r="D4548" s="126" t="s">
        <v>5005</v>
      </c>
      <c r="E4548" s="91">
        <v>0</v>
      </c>
      <c r="F4548" s="91">
        <v>1200</v>
      </c>
      <c r="G4548" s="92">
        <f t="shared" si="232"/>
        <v>381773.28999999823</v>
      </c>
      <c r="H4548" s="170"/>
      <c r="I4548" s="94">
        <f t="shared" si="231"/>
        <v>1200</v>
      </c>
      <c r="J4548" s="115">
        <f t="shared" si="233"/>
        <v>45657</v>
      </c>
      <c r="K4548" s="116" t="s">
        <v>1866</v>
      </c>
    </row>
    <row r="4549" spans="1:11" x14ac:dyDescent="0.15">
      <c r="A4549" s="7" t="s">
        <v>2619</v>
      </c>
      <c r="B4549" s="66">
        <v>45657</v>
      </c>
      <c r="C4549" s="113" t="s">
        <v>5004</v>
      </c>
      <c r="D4549" s="126" t="s">
        <v>5006</v>
      </c>
      <c r="E4549" s="91">
        <v>0</v>
      </c>
      <c r="F4549" s="91">
        <v>1200</v>
      </c>
      <c r="G4549" s="92">
        <f t="shared" si="232"/>
        <v>382973.28999999823</v>
      </c>
      <c r="H4549" s="170"/>
      <c r="I4549" s="94">
        <f t="shared" si="231"/>
        <v>1200</v>
      </c>
      <c r="J4549" s="115">
        <f t="shared" si="233"/>
        <v>45657</v>
      </c>
      <c r="K4549" s="116" t="s">
        <v>1866</v>
      </c>
    </row>
    <row r="4550" spans="1:11" x14ac:dyDescent="0.15">
      <c r="A4550" s="7" t="s">
        <v>2619</v>
      </c>
      <c r="B4550" s="66">
        <v>45657</v>
      </c>
      <c r="C4550" s="113" t="s">
        <v>2020</v>
      </c>
      <c r="D4550" s="126" t="s">
        <v>5007</v>
      </c>
      <c r="E4550" s="91">
        <v>0</v>
      </c>
      <c r="F4550" s="91">
        <v>3750</v>
      </c>
      <c r="G4550" s="92">
        <f t="shared" si="232"/>
        <v>386723.28999999823</v>
      </c>
      <c r="H4550" s="170"/>
      <c r="I4550" s="94">
        <f t="shared" si="231"/>
        <v>3750</v>
      </c>
      <c r="J4550" s="115">
        <f t="shared" si="233"/>
        <v>45657</v>
      </c>
      <c r="K4550" s="116" t="s">
        <v>1866</v>
      </c>
    </row>
    <row r="4551" spans="1:11" x14ac:dyDescent="0.15">
      <c r="A4551" s="7" t="s">
        <v>2619</v>
      </c>
      <c r="B4551" s="66">
        <v>45657</v>
      </c>
      <c r="C4551" s="113" t="s">
        <v>2098</v>
      </c>
      <c r="D4551" s="126" t="s">
        <v>5008</v>
      </c>
      <c r="E4551" s="91">
        <v>0</v>
      </c>
      <c r="F4551" s="91">
        <v>3000</v>
      </c>
      <c r="G4551" s="92">
        <f t="shared" si="232"/>
        <v>389723.28999999823</v>
      </c>
      <c r="H4551" s="170"/>
      <c r="I4551" s="94">
        <f t="shared" ref="I4551:I4614" si="234">-E4551+F4551</f>
        <v>3000</v>
      </c>
      <c r="J4551" s="115">
        <f t="shared" si="233"/>
        <v>45657</v>
      </c>
      <c r="K4551" s="116" t="s">
        <v>1866</v>
      </c>
    </row>
    <row r="4552" spans="1:11" x14ac:dyDescent="0.15">
      <c r="A4552" s="7" t="s">
        <v>2619</v>
      </c>
      <c r="B4552" s="66">
        <v>45657</v>
      </c>
      <c r="C4552" s="113" t="s">
        <v>2100</v>
      </c>
      <c r="D4552" s="126" t="s">
        <v>2101</v>
      </c>
      <c r="E4552" s="91">
        <v>0</v>
      </c>
      <c r="F4552" s="91">
        <v>5400</v>
      </c>
      <c r="G4552" s="92">
        <f t="shared" si="232"/>
        <v>395123.28999999823</v>
      </c>
      <c r="H4552" s="170"/>
      <c r="I4552" s="94">
        <f t="shared" si="234"/>
        <v>5400</v>
      </c>
      <c r="J4552" s="115">
        <f t="shared" si="233"/>
        <v>45657</v>
      </c>
      <c r="K4552" s="116" t="s">
        <v>1866</v>
      </c>
    </row>
    <row r="4553" spans="1:11" x14ac:dyDescent="0.15">
      <c r="A4553" s="7" t="s">
        <v>2619</v>
      </c>
      <c r="B4553" s="66">
        <v>45657</v>
      </c>
      <c r="C4553" s="113" t="s">
        <v>3249</v>
      </c>
      <c r="D4553" s="126" t="s">
        <v>5009</v>
      </c>
      <c r="E4553" s="91">
        <v>0</v>
      </c>
      <c r="F4553" s="91">
        <v>21000</v>
      </c>
      <c r="G4553" s="92">
        <f t="shared" si="232"/>
        <v>416123.28999999823</v>
      </c>
      <c r="H4553" s="170"/>
      <c r="I4553" s="94">
        <f t="shared" si="234"/>
        <v>21000</v>
      </c>
      <c r="J4553" s="115">
        <f t="shared" si="233"/>
        <v>45657</v>
      </c>
      <c r="K4553" s="116" t="s">
        <v>1866</v>
      </c>
    </row>
    <row r="4554" spans="1:11" x14ac:dyDescent="0.15">
      <c r="A4554" s="7" t="s">
        <v>2619</v>
      </c>
      <c r="B4554" s="66">
        <v>45657</v>
      </c>
      <c r="C4554" s="113" t="s">
        <v>2045</v>
      </c>
      <c r="D4554" s="126" t="s">
        <v>5010</v>
      </c>
      <c r="E4554" s="91">
        <v>0</v>
      </c>
      <c r="F4554" s="91">
        <v>3800</v>
      </c>
      <c r="G4554" s="92">
        <f t="shared" si="232"/>
        <v>419923.28999999823</v>
      </c>
      <c r="H4554" s="170"/>
      <c r="I4554" s="94">
        <f t="shared" si="234"/>
        <v>3800</v>
      </c>
      <c r="J4554" s="115">
        <f t="shared" si="233"/>
        <v>45657</v>
      </c>
      <c r="K4554" s="116" t="s">
        <v>1866</v>
      </c>
    </row>
    <row r="4555" spans="1:11" x14ac:dyDescent="0.15">
      <c r="A4555" s="7" t="s">
        <v>2619</v>
      </c>
      <c r="B4555" s="66">
        <v>45657</v>
      </c>
      <c r="C4555" s="113" t="s">
        <v>2195</v>
      </c>
      <c r="D4555" s="126" t="s">
        <v>4664</v>
      </c>
      <c r="E4555" s="91">
        <v>0</v>
      </c>
      <c r="F4555" s="91">
        <v>4500</v>
      </c>
      <c r="G4555" s="92">
        <f t="shared" si="232"/>
        <v>424423.28999999823</v>
      </c>
      <c r="H4555" s="170"/>
      <c r="I4555" s="94">
        <f t="shared" si="234"/>
        <v>4500</v>
      </c>
      <c r="J4555" s="115">
        <f t="shared" si="233"/>
        <v>45657</v>
      </c>
      <c r="K4555" s="116" t="s">
        <v>1866</v>
      </c>
    </row>
    <row r="4556" spans="1:11" x14ac:dyDescent="0.15">
      <c r="A4556" s="7" t="s">
        <v>2619</v>
      </c>
      <c r="B4556" s="66">
        <v>45657</v>
      </c>
      <c r="C4556" s="113" t="s">
        <v>5011</v>
      </c>
      <c r="D4556" s="126" t="s">
        <v>5012</v>
      </c>
      <c r="E4556" s="91">
        <v>0</v>
      </c>
      <c r="F4556" s="91">
        <v>17500</v>
      </c>
      <c r="G4556" s="92">
        <f t="shared" si="232"/>
        <v>441923.28999999823</v>
      </c>
      <c r="H4556" s="170"/>
      <c r="I4556" s="94">
        <f t="shared" si="234"/>
        <v>17500</v>
      </c>
      <c r="J4556" s="115">
        <f t="shared" si="233"/>
        <v>45657</v>
      </c>
      <c r="K4556" s="116" t="s">
        <v>1866</v>
      </c>
    </row>
    <row r="4557" spans="1:11" x14ac:dyDescent="0.15">
      <c r="A4557" s="7" t="s">
        <v>2619</v>
      </c>
      <c r="B4557" s="66">
        <v>45657</v>
      </c>
      <c r="C4557" s="113" t="s">
        <v>2080</v>
      </c>
      <c r="D4557" s="126" t="s">
        <v>5013</v>
      </c>
      <c r="E4557" s="91">
        <v>0</v>
      </c>
      <c r="F4557" s="91">
        <v>10450</v>
      </c>
      <c r="G4557" s="92">
        <f t="shared" si="232"/>
        <v>452373.28999999823</v>
      </c>
      <c r="H4557" s="170"/>
      <c r="I4557" s="94">
        <f t="shared" si="234"/>
        <v>10450</v>
      </c>
      <c r="J4557" s="115">
        <f t="shared" si="233"/>
        <v>45657</v>
      </c>
      <c r="K4557" s="116" t="s">
        <v>1866</v>
      </c>
    </row>
    <row r="4558" spans="1:11" x14ac:dyDescent="0.15">
      <c r="A4558" s="7" t="s">
        <v>2619</v>
      </c>
      <c r="B4558" s="66">
        <v>45657</v>
      </c>
      <c r="C4558" s="113" t="s">
        <v>2058</v>
      </c>
      <c r="D4558" s="126" t="s">
        <v>5014</v>
      </c>
      <c r="E4558" s="91">
        <v>0</v>
      </c>
      <c r="F4558" s="91">
        <v>2550</v>
      </c>
      <c r="G4558" s="92">
        <f t="shared" si="232"/>
        <v>454923.28999999823</v>
      </c>
      <c r="H4558" s="170"/>
      <c r="I4558" s="94">
        <f t="shared" si="234"/>
        <v>2550</v>
      </c>
      <c r="J4558" s="115">
        <f t="shared" si="233"/>
        <v>45657</v>
      </c>
      <c r="K4558" s="116" t="s">
        <v>1866</v>
      </c>
    </row>
    <row r="4559" spans="1:11" x14ac:dyDescent="0.15">
      <c r="A4559" s="7" t="s">
        <v>2619</v>
      </c>
      <c r="B4559" s="66">
        <v>45657</v>
      </c>
      <c r="C4559" s="113" t="s">
        <v>4425</v>
      </c>
      <c r="D4559" s="126" t="s">
        <v>5015</v>
      </c>
      <c r="E4559" s="91">
        <v>0</v>
      </c>
      <c r="F4559" s="91">
        <v>1143.72</v>
      </c>
      <c r="G4559" s="92">
        <f t="shared" si="232"/>
        <v>456067.0099999982</v>
      </c>
      <c r="H4559" s="170"/>
      <c r="I4559" s="94">
        <f t="shared" si="234"/>
        <v>1143.72</v>
      </c>
      <c r="J4559" s="115">
        <f t="shared" si="233"/>
        <v>45657</v>
      </c>
      <c r="K4559" s="116" t="s">
        <v>4</v>
      </c>
    </row>
    <row r="4560" spans="1:11" x14ac:dyDescent="0.15">
      <c r="A4560" s="7" t="s">
        <v>2619</v>
      </c>
      <c r="B4560" s="66">
        <v>45657</v>
      </c>
      <c r="C4560" s="113" t="s">
        <v>2106</v>
      </c>
      <c r="D4560" s="126" t="s">
        <v>2107</v>
      </c>
      <c r="E4560" s="91">
        <v>0</v>
      </c>
      <c r="F4560" s="91">
        <v>25000</v>
      </c>
      <c r="G4560" s="92">
        <f t="shared" si="232"/>
        <v>481067.0099999982</v>
      </c>
      <c r="H4560" s="170" t="s">
        <v>277</v>
      </c>
      <c r="I4560" s="94">
        <f t="shared" si="234"/>
        <v>25000</v>
      </c>
      <c r="J4560" s="115">
        <f t="shared" si="233"/>
        <v>45657</v>
      </c>
      <c r="K4560" s="116" t="s">
        <v>1866</v>
      </c>
    </row>
    <row r="4561" spans="1:11" x14ac:dyDescent="0.15">
      <c r="A4561" s="7" t="s">
        <v>2619</v>
      </c>
      <c r="B4561" s="66">
        <v>45660</v>
      </c>
      <c r="C4561" s="113" t="s">
        <v>2117</v>
      </c>
      <c r="D4561" s="126" t="s">
        <v>5016</v>
      </c>
      <c r="E4561" s="91">
        <v>0</v>
      </c>
      <c r="F4561" s="91">
        <v>1260</v>
      </c>
      <c r="G4561" s="92">
        <f t="shared" si="232"/>
        <v>482327.0099999982</v>
      </c>
      <c r="H4561" s="170"/>
      <c r="I4561" s="94">
        <f t="shared" si="234"/>
        <v>1260</v>
      </c>
      <c r="J4561" s="115">
        <f t="shared" si="233"/>
        <v>45688</v>
      </c>
      <c r="K4561" s="116" t="s">
        <v>1866</v>
      </c>
    </row>
    <row r="4562" spans="1:11" x14ac:dyDescent="0.15">
      <c r="A4562" s="7" t="s">
        <v>2619</v>
      </c>
      <c r="B4562" s="66">
        <v>45660</v>
      </c>
      <c r="C4562" s="113" t="s">
        <v>2117</v>
      </c>
      <c r="D4562" s="126" t="s">
        <v>5017</v>
      </c>
      <c r="E4562" s="91">
        <v>0</v>
      </c>
      <c r="F4562" s="91">
        <v>1260</v>
      </c>
      <c r="G4562" s="92">
        <f t="shared" si="232"/>
        <v>483587.0099999982</v>
      </c>
      <c r="H4562" s="170"/>
      <c r="I4562" s="94">
        <f t="shared" si="234"/>
        <v>1260</v>
      </c>
      <c r="J4562" s="115">
        <f t="shared" si="233"/>
        <v>45688</v>
      </c>
      <c r="K4562" s="116" t="s">
        <v>1866</v>
      </c>
    </row>
    <row r="4563" spans="1:11" x14ac:dyDescent="0.15">
      <c r="A4563" s="7" t="s">
        <v>2619</v>
      </c>
      <c r="B4563" s="66">
        <v>45660</v>
      </c>
      <c r="C4563" s="113" t="s">
        <v>2089</v>
      </c>
      <c r="D4563" s="126" t="s">
        <v>5018</v>
      </c>
      <c r="E4563" s="91">
        <v>0</v>
      </c>
      <c r="F4563" s="91">
        <v>13500</v>
      </c>
      <c r="G4563" s="92">
        <f t="shared" si="232"/>
        <v>497087.0099999982</v>
      </c>
      <c r="H4563" s="170"/>
      <c r="I4563" s="94">
        <f t="shared" si="234"/>
        <v>13500</v>
      </c>
      <c r="J4563" s="115">
        <f t="shared" si="233"/>
        <v>45688</v>
      </c>
      <c r="K4563" s="116" t="s">
        <v>1866</v>
      </c>
    </row>
    <row r="4564" spans="1:11" x14ac:dyDescent="0.15">
      <c r="A4564" s="7" t="s">
        <v>2619</v>
      </c>
      <c r="B4564" s="66">
        <v>45660</v>
      </c>
      <c r="C4564" s="113" t="s">
        <v>1964</v>
      </c>
      <c r="D4564" s="126" t="s">
        <v>5019</v>
      </c>
      <c r="E4564" s="91">
        <v>0</v>
      </c>
      <c r="F4564" s="91">
        <v>2250</v>
      </c>
      <c r="G4564" s="92">
        <f t="shared" si="232"/>
        <v>499337.0099999982</v>
      </c>
      <c r="H4564" s="170"/>
      <c r="I4564" s="94">
        <f t="shared" si="234"/>
        <v>2250</v>
      </c>
      <c r="J4564" s="115">
        <f t="shared" si="233"/>
        <v>45688</v>
      </c>
      <c r="K4564" s="116" t="s">
        <v>1866</v>
      </c>
    </row>
    <row r="4565" spans="1:11" x14ac:dyDescent="0.15">
      <c r="A4565" s="7" t="s">
        <v>2619</v>
      </c>
      <c r="B4565" s="66">
        <v>45660</v>
      </c>
      <c r="C4565" s="113" t="s">
        <v>1962</v>
      </c>
      <c r="D4565" s="126" t="s">
        <v>5020</v>
      </c>
      <c r="E4565" s="91">
        <v>0</v>
      </c>
      <c r="F4565" s="91">
        <v>2400</v>
      </c>
      <c r="G4565" s="92">
        <f t="shared" si="232"/>
        <v>501737.0099999982</v>
      </c>
      <c r="H4565" s="170"/>
      <c r="I4565" s="94">
        <f t="shared" si="234"/>
        <v>2400</v>
      </c>
      <c r="J4565" s="115">
        <f t="shared" si="233"/>
        <v>45688</v>
      </c>
      <c r="K4565" s="116" t="s">
        <v>1866</v>
      </c>
    </row>
    <row r="4566" spans="1:11" x14ac:dyDescent="0.15">
      <c r="A4566" s="7" t="s">
        <v>2619</v>
      </c>
      <c r="B4566" s="66">
        <v>45660</v>
      </c>
      <c r="C4566" s="113" t="s">
        <v>2091</v>
      </c>
      <c r="D4566" s="126" t="s">
        <v>5021</v>
      </c>
      <c r="E4566" s="91">
        <v>0</v>
      </c>
      <c r="F4566" s="91">
        <v>3500</v>
      </c>
      <c r="G4566" s="92">
        <f t="shared" si="232"/>
        <v>505237.0099999982</v>
      </c>
      <c r="H4566" s="170"/>
      <c r="I4566" s="94">
        <f t="shared" si="234"/>
        <v>3500</v>
      </c>
      <c r="J4566" s="115">
        <f t="shared" si="233"/>
        <v>45688</v>
      </c>
      <c r="K4566" s="116" t="s">
        <v>1866</v>
      </c>
    </row>
    <row r="4567" spans="1:11" x14ac:dyDescent="0.15">
      <c r="A4567" s="7" t="s">
        <v>2619</v>
      </c>
      <c r="B4567" s="66">
        <v>45660</v>
      </c>
      <c r="C4567" s="113" t="s">
        <v>2887</v>
      </c>
      <c r="D4567" s="126" t="s">
        <v>5022</v>
      </c>
      <c r="E4567" s="91">
        <v>0</v>
      </c>
      <c r="F4567" s="91">
        <v>2220</v>
      </c>
      <c r="G4567" s="92">
        <f t="shared" si="232"/>
        <v>507457.0099999982</v>
      </c>
      <c r="H4567" s="170"/>
      <c r="I4567" s="94">
        <f t="shared" si="234"/>
        <v>2220</v>
      </c>
      <c r="J4567" s="115">
        <f t="shared" si="233"/>
        <v>45688</v>
      </c>
      <c r="K4567" s="116" t="s">
        <v>1866</v>
      </c>
    </row>
    <row r="4568" spans="1:11" x14ac:dyDescent="0.15">
      <c r="A4568" s="7" t="s">
        <v>2619</v>
      </c>
      <c r="B4568" s="66">
        <v>45660</v>
      </c>
      <c r="C4568" s="113" t="s">
        <v>5023</v>
      </c>
      <c r="D4568" s="126" t="s">
        <v>5024</v>
      </c>
      <c r="E4568" s="91">
        <v>0</v>
      </c>
      <c r="F4568" s="91">
        <v>1500</v>
      </c>
      <c r="G4568" s="92">
        <f t="shared" si="232"/>
        <v>508957.0099999982</v>
      </c>
      <c r="H4568" s="170"/>
      <c r="I4568" s="94">
        <f t="shared" si="234"/>
        <v>1500</v>
      </c>
      <c r="J4568" s="115">
        <f t="shared" si="233"/>
        <v>45688</v>
      </c>
      <c r="K4568" s="116" t="s">
        <v>1866</v>
      </c>
    </row>
    <row r="4569" spans="1:11" x14ac:dyDescent="0.15">
      <c r="A4569" s="7" t="s">
        <v>2619</v>
      </c>
      <c r="B4569" s="66">
        <v>45660</v>
      </c>
      <c r="C4569" s="113" t="s">
        <v>5025</v>
      </c>
      <c r="D4569" s="126" t="s">
        <v>5026</v>
      </c>
      <c r="E4569" s="91">
        <v>0</v>
      </c>
      <c r="F4569" s="91">
        <v>1860</v>
      </c>
      <c r="G4569" s="92">
        <f t="shared" si="232"/>
        <v>510817.0099999982</v>
      </c>
      <c r="H4569" s="170"/>
      <c r="I4569" s="94">
        <f t="shared" si="234"/>
        <v>1860</v>
      </c>
      <c r="J4569" s="115">
        <f t="shared" si="233"/>
        <v>45688</v>
      </c>
      <c r="K4569" s="116" t="s">
        <v>1866</v>
      </c>
    </row>
    <row r="4570" spans="1:11" x14ac:dyDescent="0.15">
      <c r="A4570" s="7" t="s">
        <v>2619</v>
      </c>
      <c r="B4570" s="66">
        <v>45660</v>
      </c>
      <c r="C4570" s="113" t="s">
        <v>3577</v>
      </c>
      <c r="D4570" s="126" t="s">
        <v>5027</v>
      </c>
      <c r="E4570" s="91">
        <v>0</v>
      </c>
      <c r="F4570" s="91">
        <v>1041.79</v>
      </c>
      <c r="G4570" s="92">
        <f t="shared" si="232"/>
        <v>511858.79999999818</v>
      </c>
      <c r="H4570" s="170"/>
      <c r="I4570" s="94">
        <f t="shared" si="234"/>
        <v>1041.79</v>
      </c>
      <c r="J4570" s="115">
        <f t="shared" si="233"/>
        <v>45688</v>
      </c>
      <c r="K4570" s="116" t="s">
        <v>1866</v>
      </c>
    </row>
    <row r="4571" spans="1:11" x14ac:dyDescent="0.15">
      <c r="A4571" s="7" t="s">
        <v>2619</v>
      </c>
      <c r="B4571" s="66">
        <v>45660</v>
      </c>
      <c r="C4571" s="113" t="s">
        <v>1968</v>
      </c>
      <c r="D4571" s="126" t="s">
        <v>5028</v>
      </c>
      <c r="E4571" s="91">
        <v>0</v>
      </c>
      <c r="F4571" s="91">
        <v>1600</v>
      </c>
      <c r="G4571" s="92">
        <f t="shared" si="232"/>
        <v>513458.79999999818</v>
      </c>
      <c r="H4571" s="170"/>
      <c r="I4571" s="94">
        <f t="shared" si="234"/>
        <v>1600</v>
      </c>
      <c r="J4571" s="115">
        <f t="shared" si="233"/>
        <v>45688</v>
      </c>
      <c r="K4571" s="116" t="s">
        <v>1866</v>
      </c>
    </row>
    <row r="4572" spans="1:11" x14ac:dyDescent="0.15">
      <c r="A4572" s="7" t="s">
        <v>2619</v>
      </c>
      <c r="B4572" s="66">
        <v>45660</v>
      </c>
      <c r="C4572" s="113" t="s">
        <v>5029</v>
      </c>
      <c r="D4572" s="126" t="s">
        <v>5030</v>
      </c>
      <c r="E4572" s="91">
        <v>0</v>
      </c>
      <c r="F4572" s="91">
        <v>5000</v>
      </c>
      <c r="G4572" s="92">
        <f t="shared" si="232"/>
        <v>518458.79999999818</v>
      </c>
      <c r="H4572" s="170"/>
      <c r="I4572" s="94">
        <f t="shared" si="234"/>
        <v>5000</v>
      </c>
      <c r="J4572" s="115">
        <f t="shared" si="233"/>
        <v>45688</v>
      </c>
      <c r="K4572" s="116" t="s">
        <v>1866</v>
      </c>
    </row>
    <row r="4573" spans="1:11" x14ac:dyDescent="0.15">
      <c r="A4573" s="7" t="s">
        <v>2619</v>
      </c>
      <c r="B4573" s="66">
        <v>45660</v>
      </c>
      <c r="C4573" s="113" t="s">
        <v>5031</v>
      </c>
      <c r="D4573" s="126" t="s">
        <v>5032</v>
      </c>
      <c r="E4573" s="91">
        <v>0</v>
      </c>
      <c r="F4573" s="91">
        <v>600</v>
      </c>
      <c r="G4573" s="92">
        <f t="shared" si="232"/>
        <v>519058.79999999818</v>
      </c>
      <c r="H4573" s="170"/>
      <c r="I4573" s="94">
        <f t="shared" si="234"/>
        <v>600</v>
      </c>
      <c r="J4573" s="115">
        <f t="shared" si="233"/>
        <v>45688</v>
      </c>
      <c r="K4573" s="116" t="s">
        <v>1866</v>
      </c>
    </row>
    <row r="4574" spans="1:11" x14ac:dyDescent="0.15">
      <c r="A4574" s="7" t="s">
        <v>2619</v>
      </c>
      <c r="B4574" s="66">
        <v>45660</v>
      </c>
      <c r="C4574" s="113" t="s">
        <v>2135</v>
      </c>
      <c r="D4574" s="126" t="s">
        <v>5033</v>
      </c>
      <c r="E4574" s="91">
        <v>9000</v>
      </c>
      <c r="F4574" s="91">
        <v>0</v>
      </c>
      <c r="G4574" s="92">
        <f t="shared" si="232"/>
        <v>510058.79999999818</v>
      </c>
      <c r="H4574" s="170"/>
      <c r="I4574" s="94">
        <f t="shared" si="234"/>
        <v>-9000</v>
      </c>
      <c r="J4574" s="115">
        <f t="shared" si="233"/>
        <v>45688</v>
      </c>
      <c r="K4574" s="116" t="s">
        <v>13</v>
      </c>
    </row>
    <row r="4575" spans="1:11" x14ac:dyDescent="0.15">
      <c r="A4575" s="7" t="s">
        <v>2622</v>
      </c>
      <c r="B4575" s="66">
        <v>45660</v>
      </c>
      <c r="C4575" s="113" t="s">
        <v>1905</v>
      </c>
      <c r="D4575" s="126" t="s">
        <v>5034</v>
      </c>
      <c r="E4575" s="91">
        <v>5865.78</v>
      </c>
      <c r="F4575" s="91">
        <v>0</v>
      </c>
      <c r="G4575" s="92">
        <f t="shared" si="232"/>
        <v>504193.01999999816</v>
      </c>
      <c r="H4575" s="170"/>
      <c r="I4575" s="94">
        <f t="shared" si="234"/>
        <v>-5865.78</v>
      </c>
      <c r="J4575" s="115">
        <f t="shared" si="233"/>
        <v>45688</v>
      </c>
      <c r="K4575" s="116" t="s">
        <v>1882</v>
      </c>
    </row>
    <row r="4576" spans="1:11" x14ac:dyDescent="0.15">
      <c r="A4576" s="7" t="s">
        <v>2622</v>
      </c>
      <c r="B4576" s="66">
        <v>45660</v>
      </c>
      <c r="C4576" s="113" t="s">
        <v>1905</v>
      </c>
      <c r="D4576" s="126" t="s">
        <v>5035</v>
      </c>
      <c r="E4576" s="91">
        <v>5819.33</v>
      </c>
      <c r="F4576" s="91">
        <v>0</v>
      </c>
      <c r="G4576" s="92">
        <f t="shared" si="232"/>
        <v>498373.68999999814</v>
      </c>
      <c r="H4576" s="170"/>
      <c r="I4576" s="94">
        <f t="shared" si="234"/>
        <v>-5819.33</v>
      </c>
      <c r="J4576" s="115">
        <f t="shared" si="233"/>
        <v>45688</v>
      </c>
      <c r="K4576" s="116" t="s">
        <v>1882</v>
      </c>
    </row>
    <row r="4577" spans="1:11" x14ac:dyDescent="0.15">
      <c r="A4577" s="7" t="s">
        <v>2622</v>
      </c>
      <c r="B4577" s="66">
        <v>45660</v>
      </c>
      <c r="C4577" s="113" t="s">
        <v>3854</v>
      </c>
      <c r="D4577" s="126" t="s">
        <v>5036</v>
      </c>
      <c r="E4577" s="91">
        <v>1308</v>
      </c>
      <c r="F4577" s="91">
        <v>0</v>
      </c>
      <c r="G4577" s="92">
        <f t="shared" si="232"/>
        <v>497065.68999999814</v>
      </c>
      <c r="H4577" s="170"/>
      <c r="I4577" s="94">
        <f t="shared" si="234"/>
        <v>-1308</v>
      </c>
      <c r="J4577" s="115">
        <f t="shared" si="233"/>
        <v>45688</v>
      </c>
      <c r="K4577" s="116" t="s">
        <v>13</v>
      </c>
    </row>
    <row r="4578" spans="1:11" x14ac:dyDescent="0.15">
      <c r="A4578" s="7" t="s">
        <v>2622</v>
      </c>
      <c r="B4578" s="66">
        <v>45660</v>
      </c>
      <c r="C4578" s="113" t="s">
        <v>1892</v>
      </c>
      <c r="D4578" s="126" t="s">
        <v>1893</v>
      </c>
      <c r="E4578" s="91">
        <v>14609</v>
      </c>
      <c r="F4578" s="91">
        <v>0</v>
      </c>
      <c r="G4578" s="92">
        <f t="shared" si="232"/>
        <v>482456.68999999814</v>
      </c>
      <c r="H4578" s="170"/>
      <c r="I4578" s="94">
        <f t="shared" si="234"/>
        <v>-14609</v>
      </c>
      <c r="J4578" s="115">
        <f t="shared" si="233"/>
        <v>45688</v>
      </c>
      <c r="K4578" s="116" t="s">
        <v>1878</v>
      </c>
    </row>
    <row r="4579" spans="1:11" x14ac:dyDescent="0.15">
      <c r="A4579" s="7" t="s">
        <v>2622</v>
      </c>
      <c r="B4579" s="66">
        <v>45660</v>
      </c>
      <c r="C4579" s="113" t="s">
        <v>1912</v>
      </c>
      <c r="D4579" s="126" t="s">
        <v>5037</v>
      </c>
      <c r="E4579" s="91">
        <v>9600</v>
      </c>
      <c r="F4579" s="91">
        <v>0</v>
      </c>
      <c r="G4579" s="92">
        <f t="shared" si="232"/>
        <v>472856.68999999814</v>
      </c>
      <c r="H4579" s="170"/>
      <c r="I4579" s="94">
        <f t="shared" si="234"/>
        <v>-9600</v>
      </c>
      <c r="J4579" s="115">
        <f t="shared" si="233"/>
        <v>45688</v>
      </c>
      <c r="K4579" s="116" t="s">
        <v>1872</v>
      </c>
    </row>
    <row r="4580" spans="1:11" x14ac:dyDescent="0.15">
      <c r="A4580" s="7" t="s">
        <v>2620</v>
      </c>
      <c r="B4580" s="66">
        <v>45663</v>
      </c>
      <c r="C4580" s="113" t="s">
        <v>3099</v>
      </c>
      <c r="D4580" s="126" t="s">
        <v>5038</v>
      </c>
      <c r="E4580" s="91">
        <v>0</v>
      </c>
      <c r="F4580" s="91">
        <v>4265.82</v>
      </c>
      <c r="G4580" s="92">
        <f t="shared" si="232"/>
        <v>477122.50999999815</v>
      </c>
      <c r="H4580" s="170"/>
      <c r="I4580" s="94">
        <f t="shared" si="234"/>
        <v>4265.82</v>
      </c>
      <c r="J4580" s="115">
        <f t="shared" si="233"/>
        <v>45688</v>
      </c>
      <c r="K4580" s="116" t="s">
        <v>2175</v>
      </c>
    </row>
    <row r="4581" spans="1:11" x14ac:dyDescent="0.15">
      <c r="A4581" s="7" t="s">
        <v>2619</v>
      </c>
      <c r="B4581" s="66">
        <v>45663</v>
      </c>
      <c r="C4581" s="113" t="s">
        <v>5039</v>
      </c>
      <c r="D4581" s="126" t="s">
        <v>5040</v>
      </c>
      <c r="E4581" s="91">
        <v>0</v>
      </c>
      <c r="F4581" s="91">
        <v>8500</v>
      </c>
      <c r="G4581" s="92">
        <f t="shared" si="232"/>
        <v>485622.50999999815</v>
      </c>
      <c r="H4581" s="170"/>
      <c r="I4581" s="94">
        <f t="shared" si="234"/>
        <v>8500</v>
      </c>
      <c r="J4581" s="115">
        <f t="shared" si="233"/>
        <v>45688</v>
      </c>
      <c r="K4581" s="116" t="s">
        <v>1866</v>
      </c>
    </row>
    <row r="4582" spans="1:11" x14ac:dyDescent="0.15">
      <c r="A4582" s="7" t="s">
        <v>2619</v>
      </c>
      <c r="B4582" s="66">
        <v>45663</v>
      </c>
      <c r="C4582" s="113" t="s">
        <v>1892</v>
      </c>
      <c r="D4582" s="126" t="s">
        <v>1959</v>
      </c>
      <c r="E4582" s="91">
        <v>1640</v>
      </c>
      <c r="F4582" s="91">
        <v>0</v>
      </c>
      <c r="G4582" s="92">
        <f t="shared" si="232"/>
        <v>483982.50999999815</v>
      </c>
      <c r="H4582" s="170"/>
      <c r="I4582" s="94">
        <f t="shared" si="234"/>
        <v>-1640</v>
      </c>
      <c r="J4582" s="115">
        <f t="shared" si="233"/>
        <v>45688</v>
      </c>
      <c r="K4582" s="116" t="s">
        <v>1878</v>
      </c>
    </row>
    <row r="4583" spans="1:11" x14ac:dyDescent="0.15">
      <c r="A4583" s="7" t="s">
        <v>2619</v>
      </c>
      <c r="B4583" s="66">
        <v>45663</v>
      </c>
      <c r="C4583" s="113" t="s">
        <v>1892</v>
      </c>
      <c r="D4583" s="126" t="s">
        <v>3582</v>
      </c>
      <c r="E4583" s="91">
        <v>3624</v>
      </c>
      <c r="F4583" s="91">
        <v>0</v>
      </c>
      <c r="G4583" s="92">
        <f t="shared" si="232"/>
        <v>480358.50999999815</v>
      </c>
      <c r="H4583" s="170"/>
      <c r="I4583" s="94">
        <f t="shared" si="234"/>
        <v>-3624</v>
      </c>
      <c r="J4583" s="115">
        <f t="shared" si="233"/>
        <v>45688</v>
      </c>
      <c r="K4583" s="116" t="s">
        <v>1878</v>
      </c>
    </row>
    <row r="4584" spans="1:11" x14ac:dyDescent="0.15">
      <c r="A4584" s="7" t="s">
        <v>2619</v>
      </c>
      <c r="B4584" s="66">
        <v>45663</v>
      </c>
      <c r="C4584" s="113" t="s">
        <v>1892</v>
      </c>
      <c r="D4584" s="126" t="s">
        <v>1938</v>
      </c>
      <c r="E4584" s="91">
        <v>582</v>
      </c>
      <c r="F4584" s="91">
        <v>0</v>
      </c>
      <c r="G4584" s="92">
        <f t="shared" ref="G4584:G4647" si="235">G4583+F4584-E4584</f>
        <v>479776.50999999815</v>
      </c>
      <c r="H4584" s="170"/>
      <c r="I4584" s="94">
        <f t="shared" si="234"/>
        <v>-582</v>
      </c>
      <c r="J4584" s="115">
        <f t="shared" ref="J4584:J4647" si="236">EOMONTH(B4584,0)</f>
        <v>45688</v>
      </c>
      <c r="K4584" s="116" t="s">
        <v>1878</v>
      </c>
    </row>
    <row r="4585" spans="1:11" x14ac:dyDescent="0.15">
      <c r="A4585" s="7" t="s">
        <v>2619</v>
      </c>
      <c r="B4585" s="66">
        <v>45663</v>
      </c>
      <c r="C4585" s="113" t="s">
        <v>1892</v>
      </c>
      <c r="D4585" s="126" t="s">
        <v>1954</v>
      </c>
      <c r="E4585" s="91">
        <v>122</v>
      </c>
      <c r="F4585" s="91">
        <v>0</v>
      </c>
      <c r="G4585" s="92">
        <f t="shared" si="235"/>
        <v>479654.50999999815</v>
      </c>
      <c r="H4585" s="170"/>
      <c r="I4585" s="94">
        <f t="shared" si="234"/>
        <v>-122</v>
      </c>
      <c r="J4585" s="115">
        <f t="shared" si="236"/>
        <v>45688</v>
      </c>
      <c r="K4585" s="116" t="s">
        <v>1878</v>
      </c>
    </row>
    <row r="4586" spans="1:11" x14ac:dyDescent="0.15">
      <c r="A4586" s="7" t="s">
        <v>2619</v>
      </c>
      <c r="B4586" s="66">
        <v>45663</v>
      </c>
      <c r="C4586" s="113" t="s">
        <v>1892</v>
      </c>
      <c r="D4586" s="126" t="s">
        <v>1953</v>
      </c>
      <c r="E4586" s="91">
        <v>133</v>
      </c>
      <c r="F4586" s="91">
        <v>0</v>
      </c>
      <c r="G4586" s="92">
        <f t="shared" si="235"/>
        <v>479521.50999999815</v>
      </c>
      <c r="H4586" s="170"/>
      <c r="I4586" s="94">
        <f t="shared" si="234"/>
        <v>-133</v>
      </c>
      <c r="J4586" s="115">
        <f t="shared" si="236"/>
        <v>45688</v>
      </c>
      <c r="K4586" s="116" t="s">
        <v>1878</v>
      </c>
    </row>
    <row r="4587" spans="1:11" x14ac:dyDescent="0.15">
      <c r="A4587" s="7" t="s">
        <v>2619</v>
      </c>
      <c r="B4587" s="66">
        <v>45663</v>
      </c>
      <c r="C4587" s="113" t="s">
        <v>1892</v>
      </c>
      <c r="D4587" s="126" t="s">
        <v>1958</v>
      </c>
      <c r="E4587" s="91">
        <v>727</v>
      </c>
      <c r="F4587" s="91">
        <v>0</v>
      </c>
      <c r="G4587" s="92">
        <f t="shared" si="235"/>
        <v>478794.50999999815</v>
      </c>
      <c r="H4587" s="170"/>
      <c r="I4587" s="94">
        <f t="shared" si="234"/>
        <v>-727</v>
      </c>
      <c r="J4587" s="115">
        <f t="shared" si="236"/>
        <v>45688</v>
      </c>
      <c r="K4587" s="116" t="s">
        <v>1878</v>
      </c>
    </row>
    <row r="4588" spans="1:11" x14ac:dyDescent="0.15">
      <c r="A4588" s="7" t="s">
        <v>2619</v>
      </c>
      <c r="B4588" s="66">
        <v>45663</v>
      </c>
      <c r="C4588" s="113" t="s">
        <v>1892</v>
      </c>
      <c r="D4588" s="126" t="s">
        <v>1955</v>
      </c>
      <c r="E4588" s="91">
        <v>1229</v>
      </c>
      <c r="F4588" s="91">
        <v>0</v>
      </c>
      <c r="G4588" s="92">
        <f t="shared" si="235"/>
        <v>477565.50999999815</v>
      </c>
      <c r="H4588" s="170"/>
      <c r="I4588" s="94">
        <f t="shared" si="234"/>
        <v>-1229</v>
      </c>
      <c r="J4588" s="115">
        <f t="shared" si="236"/>
        <v>45688</v>
      </c>
      <c r="K4588" s="116" t="s">
        <v>1878</v>
      </c>
    </row>
    <row r="4589" spans="1:11" x14ac:dyDescent="0.15">
      <c r="A4589" s="7" t="s">
        <v>2619</v>
      </c>
      <c r="B4589" s="66">
        <v>45663</v>
      </c>
      <c r="C4589" s="113" t="s">
        <v>1892</v>
      </c>
      <c r="D4589" s="126" t="s">
        <v>5041</v>
      </c>
      <c r="E4589" s="91">
        <v>418.37</v>
      </c>
      <c r="F4589" s="91">
        <v>0</v>
      </c>
      <c r="G4589" s="92">
        <f t="shared" si="235"/>
        <v>477147.13999999815</v>
      </c>
      <c r="H4589" s="170"/>
      <c r="I4589" s="94">
        <f t="shared" si="234"/>
        <v>-418.37</v>
      </c>
      <c r="J4589" s="115">
        <f t="shared" si="236"/>
        <v>45688</v>
      </c>
      <c r="K4589" s="116" t="s">
        <v>1878</v>
      </c>
    </row>
    <row r="4590" spans="1:11" x14ac:dyDescent="0.15">
      <c r="A4590" s="7" t="s">
        <v>2619</v>
      </c>
      <c r="B4590" s="66">
        <v>45663</v>
      </c>
      <c r="C4590" s="113" t="s">
        <v>1892</v>
      </c>
      <c r="D4590" s="126" t="s">
        <v>4303</v>
      </c>
      <c r="E4590" s="91">
        <v>558.9</v>
      </c>
      <c r="F4590" s="91">
        <v>0</v>
      </c>
      <c r="G4590" s="92">
        <f t="shared" si="235"/>
        <v>476588.23999999813</v>
      </c>
      <c r="H4590" s="170"/>
      <c r="I4590" s="94">
        <f t="shared" si="234"/>
        <v>-558.9</v>
      </c>
      <c r="J4590" s="115">
        <f t="shared" si="236"/>
        <v>45688</v>
      </c>
      <c r="K4590" s="116" t="s">
        <v>1878</v>
      </c>
    </row>
    <row r="4591" spans="1:11" x14ac:dyDescent="0.15">
      <c r="A4591" s="7" t="s">
        <v>2619</v>
      </c>
      <c r="B4591" s="66">
        <v>45663</v>
      </c>
      <c r="C4591" s="113" t="s">
        <v>1892</v>
      </c>
      <c r="D4591" s="126" t="s">
        <v>1927</v>
      </c>
      <c r="E4591" s="91">
        <v>3322.44</v>
      </c>
      <c r="F4591" s="91">
        <v>0</v>
      </c>
      <c r="G4591" s="92">
        <f t="shared" si="235"/>
        <v>473265.79999999813</v>
      </c>
      <c r="H4591" s="170"/>
      <c r="I4591" s="94">
        <f t="shared" si="234"/>
        <v>-3322.44</v>
      </c>
      <c r="J4591" s="115">
        <f t="shared" si="236"/>
        <v>45688</v>
      </c>
      <c r="K4591" s="116" t="s">
        <v>1878</v>
      </c>
    </row>
    <row r="4592" spans="1:11" x14ac:dyDescent="0.15">
      <c r="A4592" s="7" t="s">
        <v>2619</v>
      </c>
      <c r="B4592" s="66">
        <v>45663</v>
      </c>
      <c r="C4592" s="113" t="s">
        <v>1892</v>
      </c>
      <c r="D4592" s="126" t="s">
        <v>3517</v>
      </c>
      <c r="E4592" s="91">
        <v>766</v>
      </c>
      <c r="F4592" s="91">
        <v>0</v>
      </c>
      <c r="G4592" s="92">
        <f t="shared" si="235"/>
        <v>472499.79999999813</v>
      </c>
      <c r="H4592" s="170"/>
      <c r="I4592" s="94">
        <f t="shared" si="234"/>
        <v>-766</v>
      </c>
      <c r="J4592" s="115">
        <f t="shared" si="236"/>
        <v>45688</v>
      </c>
      <c r="K4592" s="116" t="s">
        <v>1878</v>
      </c>
    </row>
    <row r="4593" spans="1:11" x14ac:dyDescent="0.15">
      <c r="A4593" s="7" t="s">
        <v>2619</v>
      </c>
      <c r="B4593" s="66">
        <v>45663</v>
      </c>
      <c r="C4593" s="113" t="s">
        <v>1892</v>
      </c>
      <c r="D4593" s="126" t="s">
        <v>1951</v>
      </c>
      <c r="E4593" s="91">
        <v>246</v>
      </c>
      <c r="F4593" s="91">
        <v>0</v>
      </c>
      <c r="G4593" s="92">
        <f t="shared" si="235"/>
        <v>472253.79999999813</v>
      </c>
      <c r="H4593" s="170"/>
      <c r="I4593" s="94">
        <f t="shared" si="234"/>
        <v>-246</v>
      </c>
      <c r="J4593" s="115">
        <f t="shared" si="236"/>
        <v>45688</v>
      </c>
      <c r="K4593" s="116" t="s">
        <v>1878</v>
      </c>
    </row>
    <row r="4594" spans="1:11" x14ac:dyDescent="0.15">
      <c r="A4594" s="7" t="s">
        <v>2619</v>
      </c>
      <c r="B4594" s="66">
        <v>45663</v>
      </c>
      <c r="C4594" s="113" t="s">
        <v>1892</v>
      </c>
      <c r="D4594" s="126" t="s">
        <v>3593</v>
      </c>
      <c r="E4594" s="91">
        <v>878</v>
      </c>
      <c r="F4594" s="91">
        <v>0</v>
      </c>
      <c r="G4594" s="92">
        <f t="shared" si="235"/>
        <v>471375.79999999813</v>
      </c>
      <c r="H4594" s="170"/>
      <c r="I4594" s="94">
        <f t="shared" si="234"/>
        <v>-878</v>
      </c>
      <c r="J4594" s="115">
        <f t="shared" si="236"/>
        <v>45688</v>
      </c>
      <c r="K4594" s="116" t="s">
        <v>1878</v>
      </c>
    </row>
    <row r="4595" spans="1:11" x14ac:dyDescent="0.15">
      <c r="A4595" s="7" t="s">
        <v>2619</v>
      </c>
      <c r="B4595" s="66">
        <v>45663</v>
      </c>
      <c r="C4595" s="113" t="s">
        <v>1892</v>
      </c>
      <c r="D4595" s="126" t="s">
        <v>1949</v>
      </c>
      <c r="E4595" s="91">
        <v>564</v>
      </c>
      <c r="F4595" s="91">
        <v>0</v>
      </c>
      <c r="G4595" s="92">
        <f t="shared" si="235"/>
        <v>470811.79999999813</v>
      </c>
      <c r="H4595" s="170"/>
      <c r="I4595" s="94">
        <f t="shared" si="234"/>
        <v>-564</v>
      </c>
      <c r="J4595" s="115">
        <f t="shared" si="236"/>
        <v>45688</v>
      </c>
      <c r="K4595" s="116" t="s">
        <v>1878</v>
      </c>
    </row>
    <row r="4596" spans="1:11" x14ac:dyDescent="0.15">
      <c r="A4596" s="7" t="s">
        <v>2619</v>
      </c>
      <c r="B4596" s="66">
        <v>45663</v>
      </c>
      <c r="C4596" s="113" t="s">
        <v>1892</v>
      </c>
      <c r="D4596" s="126" t="s">
        <v>3767</v>
      </c>
      <c r="E4596" s="91">
        <v>3151.53</v>
      </c>
      <c r="F4596" s="91">
        <v>0</v>
      </c>
      <c r="G4596" s="92">
        <f t="shared" si="235"/>
        <v>467660.2699999981</v>
      </c>
      <c r="H4596" s="170"/>
      <c r="I4596" s="94">
        <f t="shared" si="234"/>
        <v>-3151.53</v>
      </c>
      <c r="J4596" s="115">
        <f t="shared" si="236"/>
        <v>45688</v>
      </c>
      <c r="K4596" s="116" t="s">
        <v>1878</v>
      </c>
    </row>
    <row r="4597" spans="1:11" x14ac:dyDescent="0.15">
      <c r="A4597" s="7" t="s">
        <v>2619</v>
      </c>
      <c r="B4597" s="66">
        <v>45663</v>
      </c>
      <c r="C4597" s="113" t="s">
        <v>1892</v>
      </c>
      <c r="D4597" s="126" t="s">
        <v>1957</v>
      </c>
      <c r="E4597" s="91">
        <v>1129.54</v>
      </c>
      <c r="F4597" s="91">
        <v>0</v>
      </c>
      <c r="G4597" s="92">
        <f t="shared" si="235"/>
        <v>466530.72999999812</v>
      </c>
      <c r="H4597" s="170"/>
      <c r="I4597" s="94">
        <f t="shared" si="234"/>
        <v>-1129.54</v>
      </c>
      <c r="J4597" s="115">
        <f t="shared" si="236"/>
        <v>45688</v>
      </c>
      <c r="K4597" s="116" t="s">
        <v>1878</v>
      </c>
    </row>
    <row r="4598" spans="1:11" x14ac:dyDescent="0.15">
      <c r="A4598" s="7" t="s">
        <v>2619</v>
      </c>
      <c r="B4598" s="66">
        <v>45663</v>
      </c>
      <c r="C4598" s="113" t="s">
        <v>1892</v>
      </c>
      <c r="D4598" s="126" t="s">
        <v>5042</v>
      </c>
      <c r="E4598" s="91">
        <v>1798.95</v>
      </c>
      <c r="F4598" s="91">
        <v>0</v>
      </c>
      <c r="G4598" s="92">
        <f t="shared" si="235"/>
        <v>464731.77999999811</v>
      </c>
      <c r="H4598" s="170"/>
      <c r="I4598" s="94">
        <f t="shared" si="234"/>
        <v>-1798.95</v>
      </c>
      <c r="J4598" s="115">
        <f t="shared" si="236"/>
        <v>45688</v>
      </c>
      <c r="K4598" s="116" t="s">
        <v>1878</v>
      </c>
    </row>
    <row r="4599" spans="1:11" x14ac:dyDescent="0.15">
      <c r="A4599" s="7" t="s">
        <v>2619</v>
      </c>
      <c r="B4599" s="66">
        <v>45663</v>
      </c>
      <c r="C4599" s="113" t="s">
        <v>1892</v>
      </c>
      <c r="D4599" s="126" t="s">
        <v>3594</v>
      </c>
      <c r="E4599" s="91">
        <v>761.81</v>
      </c>
      <c r="F4599" s="91">
        <v>0</v>
      </c>
      <c r="G4599" s="92">
        <f t="shared" si="235"/>
        <v>463969.96999999811</v>
      </c>
      <c r="H4599" s="170"/>
      <c r="I4599" s="94">
        <f t="shared" si="234"/>
        <v>-761.81</v>
      </c>
      <c r="J4599" s="115">
        <f t="shared" si="236"/>
        <v>45688</v>
      </c>
      <c r="K4599" s="116" t="s">
        <v>1878</v>
      </c>
    </row>
    <row r="4600" spans="1:11" x14ac:dyDescent="0.15">
      <c r="A4600" s="7" t="s">
        <v>2619</v>
      </c>
      <c r="B4600" s="66">
        <v>45664</v>
      </c>
      <c r="C4600" s="113" t="s">
        <v>1892</v>
      </c>
      <c r="D4600" s="126" t="s">
        <v>1952</v>
      </c>
      <c r="E4600" s="91">
        <v>2715.4</v>
      </c>
      <c r="F4600" s="91">
        <v>0</v>
      </c>
      <c r="G4600" s="92">
        <f t="shared" si="235"/>
        <v>461254.56999999809</v>
      </c>
      <c r="H4600" s="170"/>
      <c r="I4600" s="94">
        <f t="shared" si="234"/>
        <v>-2715.4</v>
      </c>
      <c r="J4600" s="115">
        <f t="shared" si="236"/>
        <v>45688</v>
      </c>
      <c r="K4600" s="116" t="s">
        <v>1878</v>
      </c>
    </row>
    <row r="4601" spans="1:11" x14ac:dyDescent="0.15">
      <c r="A4601" s="7" t="s">
        <v>2619</v>
      </c>
      <c r="B4601" s="66">
        <v>45664</v>
      </c>
      <c r="C4601" s="113" t="s">
        <v>4024</v>
      </c>
      <c r="D4601" s="126" t="s">
        <v>5043</v>
      </c>
      <c r="E4601" s="91">
        <v>0</v>
      </c>
      <c r="F4601" s="91">
        <v>370.8</v>
      </c>
      <c r="G4601" s="92">
        <f t="shared" si="235"/>
        <v>461625.36999999807</v>
      </c>
      <c r="H4601" s="170"/>
      <c r="I4601" s="94">
        <f t="shared" si="234"/>
        <v>370.8</v>
      </c>
      <c r="J4601" s="115">
        <f t="shared" si="236"/>
        <v>45688</v>
      </c>
      <c r="K4601" s="116" t="s">
        <v>1866</v>
      </c>
    </row>
    <row r="4602" spans="1:11" x14ac:dyDescent="0.15">
      <c r="A4602" s="7" t="s">
        <v>2619</v>
      </c>
      <c r="B4602" s="66">
        <v>45664</v>
      </c>
      <c r="C4602" s="113" t="s">
        <v>1892</v>
      </c>
      <c r="D4602" s="126" t="s">
        <v>3512</v>
      </c>
      <c r="E4602" s="91">
        <v>2844.87</v>
      </c>
      <c r="F4602" s="91">
        <v>0</v>
      </c>
      <c r="G4602" s="92">
        <f t="shared" si="235"/>
        <v>458780.49999999808</v>
      </c>
      <c r="H4602" s="170"/>
      <c r="I4602" s="94">
        <f t="shared" si="234"/>
        <v>-2844.87</v>
      </c>
      <c r="J4602" s="115">
        <f t="shared" si="236"/>
        <v>45688</v>
      </c>
      <c r="K4602" s="116" t="s">
        <v>1878</v>
      </c>
    </row>
    <row r="4603" spans="1:11" x14ac:dyDescent="0.15">
      <c r="A4603" s="7" t="s">
        <v>2619</v>
      </c>
      <c r="B4603" s="66">
        <v>45664</v>
      </c>
      <c r="C4603" s="113" t="s">
        <v>1892</v>
      </c>
      <c r="D4603" s="126" t="s">
        <v>3518</v>
      </c>
      <c r="E4603" s="91">
        <v>2254.41</v>
      </c>
      <c r="F4603" s="91">
        <v>0</v>
      </c>
      <c r="G4603" s="92">
        <f t="shared" si="235"/>
        <v>456526.0899999981</v>
      </c>
      <c r="H4603" s="170"/>
      <c r="I4603" s="94">
        <f t="shared" si="234"/>
        <v>-2254.41</v>
      </c>
      <c r="J4603" s="115">
        <f t="shared" si="236"/>
        <v>45688</v>
      </c>
      <c r="K4603" s="116" t="s">
        <v>1878</v>
      </c>
    </row>
    <row r="4604" spans="1:11" x14ac:dyDescent="0.15">
      <c r="A4604" s="7" t="s">
        <v>2622</v>
      </c>
      <c r="B4604" s="66">
        <v>45664</v>
      </c>
      <c r="C4604" s="113" t="s">
        <v>5044</v>
      </c>
      <c r="D4604" s="126" t="s">
        <v>5045</v>
      </c>
      <c r="E4604" s="91">
        <v>0</v>
      </c>
      <c r="F4604" s="91">
        <v>1200</v>
      </c>
      <c r="G4604" s="92">
        <f t="shared" si="235"/>
        <v>457726.0899999981</v>
      </c>
      <c r="H4604" s="170"/>
      <c r="I4604" s="94">
        <f t="shared" si="234"/>
        <v>1200</v>
      </c>
      <c r="J4604" s="115">
        <f t="shared" si="236"/>
        <v>45688</v>
      </c>
      <c r="K4604" s="116" t="s">
        <v>1866</v>
      </c>
    </row>
    <row r="4605" spans="1:11" x14ac:dyDescent="0.15">
      <c r="A4605" s="7" t="s">
        <v>2619</v>
      </c>
      <c r="B4605" s="66">
        <v>45664</v>
      </c>
      <c r="C4605" s="113" t="s">
        <v>2091</v>
      </c>
      <c r="D4605" s="126" t="s">
        <v>5046</v>
      </c>
      <c r="E4605" s="91">
        <v>0</v>
      </c>
      <c r="F4605" s="91">
        <v>1516.74</v>
      </c>
      <c r="G4605" s="92">
        <f t="shared" si="235"/>
        <v>459242.8299999981</v>
      </c>
      <c r="H4605" s="170"/>
      <c r="I4605" s="94">
        <f t="shared" si="234"/>
        <v>1516.74</v>
      </c>
      <c r="J4605" s="115">
        <f t="shared" si="236"/>
        <v>45688</v>
      </c>
      <c r="K4605" s="116" t="s">
        <v>1868</v>
      </c>
    </row>
    <row r="4606" spans="1:11" x14ac:dyDescent="0.15">
      <c r="A4606" s="7" t="s">
        <v>2619</v>
      </c>
      <c r="B4606" s="66">
        <v>45664</v>
      </c>
      <c r="C4606" s="113" t="s">
        <v>2022</v>
      </c>
      <c r="D4606" s="126" t="s">
        <v>5047</v>
      </c>
      <c r="E4606" s="91">
        <v>0</v>
      </c>
      <c r="F4606" s="91">
        <v>1000</v>
      </c>
      <c r="G4606" s="92">
        <f t="shared" si="235"/>
        <v>460242.8299999981</v>
      </c>
      <c r="H4606" s="170"/>
      <c r="I4606" s="94">
        <f t="shared" si="234"/>
        <v>1000</v>
      </c>
      <c r="J4606" s="115">
        <f t="shared" si="236"/>
        <v>45688</v>
      </c>
      <c r="K4606" s="116" t="s">
        <v>1866</v>
      </c>
    </row>
    <row r="4607" spans="1:11" x14ac:dyDescent="0.15">
      <c r="A4607" s="7" t="s">
        <v>2619</v>
      </c>
      <c r="B4607" s="66">
        <v>45664</v>
      </c>
      <c r="C4607" s="113" t="s">
        <v>1870</v>
      </c>
      <c r="D4607" s="126"/>
      <c r="E4607" s="91">
        <v>0</v>
      </c>
      <c r="F4607" s="91">
        <v>994.3</v>
      </c>
      <c r="G4607" s="92">
        <f t="shared" si="235"/>
        <v>461237.12999999808</v>
      </c>
      <c r="H4607" s="170"/>
      <c r="I4607" s="94">
        <f t="shared" si="234"/>
        <v>994.3</v>
      </c>
      <c r="J4607" s="115">
        <f t="shared" si="236"/>
        <v>45688</v>
      </c>
      <c r="K4607" s="116" t="s">
        <v>1866</v>
      </c>
    </row>
    <row r="4608" spans="1:11" x14ac:dyDescent="0.15">
      <c r="A4608" s="7" t="s">
        <v>2619</v>
      </c>
      <c r="B4608" s="66">
        <v>45664</v>
      </c>
      <c r="C4608" s="113" t="s">
        <v>1892</v>
      </c>
      <c r="D4608" s="126" t="s">
        <v>5048</v>
      </c>
      <c r="E4608" s="91">
        <v>5349.33</v>
      </c>
      <c r="F4608" s="91">
        <v>0</v>
      </c>
      <c r="G4608" s="92">
        <f t="shared" si="235"/>
        <v>455887.79999999807</v>
      </c>
      <c r="H4608" s="170"/>
      <c r="I4608" s="94">
        <f t="shared" si="234"/>
        <v>-5349.33</v>
      </c>
      <c r="J4608" s="115">
        <f t="shared" si="236"/>
        <v>45688</v>
      </c>
      <c r="K4608" s="116" t="s">
        <v>1878</v>
      </c>
    </row>
    <row r="4609" spans="1:11" x14ac:dyDescent="0.15">
      <c r="A4609" s="7" t="s">
        <v>2619</v>
      </c>
      <c r="B4609" s="66">
        <v>45665</v>
      </c>
      <c r="C4609" s="113" t="s">
        <v>2064</v>
      </c>
      <c r="D4609" s="126" t="s">
        <v>5049</v>
      </c>
      <c r="E4609" s="91">
        <v>0</v>
      </c>
      <c r="F4609" s="91">
        <v>1500</v>
      </c>
      <c r="G4609" s="92">
        <f t="shared" si="235"/>
        <v>457387.79999999807</v>
      </c>
      <c r="H4609" s="170"/>
      <c r="I4609" s="94">
        <f t="shared" si="234"/>
        <v>1500</v>
      </c>
      <c r="J4609" s="115">
        <f t="shared" si="236"/>
        <v>45688</v>
      </c>
      <c r="K4609" s="116" t="s">
        <v>1866</v>
      </c>
    </row>
    <row r="4610" spans="1:11" x14ac:dyDescent="0.15">
      <c r="A4610" s="7" t="s">
        <v>2619</v>
      </c>
      <c r="B4610" s="66">
        <v>45665</v>
      </c>
      <c r="C4610" s="113" t="s">
        <v>2006</v>
      </c>
      <c r="D4610" s="126" t="s">
        <v>5050</v>
      </c>
      <c r="E4610" s="91">
        <v>0</v>
      </c>
      <c r="F4610" s="91">
        <v>1000</v>
      </c>
      <c r="G4610" s="92">
        <f t="shared" si="235"/>
        <v>458387.79999999807</v>
      </c>
      <c r="H4610" s="170"/>
      <c r="I4610" s="94">
        <f t="shared" si="234"/>
        <v>1000</v>
      </c>
      <c r="J4610" s="115">
        <f t="shared" si="236"/>
        <v>45688</v>
      </c>
      <c r="K4610" s="116" t="s">
        <v>1866</v>
      </c>
    </row>
    <row r="4611" spans="1:11" x14ac:dyDescent="0.15">
      <c r="A4611" s="7" t="s">
        <v>2621</v>
      </c>
      <c r="B4611" s="66">
        <v>45666</v>
      </c>
      <c r="C4611" s="113" t="s">
        <v>2222</v>
      </c>
      <c r="D4611" s="126"/>
      <c r="E4611" s="91">
        <v>0</v>
      </c>
      <c r="F4611" s="91">
        <v>77.69</v>
      </c>
      <c r="G4611" s="92">
        <f t="shared" si="235"/>
        <v>458465.48999999807</v>
      </c>
      <c r="H4611" s="170"/>
      <c r="I4611" s="94">
        <f t="shared" si="234"/>
        <v>77.69</v>
      </c>
      <c r="J4611" s="115">
        <f t="shared" si="236"/>
        <v>45688</v>
      </c>
      <c r="K4611" s="116" t="s">
        <v>1882</v>
      </c>
    </row>
    <row r="4612" spans="1:11" x14ac:dyDescent="0.15">
      <c r="A4612" s="7" t="s">
        <v>2622</v>
      </c>
      <c r="B4612" s="66">
        <v>45666</v>
      </c>
      <c r="C4612" s="113" t="s">
        <v>5044</v>
      </c>
      <c r="D4612" s="126" t="s">
        <v>5051</v>
      </c>
      <c r="E4612" s="91">
        <v>0</v>
      </c>
      <c r="F4612" s="91">
        <v>1200</v>
      </c>
      <c r="G4612" s="92">
        <f t="shared" si="235"/>
        <v>459665.48999999807</v>
      </c>
      <c r="H4612" s="170"/>
      <c r="I4612" s="94">
        <f t="shared" si="234"/>
        <v>1200</v>
      </c>
      <c r="J4612" s="115">
        <f t="shared" si="236"/>
        <v>45688</v>
      </c>
      <c r="K4612" s="116" t="s">
        <v>1866</v>
      </c>
    </row>
    <row r="4613" spans="1:11" x14ac:dyDescent="0.15">
      <c r="A4613" s="7" t="s">
        <v>2620</v>
      </c>
      <c r="B4613" s="66">
        <v>45666</v>
      </c>
      <c r="C4613" s="113" t="s">
        <v>4070</v>
      </c>
      <c r="D4613" s="126" t="s">
        <v>4122</v>
      </c>
      <c r="E4613" s="91">
        <v>3692</v>
      </c>
      <c r="F4613" s="91">
        <v>0</v>
      </c>
      <c r="G4613" s="92">
        <f t="shared" si="235"/>
        <v>455973.48999999807</v>
      </c>
      <c r="H4613" s="170"/>
      <c r="I4613" s="94">
        <f t="shared" si="234"/>
        <v>-3692</v>
      </c>
      <c r="J4613" s="115">
        <f t="shared" si="236"/>
        <v>45688</v>
      </c>
      <c r="K4613" s="116" t="s">
        <v>13</v>
      </c>
    </row>
    <row r="4614" spans="1:11" x14ac:dyDescent="0.15">
      <c r="A4614" s="7" t="s">
        <v>2619</v>
      </c>
      <c r="B4614" s="66">
        <v>45666</v>
      </c>
      <c r="C4614" s="113" t="s">
        <v>1976</v>
      </c>
      <c r="D4614" s="126" t="s">
        <v>5052</v>
      </c>
      <c r="E4614" s="91">
        <v>0</v>
      </c>
      <c r="F4614" s="91">
        <v>600</v>
      </c>
      <c r="G4614" s="92">
        <f t="shared" si="235"/>
        <v>456573.48999999807</v>
      </c>
      <c r="H4614" s="170"/>
      <c r="I4614" s="94">
        <f t="shared" si="234"/>
        <v>600</v>
      </c>
      <c r="J4614" s="115">
        <f t="shared" si="236"/>
        <v>45688</v>
      </c>
      <c r="K4614" s="116" t="s">
        <v>1866</v>
      </c>
    </row>
    <row r="4615" spans="1:11" x14ac:dyDescent="0.15">
      <c r="A4615" s="7" t="s">
        <v>2619</v>
      </c>
      <c r="B4615" s="66">
        <v>45666</v>
      </c>
      <c r="C4615" s="113" t="s">
        <v>2016</v>
      </c>
      <c r="D4615" s="126" t="s">
        <v>5053</v>
      </c>
      <c r="E4615" s="91">
        <v>0</v>
      </c>
      <c r="F4615" s="91">
        <v>1920</v>
      </c>
      <c r="G4615" s="92">
        <f t="shared" si="235"/>
        <v>458493.48999999807</v>
      </c>
      <c r="H4615" s="170"/>
      <c r="I4615" s="94">
        <f t="shared" ref="I4615:I4678" si="237">-E4615+F4615</f>
        <v>1920</v>
      </c>
      <c r="J4615" s="115">
        <f t="shared" si="236"/>
        <v>45688</v>
      </c>
      <c r="K4615" s="116" t="s">
        <v>1866</v>
      </c>
    </row>
    <row r="4616" spans="1:11" x14ac:dyDescent="0.15">
      <c r="A4616" s="7" t="s">
        <v>2619</v>
      </c>
      <c r="B4616" s="66">
        <v>45666</v>
      </c>
      <c r="C4616" s="113" t="s">
        <v>2022</v>
      </c>
      <c r="D4616" s="126" t="s">
        <v>5047</v>
      </c>
      <c r="E4616" s="91">
        <v>0</v>
      </c>
      <c r="F4616" s="91">
        <v>500</v>
      </c>
      <c r="G4616" s="92">
        <f t="shared" si="235"/>
        <v>458993.48999999807</v>
      </c>
      <c r="H4616" s="170"/>
      <c r="I4616" s="94">
        <f t="shared" si="237"/>
        <v>500</v>
      </c>
      <c r="J4616" s="115">
        <f t="shared" si="236"/>
        <v>45688</v>
      </c>
      <c r="K4616" s="116" t="s">
        <v>1866</v>
      </c>
    </row>
    <row r="4617" spans="1:11" x14ac:dyDescent="0.15">
      <c r="A4617" s="7" t="s">
        <v>2619</v>
      </c>
      <c r="B4617" s="66">
        <v>45666</v>
      </c>
      <c r="C4617" s="113" t="s">
        <v>1870</v>
      </c>
      <c r="D4617" s="126"/>
      <c r="E4617" s="91">
        <v>994.3</v>
      </c>
      <c r="F4617" s="91">
        <v>0</v>
      </c>
      <c r="G4617" s="92">
        <f t="shared" si="235"/>
        <v>457999.18999999808</v>
      </c>
      <c r="H4617" s="170"/>
      <c r="I4617" s="94">
        <f t="shared" si="237"/>
        <v>-994.3</v>
      </c>
      <c r="J4617" s="115">
        <f t="shared" si="236"/>
        <v>45688</v>
      </c>
      <c r="K4617" s="116" t="s">
        <v>1866</v>
      </c>
    </row>
    <row r="4618" spans="1:11" x14ac:dyDescent="0.15">
      <c r="A4618" s="7" t="s">
        <v>2624</v>
      </c>
      <c r="B4618" s="66">
        <v>45666</v>
      </c>
      <c r="C4618" s="113" t="s">
        <v>4706</v>
      </c>
      <c r="D4618" s="126" t="s">
        <v>5054</v>
      </c>
      <c r="E4618" s="91">
        <v>0</v>
      </c>
      <c r="F4618" s="91">
        <v>994.3</v>
      </c>
      <c r="G4618" s="92">
        <f t="shared" si="235"/>
        <v>458993.48999999807</v>
      </c>
      <c r="H4618" s="170"/>
      <c r="I4618" s="94">
        <f t="shared" si="237"/>
        <v>994.3</v>
      </c>
      <c r="J4618" s="115">
        <f t="shared" si="236"/>
        <v>45688</v>
      </c>
      <c r="K4618" s="116" t="s">
        <v>1866</v>
      </c>
    </row>
    <row r="4619" spans="1:11" x14ac:dyDescent="0.15">
      <c r="A4619" s="7" t="s">
        <v>2619</v>
      </c>
      <c r="B4619" s="66">
        <v>45667</v>
      </c>
      <c r="C4619" s="113" t="s">
        <v>1892</v>
      </c>
      <c r="D4619" s="126" t="s">
        <v>3515</v>
      </c>
      <c r="E4619" s="91">
        <v>922.04</v>
      </c>
      <c r="F4619" s="91">
        <v>0</v>
      </c>
      <c r="G4619" s="92">
        <f t="shared" si="235"/>
        <v>458071.44999999809</v>
      </c>
      <c r="H4619" s="170"/>
      <c r="I4619" s="94">
        <f t="shared" si="237"/>
        <v>-922.04</v>
      </c>
      <c r="J4619" s="115">
        <f t="shared" si="236"/>
        <v>45688</v>
      </c>
      <c r="K4619" s="116" t="s">
        <v>1878</v>
      </c>
    </row>
    <row r="4620" spans="1:11" x14ac:dyDescent="0.15">
      <c r="A4620" s="7" t="s">
        <v>2619</v>
      </c>
      <c r="B4620" s="66">
        <v>45667</v>
      </c>
      <c r="C4620" s="113" t="s">
        <v>1892</v>
      </c>
      <c r="D4620" s="126" t="s">
        <v>5055</v>
      </c>
      <c r="E4620" s="91">
        <v>995.79</v>
      </c>
      <c r="F4620" s="91">
        <v>0</v>
      </c>
      <c r="G4620" s="92">
        <f t="shared" si="235"/>
        <v>457075.65999999811</v>
      </c>
      <c r="H4620" s="170"/>
      <c r="I4620" s="94">
        <f t="shared" si="237"/>
        <v>-995.79</v>
      </c>
      <c r="J4620" s="115">
        <f t="shared" si="236"/>
        <v>45688</v>
      </c>
      <c r="K4620" s="116" t="s">
        <v>1878</v>
      </c>
    </row>
    <row r="4621" spans="1:11" x14ac:dyDescent="0.15">
      <c r="A4621" s="7" t="s">
        <v>2620</v>
      </c>
      <c r="B4621" s="66">
        <v>45670</v>
      </c>
      <c r="C4621" s="113" t="s">
        <v>1922</v>
      </c>
      <c r="D4621" s="126" t="s">
        <v>5056</v>
      </c>
      <c r="E4621" s="91">
        <v>655.20000000000005</v>
      </c>
      <c r="F4621" s="91">
        <v>0</v>
      </c>
      <c r="G4621" s="92">
        <f t="shared" si="235"/>
        <v>456420.4599999981</v>
      </c>
      <c r="H4621" s="170"/>
      <c r="I4621" s="94">
        <f t="shared" si="237"/>
        <v>-655.20000000000005</v>
      </c>
      <c r="J4621" s="115">
        <f t="shared" si="236"/>
        <v>45688</v>
      </c>
      <c r="K4621" s="116" t="s">
        <v>1874</v>
      </c>
    </row>
    <row r="4622" spans="1:11" x14ac:dyDescent="0.15">
      <c r="A4622" s="7" t="s">
        <v>2620</v>
      </c>
      <c r="B4622" s="66">
        <v>45670</v>
      </c>
      <c r="C4622" s="113" t="s">
        <v>1922</v>
      </c>
      <c r="D4622" s="126" t="s">
        <v>5057</v>
      </c>
      <c r="E4622" s="91">
        <v>750</v>
      </c>
      <c r="F4622" s="91">
        <v>0</v>
      </c>
      <c r="G4622" s="92">
        <f t="shared" si="235"/>
        <v>455670.4599999981</v>
      </c>
      <c r="H4622" s="170"/>
      <c r="I4622" s="94">
        <f t="shared" si="237"/>
        <v>-750</v>
      </c>
      <c r="J4622" s="115">
        <f t="shared" si="236"/>
        <v>45688</v>
      </c>
      <c r="K4622" s="116" t="s">
        <v>1877</v>
      </c>
    </row>
    <row r="4623" spans="1:11" x14ac:dyDescent="0.15">
      <c r="A4623" s="7" t="s">
        <v>2620</v>
      </c>
      <c r="B4623" s="66">
        <v>45670</v>
      </c>
      <c r="C4623" s="113" t="s">
        <v>1922</v>
      </c>
      <c r="D4623" s="126" t="s">
        <v>5058</v>
      </c>
      <c r="E4623" s="91">
        <v>379</v>
      </c>
      <c r="F4623" s="91">
        <v>0</v>
      </c>
      <c r="G4623" s="92">
        <f t="shared" si="235"/>
        <v>455291.4599999981</v>
      </c>
      <c r="H4623" s="170"/>
      <c r="I4623" s="94">
        <f t="shared" si="237"/>
        <v>-379</v>
      </c>
      <c r="J4623" s="115">
        <f t="shared" si="236"/>
        <v>45688</v>
      </c>
      <c r="K4623" s="116" t="s">
        <v>13</v>
      </c>
    </row>
    <row r="4624" spans="1:11" x14ac:dyDescent="0.15">
      <c r="A4624" s="7" t="s">
        <v>2620</v>
      </c>
      <c r="B4624" s="66">
        <v>45670</v>
      </c>
      <c r="C4624" s="113" t="s">
        <v>1922</v>
      </c>
      <c r="D4624" s="126" t="s">
        <v>5059</v>
      </c>
      <c r="E4624" s="91">
        <v>1461.6</v>
      </c>
      <c r="F4624" s="91">
        <v>0</v>
      </c>
      <c r="G4624" s="92">
        <f t="shared" si="235"/>
        <v>453829.85999999812</v>
      </c>
      <c r="H4624" s="170"/>
      <c r="I4624" s="94">
        <f t="shared" si="237"/>
        <v>-1461.6</v>
      </c>
      <c r="J4624" s="115">
        <f t="shared" si="236"/>
        <v>45688</v>
      </c>
      <c r="K4624" s="116" t="s">
        <v>1874</v>
      </c>
    </row>
    <row r="4625" spans="1:11" x14ac:dyDescent="0.15">
      <c r="A4625" s="7" t="s">
        <v>2620</v>
      </c>
      <c r="B4625" s="66">
        <v>45670</v>
      </c>
      <c r="C4625" s="113" t="s">
        <v>1922</v>
      </c>
      <c r="D4625" s="126" t="s">
        <v>5060</v>
      </c>
      <c r="E4625" s="91">
        <v>294</v>
      </c>
      <c r="F4625" s="91">
        <v>0</v>
      </c>
      <c r="G4625" s="92">
        <f t="shared" si="235"/>
        <v>453535.85999999812</v>
      </c>
      <c r="H4625" s="170"/>
      <c r="I4625" s="94">
        <f t="shared" si="237"/>
        <v>-294</v>
      </c>
      <c r="J4625" s="115">
        <f t="shared" si="236"/>
        <v>45688</v>
      </c>
      <c r="K4625" s="116" t="s">
        <v>1873</v>
      </c>
    </row>
    <row r="4626" spans="1:11" x14ac:dyDescent="0.15">
      <c r="A4626" s="7" t="s">
        <v>2620</v>
      </c>
      <c r="B4626" s="66">
        <v>45670</v>
      </c>
      <c r="C4626" s="113" t="s">
        <v>2153</v>
      </c>
      <c r="D4626" s="126" t="s">
        <v>5061</v>
      </c>
      <c r="E4626" s="91">
        <v>3159.38</v>
      </c>
      <c r="F4626" s="91">
        <v>0</v>
      </c>
      <c r="G4626" s="92">
        <f t="shared" si="235"/>
        <v>450376.47999999812</v>
      </c>
      <c r="H4626" s="170"/>
      <c r="I4626" s="94">
        <f t="shared" si="237"/>
        <v>-3159.38</v>
      </c>
      <c r="J4626" s="115">
        <f t="shared" si="236"/>
        <v>45688</v>
      </c>
      <c r="K4626" s="116" t="s">
        <v>1873</v>
      </c>
    </row>
    <row r="4627" spans="1:11" x14ac:dyDescent="0.15">
      <c r="A4627" s="7" t="s">
        <v>2620</v>
      </c>
      <c r="B4627" s="66">
        <v>45670</v>
      </c>
      <c r="C4627" s="113" t="s">
        <v>1922</v>
      </c>
      <c r="D4627" s="126" t="s">
        <v>5062</v>
      </c>
      <c r="E4627" s="91">
        <v>379</v>
      </c>
      <c r="F4627" s="91">
        <v>0</v>
      </c>
      <c r="G4627" s="92">
        <f t="shared" si="235"/>
        <v>449997.47999999812</v>
      </c>
      <c r="H4627" s="170"/>
      <c r="I4627" s="94">
        <f t="shared" si="237"/>
        <v>-379</v>
      </c>
      <c r="J4627" s="115">
        <f t="shared" si="236"/>
        <v>45688</v>
      </c>
      <c r="K4627" s="116" t="s">
        <v>13</v>
      </c>
    </row>
    <row r="4628" spans="1:11" x14ac:dyDescent="0.15">
      <c r="A4628" s="7" t="s">
        <v>2620</v>
      </c>
      <c r="B4628" s="66">
        <v>45670</v>
      </c>
      <c r="C4628" s="113" t="s">
        <v>4538</v>
      </c>
      <c r="D4628" s="126" t="s">
        <v>5063</v>
      </c>
      <c r="E4628" s="91">
        <v>420</v>
      </c>
      <c r="F4628" s="91">
        <v>0</v>
      </c>
      <c r="G4628" s="92">
        <f t="shared" si="235"/>
        <v>449577.47999999812</v>
      </c>
      <c r="H4628" s="170"/>
      <c r="I4628" s="94">
        <f t="shared" si="237"/>
        <v>-420</v>
      </c>
      <c r="J4628" s="115">
        <f t="shared" si="236"/>
        <v>45688</v>
      </c>
      <c r="K4628" s="116" t="s">
        <v>1877</v>
      </c>
    </row>
    <row r="4629" spans="1:11" x14ac:dyDescent="0.15">
      <c r="A4629" s="7" t="s">
        <v>2620</v>
      </c>
      <c r="B4629" s="66">
        <v>45670</v>
      </c>
      <c r="C4629" s="113" t="s">
        <v>1993</v>
      </c>
      <c r="D4629" s="126" t="s">
        <v>5064</v>
      </c>
      <c r="E4629" s="91">
        <v>8677.2000000000007</v>
      </c>
      <c r="F4629" s="91">
        <v>0</v>
      </c>
      <c r="G4629" s="92">
        <f t="shared" si="235"/>
        <v>440900.27999999811</v>
      </c>
      <c r="H4629" s="170"/>
      <c r="I4629" s="94">
        <f t="shared" si="237"/>
        <v>-8677.2000000000007</v>
      </c>
      <c r="J4629" s="115">
        <f t="shared" si="236"/>
        <v>45688</v>
      </c>
      <c r="K4629" s="116" t="s">
        <v>1879</v>
      </c>
    </row>
    <row r="4630" spans="1:11" x14ac:dyDescent="0.15">
      <c r="A4630" s="7" t="s">
        <v>2620</v>
      </c>
      <c r="B4630" s="66">
        <v>45670</v>
      </c>
      <c r="C4630" s="113" t="s">
        <v>1922</v>
      </c>
      <c r="D4630" s="126" t="s">
        <v>5065</v>
      </c>
      <c r="E4630" s="91">
        <v>379</v>
      </c>
      <c r="F4630" s="91">
        <v>0</v>
      </c>
      <c r="G4630" s="92">
        <f t="shared" si="235"/>
        <v>440521.27999999811</v>
      </c>
      <c r="H4630" s="170"/>
      <c r="I4630" s="94">
        <f t="shared" si="237"/>
        <v>-379</v>
      </c>
      <c r="J4630" s="115">
        <f t="shared" si="236"/>
        <v>45688</v>
      </c>
      <c r="K4630" s="116" t="s">
        <v>13</v>
      </c>
    </row>
    <row r="4631" spans="1:11" x14ac:dyDescent="0.15">
      <c r="A4631" s="7" t="s">
        <v>2620</v>
      </c>
      <c r="B4631" s="66">
        <v>45670</v>
      </c>
      <c r="C4631" s="113" t="s">
        <v>1993</v>
      </c>
      <c r="D4631" s="126" t="s">
        <v>5066</v>
      </c>
      <c r="E4631" s="91">
        <v>514.79999999999995</v>
      </c>
      <c r="F4631" s="91">
        <v>0</v>
      </c>
      <c r="G4631" s="92">
        <f t="shared" si="235"/>
        <v>440006.47999999812</v>
      </c>
      <c r="H4631" s="170"/>
      <c r="I4631" s="94">
        <f t="shared" si="237"/>
        <v>-514.79999999999995</v>
      </c>
      <c r="J4631" s="115">
        <f t="shared" si="236"/>
        <v>45688</v>
      </c>
      <c r="K4631" s="116" t="s">
        <v>1873</v>
      </c>
    </row>
    <row r="4632" spans="1:11" x14ac:dyDescent="0.15">
      <c r="A4632" s="7" t="s">
        <v>2620</v>
      </c>
      <c r="B4632" s="66">
        <v>45670</v>
      </c>
      <c r="C4632" s="113" t="s">
        <v>4070</v>
      </c>
      <c r="D4632" s="126" t="s">
        <v>5067</v>
      </c>
      <c r="E4632" s="91">
        <v>78</v>
      </c>
      <c r="F4632" s="91">
        <v>0</v>
      </c>
      <c r="G4632" s="92">
        <f t="shared" si="235"/>
        <v>439928.47999999812</v>
      </c>
      <c r="H4632" s="170"/>
      <c r="I4632" s="94">
        <f t="shared" si="237"/>
        <v>-78</v>
      </c>
      <c r="J4632" s="115">
        <f t="shared" si="236"/>
        <v>45688</v>
      </c>
      <c r="K4632" s="116" t="s">
        <v>1877</v>
      </c>
    </row>
    <row r="4633" spans="1:11" x14ac:dyDescent="0.15">
      <c r="A4633" s="7" t="s">
        <v>2620</v>
      </c>
      <c r="B4633" s="66">
        <v>45670</v>
      </c>
      <c r="C4633" s="113" t="s">
        <v>2846</v>
      </c>
      <c r="D4633" s="126" t="s">
        <v>5068</v>
      </c>
      <c r="E4633" s="91">
        <v>535.6</v>
      </c>
      <c r="F4633" s="91">
        <v>0</v>
      </c>
      <c r="G4633" s="92">
        <f t="shared" si="235"/>
        <v>439392.87999999814</v>
      </c>
      <c r="H4633" s="170"/>
      <c r="I4633" s="94">
        <f t="shared" si="237"/>
        <v>-535.6</v>
      </c>
      <c r="J4633" s="115">
        <f t="shared" si="236"/>
        <v>45688</v>
      </c>
      <c r="K4633" s="116" t="s">
        <v>1879</v>
      </c>
    </row>
    <row r="4634" spans="1:11" x14ac:dyDescent="0.15">
      <c r="A4634" s="7" t="s">
        <v>2620</v>
      </c>
      <c r="B4634" s="66">
        <v>45670</v>
      </c>
      <c r="C4634" s="113" t="s">
        <v>2142</v>
      </c>
      <c r="D4634" s="126" t="s">
        <v>5069</v>
      </c>
      <c r="E4634" s="91">
        <v>2808</v>
      </c>
      <c r="F4634" s="91">
        <v>0</v>
      </c>
      <c r="G4634" s="92">
        <f t="shared" si="235"/>
        <v>436584.87999999814</v>
      </c>
      <c r="H4634" s="170"/>
      <c r="I4634" s="94">
        <f t="shared" si="237"/>
        <v>-2808</v>
      </c>
      <c r="J4634" s="115">
        <f t="shared" si="236"/>
        <v>45688</v>
      </c>
      <c r="K4634" s="116" t="s">
        <v>1877</v>
      </c>
    </row>
    <row r="4635" spans="1:11" x14ac:dyDescent="0.15">
      <c r="A4635" s="7" t="s">
        <v>2620</v>
      </c>
      <c r="B4635" s="66">
        <v>45670</v>
      </c>
      <c r="C4635" s="113" t="s">
        <v>4070</v>
      </c>
      <c r="D4635" s="126" t="s">
        <v>5070</v>
      </c>
      <c r="E4635" s="91">
        <v>648</v>
      </c>
      <c r="F4635" s="91">
        <v>0</v>
      </c>
      <c r="G4635" s="92">
        <f t="shared" si="235"/>
        <v>435936.87999999814</v>
      </c>
      <c r="H4635" s="170"/>
      <c r="I4635" s="94">
        <f t="shared" si="237"/>
        <v>-648</v>
      </c>
      <c r="J4635" s="115">
        <f t="shared" si="236"/>
        <v>45688</v>
      </c>
      <c r="K4635" s="116" t="s">
        <v>1879</v>
      </c>
    </row>
    <row r="4636" spans="1:11" x14ac:dyDescent="0.15">
      <c r="A4636" s="7" t="s">
        <v>2620</v>
      </c>
      <c r="B4636" s="66">
        <v>45670</v>
      </c>
      <c r="C4636" s="113" t="s">
        <v>2142</v>
      </c>
      <c r="D4636" s="126" t="s">
        <v>5071</v>
      </c>
      <c r="E4636" s="91">
        <v>2808</v>
      </c>
      <c r="F4636" s="91">
        <v>0</v>
      </c>
      <c r="G4636" s="92">
        <f t="shared" si="235"/>
        <v>433128.87999999814</v>
      </c>
      <c r="H4636" s="170"/>
      <c r="I4636" s="94">
        <f t="shared" si="237"/>
        <v>-2808</v>
      </c>
      <c r="J4636" s="115">
        <f t="shared" si="236"/>
        <v>45688</v>
      </c>
      <c r="K4636" s="116" t="s">
        <v>1877</v>
      </c>
    </row>
    <row r="4637" spans="1:11" x14ac:dyDescent="0.15">
      <c r="A4637" s="7" t="s">
        <v>2620</v>
      </c>
      <c r="B4637" s="66">
        <v>45670</v>
      </c>
      <c r="C4637" s="113" t="s">
        <v>2144</v>
      </c>
      <c r="D4637" s="126" t="s">
        <v>5072</v>
      </c>
      <c r="E4637" s="91">
        <v>474</v>
      </c>
      <c r="F4637" s="91">
        <v>0</v>
      </c>
      <c r="G4637" s="92">
        <f t="shared" si="235"/>
        <v>432654.87999999814</v>
      </c>
      <c r="H4637" s="170"/>
      <c r="I4637" s="94">
        <f t="shared" si="237"/>
        <v>-474</v>
      </c>
      <c r="J4637" s="115">
        <f t="shared" si="236"/>
        <v>45688</v>
      </c>
      <c r="K4637" s="116" t="s">
        <v>1877</v>
      </c>
    </row>
    <row r="4638" spans="1:11" x14ac:dyDescent="0.15">
      <c r="A4638" s="7" t="s">
        <v>2620</v>
      </c>
      <c r="B4638" s="66">
        <v>45670</v>
      </c>
      <c r="C4638" s="113" t="s">
        <v>2146</v>
      </c>
      <c r="D4638" s="126" t="s">
        <v>5073</v>
      </c>
      <c r="E4638" s="91">
        <v>1776</v>
      </c>
      <c r="F4638" s="91">
        <v>0</v>
      </c>
      <c r="G4638" s="92">
        <f t="shared" si="235"/>
        <v>430878.87999999814</v>
      </c>
      <c r="H4638" s="170"/>
      <c r="I4638" s="94">
        <f t="shared" si="237"/>
        <v>-1776</v>
      </c>
      <c r="J4638" s="115">
        <f t="shared" si="236"/>
        <v>45688</v>
      </c>
      <c r="K4638" s="116" t="s">
        <v>1881</v>
      </c>
    </row>
    <row r="4639" spans="1:11" x14ac:dyDescent="0.15">
      <c r="A4639" s="7" t="s">
        <v>2620</v>
      </c>
      <c r="B4639" s="66">
        <v>45670</v>
      </c>
      <c r="C4639" s="113" t="s">
        <v>2146</v>
      </c>
      <c r="D4639" s="126" t="s">
        <v>5074</v>
      </c>
      <c r="E4639" s="91">
        <v>672</v>
      </c>
      <c r="F4639" s="91">
        <v>0</v>
      </c>
      <c r="G4639" s="92">
        <f t="shared" si="235"/>
        <v>430206.87999999814</v>
      </c>
      <c r="H4639" s="170"/>
      <c r="I4639" s="94">
        <f t="shared" si="237"/>
        <v>-672</v>
      </c>
      <c r="J4639" s="115">
        <f t="shared" si="236"/>
        <v>45688</v>
      </c>
      <c r="K4639" s="116" t="s">
        <v>1881</v>
      </c>
    </row>
    <row r="4640" spans="1:11" x14ac:dyDescent="0.15">
      <c r="A4640" s="7" t="s">
        <v>2620</v>
      </c>
      <c r="B4640" s="66">
        <v>45670</v>
      </c>
      <c r="C4640" s="113" t="s">
        <v>2142</v>
      </c>
      <c r="D4640" s="126" t="s">
        <v>5075</v>
      </c>
      <c r="E4640" s="91">
        <v>3246.3</v>
      </c>
      <c r="F4640" s="91">
        <v>0</v>
      </c>
      <c r="G4640" s="92">
        <f t="shared" si="235"/>
        <v>426960.57999999815</v>
      </c>
      <c r="H4640" s="170"/>
      <c r="I4640" s="94">
        <f t="shared" si="237"/>
        <v>-3246.3</v>
      </c>
      <c r="J4640" s="115">
        <f t="shared" si="236"/>
        <v>45688</v>
      </c>
      <c r="K4640" s="116" t="s">
        <v>1877</v>
      </c>
    </row>
    <row r="4641" spans="1:11" x14ac:dyDescent="0.15">
      <c r="A4641" s="7" t="s">
        <v>2620</v>
      </c>
      <c r="B4641" s="66">
        <v>45670</v>
      </c>
      <c r="C4641" s="113" t="s">
        <v>1912</v>
      </c>
      <c r="D4641" s="126" t="s">
        <v>4974</v>
      </c>
      <c r="E4641" s="91">
        <v>5900</v>
      </c>
      <c r="F4641" s="91">
        <v>0</v>
      </c>
      <c r="G4641" s="92">
        <f t="shared" si="235"/>
        <v>421060.57999999815</v>
      </c>
      <c r="H4641" s="170"/>
      <c r="I4641" s="94">
        <f t="shared" si="237"/>
        <v>-5900</v>
      </c>
      <c r="J4641" s="115">
        <f t="shared" si="236"/>
        <v>45688</v>
      </c>
      <c r="K4641" s="116" t="s">
        <v>1872</v>
      </c>
    </row>
    <row r="4642" spans="1:11" x14ac:dyDescent="0.15">
      <c r="A4642" s="7" t="s">
        <v>2620</v>
      </c>
      <c r="B4642" s="66">
        <v>45670</v>
      </c>
      <c r="C4642" s="113" t="s">
        <v>3849</v>
      </c>
      <c r="D4642" s="126" t="s">
        <v>5076</v>
      </c>
      <c r="E4642" s="91">
        <v>2952</v>
      </c>
      <c r="F4642" s="91">
        <v>0</v>
      </c>
      <c r="G4642" s="92">
        <f t="shared" si="235"/>
        <v>418108.57999999815</v>
      </c>
      <c r="H4642" s="170"/>
      <c r="I4642" s="94">
        <f t="shared" si="237"/>
        <v>-2952</v>
      </c>
      <c r="J4642" s="115">
        <f t="shared" si="236"/>
        <v>45688</v>
      </c>
      <c r="K4642" s="116" t="s">
        <v>1873</v>
      </c>
    </row>
    <row r="4643" spans="1:11" x14ac:dyDescent="0.15">
      <c r="A4643" s="7" t="s">
        <v>2620</v>
      </c>
      <c r="B4643" s="66">
        <v>45670</v>
      </c>
      <c r="C4643" s="113" t="s">
        <v>4958</v>
      </c>
      <c r="D4643" s="126" t="s">
        <v>5077</v>
      </c>
      <c r="E4643" s="91">
        <v>120</v>
      </c>
      <c r="F4643" s="91">
        <v>0</v>
      </c>
      <c r="G4643" s="92">
        <f t="shared" si="235"/>
        <v>417988.57999999815</v>
      </c>
      <c r="H4643" s="170"/>
      <c r="I4643" s="94">
        <f t="shared" si="237"/>
        <v>-120</v>
      </c>
      <c r="J4643" s="115">
        <f t="shared" si="236"/>
        <v>45688</v>
      </c>
      <c r="K4643" s="116" t="s">
        <v>1877</v>
      </c>
    </row>
    <row r="4644" spans="1:11" x14ac:dyDescent="0.15">
      <c r="A4644" s="7" t="s">
        <v>2620</v>
      </c>
      <c r="B4644" s="66">
        <v>45670</v>
      </c>
      <c r="C4644" s="113" t="s">
        <v>3562</v>
      </c>
      <c r="D4644" s="126" t="s">
        <v>5078</v>
      </c>
      <c r="E4644" s="91">
        <v>478.14</v>
      </c>
      <c r="F4644" s="91">
        <v>0</v>
      </c>
      <c r="G4644" s="92">
        <f t="shared" si="235"/>
        <v>417510.43999999814</v>
      </c>
      <c r="H4644" s="170"/>
      <c r="I4644" s="94">
        <f t="shared" si="237"/>
        <v>-478.14</v>
      </c>
      <c r="J4644" s="115">
        <f t="shared" si="236"/>
        <v>45688</v>
      </c>
      <c r="K4644" s="116" t="s">
        <v>1880</v>
      </c>
    </row>
    <row r="4645" spans="1:11" x14ac:dyDescent="0.15">
      <c r="A4645" s="7" t="s">
        <v>2620</v>
      </c>
      <c r="B4645" s="66">
        <v>45670</v>
      </c>
      <c r="C4645" s="113" t="s">
        <v>2160</v>
      </c>
      <c r="D4645" s="126" t="s">
        <v>5079</v>
      </c>
      <c r="E4645" s="91">
        <v>228</v>
      </c>
      <c r="F4645" s="91">
        <v>0</v>
      </c>
      <c r="G4645" s="92">
        <f t="shared" si="235"/>
        <v>417282.43999999814</v>
      </c>
      <c r="H4645" s="170"/>
      <c r="I4645" s="94">
        <f t="shared" si="237"/>
        <v>-228</v>
      </c>
      <c r="J4645" s="115">
        <f t="shared" si="236"/>
        <v>45688</v>
      </c>
      <c r="K4645" s="116" t="s">
        <v>1873</v>
      </c>
    </row>
    <row r="4646" spans="1:11" x14ac:dyDescent="0.15">
      <c r="A4646" s="7" t="s">
        <v>2620</v>
      </c>
      <c r="B4646" s="66">
        <v>45670</v>
      </c>
      <c r="C4646" s="113" t="s">
        <v>1912</v>
      </c>
      <c r="D4646" s="126" t="s">
        <v>5080</v>
      </c>
      <c r="E4646" s="91">
        <v>460.8</v>
      </c>
      <c r="F4646" s="91">
        <v>0</v>
      </c>
      <c r="G4646" s="92">
        <f t="shared" si="235"/>
        <v>416821.63999999815</v>
      </c>
      <c r="H4646" s="170"/>
      <c r="I4646" s="94">
        <f t="shared" si="237"/>
        <v>-460.8</v>
      </c>
      <c r="J4646" s="115">
        <f t="shared" si="236"/>
        <v>45688</v>
      </c>
      <c r="K4646" s="116" t="s">
        <v>1872</v>
      </c>
    </row>
    <row r="4647" spans="1:11" x14ac:dyDescent="0.15">
      <c r="A4647" s="7" t="s">
        <v>2620</v>
      </c>
      <c r="B4647" s="66">
        <v>45670</v>
      </c>
      <c r="C4647" s="113" t="s">
        <v>4538</v>
      </c>
      <c r="D4647" s="126" t="s">
        <v>5081</v>
      </c>
      <c r="E4647" s="91">
        <v>420</v>
      </c>
      <c r="F4647" s="91">
        <v>0</v>
      </c>
      <c r="G4647" s="92">
        <f t="shared" si="235"/>
        <v>416401.63999999815</v>
      </c>
      <c r="H4647" s="170"/>
      <c r="I4647" s="94">
        <f t="shared" si="237"/>
        <v>-420</v>
      </c>
      <c r="J4647" s="115">
        <f t="shared" si="236"/>
        <v>45688</v>
      </c>
      <c r="K4647" s="116" t="s">
        <v>1877</v>
      </c>
    </row>
    <row r="4648" spans="1:11" x14ac:dyDescent="0.15">
      <c r="A4648" s="7" t="s">
        <v>2620</v>
      </c>
      <c r="B4648" s="66">
        <v>45670</v>
      </c>
      <c r="C4648" s="113" t="s">
        <v>2846</v>
      </c>
      <c r="D4648" s="126" t="s">
        <v>5082</v>
      </c>
      <c r="E4648" s="91">
        <v>535.6</v>
      </c>
      <c r="F4648" s="91">
        <v>0</v>
      </c>
      <c r="G4648" s="92">
        <f t="shared" ref="G4648:G4711" si="238">G4647+F4648-E4648</f>
        <v>415866.03999999817</v>
      </c>
      <c r="H4648" s="170"/>
      <c r="I4648" s="94">
        <f t="shared" si="237"/>
        <v>-535.6</v>
      </c>
      <c r="J4648" s="115">
        <f t="shared" ref="J4648:J4711" si="239">EOMONTH(B4648,0)</f>
        <v>45688</v>
      </c>
      <c r="K4648" s="116" t="s">
        <v>1879</v>
      </c>
    </row>
    <row r="4649" spans="1:11" x14ac:dyDescent="0.15">
      <c r="A4649" s="7" t="s">
        <v>2620</v>
      </c>
      <c r="B4649" s="66">
        <v>45670</v>
      </c>
      <c r="C4649" s="113" t="s">
        <v>2144</v>
      </c>
      <c r="D4649" s="126" t="s">
        <v>5083</v>
      </c>
      <c r="E4649" s="91">
        <v>303.60000000000002</v>
      </c>
      <c r="F4649" s="91">
        <v>0</v>
      </c>
      <c r="G4649" s="92">
        <f t="shared" si="238"/>
        <v>415562.4399999982</v>
      </c>
      <c r="H4649" s="170"/>
      <c r="I4649" s="94">
        <f t="shared" si="237"/>
        <v>-303.60000000000002</v>
      </c>
      <c r="J4649" s="115">
        <f t="shared" si="239"/>
        <v>45688</v>
      </c>
      <c r="K4649" s="116" t="s">
        <v>1877</v>
      </c>
    </row>
    <row r="4650" spans="1:11" x14ac:dyDescent="0.15">
      <c r="A4650" s="7" t="s">
        <v>2620</v>
      </c>
      <c r="B4650" s="66">
        <v>45670</v>
      </c>
      <c r="C4650" s="113" t="s">
        <v>2144</v>
      </c>
      <c r="D4650" s="126" t="s">
        <v>5084</v>
      </c>
      <c r="E4650" s="91">
        <v>9600</v>
      </c>
      <c r="F4650" s="91">
        <v>0</v>
      </c>
      <c r="G4650" s="92">
        <f t="shared" si="238"/>
        <v>405962.4399999982</v>
      </c>
      <c r="H4650" s="170"/>
      <c r="I4650" s="94">
        <f t="shared" si="237"/>
        <v>-9600</v>
      </c>
      <c r="J4650" s="115">
        <f t="shared" si="239"/>
        <v>45688</v>
      </c>
      <c r="K4650" s="116" t="s">
        <v>1877</v>
      </c>
    </row>
    <row r="4651" spans="1:11" x14ac:dyDescent="0.15">
      <c r="A4651" s="7" t="s">
        <v>2620</v>
      </c>
      <c r="B4651" s="66">
        <v>45670</v>
      </c>
      <c r="C4651" s="113" t="s">
        <v>3379</v>
      </c>
      <c r="D4651" s="126" t="s">
        <v>5085</v>
      </c>
      <c r="E4651" s="91">
        <v>546</v>
      </c>
      <c r="F4651" s="91">
        <v>0</v>
      </c>
      <c r="G4651" s="92">
        <f t="shared" si="238"/>
        <v>405416.4399999982</v>
      </c>
      <c r="H4651" s="170"/>
      <c r="I4651" s="94">
        <f t="shared" si="237"/>
        <v>-546</v>
      </c>
      <c r="J4651" s="115">
        <f t="shared" si="239"/>
        <v>45688</v>
      </c>
      <c r="K4651" s="116" t="s">
        <v>1877</v>
      </c>
    </row>
    <row r="4652" spans="1:11" x14ac:dyDescent="0.15">
      <c r="A4652" s="7" t="s">
        <v>2620</v>
      </c>
      <c r="B4652" s="66">
        <v>45670</v>
      </c>
      <c r="C4652" s="113" t="s">
        <v>1912</v>
      </c>
      <c r="D4652" s="126" t="s">
        <v>5086</v>
      </c>
      <c r="E4652" s="91">
        <v>22900</v>
      </c>
      <c r="F4652" s="91">
        <v>0</v>
      </c>
      <c r="G4652" s="92">
        <f t="shared" si="238"/>
        <v>382516.4399999982</v>
      </c>
      <c r="H4652" s="170"/>
      <c r="I4652" s="94">
        <f t="shared" si="237"/>
        <v>-22900</v>
      </c>
      <c r="J4652" s="115">
        <f t="shared" si="239"/>
        <v>45688</v>
      </c>
      <c r="K4652" s="116" t="s">
        <v>1872</v>
      </c>
    </row>
    <row r="4653" spans="1:11" x14ac:dyDescent="0.15">
      <c r="A4653" s="7" t="s">
        <v>2620</v>
      </c>
      <c r="B4653" s="66">
        <v>45670</v>
      </c>
      <c r="C4653" s="113" t="s">
        <v>1991</v>
      </c>
      <c r="D4653" s="126" t="s">
        <v>5087</v>
      </c>
      <c r="E4653" s="91">
        <v>11510.28</v>
      </c>
      <c r="F4653" s="91">
        <v>0</v>
      </c>
      <c r="G4653" s="92">
        <f t="shared" si="238"/>
        <v>371006.15999999817</v>
      </c>
      <c r="H4653" s="170"/>
      <c r="I4653" s="94">
        <f t="shared" si="237"/>
        <v>-11510.28</v>
      </c>
      <c r="J4653" s="115">
        <f t="shared" si="239"/>
        <v>45688</v>
      </c>
      <c r="K4653" s="116" t="s">
        <v>1880</v>
      </c>
    </row>
    <row r="4654" spans="1:11" x14ac:dyDescent="0.15">
      <c r="A4654" s="7" t="s">
        <v>2620</v>
      </c>
      <c r="B4654" s="66">
        <v>45670</v>
      </c>
      <c r="C4654" s="113" t="s">
        <v>1991</v>
      </c>
      <c r="D4654" s="126" t="s">
        <v>2126</v>
      </c>
      <c r="E4654" s="91">
        <v>8400</v>
      </c>
      <c r="F4654" s="91">
        <v>0</v>
      </c>
      <c r="G4654" s="92">
        <f t="shared" si="238"/>
        <v>362606.15999999817</v>
      </c>
      <c r="H4654" s="170"/>
      <c r="I4654" s="94">
        <f t="shared" si="237"/>
        <v>-8400</v>
      </c>
      <c r="J4654" s="115">
        <f t="shared" si="239"/>
        <v>45688</v>
      </c>
      <c r="K4654" s="116" t="s">
        <v>1885</v>
      </c>
    </row>
    <row r="4655" spans="1:11" x14ac:dyDescent="0.15">
      <c r="A4655" s="7" t="s">
        <v>2619</v>
      </c>
      <c r="B4655" s="66">
        <v>45670</v>
      </c>
      <c r="C4655" s="113" t="s">
        <v>1982</v>
      </c>
      <c r="D4655" s="126"/>
      <c r="E4655" s="91">
        <v>94500</v>
      </c>
      <c r="F4655" s="91">
        <v>0</v>
      </c>
      <c r="G4655" s="92">
        <f t="shared" si="238"/>
        <v>268106.15999999817</v>
      </c>
      <c r="H4655" s="170"/>
      <c r="I4655" s="94">
        <f t="shared" si="237"/>
        <v>-94500</v>
      </c>
      <c r="J4655" s="115">
        <f t="shared" si="239"/>
        <v>45688</v>
      </c>
      <c r="K4655" s="116" t="s">
        <v>737</v>
      </c>
    </row>
    <row r="4656" spans="1:11" x14ac:dyDescent="0.15">
      <c r="A4656" s="7" t="s">
        <v>2620</v>
      </c>
      <c r="B4656" s="66">
        <v>45670</v>
      </c>
      <c r="C4656" s="113" t="s">
        <v>1982</v>
      </c>
      <c r="D4656" s="126"/>
      <c r="E4656" s="91">
        <v>0</v>
      </c>
      <c r="F4656" s="91">
        <v>94500</v>
      </c>
      <c r="G4656" s="92">
        <f t="shared" si="238"/>
        <v>362606.15999999817</v>
      </c>
      <c r="H4656" s="170"/>
      <c r="I4656" s="94">
        <f t="shared" si="237"/>
        <v>94500</v>
      </c>
      <c r="J4656" s="115">
        <f t="shared" si="239"/>
        <v>45688</v>
      </c>
      <c r="K4656" s="116" t="s">
        <v>737</v>
      </c>
    </row>
    <row r="4657" spans="1:11" x14ac:dyDescent="0.15">
      <c r="A4657" s="7" t="s">
        <v>2619</v>
      </c>
      <c r="B4657" s="66">
        <v>45670</v>
      </c>
      <c r="C4657" s="113" t="s">
        <v>1870</v>
      </c>
      <c r="D4657" s="126"/>
      <c r="E4657" s="91">
        <v>3600</v>
      </c>
      <c r="F4657" s="91">
        <v>0</v>
      </c>
      <c r="G4657" s="92">
        <f t="shared" si="238"/>
        <v>359006.15999999817</v>
      </c>
      <c r="H4657" s="170"/>
      <c r="I4657" s="94">
        <f t="shared" si="237"/>
        <v>-3600</v>
      </c>
      <c r="J4657" s="115">
        <f t="shared" si="239"/>
        <v>45688</v>
      </c>
      <c r="K4657" s="116" t="s">
        <v>1866</v>
      </c>
    </row>
    <row r="4658" spans="1:11" x14ac:dyDescent="0.15">
      <c r="A4658" s="7" t="s">
        <v>2619</v>
      </c>
      <c r="B4658" s="66">
        <v>45670</v>
      </c>
      <c r="C4658" s="113" t="s">
        <v>1870</v>
      </c>
      <c r="D4658" s="126"/>
      <c r="E4658" s="91">
        <v>0</v>
      </c>
      <c r="F4658" s="91">
        <v>52.27</v>
      </c>
      <c r="G4658" s="92">
        <f t="shared" si="238"/>
        <v>359058.42999999819</v>
      </c>
      <c r="H4658" s="170"/>
      <c r="I4658" s="94">
        <f t="shared" si="237"/>
        <v>52.27</v>
      </c>
      <c r="J4658" s="115">
        <f t="shared" si="239"/>
        <v>45688</v>
      </c>
      <c r="K4658" s="116" t="s">
        <v>1866</v>
      </c>
    </row>
    <row r="4659" spans="1:11" x14ac:dyDescent="0.15">
      <c r="A4659" s="7" t="s">
        <v>2619</v>
      </c>
      <c r="B4659" s="66">
        <v>45670</v>
      </c>
      <c r="C4659" s="113" t="s">
        <v>1870</v>
      </c>
      <c r="D4659" s="126"/>
      <c r="E4659" s="91">
        <v>0</v>
      </c>
      <c r="F4659" s="91">
        <v>3547.73</v>
      </c>
      <c r="G4659" s="92">
        <f t="shared" si="238"/>
        <v>362606.15999999817</v>
      </c>
      <c r="H4659" s="170"/>
      <c r="I4659" s="94">
        <f t="shared" si="237"/>
        <v>3547.73</v>
      </c>
      <c r="J4659" s="115">
        <f t="shared" si="239"/>
        <v>45688</v>
      </c>
      <c r="K4659" s="116" t="s">
        <v>1866</v>
      </c>
    </row>
    <row r="4660" spans="1:11" x14ac:dyDescent="0.15">
      <c r="A4660" s="7" t="s">
        <v>2619</v>
      </c>
      <c r="B4660" s="66">
        <v>45670</v>
      </c>
      <c r="C4660" s="113" t="s">
        <v>4706</v>
      </c>
      <c r="D4660" s="126" t="s">
        <v>5088</v>
      </c>
      <c r="E4660" s="91">
        <v>653.78</v>
      </c>
      <c r="F4660" s="91">
        <v>0</v>
      </c>
      <c r="G4660" s="92">
        <f t="shared" si="238"/>
        <v>361952.37999999814</v>
      </c>
      <c r="H4660" s="170"/>
      <c r="I4660" s="94">
        <f t="shared" si="237"/>
        <v>-653.78</v>
      </c>
      <c r="J4660" s="115">
        <f t="shared" si="239"/>
        <v>45688</v>
      </c>
      <c r="K4660" s="116" t="s">
        <v>1866</v>
      </c>
    </row>
    <row r="4661" spans="1:11" x14ac:dyDescent="0.15">
      <c r="A4661" s="7" t="s">
        <v>2619</v>
      </c>
      <c r="B4661" s="66">
        <v>45670</v>
      </c>
      <c r="C4661" s="113" t="s">
        <v>4706</v>
      </c>
      <c r="D4661" s="126" t="s">
        <v>5088</v>
      </c>
      <c r="E4661" s="91">
        <v>994.3</v>
      </c>
      <c r="F4661" s="91">
        <v>0</v>
      </c>
      <c r="G4661" s="92">
        <f t="shared" si="238"/>
        <v>360958.07999999815</v>
      </c>
      <c r="H4661" s="170"/>
      <c r="I4661" s="94">
        <f t="shared" si="237"/>
        <v>-994.3</v>
      </c>
      <c r="J4661" s="115">
        <f t="shared" si="239"/>
        <v>45688</v>
      </c>
      <c r="K4661" s="116" t="s">
        <v>1866</v>
      </c>
    </row>
    <row r="4662" spans="1:11" x14ac:dyDescent="0.15">
      <c r="A4662" s="7" t="s">
        <v>2619</v>
      </c>
      <c r="B4662" s="66">
        <v>45670</v>
      </c>
      <c r="C4662" s="113" t="s">
        <v>4706</v>
      </c>
      <c r="D4662" s="126" t="s">
        <v>5088</v>
      </c>
      <c r="E4662" s="91">
        <v>994.3</v>
      </c>
      <c r="F4662" s="91">
        <v>0</v>
      </c>
      <c r="G4662" s="92">
        <f t="shared" si="238"/>
        <v>359963.77999999817</v>
      </c>
      <c r="H4662" s="170"/>
      <c r="I4662" s="94">
        <f t="shared" si="237"/>
        <v>-994.3</v>
      </c>
      <c r="J4662" s="115">
        <f t="shared" si="239"/>
        <v>45688</v>
      </c>
      <c r="K4662" s="116" t="s">
        <v>1866</v>
      </c>
    </row>
    <row r="4663" spans="1:11" x14ac:dyDescent="0.15">
      <c r="A4663" s="7" t="s">
        <v>2619</v>
      </c>
      <c r="B4663" s="66">
        <v>45670</v>
      </c>
      <c r="C4663" s="113" t="s">
        <v>4706</v>
      </c>
      <c r="D4663" s="126" t="s">
        <v>5088</v>
      </c>
      <c r="E4663" s="91">
        <v>994.3</v>
      </c>
      <c r="F4663" s="91">
        <v>0</v>
      </c>
      <c r="G4663" s="92">
        <f t="shared" si="238"/>
        <v>358969.47999999818</v>
      </c>
      <c r="H4663" s="170"/>
      <c r="I4663" s="94">
        <f t="shared" si="237"/>
        <v>-994.3</v>
      </c>
      <c r="J4663" s="115">
        <f t="shared" si="239"/>
        <v>45688</v>
      </c>
      <c r="K4663" s="116" t="s">
        <v>1866</v>
      </c>
    </row>
    <row r="4664" spans="1:11" x14ac:dyDescent="0.15">
      <c r="A4664" s="7" t="s">
        <v>2624</v>
      </c>
      <c r="B4664" s="66">
        <v>45670</v>
      </c>
      <c r="C4664" s="113" t="s">
        <v>4706</v>
      </c>
      <c r="D4664" s="126" t="s">
        <v>5089</v>
      </c>
      <c r="E4664" s="91">
        <v>0</v>
      </c>
      <c r="F4664" s="91">
        <v>653.78</v>
      </c>
      <c r="G4664" s="92">
        <f t="shared" si="238"/>
        <v>359623.2599999982</v>
      </c>
      <c r="H4664" s="170"/>
      <c r="I4664" s="94">
        <f t="shared" si="237"/>
        <v>653.78</v>
      </c>
      <c r="J4664" s="115">
        <f t="shared" si="239"/>
        <v>45688</v>
      </c>
      <c r="K4664" s="116" t="s">
        <v>1866</v>
      </c>
    </row>
    <row r="4665" spans="1:11" x14ac:dyDescent="0.15">
      <c r="A4665" s="7" t="s">
        <v>2624</v>
      </c>
      <c r="B4665" s="66">
        <v>45670</v>
      </c>
      <c r="C4665" s="113" t="s">
        <v>4706</v>
      </c>
      <c r="D4665" s="126" t="s">
        <v>5089</v>
      </c>
      <c r="E4665" s="91">
        <v>0</v>
      </c>
      <c r="F4665" s="91">
        <v>994.3</v>
      </c>
      <c r="G4665" s="92">
        <f t="shared" si="238"/>
        <v>360617.55999999819</v>
      </c>
      <c r="H4665" s="170"/>
      <c r="I4665" s="94">
        <f t="shared" si="237"/>
        <v>994.3</v>
      </c>
      <c r="J4665" s="115">
        <f t="shared" si="239"/>
        <v>45688</v>
      </c>
      <c r="K4665" s="116" t="s">
        <v>1866</v>
      </c>
    </row>
    <row r="4666" spans="1:11" x14ac:dyDescent="0.15">
      <c r="A4666" s="7" t="s">
        <v>2624</v>
      </c>
      <c r="B4666" s="66">
        <v>45670</v>
      </c>
      <c r="C4666" s="113" t="s">
        <v>4706</v>
      </c>
      <c r="D4666" s="126" t="s">
        <v>5089</v>
      </c>
      <c r="E4666" s="91">
        <v>0</v>
      </c>
      <c r="F4666" s="91">
        <v>994.3</v>
      </c>
      <c r="G4666" s="92">
        <f t="shared" si="238"/>
        <v>361611.85999999818</v>
      </c>
      <c r="H4666" s="170"/>
      <c r="I4666" s="94">
        <f t="shared" si="237"/>
        <v>994.3</v>
      </c>
      <c r="J4666" s="115">
        <f t="shared" si="239"/>
        <v>45688</v>
      </c>
      <c r="K4666" s="116" t="s">
        <v>1866</v>
      </c>
    </row>
    <row r="4667" spans="1:11" x14ac:dyDescent="0.15">
      <c r="A4667" s="7" t="s">
        <v>2624</v>
      </c>
      <c r="B4667" s="66">
        <v>45670</v>
      </c>
      <c r="C4667" s="113" t="s">
        <v>4706</v>
      </c>
      <c r="D4667" s="126" t="s">
        <v>5089</v>
      </c>
      <c r="E4667" s="91">
        <v>0</v>
      </c>
      <c r="F4667" s="91">
        <v>994.3</v>
      </c>
      <c r="G4667" s="92">
        <f t="shared" si="238"/>
        <v>362606.15999999817</v>
      </c>
      <c r="H4667" s="170"/>
      <c r="I4667" s="94">
        <f t="shared" si="237"/>
        <v>994.3</v>
      </c>
      <c r="J4667" s="115">
        <f t="shared" si="239"/>
        <v>45688</v>
      </c>
      <c r="K4667" s="116" t="s">
        <v>1866</v>
      </c>
    </row>
    <row r="4668" spans="1:11" x14ac:dyDescent="0.15">
      <c r="A4668" s="7" t="s">
        <v>2619</v>
      </c>
      <c r="B4668" s="66">
        <v>45671</v>
      </c>
      <c r="C4668" s="113" t="s">
        <v>5090</v>
      </c>
      <c r="D4668" s="126" t="s">
        <v>5091</v>
      </c>
      <c r="E4668" s="91">
        <v>11.1</v>
      </c>
      <c r="F4668" s="91">
        <v>0</v>
      </c>
      <c r="G4668" s="92">
        <f t="shared" si="238"/>
        <v>362595.05999999819</v>
      </c>
      <c r="H4668" s="170"/>
      <c r="I4668" s="94">
        <f t="shared" si="237"/>
        <v>-11.1</v>
      </c>
      <c r="J4668" s="115">
        <f t="shared" si="239"/>
        <v>45688</v>
      </c>
      <c r="K4668" s="116" t="s">
        <v>1882</v>
      </c>
    </row>
    <row r="4669" spans="1:11" x14ac:dyDescent="0.15">
      <c r="A4669" s="7" t="s">
        <v>2619</v>
      </c>
      <c r="B4669" s="66">
        <v>45671</v>
      </c>
      <c r="C4669" s="113" t="s">
        <v>5090</v>
      </c>
      <c r="D4669" s="126" t="s">
        <v>5092</v>
      </c>
      <c r="E4669" s="91">
        <v>325.69</v>
      </c>
      <c r="F4669" s="91">
        <v>0</v>
      </c>
      <c r="G4669" s="92">
        <f t="shared" si="238"/>
        <v>362269.36999999819</v>
      </c>
      <c r="H4669" s="170"/>
      <c r="I4669" s="94">
        <f t="shared" si="237"/>
        <v>-325.69</v>
      </c>
      <c r="J4669" s="115">
        <f t="shared" si="239"/>
        <v>45688</v>
      </c>
      <c r="K4669" s="116" t="s">
        <v>1882</v>
      </c>
    </row>
    <row r="4670" spans="1:11" x14ac:dyDescent="0.15">
      <c r="A4670" s="7" t="s">
        <v>2619</v>
      </c>
      <c r="B4670" s="66">
        <v>45671</v>
      </c>
      <c r="C4670" s="113" t="s">
        <v>5090</v>
      </c>
      <c r="D4670" s="126" t="s">
        <v>5093</v>
      </c>
      <c r="E4670" s="91">
        <v>75</v>
      </c>
      <c r="F4670" s="91">
        <v>0</v>
      </c>
      <c r="G4670" s="92">
        <f t="shared" si="238"/>
        <v>362194.36999999819</v>
      </c>
      <c r="H4670" s="170"/>
      <c r="I4670" s="94">
        <f t="shared" si="237"/>
        <v>-75</v>
      </c>
      <c r="J4670" s="115">
        <f t="shared" si="239"/>
        <v>45688</v>
      </c>
      <c r="K4670" s="116" t="s">
        <v>1882</v>
      </c>
    </row>
    <row r="4671" spans="1:11" x14ac:dyDescent="0.15">
      <c r="A4671" s="7" t="s">
        <v>2619</v>
      </c>
      <c r="B4671" s="66">
        <v>45671</v>
      </c>
      <c r="C4671" s="113" t="s">
        <v>4249</v>
      </c>
      <c r="D4671" s="126" t="s">
        <v>5094</v>
      </c>
      <c r="E4671" s="91">
        <v>834</v>
      </c>
      <c r="F4671" s="91">
        <v>0</v>
      </c>
      <c r="G4671" s="92">
        <f t="shared" si="238"/>
        <v>361360.36999999819</v>
      </c>
      <c r="H4671" s="170"/>
      <c r="I4671" s="94">
        <f t="shared" si="237"/>
        <v>-834</v>
      </c>
      <c r="J4671" s="115">
        <f t="shared" si="239"/>
        <v>45688</v>
      </c>
      <c r="K4671" s="116" t="s">
        <v>13</v>
      </c>
    </row>
    <row r="4672" spans="1:11" x14ac:dyDescent="0.15">
      <c r="A4672" s="7" t="s">
        <v>2619</v>
      </c>
      <c r="B4672" s="66">
        <v>45671</v>
      </c>
      <c r="C4672" s="113" t="s">
        <v>1960</v>
      </c>
      <c r="D4672" s="126" t="s">
        <v>5095</v>
      </c>
      <c r="E4672" s="91">
        <v>1440</v>
      </c>
      <c r="F4672" s="91">
        <v>0</v>
      </c>
      <c r="G4672" s="92">
        <f t="shared" si="238"/>
        <v>359920.36999999819</v>
      </c>
      <c r="H4672" s="170"/>
      <c r="I4672" s="94">
        <f t="shared" si="237"/>
        <v>-1440</v>
      </c>
      <c r="J4672" s="115">
        <f t="shared" si="239"/>
        <v>45688</v>
      </c>
      <c r="K4672" s="116" t="s">
        <v>13</v>
      </c>
    </row>
    <row r="4673" spans="1:11" x14ac:dyDescent="0.15">
      <c r="A4673" s="7" t="s">
        <v>2619</v>
      </c>
      <c r="B4673" s="66">
        <v>45671</v>
      </c>
      <c r="C4673" s="113" t="s">
        <v>4709</v>
      </c>
      <c r="D4673" s="126" t="s">
        <v>5096</v>
      </c>
      <c r="E4673" s="91">
        <v>0</v>
      </c>
      <c r="F4673" s="91">
        <v>6325.28</v>
      </c>
      <c r="G4673" s="92">
        <f t="shared" si="238"/>
        <v>366245.64999999822</v>
      </c>
      <c r="H4673" s="170"/>
      <c r="I4673" s="94">
        <f t="shared" si="237"/>
        <v>6325.28</v>
      </c>
      <c r="J4673" s="115">
        <f t="shared" si="239"/>
        <v>45688</v>
      </c>
      <c r="K4673" s="116" t="s">
        <v>1873</v>
      </c>
    </row>
    <row r="4674" spans="1:11" x14ac:dyDescent="0.15">
      <c r="A4674" s="7" t="s">
        <v>2619</v>
      </c>
      <c r="B4674" s="66">
        <v>45672</v>
      </c>
      <c r="C4674" s="113" t="s">
        <v>3111</v>
      </c>
      <c r="D4674" s="126" t="s">
        <v>5097</v>
      </c>
      <c r="E4674" s="91">
        <v>1200</v>
      </c>
      <c r="F4674" s="91">
        <v>0</v>
      </c>
      <c r="G4674" s="92">
        <f t="shared" si="238"/>
        <v>365045.64999999822</v>
      </c>
      <c r="H4674" s="170"/>
      <c r="I4674" s="94">
        <f t="shared" si="237"/>
        <v>-1200</v>
      </c>
      <c r="J4674" s="115">
        <f t="shared" si="239"/>
        <v>45688</v>
      </c>
      <c r="K4674" s="116" t="s">
        <v>13</v>
      </c>
    </row>
    <row r="4675" spans="1:11" x14ac:dyDescent="0.15">
      <c r="A4675" s="7" t="s">
        <v>2619</v>
      </c>
      <c r="B4675" s="66">
        <v>45672</v>
      </c>
      <c r="C4675" s="113" t="s">
        <v>2068</v>
      </c>
      <c r="D4675" s="126" t="s">
        <v>5098</v>
      </c>
      <c r="E4675" s="91">
        <v>0</v>
      </c>
      <c r="F4675" s="91">
        <v>30000</v>
      </c>
      <c r="G4675" s="92">
        <f t="shared" si="238"/>
        <v>395045.64999999822</v>
      </c>
      <c r="H4675" s="170"/>
      <c r="I4675" s="94">
        <f t="shared" si="237"/>
        <v>30000</v>
      </c>
      <c r="J4675" s="115">
        <f t="shared" si="239"/>
        <v>45688</v>
      </c>
      <c r="K4675" s="116" t="s">
        <v>1866</v>
      </c>
    </row>
    <row r="4676" spans="1:11" x14ac:dyDescent="0.15">
      <c r="A4676" s="7" t="s">
        <v>2619</v>
      </c>
      <c r="B4676" s="66">
        <v>45672</v>
      </c>
      <c r="C4676" s="113" t="s">
        <v>2073</v>
      </c>
      <c r="D4676" s="126" t="s">
        <v>5099</v>
      </c>
      <c r="E4676" s="91">
        <v>0</v>
      </c>
      <c r="F4676" s="91">
        <v>1500</v>
      </c>
      <c r="G4676" s="92">
        <f t="shared" si="238"/>
        <v>396545.64999999822</v>
      </c>
      <c r="H4676" s="170"/>
      <c r="I4676" s="94">
        <f t="shared" si="237"/>
        <v>1500</v>
      </c>
      <c r="J4676" s="115">
        <f t="shared" si="239"/>
        <v>45688</v>
      </c>
      <c r="K4676" s="116" t="s">
        <v>1866</v>
      </c>
    </row>
    <row r="4677" spans="1:11" x14ac:dyDescent="0.15">
      <c r="A4677" s="7" t="s">
        <v>2619</v>
      </c>
      <c r="B4677" s="66">
        <v>45672</v>
      </c>
      <c r="C4677" s="113" t="s">
        <v>4718</v>
      </c>
      <c r="D4677" s="126" t="s">
        <v>4719</v>
      </c>
      <c r="E4677" s="91">
        <v>0</v>
      </c>
      <c r="F4677" s="91">
        <v>33.6</v>
      </c>
      <c r="G4677" s="92">
        <f t="shared" si="238"/>
        <v>396579.2499999982</v>
      </c>
      <c r="H4677" s="170"/>
      <c r="I4677" s="94">
        <f t="shared" si="237"/>
        <v>33.6</v>
      </c>
      <c r="J4677" s="115">
        <f t="shared" si="239"/>
        <v>45688</v>
      </c>
      <c r="K4677" s="116" t="s">
        <v>1866</v>
      </c>
    </row>
    <row r="4678" spans="1:11" x14ac:dyDescent="0.15">
      <c r="A4678" s="7" t="s">
        <v>2619</v>
      </c>
      <c r="B4678" s="66">
        <v>45672</v>
      </c>
      <c r="C4678" s="113" t="s">
        <v>4718</v>
      </c>
      <c r="D4678" s="126" t="s">
        <v>4719</v>
      </c>
      <c r="E4678" s="91">
        <v>0</v>
      </c>
      <c r="F4678" s="91">
        <v>255.47</v>
      </c>
      <c r="G4678" s="92">
        <f t="shared" si="238"/>
        <v>396834.71999999817</v>
      </c>
      <c r="H4678" s="170"/>
      <c r="I4678" s="94">
        <f t="shared" si="237"/>
        <v>255.47</v>
      </c>
      <c r="J4678" s="115">
        <f t="shared" si="239"/>
        <v>45688</v>
      </c>
      <c r="K4678" s="116" t="s">
        <v>1866</v>
      </c>
    </row>
    <row r="4679" spans="1:11" x14ac:dyDescent="0.15">
      <c r="A4679" s="7" t="s">
        <v>2619</v>
      </c>
      <c r="B4679" s="66">
        <v>45672</v>
      </c>
      <c r="C4679" s="113" t="s">
        <v>4718</v>
      </c>
      <c r="D4679" s="126" t="s">
        <v>4719</v>
      </c>
      <c r="E4679" s="91">
        <v>0</v>
      </c>
      <c r="F4679" s="91">
        <v>255.47</v>
      </c>
      <c r="G4679" s="92">
        <f t="shared" si="238"/>
        <v>397090.18999999814</v>
      </c>
      <c r="H4679" s="170"/>
      <c r="I4679" s="94">
        <f t="shared" ref="I4679:I4742" si="240">-E4679+F4679</f>
        <v>255.47</v>
      </c>
      <c r="J4679" s="115">
        <f t="shared" si="239"/>
        <v>45688</v>
      </c>
      <c r="K4679" s="116" t="s">
        <v>1866</v>
      </c>
    </row>
    <row r="4680" spans="1:11" x14ac:dyDescent="0.15">
      <c r="A4680" s="7" t="s">
        <v>2619</v>
      </c>
      <c r="B4680" s="66">
        <v>45672</v>
      </c>
      <c r="C4680" s="113" t="s">
        <v>4718</v>
      </c>
      <c r="D4680" s="126" t="s">
        <v>4719</v>
      </c>
      <c r="E4680" s="91">
        <v>0</v>
      </c>
      <c r="F4680" s="91">
        <v>255.46</v>
      </c>
      <c r="G4680" s="92">
        <f t="shared" si="238"/>
        <v>397345.64999999816</v>
      </c>
      <c r="H4680" s="170"/>
      <c r="I4680" s="94">
        <f t="shared" si="240"/>
        <v>255.46</v>
      </c>
      <c r="J4680" s="115">
        <f t="shared" si="239"/>
        <v>45688</v>
      </c>
      <c r="K4680" s="116" t="s">
        <v>1866</v>
      </c>
    </row>
    <row r="4681" spans="1:11" x14ac:dyDescent="0.15">
      <c r="A4681" s="7" t="s">
        <v>2622</v>
      </c>
      <c r="B4681" s="66">
        <v>45673</v>
      </c>
      <c r="C4681" s="113" t="s">
        <v>3854</v>
      </c>
      <c r="D4681" s="126" t="s">
        <v>5100</v>
      </c>
      <c r="E4681" s="91">
        <v>559.20000000000005</v>
      </c>
      <c r="F4681" s="91">
        <v>0</v>
      </c>
      <c r="G4681" s="92">
        <f t="shared" si="238"/>
        <v>396786.44999999815</v>
      </c>
      <c r="H4681" s="170"/>
      <c r="I4681" s="94">
        <f t="shared" si="240"/>
        <v>-559.20000000000005</v>
      </c>
      <c r="J4681" s="115">
        <f t="shared" si="239"/>
        <v>45688</v>
      </c>
      <c r="K4681" s="116" t="s">
        <v>13</v>
      </c>
    </row>
    <row r="4682" spans="1:11" x14ac:dyDescent="0.15">
      <c r="A4682" s="7" t="s">
        <v>2619</v>
      </c>
      <c r="B4682" s="66">
        <v>45673</v>
      </c>
      <c r="C4682" s="113" t="s">
        <v>2064</v>
      </c>
      <c r="D4682" s="126" t="s">
        <v>5101</v>
      </c>
      <c r="E4682" s="91">
        <v>0</v>
      </c>
      <c r="F4682" s="91">
        <v>2297.2399999999998</v>
      </c>
      <c r="G4682" s="92">
        <f t="shared" si="238"/>
        <v>399083.68999999814</v>
      </c>
      <c r="H4682" s="170"/>
      <c r="I4682" s="94">
        <f t="shared" si="240"/>
        <v>2297.2399999999998</v>
      </c>
      <c r="J4682" s="115">
        <f t="shared" si="239"/>
        <v>45688</v>
      </c>
      <c r="K4682" s="116" t="s">
        <v>1866</v>
      </c>
    </row>
    <row r="4683" spans="1:11" x14ac:dyDescent="0.15">
      <c r="A4683" s="7" t="s">
        <v>2619</v>
      </c>
      <c r="B4683" s="66">
        <v>45673</v>
      </c>
      <c r="C4683" s="113" t="s">
        <v>2009</v>
      </c>
      <c r="D4683" s="126" t="s">
        <v>5102</v>
      </c>
      <c r="E4683" s="91">
        <v>20883.95</v>
      </c>
      <c r="F4683" s="91">
        <v>0</v>
      </c>
      <c r="G4683" s="92">
        <f t="shared" si="238"/>
        <v>378199.73999999813</v>
      </c>
      <c r="H4683" s="170"/>
      <c r="I4683" s="94">
        <f t="shared" si="240"/>
        <v>-20883.95</v>
      </c>
      <c r="J4683" s="115">
        <f t="shared" si="239"/>
        <v>45688</v>
      </c>
      <c r="K4683" s="116" t="s">
        <v>13</v>
      </c>
    </row>
    <row r="4684" spans="1:11" x14ac:dyDescent="0.15">
      <c r="A4684" s="7" t="s">
        <v>2622</v>
      </c>
      <c r="B4684" s="66">
        <v>45673</v>
      </c>
      <c r="C4684" s="113" t="s">
        <v>3854</v>
      </c>
      <c r="D4684" s="126" t="s">
        <v>5103</v>
      </c>
      <c r="E4684" s="91">
        <v>749.7</v>
      </c>
      <c r="F4684" s="91">
        <v>0</v>
      </c>
      <c r="G4684" s="92">
        <f t="shared" si="238"/>
        <v>377450.03999999812</v>
      </c>
      <c r="H4684" s="170"/>
      <c r="I4684" s="94">
        <f t="shared" si="240"/>
        <v>-749.7</v>
      </c>
      <c r="J4684" s="115">
        <f t="shared" si="239"/>
        <v>45688</v>
      </c>
      <c r="K4684" s="116" t="s">
        <v>13</v>
      </c>
    </row>
    <row r="4685" spans="1:11" x14ac:dyDescent="0.15">
      <c r="A4685" s="7" t="s">
        <v>2624</v>
      </c>
      <c r="B4685" s="66">
        <v>45673</v>
      </c>
      <c r="C4685" s="113" t="s">
        <v>1905</v>
      </c>
      <c r="D4685" s="126" t="s">
        <v>5104</v>
      </c>
      <c r="E4685" s="91">
        <v>299.27</v>
      </c>
      <c r="F4685" s="91">
        <v>0</v>
      </c>
      <c r="G4685" s="92">
        <f t="shared" si="238"/>
        <v>377150.7699999981</v>
      </c>
      <c r="H4685" s="170"/>
      <c r="I4685" s="94">
        <f t="shared" si="240"/>
        <v>-299.27</v>
      </c>
      <c r="J4685" s="115">
        <f t="shared" si="239"/>
        <v>45688</v>
      </c>
      <c r="K4685" s="116" t="s">
        <v>1882</v>
      </c>
    </row>
    <row r="4686" spans="1:11" x14ac:dyDescent="0.15">
      <c r="A4686" s="7" t="s">
        <v>2624</v>
      </c>
      <c r="B4686" s="66">
        <v>45673</v>
      </c>
      <c r="C4686" s="113" t="s">
        <v>1905</v>
      </c>
      <c r="D4686" s="126" t="s">
        <v>5105</v>
      </c>
      <c r="E4686" s="91">
        <v>103.12</v>
      </c>
      <c r="F4686" s="91">
        <v>0</v>
      </c>
      <c r="G4686" s="92">
        <f t="shared" si="238"/>
        <v>377047.6499999981</v>
      </c>
      <c r="H4686" s="170"/>
      <c r="I4686" s="94">
        <f t="shared" si="240"/>
        <v>-103.12</v>
      </c>
      <c r="J4686" s="115">
        <f t="shared" si="239"/>
        <v>45688</v>
      </c>
      <c r="K4686" s="116" t="s">
        <v>1882</v>
      </c>
    </row>
    <row r="4687" spans="1:11" x14ac:dyDescent="0.15">
      <c r="A4687" s="7" t="s">
        <v>2624</v>
      </c>
      <c r="B4687" s="66">
        <v>45673</v>
      </c>
      <c r="C4687" s="113" t="s">
        <v>1905</v>
      </c>
      <c r="D4687" s="126" t="s">
        <v>5106</v>
      </c>
      <c r="E4687" s="91">
        <v>46.16</v>
      </c>
      <c r="F4687" s="91">
        <v>0</v>
      </c>
      <c r="G4687" s="92">
        <f t="shared" si="238"/>
        <v>377001.48999999813</v>
      </c>
      <c r="H4687" s="170"/>
      <c r="I4687" s="94">
        <f t="shared" si="240"/>
        <v>-46.16</v>
      </c>
      <c r="J4687" s="115">
        <f t="shared" si="239"/>
        <v>45688</v>
      </c>
      <c r="K4687" s="116" t="s">
        <v>1882</v>
      </c>
    </row>
    <row r="4688" spans="1:11" x14ac:dyDescent="0.15">
      <c r="A4688" s="7" t="s">
        <v>2624</v>
      </c>
      <c r="B4688" s="66">
        <v>45673</v>
      </c>
      <c r="C4688" s="113" t="s">
        <v>1905</v>
      </c>
      <c r="D4688" s="126" t="s">
        <v>5107</v>
      </c>
      <c r="E4688" s="91">
        <v>141.13999999999999</v>
      </c>
      <c r="F4688" s="91">
        <v>0</v>
      </c>
      <c r="G4688" s="92">
        <f t="shared" si="238"/>
        <v>376860.34999999811</v>
      </c>
      <c r="H4688" s="170"/>
      <c r="I4688" s="94">
        <f t="shared" si="240"/>
        <v>-141.13999999999999</v>
      </c>
      <c r="J4688" s="115">
        <f t="shared" si="239"/>
        <v>45688</v>
      </c>
      <c r="K4688" s="116" t="s">
        <v>1882</v>
      </c>
    </row>
    <row r="4689" spans="1:11" x14ac:dyDescent="0.15">
      <c r="A4689" s="7" t="s">
        <v>2624</v>
      </c>
      <c r="B4689" s="66">
        <v>45673</v>
      </c>
      <c r="C4689" s="113" t="s">
        <v>1905</v>
      </c>
      <c r="D4689" s="126" t="s">
        <v>5108</v>
      </c>
      <c r="E4689" s="91">
        <v>665.56</v>
      </c>
      <c r="F4689" s="91">
        <v>0</v>
      </c>
      <c r="G4689" s="92">
        <f t="shared" si="238"/>
        <v>376194.78999999812</v>
      </c>
      <c r="H4689" s="170"/>
      <c r="I4689" s="94">
        <f t="shared" si="240"/>
        <v>-665.56</v>
      </c>
      <c r="J4689" s="115">
        <f t="shared" si="239"/>
        <v>45688</v>
      </c>
      <c r="K4689" s="116" t="s">
        <v>1882</v>
      </c>
    </row>
    <row r="4690" spans="1:11" x14ac:dyDescent="0.15">
      <c r="A4690" s="7" t="s">
        <v>2619</v>
      </c>
      <c r="B4690" s="66">
        <v>45674</v>
      </c>
      <c r="C4690" s="113" t="s">
        <v>2056</v>
      </c>
      <c r="D4690" s="126" t="s">
        <v>5109</v>
      </c>
      <c r="E4690" s="91">
        <v>0</v>
      </c>
      <c r="F4690" s="91">
        <v>530</v>
      </c>
      <c r="G4690" s="92">
        <f t="shared" si="238"/>
        <v>376724.78999999812</v>
      </c>
      <c r="H4690" s="170"/>
      <c r="I4690" s="94">
        <f t="shared" si="240"/>
        <v>530</v>
      </c>
      <c r="J4690" s="115">
        <f t="shared" si="239"/>
        <v>45688</v>
      </c>
      <c r="K4690" s="116" t="s">
        <v>1866</v>
      </c>
    </row>
    <row r="4691" spans="1:11" x14ac:dyDescent="0.15">
      <c r="A4691" s="7" t="s">
        <v>2619</v>
      </c>
      <c r="B4691" s="66">
        <v>45674</v>
      </c>
      <c r="C4691" s="113" t="s">
        <v>2119</v>
      </c>
      <c r="D4691" s="126" t="s">
        <v>5110</v>
      </c>
      <c r="E4691" s="91">
        <v>0</v>
      </c>
      <c r="F4691" s="91">
        <v>42000</v>
      </c>
      <c r="G4691" s="92">
        <f t="shared" si="238"/>
        <v>418724.78999999812</v>
      </c>
      <c r="H4691" s="170"/>
      <c r="I4691" s="94">
        <f t="shared" si="240"/>
        <v>42000</v>
      </c>
      <c r="J4691" s="115">
        <f t="shared" si="239"/>
        <v>45688</v>
      </c>
      <c r="K4691" s="116" t="s">
        <v>1866</v>
      </c>
    </row>
    <row r="4692" spans="1:11" x14ac:dyDescent="0.15">
      <c r="A4692" s="7" t="s">
        <v>2622</v>
      </c>
      <c r="B4692" s="66">
        <v>45677</v>
      </c>
      <c r="C4692" s="113" t="s">
        <v>2651</v>
      </c>
      <c r="D4692" s="126" t="s">
        <v>5111</v>
      </c>
      <c r="E4692" s="91">
        <v>0</v>
      </c>
      <c r="F4692" s="91">
        <v>500</v>
      </c>
      <c r="G4692" s="92">
        <f t="shared" si="238"/>
        <v>419224.78999999812</v>
      </c>
      <c r="H4692" s="170"/>
      <c r="I4692" s="94">
        <f t="shared" si="240"/>
        <v>500</v>
      </c>
      <c r="J4692" s="115">
        <f t="shared" si="239"/>
        <v>45688</v>
      </c>
      <c r="K4692" s="116" t="s">
        <v>1868</v>
      </c>
    </row>
    <row r="4693" spans="1:11" x14ac:dyDescent="0.15">
      <c r="A4693" s="7" t="s">
        <v>2620</v>
      </c>
      <c r="B4693" s="66">
        <v>45677</v>
      </c>
      <c r="C4693" s="113" t="s">
        <v>2651</v>
      </c>
      <c r="D4693" s="126" t="s">
        <v>5112</v>
      </c>
      <c r="E4693" s="91">
        <v>500</v>
      </c>
      <c r="F4693" s="91">
        <v>0</v>
      </c>
      <c r="G4693" s="92">
        <f t="shared" si="238"/>
        <v>418724.78999999812</v>
      </c>
      <c r="H4693" s="170"/>
      <c r="I4693" s="94">
        <f t="shared" si="240"/>
        <v>-500</v>
      </c>
      <c r="J4693" s="115">
        <f t="shared" si="239"/>
        <v>45688</v>
      </c>
      <c r="K4693" s="116" t="s">
        <v>1873</v>
      </c>
    </row>
    <row r="4694" spans="1:11" x14ac:dyDescent="0.15">
      <c r="A4694" s="7" t="s">
        <v>2619</v>
      </c>
      <c r="B4694" s="66">
        <v>45677</v>
      </c>
      <c r="C4694" s="113" t="s">
        <v>3101</v>
      </c>
      <c r="D4694" s="126" t="s">
        <v>5113</v>
      </c>
      <c r="E4694" s="91">
        <v>0</v>
      </c>
      <c r="F4694" s="91">
        <v>22077.67</v>
      </c>
      <c r="G4694" s="92">
        <f t="shared" si="238"/>
        <v>440802.4599999981</v>
      </c>
      <c r="H4694" s="170"/>
      <c r="I4694" s="94">
        <f t="shared" si="240"/>
        <v>22077.67</v>
      </c>
      <c r="J4694" s="115">
        <f t="shared" si="239"/>
        <v>45688</v>
      </c>
      <c r="K4694" s="116" t="s">
        <v>1866</v>
      </c>
    </row>
    <row r="4695" spans="1:11" x14ac:dyDescent="0.15">
      <c r="A4695" s="7" t="s">
        <v>2619</v>
      </c>
      <c r="B4695" s="66">
        <v>45677</v>
      </c>
      <c r="C4695" s="113" t="s">
        <v>1964</v>
      </c>
      <c r="D4695" s="126" t="s">
        <v>5114</v>
      </c>
      <c r="E4695" s="91">
        <v>0</v>
      </c>
      <c r="F4695" s="91">
        <v>163.85</v>
      </c>
      <c r="G4695" s="92">
        <f t="shared" si="238"/>
        <v>440966.30999999808</v>
      </c>
      <c r="H4695" s="170"/>
      <c r="I4695" s="94">
        <f t="shared" si="240"/>
        <v>163.85</v>
      </c>
      <c r="J4695" s="115">
        <f t="shared" si="239"/>
        <v>45688</v>
      </c>
      <c r="K4695" s="116" t="s">
        <v>1868</v>
      </c>
    </row>
    <row r="4696" spans="1:11" x14ac:dyDescent="0.15">
      <c r="A4696" s="7" t="s">
        <v>2619</v>
      </c>
      <c r="B4696" s="66">
        <v>45677</v>
      </c>
      <c r="C4696" s="113" t="s">
        <v>2119</v>
      </c>
      <c r="D4696" s="126" t="s">
        <v>5115</v>
      </c>
      <c r="E4696" s="91">
        <v>0</v>
      </c>
      <c r="F4696" s="91">
        <v>6963.32</v>
      </c>
      <c r="G4696" s="92">
        <f t="shared" si="238"/>
        <v>447929.62999999808</v>
      </c>
      <c r="H4696" s="170"/>
      <c r="I4696" s="94">
        <f t="shared" si="240"/>
        <v>6963.32</v>
      </c>
      <c r="J4696" s="115">
        <f t="shared" si="239"/>
        <v>45688</v>
      </c>
      <c r="K4696" s="116" t="s">
        <v>1868</v>
      </c>
    </row>
    <row r="4697" spans="1:11" x14ac:dyDescent="0.15">
      <c r="A4697" s="7" t="s">
        <v>2624</v>
      </c>
      <c r="B4697" s="66">
        <v>45677</v>
      </c>
      <c r="C4697" s="113" t="s">
        <v>4706</v>
      </c>
      <c r="D4697" s="126" t="s">
        <v>5116</v>
      </c>
      <c r="E4697" s="91">
        <v>0</v>
      </c>
      <c r="F4697" s="91">
        <v>994.3</v>
      </c>
      <c r="G4697" s="92">
        <f t="shared" si="238"/>
        <v>448923.92999999807</v>
      </c>
      <c r="H4697" s="170"/>
      <c r="I4697" s="94">
        <f t="shared" si="240"/>
        <v>994.3</v>
      </c>
      <c r="J4697" s="115">
        <f t="shared" si="239"/>
        <v>45688</v>
      </c>
      <c r="K4697" s="116" t="s">
        <v>1866</v>
      </c>
    </row>
    <row r="4698" spans="1:11" x14ac:dyDescent="0.15">
      <c r="A4698" s="7" t="s">
        <v>2624</v>
      </c>
      <c r="B4698" s="66">
        <v>45677</v>
      </c>
      <c r="C4698" s="113" t="s">
        <v>4706</v>
      </c>
      <c r="D4698" s="126" t="s">
        <v>5117</v>
      </c>
      <c r="E4698" s="91">
        <v>0</v>
      </c>
      <c r="F4698" s="91">
        <v>994.3</v>
      </c>
      <c r="G4698" s="92">
        <f t="shared" si="238"/>
        <v>449918.22999999806</v>
      </c>
      <c r="H4698" s="170"/>
      <c r="I4698" s="94">
        <f t="shared" si="240"/>
        <v>994.3</v>
      </c>
      <c r="J4698" s="115">
        <f t="shared" si="239"/>
        <v>45688</v>
      </c>
      <c r="K4698" s="116" t="s">
        <v>1866</v>
      </c>
    </row>
    <row r="4699" spans="1:11" x14ac:dyDescent="0.15">
      <c r="A4699" s="7" t="s">
        <v>2622</v>
      </c>
      <c r="B4699" s="66">
        <v>45679</v>
      </c>
      <c r="C4699" s="113" t="s">
        <v>1899</v>
      </c>
      <c r="D4699" s="126" t="s">
        <v>1900</v>
      </c>
      <c r="E4699" s="91">
        <v>941.68</v>
      </c>
      <c r="F4699" s="91">
        <v>0</v>
      </c>
      <c r="G4699" s="92">
        <f t="shared" si="238"/>
        <v>448976.54999999807</v>
      </c>
      <c r="H4699" s="170"/>
      <c r="I4699" s="94">
        <f t="shared" si="240"/>
        <v>-941.68</v>
      </c>
      <c r="J4699" s="115">
        <f t="shared" si="239"/>
        <v>45688</v>
      </c>
      <c r="K4699" s="116" t="s">
        <v>1873</v>
      </c>
    </row>
    <row r="4700" spans="1:11" x14ac:dyDescent="0.15">
      <c r="A4700" s="7" t="s">
        <v>2619</v>
      </c>
      <c r="B4700" s="66">
        <v>45680</v>
      </c>
      <c r="C4700" s="113" t="s">
        <v>2131</v>
      </c>
      <c r="D4700" s="126" t="s">
        <v>5118</v>
      </c>
      <c r="E4700" s="91">
        <v>125.38</v>
      </c>
      <c r="F4700" s="91">
        <v>0</v>
      </c>
      <c r="G4700" s="92">
        <f t="shared" si="238"/>
        <v>448851.16999999806</v>
      </c>
      <c r="H4700" s="170"/>
      <c r="I4700" s="94">
        <f t="shared" si="240"/>
        <v>-125.38</v>
      </c>
      <c r="J4700" s="115">
        <f t="shared" si="239"/>
        <v>45688</v>
      </c>
      <c r="K4700" s="116" t="s">
        <v>1882</v>
      </c>
    </row>
    <row r="4701" spans="1:11" x14ac:dyDescent="0.15">
      <c r="A4701" s="7" t="s">
        <v>2619</v>
      </c>
      <c r="B4701" s="66">
        <v>45680</v>
      </c>
      <c r="C4701" s="113" t="s">
        <v>1905</v>
      </c>
      <c r="D4701" s="126" t="s">
        <v>5119</v>
      </c>
      <c r="E4701" s="91">
        <v>255.98</v>
      </c>
      <c r="F4701" s="91">
        <v>0</v>
      </c>
      <c r="G4701" s="92">
        <f t="shared" si="238"/>
        <v>448595.18999999808</v>
      </c>
      <c r="H4701" s="170"/>
      <c r="I4701" s="94">
        <f t="shared" si="240"/>
        <v>-255.98</v>
      </c>
      <c r="J4701" s="115">
        <f t="shared" si="239"/>
        <v>45688</v>
      </c>
      <c r="K4701" s="116" t="s">
        <v>1882</v>
      </c>
    </row>
    <row r="4702" spans="1:11" x14ac:dyDescent="0.15">
      <c r="A4702" s="7" t="s">
        <v>2619</v>
      </c>
      <c r="B4702" s="66">
        <v>45680</v>
      </c>
      <c r="C4702" s="113" t="s">
        <v>1905</v>
      </c>
      <c r="D4702" s="126" t="s">
        <v>5120</v>
      </c>
      <c r="E4702" s="91">
        <v>403.47</v>
      </c>
      <c r="F4702" s="91">
        <v>0</v>
      </c>
      <c r="G4702" s="92">
        <f t="shared" si="238"/>
        <v>448191.71999999811</v>
      </c>
      <c r="H4702" s="170"/>
      <c r="I4702" s="94">
        <f t="shared" si="240"/>
        <v>-403.47</v>
      </c>
      <c r="J4702" s="115">
        <f t="shared" si="239"/>
        <v>45688</v>
      </c>
      <c r="K4702" s="116" t="s">
        <v>1882</v>
      </c>
    </row>
    <row r="4703" spans="1:11" x14ac:dyDescent="0.15">
      <c r="A4703" s="7" t="s">
        <v>2622</v>
      </c>
      <c r="B4703" s="66">
        <v>45684</v>
      </c>
      <c r="C4703" s="113" t="s">
        <v>1905</v>
      </c>
      <c r="D4703" s="126" t="s">
        <v>5121</v>
      </c>
      <c r="E4703" s="91">
        <v>6283.21</v>
      </c>
      <c r="F4703" s="91">
        <v>0</v>
      </c>
      <c r="G4703" s="92">
        <f t="shared" si="238"/>
        <v>441908.50999999809</v>
      </c>
      <c r="H4703" s="170"/>
      <c r="I4703" s="94">
        <f t="shared" si="240"/>
        <v>-6283.21</v>
      </c>
      <c r="J4703" s="115">
        <f t="shared" si="239"/>
        <v>45688</v>
      </c>
      <c r="K4703" s="116" t="s">
        <v>1882</v>
      </c>
    </row>
    <row r="4704" spans="1:11" x14ac:dyDescent="0.15">
      <c r="A4704" s="7" t="s">
        <v>2620</v>
      </c>
      <c r="B4704" s="66">
        <v>45684</v>
      </c>
      <c r="C4704" s="113" t="s">
        <v>2197</v>
      </c>
      <c r="D4704" s="126" t="s">
        <v>5122</v>
      </c>
      <c r="E4704" s="91">
        <v>295.66000000000003</v>
      </c>
      <c r="F4704" s="91">
        <v>0</v>
      </c>
      <c r="G4704" s="92">
        <f t="shared" si="238"/>
        <v>441612.84999999811</v>
      </c>
      <c r="H4704" s="170"/>
      <c r="I4704" s="94">
        <f t="shared" si="240"/>
        <v>-295.66000000000003</v>
      </c>
      <c r="J4704" s="115">
        <f t="shared" si="239"/>
        <v>45688</v>
      </c>
      <c r="K4704" s="116" t="s">
        <v>1872</v>
      </c>
    </row>
    <row r="4705" spans="1:11" x14ac:dyDescent="0.15">
      <c r="A4705" s="7" t="s">
        <v>2619</v>
      </c>
      <c r="B4705" s="66">
        <v>45684</v>
      </c>
      <c r="C4705" s="113" t="s">
        <v>1982</v>
      </c>
      <c r="D4705" s="126"/>
      <c r="E4705" s="91">
        <v>2500</v>
      </c>
      <c r="F4705" s="91">
        <v>0</v>
      </c>
      <c r="G4705" s="92">
        <f t="shared" si="238"/>
        <v>439112.84999999811</v>
      </c>
      <c r="H4705" s="170"/>
      <c r="I4705" s="94">
        <f t="shared" si="240"/>
        <v>-2500</v>
      </c>
      <c r="J4705" s="115">
        <f t="shared" si="239"/>
        <v>45688</v>
      </c>
      <c r="K4705" s="116" t="s">
        <v>737</v>
      </c>
    </row>
    <row r="4706" spans="1:11" x14ac:dyDescent="0.15">
      <c r="A4706" s="7" t="s">
        <v>2620</v>
      </c>
      <c r="B4706" s="66">
        <v>45684</v>
      </c>
      <c r="C4706" s="113" t="s">
        <v>1982</v>
      </c>
      <c r="D4706" s="126"/>
      <c r="E4706" s="91">
        <v>0</v>
      </c>
      <c r="F4706" s="91">
        <v>2500</v>
      </c>
      <c r="G4706" s="92">
        <f t="shared" si="238"/>
        <v>441612.84999999811</v>
      </c>
      <c r="H4706" s="170"/>
      <c r="I4706" s="94">
        <f t="shared" si="240"/>
        <v>2500</v>
      </c>
      <c r="J4706" s="115">
        <f t="shared" si="239"/>
        <v>45688</v>
      </c>
      <c r="K4706" s="116" t="s">
        <v>737</v>
      </c>
    </row>
    <row r="4707" spans="1:11" x14ac:dyDescent="0.15">
      <c r="A4707" s="7" t="s">
        <v>2619</v>
      </c>
      <c r="B4707" s="66">
        <v>45684</v>
      </c>
      <c r="C4707" s="113" t="s">
        <v>2749</v>
      </c>
      <c r="D4707" s="126" t="s">
        <v>5123</v>
      </c>
      <c r="E4707" s="91">
        <v>0</v>
      </c>
      <c r="F4707" s="91">
        <v>24000</v>
      </c>
      <c r="G4707" s="92">
        <f t="shared" si="238"/>
        <v>465612.84999999811</v>
      </c>
      <c r="H4707" s="170"/>
      <c r="I4707" s="94">
        <f t="shared" si="240"/>
        <v>24000</v>
      </c>
      <c r="J4707" s="115">
        <f t="shared" si="239"/>
        <v>45688</v>
      </c>
      <c r="K4707" s="116" t="s">
        <v>1866</v>
      </c>
    </row>
    <row r="4708" spans="1:11" x14ac:dyDescent="0.15">
      <c r="A4708" s="7" t="s">
        <v>2619</v>
      </c>
      <c r="B4708" s="66">
        <v>45684</v>
      </c>
      <c r="C4708" s="113" t="s">
        <v>2084</v>
      </c>
      <c r="D4708" s="126" t="s">
        <v>5124</v>
      </c>
      <c r="E4708" s="91">
        <v>0</v>
      </c>
      <c r="F4708" s="91">
        <v>3000</v>
      </c>
      <c r="G4708" s="92">
        <f t="shared" si="238"/>
        <v>468612.84999999811</v>
      </c>
      <c r="H4708" s="170"/>
      <c r="I4708" s="94">
        <f t="shared" si="240"/>
        <v>3000</v>
      </c>
      <c r="J4708" s="115">
        <f t="shared" si="239"/>
        <v>45688</v>
      </c>
      <c r="K4708" s="116" t="s">
        <v>1866</v>
      </c>
    </row>
    <row r="4709" spans="1:11" x14ac:dyDescent="0.15">
      <c r="A4709" s="7" t="s">
        <v>2619</v>
      </c>
      <c r="B4709" s="66">
        <v>45684</v>
      </c>
      <c r="C4709" s="113" t="s">
        <v>1928</v>
      </c>
      <c r="D4709" s="126" t="s">
        <v>5125</v>
      </c>
      <c r="E4709" s="91">
        <v>30.03</v>
      </c>
      <c r="F4709" s="91">
        <v>0</v>
      </c>
      <c r="G4709" s="92">
        <f t="shared" si="238"/>
        <v>468582.81999999809</v>
      </c>
      <c r="H4709" s="170"/>
      <c r="I4709" s="94">
        <f t="shared" si="240"/>
        <v>-30.03</v>
      </c>
      <c r="J4709" s="115">
        <f t="shared" si="239"/>
        <v>45688</v>
      </c>
      <c r="K4709" s="116" t="s">
        <v>1882</v>
      </c>
    </row>
    <row r="4710" spans="1:11" x14ac:dyDescent="0.15">
      <c r="A4710" s="7" t="s">
        <v>2619</v>
      </c>
      <c r="B4710" s="66">
        <v>45684</v>
      </c>
      <c r="C4710" s="113" t="s">
        <v>1928</v>
      </c>
      <c r="D4710" s="126" t="s">
        <v>5126</v>
      </c>
      <c r="E4710" s="91">
        <v>107.69</v>
      </c>
      <c r="F4710" s="91">
        <v>0</v>
      </c>
      <c r="G4710" s="92">
        <f t="shared" si="238"/>
        <v>468475.12999999808</v>
      </c>
      <c r="H4710" s="170"/>
      <c r="I4710" s="94">
        <f t="shared" si="240"/>
        <v>-107.69</v>
      </c>
      <c r="J4710" s="115">
        <f t="shared" si="239"/>
        <v>45688</v>
      </c>
      <c r="K4710" s="116" t="s">
        <v>1882</v>
      </c>
    </row>
    <row r="4711" spans="1:11" x14ac:dyDescent="0.15">
      <c r="A4711" s="7" t="s">
        <v>2619</v>
      </c>
      <c r="B4711" s="66">
        <v>45684</v>
      </c>
      <c r="C4711" s="113" t="s">
        <v>1928</v>
      </c>
      <c r="D4711" s="126" t="s">
        <v>5127</v>
      </c>
      <c r="E4711" s="91">
        <v>20.2</v>
      </c>
      <c r="F4711" s="91">
        <v>0</v>
      </c>
      <c r="G4711" s="92">
        <f t="shared" si="238"/>
        <v>468454.92999999807</v>
      </c>
      <c r="H4711" s="170"/>
      <c r="I4711" s="94">
        <f t="shared" si="240"/>
        <v>-20.2</v>
      </c>
      <c r="J4711" s="115">
        <f t="shared" si="239"/>
        <v>45688</v>
      </c>
      <c r="K4711" s="116" t="s">
        <v>1882</v>
      </c>
    </row>
    <row r="4712" spans="1:11" x14ac:dyDescent="0.15">
      <c r="A4712" s="7" t="s">
        <v>2620</v>
      </c>
      <c r="B4712" s="66">
        <v>45684</v>
      </c>
      <c r="C4712" s="113" t="s">
        <v>2197</v>
      </c>
      <c r="D4712" s="126" t="s">
        <v>5128</v>
      </c>
      <c r="E4712" s="91">
        <v>2186.4</v>
      </c>
      <c r="F4712" s="91">
        <v>0</v>
      </c>
      <c r="G4712" s="92">
        <f t="shared" ref="G4712:G4775" si="241">G4711+F4712-E4712</f>
        <v>466268.52999999805</v>
      </c>
      <c r="H4712" s="170"/>
      <c r="I4712" s="94">
        <f t="shared" si="240"/>
        <v>-2186.4</v>
      </c>
      <c r="J4712" s="115">
        <f t="shared" ref="J4712:J4775" si="242">EOMONTH(B4712,0)</f>
        <v>45688</v>
      </c>
      <c r="K4712" s="116" t="s">
        <v>1872</v>
      </c>
    </row>
    <row r="4713" spans="1:11" x14ac:dyDescent="0.15">
      <c r="A4713" s="7" t="s">
        <v>2619</v>
      </c>
      <c r="B4713" s="66">
        <v>45685</v>
      </c>
      <c r="C4713" s="113" t="s">
        <v>1892</v>
      </c>
      <c r="D4713" s="126" t="s">
        <v>3582</v>
      </c>
      <c r="E4713" s="91">
        <v>3624</v>
      </c>
      <c r="F4713" s="91">
        <v>0</v>
      </c>
      <c r="G4713" s="92">
        <f t="shared" si="241"/>
        <v>462644.52999999805</v>
      </c>
      <c r="H4713" s="170"/>
      <c r="I4713" s="94">
        <f t="shared" si="240"/>
        <v>-3624</v>
      </c>
      <c r="J4713" s="115">
        <f t="shared" si="242"/>
        <v>45688</v>
      </c>
      <c r="K4713" s="116" t="s">
        <v>1878</v>
      </c>
    </row>
    <row r="4714" spans="1:11" x14ac:dyDescent="0.15">
      <c r="A4714" s="7" t="s">
        <v>2619</v>
      </c>
      <c r="B4714" s="66">
        <v>45685</v>
      </c>
      <c r="C4714" s="113" t="s">
        <v>1892</v>
      </c>
      <c r="D4714" s="126" t="s">
        <v>3593</v>
      </c>
      <c r="E4714" s="91">
        <v>878</v>
      </c>
      <c r="F4714" s="91">
        <v>0</v>
      </c>
      <c r="G4714" s="92">
        <f t="shared" si="241"/>
        <v>461766.52999999805</v>
      </c>
      <c r="H4714" s="170"/>
      <c r="I4714" s="94">
        <f t="shared" si="240"/>
        <v>-878</v>
      </c>
      <c r="J4714" s="115">
        <f t="shared" si="242"/>
        <v>45688</v>
      </c>
      <c r="K4714" s="116" t="s">
        <v>1878</v>
      </c>
    </row>
    <row r="4715" spans="1:11" x14ac:dyDescent="0.15">
      <c r="A4715" s="7" t="s">
        <v>2619</v>
      </c>
      <c r="B4715" s="66">
        <v>45685</v>
      </c>
      <c r="C4715" s="113" t="s">
        <v>1892</v>
      </c>
      <c r="D4715" s="126" t="s">
        <v>3512</v>
      </c>
      <c r="E4715" s="91">
        <v>2846</v>
      </c>
      <c r="F4715" s="91">
        <v>0</v>
      </c>
      <c r="G4715" s="92">
        <f t="shared" si="241"/>
        <v>458920.52999999805</v>
      </c>
      <c r="H4715" s="170"/>
      <c r="I4715" s="94">
        <f t="shared" si="240"/>
        <v>-2846</v>
      </c>
      <c r="J4715" s="115">
        <f t="shared" si="242"/>
        <v>45688</v>
      </c>
      <c r="K4715" s="116" t="s">
        <v>1878</v>
      </c>
    </row>
    <row r="4716" spans="1:11" x14ac:dyDescent="0.15">
      <c r="A4716" s="7" t="s">
        <v>2619</v>
      </c>
      <c r="B4716" s="66">
        <v>45685</v>
      </c>
      <c r="C4716" s="113" t="s">
        <v>1892</v>
      </c>
      <c r="D4716" s="126" t="s">
        <v>3518</v>
      </c>
      <c r="E4716" s="91">
        <v>2256</v>
      </c>
      <c r="F4716" s="91">
        <v>0</v>
      </c>
      <c r="G4716" s="92">
        <f t="shared" si="241"/>
        <v>456664.52999999805</v>
      </c>
      <c r="H4716" s="170"/>
      <c r="I4716" s="94">
        <f t="shared" si="240"/>
        <v>-2256</v>
      </c>
      <c r="J4716" s="115">
        <f t="shared" si="242"/>
        <v>45688</v>
      </c>
      <c r="K4716" s="116" t="s">
        <v>1878</v>
      </c>
    </row>
    <row r="4717" spans="1:11" x14ac:dyDescent="0.15">
      <c r="A4717" s="7" t="s">
        <v>2619</v>
      </c>
      <c r="B4717" s="66">
        <v>45685</v>
      </c>
      <c r="C4717" s="113" t="s">
        <v>1892</v>
      </c>
      <c r="D4717" s="126" t="s">
        <v>5048</v>
      </c>
      <c r="E4717" s="91">
        <v>2675</v>
      </c>
      <c r="F4717" s="91">
        <v>0</v>
      </c>
      <c r="G4717" s="92">
        <f t="shared" si="241"/>
        <v>453989.52999999805</v>
      </c>
      <c r="H4717" s="170"/>
      <c r="I4717" s="94">
        <f t="shared" si="240"/>
        <v>-2675</v>
      </c>
      <c r="J4717" s="115">
        <f t="shared" si="242"/>
        <v>45688</v>
      </c>
      <c r="K4717" s="116" t="s">
        <v>1878</v>
      </c>
    </row>
    <row r="4718" spans="1:11" x14ac:dyDescent="0.15">
      <c r="A4718" s="7" t="s">
        <v>2619</v>
      </c>
      <c r="B4718" s="66">
        <v>45685</v>
      </c>
      <c r="C4718" s="113" t="s">
        <v>1892</v>
      </c>
      <c r="D4718" s="126" t="s">
        <v>5042</v>
      </c>
      <c r="E4718" s="91">
        <v>1800</v>
      </c>
      <c r="F4718" s="91">
        <v>0</v>
      </c>
      <c r="G4718" s="92">
        <f t="shared" si="241"/>
        <v>452189.52999999805</v>
      </c>
      <c r="H4718" s="170"/>
      <c r="I4718" s="94">
        <f t="shared" si="240"/>
        <v>-1800</v>
      </c>
      <c r="J4718" s="115">
        <f t="shared" si="242"/>
        <v>45688</v>
      </c>
      <c r="K4718" s="116" t="s">
        <v>1878</v>
      </c>
    </row>
    <row r="4719" spans="1:11" x14ac:dyDescent="0.15">
      <c r="A4719" s="7" t="s">
        <v>2619</v>
      </c>
      <c r="B4719" s="66">
        <v>45685</v>
      </c>
      <c r="C4719" s="113" t="s">
        <v>1892</v>
      </c>
      <c r="D4719" s="126" t="s">
        <v>3594</v>
      </c>
      <c r="E4719" s="91">
        <v>762</v>
      </c>
      <c r="F4719" s="91">
        <v>0</v>
      </c>
      <c r="G4719" s="92">
        <f t="shared" si="241"/>
        <v>451427.52999999805</v>
      </c>
      <c r="H4719" s="170"/>
      <c r="I4719" s="94">
        <f t="shared" si="240"/>
        <v>-762</v>
      </c>
      <c r="J4719" s="115">
        <f t="shared" si="242"/>
        <v>45688</v>
      </c>
      <c r="K4719" s="116" t="s">
        <v>1878</v>
      </c>
    </row>
    <row r="4720" spans="1:11" x14ac:dyDescent="0.15">
      <c r="A4720" s="7" t="s">
        <v>2619</v>
      </c>
      <c r="B4720" s="66">
        <v>45685</v>
      </c>
      <c r="C4720" s="113" t="s">
        <v>1892</v>
      </c>
      <c r="D4720" s="126" t="s">
        <v>3593</v>
      </c>
      <c r="E4720" s="91">
        <v>112</v>
      </c>
      <c r="F4720" s="91">
        <v>0</v>
      </c>
      <c r="G4720" s="92">
        <f t="shared" si="241"/>
        <v>451315.52999999805</v>
      </c>
      <c r="H4720" s="170"/>
      <c r="I4720" s="94">
        <f t="shared" si="240"/>
        <v>-112</v>
      </c>
      <c r="J4720" s="115">
        <f t="shared" si="242"/>
        <v>45688</v>
      </c>
      <c r="K4720" s="116" t="s">
        <v>1878</v>
      </c>
    </row>
    <row r="4721" spans="1:11" x14ac:dyDescent="0.15">
      <c r="A4721" s="7" t="s">
        <v>2619</v>
      </c>
      <c r="B4721" s="66">
        <v>45686</v>
      </c>
      <c r="C4721" s="113" t="s">
        <v>2058</v>
      </c>
      <c r="D4721" s="126" t="s">
        <v>5129</v>
      </c>
      <c r="E4721" s="91">
        <v>0</v>
      </c>
      <c r="F4721" s="91">
        <v>2550</v>
      </c>
      <c r="G4721" s="92">
        <f t="shared" si="241"/>
        <v>453865.52999999805</v>
      </c>
      <c r="H4721" s="170"/>
      <c r="I4721" s="94">
        <f t="shared" si="240"/>
        <v>2550</v>
      </c>
      <c r="J4721" s="115">
        <f t="shared" si="242"/>
        <v>45688</v>
      </c>
      <c r="K4721" s="116" t="s">
        <v>1866</v>
      </c>
    </row>
    <row r="4722" spans="1:11" x14ac:dyDescent="0.15">
      <c r="A4722" s="7" t="s">
        <v>2619</v>
      </c>
      <c r="B4722" s="66">
        <v>45686</v>
      </c>
      <c r="C4722" s="113" t="s">
        <v>2905</v>
      </c>
      <c r="D4722" s="126" t="s">
        <v>5130</v>
      </c>
      <c r="E4722" s="91">
        <v>2454.3000000000002</v>
      </c>
      <c r="F4722" s="91">
        <v>0</v>
      </c>
      <c r="G4722" s="92">
        <f t="shared" si="241"/>
        <v>451411.22999999806</v>
      </c>
      <c r="H4722" s="170"/>
      <c r="I4722" s="94">
        <f t="shared" si="240"/>
        <v>-2454.3000000000002</v>
      </c>
      <c r="J4722" s="115">
        <f t="shared" si="242"/>
        <v>45688</v>
      </c>
      <c r="K4722" s="116" t="s">
        <v>13</v>
      </c>
    </row>
    <row r="4723" spans="1:11" x14ac:dyDescent="0.15">
      <c r="A4723" s="7" t="s">
        <v>2619</v>
      </c>
      <c r="B4723" s="66">
        <v>45687</v>
      </c>
      <c r="C4723" s="113" t="s">
        <v>2075</v>
      </c>
      <c r="D4723" s="126" t="s">
        <v>5131</v>
      </c>
      <c r="E4723" s="91">
        <v>0</v>
      </c>
      <c r="F4723" s="91">
        <v>5368.62</v>
      </c>
      <c r="G4723" s="92">
        <f t="shared" si="241"/>
        <v>456779.84999999806</v>
      </c>
      <c r="H4723" s="170"/>
      <c r="I4723" s="94">
        <f t="shared" si="240"/>
        <v>5368.62</v>
      </c>
      <c r="J4723" s="115">
        <f t="shared" si="242"/>
        <v>45688</v>
      </c>
      <c r="K4723" s="116" t="s">
        <v>1868</v>
      </c>
    </row>
    <row r="4724" spans="1:11" x14ac:dyDescent="0.15">
      <c r="A4724" s="7" t="s">
        <v>2619</v>
      </c>
      <c r="B4724" s="66">
        <v>45687</v>
      </c>
      <c r="C4724" s="113" t="s">
        <v>2045</v>
      </c>
      <c r="D4724" s="126" t="s">
        <v>5132</v>
      </c>
      <c r="E4724" s="91">
        <v>0</v>
      </c>
      <c r="F4724" s="91">
        <v>3800</v>
      </c>
      <c r="G4724" s="92">
        <f t="shared" si="241"/>
        <v>460579.84999999806</v>
      </c>
      <c r="H4724" s="170"/>
      <c r="I4724" s="94">
        <f t="shared" si="240"/>
        <v>3800</v>
      </c>
      <c r="J4724" s="115">
        <f t="shared" si="242"/>
        <v>45688</v>
      </c>
      <c r="K4724" s="116" t="s">
        <v>1866</v>
      </c>
    </row>
    <row r="4725" spans="1:11" x14ac:dyDescent="0.15">
      <c r="A4725" s="7" t="s">
        <v>2619</v>
      </c>
      <c r="B4725" s="66">
        <v>45687</v>
      </c>
      <c r="C4725" s="113" t="s">
        <v>2117</v>
      </c>
      <c r="D4725" s="126" t="s">
        <v>5133</v>
      </c>
      <c r="E4725" s="91">
        <v>0</v>
      </c>
      <c r="F4725" s="91">
        <v>1260</v>
      </c>
      <c r="G4725" s="92">
        <f t="shared" si="241"/>
        <v>461839.84999999806</v>
      </c>
      <c r="H4725" s="170"/>
      <c r="I4725" s="94">
        <f t="shared" si="240"/>
        <v>1260</v>
      </c>
      <c r="J4725" s="115">
        <f t="shared" si="242"/>
        <v>45688</v>
      </c>
      <c r="K4725" s="116" t="s">
        <v>1866</v>
      </c>
    </row>
    <row r="4726" spans="1:11" x14ac:dyDescent="0.15">
      <c r="A4726" s="7" t="s">
        <v>2619</v>
      </c>
      <c r="B4726" s="66">
        <v>45687</v>
      </c>
      <c r="C4726" s="113" t="s">
        <v>4295</v>
      </c>
      <c r="D4726" s="126" t="s">
        <v>5134</v>
      </c>
      <c r="E4726" s="91">
        <v>0</v>
      </c>
      <c r="F4726" s="91">
        <v>2100</v>
      </c>
      <c r="G4726" s="92">
        <f t="shared" si="241"/>
        <v>463939.84999999806</v>
      </c>
      <c r="H4726" s="170"/>
      <c r="I4726" s="94">
        <f t="shared" si="240"/>
        <v>2100</v>
      </c>
      <c r="J4726" s="115">
        <f t="shared" si="242"/>
        <v>45688</v>
      </c>
      <c r="K4726" s="116" t="s">
        <v>1866</v>
      </c>
    </row>
    <row r="4727" spans="1:11" x14ac:dyDescent="0.15">
      <c r="A4727" s="7" t="s">
        <v>2622</v>
      </c>
      <c r="B4727" s="66">
        <v>45688</v>
      </c>
      <c r="C4727" s="113" t="s">
        <v>2926</v>
      </c>
      <c r="D4727" s="126" t="s">
        <v>5135</v>
      </c>
      <c r="E4727" s="91">
        <v>0</v>
      </c>
      <c r="F4727" s="91">
        <v>579.6</v>
      </c>
      <c r="G4727" s="92">
        <f t="shared" si="241"/>
        <v>464519.44999999803</v>
      </c>
      <c r="H4727" s="170"/>
      <c r="I4727" s="94">
        <f t="shared" si="240"/>
        <v>579.6</v>
      </c>
      <c r="J4727" s="115">
        <f t="shared" si="242"/>
        <v>45688</v>
      </c>
      <c r="K4727" s="116" t="s">
        <v>1868</v>
      </c>
    </row>
    <row r="4728" spans="1:11" x14ac:dyDescent="0.15">
      <c r="A4728" s="7" t="s">
        <v>2622</v>
      </c>
      <c r="B4728" s="66">
        <v>45688</v>
      </c>
      <c r="C4728" s="113" t="s">
        <v>4844</v>
      </c>
      <c r="D4728" s="126" t="s">
        <v>5136</v>
      </c>
      <c r="E4728" s="91">
        <v>0</v>
      </c>
      <c r="F4728" s="91">
        <v>1100</v>
      </c>
      <c r="G4728" s="92">
        <f t="shared" si="241"/>
        <v>465619.44999999803</v>
      </c>
      <c r="H4728" s="170"/>
      <c r="I4728" s="94">
        <f t="shared" si="240"/>
        <v>1100</v>
      </c>
      <c r="J4728" s="115">
        <f t="shared" si="242"/>
        <v>45688</v>
      </c>
      <c r="K4728" s="116" t="s">
        <v>1866</v>
      </c>
    </row>
    <row r="4729" spans="1:11" x14ac:dyDescent="0.15">
      <c r="A4729" s="7" t="s">
        <v>2622</v>
      </c>
      <c r="B4729" s="66">
        <v>45688</v>
      </c>
      <c r="C4729" s="113" t="s">
        <v>1903</v>
      </c>
      <c r="D4729" s="126" t="s">
        <v>5137</v>
      </c>
      <c r="E4729" s="91">
        <v>0</v>
      </c>
      <c r="F4729" s="91">
        <v>873.2</v>
      </c>
      <c r="G4729" s="92">
        <f t="shared" si="241"/>
        <v>466492.64999999804</v>
      </c>
      <c r="H4729" s="170"/>
      <c r="I4729" s="94">
        <f t="shared" si="240"/>
        <v>873.2</v>
      </c>
      <c r="J4729" s="115">
        <f t="shared" si="242"/>
        <v>45688</v>
      </c>
      <c r="K4729" s="116" t="s">
        <v>1868</v>
      </c>
    </row>
    <row r="4730" spans="1:11" x14ac:dyDescent="0.15">
      <c r="A4730" s="7" t="s">
        <v>2622</v>
      </c>
      <c r="B4730" s="66">
        <v>45688</v>
      </c>
      <c r="C4730" s="113" t="s">
        <v>1903</v>
      </c>
      <c r="D4730" s="126" t="s">
        <v>5137</v>
      </c>
      <c r="E4730" s="91">
        <v>0</v>
      </c>
      <c r="F4730" s="91">
        <v>923.6</v>
      </c>
      <c r="G4730" s="92">
        <f t="shared" si="241"/>
        <v>467416.24999999802</v>
      </c>
      <c r="H4730" s="170"/>
      <c r="I4730" s="94">
        <f t="shared" si="240"/>
        <v>923.6</v>
      </c>
      <c r="J4730" s="115">
        <f t="shared" si="242"/>
        <v>45688</v>
      </c>
      <c r="K4730" s="116" t="s">
        <v>1868</v>
      </c>
    </row>
    <row r="4731" spans="1:11" x14ac:dyDescent="0.15">
      <c r="A4731" s="7" t="s">
        <v>2622</v>
      </c>
      <c r="B4731" s="66">
        <v>45688</v>
      </c>
      <c r="C4731" s="113" t="s">
        <v>1903</v>
      </c>
      <c r="D4731" s="126" t="s">
        <v>5137</v>
      </c>
      <c r="E4731" s="91">
        <v>0</v>
      </c>
      <c r="F4731" s="91">
        <v>207</v>
      </c>
      <c r="G4731" s="92">
        <f t="shared" si="241"/>
        <v>467623.24999999802</v>
      </c>
      <c r="H4731" s="170"/>
      <c r="I4731" s="94">
        <f t="shared" si="240"/>
        <v>207</v>
      </c>
      <c r="J4731" s="115">
        <f t="shared" si="242"/>
        <v>45688</v>
      </c>
      <c r="K4731" s="116" t="s">
        <v>1868</v>
      </c>
    </row>
    <row r="4732" spans="1:11" x14ac:dyDescent="0.15">
      <c r="A4732" s="7" t="s">
        <v>2622</v>
      </c>
      <c r="B4732" s="66">
        <v>45688</v>
      </c>
      <c r="C4732" s="113" t="s">
        <v>1903</v>
      </c>
      <c r="D4732" s="126" t="s">
        <v>5137</v>
      </c>
      <c r="E4732" s="91">
        <v>0</v>
      </c>
      <c r="F4732" s="91">
        <v>1097</v>
      </c>
      <c r="G4732" s="92">
        <f t="shared" si="241"/>
        <v>468720.24999999802</v>
      </c>
      <c r="H4732" s="170"/>
      <c r="I4732" s="94">
        <f t="shared" si="240"/>
        <v>1097</v>
      </c>
      <c r="J4732" s="115">
        <f t="shared" si="242"/>
        <v>45688</v>
      </c>
      <c r="K4732" s="116" t="s">
        <v>1868</v>
      </c>
    </row>
    <row r="4733" spans="1:11" x14ac:dyDescent="0.15">
      <c r="A4733" s="7" t="s">
        <v>2622</v>
      </c>
      <c r="B4733" s="66">
        <v>45688</v>
      </c>
      <c r="C4733" s="113" t="s">
        <v>1903</v>
      </c>
      <c r="D4733" s="126" t="s">
        <v>5137</v>
      </c>
      <c r="E4733" s="91">
        <v>0</v>
      </c>
      <c r="F4733" s="91">
        <v>1251.7</v>
      </c>
      <c r="G4733" s="92">
        <f t="shared" si="241"/>
        <v>469971.94999999803</v>
      </c>
      <c r="H4733" s="170"/>
      <c r="I4733" s="94">
        <f t="shared" si="240"/>
        <v>1251.7</v>
      </c>
      <c r="J4733" s="115">
        <f t="shared" si="242"/>
        <v>45688</v>
      </c>
      <c r="K4733" s="116" t="s">
        <v>1868</v>
      </c>
    </row>
    <row r="4734" spans="1:11" x14ac:dyDescent="0.15">
      <c r="A4734" s="7" t="s">
        <v>2622</v>
      </c>
      <c r="B4734" s="66">
        <v>45688</v>
      </c>
      <c r="C4734" s="113" t="s">
        <v>1903</v>
      </c>
      <c r="D4734" s="126" t="s">
        <v>5137</v>
      </c>
      <c r="E4734" s="91">
        <v>0</v>
      </c>
      <c r="F4734" s="91">
        <v>734.5</v>
      </c>
      <c r="G4734" s="92">
        <f t="shared" si="241"/>
        <v>470706.44999999803</v>
      </c>
      <c r="H4734" s="170"/>
      <c r="I4734" s="94">
        <f t="shared" si="240"/>
        <v>734.5</v>
      </c>
      <c r="J4734" s="115">
        <f t="shared" si="242"/>
        <v>45688</v>
      </c>
      <c r="K4734" s="116" t="s">
        <v>1868</v>
      </c>
    </row>
    <row r="4735" spans="1:11" x14ac:dyDescent="0.15">
      <c r="A4735" s="7" t="s">
        <v>2622</v>
      </c>
      <c r="B4735" s="66">
        <v>45688</v>
      </c>
      <c r="C4735" s="113" t="s">
        <v>1903</v>
      </c>
      <c r="D4735" s="126" t="s">
        <v>5137</v>
      </c>
      <c r="E4735" s="91">
        <v>0</v>
      </c>
      <c r="F4735" s="91">
        <v>779.2</v>
      </c>
      <c r="G4735" s="92">
        <f t="shared" si="241"/>
        <v>471485.64999999804</v>
      </c>
      <c r="H4735" s="170"/>
      <c r="I4735" s="94">
        <f t="shared" si="240"/>
        <v>779.2</v>
      </c>
      <c r="J4735" s="115">
        <f t="shared" si="242"/>
        <v>45688</v>
      </c>
      <c r="K4735" s="116" t="s">
        <v>1868</v>
      </c>
    </row>
    <row r="4736" spans="1:11" x14ac:dyDescent="0.15">
      <c r="A4736" s="7" t="s">
        <v>2622</v>
      </c>
      <c r="B4736" s="66">
        <v>45688</v>
      </c>
      <c r="C4736" s="113" t="s">
        <v>1903</v>
      </c>
      <c r="D4736" s="126" t="s">
        <v>5137</v>
      </c>
      <c r="E4736" s="91">
        <v>0</v>
      </c>
      <c r="F4736" s="91">
        <v>906.2</v>
      </c>
      <c r="G4736" s="92">
        <f t="shared" si="241"/>
        <v>472391.84999999806</v>
      </c>
      <c r="H4736" s="170"/>
      <c r="I4736" s="94">
        <f t="shared" si="240"/>
        <v>906.2</v>
      </c>
      <c r="J4736" s="115">
        <f t="shared" si="242"/>
        <v>45688</v>
      </c>
      <c r="K4736" s="116" t="s">
        <v>1868</v>
      </c>
    </row>
    <row r="4737" spans="1:11" x14ac:dyDescent="0.15">
      <c r="A4737" s="7" t="s">
        <v>2622</v>
      </c>
      <c r="B4737" s="66">
        <v>45688</v>
      </c>
      <c r="C4737" s="113" t="s">
        <v>1903</v>
      </c>
      <c r="D4737" s="126" t="s">
        <v>5137</v>
      </c>
      <c r="E4737" s="91">
        <v>0</v>
      </c>
      <c r="F4737" s="91">
        <v>826.8</v>
      </c>
      <c r="G4737" s="92">
        <f t="shared" si="241"/>
        <v>473218.64999999804</v>
      </c>
      <c r="H4737" s="170"/>
      <c r="I4737" s="94">
        <f t="shared" si="240"/>
        <v>826.8</v>
      </c>
      <c r="J4737" s="115">
        <f t="shared" si="242"/>
        <v>45688</v>
      </c>
      <c r="K4737" s="116" t="s">
        <v>1868</v>
      </c>
    </row>
    <row r="4738" spans="1:11" x14ac:dyDescent="0.15">
      <c r="A4738" s="7" t="s">
        <v>2622</v>
      </c>
      <c r="B4738" s="66">
        <v>45688</v>
      </c>
      <c r="C4738" s="113" t="s">
        <v>1903</v>
      </c>
      <c r="D4738" s="126" t="s">
        <v>5137</v>
      </c>
      <c r="E4738" s="91">
        <v>0</v>
      </c>
      <c r="F4738" s="91">
        <v>319</v>
      </c>
      <c r="G4738" s="92">
        <f t="shared" si="241"/>
        <v>473537.64999999804</v>
      </c>
      <c r="H4738" s="170"/>
      <c r="I4738" s="94">
        <f t="shared" si="240"/>
        <v>319</v>
      </c>
      <c r="J4738" s="115">
        <f t="shared" si="242"/>
        <v>45688</v>
      </c>
      <c r="K4738" s="116" t="s">
        <v>1868</v>
      </c>
    </row>
    <row r="4739" spans="1:11" x14ac:dyDescent="0.15">
      <c r="A4739" s="7" t="s">
        <v>2622</v>
      </c>
      <c r="B4739" s="66">
        <v>45688</v>
      </c>
      <c r="C4739" s="113" t="s">
        <v>1903</v>
      </c>
      <c r="D4739" s="126" t="s">
        <v>5137</v>
      </c>
      <c r="E4739" s="91">
        <v>0</v>
      </c>
      <c r="F4739" s="91">
        <v>1367.1</v>
      </c>
      <c r="G4739" s="92">
        <f t="shared" si="241"/>
        <v>474904.74999999802</v>
      </c>
      <c r="H4739" s="170"/>
      <c r="I4739" s="94">
        <f t="shared" si="240"/>
        <v>1367.1</v>
      </c>
      <c r="J4739" s="115">
        <f t="shared" si="242"/>
        <v>45688</v>
      </c>
      <c r="K4739" s="116" t="s">
        <v>1868</v>
      </c>
    </row>
    <row r="4740" spans="1:11" x14ac:dyDescent="0.15">
      <c r="A4740" s="7" t="s">
        <v>2622</v>
      </c>
      <c r="B4740" s="66">
        <v>45688</v>
      </c>
      <c r="C4740" s="113" t="s">
        <v>1903</v>
      </c>
      <c r="D4740" s="126" t="s">
        <v>5137</v>
      </c>
      <c r="E4740" s="91">
        <v>0</v>
      </c>
      <c r="F4740" s="91">
        <v>792.7</v>
      </c>
      <c r="G4740" s="92">
        <f t="shared" si="241"/>
        <v>475697.44999999803</v>
      </c>
      <c r="H4740" s="170"/>
      <c r="I4740" s="94">
        <f t="shared" si="240"/>
        <v>792.7</v>
      </c>
      <c r="J4740" s="115">
        <f t="shared" si="242"/>
        <v>45688</v>
      </c>
      <c r="K4740" s="116" t="s">
        <v>1868</v>
      </c>
    </row>
    <row r="4741" spans="1:11" x14ac:dyDescent="0.15">
      <c r="A4741" s="7" t="s">
        <v>2622</v>
      </c>
      <c r="B4741" s="66">
        <v>45688</v>
      </c>
      <c r="C4741" s="113" t="s">
        <v>1903</v>
      </c>
      <c r="D4741" s="126" t="s">
        <v>5137</v>
      </c>
      <c r="E4741" s="91">
        <v>0</v>
      </c>
      <c r="F4741" s="91">
        <v>674.2</v>
      </c>
      <c r="G4741" s="92">
        <f t="shared" si="241"/>
        <v>476371.64999999804</v>
      </c>
      <c r="H4741" s="170"/>
      <c r="I4741" s="94">
        <f t="shared" si="240"/>
        <v>674.2</v>
      </c>
      <c r="J4741" s="115">
        <f t="shared" si="242"/>
        <v>45688</v>
      </c>
      <c r="K4741" s="116" t="s">
        <v>1868</v>
      </c>
    </row>
    <row r="4742" spans="1:11" x14ac:dyDescent="0.15">
      <c r="A4742" s="7" t="s">
        <v>2622</v>
      </c>
      <c r="B4742" s="66">
        <v>45688</v>
      </c>
      <c r="C4742" s="113" t="s">
        <v>1903</v>
      </c>
      <c r="D4742" s="126" t="s">
        <v>5137</v>
      </c>
      <c r="E4742" s="91">
        <v>0</v>
      </c>
      <c r="F4742" s="91">
        <v>825.3</v>
      </c>
      <c r="G4742" s="92">
        <f t="shared" si="241"/>
        <v>477196.94999999803</v>
      </c>
      <c r="H4742" s="170"/>
      <c r="I4742" s="94">
        <f t="shared" si="240"/>
        <v>825.3</v>
      </c>
      <c r="J4742" s="115">
        <f t="shared" si="242"/>
        <v>45688</v>
      </c>
      <c r="K4742" s="116" t="s">
        <v>1868</v>
      </c>
    </row>
    <row r="4743" spans="1:11" x14ac:dyDescent="0.15">
      <c r="A4743" s="7" t="s">
        <v>2622</v>
      </c>
      <c r="B4743" s="66">
        <v>45688</v>
      </c>
      <c r="C4743" s="113" t="s">
        <v>1903</v>
      </c>
      <c r="D4743" s="126" t="s">
        <v>5137</v>
      </c>
      <c r="E4743" s="91">
        <v>0</v>
      </c>
      <c r="F4743" s="91">
        <v>795.9</v>
      </c>
      <c r="G4743" s="92">
        <f t="shared" si="241"/>
        <v>477992.84999999806</v>
      </c>
      <c r="H4743" s="170"/>
      <c r="I4743" s="94">
        <f t="shared" ref="I4743:I4806" si="243">-E4743+F4743</f>
        <v>795.9</v>
      </c>
      <c r="J4743" s="115">
        <f t="shared" si="242"/>
        <v>45688</v>
      </c>
      <c r="K4743" s="116" t="s">
        <v>1868</v>
      </c>
    </row>
    <row r="4744" spans="1:11" x14ac:dyDescent="0.15">
      <c r="A4744" s="7" t="s">
        <v>2622</v>
      </c>
      <c r="B4744" s="66">
        <v>45688</v>
      </c>
      <c r="C4744" s="113" t="s">
        <v>1903</v>
      </c>
      <c r="D4744" s="126" t="s">
        <v>5137</v>
      </c>
      <c r="E4744" s="91">
        <v>0</v>
      </c>
      <c r="F4744" s="91">
        <v>786.9</v>
      </c>
      <c r="G4744" s="92">
        <f t="shared" si="241"/>
        <v>478779.74999999808</v>
      </c>
      <c r="H4744" s="170"/>
      <c r="I4744" s="94">
        <f t="shared" si="243"/>
        <v>786.9</v>
      </c>
      <c r="J4744" s="115">
        <f t="shared" si="242"/>
        <v>45688</v>
      </c>
      <c r="K4744" s="116" t="s">
        <v>1868</v>
      </c>
    </row>
    <row r="4745" spans="1:11" x14ac:dyDescent="0.15">
      <c r="A4745" s="7" t="s">
        <v>2622</v>
      </c>
      <c r="B4745" s="66">
        <v>45688</v>
      </c>
      <c r="C4745" s="113" t="s">
        <v>1903</v>
      </c>
      <c r="D4745" s="126" t="s">
        <v>5137</v>
      </c>
      <c r="E4745" s="91">
        <v>0</v>
      </c>
      <c r="F4745" s="91">
        <v>335</v>
      </c>
      <c r="G4745" s="92">
        <f t="shared" si="241"/>
        <v>479114.74999999808</v>
      </c>
      <c r="H4745" s="170"/>
      <c r="I4745" s="94">
        <f t="shared" si="243"/>
        <v>335</v>
      </c>
      <c r="J4745" s="115">
        <f t="shared" si="242"/>
        <v>45688</v>
      </c>
      <c r="K4745" s="116" t="s">
        <v>1868</v>
      </c>
    </row>
    <row r="4746" spans="1:11" x14ac:dyDescent="0.15">
      <c r="A4746" s="7" t="s">
        <v>2622</v>
      </c>
      <c r="B4746" s="66">
        <v>45688</v>
      </c>
      <c r="C4746" s="113" t="s">
        <v>1903</v>
      </c>
      <c r="D4746" s="126" t="s">
        <v>5137</v>
      </c>
      <c r="E4746" s="91">
        <v>0</v>
      </c>
      <c r="F4746" s="91">
        <v>1574.1</v>
      </c>
      <c r="G4746" s="92">
        <f t="shared" si="241"/>
        <v>480688.84999999806</v>
      </c>
      <c r="H4746" s="170"/>
      <c r="I4746" s="94">
        <f t="shared" si="243"/>
        <v>1574.1</v>
      </c>
      <c r="J4746" s="115">
        <f t="shared" si="242"/>
        <v>45688</v>
      </c>
      <c r="K4746" s="116" t="s">
        <v>1868</v>
      </c>
    </row>
    <row r="4747" spans="1:11" x14ac:dyDescent="0.15">
      <c r="A4747" s="7" t="s">
        <v>2622</v>
      </c>
      <c r="B4747" s="66">
        <v>45688</v>
      </c>
      <c r="C4747" s="113" t="s">
        <v>1903</v>
      </c>
      <c r="D4747" s="126" t="s">
        <v>5137</v>
      </c>
      <c r="E4747" s="91">
        <v>0</v>
      </c>
      <c r="F4747" s="91">
        <v>897.6</v>
      </c>
      <c r="G4747" s="92">
        <f t="shared" si="241"/>
        <v>481586.44999999803</v>
      </c>
      <c r="H4747" s="170"/>
      <c r="I4747" s="94">
        <f t="shared" si="243"/>
        <v>897.6</v>
      </c>
      <c r="J4747" s="115">
        <f t="shared" si="242"/>
        <v>45688</v>
      </c>
      <c r="K4747" s="116" t="s">
        <v>1868</v>
      </c>
    </row>
    <row r="4748" spans="1:11" x14ac:dyDescent="0.15">
      <c r="A4748" s="7" t="s">
        <v>2622</v>
      </c>
      <c r="B4748" s="66">
        <v>45688</v>
      </c>
      <c r="C4748" s="113" t="s">
        <v>1903</v>
      </c>
      <c r="D4748" s="126" t="s">
        <v>5137</v>
      </c>
      <c r="E4748" s="91">
        <v>0</v>
      </c>
      <c r="F4748" s="91">
        <v>757.3</v>
      </c>
      <c r="G4748" s="92">
        <f t="shared" si="241"/>
        <v>482343.74999999802</v>
      </c>
      <c r="H4748" s="170"/>
      <c r="I4748" s="94">
        <f t="shared" si="243"/>
        <v>757.3</v>
      </c>
      <c r="J4748" s="115">
        <f t="shared" si="242"/>
        <v>45688</v>
      </c>
      <c r="K4748" s="116" t="s">
        <v>1868</v>
      </c>
    </row>
    <row r="4749" spans="1:11" x14ac:dyDescent="0.15">
      <c r="A4749" s="7" t="s">
        <v>2622</v>
      </c>
      <c r="B4749" s="66">
        <v>45688</v>
      </c>
      <c r="C4749" s="113" t="s">
        <v>1903</v>
      </c>
      <c r="D4749" s="126" t="s">
        <v>5137</v>
      </c>
      <c r="E4749" s="91">
        <v>0</v>
      </c>
      <c r="F4749" s="91">
        <v>698.2</v>
      </c>
      <c r="G4749" s="92">
        <f t="shared" si="241"/>
        <v>483041.94999999803</v>
      </c>
      <c r="H4749" s="170"/>
      <c r="I4749" s="94">
        <f t="shared" si="243"/>
        <v>698.2</v>
      </c>
      <c r="J4749" s="115">
        <f t="shared" si="242"/>
        <v>45688</v>
      </c>
      <c r="K4749" s="116" t="s">
        <v>1868</v>
      </c>
    </row>
    <row r="4750" spans="1:11" x14ac:dyDescent="0.15">
      <c r="A4750" s="7" t="s">
        <v>2622</v>
      </c>
      <c r="B4750" s="66">
        <v>45688</v>
      </c>
      <c r="C4750" s="113" t="s">
        <v>1903</v>
      </c>
      <c r="D4750" s="126" t="s">
        <v>5137</v>
      </c>
      <c r="E4750" s="91">
        <v>0</v>
      </c>
      <c r="F4750" s="91">
        <v>707.4</v>
      </c>
      <c r="G4750" s="92">
        <f t="shared" si="241"/>
        <v>483749.34999999806</v>
      </c>
      <c r="H4750" s="170"/>
      <c r="I4750" s="94">
        <f t="shared" si="243"/>
        <v>707.4</v>
      </c>
      <c r="J4750" s="115">
        <f t="shared" si="242"/>
        <v>45688</v>
      </c>
      <c r="K4750" s="116" t="s">
        <v>1868</v>
      </c>
    </row>
    <row r="4751" spans="1:11" x14ac:dyDescent="0.15">
      <c r="A4751" s="7" t="s">
        <v>2622</v>
      </c>
      <c r="B4751" s="66">
        <v>45688</v>
      </c>
      <c r="C4751" s="113" t="s">
        <v>1903</v>
      </c>
      <c r="D4751" s="126" t="s">
        <v>5137</v>
      </c>
      <c r="E4751" s="91">
        <v>0</v>
      </c>
      <c r="F4751" s="91">
        <v>799.2</v>
      </c>
      <c r="G4751" s="92">
        <f t="shared" si="241"/>
        <v>484548.54999999807</v>
      </c>
      <c r="H4751" s="170"/>
      <c r="I4751" s="94">
        <f t="shared" si="243"/>
        <v>799.2</v>
      </c>
      <c r="J4751" s="115">
        <f t="shared" si="242"/>
        <v>45688</v>
      </c>
      <c r="K4751" s="116" t="s">
        <v>1868</v>
      </c>
    </row>
    <row r="4752" spans="1:11" x14ac:dyDescent="0.15">
      <c r="A4752" s="7" t="s">
        <v>2622</v>
      </c>
      <c r="B4752" s="66">
        <v>45688</v>
      </c>
      <c r="C4752" s="113" t="s">
        <v>1903</v>
      </c>
      <c r="D4752" s="126" t="s">
        <v>5137</v>
      </c>
      <c r="E4752" s="91">
        <v>0</v>
      </c>
      <c r="F4752" s="91">
        <v>414</v>
      </c>
      <c r="G4752" s="92">
        <f t="shared" si="241"/>
        <v>484962.54999999807</v>
      </c>
      <c r="H4752" s="170"/>
      <c r="I4752" s="94">
        <f t="shared" si="243"/>
        <v>414</v>
      </c>
      <c r="J4752" s="115">
        <f t="shared" si="242"/>
        <v>45688</v>
      </c>
      <c r="K4752" s="116" t="s">
        <v>1868</v>
      </c>
    </row>
    <row r="4753" spans="1:11" x14ac:dyDescent="0.15">
      <c r="A4753" s="7" t="s">
        <v>2622</v>
      </c>
      <c r="B4753" s="66">
        <v>45688</v>
      </c>
      <c r="C4753" s="113" t="s">
        <v>1903</v>
      </c>
      <c r="D4753" s="126" t="s">
        <v>5137</v>
      </c>
      <c r="E4753" s="91">
        <v>0</v>
      </c>
      <c r="F4753" s="91">
        <v>875.4</v>
      </c>
      <c r="G4753" s="92">
        <f t="shared" si="241"/>
        <v>485837.94999999809</v>
      </c>
      <c r="H4753" s="170"/>
      <c r="I4753" s="94">
        <f t="shared" si="243"/>
        <v>875.4</v>
      </c>
      <c r="J4753" s="115">
        <f t="shared" si="242"/>
        <v>45688</v>
      </c>
      <c r="K4753" s="116" t="s">
        <v>1868</v>
      </c>
    </row>
    <row r="4754" spans="1:11" x14ac:dyDescent="0.15">
      <c r="A4754" s="7" t="s">
        <v>2622</v>
      </c>
      <c r="B4754" s="66">
        <v>45688</v>
      </c>
      <c r="C4754" s="113" t="s">
        <v>1903</v>
      </c>
      <c r="D4754" s="126" t="s">
        <v>5137</v>
      </c>
      <c r="E4754" s="91">
        <v>0</v>
      </c>
      <c r="F4754" s="91">
        <v>1456.6</v>
      </c>
      <c r="G4754" s="92">
        <f t="shared" si="241"/>
        <v>487294.54999999807</v>
      </c>
      <c r="H4754" s="170"/>
      <c r="I4754" s="94">
        <f t="shared" si="243"/>
        <v>1456.6</v>
      </c>
      <c r="J4754" s="115">
        <f t="shared" si="242"/>
        <v>45688</v>
      </c>
      <c r="K4754" s="116" t="s">
        <v>1868</v>
      </c>
    </row>
    <row r="4755" spans="1:11" x14ac:dyDescent="0.15">
      <c r="A4755" s="7" t="s">
        <v>2622</v>
      </c>
      <c r="B4755" s="66">
        <v>45688</v>
      </c>
      <c r="C4755" s="113" t="s">
        <v>1903</v>
      </c>
      <c r="D4755" s="126" t="s">
        <v>5137</v>
      </c>
      <c r="E4755" s="91">
        <v>0</v>
      </c>
      <c r="F4755" s="91">
        <v>743.6</v>
      </c>
      <c r="G4755" s="92">
        <f t="shared" si="241"/>
        <v>488038.14999999804</v>
      </c>
      <c r="H4755" s="170"/>
      <c r="I4755" s="94">
        <f t="shared" si="243"/>
        <v>743.6</v>
      </c>
      <c r="J4755" s="115">
        <f t="shared" si="242"/>
        <v>45688</v>
      </c>
      <c r="K4755" s="116" t="s">
        <v>1868</v>
      </c>
    </row>
    <row r="4756" spans="1:11" x14ac:dyDescent="0.15">
      <c r="A4756" s="7" t="s">
        <v>2622</v>
      </c>
      <c r="B4756" s="66">
        <v>45688</v>
      </c>
      <c r="C4756" s="113" t="s">
        <v>1903</v>
      </c>
      <c r="D4756" s="126" t="s">
        <v>5137</v>
      </c>
      <c r="E4756" s="91">
        <v>0</v>
      </c>
      <c r="F4756" s="91">
        <v>854.9</v>
      </c>
      <c r="G4756" s="92">
        <f t="shared" si="241"/>
        <v>488893.04999999807</v>
      </c>
      <c r="H4756" s="170"/>
      <c r="I4756" s="94">
        <f t="shared" si="243"/>
        <v>854.9</v>
      </c>
      <c r="J4756" s="115">
        <f t="shared" si="242"/>
        <v>45688</v>
      </c>
      <c r="K4756" s="116" t="s">
        <v>1868</v>
      </c>
    </row>
    <row r="4757" spans="1:11" x14ac:dyDescent="0.15">
      <c r="A4757" s="7" t="s">
        <v>2622</v>
      </c>
      <c r="B4757" s="66">
        <v>45688</v>
      </c>
      <c r="C4757" s="113" t="s">
        <v>1903</v>
      </c>
      <c r="D4757" s="126" t="s">
        <v>5137</v>
      </c>
      <c r="E4757" s="91">
        <v>0</v>
      </c>
      <c r="F4757" s="91">
        <v>876.9</v>
      </c>
      <c r="G4757" s="92">
        <f t="shared" si="241"/>
        <v>489769.94999999809</v>
      </c>
      <c r="H4757" s="170"/>
      <c r="I4757" s="94">
        <f t="shared" si="243"/>
        <v>876.9</v>
      </c>
      <c r="J4757" s="115">
        <f t="shared" si="242"/>
        <v>45688</v>
      </c>
      <c r="K4757" s="116" t="s">
        <v>1868</v>
      </c>
    </row>
    <row r="4758" spans="1:11" x14ac:dyDescent="0.15">
      <c r="A4758" s="7" t="s">
        <v>2622</v>
      </c>
      <c r="B4758" s="66">
        <v>45688</v>
      </c>
      <c r="C4758" s="113" t="s">
        <v>1903</v>
      </c>
      <c r="D4758" s="126" t="s">
        <v>5137</v>
      </c>
      <c r="E4758" s="91">
        <v>0</v>
      </c>
      <c r="F4758" s="91">
        <v>745.9</v>
      </c>
      <c r="G4758" s="92">
        <f t="shared" si="241"/>
        <v>490515.84999999811</v>
      </c>
      <c r="H4758" s="170"/>
      <c r="I4758" s="94">
        <f t="shared" si="243"/>
        <v>745.9</v>
      </c>
      <c r="J4758" s="115">
        <f t="shared" si="242"/>
        <v>45688</v>
      </c>
      <c r="K4758" s="116" t="s">
        <v>1868</v>
      </c>
    </row>
    <row r="4759" spans="1:11" x14ac:dyDescent="0.15">
      <c r="A4759" s="7" t="s">
        <v>2619</v>
      </c>
      <c r="B4759" s="66">
        <v>45688</v>
      </c>
      <c r="C4759" s="113" t="s">
        <v>1982</v>
      </c>
      <c r="D4759" s="126"/>
      <c r="E4759" s="91">
        <v>179500</v>
      </c>
      <c r="F4759" s="91">
        <v>0</v>
      </c>
      <c r="G4759" s="92">
        <f t="shared" si="241"/>
        <v>311015.84999999811</v>
      </c>
      <c r="H4759" s="170"/>
      <c r="I4759" s="94">
        <f t="shared" si="243"/>
        <v>-179500</v>
      </c>
      <c r="J4759" s="115">
        <f t="shared" si="242"/>
        <v>45688</v>
      </c>
      <c r="K4759" s="116" t="s">
        <v>737</v>
      </c>
    </row>
    <row r="4760" spans="1:11" x14ac:dyDescent="0.15">
      <c r="A4760" s="7" t="s">
        <v>2620</v>
      </c>
      <c r="B4760" s="66">
        <v>45688</v>
      </c>
      <c r="C4760" s="113" t="s">
        <v>1982</v>
      </c>
      <c r="D4760" s="126"/>
      <c r="E4760" s="91">
        <v>0</v>
      </c>
      <c r="F4760" s="91">
        <v>179500</v>
      </c>
      <c r="G4760" s="92">
        <f t="shared" si="241"/>
        <v>490515.84999999811</v>
      </c>
      <c r="H4760" s="170"/>
      <c r="I4760" s="94">
        <f t="shared" si="243"/>
        <v>179500</v>
      </c>
      <c r="J4760" s="115">
        <f t="shared" si="242"/>
        <v>45688</v>
      </c>
      <c r="K4760" s="116" t="s">
        <v>737</v>
      </c>
    </row>
    <row r="4761" spans="1:11" x14ac:dyDescent="0.15">
      <c r="A4761" s="7" t="s">
        <v>2619</v>
      </c>
      <c r="B4761" s="66">
        <v>45688</v>
      </c>
      <c r="C4761" s="113" t="s">
        <v>2050</v>
      </c>
      <c r="D4761" s="126" t="s">
        <v>5138</v>
      </c>
      <c r="E4761" s="91">
        <v>0</v>
      </c>
      <c r="F4761" s="91">
        <v>1.19</v>
      </c>
      <c r="G4761" s="92">
        <f t="shared" si="241"/>
        <v>490517.03999999812</v>
      </c>
      <c r="H4761" s="170"/>
      <c r="I4761" s="94">
        <f t="shared" si="243"/>
        <v>1.19</v>
      </c>
      <c r="J4761" s="115">
        <f t="shared" si="242"/>
        <v>45688</v>
      </c>
      <c r="K4761" s="116" t="s">
        <v>1866</v>
      </c>
    </row>
    <row r="4762" spans="1:11" x14ac:dyDescent="0.15">
      <c r="A4762" s="7" t="s">
        <v>2619</v>
      </c>
      <c r="B4762" s="66">
        <v>45688</v>
      </c>
      <c r="C4762" s="113" t="s">
        <v>2050</v>
      </c>
      <c r="D4762" s="126" t="s">
        <v>5138</v>
      </c>
      <c r="E4762" s="91">
        <v>0</v>
      </c>
      <c r="F4762" s="91">
        <v>78.8</v>
      </c>
      <c r="G4762" s="92">
        <f t="shared" si="241"/>
        <v>490595.8399999981</v>
      </c>
      <c r="H4762" s="170"/>
      <c r="I4762" s="94">
        <f t="shared" si="243"/>
        <v>78.8</v>
      </c>
      <c r="J4762" s="115">
        <f t="shared" si="242"/>
        <v>45688</v>
      </c>
      <c r="K4762" s="116" t="s">
        <v>1866</v>
      </c>
    </row>
    <row r="4763" spans="1:11" x14ac:dyDescent="0.15">
      <c r="A4763" s="7" t="s">
        <v>2619</v>
      </c>
      <c r="B4763" s="66">
        <v>45688</v>
      </c>
      <c r="C4763" s="113" t="s">
        <v>2050</v>
      </c>
      <c r="D4763" s="126" t="s">
        <v>5138</v>
      </c>
      <c r="E4763" s="91">
        <v>0</v>
      </c>
      <c r="F4763" s="91">
        <v>78.8</v>
      </c>
      <c r="G4763" s="92">
        <f t="shared" si="241"/>
        <v>490674.63999999809</v>
      </c>
      <c r="H4763" s="170"/>
      <c r="I4763" s="94">
        <f t="shared" si="243"/>
        <v>78.8</v>
      </c>
      <c r="J4763" s="115">
        <f t="shared" si="242"/>
        <v>45688</v>
      </c>
      <c r="K4763" s="116" t="s">
        <v>1866</v>
      </c>
    </row>
    <row r="4764" spans="1:11" x14ac:dyDescent="0.15">
      <c r="A4764" s="7" t="s">
        <v>2619</v>
      </c>
      <c r="B4764" s="66">
        <v>45688</v>
      </c>
      <c r="C4764" s="113" t="s">
        <v>2050</v>
      </c>
      <c r="D4764" s="126" t="s">
        <v>5138</v>
      </c>
      <c r="E4764" s="91">
        <v>0</v>
      </c>
      <c r="F4764" s="91">
        <v>5221.2</v>
      </c>
      <c r="G4764" s="92">
        <f t="shared" si="241"/>
        <v>495895.8399999981</v>
      </c>
      <c r="H4764" s="170"/>
      <c r="I4764" s="94">
        <f t="shared" si="243"/>
        <v>5221.2</v>
      </c>
      <c r="J4764" s="115">
        <f t="shared" si="242"/>
        <v>45688</v>
      </c>
      <c r="K4764" s="116" t="s">
        <v>1866</v>
      </c>
    </row>
    <row r="4765" spans="1:11" x14ac:dyDescent="0.15">
      <c r="A4765" s="7" t="s">
        <v>2619</v>
      </c>
      <c r="B4765" s="66">
        <v>45688</v>
      </c>
      <c r="C4765" s="113" t="s">
        <v>2115</v>
      </c>
      <c r="D4765" s="126" t="s">
        <v>5139</v>
      </c>
      <c r="E4765" s="91">
        <v>0</v>
      </c>
      <c r="F4765" s="91">
        <v>2256.0700000000002</v>
      </c>
      <c r="G4765" s="92">
        <f t="shared" si="241"/>
        <v>498151.90999999811</v>
      </c>
      <c r="H4765" s="170"/>
      <c r="I4765" s="94">
        <f t="shared" si="243"/>
        <v>2256.0700000000002</v>
      </c>
      <c r="J4765" s="115">
        <f t="shared" si="242"/>
        <v>45688</v>
      </c>
      <c r="K4765" s="116" t="s">
        <v>1866</v>
      </c>
    </row>
    <row r="4766" spans="1:11" x14ac:dyDescent="0.15">
      <c r="A4766" s="7" t="s">
        <v>2619</v>
      </c>
      <c r="B4766" s="66">
        <v>45688</v>
      </c>
      <c r="C4766" s="113" t="s">
        <v>5140</v>
      </c>
      <c r="D4766" s="126" t="s">
        <v>5141</v>
      </c>
      <c r="E4766" s="91">
        <v>0</v>
      </c>
      <c r="F4766" s="91">
        <v>2000</v>
      </c>
      <c r="G4766" s="92">
        <f t="shared" si="241"/>
        <v>500151.90999999811</v>
      </c>
      <c r="H4766" s="170"/>
      <c r="I4766" s="94">
        <f t="shared" si="243"/>
        <v>2000</v>
      </c>
      <c r="J4766" s="115">
        <f t="shared" si="242"/>
        <v>45688</v>
      </c>
      <c r="K4766" s="116" t="s">
        <v>1866</v>
      </c>
    </row>
    <row r="4767" spans="1:11" x14ac:dyDescent="0.15">
      <c r="A4767" s="7" t="s">
        <v>2619</v>
      </c>
      <c r="B4767" s="66">
        <v>45688</v>
      </c>
      <c r="C4767" s="113" t="s">
        <v>2020</v>
      </c>
      <c r="D4767" s="126" t="s">
        <v>5142</v>
      </c>
      <c r="E4767" s="91">
        <v>0</v>
      </c>
      <c r="F4767" s="91">
        <v>3750</v>
      </c>
      <c r="G4767" s="92">
        <f t="shared" si="241"/>
        <v>503901.90999999811</v>
      </c>
      <c r="H4767" s="170"/>
      <c r="I4767" s="94">
        <f t="shared" si="243"/>
        <v>3750</v>
      </c>
      <c r="J4767" s="115">
        <f t="shared" si="242"/>
        <v>45688</v>
      </c>
      <c r="K4767" s="116" t="s">
        <v>1866</v>
      </c>
    </row>
    <row r="4768" spans="1:11" x14ac:dyDescent="0.15">
      <c r="A4768" s="7" t="s">
        <v>2619</v>
      </c>
      <c r="B4768" s="66">
        <v>45688</v>
      </c>
      <c r="C4768" s="113" t="s">
        <v>2098</v>
      </c>
      <c r="D4768" s="126" t="s">
        <v>5143</v>
      </c>
      <c r="E4768" s="91">
        <v>0</v>
      </c>
      <c r="F4768" s="91">
        <v>3000</v>
      </c>
      <c r="G4768" s="92">
        <f t="shared" si="241"/>
        <v>506901.90999999811</v>
      </c>
      <c r="H4768" s="170"/>
      <c r="I4768" s="94">
        <f t="shared" si="243"/>
        <v>3000</v>
      </c>
      <c r="J4768" s="115">
        <f t="shared" si="242"/>
        <v>45688</v>
      </c>
      <c r="K4768" s="116" t="s">
        <v>1866</v>
      </c>
    </row>
    <row r="4769" spans="1:11" x14ac:dyDescent="0.15">
      <c r="A4769" s="7" t="s">
        <v>2619</v>
      </c>
      <c r="B4769" s="66">
        <v>45688</v>
      </c>
      <c r="C4769" s="113" t="s">
        <v>2100</v>
      </c>
      <c r="D4769" s="126" t="s">
        <v>2101</v>
      </c>
      <c r="E4769" s="91">
        <v>0</v>
      </c>
      <c r="F4769" s="91">
        <v>5400</v>
      </c>
      <c r="G4769" s="92">
        <f t="shared" si="241"/>
        <v>512301.90999999811</v>
      </c>
      <c r="H4769" s="170"/>
      <c r="I4769" s="94">
        <f t="shared" si="243"/>
        <v>5400</v>
      </c>
      <c r="J4769" s="115">
        <f t="shared" si="242"/>
        <v>45688</v>
      </c>
      <c r="K4769" s="116" t="s">
        <v>1866</v>
      </c>
    </row>
    <row r="4770" spans="1:11" x14ac:dyDescent="0.15">
      <c r="A4770" s="7" t="s">
        <v>2619</v>
      </c>
      <c r="B4770" s="66">
        <v>45688</v>
      </c>
      <c r="C4770" s="113" t="s">
        <v>2091</v>
      </c>
      <c r="D4770" s="126" t="s">
        <v>5144</v>
      </c>
      <c r="E4770" s="91">
        <v>0</v>
      </c>
      <c r="F4770" s="91">
        <v>3500</v>
      </c>
      <c r="G4770" s="92">
        <f t="shared" si="241"/>
        <v>515801.90999999811</v>
      </c>
      <c r="H4770" s="170"/>
      <c r="I4770" s="94">
        <f t="shared" si="243"/>
        <v>3500</v>
      </c>
      <c r="J4770" s="115">
        <f t="shared" si="242"/>
        <v>45688</v>
      </c>
      <c r="K4770" s="116" t="s">
        <v>1866</v>
      </c>
    </row>
    <row r="4771" spans="1:11" x14ac:dyDescent="0.15">
      <c r="A4771" s="7" t="s">
        <v>2619</v>
      </c>
      <c r="B4771" s="66">
        <v>45688</v>
      </c>
      <c r="C4771" s="113" t="s">
        <v>2702</v>
      </c>
      <c r="D4771" s="126" t="s">
        <v>5145</v>
      </c>
      <c r="E4771" s="91">
        <v>0</v>
      </c>
      <c r="F4771" s="91">
        <v>15786.25</v>
      </c>
      <c r="G4771" s="92">
        <f t="shared" si="241"/>
        <v>531588.15999999805</v>
      </c>
      <c r="H4771" s="170"/>
      <c r="I4771" s="94">
        <f t="shared" si="243"/>
        <v>15786.25</v>
      </c>
      <c r="J4771" s="115">
        <f t="shared" si="242"/>
        <v>45688</v>
      </c>
      <c r="K4771" s="116" t="s">
        <v>1866</v>
      </c>
    </row>
    <row r="4772" spans="1:11" x14ac:dyDescent="0.15">
      <c r="A4772" s="7" t="s">
        <v>2619</v>
      </c>
      <c r="B4772" s="66">
        <v>45688</v>
      </c>
      <c r="C4772" s="113" t="s">
        <v>2702</v>
      </c>
      <c r="D4772" s="126" t="s">
        <v>5146</v>
      </c>
      <c r="E4772" s="91">
        <v>0</v>
      </c>
      <c r="F4772" s="91">
        <v>4049.26</v>
      </c>
      <c r="G4772" s="92">
        <f t="shared" si="241"/>
        <v>535637.41999999806</v>
      </c>
      <c r="H4772" s="170"/>
      <c r="I4772" s="94">
        <f t="shared" si="243"/>
        <v>4049.26</v>
      </c>
      <c r="J4772" s="115">
        <f t="shared" si="242"/>
        <v>45688</v>
      </c>
      <c r="K4772" s="116" t="s">
        <v>1866</v>
      </c>
    </row>
    <row r="4773" spans="1:11" x14ac:dyDescent="0.15">
      <c r="A4773" s="7" t="s">
        <v>2619</v>
      </c>
      <c r="B4773" s="66">
        <v>45688</v>
      </c>
      <c r="C4773" s="113" t="s">
        <v>2102</v>
      </c>
      <c r="D4773" s="126" t="s">
        <v>2103</v>
      </c>
      <c r="E4773" s="91">
        <v>0</v>
      </c>
      <c r="F4773" s="91">
        <v>4500</v>
      </c>
      <c r="G4773" s="92">
        <f t="shared" si="241"/>
        <v>540137.41999999806</v>
      </c>
      <c r="H4773" s="170"/>
      <c r="I4773" s="94">
        <f t="shared" si="243"/>
        <v>4500</v>
      </c>
      <c r="J4773" s="115">
        <f t="shared" si="242"/>
        <v>45688</v>
      </c>
      <c r="K4773" s="116" t="s">
        <v>1866</v>
      </c>
    </row>
    <row r="4774" spans="1:11" x14ac:dyDescent="0.15">
      <c r="A4774" s="7" t="s">
        <v>2619</v>
      </c>
      <c r="B4774" s="66">
        <v>45688</v>
      </c>
      <c r="C4774" s="113" t="s">
        <v>2104</v>
      </c>
      <c r="D4774" s="126" t="s">
        <v>5147</v>
      </c>
      <c r="E4774" s="91">
        <v>0</v>
      </c>
      <c r="F4774" s="91">
        <v>9000</v>
      </c>
      <c r="G4774" s="92">
        <f t="shared" si="241"/>
        <v>549137.41999999806</v>
      </c>
      <c r="H4774" s="170"/>
      <c r="I4774" s="94">
        <f t="shared" si="243"/>
        <v>9000</v>
      </c>
      <c r="J4774" s="115">
        <f t="shared" si="242"/>
        <v>45688</v>
      </c>
      <c r="K4774" s="116" t="s">
        <v>1866</v>
      </c>
    </row>
    <row r="4775" spans="1:11" x14ac:dyDescent="0.15">
      <c r="A4775" s="7" t="s">
        <v>2619</v>
      </c>
      <c r="B4775" s="66">
        <v>45688</v>
      </c>
      <c r="C4775" s="113" t="s">
        <v>2106</v>
      </c>
      <c r="D4775" s="126" t="s">
        <v>2107</v>
      </c>
      <c r="E4775" s="91">
        <v>0</v>
      </c>
      <c r="F4775" s="91">
        <v>25000</v>
      </c>
      <c r="G4775" s="92">
        <f t="shared" si="241"/>
        <v>574137.41999999806</v>
      </c>
      <c r="H4775" s="170"/>
      <c r="I4775" s="94">
        <f t="shared" si="243"/>
        <v>25000</v>
      </c>
      <c r="J4775" s="115">
        <f t="shared" si="242"/>
        <v>45688</v>
      </c>
      <c r="K4775" s="116" t="s">
        <v>1866</v>
      </c>
    </row>
    <row r="4776" spans="1:11" x14ac:dyDescent="0.15">
      <c r="A4776" s="7" t="s">
        <v>2619</v>
      </c>
      <c r="B4776" s="66">
        <v>45688</v>
      </c>
      <c r="C4776" s="113" t="s">
        <v>5011</v>
      </c>
      <c r="D4776" s="126" t="s">
        <v>5148</v>
      </c>
      <c r="E4776" s="91">
        <v>0</v>
      </c>
      <c r="F4776" s="91">
        <v>17500</v>
      </c>
      <c r="G4776" s="92">
        <f t="shared" ref="G4776:G4839" si="244">G4775+F4776-E4776</f>
        <v>591637.41999999806</v>
      </c>
      <c r="H4776" s="170"/>
      <c r="I4776" s="94">
        <f t="shared" si="243"/>
        <v>17500</v>
      </c>
      <c r="J4776" s="115">
        <f t="shared" ref="J4776:J4839" si="245">EOMONTH(B4776,0)</f>
        <v>45688</v>
      </c>
      <c r="K4776" s="116" t="s">
        <v>1866</v>
      </c>
    </row>
    <row r="4777" spans="1:11" x14ac:dyDescent="0.15">
      <c r="A4777" s="7" t="s">
        <v>2619</v>
      </c>
      <c r="B4777" s="66">
        <v>45688</v>
      </c>
      <c r="C4777" s="113" t="s">
        <v>2080</v>
      </c>
      <c r="D4777" s="126" t="s">
        <v>5149</v>
      </c>
      <c r="E4777" s="91">
        <v>0</v>
      </c>
      <c r="F4777" s="91">
        <v>10450</v>
      </c>
      <c r="G4777" s="92">
        <f t="shared" si="244"/>
        <v>602087.41999999806</v>
      </c>
      <c r="H4777" s="170"/>
      <c r="I4777" s="94">
        <f t="shared" si="243"/>
        <v>10450</v>
      </c>
      <c r="J4777" s="115">
        <f t="shared" si="245"/>
        <v>45688</v>
      </c>
      <c r="K4777" s="116" t="s">
        <v>1866</v>
      </c>
    </row>
    <row r="4778" spans="1:11" x14ac:dyDescent="0.15">
      <c r="A4778" s="7" t="s">
        <v>2619</v>
      </c>
      <c r="B4778" s="66">
        <v>45688</v>
      </c>
      <c r="C4778" s="113" t="s">
        <v>5039</v>
      </c>
      <c r="D4778" s="126" t="s">
        <v>5150</v>
      </c>
      <c r="E4778" s="91">
        <v>0</v>
      </c>
      <c r="F4778" s="91">
        <v>8500</v>
      </c>
      <c r="G4778" s="92">
        <f t="shared" si="244"/>
        <v>610587.41999999806</v>
      </c>
      <c r="H4778" s="170"/>
      <c r="I4778" s="94">
        <f t="shared" si="243"/>
        <v>8500</v>
      </c>
      <c r="J4778" s="115">
        <f t="shared" si="245"/>
        <v>45688</v>
      </c>
      <c r="K4778" s="116" t="s">
        <v>1866</v>
      </c>
    </row>
    <row r="4779" spans="1:11" x14ac:dyDescent="0.15">
      <c r="A4779" s="7" t="s">
        <v>2619</v>
      </c>
      <c r="B4779" s="66">
        <v>45688</v>
      </c>
      <c r="C4779" s="113" t="s">
        <v>3229</v>
      </c>
      <c r="D4779" s="126" t="s">
        <v>5151</v>
      </c>
      <c r="E4779" s="91">
        <v>0</v>
      </c>
      <c r="F4779" s="91">
        <v>2529.64</v>
      </c>
      <c r="G4779" s="92">
        <f t="shared" si="244"/>
        <v>613117.05999999808</v>
      </c>
      <c r="H4779" s="170"/>
      <c r="I4779" s="94">
        <f t="shared" si="243"/>
        <v>2529.64</v>
      </c>
      <c r="J4779" s="115">
        <f t="shared" si="245"/>
        <v>45688</v>
      </c>
      <c r="K4779" s="116" t="s">
        <v>1866</v>
      </c>
    </row>
    <row r="4780" spans="1:11" x14ac:dyDescent="0.15">
      <c r="A4780" s="7" t="s">
        <v>2619</v>
      </c>
      <c r="B4780" s="66">
        <v>45688</v>
      </c>
      <c r="C4780" s="113" t="s">
        <v>3123</v>
      </c>
      <c r="D4780" s="126" t="s">
        <v>5152</v>
      </c>
      <c r="E4780" s="91">
        <v>0</v>
      </c>
      <c r="F4780" s="91">
        <v>1500</v>
      </c>
      <c r="G4780" s="92">
        <f t="shared" si="244"/>
        <v>614617.05999999808</v>
      </c>
      <c r="H4780" s="170"/>
      <c r="I4780" s="94">
        <f t="shared" si="243"/>
        <v>1500</v>
      </c>
      <c r="J4780" s="115">
        <f t="shared" si="245"/>
        <v>45688</v>
      </c>
      <c r="K4780" s="116" t="s">
        <v>1866</v>
      </c>
    </row>
    <row r="4781" spans="1:11" x14ac:dyDescent="0.15">
      <c r="A4781" s="7" t="s">
        <v>2619</v>
      </c>
      <c r="B4781" s="66">
        <v>45688</v>
      </c>
      <c r="C4781" s="113" t="s">
        <v>3123</v>
      </c>
      <c r="D4781" s="126" t="s">
        <v>5153</v>
      </c>
      <c r="E4781" s="91">
        <v>0</v>
      </c>
      <c r="F4781" s="91">
        <v>1500</v>
      </c>
      <c r="G4781" s="92">
        <f t="shared" si="244"/>
        <v>616117.05999999808</v>
      </c>
      <c r="H4781" s="170"/>
      <c r="I4781" s="94">
        <f t="shared" si="243"/>
        <v>1500</v>
      </c>
      <c r="J4781" s="115">
        <f t="shared" si="245"/>
        <v>45688</v>
      </c>
      <c r="K4781" s="116" t="s">
        <v>1866</v>
      </c>
    </row>
    <row r="4782" spans="1:11" x14ac:dyDescent="0.15">
      <c r="A4782" s="7" t="s">
        <v>2619</v>
      </c>
      <c r="B4782" s="66">
        <v>45688</v>
      </c>
      <c r="C4782" s="113" t="s">
        <v>3123</v>
      </c>
      <c r="D4782" s="126" t="s">
        <v>5154</v>
      </c>
      <c r="E4782" s="91">
        <v>0</v>
      </c>
      <c r="F4782" s="91">
        <v>2705.58</v>
      </c>
      <c r="G4782" s="92">
        <f t="shared" si="244"/>
        <v>618822.63999999803</v>
      </c>
      <c r="H4782" s="170"/>
      <c r="I4782" s="94">
        <f t="shared" si="243"/>
        <v>2705.58</v>
      </c>
      <c r="J4782" s="115">
        <f t="shared" si="245"/>
        <v>45688</v>
      </c>
      <c r="K4782" s="116" t="s">
        <v>1866</v>
      </c>
    </row>
    <row r="4783" spans="1:11" x14ac:dyDescent="0.15">
      <c r="A4783" s="7" t="s">
        <v>2619</v>
      </c>
      <c r="B4783" s="66">
        <v>45688</v>
      </c>
      <c r="C4783" s="113" t="s">
        <v>3123</v>
      </c>
      <c r="D4783" s="126" t="s">
        <v>5154</v>
      </c>
      <c r="E4783" s="91">
        <v>0</v>
      </c>
      <c r="F4783" s="91">
        <v>3269.28</v>
      </c>
      <c r="G4783" s="92">
        <f t="shared" si="244"/>
        <v>622091.91999999806</v>
      </c>
      <c r="H4783" s="170"/>
      <c r="I4783" s="94">
        <f t="shared" si="243"/>
        <v>3269.28</v>
      </c>
      <c r="J4783" s="115">
        <f t="shared" si="245"/>
        <v>45688</v>
      </c>
      <c r="K4783" s="116" t="s">
        <v>1866</v>
      </c>
    </row>
    <row r="4784" spans="1:11" x14ac:dyDescent="0.15">
      <c r="A4784" s="7" t="s">
        <v>2619</v>
      </c>
      <c r="B4784" s="66">
        <v>45688</v>
      </c>
      <c r="C4784" s="113" t="s">
        <v>3123</v>
      </c>
      <c r="D4784" s="126" t="s">
        <v>5154</v>
      </c>
      <c r="E4784" s="91">
        <v>0</v>
      </c>
      <c r="F4784" s="91">
        <v>3993.6</v>
      </c>
      <c r="G4784" s="92">
        <f t="shared" si="244"/>
        <v>626085.51999999804</v>
      </c>
      <c r="H4784" s="170"/>
      <c r="I4784" s="94">
        <f t="shared" si="243"/>
        <v>3993.6</v>
      </c>
      <c r="J4784" s="115">
        <f t="shared" si="245"/>
        <v>45688</v>
      </c>
      <c r="K4784" s="116" t="s">
        <v>1866</v>
      </c>
    </row>
    <row r="4785" spans="1:11" x14ac:dyDescent="0.15">
      <c r="A4785" s="7" t="s">
        <v>2619</v>
      </c>
      <c r="B4785" s="66">
        <v>45688</v>
      </c>
      <c r="C4785" s="113" t="s">
        <v>2919</v>
      </c>
      <c r="D4785" s="126" t="s">
        <v>5155</v>
      </c>
      <c r="E4785" s="91">
        <v>0</v>
      </c>
      <c r="F4785" s="91">
        <v>4484.1499999999996</v>
      </c>
      <c r="G4785" s="92">
        <f t="shared" si="244"/>
        <v>630569.66999999806</v>
      </c>
      <c r="H4785" s="170"/>
      <c r="I4785" s="94">
        <f t="shared" si="243"/>
        <v>4484.1499999999996</v>
      </c>
      <c r="J4785" s="115">
        <f t="shared" si="245"/>
        <v>45688</v>
      </c>
      <c r="K4785" s="116" t="s">
        <v>1868</v>
      </c>
    </row>
    <row r="4786" spans="1:11" x14ac:dyDescent="0.15">
      <c r="A4786" s="7" t="s">
        <v>2619</v>
      </c>
      <c r="B4786" s="66">
        <v>45688</v>
      </c>
      <c r="C4786" s="113" t="s">
        <v>2224</v>
      </c>
      <c r="D4786" s="126"/>
      <c r="E4786" s="91">
        <v>0</v>
      </c>
      <c r="F4786" s="91">
        <v>1500</v>
      </c>
      <c r="G4786" s="92">
        <f t="shared" si="244"/>
        <v>632069.66999999806</v>
      </c>
      <c r="H4786" s="170"/>
      <c r="I4786" s="94">
        <f t="shared" si="243"/>
        <v>1500</v>
      </c>
      <c r="J4786" s="115">
        <f t="shared" si="245"/>
        <v>45688</v>
      </c>
      <c r="K4786" s="116" t="s">
        <v>1866</v>
      </c>
    </row>
    <row r="4787" spans="1:11" x14ac:dyDescent="0.15">
      <c r="A4787" s="7" t="s">
        <v>2623</v>
      </c>
      <c r="B4787" s="66">
        <v>45688</v>
      </c>
      <c r="C4787" s="113" t="s">
        <v>3263</v>
      </c>
      <c r="D4787" s="126"/>
      <c r="E4787" s="91">
        <v>0</v>
      </c>
      <c r="F4787" s="91">
        <v>6253.1</v>
      </c>
      <c r="G4787" s="92">
        <f t="shared" si="244"/>
        <v>638322.76999999804</v>
      </c>
      <c r="H4787" s="170"/>
      <c r="I4787" s="94">
        <f t="shared" si="243"/>
        <v>6253.1</v>
      </c>
      <c r="J4787" s="115">
        <f t="shared" si="245"/>
        <v>45688</v>
      </c>
      <c r="K4787" s="116" t="s">
        <v>1866</v>
      </c>
    </row>
    <row r="4788" spans="1:11" x14ac:dyDescent="0.15">
      <c r="A4788" s="7" t="s">
        <v>2623</v>
      </c>
      <c r="B4788" s="66">
        <v>45688</v>
      </c>
      <c r="C4788" s="113" t="s">
        <v>2224</v>
      </c>
      <c r="D4788" s="126"/>
      <c r="E4788" s="91">
        <v>0</v>
      </c>
      <c r="F4788" s="91">
        <v>4811.0200000000004</v>
      </c>
      <c r="G4788" s="92">
        <f t="shared" si="244"/>
        <v>643133.78999999806</v>
      </c>
      <c r="H4788" s="170"/>
      <c r="I4788" s="94">
        <f t="shared" si="243"/>
        <v>4811.0200000000004</v>
      </c>
      <c r="J4788" s="115">
        <f t="shared" si="245"/>
        <v>45688</v>
      </c>
      <c r="K4788" s="116" t="s">
        <v>1866</v>
      </c>
    </row>
    <row r="4789" spans="1:11" x14ac:dyDescent="0.15">
      <c r="A4789" s="7" t="s">
        <v>2623</v>
      </c>
      <c r="B4789" s="66">
        <v>45688</v>
      </c>
      <c r="C4789" s="113" t="s">
        <v>5156</v>
      </c>
      <c r="D4789" s="126"/>
      <c r="E4789" s="91">
        <v>0</v>
      </c>
      <c r="F4789" s="91">
        <v>1299.74</v>
      </c>
      <c r="G4789" s="92">
        <f t="shared" si="244"/>
        <v>644433.52999999805</v>
      </c>
      <c r="H4789" s="170"/>
      <c r="I4789" s="94">
        <f t="shared" si="243"/>
        <v>1299.74</v>
      </c>
      <c r="J4789" s="115">
        <f t="shared" si="245"/>
        <v>45688</v>
      </c>
      <c r="K4789" s="116" t="s">
        <v>1866</v>
      </c>
    </row>
    <row r="4790" spans="1:11" x14ac:dyDescent="0.15">
      <c r="A4790" s="7" t="s">
        <v>2623</v>
      </c>
      <c r="B4790" s="66">
        <v>45688</v>
      </c>
      <c r="C4790" s="113" t="s">
        <v>5157</v>
      </c>
      <c r="D4790" s="126"/>
      <c r="E4790" s="91">
        <v>0</v>
      </c>
      <c r="F4790" s="91">
        <v>1107.27</v>
      </c>
      <c r="G4790" s="92">
        <f t="shared" si="244"/>
        <v>645540.79999999807</v>
      </c>
      <c r="H4790" s="170"/>
      <c r="I4790" s="94">
        <f t="shared" si="243"/>
        <v>1107.27</v>
      </c>
      <c r="J4790" s="115">
        <f t="shared" si="245"/>
        <v>45688</v>
      </c>
      <c r="K4790" s="116" t="s">
        <v>1866</v>
      </c>
    </row>
    <row r="4791" spans="1:11" x14ac:dyDescent="0.15">
      <c r="A4791" s="7" t="s">
        <v>2620</v>
      </c>
      <c r="B4791" s="66">
        <v>45688</v>
      </c>
      <c r="C4791" s="113" t="s">
        <v>2702</v>
      </c>
      <c r="D4791" s="126" t="s">
        <v>5158</v>
      </c>
      <c r="E4791" s="91">
        <v>0</v>
      </c>
      <c r="F4791" s="91">
        <v>3744.36</v>
      </c>
      <c r="G4791" s="92">
        <f t="shared" si="244"/>
        <v>649285.15999999805</v>
      </c>
      <c r="H4791" s="170"/>
      <c r="I4791" s="94">
        <f t="shared" si="243"/>
        <v>3744.36</v>
      </c>
      <c r="J4791" s="115">
        <f t="shared" si="245"/>
        <v>45688</v>
      </c>
      <c r="K4791" s="116" t="s">
        <v>2175</v>
      </c>
    </row>
    <row r="4792" spans="1:11" x14ac:dyDescent="0.15">
      <c r="A4792" s="7" t="s">
        <v>2620</v>
      </c>
      <c r="B4792" s="66">
        <v>45688</v>
      </c>
      <c r="C4792" s="113" t="s">
        <v>2702</v>
      </c>
      <c r="D4792" s="126" t="s">
        <v>5159</v>
      </c>
      <c r="E4792" s="91">
        <v>0</v>
      </c>
      <c r="F4792" s="91">
        <v>1043.6199999999999</v>
      </c>
      <c r="G4792" s="92">
        <f t="shared" si="244"/>
        <v>650328.77999999805</v>
      </c>
      <c r="H4792" s="170" t="s">
        <v>277</v>
      </c>
      <c r="I4792" s="94">
        <f t="shared" si="243"/>
        <v>1043.6199999999999</v>
      </c>
      <c r="J4792" s="115">
        <f t="shared" si="245"/>
        <v>45688</v>
      </c>
      <c r="K4792" s="116" t="s">
        <v>2175</v>
      </c>
    </row>
    <row r="4793" spans="1:11" x14ac:dyDescent="0.15">
      <c r="A4793" s="7" t="s">
        <v>2622</v>
      </c>
      <c r="B4793" s="66">
        <v>45689</v>
      </c>
      <c r="C4793" s="113" t="s">
        <v>1892</v>
      </c>
      <c r="D4793" s="126" t="s">
        <v>1893</v>
      </c>
      <c r="E4793" s="91">
        <v>14609</v>
      </c>
      <c r="F4793" s="91">
        <v>0</v>
      </c>
      <c r="G4793" s="92">
        <f t="shared" si="244"/>
        <v>635719.77999999805</v>
      </c>
      <c r="H4793" s="170"/>
      <c r="I4793" s="94">
        <f t="shared" si="243"/>
        <v>-14609</v>
      </c>
      <c r="J4793" s="115">
        <f t="shared" si="245"/>
        <v>45716</v>
      </c>
      <c r="K4793" s="116" t="s">
        <v>1878</v>
      </c>
    </row>
    <row r="4794" spans="1:11" x14ac:dyDescent="0.15">
      <c r="A4794" s="7" t="s">
        <v>2622</v>
      </c>
      <c r="B4794" s="66">
        <v>45689</v>
      </c>
      <c r="C4794" s="113" t="s">
        <v>1894</v>
      </c>
      <c r="D4794" s="126" t="s">
        <v>1895</v>
      </c>
      <c r="E4794" s="91">
        <v>4586.84</v>
      </c>
      <c r="F4794" s="91">
        <v>0</v>
      </c>
      <c r="G4794" s="92">
        <f t="shared" si="244"/>
        <v>631132.93999999808</v>
      </c>
      <c r="H4794" s="170"/>
      <c r="I4794" s="94">
        <f t="shared" si="243"/>
        <v>-4586.84</v>
      </c>
      <c r="J4794" s="115">
        <f t="shared" si="245"/>
        <v>45716</v>
      </c>
      <c r="K4794" s="116" t="s">
        <v>1880</v>
      </c>
    </row>
    <row r="4795" spans="1:11" x14ac:dyDescent="0.15">
      <c r="A4795" s="7" t="s">
        <v>2622</v>
      </c>
      <c r="B4795" s="66">
        <v>45689</v>
      </c>
      <c r="C4795" s="113" t="s">
        <v>1894</v>
      </c>
      <c r="D4795" s="126" t="s">
        <v>1896</v>
      </c>
      <c r="E4795" s="91">
        <v>4586.84</v>
      </c>
      <c r="F4795" s="91">
        <v>0</v>
      </c>
      <c r="G4795" s="92">
        <f t="shared" si="244"/>
        <v>626546.09999999811</v>
      </c>
      <c r="H4795" s="170"/>
      <c r="I4795" s="94">
        <f t="shared" si="243"/>
        <v>-4586.84</v>
      </c>
      <c r="J4795" s="115">
        <f t="shared" si="245"/>
        <v>45716</v>
      </c>
      <c r="K4795" s="116" t="s">
        <v>1880</v>
      </c>
    </row>
    <row r="4796" spans="1:11" x14ac:dyDescent="0.15">
      <c r="A4796" s="7" t="s">
        <v>2620</v>
      </c>
      <c r="B4796" s="66">
        <v>45689</v>
      </c>
      <c r="C4796" s="113" t="s">
        <v>1991</v>
      </c>
      <c r="D4796" s="126" t="s">
        <v>2125</v>
      </c>
      <c r="E4796" s="91">
        <v>17630.28</v>
      </c>
      <c r="F4796" s="91">
        <v>0</v>
      </c>
      <c r="G4796" s="92">
        <f t="shared" si="244"/>
        <v>608915.81999999809</v>
      </c>
      <c r="H4796" s="170"/>
      <c r="I4796" s="94">
        <f t="shared" si="243"/>
        <v>-17630.28</v>
      </c>
      <c r="J4796" s="115">
        <f t="shared" si="245"/>
        <v>45716</v>
      </c>
      <c r="K4796" s="116" t="s">
        <v>1880</v>
      </c>
    </row>
    <row r="4797" spans="1:11" x14ac:dyDescent="0.15">
      <c r="A4797" s="7" t="s">
        <v>2620</v>
      </c>
      <c r="B4797" s="66">
        <v>45689</v>
      </c>
      <c r="C4797" s="113" t="s">
        <v>1991</v>
      </c>
      <c r="D4797" s="126" t="s">
        <v>2126</v>
      </c>
      <c r="E4797" s="91">
        <v>8400</v>
      </c>
      <c r="F4797" s="91">
        <v>0</v>
      </c>
      <c r="G4797" s="92">
        <f t="shared" si="244"/>
        <v>600515.81999999809</v>
      </c>
      <c r="H4797" s="170"/>
      <c r="I4797" s="94">
        <f t="shared" si="243"/>
        <v>-8400</v>
      </c>
      <c r="J4797" s="115">
        <f t="shared" si="245"/>
        <v>45716</v>
      </c>
      <c r="K4797" s="116" t="s">
        <v>1885</v>
      </c>
    </row>
    <row r="4798" spans="1:11" x14ac:dyDescent="0.15">
      <c r="A4798" s="7" t="s">
        <v>2620</v>
      </c>
      <c r="B4798" s="66">
        <v>45689</v>
      </c>
      <c r="C4798" s="113" t="s">
        <v>1905</v>
      </c>
      <c r="D4798" s="126" t="s">
        <v>2127</v>
      </c>
      <c r="E4798" s="91">
        <v>3440.88</v>
      </c>
      <c r="F4798" s="91">
        <v>0</v>
      </c>
      <c r="G4798" s="92">
        <f t="shared" si="244"/>
        <v>597074.93999999808</v>
      </c>
      <c r="H4798" s="170"/>
      <c r="I4798" s="94">
        <f t="shared" si="243"/>
        <v>-3440.88</v>
      </c>
      <c r="J4798" s="115">
        <f t="shared" si="245"/>
        <v>45716</v>
      </c>
      <c r="K4798" s="116" t="s">
        <v>1882</v>
      </c>
    </row>
    <row r="4799" spans="1:11" x14ac:dyDescent="0.15">
      <c r="A4799" s="7" t="s">
        <v>2620</v>
      </c>
      <c r="B4799" s="66">
        <v>45689</v>
      </c>
      <c r="C4799" s="113" t="s">
        <v>1905</v>
      </c>
      <c r="D4799" s="126" t="s">
        <v>2128</v>
      </c>
      <c r="E4799" s="91">
        <v>5175.28</v>
      </c>
      <c r="F4799" s="91">
        <v>0</v>
      </c>
      <c r="G4799" s="92">
        <f t="shared" si="244"/>
        <v>591899.65999999805</v>
      </c>
      <c r="H4799" s="170"/>
      <c r="I4799" s="94">
        <f t="shared" si="243"/>
        <v>-5175.28</v>
      </c>
      <c r="J4799" s="115">
        <f t="shared" si="245"/>
        <v>45716</v>
      </c>
      <c r="K4799" s="116" t="s">
        <v>1882</v>
      </c>
    </row>
    <row r="4800" spans="1:11" x14ac:dyDescent="0.15">
      <c r="A4800" s="7" t="s">
        <v>2620</v>
      </c>
      <c r="B4800" s="66">
        <v>45689</v>
      </c>
      <c r="C4800" s="113" t="s">
        <v>1905</v>
      </c>
      <c r="D4800" s="126" t="s">
        <v>2129</v>
      </c>
      <c r="E4800" s="91">
        <v>4859.05</v>
      </c>
      <c r="F4800" s="91">
        <v>0</v>
      </c>
      <c r="G4800" s="92">
        <f t="shared" si="244"/>
        <v>587040.60999999801</v>
      </c>
      <c r="H4800" s="170"/>
      <c r="I4800" s="94">
        <f t="shared" si="243"/>
        <v>-4859.05</v>
      </c>
      <c r="J4800" s="115">
        <f t="shared" si="245"/>
        <v>45716</v>
      </c>
      <c r="K4800" s="116" t="s">
        <v>1882</v>
      </c>
    </row>
    <row r="4801" spans="1:11" x14ac:dyDescent="0.15">
      <c r="A4801" s="7" t="s">
        <v>2620</v>
      </c>
      <c r="B4801" s="66">
        <v>45689</v>
      </c>
      <c r="C4801" s="113" t="s">
        <v>1905</v>
      </c>
      <c r="D4801" s="126" t="s">
        <v>2130</v>
      </c>
      <c r="E4801" s="91">
        <v>4210.9399999999996</v>
      </c>
      <c r="F4801" s="91">
        <v>0</v>
      </c>
      <c r="G4801" s="92">
        <f t="shared" si="244"/>
        <v>582829.66999999806</v>
      </c>
      <c r="H4801" s="170"/>
      <c r="I4801" s="94">
        <f t="shared" si="243"/>
        <v>-4210.9399999999996</v>
      </c>
      <c r="J4801" s="115">
        <f t="shared" si="245"/>
        <v>45716</v>
      </c>
      <c r="K4801" s="116" t="s">
        <v>1882</v>
      </c>
    </row>
    <row r="4802" spans="1:11" x14ac:dyDescent="0.15">
      <c r="A4802" s="7" t="s">
        <v>2620</v>
      </c>
      <c r="B4802" s="66">
        <v>45689</v>
      </c>
      <c r="C4802" s="113" t="s">
        <v>2131</v>
      </c>
      <c r="D4802" s="126" t="s">
        <v>2132</v>
      </c>
      <c r="E4802" s="91">
        <v>4377.9799999999996</v>
      </c>
      <c r="F4802" s="91">
        <v>0</v>
      </c>
      <c r="G4802" s="92">
        <f t="shared" si="244"/>
        <v>578451.68999999808</v>
      </c>
      <c r="H4802" s="170"/>
      <c r="I4802" s="94">
        <f t="shared" si="243"/>
        <v>-4377.9799999999996</v>
      </c>
      <c r="J4802" s="115">
        <f t="shared" si="245"/>
        <v>45716</v>
      </c>
      <c r="K4802" s="116" t="s">
        <v>1882</v>
      </c>
    </row>
    <row r="4803" spans="1:11" x14ac:dyDescent="0.15">
      <c r="A4803" s="7" t="s">
        <v>2620</v>
      </c>
      <c r="B4803" s="66">
        <v>45689</v>
      </c>
      <c r="C4803" s="113" t="s">
        <v>2131</v>
      </c>
      <c r="D4803" s="126" t="s">
        <v>2133</v>
      </c>
      <c r="E4803" s="91">
        <v>5479.46</v>
      </c>
      <c r="F4803" s="91">
        <v>0</v>
      </c>
      <c r="G4803" s="92">
        <f t="shared" si="244"/>
        <v>572972.22999999812</v>
      </c>
      <c r="H4803" s="170"/>
      <c r="I4803" s="94">
        <f t="shared" si="243"/>
        <v>-5479.46</v>
      </c>
      <c r="J4803" s="115">
        <f t="shared" si="245"/>
        <v>45716</v>
      </c>
      <c r="K4803" s="116" t="s">
        <v>1882</v>
      </c>
    </row>
    <row r="4804" spans="1:11" x14ac:dyDescent="0.15">
      <c r="A4804" s="7" t="s">
        <v>2620</v>
      </c>
      <c r="B4804" s="66">
        <v>45689</v>
      </c>
      <c r="C4804" s="113" t="s">
        <v>2131</v>
      </c>
      <c r="D4804" s="126" t="s">
        <v>2165</v>
      </c>
      <c r="E4804" s="91">
        <v>5370.29</v>
      </c>
      <c r="F4804" s="91">
        <v>0</v>
      </c>
      <c r="G4804" s="92">
        <f t="shared" si="244"/>
        <v>567601.93999999808</v>
      </c>
      <c r="H4804" s="170"/>
      <c r="I4804" s="94">
        <f t="shared" si="243"/>
        <v>-5370.29</v>
      </c>
      <c r="J4804" s="115">
        <f t="shared" si="245"/>
        <v>45716</v>
      </c>
      <c r="K4804" s="116" t="s">
        <v>1882</v>
      </c>
    </row>
    <row r="4805" spans="1:11" x14ac:dyDescent="0.15">
      <c r="A4805" s="7" t="s">
        <v>2620</v>
      </c>
      <c r="B4805" s="66">
        <v>45689</v>
      </c>
      <c r="C4805" s="113" t="s">
        <v>2131</v>
      </c>
      <c r="D4805" s="126" t="s">
        <v>2134</v>
      </c>
      <c r="E4805" s="91">
        <v>3802.39</v>
      </c>
      <c r="F4805" s="91">
        <v>0</v>
      </c>
      <c r="G4805" s="92">
        <f t="shared" si="244"/>
        <v>563799.54999999807</v>
      </c>
      <c r="H4805" s="170"/>
      <c r="I4805" s="94">
        <f t="shared" si="243"/>
        <v>-3802.39</v>
      </c>
      <c r="J4805" s="115">
        <f t="shared" si="245"/>
        <v>45716</v>
      </c>
      <c r="K4805" s="116" t="s">
        <v>1882</v>
      </c>
    </row>
    <row r="4806" spans="1:11" x14ac:dyDescent="0.15">
      <c r="A4806" s="7" t="s">
        <v>2620</v>
      </c>
      <c r="B4806" s="66">
        <v>45689</v>
      </c>
      <c r="C4806" s="113" t="s">
        <v>2135</v>
      </c>
      <c r="D4806" s="126" t="s">
        <v>2136</v>
      </c>
      <c r="E4806" s="91">
        <v>224.79</v>
      </c>
      <c r="F4806" s="91">
        <v>0</v>
      </c>
      <c r="G4806" s="92">
        <f t="shared" si="244"/>
        <v>563574.75999999803</v>
      </c>
      <c r="H4806" s="170"/>
      <c r="I4806" s="94">
        <f t="shared" si="243"/>
        <v>-224.79</v>
      </c>
      <c r="J4806" s="115">
        <f t="shared" si="245"/>
        <v>45716</v>
      </c>
      <c r="K4806" s="116" t="s">
        <v>8</v>
      </c>
    </row>
    <row r="4807" spans="1:11" x14ac:dyDescent="0.15">
      <c r="A4807" s="7" t="s">
        <v>2620</v>
      </c>
      <c r="B4807" s="66">
        <v>45689</v>
      </c>
      <c r="C4807" s="113" t="s">
        <v>1993</v>
      </c>
      <c r="D4807" s="126" t="s">
        <v>2137</v>
      </c>
      <c r="E4807" s="91">
        <v>11997.6</v>
      </c>
      <c r="F4807" s="91">
        <v>0</v>
      </c>
      <c r="G4807" s="92">
        <f t="shared" si="244"/>
        <v>551577.15999999805</v>
      </c>
      <c r="H4807" s="170"/>
      <c r="I4807" s="94">
        <f t="shared" ref="I4807:I4870" si="246">-E4807+F4807</f>
        <v>-11997.6</v>
      </c>
      <c r="J4807" s="115">
        <f t="shared" si="245"/>
        <v>45716</v>
      </c>
      <c r="K4807" s="116" t="s">
        <v>1879</v>
      </c>
    </row>
    <row r="4808" spans="1:11" x14ac:dyDescent="0.15">
      <c r="A4808" s="7" t="s">
        <v>2620</v>
      </c>
      <c r="B4808" s="66">
        <v>45689</v>
      </c>
      <c r="C4808" s="113" t="s">
        <v>1993</v>
      </c>
      <c r="D4808" s="126" t="s">
        <v>2138</v>
      </c>
      <c r="E4808" s="91">
        <v>10464</v>
      </c>
      <c r="F4808" s="91">
        <v>0</v>
      </c>
      <c r="G4808" s="92">
        <f t="shared" si="244"/>
        <v>541113.15999999805</v>
      </c>
      <c r="H4808" s="170"/>
      <c r="I4808" s="94">
        <f t="shared" si="246"/>
        <v>-10464</v>
      </c>
      <c r="J4808" s="115">
        <f t="shared" si="245"/>
        <v>45716</v>
      </c>
      <c r="K4808" s="116" t="s">
        <v>1879</v>
      </c>
    </row>
    <row r="4809" spans="1:11" x14ac:dyDescent="0.15">
      <c r="A4809" s="7" t="s">
        <v>2620</v>
      </c>
      <c r="B4809" s="66">
        <v>45689</v>
      </c>
      <c r="C4809" s="113" t="s">
        <v>2166</v>
      </c>
      <c r="D4809" s="126" t="s">
        <v>2167</v>
      </c>
      <c r="E4809" s="91">
        <v>360</v>
      </c>
      <c r="F4809" s="91">
        <v>0</v>
      </c>
      <c r="G4809" s="92">
        <f t="shared" si="244"/>
        <v>540753.15999999805</v>
      </c>
      <c r="H4809" s="170"/>
      <c r="I4809" s="94">
        <f t="shared" si="246"/>
        <v>-360</v>
      </c>
      <c r="J4809" s="115">
        <f t="shared" si="245"/>
        <v>45716</v>
      </c>
      <c r="K4809" s="116" t="s">
        <v>1879</v>
      </c>
    </row>
    <row r="4810" spans="1:11" x14ac:dyDescent="0.15">
      <c r="A4810" s="7" t="s">
        <v>2620</v>
      </c>
      <c r="B4810" s="66">
        <v>45689</v>
      </c>
      <c r="C4810" s="113" t="s">
        <v>2153</v>
      </c>
      <c r="D4810" s="126" t="s">
        <v>2168</v>
      </c>
      <c r="E4810" s="91">
        <v>1177.6199999999999</v>
      </c>
      <c r="F4810" s="91">
        <v>0</v>
      </c>
      <c r="G4810" s="92">
        <f t="shared" si="244"/>
        <v>539575.53999999806</v>
      </c>
      <c r="H4810" s="170"/>
      <c r="I4810" s="94">
        <f t="shared" si="246"/>
        <v>-1177.6199999999999</v>
      </c>
      <c r="J4810" s="115">
        <f t="shared" si="245"/>
        <v>45716</v>
      </c>
      <c r="K4810" s="116" t="s">
        <v>1873</v>
      </c>
    </row>
    <row r="4811" spans="1:11" x14ac:dyDescent="0.15">
      <c r="A4811" s="7" t="s">
        <v>2620</v>
      </c>
      <c r="B4811" s="66">
        <v>45689</v>
      </c>
      <c r="C4811" s="113" t="s">
        <v>1894</v>
      </c>
      <c r="D4811" s="126" t="s">
        <v>2139</v>
      </c>
      <c r="E4811" s="91">
        <v>35281.33</v>
      </c>
      <c r="F4811" s="91">
        <v>0</v>
      </c>
      <c r="G4811" s="92">
        <f t="shared" si="244"/>
        <v>504294.20999999804</v>
      </c>
      <c r="H4811" s="170"/>
      <c r="I4811" s="94">
        <f t="shared" si="246"/>
        <v>-35281.33</v>
      </c>
      <c r="J4811" s="115">
        <f t="shared" si="245"/>
        <v>45716</v>
      </c>
      <c r="K4811" s="116" t="s">
        <v>1880</v>
      </c>
    </row>
    <row r="4812" spans="1:11" x14ac:dyDescent="0.15">
      <c r="A4812" s="7" t="s">
        <v>2620</v>
      </c>
      <c r="B4812" s="66">
        <v>45689</v>
      </c>
      <c r="C4812" s="113" t="s">
        <v>1912</v>
      </c>
      <c r="D4812" s="126" t="s">
        <v>2140</v>
      </c>
      <c r="E4812" s="91">
        <v>600</v>
      </c>
      <c r="F4812" s="91">
        <v>0</v>
      </c>
      <c r="G4812" s="92">
        <f t="shared" si="244"/>
        <v>503694.20999999804</v>
      </c>
      <c r="H4812" s="170"/>
      <c r="I4812" s="94">
        <f t="shared" si="246"/>
        <v>-600</v>
      </c>
      <c r="J4812" s="115">
        <f t="shared" si="245"/>
        <v>45716</v>
      </c>
      <c r="K4812" s="116" t="s">
        <v>1874</v>
      </c>
    </row>
    <row r="4813" spans="1:11" x14ac:dyDescent="0.15">
      <c r="A4813" s="7" t="s">
        <v>2620</v>
      </c>
      <c r="B4813" s="66">
        <v>45689</v>
      </c>
      <c r="C4813" s="113" t="s">
        <v>1912</v>
      </c>
      <c r="D4813" s="126" t="s">
        <v>2169</v>
      </c>
      <c r="E4813" s="91">
        <v>462</v>
      </c>
      <c r="F4813" s="91">
        <v>0</v>
      </c>
      <c r="G4813" s="92">
        <f t="shared" si="244"/>
        <v>503232.20999999804</v>
      </c>
      <c r="H4813" s="170"/>
      <c r="I4813" s="94">
        <f t="shared" si="246"/>
        <v>-462</v>
      </c>
      <c r="J4813" s="115">
        <f t="shared" si="245"/>
        <v>45716</v>
      </c>
      <c r="K4813" s="116" t="s">
        <v>1879</v>
      </c>
    </row>
    <row r="4814" spans="1:11" x14ac:dyDescent="0.15">
      <c r="A4814" s="7" t="s">
        <v>2620</v>
      </c>
      <c r="B4814" s="66">
        <v>45689</v>
      </c>
      <c r="C4814" s="113" t="s">
        <v>1912</v>
      </c>
      <c r="D4814" s="126" t="s">
        <v>2141</v>
      </c>
      <c r="E4814" s="91">
        <v>2541</v>
      </c>
      <c r="F4814" s="91">
        <v>0</v>
      </c>
      <c r="G4814" s="92">
        <f t="shared" si="244"/>
        <v>500691.20999999804</v>
      </c>
      <c r="H4814" s="170"/>
      <c r="I4814" s="94">
        <f t="shared" si="246"/>
        <v>-2541</v>
      </c>
      <c r="J4814" s="115">
        <f t="shared" si="245"/>
        <v>45716</v>
      </c>
      <c r="K4814" s="116" t="s">
        <v>1877</v>
      </c>
    </row>
    <row r="4815" spans="1:11" x14ac:dyDescent="0.15">
      <c r="A4815" s="7" t="s">
        <v>2620</v>
      </c>
      <c r="B4815" s="66">
        <v>45689</v>
      </c>
      <c r="C4815" s="113" t="s">
        <v>2142</v>
      </c>
      <c r="D4815" s="126" t="s">
        <v>2143</v>
      </c>
      <c r="E4815" s="91">
        <v>732</v>
      </c>
      <c r="F4815" s="91">
        <v>0</v>
      </c>
      <c r="G4815" s="92">
        <f t="shared" si="244"/>
        <v>499959.20999999804</v>
      </c>
      <c r="H4815" s="170"/>
      <c r="I4815" s="94">
        <f t="shared" si="246"/>
        <v>-732</v>
      </c>
      <c r="J4815" s="115">
        <f t="shared" si="245"/>
        <v>45716</v>
      </c>
      <c r="K4815" s="116" t="s">
        <v>1877</v>
      </c>
    </row>
    <row r="4816" spans="1:11" x14ac:dyDescent="0.15">
      <c r="A4816" s="7" t="s">
        <v>2620</v>
      </c>
      <c r="B4816" s="66">
        <v>45689</v>
      </c>
      <c r="C4816" s="113" t="s">
        <v>2144</v>
      </c>
      <c r="D4816" s="126" t="s">
        <v>2145</v>
      </c>
      <c r="E4816" s="91">
        <v>1002</v>
      </c>
      <c r="F4816" s="91">
        <v>0</v>
      </c>
      <c r="G4816" s="92">
        <f t="shared" si="244"/>
        <v>498957.20999999804</v>
      </c>
      <c r="H4816" s="170"/>
      <c r="I4816" s="94">
        <f t="shared" si="246"/>
        <v>-1002</v>
      </c>
      <c r="J4816" s="115">
        <f t="shared" si="245"/>
        <v>45716</v>
      </c>
      <c r="K4816" s="116" t="s">
        <v>1877</v>
      </c>
    </row>
    <row r="4817" spans="1:11" x14ac:dyDescent="0.15">
      <c r="A4817" s="7" t="s">
        <v>2620</v>
      </c>
      <c r="B4817" s="66">
        <v>45689</v>
      </c>
      <c r="C4817" s="113" t="s">
        <v>2146</v>
      </c>
      <c r="D4817" s="126" t="s">
        <v>2147</v>
      </c>
      <c r="E4817" s="91">
        <v>2086.5</v>
      </c>
      <c r="F4817" s="91">
        <v>0</v>
      </c>
      <c r="G4817" s="92">
        <f t="shared" si="244"/>
        <v>496870.70999999804</v>
      </c>
      <c r="H4817" s="170"/>
      <c r="I4817" s="94">
        <f t="shared" si="246"/>
        <v>-2086.5</v>
      </c>
      <c r="J4817" s="115">
        <f t="shared" si="245"/>
        <v>45716</v>
      </c>
      <c r="K4817" s="116" t="s">
        <v>1877</v>
      </c>
    </row>
    <row r="4818" spans="1:11" x14ac:dyDescent="0.15">
      <c r="A4818" s="7" t="s">
        <v>2620</v>
      </c>
      <c r="B4818" s="66">
        <v>45689</v>
      </c>
      <c r="C4818" s="113" t="s">
        <v>2148</v>
      </c>
      <c r="D4818" s="126" t="s">
        <v>2149</v>
      </c>
      <c r="E4818" s="91">
        <v>204</v>
      </c>
      <c r="F4818" s="91">
        <v>0</v>
      </c>
      <c r="G4818" s="92">
        <f t="shared" si="244"/>
        <v>496666.70999999804</v>
      </c>
      <c r="H4818" s="170"/>
      <c r="I4818" s="94">
        <f t="shared" si="246"/>
        <v>-204</v>
      </c>
      <c r="J4818" s="115">
        <f t="shared" si="245"/>
        <v>45716</v>
      </c>
      <c r="K4818" s="116" t="s">
        <v>1877</v>
      </c>
    </row>
    <row r="4819" spans="1:11" x14ac:dyDescent="0.15">
      <c r="A4819" s="7" t="s">
        <v>2620</v>
      </c>
      <c r="B4819" s="66">
        <v>45689</v>
      </c>
      <c r="C4819" s="113" t="s">
        <v>1912</v>
      </c>
      <c r="D4819" s="126" t="s">
        <v>2150</v>
      </c>
      <c r="E4819" s="91">
        <v>5835.46</v>
      </c>
      <c r="F4819" s="91">
        <v>0</v>
      </c>
      <c r="G4819" s="92">
        <f t="shared" si="244"/>
        <v>490831.24999999802</v>
      </c>
      <c r="H4819" s="170"/>
      <c r="I4819" s="94">
        <f t="shared" si="246"/>
        <v>-5835.46</v>
      </c>
      <c r="J4819" s="115">
        <f t="shared" si="245"/>
        <v>45716</v>
      </c>
      <c r="K4819" s="116" t="s">
        <v>1874</v>
      </c>
    </row>
    <row r="4820" spans="1:11" x14ac:dyDescent="0.15">
      <c r="A4820" s="7" t="s">
        <v>2620</v>
      </c>
      <c r="B4820" s="66">
        <v>45689</v>
      </c>
      <c r="C4820" s="113" t="s">
        <v>2144</v>
      </c>
      <c r="D4820" s="126" t="s">
        <v>2151</v>
      </c>
      <c r="E4820" s="91">
        <v>464.16</v>
      </c>
      <c r="F4820" s="91">
        <v>0</v>
      </c>
      <c r="G4820" s="92">
        <f t="shared" si="244"/>
        <v>490367.08999999805</v>
      </c>
      <c r="H4820" s="170"/>
      <c r="I4820" s="94">
        <f t="shared" si="246"/>
        <v>-464.16</v>
      </c>
      <c r="J4820" s="115">
        <f t="shared" si="245"/>
        <v>45716</v>
      </c>
      <c r="K4820" s="116" t="s">
        <v>1877</v>
      </c>
    </row>
    <row r="4821" spans="1:11" x14ac:dyDescent="0.15">
      <c r="A4821" s="7" t="s">
        <v>2620</v>
      </c>
      <c r="B4821" s="66">
        <v>45689</v>
      </c>
      <c r="C4821" s="113" t="s">
        <v>1922</v>
      </c>
      <c r="D4821" s="126" t="s">
        <v>2170</v>
      </c>
      <c r="E4821" s="91">
        <v>230.4</v>
      </c>
      <c r="F4821" s="91">
        <v>0</v>
      </c>
      <c r="G4821" s="92">
        <f t="shared" si="244"/>
        <v>490136.68999999802</v>
      </c>
      <c r="H4821" s="170"/>
      <c r="I4821" s="94">
        <f t="shared" si="246"/>
        <v>-230.4</v>
      </c>
      <c r="J4821" s="115">
        <f t="shared" si="245"/>
        <v>45716</v>
      </c>
      <c r="K4821" s="116" t="s">
        <v>13</v>
      </c>
    </row>
    <row r="4822" spans="1:11" x14ac:dyDescent="0.15">
      <c r="A4822" s="7" t="s">
        <v>2620</v>
      </c>
      <c r="B4822" s="66">
        <v>45689</v>
      </c>
      <c r="C4822" s="113" t="s">
        <v>2142</v>
      </c>
      <c r="D4822" s="126" t="s">
        <v>2152</v>
      </c>
      <c r="E4822" s="91">
        <v>739.2</v>
      </c>
      <c r="F4822" s="91">
        <v>0</v>
      </c>
      <c r="G4822" s="92">
        <f t="shared" si="244"/>
        <v>489397.48999999801</v>
      </c>
      <c r="H4822" s="170"/>
      <c r="I4822" s="94">
        <f t="shared" si="246"/>
        <v>-739.2</v>
      </c>
      <c r="J4822" s="115">
        <f t="shared" si="245"/>
        <v>45716</v>
      </c>
      <c r="K4822" s="116" t="s">
        <v>1874</v>
      </c>
    </row>
    <row r="4823" spans="1:11" x14ac:dyDescent="0.15">
      <c r="A4823" s="7" t="s">
        <v>2620</v>
      </c>
      <c r="B4823" s="66">
        <v>45689</v>
      </c>
      <c r="C4823" s="113" t="s">
        <v>2153</v>
      </c>
      <c r="D4823" s="126" t="s">
        <v>2154</v>
      </c>
      <c r="E4823" s="91">
        <v>1177.6199999999999</v>
      </c>
      <c r="F4823" s="91">
        <v>0</v>
      </c>
      <c r="G4823" s="92">
        <f t="shared" si="244"/>
        <v>488219.86999999802</v>
      </c>
      <c r="H4823" s="170"/>
      <c r="I4823" s="94">
        <f t="shared" si="246"/>
        <v>-1177.6199999999999</v>
      </c>
      <c r="J4823" s="115">
        <f t="shared" si="245"/>
        <v>45716</v>
      </c>
      <c r="K4823" s="116" t="s">
        <v>1873</v>
      </c>
    </row>
    <row r="4824" spans="1:11" x14ac:dyDescent="0.15">
      <c r="A4824" s="7" t="s">
        <v>2620</v>
      </c>
      <c r="B4824" s="66">
        <v>45689</v>
      </c>
      <c r="C4824" s="113" t="s">
        <v>1922</v>
      </c>
      <c r="D4824" s="126" t="s">
        <v>2155</v>
      </c>
      <c r="E4824" s="91">
        <v>379</v>
      </c>
      <c r="F4824" s="91">
        <v>0</v>
      </c>
      <c r="G4824" s="92">
        <f t="shared" si="244"/>
        <v>487840.86999999802</v>
      </c>
      <c r="H4824" s="170"/>
      <c r="I4824" s="94">
        <f t="shared" si="246"/>
        <v>-379</v>
      </c>
      <c r="J4824" s="115">
        <f t="shared" si="245"/>
        <v>45716</v>
      </c>
      <c r="K4824" s="116" t="s">
        <v>13</v>
      </c>
    </row>
    <row r="4825" spans="1:11" x14ac:dyDescent="0.15">
      <c r="A4825" s="7" t="s">
        <v>2620</v>
      </c>
      <c r="B4825" s="66">
        <v>45689</v>
      </c>
      <c r="C4825" s="113" t="s">
        <v>2153</v>
      </c>
      <c r="D4825" s="126" t="s">
        <v>2156</v>
      </c>
      <c r="E4825" s="91">
        <v>208.8</v>
      </c>
      <c r="F4825" s="91">
        <v>0</v>
      </c>
      <c r="G4825" s="92">
        <f t="shared" si="244"/>
        <v>487632.06999999803</v>
      </c>
      <c r="H4825" s="170"/>
      <c r="I4825" s="94">
        <f t="shared" si="246"/>
        <v>-208.8</v>
      </c>
      <c r="J4825" s="115">
        <f t="shared" si="245"/>
        <v>45716</v>
      </c>
      <c r="K4825" s="116" t="s">
        <v>1873</v>
      </c>
    </row>
    <row r="4826" spans="1:11" x14ac:dyDescent="0.15">
      <c r="A4826" s="7" t="s">
        <v>2620</v>
      </c>
      <c r="B4826" s="66">
        <v>45689</v>
      </c>
      <c r="C4826" s="113" t="s">
        <v>1912</v>
      </c>
      <c r="D4826" s="126" t="s">
        <v>2157</v>
      </c>
      <c r="E4826" s="91">
        <v>2400.56</v>
      </c>
      <c r="F4826" s="91">
        <v>0</v>
      </c>
      <c r="G4826" s="92">
        <f t="shared" si="244"/>
        <v>485231.50999999803</v>
      </c>
      <c r="H4826" s="170"/>
      <c r="I4826" s="94">
        <f t="shared" si="246"/>
        <v>-2400.56</v>
      </c>
      <c r="J4826" s="115">
        <f t="shared" si="245"/>
        <v>45716</v>
      </c>
      <c r="K4826" s="116" t="s">
        <v>1873</v>
      </c>
    </row>
    <row r="4827" spans="1:11" x14ac:dyDescent="0.15">
      <c r="A4827" s="7" t="s">
        <v>2620</v>
      </c>
      <c r="B4827" s="66">
        <v>45689</v>
      </c>
      <c r="C4827" s="113" t="s">
        <v>1912</v>
      </c>
      <c r="D4827" s="126" t="s">
        <v>2158</v>
      </c>
      <c r="E4827" s="91">
        <v>600</v>
      </c>
      <c r="F4827" s="91">
        <v>0</v>
      </c>
      <c r="G4827" s="92">
        <f t="shared" si="244"/>
        <v>484631.50999999803</v>
      </c>
      <c r="H4827" s="170"/>
      <c r="I4827" s="94">
        <f t="shared" si="246"/>
        <v>-600</v>
      </c>
      <c r="J4827" s="115">
        <f t="shared" si="245"/>
        <v>45716</v>
      </c>
      <c r="K4827" s="116" t="s">
        <v>1874</v>
      </c>
    </row>
    <row r="4828" spans="1:11" x14ac:dyDescent="0.15">
      <c r="A4828" s="7" t="s">
        <v>2620</v>
      </c>
      <c r="B4828" s="66">
        <v>45689</v>
      </c>
      <c r="C4828" s="113" t="s">
        <v>1912</v>
      </c>
      <c r="D4828" s="126" t="s">
        <v>2159</v>
      </c>
      <c r="E4828" s="91">
        <v>1151.4000000000001</v>
      </c>
      <c r="F4828" s="91">
        <v>0</v>
      </c>
      <c r="G4828" s="92">
        <f t="shared" si="244"/>
        <v>483480.10999999801</v>
      </c>
      <c r="H4828" s="170"/>
      <c r="I4828" s="94">
        <f t="shared" si="246"/>
        <v>-1151.4000000000001</v>
      </c>
      <c r="J4828" s="115">
        <f t="shared" si="245"/>
        <v>45716</v>
      </c>
      <c r="K4828" s="116" t="s">
        <v>1877</v>
      </c>
    </row>
    <row r="4829" spans="1:11" x14ac:dyDescent="0.15">
      <c r="A4829" s="7" t="s">
        <v>2620</v>
      </c>
      <c r="B4829" s="66">
        <v>45689</v>
      </c>
      <c r="C4829" s="113" t="s">
        <v>2160</v>
      </c>
      <c r="D4829" s="126" t="s">
        <v>2161</v>
      </c>
      <c r="E4829" s="91">
        <v>228</v>
      </c>
      <c r="F4829" s="91">
        <v>0</v>
      </c>
      <c r="G4829" s="92">
        <f t="shared" si="244"/>
        <v>483252.10999999801</v>
      </c>
      <c r="H4829" s="170"/>
      <c r="I4829" s="94">
        <f t="shared" si="246"/>
        <v>-228</v>
      </c>
      <c r="J4829" s="115">
        <f t="shared" si="245"/>
        <v>45716</v>
      </c>
      <c r="K4829" s="116" t="s">
        <v>1873</v>
      </c>
    </row>
    <row r="4830" spans="1:11" x14ac:dyDescent="0.15">
      <c r="A4830" s="7" t="s">
        <v>2620</v>
      </c>
      <c r="B4830" s="66">
        <v>45689</v>
      </c>
      <c r="C4830" s="113" t="s">
        <v>1894</v>
      </c>
      <c r="D4830" s="126" t="s">
        <v>2162</v>
      </c>
      <c r="E4830" s="91">
        <v>35281.33</v>
      </c>
      <c r="F4830" s="91">
        <v>0</v>
      </c>
      <c r="G4830" s="92">
        <f t="shared" si="244"/>
        <v>447970.77999999799</v>
      </c>
      <c r="H4830" s="170"/>
      <c r="I4830" s="94">
        <f t="shared" si="246"/>
        <v>-35281.33</v>
      </c>
      <c r="J4830" s="115">
        <f t="shared" si="245"/>
        <v>45716</v>
      </c>
      <c r="K4830" s="116" t="s">
        <v>1880</v>
      </c>
    </row>
    <row r="4831" spans="1:11" x14ac:dyDescent="0.15">
      <c r="A4831" s="7" t="s">
        <v>2620</v>
      </c>
      <c r="B4831" s="66">
        <v>45689</v>
      </c>
      <c r="C4831" s="113" t="s">
        <v>2148</v>
      </c>
      <c r="D4831" s="126" t="s">
        <v>2163</v>
      </c>
      <c r="E4831" s="91">
        <v>327.60000000000002</v>
      </c>
      <c r="F4831" s="91">
        <v>0</v>
      </c>
      <c r="G4831" s="92">
        <f t="shared" si="244"/>
        <v>447643.17999999801</v>
      </c>
      <c r="H4831" s="170"/>
      <c r="I4831" s="94">
        <f t="shared" si="246"/>
        <v>-327.60000000000002</v>
      </c>
      <c r="J4831" s="115">
        <f t="shared" si="245"/>
        <v>45716</v>
      </c>
      <c r="K4831" s="116" t="s">
        <v>1877</v>
      </c>
    </row>
    <row r="4832" spans="1:11" x14ac:dyDescent="0.15">
      <c r="A4832" s="7" t="s">
        <v>2620</v>
      </c>
      <c r="B4832" s="66">
        <v>45689</v>
      </c>
      <c r="C4832" s="113" t="s">
        <v>2148</v>
      </c>
      <c r="D4832" s="126" t="s">
        <v>2164</v>
      </c>
      <c r="E4832" s="91">
        <v>204</v>
      </c>
      <c r="F4832" s="91">
        <v>0</v>
      </c>
      <c r="G4832" s="92">
        <f t="shared" si="244"/>
        <v>447439.17999999801</v>
      </c>
      <c r="H4832" s="170"/>
      <c r="I4832" s="94">
        <f t="shared" si="246"/>
        <v>-204</v>
      </c>
      <c r="J4832" s="115">
        <f t="shared" si="245"/>
        <v>45716</v>
      </c>
      <c r="K4832" s="116" t="s">
        <v>1877</v>
      </c>
    </row>
    <row r="4833" spans="1:11" x14ac:dyDescent="0.15">
      <c r="A4833" s="7" t="s">
        <v>2624</v>
      </c>
      <c r="B4833" s="66">
        <v>45689</v>
      </c>
      <c r="C4833" s="113" t="s">
        <v>1905</v>
      </c>
      <c r="D4833" s="126" t="s">
        <v>1906</v>
      </c>
      <c r="E4833" s="91">
        <v>1082.04</v>
      </c>
      <c r="F4833" s="91">
        <v>0</v>
      </c>
      <c r="G4833" s="92">
        <f t="shared" si="244"/>
        <v>446357.13999999803</v>
      </c>
      <c r="H4833" s="170"/>
      <c r="I4833" s="94">
        <f t="shared" si="246"/>
        <v>-1082.04</v>
      </c>
      <c r="J4833" s="115">
        <f t="shared" si="245"/>
        <v>45716</v>
      </c>
      <c r="K4833" s="116" t="s">
        <v>1882</v>
      </c>
    </row>
    <row r="4834" spans="1:11" x14ac:dyDescent="0.15">
      <c r="A4834" s="7" t="s">
        <v>2624</v>
      </c>
      <c r="B4834" s="66">
        <v>45689</v>
      </c>
      <c r="C4834" s="113" t="s">
        <v>1905</v>
      </c>
      <c r="D4834" s="126" t="s">
        <v>1907</v>
      </c>
      <c r="E4834" s="91">
        <v>124.42</v>
      </c>
      <c r="F4834" s="91">
        <v>0</v>
      </c>
      <c r="G4834" s="92">
        <f t="shared" si="244"/>
        <v>446232.71999999805</v>
      </c>
      <c r="H4834" s="170"/>
      <c r="I4834" s="94">
        <f t="shared" si="246"/>
        <v>-124.42</v>
      </c>
      <c r="J4834" s="115">
        <f t="shared" si="245"/>
        <v>45716</v>
      </c>
      <c r="K4834" s="116" t="s">
        <v>1882</v>
      </c>
    </row>
    <row r="4835" spans="1:11" x14ac:dyDescent="0.15">
      <c r="A4835" s="7" t="s">
        <v>2624</v>
      </c>
      <c r="B4835" s="66">
        <v>45689</v>
      </c>
      <c r="C4835" s="113" t="s">
        <v>1905</v>
      </c>
      <c r="D4835" s="126" t="s">
        <v>1908</v>
      </c>
      <c r="E4835" s="91">
        <v>41.87</v>
      </c>
      <c r="F4835" s="91">
        <v>0</v>
      </c>
      <c r="G4835" s="92">
        <f t="shared" si="244"/>
        <v>446190.84999999806</v>
      </c>
      <c r="H4835" s="170"/>
      <c r="I4835" s="94">
        <f t="shared" si="246"/>
        <v>-41.87</v>
      </c>
      <c r="J4835" s="115">
        <f t="shared" si="245"/>
        <v>45716</v>
      </c>
      <c r="K4835" s="116" t="s">
        <v>1882</v>
      </c>
    </row>
    <row r="4836" spans="1:11" x14ac:dyDescent="0.15">
      <c r="A4836" s="7" t="s">
        <v>2619</v>
      </c>
      <c r="B4836" s="66">
        <v>45689</v>
      </c>
      <c r="C4836" s="113" t="s">
        <v>1905</v>
      </c>
      <c r="D4836" s="126" t="s">
        <v>1925</v>
      </c>
      <c r="E4836" s="91">
        <v>28.55</v>
      </c>
      <c r="F4836" s="91">
        <v>0</v>
      </c>
      <c r="G4836" s="92">
        <f t="shared" si="244"/>
        <v>446162.29999999807</v>
      </c>
      <c r="H4836" s="170"/>
      <c r="I4836" s="94">
        <f t="shared" si="246"/>
        <v>-28.55</v>
      </c>
      <c r="J4836" s="115">
        <f t="shared" si="245"/>
        <v>45716</v>
      </c>
      <c r="K4836" s="116" t="s">
        <v>1882</v>
      </c>
    </row>
    <row r="4837" spans="1:11" x14ac:dyDescent="0.15">
      <c r="A4837" s="7" t="s">
        <v>2619</v>
      </c>
      <c r="B4837" s="66">
        <v>45689</v>
      </c>
      <c r="C4837" s="113" t="s">
        <v>1905</v>
      </c>
      <c r="D4837" s="126" t="s">
        <v>1926</v>
      </c>
      <c r="E4837" s="91">
        <v>247.55</v>
      </c>
      <c r="F4837" s="91">
        <v>0</v>
      </c>
      <c r="G4837" s="92">
        <f t="shared" si="244"/>
        <v>445914.74999999808</v>
      </c>
      <c r="H4837" s="170"/>
      <c r="I4837" s="94">
        <f t="shared" si="246"/>
        <v>-247.55</v>
      </c>
      <c r="J4837" s="115">
        <f t="shared" si="245"/>
        <v>45716</v>
      </c>
      <c r="K4837" s="116" t="s">
        <v>1882</v>
      </c>
    </row>
    <row r="4838" spans="1:11" x14ac:dyDescent="0.15">
      <c r="A4838" s="7" t="s">
        <v>2619</v>
      </c>
      <c r="B4838" s="66">
        <v>45689</v>
      </c>
      <c r="C4838" s="113" t="s">
        <v>1905</v>
      </c>
      <c r="D4838" s="126" t="s">
        <v>1930</v>
      </c>
      <c r="E4838" s="91">
        <v>39.46</v>
      </c>
      <c r="F4838" s="91">
        <v>0</v>
      </c>
      <c r="G4838" s="92">
        <f t="shared" si="244"/>
        <v>445875.28999999806</v>
      </c>
      <c r="H4838" s="170"/>
      <c r="I4838" s="94">
        <f t="shared" si="246"/>
        <v>-39.46</v>
      </c>
      <c r="J4838" s="115">
        <f t="shared" si="245"/>
        <v>45716</v>
      </c>
      <c r="K4838" s="116" t="s">
        <v>1882</v>
      </c>
    </row>
    <row r="4839" spans="1:11" x14ac:dyDescent="0.15">
      <c r="A4839" s="7" t="s">
        <v>2619</v>
      </c>
      <c r="B4839" s="66">
        <v>45689</v>
      </c>
      <c r="C4839" s="113" t="s">
        <v>1928</v>
      </c>
      <c r="D4839" s="126" t="s">
        <v>1929</v>
      </c>
      <c r="E4839" s="91">
        <v>28.95</v>
      </c>
      <c r="F4839" s="91">
        <v>0</v>
      </c>
      <c r="G4839" s="92">
        <f t="shared" si="244"/>
        <v>445846.33999999805</v>
      </c>
      <c r="H4839" s="170"/>
      <c r="I4839" s="94">
        <f t="shared" si="246"/>
        <v>-28.95</v>
      </c>
      <c r="J4839" s="115">
        <f t="shared" si="245"/>
        <v>45716</v>
      </c>
      <c r="K4839" s="116" t="s">
        <v>1882</v>
      </c>
    </row>
    <row r="4840" spans="1:11" x14ac:dyDescent="0.15">
      <c r="A4840" s="7" t="s">
        <v>2619</v>
      </c>
      <c r="B4840" s="66">
        <v>45689</v>
      </c>
      <c r="C4840" s="113" t="s">
        <v>1892</v>
      </c>
      <c r="D4840" s="126" t="s">
        <v>1927</v>
      </c>
      <c r="E4840" s="91">
        <v>1660.56</v>
      </c>
      <c r="F4840" s="91">
        <v>0</v>
      </c>
      <c r="G4840" s="92">
        <f t="shared" ref="G4840:G4903" si="247">G4839+F4840-E4840</f>
        <v>444185.77999999805</v>
      </c>
      <c r="H4840" s="170"/>
      <c r="I4840" s="94">
        <f t="shared" si="246"/>
        <v>-1660.56</v>
      </c>
      <c r="J4840" s="115">
        <f t="shared" ref="J4840:J4903" si="248">EOMONTH(B4840,0)</f>
        <v>45716</v>
      </c>
      <c r="K4840" s="116" t="s">
        <v>1878</v>
      </c>
    </row>
    <row r="4841" spans="1:11" x14ac:dyDescent="0.15">
      <c r="A4841" s="7" t="s">
        <v>2619</v>
      </c>
      <c r="B4841" s="66">
        <v>45689</v>
      </c>
      <c r="C4841" s="113" t="s">
        <v>1892</v>
      </c>
      <c r="D4841" s="126" t="s">
        <v>1932</v>
      </c>
      <c r="E4841" s="91">
        <v>38033.01</v>
      </c>
      <c r="F4841" s="91">
        <v>0</v>
      </c>
      <c r="G4841" s="92">
        <f t="shared" si="247"/>
        <v>406152.76999999804</v>
      </c>
      <c r="H4841" s="170"/>
      <c r="I4841" s="94">
        <f t="shared" si="246"/>
        <v>-38033.01</v>
      </c>
      <c r="J4841" s="115">
        <f t="shared" si="248"/>
        <v>45716</v>
      </c>
      <c r="K4841" s="116" t="s">
        <v>1878</v>
      </c>
    </row>
    <row r="4842" spans="1:11" x14ac:dyDescent="0.15">
      <c r="A4842" s="7" t="s">
        <v>2619</v>
      </c>
      <c r="B4842" s="66">
        <v>45689</v>
      </c>
      <c r="C4842" s="113" t="s">
        <v>1928</v>
      </c>
      <c r="D4842" s="126" t="s">
        <v>1933</v>
      </c>
      <c r="E4842" s="91">
        <v>17.5</v>
      </c>
      <c r="F4842" s="91">
        <v>0</v>
      </c>
      <c r="G4842" s="92">
        <f t="shared" si="247"/>
        <v>406135.26999999804</v>
      </c>
      <c r="H4842" s="170"/>
      <c r="I4842" s="94">
        <f t="shared" si="246"/>
        <v>-17.5</v>
      </c>
      <c r="J4842" s="115">
        <f t="shared" si="248"/>
        <v>45716</v>
      </c>
      <c r="K4842" s="116" t="s">
        <v>1882</v>
      </c>
    </row>
    <row r="4843" spans="1:11" x14ac:dyDescent="0.15">
      <c r="A4843" s="7" t="s">
        <v>2619</v>
      </c>
      <c r="B4843" s="66">
        <v>45689</v>
      </c>
      <c r="C4843" s="113" t="s">
        <v>1905</v>
      </c>
      <c r="D4843" s="126" t="s">
        <v>1934</v>
      </c>
      <c r="E4843" s="91">
        <v>711.13</v>
      </c>
      <c r="F4843" s="91">
        <v>0</v>
      </c>
      <c r="G4843" s="92">
        <f t="shared" si="247"/>
        <v>405424.13999999803</v>
      </c>
      <c r="H4843" s="170"/>
      <c r="I4843" s="94">
        <f t="shared" si="246"/>
        <v>-711.13</v>
      </c>
      <c r="J4843" s="115">
        <f t="shared" si="248"/>
        <v>45716</v>
      </c>
      <c r="K4843" s="116" t="s">
        <v>1882</v>
      </c>
    </row>
    <row r="4844" spans="1:11" x14ac:dyDescent="0.15">
      <c r="A4844" s="7" t="s">
        <v>2619</v>
      </c>
      <c r="B4844" s="66">
        <v>45689</v>
      </c>
      <c r="C4844" s="113" t="s">
        <v>1905</v>
      </c>
      <c r="D4844" s="126" t="s">
        <v>1935</v>
      </c>
      <c r="E4844" s="91">
        <v>23.81</v>
      </c>
      <c r="F4844" s="91">
        <v>0</v>
      </c>
      <c r="G4844" s="92">
        <f t="shared" si="247"/>
        <v>405400.32999999804</v>
      </c>
      <c r="H4844" s="170"/>
      <c r="I4844" s="94">
        <f t="shared" si="246"/>
        <v>-23.81</v>
      </c>
      <c r="J4844" s="115">
        <f t="shared" si="248"/>
        <v>45716</v>
      </c>
      <c r="K4844" s="116" t="s">
        <v>1882</v>
      </c>
    </row>
    <row r="4845" spans="1:11" x14ac:dyDescent="0.15">
      <c r="A4845" s="7" t="s">
        <v>2619</v>
      </c>
      <c r="B4845" s="66">
        <v>45689</v>
      </c>
      <c r="C4845" s="113" t="s">
        <v>1905</v>
      </c>
      <c r="D4845" s="126" t="s">
        <v>1943</v>
      </c>
      <c r="E4845" s="91">
        <v>193.49</v>
      </c>
      <c r="F4845" s="91">
        <v>0</v>
      </c>
      <c r="G4845" s="92">
        <f t="shared" si="247"/>
        <v>405206.83999999805</v>
      </c>
      <c r="H4845" s="170"/>
      <c r="I4845" s="94">
        <f t="shared" si="246"/>
        <v>-193.49</v>
      </c>
      <c r="J4845" s="115">
        <f t="shared" si="248"/>
        <v>45716</v>
      </c>
      <c r="K4845" s="116" t="s">
        <v>1882</v>
      </c>
    </row>
    <row r="4846" spans="1:11" x14ac:dyDescent="0.15">
      <c r="A4846" s="7" t="s">
        <v>2619</v>
      </c>
      <c r="B4846" s="66">
        <v>45689</v>
      </c>
      <c r="C4846" s="113" t="s">
        <v>1905</v>
      </c>
      <c r="D4846" s="126" t="s">
        <v>1936</v>
      </c>
      <c r="E4846" s="91">
        <v>169.79</v>
      </c>
      <c r="F4846" s="91">
        <v>0</v>
      </c>
      <c r="G4846" s="92">
        <f t="shared" si="247"/>
        <v>405037.04999999807</v>
      </c>
      <c r="H4846" s="170"/>
      <c r="I4846" s="94">
        <f t="shared" si="246"/>
        <v>-169.79</v>
      </c>
      <c r="J4846" s="115">
        <f t="shared" si="248"/>
        <v>45716</v>
      </c>
      <c r="K4846" s="116" t="s">
        <v>1882</v>
      </c>
    </row>
    <row r="4847" spans="1:11" x14ac:dyDescent="0.15">
      <c r="A4847" s="7" t="s">
        <v>2619</v>
      </c>
      <c r="B4847" s="66">
        <v>45689</v>
      </c>
      <c r="C4847" s="113" t="s">
        <v>1905</v>
      </c>
      <c r="D4847" s="126" t="s">
        <v>1937</v>
      </c>
      <c r="E4847" s="91">
        <v>47.94</v>
      </c>
      <c r="F4847" s="91">
        <v>0</v>
      </c>
      <c r="G4847" s="92">
        <f t="shared" si="247"/>
        <v>404989.10999999807</v>
      </c>
      <c r="H4847" s="170"/>
      <c r="I4847" s="94">
        <f t="shared" si="246"/>
        <v>-47.94</v>
      </c>
      <c r="J4847" s="115">
        <f t="shared" si="248"/>
        <v>45716</v>
      </c>
      <c r="K4847" s="116" t="s">
        <v>1882</v>
      </c>
    </row>
    <row r="4848" spans="1:11" x14ac:dyDescent="0.15">
      <c r="A4848" s="7" t="s">
        <v>2619</v>
      </c>
      <c r="B4848" s="66">
        <v>45689</v>
      </c>
      <c r="C4848" s="113" t="s">
        <v>1892</v>
      </c>
      <c r="D4848" s="126" t="s">
        <v>1931</v>
      </c>
      <c r="E4848" s="91">
        <v>766</v>
      </c>
      <c r="F4848" s="91">
        <v>0</v>
      </c>
      <c r="G4848" s="92">
        <f t="shared" si="247"/>
        <v>404223.10999999807</v>
      </c>
      <c r="H4848" s="170"/>
      <c r="I4848" s="94">
        <f t="shared" si="246"/>
        <v>-766</v>
      </c>
      <c r="J4848" s="115">
        <f t="shared" si="248"/>
        <v>45716</v>
      </c>
      <c r="K4848" s="116" t="s">
        <v>1878</v>
      </c>
    </row>
    <row r="4849" spans="1:11" x14ac:dyDescent="0.15">
      <c r="A4849" s="7" t="s">
        <v>2619</v>
      </c>
      <c r="B4849" s="66">
        <v>45689</v>
      </c>
      <c r="C4849" s="113" t="s">
        <v>1892</v>
      </c>
      <c r="D4849" s="126" t="s">
        <v>1938</v>
      </c>
      <c r="E4849" s="91">
        <v>582</v>
      </c>
      <c r="F4849" s="91">
        <v>0</v>
      </c>
      <c r="G4849" s="92">
        <f t="shared" si="247"/>
        <v>403641.10999999807</v>
      </c>
      <c r="H4849" s="170"/>
      <c r="I4849" s="94">
        <f t="shared" si="246"/>
        <v>-582</v>
      </c>
      <c r="J4849" s="115">
        <f t="shared" si="248"/>
        <v>45716</v>
      </c>
      <c r="K4849" s="116" t="s">
        <v>1878</v>
      </c>
    </row>
    <row r="4850" spans="1:11" x14ac:dyDescent="0.15">
      <c r="A4850" s="7" t="s">
        <v>2619</v>
      </c>
      <c r="B4850" s="66">
        <v>45689</v>
      </c>
      <c r="C4850" s="113" t="s">
        <v>1939</v>
      </c>
      <c r="D4850" s="126" t="s">
        <v>1940</v>
      </c>
      <c r="E4850" s="91">
        <v>17.190000000000001</v>
      </c>
      <c r="F4850" s="91">
        <v>0</v>
      </c>
      <c r="G4850" s="92">
        <f t="shared" si="247"/>
        <v>403623.91999999806</v>
      </c>
      <c r="H4850" s="170"/>
      <c r="I4850" s="94">
        <f t="shared" si="246"/>
        <v>-17.190000000000001</v>
      </c>
      <c r="J4850" s="115">
        <f t="shared" si="248"/>
        <v>45716</v>
      </c>
      <c r="K4850" s="116" t="s">
        <v>1882</v>
      </c>
    </row>
    <row r="4851" spans="1:11" x14ac:dyDescent="0.15">
      <c r="A4851" s="7" t="s">
        <v>2619</v>
      </c>
      <c r="B4851" s="66">
        <v>45689</v>
      </c>
      <c r="C4851" s="113" t="s">
        <v>1892</v>
      </c>
      <c r="D4851" s="126" t="s">
        <v>1955</v>
      </c>
      <c r="E4851" s="91">
        <v>1227.67</v>
      </c>
      <c r="F4851" s="91">
        <v>0</v>
      </c>
      <c r="G4851" s="92">
        <f t="shared" si="247"/>
        <v>402396.24999999808</v>
      </c>
      <c r="H4851" s="170"/>
      <c r="I4851" s="94">
        <f t="shared" si="246"/>
        <v>-1227.67</v>
      </c>
      <c r="J4851" s="115">
        <f t="shared" si="248"/>
        <v>45716</v>
      </c>
      <c r="K4851" s="116" t="s">
        <v>1878</v>
      </c>
    </row>
    <row r="4852" spans="1:11" x14ac:dyDescent="0.15">
      <c r="A4852" s="7" t="s">
        <v>2619</v>
      </c>
      <c r="B4852" s="66">
        <v>45689</v>
      </c>
      <c r="C4852" s="113" t="s">
        <v>1928</v>
      </c>
      <c r="D4852" s="126" t="s">
        <v>1941</v>
      </c>
      <c r="E4852" s="91">
        <v>12.97</v>
      </c>
      <c r="F4852" s="91">
        <v>0</v>
      </c>
      <c r="G4852" s="92">
        <f t="shared" si="247"/>
        <v>402383.27999999811</v>
      </c>
      <c r="H4852" s="170"/>
      <c r="I4852" s="94">
        <f t="shared" si="246"/>
        <v>-12.97</v>
      </c>
      <c r="J4852" s="115">
        <f t="shared" si="248"/>
        <v>45716</v>
      </c>
      <c r="K4852" s="116" t="s">
        <v>1882</v>
      </c>
    </row>
    <row r="4853" spans="1:11" x14ac:dyDescent="0.15">
      <c r="A4853" s="7" t="s">
        <v>2619</v>
      </c>
      <c r="B4853" s="66">
        <v>45689</v>
      </c>
      <c r="C4853" s="113" t="s">
        <v>1905</v>
      </c>
      <c r="D4853" s="126" t="s">
        <v>1942</v>
      </c>
      <c r="E4853" s="91">
        <v>29.01</v>
      </c>
      <c r="F4853" s="91">
        <v>0</v>
      </c>
      <c r="G4853" s="92">
        <f t="shared" si="247"/>
        <v>402354.2699999981</v>
      </c>
      <c r="H4853" s="170"/>
      <c r="I4853" s="94">
        <f t="shared" si="246"/>
        <v>-29.01</v>
      </c>
      <c r="J4853" s="115">
        <f t="shared" si="248"/>
        <v>45716</v>
      </c>
      <c r="K4853" s="116" t="s">
        <v>1882</v>
      </c>
    </row>
    <row r="4854" spans="1:11" x14ac:dyDescent="0.15">
      <c r="A4854" s="7" t="s">
        <v>2619</v>
      </c>
      <c r="B4854" s="66">
        <v>45689</v>
      </c>
      <c r="C4854" s="113" t="s">
        <v>1905</v>
      </c>
      <c r="D4854" s="126" t="s">
        <v>1944</v>
      </c>
      <c r="E4854" s="91">
        <v>190.53</v>
      </c>
      <c r="F4854" s="91">
        <v>0</v>
      </c>
      <c r="G4854" s="92">
        <f t="shared" si="247"/>
        <v>402163.73999999807</v>
      </c>
      <c r="H4854" s="170"/>
      <c r="I4854" s="94">
        <f t="shared" si="246"/>
        <v>-190.53</v>
      </c>
      <c r="J4854" s="115">
        <f t="shared" si="248"/>
        <v>45716</v>
      </c>
      <c r="K4854" s="116" t="s">
        <v>1882</v>
      </c>
    </row>
    <row r="4855" spans="1:11" x14ac:dyDescent="0.15">
      <c r="A4855" s="7" t="s">
        <v>2619</v>
      </c>
      <c r="B4855" s="66">
        <v>45689</v>
      </c>
      <c r="C4855" s="113" t="s">
        <v>1905</v>
      </c>
      <c r="D4855" s="126" t="s">
        <v>1945</v>
      </c>
      <c r="E4855" s="91">
        <v>24.11</v>
      </c>
      <c r="F4855" s="91">
        <v>0</v>
      </c>
      <c r="G4855" s="92">
        <f t="shared" si="247"/>
        <v>402139.62999999808</v>
      </c>
      <c r="H4855" s="170"/>
      <c r="I4855" s="94">
        <f t="shared" si="246"/>
        <v>-24.11</v>
      </c>
      <c r="J4855" s="115">
        <f t="shared" si="248"/>
        <v>45716</v>
      </c>
      <c r="K4855" s="116" t="s">
        <v>1882</v>
      </c>
    </row>
    <row r="4856" spans="1:11" x14ac:dyDescent="0.15">
      <c r="A4856" s="7" t="s">
        <v>2619</v>
      </c>
      <c r="B4856" s="66">
        <v>45689</v>
      </c>
      <c r="C4856" s="113" t="s">
        <v>1905</v>
      </c>
      <c r="D4856" s="126" t="s">
        <v>1946</v>
      </c>
      <c r="E4856" s="91">
        <v>21.83</v>
      </c>
      <c r="F4856" s="91">
        <v>0</v>
      </c>
      <c r="G4856" s="92">
        <f t="shared" si="247"/>
        <v>402117.79999999807</v>
      </c>
      <c r="H4856" s="170"/>
      <c r="I4856" s="94">
        <f t="shared" si="246"/>
        <v>-21.83</v>
      </c>
      <c r="J4856" s="115">
        <f t="shared" si="248"/>
        <v>45716</v>
      </c>
      <c r="K4856" s="116" t="s">
        <v>1882</v>
      </c>
    </row>
    <row r="4857" spans="1:11" x14ac:dyDescent="0.15">
      <c r="A4857" s="7" t="s">
        <v>2619</v>
      </c>
      <c r="B4857" s="66">
        <v>45689</v>
      </c>
      <c r="C4857" s="113" t="s">
        <v>1905</v>
      </c>
      <c r="D4857" s="126" t="s">
        <v>1947</v>
      </c>
      <c r="E4857" s="91">
        <v>1046.21</v>
      </c>
      <c r="F4857" s="91">
        <v>0</v>
      </c>
      <c r="G4857" s="92">
        <f t="shared" si="247"/>
        <v>401071.58999999805</v>
      </c>
      <c r="H4857" s="170"/>
      <c r="I4857" s="94">
        <f t="shared" si="246"/>
        <v>-1046.21</v>
      </c>
      <c r="J4857" s="115">
        <f t="shared" si="248"/>
        <v>45716</v>
      </c>
      <c r="K4857" s="116" t="s">
        <v>1882</v>
      </c>
    </row>
    <row r="4858" spans="1:11" x14ac:dyDescent="0.15">
      <c r="A4858" s="7" t="s">
        <v>2619</v>
      </c>
      <c r="B4858" s="66">
        <v>45689</v>
      </c>
      <c r="C4858" s="113" t="s">
        <v>1905</v>
      </c>
      <c r="D4858" s="126" t="s">
        <v>1948</v>
      </c>
      <c r="E4858" s="91">
        <v>450.16</v>
      </c>
      <c r="F4858" s="91">
        <v>0</v>
      </c>
      <c r="G4858" s="92">
        <f t="shared" si="247"/>
        <v>400621.42999999807</v>
      </c>
      <c r="H4858" s="170"/>
      <c r="I4858" s="94">
        <f t="shared" si="246"/>
        <v>-450.16</v>
      </c>
      <c r="J4858" s="115">
        <f t="shared" si="248"/>
        <v>45716</v>
      </c>
      <c r="K4858" s="116" t="s">
        <v>1882</v>
      </c>
    </row>
    <row r="4859" spans="1:11" x14ac:dyDescent="0.15">
      <c r="A4859" s="7" t="s">
        <v>2619</v>
      </c>
      <c r="B4859" s="66">
        <v>45689</v>
      </c>
      <c r="C4859" s="113" t="s">
        <v>1905</v>
      </c>
      <c r="D4859" s="126" t="s">
        <v>1956</v>
      </c>
      <c r="E4859" s="91">
        <v>196.76</v>
      </c>
      <c r="F4859" s="91">
        <v>0</v>
      </c>
      <c r="G4859" s="92">
        <f t="shared" si="247"/>
        <v>400424.66999999806</v>
      </c>
      <c r="H4859" s="170"/>
      <c r="I4859" s="94">
        <f t="shared" si="246"/>
        <v>-196.76</v>
      </c>
      <c r="J4859" s="115">
        <f t="shared" si="248"/>
        <v>45716</v>
      </c>
      <c r="K4859" s="116" t="s">
        <v>1882</v>
      </c>
    </row>
    <row r="4860" spans="1:11" x14ac:dyDescent="0.15">
      <c r="A4860" s="7" t="s">
        <v>2619</v>
      </c>
      <c r="B4860" s="66">
        <v>45689</v>
      </c>
      <c r="C4860" s="113" t="s">
        <v>1892</v>
      </c>
      <c r="D4860" s="126" t="s">
        <v>1949</v>
      </c>
      <c r="E4860" s="91">
        <v>564</v>
      </c>
      <c r="F4860" s="91">
        <v>0</v>
      </c>
      <c r="G4860" s="92">
        <f t="shared" si="247"/>
        <v>399860.66999999806</v>
      </c>
      <c r="H4860" s="170"/>
      <c r="I4860" s="94">
        <f t="shared" si="246"/>
        <v>-564</v>
      </c>
      <c r="J4860" s="115">
        <f t="shared" si="248"/>
        <v>45716</v>
      </c>
      <c r="K4860" s="116" t="s">
        <v>1878</v>
      </c>
    </row>
    <row r="4861" spans="1:11" x14ac:dyDescent="0.15">
      <c r="A4861" s="7" t="s">
        <v>2619</v>
      </c>
      <c r="B4861" s="66">
        <v>45689</v>
      </c>
      <c r="C4861" s="113" t="s">
        <v>1950</v>
      </c>
      <c r="D4861" s="126"/>
      <c r="E4861" s="91">
        <v>33.450000000000003</v>
      </c>
      <c r="F4861" s="91">
        <v>0</v>
      </c>
      <c r="G4861" s="92">
        <f t="shared" si="247"/>
        <v>399827.21999999805</v>
      </c>
      <c r="H4861" s="170"/>
      <c r="I4861" s="94">
        <f t="shared" si="246"/>
        <v>-33.450000000000003</v>
      </c>
      <c r="J4861" s="115">
        <f t="shared" si="248"/>
        <v>45716</v>
      </c>
      <c r="K4861" s="116" t="s">
        <v>1878</v>
      </c>
    </row>
    <row r="4862" spans="1:11" x14ac:dyDescent="0.15">
      <c r="A4862" s="7" t="s">
        <v>2619</v>
      </c>
      <c r="B4862" s="66">
        <v>45689</v>
      </c>
      <c r="C4862" s="113" t="s">
        <v>1892</v>
      </c>
      <c r="D4862" s="126" t="s">
        <v>1951</v>
      </c>
      <c r="E4862" s="91">
        <v>212.55</v>
      </c>
      <c r="F4862" s="91">
        <v>0</v>
      </c>
      <c r="G4862" s="92">
        <f t="shared" si="247"/>
        <v>399614.66999999806</v>
      </c>
      <c r="H4862" s="170"/>
      <c r="I4862" s="94">
        <f t="shared" si="246"/>
        <v>-212.55</v>
      </c>
      <c r="J4862" s="115">
        <f t="shared" si="248"/>
        <v>45716</v>
      </c>
      <c r="K4862" s="116" t="s">
        <v>1878</v>
      </c>
    </row>
    <row r="4863" spans="1:11" x14ac:dyDescent="0.15">
      <c r="A4863" s="7" t="s">
        <v>2619</v>
      </c>
      <c r="B4863" s="66">
        <v>45689</v>
      </c>
      <c r="C4863" s="113" t="s">
        <v>1892</v>
      </c>
      <c r="D4863" s="126" t="s">
        <v>1952</v>
      </c>
      <c r="E4863" s="91">
        <v>1810</v>
      </c>
      <c r="F4863" s="91">
        <v>0</v>
      </c>
      <c r="G4863" s="92">
        <f t="shared" si="247"/>
        <v>397804.66999999806</v>
      </c>
      <c r="H4863" s="170"/>
      <c r="I4863" s="94">
        <f t="shared" si="246"/>
        <v>-1810</v>
      </c>
      <c r="J4863" s="115">
        <f t="shared" si="248"/>
        <v>45716</v>
      </c>
      <c r="K4863" s="116" t="s">
        <v>1878</v>
      </c>
    </row>
    <row r="4864" spans="1:11" x14ac:dyDescent="0.15">
      <c r="A4864" s="7" t="s">
        <v>2619</v>
      </c>
      <c r="B4864" s="66">
        <v>45689</v>
      </c>
      <c r="C4864" s="113" t="s">
        <v>1892</v>
      </c>
      <c r="D4864" s="126" t="s">
        <v>1958</v>
      </c>
      <c r="E4864" s="91">
        <v>727</v>
      </c>
      <c r="F4864" s="91">
        <v>0</v>
      </c>
      <c r="G4864" s="92">
        <f t="shared" si="247"/>
        <v>397077.66999999806</v>
      </c>
      <c r="H4864" s="170"/>
      <c r="I4864" s="94">
        <f t="shared" si="246"/>
        <v>-727</v>
      </c>
      <c r="J4864" s="115">
        <f t="shared" si="248"/>
        <v>45716</v>
      </c>
      <c r="K4864" s="116" t="s">
        <v>1878</v>
      </c>
    </row>
    <row r="4865" spans="1:11" x14ac:dyDescent="0.15">
      <c r="A4865" s="7" t="s">
        <v>2619</v>
      </c>
      <c r="B4865" s="66">
        <v>45689</v>
      </c>
      <c r="C4865" s="113" t="s">
        <v>1892</v>
      </c>
      <c r="D4865" s="126" t="s">
        <v>1953</v>
      </c>
      <c r="E4865" s="91">
        <v>133</v>
      </c>
      <c r="F4865" s="91">
        <v>0</v>
      </c>
      <c r="G4865" s="92">
        <f t="shared" si="247"/>
        <v>396944.66999999806</v>
      </c>
      <c r="H4865" s="170"/>
      <c r="I4865" s="94">
        <f t="shared" si="246"/>
        <v>-133</v>
      </c>
      <c r="J4865" s="115">
        <f t="shared" si="248"/>
        <v>45716</v>
      </c>
      <c r="K4865" s="116" t="s">
        <v>1878</v>
      </c>
    </row>
    <row r="4866" spans="1:11" x14ac:dyDescent="0.15">
      <c r="A4866" s="7" t="s">
        <v>2619</v>
      </c>
      <c r="B4866" s="66">
        <v>45689</v>
      </c>
      <c r="C4866" s="113" t="s">
        <v>1892</v>
      </c>
      <c r="D4866" s="126" t="s">
        <v>1954</v>
      </c>
      <c r="E4866" s="91">
        <v>122</v>
      </c>
      <c r="F4866" s="91">
        <v>0</v>
      </c>
      <c r="G4866" s="92">
        <f t="shared" si="247"/>
        <v>396822.66999999806</v>
      </c>
      <c r="H4866" s="170"/>
      <c r="I4866" s="94">
        <f t="shared" si="246"/>
        <v>-122</v>
      </c>
      <c r="J4866" s="115">
        <f t="shared" si="248"/>
        <v>45716</v>
      </c>
      <c r="K4866" s="116" t="s">
        <v>1878</v>
      </c>
    </row>
    <row r="4867" spans="1:11" x14ac:dyDescent="0.15">
      <c r="A4867" s="7" t="s">
        <v>2619</v>
      </c>
      <c r="B4867" s="66">
        <v>45689</v>
      </c>
      <c r="C4867" s="113" t="s">
        <v>1892</v>
      </c>
      <c r="D4867" s="126" t="s">
        <v>1959</v>
      </c>
      <c r="E4867" s="91">
        <v>1640</v>
      </c>
      <c r="F4867" s="91">
        <v>0</v>
      </c>
      <c r="G4867" s="92">
        <f t="shared" si="247"/>
        <v>395182.66999999806</v>
      </c>
      <c r="H4867" s="170"/>
      <c r="I4867" s="94">
        <f t="shared" si="246"/>
        <v>-1640</v>
      </c>
      <c r="J4867" s="115">
        <f t="shared" si="248"/>
        <v>45716</v>
      </c>
      <c r="K4867" s="116" t="s">
        <v>1878</v>
      </c>
    </row>
    <row r="4868" spans="1:11" x14ac:dyDescent="0.15">
      <c r="A4868" s="7" t="s">
        <v>2619</v>
      </c>
      <c r="B4868" s="66">
        <v>45689</v>
      </c>
      <c r="C4868" s="113" t="s">
        <v>1960</v>
      </c>
      <c r="D4868" s="126" t="s">
        <v>1961</v>
      </c>
      <c r="E4868" s="91">
        <v>1200</v>
      </c>
      <c r="F4868" s="91">
        <v>0</v>
      </c>
      <c r="G4868" s="92">
        <f t="shared" si="247"/>
        <v>393982.66999999806</v>
      </c>
      <c r="H4868" s="170"/>
      <c r="I4868" s="94">
        <f t="shared" si="246"/>
        <v>-1200</v>
      </c>
      <c r="J4868" s="115">
        <f t="shared" si="248"/>
        <v>45716</v>
      </c>
      <c r="K4868" s="116" t="s">
        <v>13</v>
      </c>
    </row>
    <row r="4869" spans="1:11" x14ac:dyDescent="0.15">
      <c r="A4869" s="7" t="s">
        <v>2619</v>
      </c>
      <c r="B4869" s="66">
        <v>45689</v>
      </c>
      <c r="C4869" s="113" t="s">
        <v>1892</v>
      </c>
      <c r="D4869" s="126" t="s">
        <v>1957</v>
      </c>
      <c r="E4869" s="91">
        <v>565</v>
      </c>
      <c r="F4869" s="91">
        <v>0</v>
      </c>
      <c r="G4869" s="92">
        <f t="shared" si="247"/>
        <v>393417.66999999806</v>
      </c>
      <c r="H4869" s="170"/>
      <c r="I4869" s="94">
        <f t="shared" si="246"/>
        <v>-565</v>
      </c>
      <c r="J4869" s="115">
        <f t="shared" si="248"/>
        <v>45716</v>
      </c>
      <c r="K4869" s="116" t="s">
        <v>1878</v>
      </c>
    </row>
    <row r="4870" spans="1:11" x14ac:dyDescent="0.15">
      <c r="A4870" s="7" t="s">
        <v>2619</v>
      </c>
      <c r="B4870" s="66">
        <v>45692</v>
      </c>
      <c r="C4870" s="113" t="s">
        <v>1962</v>
      </c>
      <c r="D4870" s="126" t="s">
        <v>1963</v>
      </c>
      <c r="E4870" s="91">
        <v>0</v>
      </c>
      <c r="F4870" s="91">
        <v>2400</v>
      </c>
      <c r="G4870" s="92">
        <f t="shared" si="247"/>
        <v>395817.66999999806</v>
      </c>
      <c r="H4870" s="170"/>
      <c r="I4870" s="94">
        <f t="shared" si="246"/>
        <v>2400</v>
      </c>
      <c r="J4870" s="115">
        <f t="shared" si="248"/>
        <v>45716</v>
      </c>
      <c r="K4870" s="116" t="s">
        <v>1866</v>
      </c>
    </row>
    <row r="4871" spans="1:11" x14ac:dyDescent="0.15">
      <c r="A4871" s="7" t="s">
        <v>2619</v>
      </c>
      <c r="B4871" s="66">
        <v>45692</v>
      </c>
      <c r="C4871" s="113" t="s">
        <v>1964</v>
      </c>
      <c r="D4871" s="126" t="s">
        <v>1965</v>
      </c>
      <c r="E4871" s="91">
        <v>0</v>
      </c>
      <c r="F4871" s="91">
        <v>2250</v>
      </c>
      <c r="G4871" s="92">
        <f t="shared" si="247"/>
        <v>398067.66999999806</v>
      </c>
      <c r="H4871" s="170"/>
      <c r="I4871" s="94">
        <f t="shared" ref="I4871:I4934" si="249">-E4871+F4871</f>
        <v>2250</v>
      </c>
      <c r="J4871" s="115">
        <f t="shared" si="248"/>
        <v>45716</v>
      </c>
      <c r="K4871" s="116" t="s">
        <v>1866</v>
      </c>
    </row>
    <row r="4872" spans="1:11" x14ac:dyDescent="0.15">
      <c r="A4872" s="7" t="s">
        <v>2619</v>
      </c>
      <c r="B4872" s="66">
        <v>45692</v>
      </c>
      <c r="C4872" s="113" t="s">
        <v>1966</v>
      </c>
      <c r="D4872" s="126" t="s">
        <v>1967</v>
      </c>
      <c r="E4872" s="91">
        <v>0</v>
      </c>
      <c r="F4872" s="91">
        <v>2500</v>
      </c>
      <c r="G4872" s="92">
        <f t="shared" si="247"/>
        <v>400567.66999999806</v>
      </c>
      <c r="H4872" s="170"/>
      <c r="I4872" s="94">
        <f t="shared" si="249"/>
        <v>2500</v>
      </c>
      <c r="J4872" s="115">
        <f t="shared" si="248"/>
        <v>45716</v>
      </c>
      <c r="K4872" s="116" t="s">
        <v>1866</v>
      </c>
    </row>
    <row r="4873" spans="1:11" x14ac:dyDescent="0.15">
      <c r="A4873" s="7" t="s">
        <v>2619</v>
      </c>
      <c r="B4873" s="66">
        <v>45692</v>
      </c>
      <c r="C4873" s="113" t="s">
        <v>1968</v>
      </c>
      <c r="D4873" s="126" t="s">
        <v>1969</v>
      </c>
      <c r="E4873" s="91">
        <v>0</v>
      </c>
      <c r="F4873" s="91">
        <v>1600</v>
      </c>
      <c r="G4873" s="92">
        <f t="shared" si="247"/>
        <v>402167.66999999806</v>
      </c>
      <c r="H4873" s="170"/>
      <c r="I4873" s="94">
        <f t="shared" si="249"/>
        <v>1600</v>
      </c>
      <c r="J4873" s="115">
        <f t="shared" si="248"/>
        <v>45716</v>
      </c>
      <c r="K4873" s="116" t="s">
        <v>1866</v>
      </c>
    </row>
    <row r="4874" spans="1:11" x14ac:dyDescent="0.15">
      <c r="A4874" s="7" t="s">
        <v>2619</v>
      </c>
      <c r="B4874" s="66">
        <v>45692</v>
      </c>
      <c r="C4874" s="113" t="s">
        <v>1970</v>
      </c>
      <c r="D4874" s="126" t="s">
        <v>1971</v>
      </c>
      <c r="E4874" s="91">
        <v>0</v>
      </c>
      <c r="F4874" s="91">
        <v>1860</v>
      </c>
      <c r="G4874" s="92">
        <f t="shared" si="247"/>
        <v>404027.66999999806</v>
      </c>
      <c r="H4874" s="170"/>
      <c r="I4874" s="94">
        <f t="shared" si="249"/>
        <v>1860</v>
      </c>
      <c r="J4874" s="115">
        <f t="shared" si="248"/>
        <v>45716</v>
      </c>
      <c r="K4874" s="116" t="s">
        <v>1866</v>
      </c>
    </row>
    <row r="4875" spans="1:11" x14ac:dyDescent="0.15">
      <c r="A4875" s="7" t="s">
        <v>2619</v>
      </c>
      <c r="B4875" s="66">
        <v>45692</v>
      </c>
      <c r="C4875" s="113" t="s">
        <v>1972</v>
      </c>
      <c r="D4875" s="126" t="s">
        <v>1973</v>
      </c>
      <c r="E4875" s="91">
        <v>0</v>
      </c>
      <c r="F4875" s="91">
        <v>1500</v>
      </c>
      <c r="G4875" s="92">
        <f t="shared" si="247"/>
        <v>405527.66999999806</v>
      </c>
      <c r="H4875" s="170"/>
      <c r="I4875" s="94">
        <f t="shared" si="249"/>
        <v>1500</v>
      </c>
      <c r="J4875" s="115">
        <f t="shared" si="248"/>
        <v>45716</v>
      </c>
      <c r="K4875" s="116" t="s">
        <v>1866</v>
      </c>
    </row>
    <row r="4876" spans="1:11" x14ac:dyDescent="0.15">
      <c r="A4876" s="7" t="s">
        <v>2619</v>
      </c>
      <c r="B4876" s="66">
        <v>45692</v>
      </c>
      <c r="C4876" s="113" t="s">
        <v>1974</v>
      </c>
      <c r="D4876" s="126" t="s">
        <v>1975</v>
      </c>
      <c r="E4876" s="91">
        <v>0</v>
      </c>
      <c r="F4876" s="91">
        <v>600</v>
      </c>
      <c r="G4876" s="92">
        <f t="shared" si="247"/>
        <v>406127.66999999806</v>
      </c>
      <c r="H4876" s="170"/>
      <c r="I4876" s="94">
        <f t="shared" si="249"/>
        <v>600</v>
      </c>
      <c r="J4876" s="115">
        <f t="shared" si="248"/>
        <v>45716</v>
      </c>
      <c r="K4876" s="116" t="s">
        <v>1866</v>
      </c>
    </row>
    <row r="4877" spans="1:11" x14ac:dyDescent="0.15">
      <c r="A4877" s="7" t="s">
        <v>2619</v>
      </c>
      <c r="B4877" s="66">
        <v>45692</v>
      </c>
      <c r="C4877" s="113" t="s">
        <v>1976</v>
      </c>
      <c r="D4877" s="126" t="s">
        <v>1977</v>
      </c>
      <c r="E4877" s="91">
        <v>0</v>
      </c>
      <c r="F4877" s="91">
        <v>600</v>
      </c>
      <c r="G4877" s="92">
        <f t="shared" si="247"/>
        <v>406727.66999999806</v>
      </c>
      <c r="H4877" s="170"/>
      <c r="I4877" s="94">
        <f t="shared" si="249"/>
        <v>600</v>
      </c>
      <c r="J4877" s="115">
        <f t="shared" si="248"/>
        <v>45716</v>
      </c>
      <c r="K4877" s="116" t="s">
        <v>1866</v>
      </c>
    </row>
    <row r="4878" spans="1:11" x14ac:dyDescent="0.15">
      <c r="A4878" s="7" t="s">
        <v>2619</v>
      </c>
      <c r="B4878" s="66">
        <v>45692</v>
      </c>
      <c r="C4878" s="113" t="s">
        <v>1978</v>
      </c>
      <c r="D4878" s="126" t="s">
        <v>1979</v>
      </c>
      <c r="E4878" s="91">
        <v>0</v>
      </c>
      <c r="F4878" s="91">
        <v>5000</v>
      </c>
      <c r="G4878" s="92">
        <f t="shared" si="247"/>
        <v>411727.66999999806</v>
      </c>
      <c r="H4878" s="170"/>
      <c r="I4878" s="94">
        <f t="shared" si="249"/>
        <v>5000</v>
      </c>
      <c r="J4878" s="115">
        <f t="shared" si="248"/>
        <v>45716</v>
      </c>
      <c r="K4878" s="116" t="s">
        <v>1866</v>
      </c>
    </row>
    <row r="4879" spans="1:11" x14ac:dyDescent="0.15">
      <c r="A4879" s="7" t="s">
        <v>2619</v>
      </c>
      <c r="B4879" s="66">
        <v>45692</v>
      </c>
      <c r="C4879" s="113" t="s">
        <v>1980</v>
      </c>
      <c r="D4879" s="126" t="s">
        <v>1981</v>
      </c>
      <c r="E4879" s="91">
        <v>0</v>
      </c>
      <c r="F4879" s="91">
        <v>1041.79</v>
      </c>
      <c r="G4879" s="92">
        <f t="shared" si="247"/>
        <v>412769.45999999804</v>
      </c>
      <c r="H4879" s="170"/>
      <c r="I4879" s="94">
        <f t="shared" si="249"/>
        <v>1041.79</v>
      </c>
      <c r="J4879" s="115">
        <f t="shared" si="248"/>
        <v>45716</v>
      </c>
      <c r="K4879" s="116" t="s">
        <v>1866</v>
      </c>
    </row>
    <row r="4880" spans="1:11" x14ac:dyDescent="0.15">
      <c r="A4880" s="7" t="s">
        <v>2622</v>
      </c>
      <c r="B4880" s="66">
        <v>45694</v>
      </c>
      <c r="C4880" s="113" t="s">
        <v>1897</v>
      </c>
      <c r="D4880" s="126" t="s">
        <v>1898</v>
      </c>
      <c r="E4880" s="91">
        <v>0</v>
      </c>
      <c r="F4880" s="91">
        <v>1200</v>
      </c>
      <c r="G4880" s="92">
        <f t="shared" si="247"/>
        <v>413969.45999999804</v>
      </c>
      <c r="H4880" s="170"/>
      <c r="I4880" s="94">
        <f t="shared" si="249"/>
        <v>1200</v>
      </c>
      <c r="J4880" s="115">
        <f t="shared" si="248"/>
        <v>45716</v>
      </c>
      <c r="K4880" s="116" t="s">
        <v>1866</v>
      </c>
    </row>
    <row r="4881" spans="1:11" x14ac:dyDescent="0.15">
      <c r="A4881" s="7" t="s">
        <v>2620</v>
      </c>
      <c r="B4881" s="66">
        <v>45695</v>
      </c>
      <c r="C4881" s="113" t="s">
        <v>1982</v>
      </c>
      <c r="D4881" s="126"/>
      <c r="E4881" s="91">
        <v>0</v>
      </c>
      <c r="F4881" s="91">
        <v>486.57</v>
      </c>
      <c r="G4881" s="92">
        <f t="shared" si="247"/>
        <v>414456.02999999805</v>
      </c>
      <c r="H4881" s="170"/>
      <c r="I4881" s="94">
        <f t="shared" si="249"/>
        <v>486.57</v>
      </c>
      <c r="J4881" s="115">
        <f t="shared" si="248"/>
        <v>45716</v>
      </c>
      <c r="K4881" s="116" t="s">
        <v>737</v>
      </c>
    </row>
    <row r="4882" spans="1:11" x14ac:dyDescent="0.15">
      <c r="A4882" s="7" t="s">
        <v>2620</v>
      </c>
      <c r="B4882" s="66">
        <v>45695</v>
      </c>
      <c r="C4882" s="113" t="s">
        <v>2171</v>
      </c>
      <c r="D4882" s="126" t="s">
        <v>2172</v>
      </c>
      <c r="E4882" s="91">
        <v>5820</v>
      </c>
      <c r="F4882" s="91">
        <v>0</v>
      </c>
      <c r="G4882" s="92">
        <f t="shared" si="247"/>
        <v>408636.02999999805</v>
      </c>
      <c r="H4882" s="170"/>
      <c r="I4882" s="94">
        <f t="shared" si="249"/>
        <v>-5820</v>
      </c>
      <c r="J4882" s="115">
        <f t="shared" si="248"/>
        <v>45716</v>
      </c>
      <c r="K4882" s="116" t="s">
        <v>1877</v>
      </c>
    </row>
    <row r="4883" spans="1:11" x14ac:dyDescent="0.15">
      <c r="A4883" s="7" t="s">
        <v>2624</v>
      </c>
      <c r="B4883" s="66">
        <v>45695</v>
      </c>
      <c r="C4883" s="113" t="s">
        <v>1909</v>
      </c>
      <c r="D4883" s="126" t="s">
        <v>1910</v>
      </c>
      <c r="E4883" s="91">
        <v>49.73</v>
      </c>
      <c r="F4883" s="91">
        <v>0</v>
      </c>
      <c r="G4883" s="92">
        <f t="shared" si="247"/>
        <v>408586.29999999807</v>
      </c>
      <c r="H4883" s="170"/>
      <c r="I4883" s="94">
        <f t="shared" si="249"/>
        <v>-49.73</v>
      </c>
      <c r="J4883" s="115">
        <f t="shared" si="248"/>
        <v>45716</v>
      </c>
      <c r="K4883" s="116" t="s">
        <v>1882</v>
      </c>
    </row>
    <row r="4884" spans="1:11" x14ac:dyDescent="0.15">
      <c r="A4884" s="7" t="s">
        <v>2624</v>
      </c>
      <c r="B4884" s="66">
        <v>45695</v>
      </c>
      <c r="C4884" s="113" t="s">
        <v>1909</v>
      </c>
      <c r="D4884" s="126" t="s">
        <v>1911</v>
      </c>
      <c r="E4884" s="91">
        <v>738.16</v>
      </c>
      <c r="F4884" s="91">
        <v>0</v>
      </c>
      <c r="G4884" s="92">
        <f t="shared" si="247"/>
        <v>407848.13999999809</v>
      </c>
      <c r="H4884" s="170"/>
      <c r="I4884" s="94">
        <f t="shared" si="249"/>
        <v>-738.16</v>
      </c>
      <c r="J4884" s="115">
        <f t="shared" si="248"/>
        <v>45716</v>
      </c>
      <c r="K4884" s="116" t="s">
        <v>1882</v>
      </c>
    </row>
    <row r="4885" spans="1:11" x14ac:dyDescent="0.15">
      <c r="A4885" s="7" t="s">
        <v>2619</v>
      </c>
      <c r="B4885" s="66">
        <v>45695</v>
      </c>
      <c r="C4885" s="113" t="s">
        <v>1982</v>
      </c>
      <c r="D4885" s="126"/>
      <c r="E4885" s="91">
        <v>486.57</v>
      </c>
      <c r="F4885" s="91">
        <v>0</v>
      </c>
      <c r="G4885" s="92">
        <f t="shared" si="247"/>
        <v>407361.56999999809</v>
      </c>
      <c r="H4885" s="170"/>
      <c r="I4885" s="94">
        <f t="shared" si="249"/>
        <v>-486.57</v>
      </c>
      <c r="J4885" s="115">
        <f t="shared" si="248"/>
        <v>45716</v>
      </c>
      <c r="K4885" s="116" t="s">
        <v>737</v>
      </c>
    </row>
    <row r="4886" spans="1:11" x14ac:dyDescent="0.15">
      <c r="A4886" s="7" t="s">
        <v>2619</v>
      </c>
      <c r="B4886" s="66">
        <v>45695</v>
      </c>
      <c r="C4886" s="113" t="s">
        <v>1983</v>
      </c>
      <c r="D4886" s="126" t="s">
        <v>1984</v>
      </c>
      <c r="E4886" s="91">
        <v>0</v>
      </c>
      <c r="F4886" s="91">
        <v>69.239999999999995</v>
      </c>
      <c r="G4886" s="92">
        <f t="shared" si="247"/>
        <v>407430.80999999808</v>
      </c>
      <c r="H4886" s="170"/>
      <c r="I4886" s="94">
        <f t="shared" si="249"/>
        <v>69.239999999999995</v>
      </c>
      <c r="J4886" s="115">
        <f t="shared" si="248"/>
        <v>45716</v>
      </c>
      <c r="K4886" s="116" t="s">
        <v>1882</v>
      </c>
    </row>
    <row r="4887" spans="1:11" x14ac:dyDescent="0.15">
      <c r="A4887" s="7" t="s">
        <v>2619</v>
      </c>
      <c r="B4887" s="66">
        <v>45695</v>
      </c>
      <c r="C4887" s="113" t="s">
        <v>1983</v>
      </c>
      <c r="D4887" s="126" t="s">
        <v>1985</v>
      </c>
      <c r="E4887" s="91">
        <v>0</v>
      </c>
      <c r="F4887" s="91">
        <v>2.8</v>
      </c>
      <c r="G4887" s="92">
        <f t="shared" si="247"/>
        <v>407433.60999999807</v>
      </c>
      <c r="H4887" s="170"/>
      <c r="I4887" s="94">
        <f t="shared" si="249"/>
        <v>2.8</v>
      </c>
      <c r="J4887" s="115">
        <f t="shared" si="248"/>
        <v>45716</v>
      </c>
      <c r="K4887" s="116" t="s">
        <v>1882</v>
      </c>
    </row>
    <row r="4888" spans="1:11" x14ac:dyDescent="0.15">
      <c r="A4888" s="7" t="s">
        <v>2619</v>
      </c>
      <c r="B4888" s="66">
        <v>45695</v>
      </c>
      <c r="C4888" s="113" t="s">
        <v>1983</v>
      </c>
      <c r="D4888" s="126" t="s">
        <v>1986</v>
      </c>
      <c r="E4888" s="91">
        <v>0</v>
      </c>
      <c r="F4888" s="91">
        <v>5.65</v>
      </c>
      <c r="G4888" s="92">
        <f t="shared" si="247"/>
        <v>407439.25999999809</v>
      </c>
      <c r="H4888" s="170"/>
      <c r="I4888" s="94">
        <f t="shared" si="249"/>
        <v>5.65</v>
      </c>
      <c r="J4888" s="115">
        <f t="shared" si="248"/>
        <v>45716</v>
      </c>
      <c r="K4888" s="116" t="s">
        <v>1882</v>
      </c>
    </row>
    <row r="4889" spans="1:11" x14ac:dyDescent="0.15">
      <c r="A4889" s="7" t="s">
        <v>2619</v>
      </c>
      <c r="B4889" s="66">
        <v>45698</v>
      </c>
      <c r="C4889" s="113" t="s">
        <v>1999</v>
      </c>
      <c r="D4889" s="126" t="s">
        <v>2000</v>
      </c>
      <c r="E4889" s="91">
        <v>2976</v>
      </c>
      <c r="F4889" s="91">
        <v>0</v>
      </c>
      <c r="G4889" s="92">
        <f t="shared" si="247"/>
        <v>404463.25999999809</v>
      </c>
      <c r="H4889" s="170"/>
      <c r="I4889" s="94">
        <f t="shared" si="249"/>
        <v>-2976</v>
      </c>
      <c r="J4889" s="115">
        <f t="shared" si="248"/>
        <v>45716</v>
      </c>
      <c r="K4889" s="116" t="s">
        <v>1877</v>
      </c>
    </row>
    <row r="4890" spans="1:11" x14ac:dyDescent="0.15">
      <c r="A4890" s="7" t="s">
        <v>2619</v>
      </c>
      <c r="B4890" s="66">
        <v>45698</v>
      </c>
      <c r="C4890" s="113" t="s">
        <v>1912</v>
      </c>
      <c r="D4890" s="126" t="s">
        <v>1987</v>
      </c>
      <c r="E4890" s="91">
        <v>3079.2</v>
      </c>
      <c r="F4890" s="91">
        <v>0</v>
      </c>
      <c r="G4890" s="92">
        <f t="shared" si="247"/>
        <v>401384.05999999808</v>
      </c>
      <c r="H4890" s="170"/>
      <c r="I4890" s="94">
        <f t="shared" si="249"/>
        <v>-3079.2</v>
      </c>
      <c r="J4890" s="115">
        <f t="shared" si="248"/>
        <v>45716</v>
      </c>
      <c r="K4890" s="116" t="s">
        <v>1877</v>
      </c>
    </row>
    <row r="4891" spans="1:11" x14ac:dyDescent="0.15">
      <c r="A4891" s="7" t="s">
        <v>2619</v>
      </c>
      <c r="B4891" s="66">
        <v>45698</v>
      </c>
      <c r="C4891" s="113" t="s">
        <v>1993</v>
      </c>
      <c r="D4891" s="126" t="s">
        <v>2001</v>
      </c>
      <c r="E4891" s="91">
        <v>1440</v>
      </c>
      <c r="F4891" s="91">
        <v>0</v>
      </c>
      <c r="G4891" s="92">
        <f t="shared" si="247"/>
        <v>399944.05999999808</v>
      </c>
      <c r="H4891" s="170"/>
      <c r="I4891" s="94">
        <f t="shared" si="249"/>
        <v>-1440</v>
      </c>
      <c r="J4891" s="115">
        <f t="shared" si="248"/>
        <v>45716</v>
      </c>
      <c r="K4891" s="116" t="s">
        <v>13</v>
      </c>
    </row>
    <row r="4892" spans="1:11" x14ac:dyDescent="0.15">
      <c r="A4892" s="7" t="s">
        <v>2619</v>
      </c>
      <c r="B4892" s="66">
        <v>45698</v>
      </c>
      <c r="C4892" s="113" t="s">
        <v>1912</v>
      </c>
      <c r="D4892" s="126" t="s">
        <v>1988</v>
      </c>
      <c r="E4892" s="91">
        <v>231</v>
      </c>
      <c r="F4892" s="91">
        <v>0</v>
      </c>
      <c r="G4892" s="92">
        <f t="shared" si="247"/>
        <v>399713.05999999808</v>
      </c>
      <c r="H4892" s="170"/>
      <c r="I4892" s="94">
        <f t="shared" si="249"/>
        <v>-231</v>
      </c>
      <c r="J4892" s="115">
        <f t="shared" si="248"/>
        <v>45716</v>
      </c>
      <c r="K4892" s="116" t="s">
        <v>13</v>
      </c>
    </row>
    <row r="4893" spans="1:11" x14ac:dyDescent="0.15">
      <c r="A4893" s="7" t="s">
        <v>2619</v>
      </c>
      <c r="B4893" s="66">
        <v>45698</v>
      </c>
      <c r="C4893" s="113" t="s">
        <v>1989</v>
      </c>
      <c r="D4893" s="126" t="s">
        <v>1990</v>
      </c>
      <c r="E4893" s="91">
        <v>3000</v>
      </c>
      <c r="F4893" s="91">
        <v>0</v>
      </c>
      <c r="G4893" s="92">
        <f t="shared" si="247"/>
        <v>396713.05999999808</v>
      </c>
      <c r="H4893" s="170"/>
      <c r="I4893" s="94">
        <f t="shared" si="249"/>
        <v>-3000</v>
      </c>
      <c r="J4893" s="115">
        <f t="shared" si="248"/>
        <v>45716</v>
      </c>
      <c r="K4893" s="116" t="s">
        <v>13</v>
      </c>
    </row>
    <row r="4894" spans="1:11" x14ac:dyDescent="0.15">
      <c r="A4894" s="7" t="s">
        <v>2619</v>
      </c>
      <c r="B4894" s="66">
        <v>45698</v>
      </c>
      <c r="C4894" s="113" t="s">
        <v>1912</v>
      </c>
      <c r="D4894" s="126" t="s">
        <v>2002</v>
      </c>
      <c r="E4894" s="91">
        <v>954</v>
      </c>
      <c r="F4894" s="91">
        <v>0</v>
      </c>
      <c r="G4894" s="92">
        <f t="shared" si="247"/>
        <v>395759.05999999808</v>
      </c>
      <c r="H4894" s="170"/>
      <c r="I4894" s="94">
        <f t="shared" si="249"/>
        <v>-954</v>
      </c>
      <c r="J4894" s="115">
        <f t="shared" si="248"/>
        <v>45716</v>
      </c>
      <c r="K4894" s="116" t="s">
        <v>1877</v>
      </c>
    </row>
    <row r="4895" spans="1:11" x14ac:dyDescent="0.15">
      <c r="A4895" s="7" t="s">
        <v>2619</v>
      </c>
      <c r="B4895" s="66">
        <v>45698</v>
      </c>
      <c r="C4895" s="113" t="s">
        <v>1991</v>
      </c>
      <c r="D4895" s="126" t="s">
        <v>1992</v>
      </c>
      <c r="E4895" s="91">
        <v>8700</v>
      </c>
      <c r="F4895" s="91">
        <v>0</v>
      </c>
      <c r="G4895" s="92">
        <f t="shared" si="247"/>
        <v>387059.05999999808</v>
      </c>
      <c r="H4895" s="170"/>
      <c r="I4895" s="94">
        <f t="shared" si="249"/>
        <v>-8700</v>
      </c>
      <c r="J4895" s="115">
        <f t="shared" si="248"/>
        <v>45716</v>
      </c>
      <c r="K4895" s="116" t="s">
        <v>13</v>
      </c>
    </row>
    <row r="4896" spans="1:11" x14ac:dyDescent="0.15">
      <c r="A4896" s="7" t="s">
        <v>2619</v>
      </c>
      <c r="B4896" s="66">
        <v>45698</v>
      </c>
      <c r="C4896" s="113" t="s">
        <v>1993</v>
      </c>
      <c r="D4896" s="126" t="s">
        <v>1994</v>
      </c>
      <c r="E4896" s="91">
        <v>382.2</v>
      </c>
      <c r="F4896" s="91">
        <v>0</v>
      </c>
      <c r="G4896" s="92">
        <f t="shared" si="247"/>
        <v>386676.85999999807</v>
      </c>
      <c r="H4896" s="170"/>
      <c r="I4896" s="94">
        <f t="shared" si="249"/>
        <v>-382.2</v>
      </c>
      <c r="J4896" s="115">
        <f t="shared" si="248"/>
        <v>45716</v>
      </c>
      <c r="K4896" s="116" t="s">
        <v>13</v>
      </c>
    </row>
    <row r="4897" spans="1:11" x14ac:dyDescent="0.15">
      <c r="A4897" s="7" t="s">
        <v>2619</v>
      </c>
      <c r="B4897" s="66">
        <v>45698</v>
      </c>
      <c r="C4897" s="113" t="s">
        <v>1995</v>
      </c>
      <c r="D4897" s="126" t="s">
        <v>1996</v>
      </c>
      <c r="E4897" s="91">
        <v>687.6</v>
      </c>
      <c r="F4897" s="91">
        <v>0</v>
      </c>
      <c r="G4897" s="92">
        <f t="shared" si="247"/>
        <v>385989.25999999809</v>
      </c>
      <c r="H4897" s="170"/>
      <c r="I4897" s="94">
        <f t="shared" si="249"/>
        <v>-687.6</v>
      </c>
      <c r="J4897" s="115">
        <f t="shared" si="248"/>
        <v>45716</v>
      </c>
      <c r="K4897" s="116" t="s">
        <v>13</v>
      </c>
    </row>
    <row r="4898" spans="1:11" x14ac:dyDescent="0.15">
      <c r="A4898" s="7" t="s">
        <v>2619</v>
      </c>
      <c r="B4898" s="66">
        <v>45698</v>
      </c>
      <c r="C4898" s="113" t="s">
        <v>1995</v>
      </c>
      <c r="D4898" s="126" t="s">
        <v>2003</v>
      </c>
      <c r="E4898" s="91">
        <v>330</v>
      </c>
      <c r="F4898" s="91">
        <v>0</v>
      </c>
      <c r="G4898" s="92">
        <f t="shared" si="247"/>
        <v>385659.25999999809</v>
      </c>
      <c r="H4898" s="170"/>
      <c r="I4898" s="94">
        <f t="shared" si="249"/>
        <v>-330</v>
      </c>
      <c r="J4898" s="115">
        <f t="shared" si="248"/>
        <v>45716</v>
      </c>
      <c r="K4898" s="116" t="s">
        <v>13</v>
      </c>
    </row>
    <row r="4899" spans="1:11" x14ac:dyDescent="0.15">
      <c r="A4899" s="7" t="s">
        <v>2619</v>
      </c>
      <c r="B4899" s="66">
        <v>45698</v>
      </c>
      <c r="C4899" s="113" t="s">
        <v>1995</v>
      </c>
      <c r="D4899" s="126" t="s">
        <v>1997</v>
      </c>
      <c r="E4899" s="91">
        <v>330</v>
      </c>
      <c r="F4899" s="91">
        <v>0</v>
      </c>
      <c r="G4899" s="92">
        <f t="shared" si="247"/>
        <v>385329.25999999809</v>
      </c>
      <c r="H4899" s="170"/>
      <c r="I4899" s="94">
        <f t="shared" si="249"/>
        <v>-330</v>
      </c>
      <c r="J4899" s="115">
        <f t="shared" si="248"/>
        <v>45716</v>
      </c>
      <c r="K4899" s="116" t="s">
        <v>13</v>
      </c>
    </row>
    <row r="4900" spans="1:11" x14ac:dyDescent="0.15">
      <c r="A4900" s="7" t="s">
        <v>2619</v>
      </c>
      <c r="B4900" s="66">
        <v>45698</v>
      </c>
      <c r="C4900" s="113" t="s">
        <v>1995</v>
      </c>
      <c r="D4900" s="126" t="s">
        <v>1998</v>
      </c>
      <c r="E4900" s="91">
        <v>613.79999999999995</v>
      </c>
      <c r="F4900" s="91">
        <v>0</v>
      </c>
      <c r="G4900" s="92">
        <f t="shared" si="247"/>
        <v>384715.4599999981</v>
      </c>
      <c r="H4900" s="170"/>
      <c r="I4900" s="94">
        <f t="shared" si="249"/>
        <v>-613.79999999999995</v>
      </c>
      <c r="J4900" s="115">
        <f t="shared" si="248"/>
        <v>45716</v>
      </c>
      <c r="K4900" s="116" t="s">
        <v>13</v>
      </c>
    </row>
    <row r="4901" spans="1:11" x14ac:dyDescent="0.15">
      <c r="A4901" s="7" t="s">
        <v>2624</v>
      </c>
      <c r="B4901" s="66">
        <v>45698</v>
      </c>
      <c r="C4901" s="113" t="s">
        <v>1912</v>
      </c>
      <c r="D4901" s="126" t="s">
        <v>1913</v>
      </c>
      <c r="E4901" s="91">
        <v>3080.4</v>
      </c>
      <c r="F4901" s="91">
        <v>0</v>
      </c>
      <c r="G4901" s="92">
        <f t="shared" si="247"/>
        <v>381635.05999999808</v>
      </c>
      <c r="H4901" s="170"/>
      <c r="I4901" s="94">
        <f t="shared" si="249"/>
        <v>-3080.4</v>
      </c>
      <c r="J4901" s="115">
        <f t="shared" si="248"/>
        <v>45716</v>
      </c>
      <c r="K4901" s="116" t="s">
        <v>1877</v>
      </c>
    </row>
    <row r="4902" spans="1:11" x14ac:dyDescent="0.15">
      <c r="A4902" s="7" t="s">
        <v>2620</v>
      </c>
      <c r="B4902" s="66">
        <v>45699</v>
      </c>
      <c r="C4902" s="113" t="s">
        <v>2173</v>
      </c>
      <c r="D4902" s="126" t="s">
        <v>2174</v>
      </c>
      <c r="E4902" s="91">
        <v>0</v>
      </c>
      <c r="F4902" s="91">
        <v>1103.6600000000001</v>
      </c>
      <c r="G4902" s="92">
        <f t="shared" si="247"/>
        <v>382738.71999999805</v>
      </c>
      <c r="H4902" s="170"/>
      <c r="I4902" s="94">
        <f t="shared" si="249"/>
        <v>1103.6600000000001</v>
      </c>
      <c r="J4902" s="115">
        <f t="shared" si="248"/>
        <v>45716</v>
      </c>
      <c r="K4902" s="116" t="s">
        <v>2175</v>
      </c>
    </row>
    <row r="4903" spans="1:11" x14ac:dyDescent="0.15">
      <c r="A4903" s="7" t="s">
        <v>2620</v>
      </c>
      <c r="B4903" s="66">
        <v>45699</v>
      </c>
      <c r="C4903" s="113" t="s">
        <v>2173</v>
      </c>
      <c r="D4903" s="126" t="s">
        <v>2176</v>
      </c>
      <c r="E4903" s="91">
        <v>0</v>
      </c>
      <c r="F4903" s="91">
        <v>3028.85</v>
      </c>
      <c r="G4903" s="92">
        <f t="shared" si="247"/>
        <v>385767.56999999803</v>
      </c>
      <c r="H4903" s="170"/>
      <c r="I4903" s="94">
        <f t="shared" si="249"/>
        <v>3028.85</v>
      </c>
      <c r="J4903" s="115">
        <f t="shared" si="248"/>
        <v>45716</v>
      </c>
      <c r="K4903" s="116" t="s">
        <v>2175</v>
      </c>
    </row>
    <row r="4904" spans="1:11" x14ac:dyDescent="0.15">
      <c r="A4904" s="7" t="s">
        <v>2619</v>
      </c>
      <c r="B4904" s="66">
        <v>45699</v>
      </c>
      <c r="C4904" s="113" t="s">
        <v>2006</v>
      </c>
      <c r="D4904" s="126" t="s">
        <v>2007</v>
      </c>
      <c r="E4904" s="91">
        <v>0</v>
      </c>
      <c r="F4904" s="91">
        <v>1000</v>
      </c>
      <c r="G4904" s="92">
        <f t="shared" ref="G4904:G4967" si="250">G4903+F4904-E4904</f>
        <v>386767.56999999803</v>
      </c>
      <c r="H4904" s="170"/>
      <c r="I4904" s="94">
        <f t="shared" si="249"/>
        <v>1000</v>
      </c>
      <c r="J4904" s="115">
        <f t="shared" ref="J4904:J4967" si="251">EOMONTH(B4904,0)</f>
        <v>45716</v>
      </c>
      <c r="K4904" s="116" t="s">
        <v>1866</v>
      </c>
    </row>
    <row r="4905" spans="1:11" x14ac:dyDescent="0.15">
      <c r="A4905" s="7" t="s">
        <v>2619</v>
      </c>
      <c r="B4905" s="66">
        <v>45699</v>
      </c>
      <c r="C4905" s="113" t="s">
        <v>2004</v>
      </c>
      <c r="D4905" s="126" t="s">
        <v>2005</v>
      </c>
      <c r="E4905" s="91">
        <v>0</v>
      </c>
      <c r="F4905" s="91">
        <v>1500</v>
      </c>
      <c r="G4905" s="92">
        <f t="shared" si="250"/>
        <v>388267.56999999803</v>
      </c>
      <c r="H4905" s="170"/>
      <c r="I4905" s="94">
        <f t="shared" si="249"/>
        <v>1500</v>
      </c>
      <c r="J4905" s="115">
        <f t="shared" si="251"/>
        <v>45716</v>
      </c>
      <c r="K4905" s="116" t="s">
        <v>1866</v>
      </c>
    </row>
    <row r="4906" spans="1:11" x14ac:dyDescent="0.15">
      <c r="A4906" s="7" t="s">
        <v>2619</v>
      </c>
      <c r="B4906" s="66">
        <v>45699</v>
      </c>
      <c r="C4906" s="113" t="s">
        <v>2006</v>
      </c>
      <c r="D4906" s="126" t="s">
        <v>2008</v>
      </c>
      <c r="E4906" s="91">
        <v>0</v>
      </c>
      <c r="F4906" s="91">
        <v>1000</v>
      </c>
      <c r="G4906" s="92">
        <f t="shared" si="250"/>
        <v>389267.56999999803</v>
      </c>
      <c r="H4906" s="170"/>
      <c r="I4906" s="94">
        <f t="shared" si="249"/>
        <v>1000</v>
      </c>
      <c r="J4906" s="115">
        <f t="shared" si="251"/>
        <v>45716</v>
      </c>
      <c r="K4906" s="116" t="s">
        <v>1866</v>
      </c>
    </row>
    <row r="4907" spans="1:11" x14ac:dyDescent="0.15">
      <c r="A4907" s="7" t="s">
        <v>2619</v>
      </c>
      <c r="B4907" s="66">
        <v>45699</v>
      </c>
      <c r="C4907" s="113" t="s">
        <v>2009</v>
      </c>
      <c r="D4907" s="126" t="s">
        <v>2010</v>
      </c>
      <c r="E4907" s="91">
        <v>43277</v>
      </c>
      <c r="F4907" s="91">
        <v>0</v>
      </c>
      <c r="G4907" s="92">
        <f t="shared" si="250"/>
        <v>345990.56999999803</v>
      </c>
      <c r="H4907" s="170"/>
      <c r="I4907" s="94">
        <f t="shared" si="249"/>
        <v>-43277</v>
      </c>
      <c r="J4907" s="115">
        <f t="shared" si="251"/>
        <v>45716</v>
      </c>
      <c r="K4907" s="116" t="s">
        <v>13</v>
      </c>
    </row>
    <row r="4908" spans="1:11" x14ac:dyDescent="0.15">
      <c r="A4908" s="7" t="s">
        <v>2619</v>
      </c>
      <c r="B4908" s="66">
        <v>45699</v>
      </c>
      <c r="C4908" s="113" t="s">
        <v>2011</v>
      </c>
      <c r="D4908" s="126"/>
      <c r="E4908" s="91">
        <v>1000</v>
      </c>
      <c r="F4908" s="91">
        <v>0</v>
      </c>
      <c r="G4908" s="92">
        <f t="shared" si="250"/>
        <v>344990.56999999803</v>
      </c>
      <c r="H4908" s="170"/>
      <c r="I4908" s="94">
        <f t="shared" si="249"/>
        <v>-1000</v>
      </c>
      <c r="J4908" s="115">
        <f t="shared" si="251"/>
        <v>45716</v>
      </c>
      <c r="K4908" s="116" t="s">
        <v>1866</v>
      </c>
    </row>
    <row r="4909" spans="1:11" x14ac:dyDescent="0.15">
      <c r="A4909" s="7" t="s">
        <v>2619</v>
      </c>
      <c r="B4909" s="66">
        <v>45699</v>
      </c>
      <c r="C4909" s="113" t="s">
        <v>2011</v>
      </c>
      <c r="D4909" s="126"/>
      <c r="E4909" s="91">
        <v>0</v>
      </c>
      <c r="F4909" s="91">
        <v>1000</v>
      </c>
      <c r="G4909" s="92">
        <f t="shared" si="250"/>
        <v>345990.56999999803</v>
      </c>
      <c r="H4909" s="170"/>
      <c r="I4909" s="94">
        <f t="shared" si="249"/>
        <v>1000</v>
      </c>
      <c r="J4909" s="115">
        <f t="shared" si="251"/>
        <v>45716</v>
      </c>
      <c r="K4909" s="116" t="s">
        <v>1866</v>
      </c>
    </row>
    <row r="4910" spans="1:11" x14ac:dyDescent="0.15">
      <c r="A4910" s="7" t="s">
        <v>2619</v>
      </c>
      <c r="B4910" s="66">
        <v>45699</v>
      </c>
      <c r="C4910" s="113" t="s">
        <v>2012</v>
      </c>
      <c r="D4910" s="126" t="s">
        <v>2013</v>
      </c>
      <c r="E4910" s="91">
        <v>12069.1</v>
      </c>
      <c r="F4910" s="91">
        <v>0</v>
      </c>
      <c r="G4910" s="92">
        <f t="shared" si="250"/>
        <v>333921.46999999805</v>
      </c>
      <c r="H4910" s="170"/>
      <c r="I4910" s="94">
        <f t="shared" si="249"/>
        <v>-12069.1</v>
      </c>
      <c r="J4910" s="115">
        <f t="shared" si="251"/>
        <v>45716</v>
      </c>
      <c r="K4910" s="116" t="s">
        <v>1883</v>
      </c>
    </row>
    <row r="4911" spans="1:11" x14ac:dyDescent="0.15">
      <c r="A4911" s="7" t="s">
        <v>2619</v>
      </c>
      <c r="B4911" s="66">
        <v>45699</v>
      </c>
      <c r="C4911" s="113" t="s">
        <v>2014</v>
      </c>
      <c r="D4911" s="126" t="s">
        <v>2015</v>
      </c>
      <c r="E4911" s="91">
        <v>13659.06</v>
      </c>
      <c r="F4911" s="91">
        <v>0</v>
      </c>
      <c r="G4911" s="92">
        <f t="shared" si="250"/>
        <v>320262.40999999805</v>
      </c>
      <c r="H4911" s="170"/>
      <c r="I4911" s="94">
        <f t="shared" si="249"/>
        <v>-13659.06</v>
      </c>
      <c r="J4911" s="115">
        <f t="shared" si="251"/>
        <v>45716</v>
      </c>
      <c r="K4911" s="116" t="s">
        <v>1883</v>
      </c>
    </row>
    <row r="4912" spans="1:11" x14ac:dyDescent="0.15">
      <c r="A4912" s="7" t="s">
        <v>2619</v>
      </c>
      <c r="B4912" s="66">
        <v>45701</v>
      </c>
      <c r="C4912" s="113" t="s">
        <v>1982</v>
      </c>
      <c r="D4912" s="126"/>
      <c r="E4912" s="91">
        <v>11172</v>
      </c>
      <c r="F4912" s="91">
        <v>0</v>
      </c>
      <c r="G4912" s="92">
        <f t="shared" si="250"/>
        <v>309090.40999999805</v>
      </c>
      <c r="H4912" s="170"/>
      <c r="I4912" s="94">
        <f t="shared" si="249"/>
        <v>-11172</v>
      </c>
      <c r="J4912" s="115">
        <f t="shared" si="251"/>
        <v>45716</v>
      </c>
      <c r="K4912" s="116" t="s">
        <v>737</v>
      </c>
    </row>
    <row r="4913" spans="1:11" x14ac:dyDescent="0.15">
      <c r="A4913" s="7" t="s">
        <v>2619</v>
      </c>
      <c r="B4913" s="66">
        <v>45701</v>
      </c>
      <c r="C4913" s="113" t="s">
        <v>2016</v>
      </c>
      <c r="D4913" s="126" t="s">
        <v>2017</v>
      </c>
      <c r="E4913" s="91">
        <v>0</v>
      </c>
      <c r="F4913" s="91">
        <v>1099.3900000000001</v>
      </c>
      <c r="G4913" s="92">
        <f t="shared" si="250"/>
        <v>310189.79999999807</v>
      </c>
      <c r="H4913" s="170"/>
      <c r="I4913" s="94">
        <f t="shared" si="249"/>
        <v>1099.3900000000001</v>
      </c>
      <c r="J4913" s="115">
        <f t="shared" si="251"/>
        <v>45716</v>
      </c>
      <c r="K4913" s="116" t="s">
        <v>1866</v>
      </c>
    </row>
    <row r="4914" spans="1:11" x14ac:dyDescent="0.15">
      <c r="A4914" s="7" t="s">
        <v>2619</v>
      </c>
      <c r="B4914" s="66">
        <v>45701</v>
      </c>
      <c r="C4914" s="113" t="s">
        <v>2016</v>
      </c>
      <c r="D4914" s="126" t="s">
        <v>2018</v>
      </c>
      <c r="E4914" s="91">
        <v>0</v>
      </c>
      <c r="F4914" s="91">
        <v>820.61</v>
      </c>
      <c r="G4914" s="92">
        <f t="shared" si="250"/>
        <v>311010.40999999805</v>
      </c>
      <c r="H4914" s="170"/>
      <c r="I4914" s="94">
        <f t="shared" si="249"/>
        <v>820.61</v>
      </c>
      <c r="J4914" s="115">
        <f t="shared" si="251"/>
        <v>45716</v>
      </c>
      <c r="K4914" s="116" t="s">
        <v>1866</v>
      </c>
    </row>
    <row r="4915" spans="1:11" x14ac:dyDescent="0.15">
      <c r="A4915" s="7" t="s">
        <v>2619</v>
      </c>
      <c r="B4915" s="66">
        <v>45701</v>
      </c>
      <c r="C4915" s="113" t="s">
        <v>2006</v>
      </c>
      <c r="D4915" s="126" t="s">
        <v>2019</v>
      </c>
      <c r="E4915" s="91">
        <v>0</v>
      </c>
      <c r="F4915" s="91">
        <v>1000</v>
      </c>
      <c r="G4915" s="92">
        <f t="shared" si="250"/>
        <v>312010.40999999805</v>
      </c>
      <c r="H4915" s="170"/>
      <c r="I4915" s="94">
        <f t="shared" si="249"/>
        <v>1000</v>
      </c>
      <c r="J4915" s="115">
        <f t="shared" si="251"/>
        <v>45716</v>
      </c>
      <c r="K4915" s="116" t="s">
        <v>1866</v>
      </c>
    </row>
    <row r="4916" spans="1:11" x14ac:dyDescent="0.15">
      <c r="A4916" s="7" t="s">
        <v>2619</v>
      </c>
      <c r="B4916" s="66">
        <v>45701</v>
      </c>
      <c r="C4916" s="113" t="s">
        <v>2020</v>
      </c>
      <c r="D4916" s="126" t="s">
        <v>2021</v>
      </c>
      <c r="E4916" s="91">
        <v>0</v>
      </c>
      <c r="F4916" s="91">
        <v>3880.3</v>
      </c>
      <c r="G4916" s="92">
        <f t="shared" si="250"/>
        <v>315890.70999999804</v>
      </c>
      <c r="H4916" s="170"/>
      <c r="I4916" s="94">
        <f t="shared" si="249"/>
        <v>3880.3</v>
      </c>
      <c r="J4916" s="115">
        <f t="shared" si="251"/>
        <v>45716</v>
      </c>
      <c r="K4916" s="116" t="s">
        <v>1868</v>
      </c>
    </row>
    <row r="4917" spans="1:11" x14ac:dyDescent="0.15">
      <c r="A4917" s="7" t="s">
        <v>2619</v>
      </c>
      <c r="B4917" s="66">
        <v>45701</v>
      </c>
      <c r="C4917" s="113" t="s">
        <v>2022</v>
      </c>
      <c r="D4917" s="126" t="s">
        <v>2023</v>
      </c>
      <c r="E4917" s="91">
        <v>0</v>
      </c>
      <c r="F4917" s="91">
        <v>1500</v>
      </c>
      <c r="G4917" s="92">
        <f t="shared" si="250"/>
        <v>317390.70999999804</v>
      </c>
      <c r="H4917" s="170"/>
      <c r="I4917" s="94">
        <f t="shared" si="249"/>
        <v>1500</v>
      </c>
      <c r="J4917" s="115">
        <f t="shared" si="251"/>
        <v>45716</v>
      </c>
      <c r="K4917" s="116" t="s">
        <v>1866</v>
      </c>
    </row>
    <row r="4918" spans="1:11" x14ac:dyDescent="0.15">
      <c r="A4918" s="7" t="s">
        <v>2619</v>
      </c>
      <c r="B4918" s="66">
        <v>45701</v>
      </c>
      <c r="C4918" s="113" t="s">
        <v>1905</v>
      </c>
      <c r="D4918" s="126" t="s">
        <v>2024</v>
      </c>
      <c r="E4918" s="91">
        <v>41.64</v>
      </c>
      <c r="F4918" s="91">
        <v>0</v>
      </c>
      <c r="G4918" s="92">
        <f t="shared" si="250"/>
        <v>317349.06999999803</v>
      </c>
      <c r="H4918" s="170"/>
      <c r="I4918" s="94">
        <f t="shared" si="249"/>
        <v>-41.64</v>
      </c>
      <c r="J4918" s="115">
        <f t="shared" si="251"/>
        <v>45716</v>
      </c>
      <c r="K4918" s="116" t="s">
        <v>1882</v>
      </c>
    </row>
    <row r="4919" spans="1:11" x14ac:dyDescent="0.15">
      <c r="A4919" s="7" t="s">
        <v>2619</v>
      </c>
      <c r="B4919" s="66">
        <v>45701</v>
      </c>
      <c r="C4919" s="113" t="s">
        <v>1905</v>
      </c>
      <c r="D4919" s="126" t="s">
        <v>2025</v>
      </c>
      <c r="E4919" s="91">
        <v>115.61</v>
      </c>
      <c r="F4919" s="91">
        <v>0</v>
      </c>
      <c r="G4919" s="92">
        <f t="shared" si="250"/>
        <v>317233.45999999804</v>
      </c>
      <c r="H4919" s="170"/>
      <c r="I4919" s="94">
        <f t="shared" si="249"/>
        <v>-115.61</v>
      </c>
      <c r="J4919" s="115">
        <f t="shared" si="251"/>
        <v>45716</v>
      </c>
      <c r="K4919" s="116" t="s">
        <v>1882</v>
      </c>
    </row>
    <row r="4920" spans="1:11" x14ac:dyDescent="0.15">
      <c r="A4920" s="7" t="s">
        <v>2619</v>
      </c>
      <c r="B4920" s="66">
        <v>45701</v>
      </c>
      <c r="C4920" s="113" t="s">
        <v>1905</v>
      </c>
      <c r="D4920" s="126" t="s">
        <v>2026</v>
      </c>
      <c r="E4920" s="91">
        <v>81.72</v>
      </c>
      <c r="F4920" s="91">
        <v>0</v>
      </c>
      <c r="G4920" s="92">
        <f t="shared" si="250"/>
        <v>317151.73999999807</v>
      </c>
      <c r="H4920" s="170"/>
      <c r="I4920" s="94">
        <f t="shared" si="249"/>
        <v>-81.72</v>
      </c>
      <c r="J4920" s="115">
        <f t="shared" si="251"/>
        <v>45716</v>
      </c>
      <c r="K4920" s="116" t="s">
        <v>1882</v>
      </c>
    </row>
    <row r="4921" spans="1:11" x14ac:dyDescent="0.15">
      <c r="A4921" s="7" t="s">
        <v>2619</v>
      </c>
      <c r="B4921" s="66">
        <v>45701</v>
      </c>
      <c r="C4921" s="113" t="s">
        <v>1905</v>
      </c>
      <c r="D4921" s="126" t="s">
        <v>2027</v>
      </c>
      <c r="E4921" s="91">
        <v>46.05</v>
      </c>
      <c r="F4921" s="91">
        <v>0</v>
      </c>
      <c r="G4921" s="92">
        <f t="shared" si="250"/>
        <v>317105.68999999808</v>
      </c>
      <c r="H4921" s="170"/>
      <c r="I4921" s="94">
        <f t="shared" si="249"/>
        <v>-46.05</v>
      </c>
      <c r="J4921" s="115">
        <f t="shared" si="251"/>
        <v>45716</v>
      </c>
      <c r="K4921" s="116" t="s">
        <v>1882</v>
      </c>
    </row>
    <row r="4922" spans="1:11" x14ac:dyDescent="0.15">
      <c r="A4922" s="7" t="s">
        <v>2619</v>
      </c>
      <c r="B4922" s="66">
        <v>45701</v>
      </c>
      <c r="C4922" s="113" t="s">
        <v>1905</v>
      </c>
      <c r="D4922" s="126" t="s">
        <v>2028</v>
      </c>
      <c r="E4922" s="91">
        <v>189.5</v>
      </c>
      <c r="F4922" s="91">
        <v>0</v>
      </c>
      <c r="G4922" s="92">
        <f t="shared" si="250"/>
        <v>316916.18999999808</v>
      </c>
      <c r="H4922" s="170"/>
      <c r="I4922" s="94">
        <f t="shared" si="249"/>
        <v>-189.5</v>
      </c>
      <c r="J4922" s="115">
        <f t="shared" si="251"/>
        <v>45716</v>
      </c>
      <c r="K4922" s="116" t="s">
        <v>1882</v>
      </c>
    </row>
    <row r="4923" spans="1:11" x14ac:dyDescent="0.15">
      <c r="A4923" s="7" t="s">
        <v>2619</v>
      </c>
      <c r="B4923" s="66">
        <v>45701</v>
      </c>
      <c r="C4923" s="113" t="s">
        <v>1905</v>
      </c>
      <c r="D4923" s="126" t="s">
        <v>2029</v>
      </c>
      <c r="E4923" s="91">
        <v>237.95</v>
      </c>
      <c r="F4923" s="91">
        <v>0</v>
      </c>
      <c r="G4923" s="92">
        <f t="shared" si="250"/>
        <v>316678.23999999807</v>
      </c>
      <c r="H4923" s="170"/>
      <c r="I4923" s="94">
        <f t="shared" si="249"/>
        <v>-237.95</v>
      </c>
      <c r="J4923" s="115">
        <f t="shared" si="251"/>
        <v>45716</v>
      </c>
      <c r="K4923" s="116" t="s">
        <v>1882</v>
      </c>
    </row>
    <row r="4924" spans="1:11" x14ac:dyDescent="0.15">
      <c r="A4924" s="7" t="s">
        <v>2619</v>
      </c>
      <c r="B4924" s="66">
        <v>45701</v>
      </c>
      <c r="C4924" s="113" t="s">
        <v>1905</v>
      </c>
      <c r="D4924" s="126" t="s">
        <v>2030</v>
      </c>
      <c r="E4924" s="91">
        <v>14.65</v>
      </c>
      <c r="F4924" s="91">
        <v>0</v>
      </c>
      <c r="G4924" s="92">
        <f t="shared" si="250"/>
        <v>316663.58999999805</v>
      </c>
      <c r="H4924" s="170"/>
      <c r="I4924" s="94">
        <f t="shared" si="249"/>
        <v>-14.65</v>
      </c>
      <c r="J4924" s="115">
        <f t="shared" si="251"/>
        <v>45716</v>
      </c>
      <c r="K4924" s="116" t="s">
        <v>1882</v>
      </c>
    </row>
    <row r="4925" spans="1:11" x14ac:dyDescent="0.15">
      <c r="A4925" s="7" t="s">
        <v>2619</v>
      </c>
      <c r="B4925" s="66">
        <v>45701</v>
      </c>
      <c r="C4925" s="113" t="s">
        <v>1905</v>
      </c>
      <c r="D4925" s="126" t="s">
        <v>2031</v>
      </c>
      <c r="E4925" s="91">
        <v>193.44</v>
      </c>
      <c r="F4925" s="91">
        <v>0</v>
      </c>
      <c r="G4925" s="92">
        <f t="shared" si="250"/>
        <v>316470.14999999804</v>
      </c>
      <c r="H4925" s="170"/>
      <c r="I4925" s="94">
        <f t="shared" si="249"/>
        <v>-193.44</v>
      </c>
      <c r="J4925" s="115">
        <f t="shared" si="251"/>
        <v>45716</v>
      </c>
      <c r="K4925" s="116" t="s">
        <v>1882</v>
      </c>
    </row>
    <row r="4926" spans="1:11" x14ac:dyDescent="0.15">
      <c r="A4926" s="7" t="s">
        <v>2619</v>
      </c>
      <c r="B4926" s="66">
        <v>45701</v>
      </c>
      <c r="C4926" s="113" t="s">
        <v>1905</v>
      </c>
      <c r="D4926" s="126" t="s">
        <v>2032</v>
      </c>
      <c r="E4926" s="91">
        <v>17.29</v>
      </c>
      <c r="F4926" s="91">
        <v>0</v>
      </c>
      <c r="G4926" s="92">
        <f t="shared" si="250"/>
        <v>316452.85999999807</v>
      </c>
      <c r="H4926" s="170"/>
      <c r="I4926" s="94">
        <f t="shared" si="249"/>
        <v>-17.29</v>
      </c>
      <c r="J4926" s="115">
        <f t="shared" si="251"/>
        <v>45716</v>
      </c>
      <c r="K4926" s="116" t="s">
        <v>1882</v>
      </c>
    </row>
    <row r="4927" spans="1:11" x14ac:dyDescent="0.15">
      <c r="A4927" s="7" t="s">
        <v>2619</v>
      </c>
      <c r="B4927" s="66">
        <v>45701</v>
      </c>
      <c r="C4927" s="113" t="s">
        <v>1905</v>
      </c>
      <c r="D4927" s="126" t="s">
        <v>2033</v>
      </c>
      <c r="E4927" s="91">
        <v>22.16</v>
      </c>
      <c r="F4927" s="91">
        <v>0</v>
      </c>
      <c r="G4927" s="92">
        <f t="shared" si="250"/>
        <v>316430.69999999809</v>
      </c>
      <c r="H4927" s="170"/>
      <c r="I4927" s="94">
        <f t="shared" si="249"/>
        <v>-22.16</v>
      </c>
      <c r="J4927" s="115">
        <f t="shared" si="251"/>
        <v>45716</v>
      </c>
      <c r="K4927" s="116" t="s">
        <v>1882</v>
      </c>
    </row>
    <row r="4928" spans="1:11" x14ac:dyDescent="0.15">
      <c r="A4928" s="7" t="s">
        <v>2619</v>
      </c>
      <c r="B4928" s="66">
        <v>45701</v>
      </c>
      <c r="C4928" s="113" t="s">
        <v>1905</v>
      </c>
      <c r="D4928" s="126" t="s">
        <v>2034</v>
      </c>
      <c r="E4928" s="91">
        <v>50</v>
      </c>
      <c r="F4928" s="91">
        <v>0</v>
      </c>
      <c r="G4928" s="92">
        <f t="shared" si="250"/>
        <v>316380.69999999809</v>
      </c>
      <c r="H4928" s="170"/>
      <c r="I4928" s="94">
        <f t="shared" si="249"/>
        <v>-50</v>
      </c>
      <c r="J4928" s="115">
        <f t="shared" si="251"/>
        <v>45716</v>
      </c>
      <c r="K4928" s="116" t="s">
        <v>1882</v>
      </c>
    </row>
    <row r="4929" spans="1:11" x14ac:dyDescent="0.15">
      <c r="A4929" s="7" t="s">
        <v>2619</v>
      </c>
      <c r="B4929" s="66">
        <v>45701</v>
      </c>
      <c r="C4929" s="113" t="s">
        <v>1905</v>
      </c>
      <c r="D4929" s="126" t="s">
        <v>2035</v>
      </c>
      <c r="E4929" s="91">
        <v>50</v>
      </c>
      <c r="F4929" s="91">
        <v>0</v>
      </c>
      <c r="G4929" s="92">
        <f t="shared" si="250"/>
        <v>316330.69999999809</v>
      </c>
      <c r="H4929" s="170"/>
      <c r="I4929" s="94">
        <f t="shared" si="249"/>
        <v>-50</v>
      </c>
      <c r="J4929" s="115">
        <f t="shared" si="251"/>
        <v>45716</v>
      </c>
      <c r="K4929" s="116" t="s">
        <v>1882</v>
      </c>
    </row>
    <row r="4930" spans="1:11" x14ac:dyDescent="0.15">
      <c r="A4930" s="7" t="s">
        <v>2619</v>
      </c>
      <c r="B4930" s="66">
        <v>45701</v>
      </c>
      <c r="C4930" s="113" t="s">
        <v>1905</v>
      </c>
      <c r="D4930" s="126" t="s">
        <v>2036</v>
      </c>
      <c r="E4930" s="91">
        <v>50</v>
      </c>
      <c r="F4930" s="91">
        <v>0</v>
      </c>
      <c r="G4930" s="92">
        <f t="shared" si="250"/>
        <v>316280.69999999809</v>
      </c>
      <c r="H4930" s="170"/>
      <c r="I4930" s="94">
        <f t="shared" si="249"/>
        <v>-50</v>
      </c>
      <c r="J4930" s="115">
        <f t="shared" si="251"/>
        <v>45716</v>
      </c>
      <c r="K4930" s="116" t="s">
        <v>1882</v>
      </c>
    </row>
    <row r="4931" spans="1:11" x14ac:dyDescent="0.15">
      <c r="A4931" s="7" t="s">
        <v>2619</v>
      </c>
      <c r="B4931" s="66">
        <v>45701</v>
      </c>
      <c r="C4931" s="113" t="s">
        <v>1905</v>
      </c>
      <c r="D4931" s="126" t="s">
        <v>2037</v>
      </c>
      <c r="E4931" s="91">
        <v>50</v>
      </c>
      <c r="F4931" s="91">
        <v>0</v>
      </c>
      <c r="G4931" s="92">
        <f t="shared" si="250"/>
        <v>316230.69999999809</v>
      </c>
      <c r="H4931" s="170"/>
      <c r="I4931" s="94">
        <f t="shared" si="249"/>
        <v>-50</v>
      </c>
      <c r="J4931" s="115">
        <f t="shared" si="251"/>
        <v>45716</v>
      </c>
      <c r="K4931" s="116" t="s">
        <v>1882</v>
      </c>
    </row>
    <row r="4932" spans="1:11" x14ac:dyDescent="0.15">
      <c r="A4932" s="7" t="s">
        <v>2619</v>
      </c>
      <c r="B4932" s="66">
        <v>45701</v>
      </c>
      <c r="C4932" s="113" t="s">
        <v>1905</v>
      </c>
      <c r="D4932" s="126" t="s">
        <v>2038</v>
      </c>
      <c r="E4932" s="91">
        <v>50</v>
      </c>
      <c r="F4932" s="91">
        <v>0</v>
      </c>
      <c r="G4932" s="92">
        <f t="shared" si="250"/>
        <v>316180.69999999809</v>
      </c>
      <c r="H4932" s="170"/>
      <c r="I4932" s="94">
        <f t="shared" si="249"/>
        <v>-50</v>
      </c>
      <c r="J4932" s="115">
        <f t="shared" si="251"/>
        <v>45716</v>
      </c>
      <c r="K4932" s="116" t="s">
        <v>1882</v>
      </c>
    </row>
    <row r="4933" spans="1:11" x14ac:dyDescent="0.15">
      <c r="A4933" s="7" t="s">
        <v>2619</v>
      </c>
      <c r="B4933" s="66">
        <v>45701</v>
      </c>
      <c r="C4933" s="113" t="s">
        <v>1905</v>
      </c>
      <c r="D4933" s="126" t="s">
        <v>2039</v>
      </c>
      <c r="E4933" s="91">
        <v>50</v>
      </c>
      <c r="F4933" s="91">
        <v>0</v>
      </c>
      <c r="G4933" s="92">
        <f t="shared" si="250"/>
        <v>316130.69999999809</v>
      </c>
      <c r="H4933" s="170"/>
      <c r="I4933" s="94">
        <f t="shared" si="249"/>
        <v>-50</v>
      </c>
      <c r="J4933" s="115">
        <f t="shared" si="251"/>
        <v>45716</v>
      </c>
      <c r="K4933" s="116" t="s">
        <v>1882</v>
      </c>
    </row>
    <row r="4934" spans="1:11" x14ac:dyDescent="0.15">
      <c r="A4934" s="7" t="s">
        <v>2619</v>
      </c>
      <c r="B4934" s="66">
        <v>45701</v>
      </c>
      <c r="C4934" s="113" t="s">
        <v>1905</v>
      </c>
      <c r="D4934" s="126" t="s">
        <v>2040</v>
      </c>
      <c r="E4934" s="91">
        <v>50</v>
      </c>
      <c r="F4934" s="91">
        <v>0</v>
      </c>
      <c r="G4934" s="92">
        <f t="shared" si="250"/>
        <v>316080.69999999809</v>
      </c>
      <c r="H4934" s="170"/>
      <c r="I4934" s="94">
        <f t="shared" si="249"/>
        <v>-50</v>
      </c>
      <c r="J4934" s="115">
        <f t="shared" si="251"/>
        <v>45716</v>
      </c>
      <c r="K4934" s="116" t="s">
        <v>1882</v>
      </c>
    </row>
    <row r="4935" spans="1:11" x14ac:dyDescent="0.15">
      <c r="A4935" s="7" t="s">
        <v>2619</v>
      </c>
      <c r="B4935" s="66">
        <v>45701</v>
      </c>
      <c r="C4935" s="113" t="s">
        <v>1905</v>
      </c>
      <c r="D4935" s="126" t="s">
        <v>2041</v>
      </c>
      <c r="E4935" s="91">
        <v>750.32</v>
      </c>
      <c r="F4935" s="91">
        <v>0</v>
      </c>
      <c r="G4935" s="92">
        <f t="shared" si="250"/>
        <v>315330.37999999808</v>
      </c>
      <c r="H4935" s="170"/>
      <c r="I4935" s="94">
        <f t="shared" ref="I4935:I4998" si="252">-E4935+F4935</f>
        <v>-750.32</v>
      </c>
      <c r="J4935" s="115">
        <f t="shared" si="251"/>
        <v>45716</v>
      </c>
      <c r="K4935" s="116" t="s">
        <v>1882</v>
      </c>
    </row>
    <row r="4936" spans="1:11" x14ac:dyDescent="0.15">
      <c r="A4936" s="7" t="s">
        <v>2619</v>
      </c>
      <c r="B4936" s="66">
        <v>45701</v>
      </c>
      <c r="C4936" s="113" t="s">
        <v>2042</v>
      </c>
      <c r="D4936" s="126" t="s">
        <v>2043</v>
      </c>
      <c r="E4936" s="91">
        <v>560</v>
      </c>
      <c r="F4936" s="91">
        <v>0</v>
      </c>
      <c r="G4936" s="92">
        <f t="shared" si="250"/>
        <v>314770.37999999808</v>
      </c>
      <c r="H4936" s="170"/>
      <c r="I4936" s="94">
        <f t="shared" si="252"/>
        <v>-560</v>
      </c>
      <c r="J4936" s="115">
        <f t="shared" si="251"/>
        <v>45716</v>
      </c>
      <c r="K4936" s="116" t="s">
        <v>8</v>
      </c>
    </row>
    <row r="4937" spans="1:11" x14ac:dyDescent="0.15">
      <c r="A4937" s="7" t="s">
        <v>2619</v>
      </c>
      <c r="B4937" s="66">
        <v>45701</v>
      </c>
      <c r="C4937" s="113" t="s">
        <v>1905</v>
      </c>
      <c r="D4937" s="126" t="s">
        <v>2044</v>
      </c>
      <c r="E4937" s="91">
        <v>34.19</v>
      </c>
      <c r="F4937" s="91">
        <v>0</v>
      </c>
      <c r="G4937" s="92">
        <f t="shared" si="250"/>
        <v>314736.18999999808</v>
      </c>
      <c r="H4937" s="170"/>
      <c r="I4937" s="94">
        <f t="shared" si="252"/>
        <v>-34.19</v>
      </c>
      <c r="J4937" s="115">
        <f t="shared" si="251"/>
        <v>45716</v>
      </c>
      <c r="K4937" s="116" t="s">
        <v>1882</v>
      </c>
    </row>
    <row r="4938" spans="1:11" x14ac:dyDescent="0.15">
      <c r="A4938" s="7" t="s">
        <v>2619</v>
      </c>
      <c r="B4938" s="66">
        <v>45701</v>
      </c>
      <c r="C4938" s="113" t="s">
        <v>2045</v>
      </c>
      <c r="D4938" s="126" t="s">
        <v>2046</v>
      </c>
      <c r="E4938" s="91">
        <v>0</v>
      </c>
      <c r="F4938" s="91">
        <v>131.57</v>
      </c>
      <c r="G4938" s="92">
        <f t="shared" si="250"/>
        <v>314867.75999999809</v>
      </c>
      <c r="H4938" s="170"/>
      <c r="I4938" s="94">
        <f t="shared" si="252"/>
        <v>131.57</v>
      </c>
      <c r="J4938" s="115">
        <f t="shared" si="251"/>
        <v>45716</v>
      </c>
      <c r="K4938" s="116" t="s">
        <v>8</v>
      </c>
    </row>
    <row r="4939" spans="1:11" x14ac:dyDescent="0.15">
      <c r="A4939" s="7" t="s">
        <v>2620</v>
      </c>
      <c r="B4939" s="66">
        <v>45701</v>
      </c>
      <c r="C4939" s="113" t="s">
        <v>1982</v>
      </c>
      <c r="D4939" s="126"/>
      <c r="E4939" s="91">
        <v>0</v>
      </c>
      <c r="F4939" s="91">
        <v>11172</v>
      </c>
      <c r="G4939" s="92">
        <f t="shared" si="250"/>
        <v>326039.75999999809</v>
      </c>
      <c r="H4939" s="170"/>
      <c r="I4939" s="94">
        <f t="shared" si="252"/>
        <v>11172</v>
      </c>
      <c r="J4939" s="115">
        <f t="shared" si="251"/>
        <v>45716</v>
      </c>
      <c r="K4939" s="116" t="s">
        <v>737</v>
      </c>
    </row>
    <row r="4940" spans="1:11" x14ac:dyDescent="0.15">
      <c r="A4940" s="7" t="s">
        <v>2620</v>
      </c>
      <c r="B4940" s="66">
        <v>45701</v>
      </c>
      <c r="C4940" s="113" t="s">
        <v>1905</v>
      </c>
      <c r="D4940" s="126" t="s">
        <v>2177</v>
      </c>
      <c r="E4940" s="91">
        <v>12</v>
      </c>
      <c r="F4940" s="91">
        <v>0</v>
      </c>
      <c r="G4940" s="92">
        <f t="shared" si="250"/>
        <v>326027.75999999809</v>
      </c>
      <c r="H4940" s="170"/>
      <c r="I4940" s="94">
        <f t="shared" si="252"/>
        <v>-12</v>
      </c>
      <c r="J4940" s="115">
        <f t="shared" si="251"/>
        <v>45716</v>
      </c>
      <c r="K4940" s="116" t="s">
        <v>1882</v>
      </c>
    </row>
    <row r="4941" spans="1:11" x14ac:dyDescent="0.15">
      <c r="A4941" s="7" t="s">
        <v>2620</v>
      </c>
      <c r="B4941" s="66">
        <v>45701</v>
      </c>
      <c r="C4941" s="113" t="s">
        <v>1905</v>
      </c>
      <c r="D4941" s="126" t="s">
        <v>2178</v>
      </c>
      <c r="E4941" s="91">
        <v>12</v>
      </c>
      <c r="F4941" s="91">
        <v>0</v>
      </c>
      <c r="G4941" s="92">
        <f t="shared" si="250"/>
        <v>326015.75999999809</v>
      </c>
      <c r="H4941" s="170"/>
      <c r="I4941" s="94">
        <f t="shared" si="252"/>
        <v>-12</v>
      </c>
      <c r="J4941" s="115">
        <f t="shared" si="251"/>
        <v>45716</v>
      </c>
      <c r="K4941" s="116" t="s">
        <v>1882</v>
      </c>
    </row>
    <row r="4942" spans="1:11" x14ac:dyDescent="0.15">
      <c r="A4942" s="7" t="s">
        <v>2620</v>
      </c>
      <c r="B4942" s="66">
        <v>45701</v>
      </c>
      <c r="C4942" s="113" t="s">
        <v>1905</v>
      </c>
      <c r="D4942" s="126" t="s">
        <v>2179</v>
      </c>
      <c r="E4942" s="91">
        <v>12</v>
      </c>
      <c r="F4942" s="91">
        <v>0</v>
      </c>
      <c r="G4942" s="92">
        <f t="shared" si="250"/>
        <v>326003.75999999809</v>
      </c>
      <c r="H4942" s="170"/>
      <c r="I4942" s="94">
        <f t="shared" si="252"/>
        <v>-12</v>
      </c>
      <c r="J4942" s="115">
        <f t="shared" si="251"/>
        <v>45716</v>
      </c>
      <c r="K4942" s="116" t="s">
        <v>1882</v>
      </c>
    </row>
    <row r="4943" spans="1:11" x14ac:dyDescent="0.15">
      <c r="A4943" s="7" t="s">
        <v>2620</v>
      </c>
      <c r="B4943" s="66">
        <v>45701</v>
      </c>
      <c r="C4943" s="113" t="s">
        <v>1905</v>
      </c>
      <c r="D4943" s="126" t="s">
        <v>2180</v>
      </c>
      <c r="E4943" s="91">
        <v>85</v>
      </c>
      <c r="F4943" s="91">
        <v>0</v>
      </c>
      <c r="G4943" s="92">
        <f t="shared" si="250"/>
        <v>325918.75999999809</v>
      </c>
      <c r="H4943" s="170"/>
      <c r="I4943" s="94">
        <f t="shared" si="252"/>
        <v>-85</v>
      </c>
      <c r="J4943" s="115">
        <f t="shared" si="251"/>
        <v>45716</v>
      </c>
      <c r="K4943" s="116" t="s">
        <v>1882</v>
      </c>
    </row>
    <row r="4944" spans="1:11" x14ac:dyDescent="0.15">
      <c r="A4944" s="7" t="s">
        <v>2620</v>
      </c>
      <c r="B4944" s="66">
        <v>45701</v>
      </c>
      <c r="C4944" s="113" t="s">
        <v>1905</v>
      </c>
      <c r="D4944" s="126" t="s">
        <v>2181</v>
      </c>
      <c r="E4944" s="91">
        <v>85</v>
      </c>
      <c r="F4944" s="91">
        <v>0</v>
      </c>
      <c r="G4944" s="92">
        <f t="shared" si="250"/>
        <v>325833.75999999809</v>
      </c>
      <c r="H4944" s="170"/>
      <c r="I4944" s="94">
        <f t="shared" si="252"/>
        <v>-85</v>
      </c>
      <c r="J4944" s="115">
        <f t="shared" si="251"/>
        <v>45716</v>
      </c>
      <c r="K4944" s="116" t="s">
        <v>1882</v>
      </c>
    </row>
    <row r="4945" spans="1:11" x14ac:dyDescent="0.15">
      <c r="A4945" s="7" t="s">
        <v>2620</v>
      </c>
      <c r="B4945" s="66">
        <v>45701</v>
      </c>
      <c r="C4945" s="113" t="s">
        <v>1905</v>
      </c>
      <c r="D4945" s="126" t="s">
        <v>2182</v>
      </c>
      <c r="E4945" s="91">
        <v>85</v>
      </c>
      <c r="F4945" s="91">
        <v>0</v>
      </c>
      <c r="G4945" s="92">
        <f t="shared" si="250"/>
        <v>325748.75999999809</v>
      </c>
      <c r="H4945" s="170"/>
      <c r="I4945" s="94">
        <f t="shared" si="252"/>
        <v>-85</v>
      </c>
      <c r="J4945" s="115">
        <f t="shared" si="251"/>
        <v>45716</v>
      </c>
      <c r="K4945" s="116" t="s">
        <v>1882</v>
      </c>
    </row>
    <row r="4946" spans="1:11" x14ac:dyDescent="0.15">
      <c r="A4946" s="7" t="s">
        <v>2620</v>
      </c>
      <c r="B4946" s="66">
        <v>45701</v>
      </c>
      <c r="C4946" s="113" t="s">
        <v>1905</v>
      </c>
      <c r="D4946" s="126" t="s">
        <v>2183</v>
      </c>
      <c r="E4946" s="91">
        <v>4034.98</v>
      </c>
      <c r="F4946" s="91">
        <v>0</v>
      </c>
      <c r="G4946" s="92">
        <f t="shared" si="250"/>
        <v>321713.77999999811</v>
      </c>
      <c r="H4946" s="170"/>
      <c r="I4946" s="94">
        <f t="shared" si="252"/>
        <v>-4034.98</v>
      </c>
      <c r="J4946" s="115">
        <f t="shared" si="251"/>
        <v>45716</v>
      </c>
      <c r="K4946" s="116" t="s">
        <v>1882</v>
      </c>
    </row>
    <row r="4947" spans="1:11" x14ac:dyDescent="0.15">
      <c r="A4947" s="7" t="s">
        <v>2620</v>
      </c>
      <c r="B4947" s="66">
        <v>45701</v>
      </c>
      <c r="C4947" s="113" t="s">
        <v>1905</v>
      </c>
      <c r="D4947" s="126" t="s">
        <v>2184</v>
      </c>
      <c r="E4947" s="91">
        <v>3375.55</v>
      </c>
      <c r="F4947" s="91">
        <v>0</v>
      </c>
      <c r="G4947" s="92">
        <f t="shared" si="250"/>
        <v>318338.22999999812</v>
      </c>
      <c r="H4947" s="170"/>
      <c r="I4947" s="94">
        <f t="shared" si="252"/>
        <v>-3375.55</v>
      </c>
      <c r="J4947" s="115">
        <f t="shared" si="251"/>
        <v>45716</v>
      </c>
      <c r="K4947" s="116" t="s">
        <v>1882</v>
      </c>
    </row>
    <row r="4948" spans="1:11" x14ac:dyDescent="0.15">
      <c r="A4948" s="7" t="s">
        <v>2620</v>
      </c>
      <c r="B4948" s="66">
        <v>45701</v>
      </c>
      <c r="C4948" s="113" t="s">
        <v>1905</v>
      </c>
      <c r="D4948" s="126" t="s">
        <v>2185</v>
      </c>
      <c r="E4948" s="91">
        <v>4633.8500000000004</v>
      </c>
      <c r="F4948" s="91">
        <v>0</v>
      </c>
      <c r="G4948" s="92">
        <f t="shared" si="250"/>
        <v>313704.37999999814</v>
      </c>
      <c r="H4948" s="170"/>
      <c r="I4948" s="94">
        <f t="shared" si="252"/>
        <v>-4633.8500000000004</v>
      </c>
      <c r="J4948" s="115">
        <f t="shared" si="251"/>
        <v>45716</v>
      </c>
      <c r="K4948" s="116" t="s">
        <v>1882</v>
      </c>
    </row>
    <row r="4949" spans="1:11" x14ac:dyDescent="0.15">
      <c r="A4949" s="7" t="s">
        <v>2620</v>
      </c>
      <c r="B4949" s="66">
        <v>45701</v>
      </c>
      <c r="C4949" s="113" t="s">
        <v>1905</v>
      </c>
      <c r="D4949" s="126" t="s">
        <v>2186</v>
      </c>
      <c r="E4949" s="91">
        <v>2798.17</v>
      </c>
      <c r="F4949" s="91">
        <v>0</v>
      </c>
      <c r="G4949" s="92">
        <f t="shared" si="250"/>
        <v>310906.20999999816</v>
      </c>
      <c r="H4949" s="170"/>
      <c r="I4949" s="94">
        <f t="shared" si="252"/>
        <v>-2798.17</v>
      </c>
      <c r="J4949" s="115">
        <f t="shared" si="251"/>
        <v>45716</v>
      </c>
      <c r="K4949" s="116" t="s">
        <v>1882</v>
      </c>
    </row>
    <row r="4950" spans="1:11" x14ac:dyDescent="0.15">
      <c r="A4950" s="7" t="s">
        <v>2620</v>
      </c>
      <c r="B4950" s="66">
        <v>45701</v>
      </c>
      <c r="C4950" s="113" t="s">
        <v>1905</v>
      </c>
      <c r="D4950" s="126" t="s">
        <v>2187</v>
      </c>
      <c r="E4950" s="91">
        <v>85</v>
      </c>
      <c r="F4950" s="91">
        <v>0</v>
      </c>
      <c r="G4950" s="92">
        <f t="shared" si="250"/>
        <v>310821.20999999816</v>
      </c>
      <c r="H4950" s="170"/>
      <c r="I4950" s="94">
        <f t="shared" si="252"/>
        <v>-85</v>
      </c>
      <c r="J4950" s="115">
        <f t="shared" si="251"/>
        <v>45716</v>
      </c>
      <c r="K4950" s="116" t="s">
        <v>1882</v>
      </c>
    </row>
    <row r="4951" spans="1:11" x14ac:dyDescent="0.15">
      <c r="A4951" s="7" t="s">
        <v>2620</v>
      </c>
      <c r="B4951" s="66">
        <v>45702</v>
      </c>
      <c r="C4951" s="113" t="s">
        <v>2188</v>
      </c>
      <c r="D4951" s="126" t="s">
        <v>2189</v>
      </c>
      <c r="E4951" s="91">
        <v>0</v>
      </c>
      <c r="F4951" s="91">
        <v>59.06</v>
      </c>
      <c r="G4951" s="92">
        <f t="shared" si="250"/>
        <v>310880.26999999816</v>
      </c>
      <c r="H4951" s="170"/>
      <c r="I4951" s="94">
        <f t="shared" si="252"/>
        <v>59.06</v>
      </c>
      <c r="J4951" s="115">
        <f t="shared" si="251"/>
        <v>45716</v>
      </c>
      <c r="K4951" s="116" t="s">
        <v>2175</v>
      </c>
    </row>
    <row r="4952" spans="1:11" x14ac:dyDescent="0.15">
      <c r="A4952" s="7" t="s">
        <v>2624</v>
      </c>
      <c r="B4952" s="66">
        <v>45702</v>
      </c>
      <c r="C4952" s="113" t="s">
        <v>1905</v>
      </c>
      <c r="D4952" s="126" t="s">
        <v>1914</v>
      </c>
      <c r="E4952" s="91">
        <v>6.36</v>
      </c>
      <c r="F4952" s="91">
        <v>0</v>
      </c>
      <c r="G4952" s="92">
        <f t="shared" si="250"/>
        <v>310873.90999999817</v>
      </c>
      <c r="H4952" s="170"/>
      <c r="I4952" s="94">
        <f t="shared" si="252"/>
        <v>-6.36</v>
      </c>
      <c r="J4952" s="115">
        <f t="shared" si="251"/>
        <v>45716</v>
      </c>
      <c r="K4952" s="116" t="s">
        <v>1882</v>
      </c>
    </row>
    <row r="4953" spans="1:11" x14ac:dyDescent="0.15">
      <c r="A4953" s="7" t="s">
        <v>2624</v>
      </c>
      <c r="B4953" s="66">
        <v>45702</v>
      </c>
      <c r="C4953" s="113" t="s">
        <v>1905</v>
      </c>
      <c r="D4953" s="126" t="s">
        <v>1915</v>
      </c>
      <c r="E4953" s="91">
        <v>39.03</v>
      </c>
      <c r="F4953" s="91">
        <v>0</v>
      </c>
      <c r="G4953" s="92">
        <f t="shared" si="250"/>
        <v>310834.87999999814</v>
      </c>
      <c r="H4953" s="170"/>
      <c r="I4953" s="94">
        <f t="shared" si="252"/>
        <v>-39.03</v>
      </c>
      <c r="J4953" s="115">
        <f t="shared" si="251"/>
        <v>45716</v>
      </c>
      <c r="K4953" s="116" t="s">
        <v>1882</v>
      </c>
    </row>
    <row r="4954" spans="1:11" x14ac:dyDescent="0.15">
      <c r="A4954" s="7" t="s">
        <v>2619</v>
      </c>
      <c r="B4954" s="66">
        <v>45702</v>
      </c>
      <c r="C4954" s="113" t="s">
        <v>1905</v>
      </c>
      <c r="D4954" s="126" t="s">
        <v>2047</v>
      </c>
      <c r="E4954" s="91">
        <v>768.23</v>
      </c>
      <c r="F4954" s="91">
        <v>0</v>
      </c>
      <c r="G4954" s="92">
        <f t="shared" si="250"/>
        <v>310066.64999999816</v>
      </c>
      <c r="H4954" s="170"/>
      <c r="I4954" s="94">
        <f t="shared" si="252"/>
        <v>-768.23</v>
      </c>
      <c r="J4954" s="115">
        <f t="shared" si="251"/>
        <v>45716</v>
      </c>
      <c r="K4954" s="116" t="s">
        <v>1882</v>
      </c>
    </row>
    <row r="4955" spans="1:11" x14ac:dyDescent="0.15">
      <c r="A4955" s="7" t="s">
        <v>2619</v>
      </c>
      <c r="B4955" s="66">
        <v>45702</v>
      </c>
      <c r="C4955" s="113" t="s">
        <v>1905</v>
      </c>
      <c r="D4955" s="126" t="s">
        <v>2048</v>
      </c>
      <c r="E4955" s="91">
        <v>85</v>
      </c>
      <c r="F4955" s="91">
        <v>0</v>
      </c>
      <c r="G4955" s="92">
        <f t="shared" si="250"/>
        <v>309981.64999999816</v>
      </c>
      <c r="H4955" s="170"/>
      <c r="I4955" s="94">
        <f t="shared" si="252"/>
        <v>-85</v>
      </c>
      <c r="J4955" s="115">
        <f t="shared" si="251"/>
        <v>45716</v>
      </c>
      <c r="K4955" s="116" t="s">
        <v>1882</v>
      </c>
    </row>
    <row r="4956" spans="1:11" x14ac:dyDescent="0.15">
      <c r="A4956" s="7" t="s">
        <v>2619</v>
      </c>
      <c r="B4956" s="66">
        <v>45702</v>
      </c>
      <c r="C4956" s="113" t="s">
        <v>1905</v>
      </c>
      <c r="D4956" s="126" t="s">
        <v>2049</v>
      </c>
      <c r="E4956" s="91">
        <v>28.85</v>
      </c>
      <c r="F4956" s="91">
        <v>0</v>
      </c>
      <c r="G4956" s="92">
        <f t="shared" si="250"/>
        <v>309952.79999999818</v>
      </c>
      <c r="H4956" s="170"/>
      <c r="I4956" s="94">
        <f t="shared" si="252"/>
        <v>-28.85</v>
      </c>
      <c r="J4956" s="115">
        <f t="shared" si="251"/>
        <v>45716</v>
      </c>
      <c r="K4956" s="116" t="s">
        <v>1882</v>
      </c>
    </row>
    <row r="4957" spans="1:11" x14ac:dyDescent="0.15">
      <c r="A4957" s="7" t="s">
        <v>2619</v>
      </c>
      <c r="B4957" s="66">
        <v>45702</v>
      </c>
      <c r="C4957" s="113" t="s">
        <v>2050</v>
      </c>
      <c r="D4957" s="126" t="s">
        <v>2051</v>
      </c>
      <c r="E4957" s="91">
        <v>0</v>
      </c>
      <c r="F4957" s="91">
        <v>122.35</v>
      </c>
      <c r="G4957" s="92">
        <f t="shared" si="250"/>
        <v>310075.14999999816</v>
      </c>
      <c r="H4957" s="170"/>
      <c r="I4957" s="94">
        <f t="shared" si="252"/>
        <v>122.35</v>
      </c>
      <c r="J4957" s="115">
        <f t="shared" si="251"/>
        <v>45716</v>
      </c>
      <c r="K4957" s="116" t="s">
        <v>8</v>
      </c>
    </row>
    <row r="4958" spans="1:11" x14ac:dyDescent="0.15">
      <c r="A4958" s="7" t="s">
        <v>2619</v>
      </c>
      <c r="B4958" s="66">
        <v>45702</v>
      </c>
      <c r="C4958" s="113" t="s">
        <v>2052</v>
      </c>
      <c r="D4958" s="126" t="s">
        <v>2053</v>
      </c>
      <c r="E4958" s="91">
        <v>0</v>
      </c>
      <c r="F4958" s="91">
        <v>124.69</v>
      </c>
      <c r="G4958" s="92">
        <f t="shared" si="250"/>
        <v>310199.83999999816</v>
      </c>
      <c r="H4958" s="170"/>
      <c r="I4958" s="94">
        <f t="shared" si="252"/>
        <v>124.69</v>
      </c>
      <c r="J4958" s="115">
        <f t="shared" si="251"/>
        <v>45716</v>
      </c>
      <c r="K4958" s="116" t="s">
        <v>8</v>
      </c>
    </row>
    <row r="4959" spans="1:11" x14ac:dyDescent="0.15">
      <c r="A4959" s="7" t="s">
        <v>2619</v>
      </c>
      <c r="B4959" s="66">
        <v>45702</v>
      </c>
      <c r="C4959" s="113" t="s">
        <v>2054</v>
      </c>
      <c r="D4959" s="126" t="s">
        <v>2055</v>
      </c>
      <c r="E4959" s="91">
        <v>0</v>
      </c>
      <c r="F4959" s="91">
        <v>90.9</v>
      </c>
      <c r="G4959" s="92">
        <f t="shared" si="250"/>
        <v>310290.73999999819</v>
      </c>
      <c r="H4959" s="170"/>
      <c r="I4959" s="94">
        <f t="shared" si="252"/>
        <v>90.9</v>
      </c>
      <c r="J4959" s="115">
        <f t="shared" si="251"/>
        <v>45716</v>
      </c>
      <c r="K4959" s="116" t="s">
        <v>8</v>
      </c>
    </row>
    <row r="4960" spans="1:11" x14ac:dyDescent="0.15">
      <c r="A4960" s="7" t="s">
        <v>2619</v>
      </c>
      <c r="B4960" s="66">
        <v>45706</v>
      </c>
      <c r="C4960" s="113" t="s">
        <v>2056</v>
      </c>
      <c r="D4960" s="126" t="s">
        <v>2057</v>
      </c>
      <c r="E4960" s="91">
        <v>0</v>
      </c>
      <c r="F4960" s="91">
        <v>530</v>
      </c>
      <c r="G4960" s="92">
        <f t="shared" si="250"/>
        <v>310820.73999999819</v>
      </c>
      <c r="H4960" s="170"/>
      <c r="I4960" s="94">
        <f t="shared" si="252"/>
        <v>530</v>
      </c>
      <c r="J4960" s="115">
        <f t="shared" si="251"/>
        <v>45716</v>
      </c>
      <c r="K4960" s="116" t="s">
        <v>1866</v>
      </c>
    </row>
    <row r="4961" spans="1:11" x14ac:dyDescent="0.15">
      <c r="A4961" s="7" t="s">
        <v>2619</v>
      </c>
      <c r="B4961" s="66">
        <v>45706</v>
      </c>
      <c r="C4961" s="113" t="s">
        <v>2060</v>
      </c>
      <c r="D4961" s="126" t="s">
        <v>2061</v>
      </c>
      <c r="E4961" s="91">
        <v>0</v>
      </c>
      <c r="F4961" s="91">
        <v>1500</v>
      </c>
      <c r="G4961" s="92">
        <f t="shared" si="250"/>
        <v>312320.73999999819</v>
      </c>
      <c r="H4961" s="170"/>
      <c r="I4961" s="94">
        <f t="shared" si="252"/>
        <v>1500</v>
      </c>
      <c r="J4961" s="115">
        <f t="shared" si="251"/>
        <v>45716</v>
      </c>
      <c r="K4961" s="116" t="s">
        <v>1866</v>
      </c>
    </row>
    <row r="4962" spans="1:11" x14ac:dyDescent="0.15">
      <c r="A4962" s="7" t="s">
        <v>2619</v>
      </c>
      <c r="B4962" s="66">
        <v>45706</v>
      </c>
      <c r="C4962" s="113" t="s">
        <v>2062</v>
      </c>
      <c r="D4962" s="126" t="s">
        <v>2063</v>
      </c>
      <c r="E4962" s="91">
        <v>0</v>
      </c>
      <c r="F4962" s="91">
        <v>2053.9899999999998</v>
      </c>
      <c r="G4962" s="92">
        <f t="shared" si="250"/>
        <v>314374.72999999818</v>
      </c>
      <c r="H4962" s="170"/>
      <c r="I4962" s="94">
        <f t="shared" si="252"/>
        <v>2053.9899999999998</v>
      </c>
      <c r="J4962" s="115">
        <f t="shared" si="251"/>
        <v>45716</v>
      </c>
      <c r="K4962" s="116" t="s">
        <v>1868</v>
      </c>
    </row>
    <row r="4963" spans="1:11" x14ac:dyDescent="0.15">
      <c r="A4963" s="7" t="s">
        <v>2619</v>
      </c>
      <c r="B4963" s="66">
        <v>45706</v>
      </c>
      <c r="C4963" s="113" t="s">
        <v>2064</v>
      </c>
      <c r="D4963" s="126" t="s">
        <v>2065</v>
      </c>
      <c r="E4963" s="91">
        <v>0</v>
      </c>
      <c r="F4963" s="91">
        <v>165.35</v>
      </c>
      <c r="G4963" s="92">
        <f t="shared" si="250"/>
        <v>314540.07999999815</v>
      </c>
      <c r="H4963" s="170"/>
      <c r="I4963" s="94">
        <f t="shared" si="252"/>
        <v>165.35</v>
      </c>
      <c r="J4963" s="115">
        <f t="shared" si="251"/>
        <v>45716</v>
      </c>
      <c r="K4963" s="116" t="s">
        <v>1866</v>
      </c>
    </row>
    <row r="4964" spans="1:11" x14ac:dyDescent="0.15">
      <c r="A4964" s="7" t="s">
        <v>2619</v>
      </c>
      <c r="B4964" s="66">
        <v>45706</v>
      </c>
      <c r="C4964" s="113" t="s">
        <v>2058</v>
      </c>
      <c r="D4964" s="126" t="s">
        <v>2059</v>
      </c>
      <c r="E4964" s="91">
        <v>0</v>
      </c>
      <c r="F4964" s="91">
        <v>2550</v>
      </c>
      <c r="G4964" s="92">
        <f t="shared" si="250"/>
        <v>317090.07999999815</v>
      </c>
      <c r="H4964" s="170"/>
      <c r="I4964" s="94">
        <f t="shared" si="252"/>
        <v>2550</v>
      </c>
      <c r="J4964" s="115">
        <f t="shared" si="251"/>
        <v>45716</v>
      </c>
      <c r="K4964" s="116" t="s">
        <v>1866</v>
      </c>
    </row>
    <row r="4965" spans="1:11" x14ac:dyDescent="0.15">
      <c r="A4965" s="7" t="s">
        <v>2619</v>
      </c>
      <c r="B4965" s="66">
        <v>45706</v>
      </c>
      <c r="C4965" s="113" t="s">
        <v>2066</v>
      </c>
      <c r="D4965" s="126" t="s">
        <v>2067</v>
      </c>
      <c r="E4965" s="91">
        <v>0</v>
      </c>
      <c r="F4965" s="91">
        <v>431.52</v>
      </c>
      <c r="G4965" s="92">
        <f t="shared" si="250"/>
        <v>317521.59999999817</v>
      </c>
      <c r="H4965" s="170"/>
      <c r="I4965" s="94">
        <f t="shared" si="252"/>
        <v>431.52</v>
      </c>
      <c r="J4965" s="115">
        <f t="shared" si="251"/>
        <v>45716</v>
      </c>
      <c r="K4965" s="116" t="s">
        <v>8</v>
      </c>
    </row>
    <row r="4966" spans="1:11" x14ac:dyDescent="0.15">
      <c r="A4966" s="7" t="s">
        <v>2619</v>
      </c>
      <c r="B4966" s="66">
        <v>45706</v>
      </c>
      <c r="C4966" s="113" t="s">
        <v>2068</v>
      </c>
      <c r="D4966" s="126" t="s">
        <v>2069</v>
      </c>
      <c r="E4966" s="91">
        <v>0</v>
      </c>
      <c r="F4966" s="91">
        <v>592.98</v>
      </c>
      <c r="G4966" s="92">
        <f t="shared" si="250"/>
        <v>318114.57999999815</v>
      </c>
      <c r="H4966" s="170"/>
      <c r="I4966" s="94">
        <f t="shared" si="252"/>
        <v>592.98</v>
      </c>
      <c r="J4966" s="115">
        <f t="shared" si="251"/>
        <v>45716</v>
      </c>
      <c r="K4966" s="116" t="s">
        <v>8</v>
      </c>
    </row>
    <row r="4967" spans="1:11" x14ac:dyDescent="0.15">
      <c r="A4967" s="7" t="s">
        <v>2619</v>
      </c>
      <c r="B4967" s="66">
        <v>45712</v>
      </c>
      <c r="C4967" s="113" t="s">
        <v>2070</v>
      </c>
      <c r="D4967" s="126" t="s">
        <v>2071</v>
      </c>
      <c r="E4967" s="91">
        <v>1356</v>
      </c>
      <c r="F4967" s="91">
        <v>0</v>
      </c>
      <c r="G4967" s="92">
        <f t="shared" si="250"/>
        <v>316758.57999999815</v>
      </c>
      <c r="H4967" s="170"/>
      <c r="I4967" s="94">
        <f t="shared" si="252"/>
        <v>-1356</v>
      </c>
      <c r="J4967" s="115">
        <f t="shared" si="251"/>
        <v>45716</v>
      </c>
      <c r="K4967" s="116" t="s">
        <v>13</v>
      </c>
    </row>
    <row r="4968" spans="1:11" x14ac:dyDescent="0.15">
      <c r="A4968" s="7" t="s">
        <v>2619</v>
      </c>
      <c r="B4968" s="66">
        <v>45712</v>
      </c>
      <c r="C4968" s="113" t="s">
        <v>2070</v>
      </c>
      <c r="D4968" s="126" t="s">
        <v>2072</v>
      </c>
      <c r="E4968" s="91">
        <v>1920</v>
      </c>
      <c r="F4968" s="91">
        <v>0</v>
      </c>
      <c r="G4968" s="92">
        <f t="shared" ref="G4968:G5031" si="253">G4967+F4968-E4968</f>
        <v>314838.57999999815</v>
      </c>
      <c r="H4968" s="170"/>
      <c r="I4968" s="94">
        <f t="shared" si="252"/>
        <v>-1920</v>
      </c>
      <c r="J4968" s="115">
        <f t="shared" ref="J4968:J5031" si="254">EOMONTH(B4968,0)</f>
        <v>45716</v>
      </c>
      <c r="K4968" s="116" t="s">
        <v>13</v>
      </c>
    </row>
    <row r="4969" spans="1:11" x14ac:dyDescent="0.15">
      <c r="A4969" s="7" t="s">
        <v>2619</v>
      </c>
      <c r="B4969" s="66">
        <v>45712</v>
      </c>
      <c r="C4969" s="113" t="s">
        <v>2073</v>
      </c>
      <c r="D4969" s="126" t="s">
        <v>2074</v>
      </c>
      <c r="E4969" s="91">
        <v>0</v>
      </c>
      <c r="F4969" s="91">
        <v>1500</v>
      </c>
      <c r="G4969" s="92">
        <f t="shared" si="253"/>
        <v>316338.57999999815</v>
      </c>
      <c r="H4969" s="170"/>
      <c r="I4969" s="94">
        <f t="shared" si="252"/>
        <v>1500</v>
      </c>
      <c r="J4969" s="115">
        <f t="shared" si="254"/>
        <v>45716</v>
      </c>
      <c r="K4969" s="116" t="s">
        <v>1866</v>
      </c>
    </row>
    <row r="4970" spans="1:11" x14ac:dyDescent="0.15">
      <c r="A4970" s="7" t="s">
        <v>2619</v>
      </c>
      <c r="B4970" s="66">
        <v>45712</v>
      </c>
      <c r="C4970" s="113" t="s">
        <v>2075</v>
      </c>
      <c r="D4970" s="126" t="s">
        <v>2076</v>
      </c>
      <c r="E4970" s="91">
        <v>0</v>
      </c>
      <c r="F4970" s="91">
        <v>2995.21</v>
      </c>
      <c r="G4970" s="92">
        <f t="shared" si="253"/>
        <v>319333.78999999817</v>
      </c>
      <c r="H4970" s="170"/>
      <c r="I4970" s="94">
        <f t="shared" si="252"/>
        <v>2995.21</v>
      </c>
      <c r="J4970" s="115">
        <f t="shared" si="254"/>
        <v>45716</v>
      </c>
      <c r="K4970" s="116" t="s">
        <v>8</v>
      </c>
    </row>
    <row r="4971" spans="1:11" x14ac:dyDescent="0.15">
      <c r="A4971" s="7" t="s">
        <v>2619</v>
      </c>
      <c r="B4971" s="66">
        <v>45712</v>
      </c>
      <c r="C4971" s="113" t="s">
        <v>2077</v>
      </c>
      <c r="D4971" s="126" t="s">
        <v>2078</v>
      </c>
      <c r="E4971" s="91">
        <v>0</v>
      </c>
      <c r="F4971" s="91">
        <v>1243.06</v>
      </c>
      <c r="G4971" s="92">
        <f t="shared" si="253"/>
        <v>320576.84999999817</v>
      </c>
      <c r="H4971" s="170"/>
      <c r="I4971" s="94">
        <f t="shared" si="252"/>
        <v>1243.06</v>
      </c>
      <c r="J4971" s="115">
        <f t="shared" si="254"/>
        <v>45716</v>
      </c>
      <c r="K4971" s="116" t="s">
        <v>8</v>
      </c>
    </row>
    <row r="4972" spans="1:11" x14ac:dyDescent="0.15">
      <c r="A4972" s="7" t="s">
        <v>2619</v>
      </c>
      <c r="B4972" s="66">
        <v>45712</v>
      </c>
      <c r="C4972" s="113" t="s">
        <v>2077</v>
      </c>
      <c r="D4972" s="126" t="s">
        <v>2079</v>
      </c>
      <c r="E4972" s="91">
        <v>0</v>
      </c>
      <c r="F4972" s="91">
        <v>1770.08</v>
      </c>
      <c r="G4972" s="92">
        <f t="shared" si="253"/>
        <v>322346.92999999819</v>
      </c>
      <c r="H4972" s="170"/>
      <c r="I4972" s="94">
        <f t="shared" si="252"/>
        <v>1770.08</v>
      </c>
      <c r="J4972" s="115">
        <f t="shared" si="254"/>
        <v>45716</v>
      </c>
      <c r="K4972" s="116" t="s">
        <v>8</v>
      </c>
    </row>
    <row r="4973" spans="1:11" x14ac:dyDescent="0.15">
      <c r="A4973" s="7" t="s">
        <v>2619</v>
      </c>
      <c r="B4973" s="66">
        <v>45712</v>
      </c>
      <c r="C4973" s="113" t="s">
        <v>2080</v>
      </c>
      <c r="D4973" s="126" t="s">
        <v>2081</v>
      </c>
      <c r="E4973" s="91">
        <v>0</v>
      </c>
      <c r="F4973" s="91">
        <v>4139.38</v>
      </c>
      <c r="G4973" s="92">
        <f t="shared" si="253"/>
        <v>326486.30999999819</v>
      </c>
      <c r="H4973" s="170"/>
      <c r="I4973" s="94">
        <f t="shared" si="252"/>
        <v>4139.38</v>
      </c>
      <c r="J4973" s="115">
        <f t="shared" si="254"/>
        <v>45716</v>
      </c>
      <c r="K4973" s="116" t="s">
        <v>8</v>
      </c>
    </row>
    <row r="4974" spans="1:11" x14ac:dyDescent="0.15">
      <c r="A4974" s="7" t="s">
        <v>2619</v>
      </c>
      <c r="B4974" s="66">
        <v>45712</v>
      </c>
      <c r="C4974" s="113" t="s">
        <v>1960</v>
      </c>
      <c r="D4974" s="126" t="s">
        <v>2082</v>
      </c>
      <c r="E4974" s="91">
        <v>2592</v>
      </c>
      <c r="F4974" s="91">
        <v>0</v>
      </c>
      <c r="G4974" s="92">
        <f t="shared" si="253"/>
        <v>323894.30999999819</v>
      </c>
      <c r="H4974" s="170"/>
      <c r="I4974" s="94">
        <f t="shared" si="252"/>
        <v>-2592</v>
      </c>
      <c r="J4974" s="115">
        <f t="shared" si="254"/>
        <v>45716</v>
      </c>
      <c r="K4974" s="116" t="s">
        <v>13</v>
      </c>
    </row>
    <row r="4975" spans="1:11" x14ac:dyDescent="0.15">
      <c r="A4975" s="7" t="s">
        <v>2621</v>
      </c>
      <c r="B4975" s="66">
        <v>45712</v>
      </c>
      <c r="C4975" s="113" t="s">
        <v>2221</v>
      </c>
      <c r="D4975" s="126"/>
      <c r="E4975" s="91">
        <v>0</v>
      </c>
      <c r="F4975" s="91">
        <v>5908.88</v>
      </c>
      <c r="G4975" s="92">
        <f t="shared" si="253"/>
        <v>329803.1899999982</v>
      </c>
      <c r="H4975" s="170"/>
      <c r="I4975" s="94">
        <f t="shared" si="252"/>
        <v>5908.88</v>
      </c>
      <c r="J4975" s="115">
        <f t="shared" si="254"/>
        <v>45716</v>
      </c>
      <c r="K4975" s="116" t="s">
        <v>1878</v>
      </c>
    </row>
    <row r="4976" spans="1:11" x14ac:dyDescent="0.15">
      <c r="A4976" s="7" t="s">
        <v>2622</v>
      </c>
      <c r="B4976" s="66">
        <v>45712</v>
      </c>
      <c r="C4976" s="113" t="s">
        <v>1899</v>
      </c>
      <c r="D4976" s="126" t="s">
        <v>1900</v>
      </c>
      <c r="E4976" s="91">
        <v>668.87</v>
      </c>
      <c r="F4976" s="91">
        <v>0</v>
      </c>
      <c r="G4976" s="92">
        <f t="shared" si="253"/>
        <v>329134.3199999982</v>
      </c>
      <c r="H4976" s="170"/>
      <c r="I4976" s="94">
        <f t="shared" si="252"/>
        <v>-668.87</v>
      </c>
      <c r="J4976" s="115">
        <f t="shared" si="254"/>
        <v>45716</v>
      </c>
      <c r="K4976" s="116" t="s">
        <v>1873</v>
      </c>
    </row>
    <row r="4977" spans="1:11" x14ac:dyDescent="0.15">
      <c r="A4977" s="7" t="s">
        <v>2620</v>
      </c>
      <c r="B4977" s="66">
        <v>45712</v>
      </c>
      <c r="C4977" s="113" t="s">
        <v>2066</v>
      </c>
      <c r="D4977" s="126" t="s">
        <v>2190</v>
      </c>
      <c r="E4977" s="91">
        <v>0</v>
      </c>
      <c r="F4977" s="91">
        <v>1256.71</v>
      </c>
      <c r="G4977" s="92">
        <f t="shared" si="253"/>
        <v>330391.02999999822</v>
      </c>
      <c r="H4977" s="170"/>
      <c r="I4977" s="94">
        <f t="shared" si="252"/>
        <v>1256.71</v>
      </c>
      <c r="J4977" s="115">
        <f t="shared" si="254"/>
        <v>45716</v>
      </c>
      <c r="K4977" s="116" t="s">
        <v>2175</v>
      </c>
    </row>
    <row r="4978" spans="1:11" x14ac:dyDescent="0.15">
      <c r="A4978" s="7" t="s">
        <v>2620</v>
      </c>
      <c r="B4978" s="66">
        <v>45712</v>
      </c>
      <c r="C4978" s="113" t="s">
        <v>2191</v>
      </c>
      <c r="D4978" s="126" t="s">
        <v>2192</v>
      </c>
      <c r="E4978" s="91">
        <v>0</v>
      </c>
      <c r="F4978" s="91">
        <v>517.08000000000004</v>
      </c>
      <c r="G4978" s="92">
        <f t="shared" si="253"/>
        <v>330908.10999999824</v>
      </c>
      <c r="H4978" s="170"/>
      <c r="I4978" s="94">
        <f t="shared" si="252"/>
        <v>517.08000000000004</v>
      </c>
      <c r="J4978" s="115">
        <f t="shared" si="254"/>
        <v>45716</v>
      </c>
      <c r="K4978" s="116" t="s">
        <v>2175</v>
      </c>
    </row>
    <row r="4979" spans="1:11" x14ac:dyDescent="0.15">
      <c r="A4979" s="7" t="s">
        <v>2620</v>
      </c>
      <c r="B4979" s="66">
        <v>45713</v>
      </c>
      <c r="C4979" s="113" t="s">
        <v>1922</v>
      </c>
      <c r="D4979" s="126" t="s">
        <v>2193</v>
      </c>
      <c r="E4979" s="91">
        <v>379</v>
      </c>
      <c r="F4979" s="91">
        <v>0</v>
      </c>
      <c r="G4979" s="92">
        <f t="shared" si="253"/>
        <v>330529.10999999824</v>
      </c>
      <c r="H4979" s="170"/>
      <c r="I4979" s="94">
        <f t="shared" si="252"/>
        <v>-379</v>
      </c>
      <c r="J4979" s="115">
        <f t="shared" si="254"/>
        <v>45716</v>
      </c>
      <c r="K4979" s="116" t="s">
        <v>13</v>
      </c>
    </row>
    <row r="4980" spans="1:11" x14ac:dyDescent="0.15">
      <c r="A4980" s="7" t="s">
        <v>2620</v>
      </c>
      <c r="B4980" s="66">
        <v>45713</v>
      </c>
      <c r="C4980" s="113" t="s">
        <v>1922</v>
      </c>
      <c r="D4980" s="126" t="s">
        <v>2194</v>
      </c>
      <c r="E4980" s="91">
        <v>379</v>
      </c>
      <c r="F4980" s="91">
        <v>0</v>
      </c>
      <c r="G4980" s="92">
        <f t="shared" si="253"/>
        <v>330150.10999999824</v>
      </c>
      <c r="H4980" s="170"/>
      <c r="I4980" s="94">
        <f t="shared" si="252"/>
        <v>-379</v>
      </c>
      <c r="J4980" s="115">
        <f t="shared" si="254"/>
        <v>45716</v>
      </c>
      <c r="K4980" s="116" t="s">
        <v>13</v>
      </c>
    </row>
    <row r="4981" spans="1:11" x14ac:dyDescent="0.15">
      <c r="A4981" s="7" t="s">
        <v>2624</v>
      </c>
      <c r="B4981" s="66">
        <v>45713</v>
      </c>
      <c r="C4981" s="113" t="s">
        <v>1916</v>
      </c>
      <c r="D4981" s="126"/>
      <c r="E4981" s="91">
        <v>0</v>
      </c>
      <c r="F4981" s="91">
        <v>10774.25</v>
      </c>
      <c r="G4981" s="92">
        <f t="shared" si="253"/>
        <v>340924.35999999824</v>
      </c>
      <c r="H4981" s="170"/>
      <c r="I4981" s="94">
        <f t="shared" si="252"/>
        <v>10774.25</v>
      </c>
      <c r="J4981" s="115">
        <f t="shared" si="254"/>
        <v>45716</v>
      </c>
      <c r="K4981" s="116" t="s">
        <v>737</v>
      </c>
    </row>
    <row r="4982" spans="1:11" x14ac:dyDescent="0.15">
      <c r="A4982" s="7" t="s">
        <v>2619</v>
      </c>
      <c r="B4982" s="66">
        <v>45713</v>
      </c>
      <c r="C4982" s="113" t="s">
        <v>1916</v>
      </c>
      <c r="D4982" s="126"/>
      <c r="E4982" s="91">
        <v>10774.25</v>
      </c>
      <c r="F4982" s="91">
        <v>0</v>
      </c>
      <c r="G4982" s="92">
        <f t="shared" si="253"/>
        <v>330150.10999999824</v>
      </c>
      <c r="H4982" s="170"/>
      <c r="I4982" s="94">
        <f t="shared" si="252"/>
        <v>-10774.25</v>
      </c>
      <c r="J4982" s="115">
        <f t="shared" si="254"/>
        <v>45716</v>
      </c>
      <c r="K4982" s="116" t="s">
        <v>737</v>
      </c>
    </row>
    <row r="4983" spans="1:11" x14ac:dyDescent="0.15">
      <c r="A4983" s="7" t="s">
        <v>2619</v>
      </c>
      <c r="B4983" s="66">
        <v>45713</v>
      </c>
      <c r="C4983" s="113" t="s">
        <v>1892</v>
      </c>
      <c r="D4983" s="126" t="s">
        <v>2083</v>
      </c>
      <c r="E4983" s="91">
        <v>1232.8800000000001</v>
      </c>
      <c r="F4983" s="91">
        <v>0</v>
      </c>
      <c r="G4983" s="92">
        <f t="shared" si="253"/>
        <v>328917.22999999824</v>
      </c>
      <c r="H4983" s="170"/>
      <c r="I4983" s="94">
        <f t="shared" si="252"/>
        <v>-1232.8800000000001</v>
      </c>
      <c r="J4983" s="115">
        <f t="shared" si="254"/>
        <v>45716</v>
      </c>
      <c r="K4983" s="116" t="s">
        <v>1878</v>
      </c>
    </row>
    <row r="4984" spans="1:11" x14ac:dyDescent="0.15">
      <c r="A4984" s="7" t="s">
        <v>2619</v>
      </c>
      <c r="B4984" s="66">
        <v>45713</v>
      </c>
      <c r="C4984" s="113" t="s">
        <v>2084</v>
      </c>
      <c r="D4984" s="126" t="s">
        <v>2085</v>
      </c>
      <c r="E4984" s="91">
        <v>0</v>
      </c>
      <c r="F4984" s="91">
        <v>3000</v>
      </c>
      <c r="G4984" s="92">
        <f t="shared" si="253"/>
        <v>331917.22999999824</v>
      </c>
      <c r="H4984" s="170"/>
      <c r="I4984" s="94">
        <f t="shared" si="252"/>
        <v>3000</v>
      </c>
      <c r="J4984" s="115">
        <f t="shared" si="254"/>
        <v>45716</v>
      </c>
      <c r="K4984" s="116" t="s">
        <v>1866</v>
      </c>
    </row>
    <row r="4985" spans="1:11" x14ac:dyDescent="0.15">
      <c r="A4985" s="7" t="s">
        <v>2619</v>
      </c>
      <c r="B4985" s="66">
        <v>45713</v>
      </c>
      <c r="C4985" s="113" t="s">
        <v>2084</v>
      </c>
      <c r="D4985" s="126" t="s">
        <v>2086</v>
      </c>
      <c r="E4985" s="91">
        <v>0</v>
      </c>
      <c r="F4985" s="91">
        <v>836.8</v>
      </c>
      <c r="G4985" s="92">
        <f t="shared" si="253"/>
        <v>332754.02999999822</v>
      </c>
      <c r="H4985" s="170"/>
      <c r="I4985" s="94">
        <f t="shared" si="252"/>
        <v>836.8</v>
      </c>
      <c r="J4985" s="115">
        <f t="shared" si="254"/>
        <v>45716</v>
      </c>
      <c r="K4985" s="116" t="s">
        <v>8</v>
      </c>
    </row>
    <row r="4986" spans="1:11" x14ac:dyDescent="0.15">
      <c r="A4986" s="7" t="s">
        <v>2619</v>
      </c>
      <c r="B4986" s="66">
        <v>45713</v>
      </c>
      <c r="C4986" s="113" t="s">
        <v>2087</v>
      </c>
      <c r="D4986" s="126" t="s">
        <v>2088</v>
      </c>
      <c r="E4986" s="91">
        <v>0</v>
      </c>
      <c r="F4986" s="91">
        <v>262.25</v>
      </c>
      <c r="G4986" s="92">
        <f t="shared" si="253"/>
        <v>333016.27999999822</v>
      </c>
      <c r="H4986" s="170"/>
      <c r="I4986" s="94">
        <f t="shared" si="252"/>
        <v>262.25</v>
      </c>
      <c r="J4986" s="115">
        <f t="shared" si="254"/>
        <v>45716</v>
      </c>
      <c r="K4986" s="116" t="s">
        <v>8</v>
      </c>
    </row>
    <row r="4987" spans="1:11" x14ac:dyDescent="0.15">
      <c r="A4987" s="7" t="s">
        <v>2619</v>
      </c>
      <c r="B4987" s="66">
        <v>45713</v>
      </c>
      <c r="C4987" s="113" t="s">
        <v>2089</v>
      </c>
      <c r="D4987" s="126" t="s">
        <v>2090</v>
      </c>
      <c r="E4987" s="91">
        <v>0</v>
      </c>
      <c r="F4987" s="91">
        <v>67.58</v>
      </c>
      <c r="G4987" s="92">
        <f t="shared" si="253"/>
        <v>333083.85999999824</v>
      </c>
      <c r="H4987" s="170"/>
      <c r="I4987" s="94">
        <f t="shared" si="252"/>
        <v>67.58</v>
      </c>
      <c r="J4987" s="115">
        <f t="shared" si="254"/>
        <v>45716</v>
      </c>
      <c r="K4987" s="116" t="s">
        <v>8</v>
      </c>
    </row>
    <row r="4988" spans="1:11" x14ac:dyDescent="0.15">
      <c r="A4988" s="7" t="s">
        <v>2619</v>
      </c>
      <c r="B4988" s="66">
        <v>45714</v>
      </c>
      <c r="C4988" s="113" t="s">
        <v>2091</v>
      </c>
      <c r="D4988" s="126" t="s">
        <v>2092</v>
      </c>
      <c r="E4988" s="91">
        <v>0</v>
      </c>
      <c r="F4988" s="91">
        <v>846.2</v>
      </c>
      <c r="G4988" s="92">
        <f t="shared" si="253"/>
        <v>333930.05999999825</v>
      </c>
      <c r="H4988" s="170"/>
      <c r="I4988" s="94">
        <f t="shared" si="252"/>
        <v>846.2</v>
      </c>
      <c r="J4988" s="115">
        <f t="shared" si="254"/>
        <v>45716</v>
      </c>
      <c r="K4988" s="116" t="s">
        <v>8</v>
      </c>
    </row>
    <row r="4989" spans="1:11" x14ac:dyDescent="0.15">
      <c r="A4989" s="7" t="s">
        <v>2624</v>
      </c>
      <c r="B4989" s="66">
        <v>45714</v>
      </c>
      <c r="C4989" s="113" t="s">
        <v>1905</v>
      </c>
      <c r="D4989" s="126" t="s">
        <v>1917</v>
      </c>
      <c r="E4989" s="91">
        <v>122.39</v>
      </c>
      <c r="F4989" s="91">
        <v>0</v>
      </c>
      <c r="G4989" s="92">
        <f t="shared" si="253"/>
        <v>333807.66999999824</v>
      </c>
      <c r="H4989" s="170"/>
      <c r="I4989" s="94">
        <f t="shared" si="252"/>
        <v>-122.39</v>
      </c>
      <c r="J4989" s="115">
        <f t="shared" si="254"/>
        <v>45716</v>
      </c>
      <c r="K4989" s="116" t="s">
        <v>1882</v>
      </c>
    </row>
    <row r="4990" spans="1:11" x14ac:dyDescent="0.15">
      <c r="A4990" s="7" t="s">
        <v>2624</v>
      </c>
      <c r="B4990" s="66">
        <v>45714</v>
      </c>
      <c r="C4990" s="113" t="s">
        <v>1905</v>
      </c>
      <c r="D4990" s="126" t="s">
        <v>1918</v>
      </c>
      <c r="E4990" s="91">
        <v>27.59</v>
      </c>
      <c r="F4990" s="91">
        <v>0</v>
      </c>
      <c r="G4990" s="92">
        <f t="shared" si="253"/>
        <v>333780.07999999821</v>
      </c>
      <c r="H4990" s="170"/>
      <c r="I4990" s="94">
        <f t="shared" si="252"/>
        <v>-27.59</v>
      </c>
      <c r="J4990" s="115">
        <f t="shared" si="254"/>
        <v>45716</v>
      </c>
      <c r="K4990" s="116" t="s">
        <v>1882</v>
      </c>
    </row>
    <row r="4991" spans="1:11" x14ac:dyDescent="0.15">
      <c r="A4991" s="7" t="s">
        <v>2624</v>
      </c>
      <c r="B4991" s="66">
        <v>45714</v>
      </c>
      <c r="C4991" s="113" t="s">
        <v>1905</v>
      </c>
      <c r="D4991" s="126" t="s">
        <v>1919</v>
      </c>
      <c r="E4991" s="91">
        <v>56.29</v>
      </c>
      <c r="F4991" s="91">
        <v>0</v>
      </c>
      <c r="G4991" s="92">
        <f t="shared" si="253"/>
        <v>333723.78999999823</v>
      </c>
      <c r="H4991" s="170"/>
      <c r="I4991" s="94">
        <f t="shared" si="252"/>
        <v>-56.29</v>
      </c>
      <c r="J4991" s="115">
        <f t="shared" si="254"/>
        <v>45716</v>
      </c>
      <c r="K4991" s="116" t="s">
        <v>1882</v>
      </c>
    </row>
    <row r="4992" spans="1:11" x14ac:dyDescent="0.15">
      <c r="A4992" s="7" t="s">
        <v>2624</v>
      </c>
      <c r="B4992" s="66">
        <v>45714</v>
      </c>
      <c r="C4992" s="113" t="s">
        <v>1905</v>
      </c>
      <c r="D4992" s="126" t="s">
        <v>1920</v>
      </c>
      <c r="E4992" s="91">
        <v>80.52</v>
      </c>
      <c r="F4992" s="91">
        <v>0</v>
      </c>
      <c r="G4992" s="92">
        <f t="shared" si="253"/>
        <v>333643.26999999821</v>
      </c>
      <c r="H4992" s="170"/>
      <c r="I4992" s="94">
        <f t="shared" si="252"/>
        <v>-80.52</v>
      </c>
      <c r="J4992" s="115">
        <f t="shared" si="254"/>
        <v>45716</v>
      </c>
      <c r="K4992" s="116" t="s">
        <v>1882</v>
      </c>
    </row>
    <row r="4993" spans="1:11" x14ac:dyDescent="0.15">
      <c r="A4993" s="7" t="s">
        <v>2624</v>
      </c>
      <c r="B4993" s="66">
        <v>45714</v>
      </c>
      <c r="C4993" s="113" t="s">
        <v>1905</v>
      </c>
      <c r="D4993" s="126" t="s">
        <v>1921</v>
      </c>
      <c r="E4993" s="91">
        <v>50</v>
      </c>
      <c r="F4993" s="91">
        <v>0</v>
      </c>
      <c r="G4993" s="92">
        <f t="shared" si="253"/>
        <v>333593.26999999821</v>
      </c>
      <c r="H4993" s="170"/>
      <c r="I4993" s="94">
        <f t="shared" si="252"/>
        <v>-50</v>
      </c>
      <c r="J4993" s="115">
        <f t="shared" si="254"/>
        <v>45716</v>
      </c>
      <c r="K4993" s="116" t="s">
        <v>1882</v>
      </c>
    </row>
    <row r="4994" spans="1:11" x14ac:dyDescent="0.15">
      <c r="A4994" s="7" t="s">
        <v>2624</v>
      </c>
      <c r="B4994" s="66">
        <v>45714</v>
      </c>
      <c r="C4994" s="113" t="s">
        <v>1922</v>
      </c>
      <c r="D4994" s="126" t="s">
        <v>1923</v>
      </c>
      <c r="E4994" s="91">
        <v>3772.76</v>
      </c>
      <c r="F4994" s="91">
        <v>0</v>
      </c>
      <c r="G4994" s="92">
        <f t="shared" si="253"/>
        <v>329820.5099999982</v>
      </c>
      <c r="H4994" s="170"/>
      <c r="I4994" s="94">
        <f t="shared" si="252"/>
        <v>-3772.76</v>
      </c>
      <c r="J4994" s="115">
        <f t="shared" si="254"/>
        <v>45716</v>
      </c>
      <c r="K4994" s="116" t="s">
        <v>1877</v>
      </c>
    </row>
    <row r="4995" spans="1:11" x14ac:dyDescent="0.15">
      <c r="A4995" s="7" t="s">
        <v>2624</v>
      </c>
      <c r="B4995" s="66">
        <v>45714</v>
      </c>
      <c r="C4995" s="113" t="s">
        <v>1912</v>
      </c>
      <c r="D4995" s="126" t="s">
        <v>1924</v>
      </c>
      <c r="E4995" s="91">
        <v>6006</v>
      </c>
      <c r="F4995" s="91">
        <v>0</v>
      </c>
      <c r="G4995" s="92">
        <f t="shared" si="253"/>
        <v>323814.5099999982</v>
      </c>
      <c r="H4995" s="170"/>
      <c r="I4995" s="94">
        <f t="shared" si="252"/>
        <v>-6006</v>
      </c>
      <c r="J4995" s="115">
        <f t="shared" si="254"/>
        <v>45716</v>
      </c>
      <c r="K4995" s="116" t="s">
        <v>1877</v>
      </c>
    </row>
    <row r="4996" spans="1:11" x14ac:dyDescent="0.15">
      <c r="A4996" s="7" t="s">
        <v>2620</v>
      </c>
      <c r="B4996" s="66">
        <v>45714</v>
      </c>
      <c r="C4996" s="113" t="s">
        <v>2195</v>
      </c>
      <c r="D4996" s="126" t="s">
        <v>2196</v>
      </c>
      <c r="E4996" s="91">
        <v>0</v>
      </c>
      <c r="F4996" s="91">
        <v>4512.76</v>
      </c>
      <c r="G4996" s="92">
        <f t="shared" si="253"/>
        <v>328327.26999999821</v>
      </c>
      <c r="H4996" s="170"/>
      <c r="I4996" s="94">
        <f t="shared" si="252"/>
        <v>4512.76</v>
      </c>
      <c r="J4996" s="115">
        <f t="shared" si="254"/>
        <v>45716</v>
      </c>
      <c r="K4996" s="116" t="s">
        <v>2175</v>
      </c>
    </row>
    <row r="4997" spans="1:11" x14ac:dyDescent="0.15">
      <c r="A4997" s="7" t="s">
        <v>2620</v>
      </c>
      <c r="B4997" s="66">
        <v>45714</v>
      </c>
      <c r="C4997" s="113" t="s">
        <v>2197</v>
      </c>
      <c r="D4997" s="126" t="s">
        <v>2198</v>
      </c>
      <c r="E4997" s="91">
        <v>3268.02</v>
      </c>
      <c r="F4997" s="91">
        <v>0</v>
      </c>
      <c r="G4997" s="92">
        <f t="shared" si="253"/>
        <v>325059.2499999982</v>
      </c>
      <c r="H4997" s="170"/>
      <c r="I4997" s="94">
        <f t="shared" si="252"/>
        <v>-3268.02</v>
      </c>
      <c r="J4997" s="115">
        <f t="shared" si="254"/>
        <v>45716</v>
      </c>
      <c r="K4997" s="116" t="s">
        <v>1872</v>
      </c>
    </row>
    <row r="4998" spans="1:11" x14ac:dyDescent="0.15">
      <c r="A4998" s="7" t="s">
        <v>2620</v>
      </c>
      <c r="B4998" s="66">
        <v>45714</v>
      </c>
      <c r="C4998" s="113" t="s">
        <v>2197</v>
      </c>
      <c r="D4998" s="126" t="s">
        <v>2199</v>
      </c>
      <c r="E4998" s="91">
        <v>2394.8200000000002</v>
      </c>
      <c r="F4998" s="91">
        <v>0</v>
      </c>
      <c r="G4998" s="92">
        <f t="shared" si="253"/>
        <v>322664.42999999819</v>
      </c>
      <c r="H4998" s="170"/>
      <c r="I4998" s="94">
        <f t="shared" si="252"/>
        <v>-2394.8200000000002</v>
      </c>
      <c r="J4998" s="115">
        <f t="shared" si="254"/>
        <v>45716</v>
      </c>
      <c r="K4998" s="116" t="s">
        <v>1872</v>
      </c>
    </row>
    <row r="4999" spans="1:11" x14ac:dyDescent="0.15">
      <c r="A4999" s="7" t="s">
        <v>2620</v>
      </c>
      <c r="B4999" s="66">
        <v>45715</v>
      </c>
      <c r="C4999" s="113" t="s">
        <v>2068</v>
      </c>
      <c r="D4999" s="126" t="s">
        <v>2200</v>
      </c>
      <c r="E4999" s="91">
        <v>0</v>
      </c>
      <c r="F4999" s="91">
        <v>15480.44</v>
      </c>
      <c r="G4999" s="92">
        <f t="shared" si="253"/>
        <v>338144.86999999819</v>
      </c>
      <c r="H4999" s="170"/>
      <c r="I4999" s="94">
        <f t="shared" ref="I4999:I5062" si="255">-E4999+F4999</f>
        <v>15480.44</v>
      </c>
      <c r="J4999" s="115">
        <f t="shared" si="254"/>
        <v>45716</v>
      </c>
      <c r="K4999" s="116" t="s">
        <v>2175</v>
      </c>
    </row>
    <row r="5000" spans="1:11" x14ac:dyDescent="0.15">
      <c r="A5000" s="7" t="s">
        <v>2620</v>
      </c>
      <c r="B5000" s="66">
        <v>45715</v>
      </c>
      <c r="C5000" s="113" t="s">
        <v>2062</v>
      </c>
      <c r="D5000" s="126" t="s">
        <v>2201</v>
      </c>
      <c r="E5000" s="91">
        <v>0</v>
      </c>
      <c r="F5000" s="91">
        <v>1299.74</v>
      </c>
      <c r="G5000" s="92">
        <f t="shared" si="253"/>
        <v>339444.60999999818</v>
      </c>
      <c r="H5000" s="170"/>
      <c r="I5000" s="94">
        <f t="shared" si="255"/>
        <v>1299.74</v>
      </c>
      <c r="J5000" s="115">
        <f t="shared" si="254"/>
        <v>45716</v>
      </c>
      <c r="K5000" s="116" t="s">
        <v>2175</v>
      </c>
    </row>
    <row r="5001" spans="1:11" x14ac:dyDescent="0.15">
      <c r="A5001" s="7" t="s">
        <v>2620</v>
      </c>
      <c r="B5001" s="66">
        <v>45715</v>
      </c>
      <c r="C5001" s="113" t="s">
        <v>2062</v>
      </c>
      <c r="D5001" s="126" t="s">
        <v>2202</v>
      </c>
      <c r="E5001" s="91">
        <v>0</v>
      </c>
      <c r="F5001" s="91">
        <v>1299.74</v>
      </c>
      <c r="G5001" s="92">
        <f t="shared" si="253"/>
        <v>340744.34999999817</v>
      </c>
      <c r="H5001" s="170"/>
      <c r="I5001" s="94">
        <f t="shared" si="255"/>
        <v>1299.74</v>
      </c>
      <c r="J5001" s="115">
        <f t="shared" si="254"/>
        <v>45716</v>
      </c>
      <c r="K5001" s="116" t="s">
        <v>2175</v>
      </c>
    </row>
    <row r="5002" spans="1:11" x14ac:dyDescent="0.15">
      <c r="A5002" s="7" t="s">
        <v>2620</v>
      </c>
      <c r="B5002" s="66">
        <v>45715</v>
      </c>
      <c r="C5002" s="113" t="s">
        <v>2062</v>
      </c>
      <c r="D5002" s="126" t="s">
        <v>2203</v>
      </c>
      <c r="E5002" s="91">
        <v>0</v>
      </c>
      <c r="F5002" s="91">
        <v>1299.74</v>
      </c>
      <c r="G5002" s="92">
        <f t="shared" si="253"/>
        <v>342044.08999999816</v>
      </c>
      <c r="H5002" s="170"/>
      <c r="I5002" s="94">
        <f t="shared" si="255"/>
        <v>1299.74</v>
      </c>
      <c r="J5002" s="115">
        <f t="shared" si="254"/>
        <v>45716</v>
      </c>
      <c r="K5002" s="116" t="s">
        <v>2175</v>
      </c>
    </row>
    <row r="5003" spans="1:11" x14ac:dyDescent="0.15">
      <c r="A5003" s="7" t="s">
        <v>2620</v>
      </c>
      <c r="B5003" s="66">
        <v>45715</v>
      </c>
      <c r="C5003" s="113" t="s">
        <v>1993</v>
      </c>
      <c r="D5003" s="126" t="s">
        <v>2204</v>
      </c>
      <c r="E5003" s="91">
        <v>7200</v>
      </c>
      <c r="F5003" s="91">
        <v>0</v>
      </c>
      <c r="G5003" s="92">
        <f t="shared" si="253"/>
        <v>334844.08999999816</v>
      </c>
      <c r="H5003" s="170"/>
      <c r="I5003" s="94">
        <f t="shared" si="255"/>
        <v>-7200</v>
      </c>
      <c r="J5003" s="115">
        <f t="shared" si="254"/>
        <v>45716</v>
      </c>
      <c r="K5003" s="116" t="s">
        <v>1879</v>
      </c>
    </row>
    <row r="5004" spans="1:11" x14ac:dyDescent="0.15">
      <c r="A5004" s="7" t="s">
        <v>2620</v>
      </c>
      <c r="B5004" s="66">
        <v>45715</v>
      </c>
      <c r="C5004" s="113" t="s">
        <v>1993</v>
      </c>
      <c r="D5004" s="126" t="s">
        <v>2205</v>
      </c>
      <c r="E5004" s="91">
        <v>8499.6</v>
      </c>
      <c r="F5004" s="91">
        <v>0</v>
      </c>
      <c r="G5004" s="92">
        <f t="shared" si="253"/>
        <v>326344.48999999819</v>
      </c>
      <c r="H5004" s="170"/>
      <c r="I5004" s="94">
        <f t="shared" si="255"/>
        <v>-8499.6</v>
      </c>
      <c r="J5004" s="115">
        <f t="shared" si="254"/>
        <v>45716</v>
      </c>
      <c r="K5004" s="116" t="s">
        <v>1879</v>
      </c>
    </row>
    <row r="5005" spans="1:11" x14ac:dyDescent="0.15">
      <c r="A5005" s="7" t="s">
        <v>2620</v>
      </c>
      <c r="B5005" s="66">
        <v>45715</v>
      </c>
      <c r="C5005" s="113" t="s">
        <v>2146</v>
      </c>
      <c r="D5005" s="126" t="s">
        <v>2206</v>
      </c>
      <c r="E5005" s="91">
        <v>84</v>
      </c>
      <c r="F5005" s="91">
        <v>0</v>
      </c>
      <c r="G5005" s="92">
        <f t="shared" si="253"/>
        <v>326260.48999999819</v>
      </c>
      <c r="H5005" s="170"/>
      <c r="I5005" s="94">
        <f t="shared" si="255"/>
        <v>-84</v>
      </c>
      <c r="J5005" s="115">
        <f t="shared" si="254"/>
        <v>45716</v>
      </c>
      <c r="K5005" s="116" t="s">
        <v>1881</v>
      </c>
    </row>
    <row r="5006" spans="1:11" x14ac:dyDescent="0.15">
      <c r="A5006" s="7" t="s">
        <v>2620</v>
      </c>
      <c r="B5006" s="66">
        <v>45715</v>
      </c>
      <c r="C5006" s="113" t="s">
        <v>2146</v>
      </c>
      <c r="D5006" s="126" t="s">
        <v>2207</v>
      </c>
      <c r="E5006" s="91">
        <v>174</v>
      </c>
      <c r="F5006" s="91">
        <v>0</v>
      </c>
      <c r="G5006" s="92">
        <f t="shared" si="253"/>
        <v>326086.48999999819</v>
      </c>
      <c r="H5006" s="170"/>
      <c r="I5006" s="94">
        <f t="shared" si="255"/>
        <v>-174</v>
      </c>
      <c r="J5006" s="115">
        <f t="shared" si="254"/>
        <v>45716</v>
      </c>
      <c r="K5006" s="116" t="s">
        <v>1877</v>
      </c>
    </row>
    <row r="5007" spans="1:11" x14ac:dyDescent="0.15">
      <c r="A5007" s="7" t="s">
        <v>2620</v>
      </c>
      <c r="B5007" s="66">
        <v>45715</v>
      </c>
      <c r="C5007" s="113" t="s">
        <v>2146</v>
      </c>
      <c r="D5007" s="126" t="s">
        <v>2208</v>
      </c>
      <c r="E5007" s="91">
        <v>426</v>
      </c>
      <c r="F5007" s="91">
        <v>0</v>
      </c>
      <c r="G5007" s="92">
        <f t="shared" si="253"/>
        <v>325660.48999999819</v>
      </c>
      <c r="H5007" s="170"/>
      <c r="I5007" s="94">
        <f t="shared" si="255"/>
        <v>-426</v>
      </c>
      <c r="J5007" s="115">
        <f t="shared" si="254"/>
        <v>45716</v>
      </c>
      <c r="K5007" s="116" t="s">
        <v>1881</v>
      </c>
    </row>
    <row r="5008" spans="1:11" x14ac:dyDescent="0.15">
      <c r="A5008" s="7" t="s">
        <v>2620</v>
      </c>
      <c r="B5008" s="66">
        <v>45715</v>
      </c>
      <c r="C5008" s="113" t="s">
        <v>2146</v>
      </c>
      <c r="D5008" s="126" t="s">
        <v>2209</v>
      </c>
      <c r="E5008" s="91">
        <v>318</v>
      </c>
      <c r="F5008" s="91">
        <v>0</v>
      </c>
      <c r="G5008" s="92">
        <f t="shared" si="253"/>
        <v>325342.48999999819</v>
      </c>
      <c r="H5008" s="170"/>
      <c r="I5008" s="94">
        <f t="shared" si="255"/>
        <v>-318</v>
      </c>
      <c r="J5008" s="115">
        <f t="shared" si="254"/>
        <v>45716</v>
      </c>
      <c r="K5008" s="116" t="s">
        <v>1877</v>
      </c>
    </row>
    <row r="5009" spans="1:11" x14ac:dyDescent="0.15">
      <c r="A5009" s="7" t="s">
        <v>2620</v>
      </c>
      <c r="B5009" s="66">
        <v>45715</v>
      </c>
      <c r="C5009" s="113" t="s">
        <v>2146</v>
      </c>
      <c r="D5009" s="126" t="s">
        <v>2210</v>
      </c>
      <c r="E5009" s="91">
        <v>204</v>
      </c>
      <c r="F5009" s="91">
        <v>0</v>
      </c>
      <c r="G5009" s="92">
        <f t="shared" si="253"/>
        <v>325138.48999999819</v>
      </c>
      <c r="H5009" s="170"/>
      <c r="I5009" s="94">
        <f t="shared" si="255"/>
        <v>-204</v>
      </c>
      <c r="J5009" s="115">
        <f t="shared" si="254"/>
        <v>45716</v>
      </c>
      <c r="K5009" s="116" t="s">
        <v>1877</v>
      </c>
    </row>
    <row r="5010" spans="1:11" x14ac:dyDescent="0.15">
      <c r="A5010" s="7" t="s">
        <v>2619</v>
      </c>
      <c r="B5010" s="66">
        <v>45715</v>
      </c>
      <c r="C5010" s="113" t="s">
        <v>2045</v>
      </c>
      <c r="D5010" s="126" t="s">
        <v>2093</v>
      </c>
      <c r="E5010" s="91">
        <v>0</v>
      </c>
      <c r="F5010" s="91">
        <v>3800</v>
      </c>
      <c r="G5010" s="92">
        <f t="shared" si="253"/>
        <v>328938.48999999819</v>
      </c>
      <c r="H5010" s="170"/>
      <c r="I5010" s="94">
        <f t="shared" si="255"/>
        <v>3800</v>
      </c>
      <c r="J5010" s="115">
        <f t="shared" si="254"/>
        <v>45716</v>
      </c>
      <c r="K5010" s="116" t="s">
        <v>1866</v>
      </c>
    </row>
    <row r="5011" spans="1:11" x14ac:dyDescent="0.15">
      <c r="A5011" s="7" t="s">
        <v>2619</v>
      </c>
      <c r="B5011" s="66">
        <v>45715</v>
      </c>
      <c r="C5011" s="113" t="s">
        <v>2062</v>
      </c>
      <c r="D5011" s="126" t="s">
        <v>2094</v>
      </c>
      <c r="E5011" s="91">
        <v>0</v>
      </c>
      <c r="F5011" s="91">
        <v>2000</v>
      </c>
      <c r="G5011" s="92">
        <f t="shared" si="253"/>
        <v>330938.48999999819</v>
      </c>
      <c r="H5011" s="170"/>
      <c r="I5011" s="94">
        <f t="shared" si="255"/>
        <v>2000</v>
      </c>
      <c r="J5011" s="115">
        <f t="shared" si="254"/>
        <v>45716</v>
      </c>
      <c r="K5011" s="116" t="s">
        <v>1866</v>
      </c>
    </row>
    <row r="5012" spans="1:11" x14ac:dyDescent="0.15">
      <c r="A5012" s="7" t="s">
        <v>2619</v>
      </c>
      <c r="B5012" s="66">
        <v>45715</v>
      </c>
      <c r="C5012" s="113" t="s">
        <v>1922</v>
      </c>
      <c r="D5012" s="126" t="s">
        <v>2095</v>
      </c>
      <c r="E5012" s="91">
        <v>252</v>
      </c>
      <c r="F5012" s="91">
        <v>0</v>
      </c>
      <c r="G5012" s="92">
        <f t="shared" si="253"/>
        <v>330686.48999999819</v>
      </c>
      <c r="H5012" s="170"/>
      <c r="I5012" s="94">
        <f t="shared" si="255"/>
        <v>-252</v>
      </c>
      <c r="J5012" s="115">
        <f t="shared" si="254"/>
        <v>45716</v>
      </c>
      <c r="K5012" s="116" t="s">
        <v>1874</v>
      </c>
    </row>
    <row r="5013" spans="1:11" x14ac:dyDescent="0.15">
      <c r="A5013" s="7" t="s">
        <v>2619</v>
      </c>
      <c r="B5013" s="66">
        <v>45716</v>
      </c>
      <c r="C5013" s="113" t="s">
        <v>2098</v>
      </c>
      <c r="D5013" s="126" t="s">
        <v>2099</v>
      </c>
      <c r="E5013" s="91">
        <v>0</v>
      </c>
      <c r="F5013" s="91">
        <v>3000</v>
      </c>
      <c r="G5013" s="92">
        <f t="shared" si="253"/>
        <v>333686.48999999819</v>
      </c>
      <c r="H5013" s="170"/>
      <c r="I5013" s="94">
        <f t="shared" si="255"/>
        <v>3000</v>
      </c>
      <c r="J5013" s="115">
        <f t="shared" si="254"/>
        <v>45716</v>
      </c>
      <c r="K5013" s="116" t="s">
        <v>1866</v>
      </c>
    </row>
    <row r="5014" spans="1:11" x14ac:dyDescent="0.15">
      <c r="A5014" s="7" t="s">
        <v>2621</v>
      </c>
      <c r="B5014" s="66">
        <v>45716</v>
      </c>
      <c r="C5014" s="113" t="s">
        <v>2222</v>
      </c>
      <c r="D5014" s="126"/>
      <c r="E5014" s="91">
        <v>77.69</v>
      </c>
      <c r="F5014" s="91">
        <v>0</v>
      </c>
      <c r="G5014" s="92">
        <f t="shared" si="253"/>
        <v>333608.79999999818</v>
      </c>
      <c r="H5014" s="170"/>
      <c r="I5014" s="94">
        <f t="shared" si="255"/>
        <v>-77.69</v>
      </c>
      <c r="J5014" s="115">
        <f t="shared" si="254"/>
        <v>45716</v>
      </c>
      <c r="K5014" s="116" t="s">
        <v>1882</v>
      </c>
    </row>
    <row r="5015" spans="1:11" x14ac:dyDescent="0.15">
      <c r="A5015" s="7" t="s">
        <v>2623</v>
      </c>
      <c r="B5015" s="66">
        <v>45716</v>
      </c>
      <c r="C5015" s="113" t="s">
        <v>2223</v>
      </c>
      <c r="D5015" s="126"/>
      <c r="E5015" s="91">
        <v>1299.74</v>
      </c>
      <c r="F5015" s="91">
        <v>0</v>
      </c>
      <c r="G5015" s="92">
        <f t="shared" si="253"/>
        <v>332309.05999999819</v>
      </c>
      <c r="H5015" s="170"/>
      <c r="I5015" s="94">
        <f t="shared" si="255"/>
        <v>-1299.74</v>
      </c>
      <c r="J5015" s="115">
        <f t="shared" si="254"/>
        <v>45716</v>
      </c>
      <c r="K5015" s="116" t="s">
        <v>2175</v>
      </c>
    </row>
    <row r="5016" spans="1:11" x14ac:dyDescent="0.15">
      <c r="A5016" s="7" t="s">
        <v>2623</v>
      </c>
      <c r="B5016" s="66">
        <v>45716</v>
      </c>
      <c r="C5016" s="113" t="s">
        <v>2223</v>
      </c>
      <c r="D5016" s="126"/>
      <c r="E5016" s="91">
        <v>1299.74</v>
      </c>
      <c r="F5016" s="91">
        <v>0</v>
      </c>
      <c r="G5016" s="92">
        <f t="shared" si="253"/>
        <v>331009.3199999982</v>
      </c>
      <c r="H5016" s="170"/>
      <c r="I5016" s="94">
        <f t="shared" si="255"/>
        <v>-1299.74</v>
      </c>
      <c r="J5016" s="115">
        <f t="shared" si="254"/>
        <v>45716</v>
      </c>
      <c r="K5016" s="116" t="s">
        <v>2175</v>
      </c>
    </row>
    <row r="5017" spans="1:11" x14ac:dyDescent="0.15">
      <c r="A5017" s="7" t="s">
        <v>2623</v>
      </c>
      <c r="B5017" s="66">
        <v>45716</v>
      </c>
      <c r="C5017" s="113" t="s">
        <v>2173</v>
      </c>
      <c r="D5017" s="126"/>
      <c r="E5017" s="91">
        <v>3028.85</v>
      </c>
      <c r="F5017" s="91">
        <v>0</v>
      </c>
      <c r="G5017" s="92">
        <f t="shared" si="253"/>
        <v>327980.46999999823</v>
      </c>
      <c r="H5017" s="170"/>
      <c r="I5017" s="94">
        <f t="shared" si="255"/>
        <v>-3028.85</v>
      </c>
      <c r="J5017" s="115">
        <f t="shared" si="254"/>
        <v>45716</v>
      </c>
      <c r="K5017" s="116" t="s">
        <v>1866</v>
      </c>
    </row>
    <row r="5018" spans="1:11" x14ac:dyDescent="0.15">
      <c r="A5018" s="7" t="s">
        <v>2623</v>
      </c>
      <c r="B5018" s="66">
        <v>45716</v>
      </c>
      <c r="C5018" s="113" t="s">
        <v>2173</v>
      </c>
      <c r="D5018" s="126"/>
      <c r="E5018" s="91">
        <v>1103.6600000000001</v>
      </c>
      <c r="F5018" s="91">
        <v>0</v>
      </c>
      <c r="G5018" s="92">
        <f t="shared" si="253"/>
        <v>326876.80999999825</v>
      </c>
      <c r="H5018" s="170"/>
      <c r="I5018" s="94">
        <f t="shared" si="255"/>
        <v>-1103.6600000000001</v>
      </c>
      <c r="J5018" s="115">
        <f t="shared" si="254"/>
        <v>45716</v>
      </c>
      <c r="K5018" s="116" t="s">
        <v>1866</v>
      </c>
    </row>
    <row r="5019" spans="1:11" x14ac:dyDescent="0.15">
      <c r="A5019" s="7" t="s">
        <v>2623</v>
      </c>
      <c r="B5019" s="66">
        <v>45716</v>
      </c>
      <c r="C5019" s="113" t="s">
        <v>2224</v>
      </c>
      <c r="D5019" s="126"/>
      <c r="E5019" s="91">
        <v>0</v>
      </c>
      <c r="F5019" s="91">
        <v>1700.33</v>
      </c>
      <c r="G5019" s="92">
        <f t="shared" si="253"/>
        <v>328577.13999999827</v>
      </c>
      <c r="H5019" s="170"/>
      <c r="I5019" s="94">
        <f t="shared" si="255"/>
        <v>1700.33</v>
      </c>
      <c r="J5019" s="115">
        <f t="shared" si="254"/>
        <v>45716</v>
      </c>
      <c r="K5019" s="116" t="s">
        <v>1866</v>
      </c>
    </row>
    <row r="5020" spans="1:11" x14ac:dyDescent="0.15">
      <c r="A5020" s="7" t="s">
        <v>2622</v>
      </c>
      <c r="B5020" s="66">
        <v>45716</v>
      </c>
      <c r="C5020" s="113" t="s">
        <v>1901</v>
      </c>
      <c r="D5020" s="126" t="s">
        <v>1902</v>
      </c>
      <c r="E5020" s="91">
        <v>0</v>
      </c>
      <c r="F5020" s="91">
        <v>1100</v>
      </c>
      <c r="G5020" s="92">
        <f t="shared" si="253"/>
        <v>329677.13999999827</v>
      </c>
      <c r="H5020" s="170"/>
      <c r="I5020" s="94">
        <f t="shared" si="255"/>
        <v>1100</v>
      </c>
      <c r="J5020" s="115">
        <f t="shared" si="254"/>
        <v>45716</v>
      </c>
      <c r="K5020" s="116" t="s">
        <v>1866</v>
      </c>
    </row>
    <row r="5021" spans="1:11" x14ac:dyDescent="0.15">
      <c r="A5021" s="7" t="s">
        <v>2622</v>
      </c>
      <c r="B5021" s="66">
        <v>45716</v>
      </c>
      <c r="C5021" s="113" t="s">
        <v>1903</v>
      </c>
      <c r="D5021" s="126" t="s">
        <v>1904</v>
      </c>
      <c r="E5021" s="91">
        <v>0</v>
      </c>
      <c r="F5021" s="91">
        <v>367</v>
      </c>
      <c r="G5021" s="92">
        <f t="shared" si="253"/>
        <v>330044.13999999827</v>
      </c>
      <c r="H5021" s="170"/>
      <c r="I5021" s="94">
        <f t="shared" si="255"/>
        <v>367</v>
      </c>
      <c r="J5021" s="115">
        <f t="shared" si="254"/>
        <v>45716</v>
      </c>
      <c r="K5021" s="116" t="s">
        <v>1868</v>
      </c>
    </row>
    <row r="5022" spans="1:11" x14ac:dyDescent="0.15">
      <c r="A5022" s="7" t="s">
        <v>2622</v>
      </c>
      <c r="B5022" s="66">
        <v>45716</v>
      </c>
      <c r="C5022" s="113" t="s">
        <v>1903</v>
      </c>
      <c r="D5022" s="126" t="s">
        <v>1904</v>
      </c>
      <c r="E5022" s="91">
        <v>0</v>
      </c>
      <c r="F5022" s="91">
        <v>1549.2</v>
      </c>
      <c r="G5022" s="92">
        <f t="shared" si="253"/>
        <v>331593.33999999828</v>
      </c>
      <c r="H5022" s="170"/>
      <c r="I5022" s="94">
        <f t="shared" si="255"/>
        <v>1549.2</v>
      </c>
      <c r="J5022" s="115">
        <f t="shared" si="254"/>
        <v>45716</v>
      </c>
      <c r="K5022" s="116" t="s">
        <v>1868</v>
      </c>
    </row>
    <row r="5023" spans="1:11" x14ac:dyDescent="0.15">
      <c r="A5023" s="7" t="s">
        <v>2622</v>
      </c>
      <c r="B5023" s="66">
        <v>45716</v>
      </c>
      <c r="C5023" s="113" t="s">
        <v>1903</v>
      </c>
      <c r="D5023" s="126" t="s">
        <v>1904</v>
      </c>
      <c r="E5023" s="91">
        <v>0</v>
      </c>
      <c r="F5023" s="91">
        <v>883.9</v>
      </c>
      <c r="G5023" s="92">
        <f t="shared" si="253"/>
        <v>332477.2399999983</v>
      </c>
      <c r="H5023" s="170"/>
      <c r="I5023" s="94">
        <f t="shared" si="255"/>
        <v>883.9</v>
      </c>
      <c r="J5023" s="115">
        <f t="shared" si="254"/>
        <v>45716</v>
      </c>
      <c r="K5023" s="116" t="s">
        <v>1868</v>
      </c>
    </row>
    <row r="5024" spans="1:11" x14ac:dyDescent="0.15">
      <c r="A5024" s="7" t="s">
        <v>2622</v>
      </c>
      <c r="B5024" s="66">
        <v>45716</v>
      </c>
      <c r="C5024" s="113" t="s">
        <v>1903</v>
      </c>
      <c r="D5024" s="126" t="s">
        <v>1904</v>
      </c>
      <c r="E5024" s="91">
        <v>0</v>
      </c>
      <c r="F5024" s="91">
        <v>719.4</v>
      </c>
      <c r="G5024" s="92">
        <f t="shared" si="253"/>
        <v>333196.63999999833</v>
      </c>
      <c r="H5024" s="170"/>
      <c r="I5024" s="94">
        <f t="shared" si="255"/>
        <v>719.4</v>
      </c>
      <c r="J5024" s="115">
        <f t="shared" si="254"/>
        <v>45716</v>
      </c>
      <c r="K5024" s="116" t="s">
        <v>1868</v>
      </c>
    </row>
    <row r="5025" spans="1:11" x14ac:dyDescent="0.15">
      <c r="A5025" s="7" t="s">
        <v>2622</v>
      </c>
      <c r="B5025" s="66">
        <v>45716</v>
      </c>
      <c r="C5025" s="113" t="s">
        <v>1903</v>
      </c>
      <c r="D5025" s="126" t="s">
        <v>1904</v>
      </c>
      <c r="E5025" s="91">
        <v>0</v>
      </c>
      <c r="F5025" s="91">
        <v>831.7</v>
      </c>
      <c r="G5025" s="92">
        <f t="shared" si="253"/>
        <v>334028.33999999834</v>
      </c>
      <c r="H5025" s="170"/>
      <c r="I5025" s="94">
        <f t="shared" si="255"/>
        <v>831.7</v>
      </c>
      <c r="J5025" s="115">
        <f t="shared" si="254"/>
        <v>45716</v>
      </c>
      <c r="K5025" s="116" t="s">
        <v>1868</v>
      </c>
    </row>
    <row r="5026" spans="1:11" x14ac:dyDescent="0.15">
      <c r="A5026" s="7" t="s">
        <v>2622</v>
      </c>
      <c r="B5026" s="66">
        <v>45716</v>
      </c>
      <c r="C5026" s="113" t="s">
        <v>1903</v>
      </c>
      <c r="D5026" s="126" t="s">
        <v>1904</v>
      </c>
      <c r="E5026" s="91">
        <v>0</v>
      </c>
      <c r="F5026" s="91">
        <v>892.2</v>
      </c>
      <c r="G5026" s="92">
        <f t="shared" si="253"/>
        <v>334920.53999999835</v>
      </c>
      <c r="H5026" s="170"/>
      <c r="I5026" s="94">
        <f t="shared" si="255"/>
        <v>892.2</v>
      </c>
      <c r="J5026" s="115">
        <f t="shared" si="254"/>
        <v>45716</v>
      </c>
      <c r="K5026" s="116" t="s">
        <v>1868</v>
      </c>
    </row>
    <row r="5027" spans="1:11" x14ac:dyDescent="0.15">
      <c r="A5027" s="7" t="s">
        <v>2622</v>
      </c>
      <c r="B5027" s="66">
        <v>45716</v>
      </c>
      <c r="C5027" s="113" t="s">
        <v>1903</v>
      </c>
      <c r="D5027" s="126" t="s">
        <v>1904</v>
      </c>
      <c r="E5027" s="91">
        <v>0</v>
      </c>
      <c r="F5027" s="91">
        <v>844.7</v>
      </c>
      <c r="G5027" s="92">
        <f t="shared" si="253"/>
        <v>335765.23999999836</v>
      </c>
      <c r="H5027" s="170"/>
      <c r="I5027" s="94">
        <f t="shared" si="255"/>
        <v>844.7</v>
      </c>
      <c r="J5027" s="115">
        <f t="shared" si="254"/>
        <v>45716</v>
      </c>
      <c r="K5027" s="116" t="s">
        <v>1868</v>
      </c>
    </row>
    <row r="5028" spans="1:11" x14ac:dyDescent="0.15">
      <c r="A5028" s="7" t="s">
        <v>2622</v>
      </c>
      <c r="B5028" s="66">
        <v>45716</v>
      </c>
      <c r="C5028" s="113" t="s">
        <v>1903</v>
      </c>
      <c r="D5028" s="126" t="s">
        <v>1904</v>
      </c>
      <c r="E5028" s="91">
        <v>0</v>
      </c>
      <c r="F5028" s="91">
        <v>376</v>
      </c>
      <c r="G5028" s="92">
        <f t="shared" si="253"/>
        <v>336141.23999999836</v>
      </c>
      <c r="H5028" s="170"/>
      <c r="I5028" s="94">
        <f t="shared" si="255"/>
        <v>376</v>
      </c>
      <c r="J5028" s="115">
        <f t="shared" si="254"/>
        <v>45716</v>
      </c>
      <c r="K5028" s="116" t="s">
        <v>1868</v>
      </c>
    </row>
    <row r="5029" spans="1:11" x14ac:dyDescent="0.15">
      <c r="A5029" s="7" t="s">
        <v>2622</v>
      </c>
      <c r="B5029" s="66">
        <v>45716</v>
      </c>
      <c r="C5029" s="113" t="s">
        <v>1903</v>
      </c>
      <c r="D5029" s="126" t="s">
        <v>1904</v>
      </c>
      <c r="E5029" s="91">
        <v>0</v>
      </c>
      <c r="F5029" s="91">
        <v>1640.7</v>
      </c>
      <c r="G5029" s="92">
        <f t="shared" si="253"/>
        <v>337781.93999999837</v>
      </c>
      <c r="H5029" s="170"/>
      <c r="I5029" s="94">
        <f t="shared" si="255"/>
        <v>1640.7</v>
      </c>
      <c r="J5029" s="115">
        <f t="shared" si="254"/>
        <v>45716</v>
      </c>
      <c r="K5029" s="116" t="s">
        <v>1868</v>
      </c>
    </row>
    <row r="5030" spans="1:11" x14ac:dyDescent="0.15">
      <c r="A5030" s="7" t="s">
        <v>2622</v>
      </c>
      <c r="B5030" s="66">
        <v>45716</v>
      </c>
      <c r="C5030" s="113" t="s">
        <v>1903</v>
      </c>
      <c r="D5030" s="126" t="s">
        <v>1904</v>
      </c>
      <c r="E5030" s="91">
        <v>0</v>
      </c>
      <c r="F5030" s="91">
        <v>930.2</v>
      </c>
      <c r="G5030" s="92">
        <f t="shared" si="253"/>
        <v>338712.13999999838</v>
      </c>
      <c r="H5030" s="170"/>
      <c r="I5030" s="94">
        <f t="shared" si="255"/>
        <v>930.2</v>
      </c>
      <c r="J5030" s="115">
        <f t="shared" si="254"/>
        <v>45716</v>
      </c>
      <c r="K5030" s="116" t="s">
        <v>1868</v>
      </c>
    </row>
    <row r="5031" spans="1:11" x14ac:dyDescent="0.15">
      <c r="A5031" s="7" t="s">
        <v>2622</v>
      </c>
      <c r="B5031" s="66">
        <v>45716</v>
      </c>
      <c r="C5031" s="113" t="s">
        <v>1903</v>
      </c>
      <c r="D5031" s="126" t="s">
        <v>1904</v>
      </c>
      <c r="E5031" s="91">
        <v>0</v>
      </c>
      <c r="F5031" s="91">
        <v>672.8</v>
      </c>
      <c r="G5031" s="92">
        <f t="shared" si="253"/>
        <v>339384.93999999837</v>
      </c>
      <c r="H5031" s="170"/>
      <c r="I5031" s="94">
        <f t="shared" si="255"/>
        <v>672.8</v>
      </c>
      <c r="J5031" s="115">
        <f t="shared" si="254"/>
        <v>45716</v>
      </c>
      <c r="K5031" s="116" t="s">
        <v>1868</v>
      </c>
    </row>
    <row r="5032" spans="1:11" x14ac:dyDescent="0.15">
      <c r="A5032" s="7" t="s">
        <v>2622</v>
      </c>
      <c r="B5032" s="66">
        <v>45716</v>
      </c>
      <c r="C5032" s="113" t="s">
        <v>1903</v>
      </c>
      <c r="D5032" s="126" t="s">
        <v>1904</v>
      </c>
      <c r="E5032" s="91">
        <v>0</v>
      </c>
      <c r="F5032" s="91">
        <v>824.7</v>
      </c>
      <c r="G5032" s="92">
        <f t="shared" ref="G5032:G5077" si="256">G5031+F5032-E5032</f>
        <v>340209.63999999838</v>
      </c>
      <c r="H5032" s="170"/>
      <c r="I5032" s="94">
        <f t="shared" si="255"/>
        <v>824.7</v>
      </c>
      <c r="J5032" s="115">
        <f t="shared" ref="J5032:J5077" si="257">EOMONTH(B5032,0)</f>
        <v>45716</v>
      </c>
      <c r="K5032" s="116" t="s">
        <v>1868</v>
      </c>
    </row>
    <row r="5033" spans="1:11" x14ac:dyDescent="0.15">
      <c r="A5033" s="7" t="s">
        <v>2622</v>
      </c>
      <c r="B5033" s="66">
        <v>45716</v>
      </c>
      <c r="C5033" s="113" t="s">
        <v>1903</v>
      </c>
      <c r="D5033" s="126" t="s">
        <v>1904</v>
      </c>
      <c r="E5033" s="91">
        <v>0</v>
      </c>
      <c r="F5033" s="91">
        <v>788.1</v>
      </c>
      <c r="G5033" s="92">
        <f t="shared" si="256"/>
        <v>340997.73999999836</v>
      </c>
      <c r="H5033" s="170"/>
      <c r="I5033" s="94">
        <f t="shared" si="255"/>
        <v>788.1</v>
      </c>
      <c r="J5033" s="115">
        <f t="shared" si="257"/>
        <v>45716</v>
      </c>
      <c r="K5033" s="116" t="s">
        <v>1868</v>
      </c>
    </row>
    <row r="5034" spans="1:11" x14ac:dyDescent="0.15">
      <c r="A5034" s="7" t="s">
        <v>2622</v>
      </c>
      <c r="B5034" s="66">
        <v>45716</v>
      </c>
      <c r="C5034" s="113" t="s">
        <v>1903</v>
      </c>
      <c r="D5034" s="126" t="s">
        <v>1904</v>
      </c>
      <c r="E5034" s="91">
        <v>0</v>
      </c>
      <c r="F5034" s="91">
        <v>902.1</v>
      </c>
      <c r="G5034" s="92">
        <f t="shared" si="256"/>
        <v>341899.83999999834</v>
      </c>
      <c r="H5034" s="170"/>
      <c r="I5034" s="94">
        <f t="shared" si="255"/>
        <v>902.1</v>
      </c>
      <c r="J5034" s="115">
        <f t="shared" si="257"/>
        <v>45716</v>
      </c>
      <c r="K5034" s="116" t="s">
        <v>1868</v>
      </c>
    </row>
    <row r="5035" spans="1:11" x14ac:dyDescent="0.15">
      <c r="A5035" s="7" t="s">
        <v>2622</v>
      </c>
      <c r="B5035" s="66">
        <v>45716</v>
      </c>
      <c r="C5035" s="113" t="s">
        <v>1903</v>
      </c>
      <c r="D5035" s="126" t="s">
        <v>1904</v>
      </c>
      <c r="E5035" s="91">
        <v>0</v>
      </c>
      <c r="F5035" s="91">
        <v>366</v>
      </c>
      <c r="G5035" s="92">
        <f t="shared" si="256"/>
        <v>342265.83999999834</v>
      </c>
      <c r="H5035" s="170"/>
      <c r="I5035" s="94">
        <f t="shared" si="255"/>
        <v>366</v>
      </c>
      <c r="J5035" s="115">
        <f t="shared" si="257"/>
        <v>45716</v>
      </c>
      <c r="K5035" s="116" t="s">
        <v>1868</v>
      </c>
    </row>
    <row r="5036" spans="1:11" x14ac:dyDescent="0.15">
      <c r="A5036" s="7" t="s">
        <v>2622</v>
      </c>
      <c r="B5036" s="66">
        <v>45716</v>
      </c>
      <c r="C5036" s="113" t="s">
        <v>1903</v>
      </c>
      <c r="D5036" s="126" t="s">
        <v>1904</v>
      </c>
      <c r="E5036" s="91">
        <v>0</v>
      </c>
      <c r="F5036" s="91">
        <v>1345.4</v>
      </c>
      <c r="G5036" s="92">
        <f t="shared" si="256"/>
        <v>343611.23999999836</v>
      </c>
      <c r="H5036" s="170"/>
      <c r="I5036" s="94">
        <f t="shared" si="255"/>
        <v>1345.4</v>
      </c>
      <c r="J5036" s="115">
        <f t="shared" si="257"/>
        <v>45716</v>
      </c>
      <c r="K5036" s="116" t="s">
        <v>1868</v>
      </c>
    </row>
    <row r="5037" spans="1:11" x14ac:dyDescent="0.15">
      <c r="A5037" s="7" t="s">
        <v>2622</v>
      </c>
      <c r="B5037" s="66">
        <v>45716</v>
      </c>
      <c r="C5037" s="113" t="s">
        <v>1903</v>
      </c>
      <c r="D5037" s="126" t="s">
        <v>1904</v>
      </c>
      <c r="E5037" s="91">
        <v>0</v>
      </c>
      <c r="F5037" s="91">
        <v>921</v>
      </c>
      <c r="G5037" s="92">
        <f t="shared" si="256"/>
        <v>344532.23999999836</v>
      </c>
      <c r="H5037" s="170"/>
      <c r="I5037" s="94">
        <f t="shared" si="255"/>
        <v>921</v>
      </c>
      <c r="J5037" s="115">
        <f t="shared" si="257"/>
        <v>45716</v>
      </c>
      <c r="K5037" s="116" t="s">
        <v>1868</v>
      </c>
    </row>
    <row r="5038" spans="1:11" x14ac:dyDescent="0.15">
      <c r="A5038" s="7" t="s">
        <v>2622</v>
      </c>
      <c r="B5038" s="66">
        <v>45716</v>
      </c>
      <c r="C5038" s="113" t="s">
        <v>1903</v>
      </c>
      <c r="D5038" s="126" t="s">
        <v>1904</v>
      </c>
      <c r="E5038" s="91">
        <v>0</v>
      </c>
      <c r="F5038" s="91">
        <v>910.1</v>
      </c>
      <c r="G5038" s="92">
        <f t="shared" si="256"/>
        <v>345442.33999999834</v>
      </c>
      <c r="H5038" s="170"/>
      <c r="I5038" s="94">
        <f t="shared" si="255"/>
        <v>910.1</v>
      </c>
      <c r="J5038" s="115">
        <f t="shared" si="257"/>
        <v>45716</v>
      </c>
      <c r="K5038" s="116" t="s">
        <v>1868</v>
      </c>
    </row>
    <row r="5039" spans="1:11" x14ac:dyDescent="0.15">
      <c r="A5039" s="7" t="s">
        <v>2622</v>
      </c>
      <c r="B5039" s="66">
        <v>45716</v>
      </c>
      <c r="C5039" s="113" t="s">
        <v>1903</v>
      </c>
      <c r="D5039" s="126" t="s">
        <v>1904</v>
      </c>
      <c r="E5039" s="91">
        <v>0</v>
      </c>
      <c r="F5039" s="91">
        <v>846.3</v>
      </c>
      <c r="G5039" s="92">
        <f t="shared" si="256"/>
        <v>346288.63999999833</v>
      </c>
      <c r="H5039" s="170"/>
      <c r="I5039" s="94">
        <f t="shared" si="255"/>
        <v>846.3</v>
      </c>
      <c r="J5039" s="115">
        <f t="shared" si="257"/>
        <v>45716</v>
      </c>
      <c r="K5039" s="116" t="s">
        <v>1868</v>
      </c>
    </row>
    <row r="5040" spans="1:11" x14ac:dyDescent="0.15">
      <c r="A5040" s="7" t="s">
        <v>2622</v>
      </c>
      <c r="B5040" s="66">
        <v>45716</v>
      </c>
      <c r="C5040" s="113" t="s">
        <v>1903</v>
      </c>
      <c r="D5040" s="126" t="s">
        <v>1904</v>
      </c>
      <c r="E5040" s="91">
        <v>0</v>
      </c>
      <c r="F5040" s="91">
        <v>793.6</v>
      </c>
      <c r="G5040" s="92">
        <f t="shared" si="256"/>
        <v>347082.2399999983</v>
      </c>
      <c r="H5040" s="170"/>
      <c r="I5040" s="94">
        <f t="shared" si="255"/>
        <v>793.6</v>
      </c>
      <c r="J5040" s="115">
        <f t="shared" si="257"/>
        <v>45716</v>
      </c>
      <c r="K5040" s="116" t="s">
        <v>1868</v>
      </c>
    </row>
    <row r="5041" spans="1:11" x14ac:dyDescent="0.15">
      <c r="A5041" s="7" t="s">
        <v>2622</v>
      </c>
      <c r="B5041" s="66">
        <v>45716</v>
      </c>
      <c r="C5041" s="113" t="s">
        <v>1903</v>
      </c>
      <c r="D5041" s="126" t="s">
        <v>1904</v>
      </c>
      <c r="E5041" s="91">
        <v>0</v>
      </c>
      <c r="F5041" s="91">
        <v>1084.7</v>
      </c>
      <c r="G5041" s="92">
        <f t="shared" si="256"/>
        <v>348166.93999999831</v>
      </c>
      <c r="H5041" s="170"/>
      <c r="I5041" s="94">
        <f t="shared" si="255"/>
        <v>1084.7</v>
      </c>
      <c r="J5041" s="115">
        <f t="shared" si="257"/>
        <v>45716</v>
      </c>
      <c r="K5041" s="116" t="s">
        <v>1868</v>
      </c>
    </row>
    <row r="5042" spans="1:11" x14ac:dyDescent="0.15">
      <c r="A5042" s="7" t="s">
        <v>2622</v>
      </c>
      <c r="B5042" s="66">
        <v>45716</v>
      </c>
      <c r="C5042" s="113" t="s">
        <v>1903</v>
      </c>
      <c r="D5042" s="126" t="s">
        <v>1904</v>
      </c>
      <c r="E5042" s="91">
        <v>0</v>
      </c>
      <c r="F5042" s="91">
        <v>1167.4000000000001</v>
      </c>
      <c r="G5042" s="92">
        <f t="shared" si="256"/>
        <v>349334.33999999834</v>
      </c>
      <c r="H5042" s="170"/>
      <c r="I5042" s="94">
        <f t="shared" si="255"/>
        <v>1167.4000000000001</v>
      </c>
      <c r="J5042" s="115">
        <f t="shared" si="257"/>
        <v>45716</v>
      </c>
      <c r="K5042" s="116" t="s">
        <v>1868</v>
      </c>
    </row>
    <row r="5043" spans="1:11" x14ac:dyDescent="0.15">
      <c r="A5043" s="7" t="s">
        <v>2622</v>
      </c>
      <c r="B5043" s="66">
        <v>45716</v>
      </c>
      <c r="C5043" s="113" t="s">
        <v>1903</v>
      </c>
      <c r="D5043" s="126" t="s">
        <v>1904</v>
      </c>
      <c r="E5043" s="91">
        <v>0</v>
      </c>
      <c r="F5043" s="91">
        <v>874.2</v>
      </c>
      <c r="G5043" s="92">
        <f t="shared" si="256"/>
        <v>350208.53999999835</v>
      </c>
      <c r="H5043" s="170"/>
      <c r="I5043" s="94">
        <f t="shared" si="255"/>
        <v>874.2</v>
      </c>
      <c r="J5043" s="115">
        <f t="shared" si="257"/>
        <v>45716</v>
      </c>
      <c r="K5043" s="116" t="s">
        <v>1868</v>
      </c>
    </row>
    <row r="5044" spans="1:11" x14ac:dyDescent="0.15">
      <c r="A5044" s="7" t="s">
        <v>2622</v>
      </c>
      <c r="B5044" s="66">
        <v>45716</v>
      </c>
      <c r="C5044" s="113" t="s">
        <v>1903</v>
      </c>
      <c r="D5044" s="126" t="s">
        <v>1904</v>
      </c>
      <c r="E5044" s="91">
        <v>0</v>
      </c>
      <c r="F5044" s="91">
        <v>739.5</v>
      </c>
      <c r="G5044" s="92">
        <f t="shared" si="256"/>
        <v>350948.03999999835</v>
      </c>
      <c r="H5044" s="170"/>
      <c r="I5044" s="94">
        <f t="shared" si="255"/>
        <v>739.5</v>
      </c>
      <c r="J5044" s="115">
        <f t="shared" si="257"/>
        <v>45716</v>
      </c>
      <c r="K5044" s="116" t="s">
        <v>1868</v>
      </c>
    </row>
    <row r="5045" spans="1:11" x14ac:dyDescent="0.15">
      <c r="A5045" s="7" t="s">
        <v>2622</v>
      </c>
      <c r="B5045" s="66">
        <v>45716</v>
      </c>
      <c r="C5045" s="113" t="s">
        <v>1903</v>
      </c>
      <c r="D5045" s="126" t="s">
        <v>1904</v>
      </c>
      <c r="E5045" s="91">
        <v>0</v>
      </c>
      <c r="F5045" s="91">
        <v>691.1</v>
      </c>
      <c r="G5045" s="92">
        <f t="shared" si="256"/>
        <v>351639.13999999833</v>
      </c>
      <c r="H5045" s="170"/>
      <c r="I5045" s="94">
        <f t="shared" si="255"/>
        <v>691.1</v>
      </c>
      <c r="J5045" s="115">
        <f t="shared" si="257"/>
        <v>45716</v>
      </c>
      <c r="K5045" s="116" t="s">
        <v>1868</v>
      </c>
    </row>
    <row r="5046" spans="1:11" x14ac:dyDescent="0.15">
      <c r="A5046" s="7" t="s">
        <v>2622</v>
      </c>
      <c r="B5046" s="66">
        <v>45716</v>
      </c>
      <c r="C5046" s="113" t="s">
        <v>1903</v>
      </c>
      <c r="D5046" s="126" t="s">
        <v>1904</v>
      </c>
      <c r="E5046" s="91">
        <v>0</v>
      </c>
      <c r="F5046" s="91">
        <v>756</v>
      </c>
      <c r="G5046" s="92">
        <f t="shared" si="256"/>
        <v>352395.13999999833</v>
      </c>
      <c r="H5046" s="170"/>
      <c r="I5046" s="94">
        <f t="shared" si="255"/>
        <v>756</v>
      </c>
      <c r="J5046" s="115">
        <f t="shared" si="257"/>
        <v>45716</v>
      </c>
      <c r="K5046" s="116" t="s">
        <v>1868</v>
      </c>
    </row>
    <row r="5047" spans="1:11" x14ac:dyDescent="0.15">
      <c r="A5047" s="7" t="s">
        <v>2622</v>
      </c>
      <c r="B5047" s="66">
        <v>45716</v>
      </c>
      <c r="C5047" s="113" t="s">
        <v>1903</v>
      </c>
      <c r="D5047" s="126" t="s">
        <v>1904</v>
      </c>
      <c r="E5047" s="91">
        <v>0</v>
      </c>
      <c r="F5047" s="91">
        <v>324</v>
      </c>
      <c r="G5047" s="92">
        <f t="shared" si="256"/>
        <v>352719.13999999833</v>
      </c>
      <c r="H5047" s="170"/>
      <c r="I5047" s="94">
        <f t="shared" si="255"/>
        <v>324</v>
      </c>
      <c r="J5047" s="115">
        <f t="shared" si="257"/>
        <v>45716</v>
      </c>
      <c r="K5047" s="116" t="s">
        <v>1868</v>
      </c>
    </row>
    <row r="5048" spans="1:11" x14ac:dyDescent="0.15">
      <c r="A5048" s="7" t="s">
        <v>2622</v>
      </c>
      <c r="B5048" s="66">
        <v>45716</v>
      </c>
      <c r="C5048" s="113" t="s">
        <v>1903</v>
      </c>
      <c r="D5048" s="126" t="s">
        <v>1904</v>
      </c>
      <c r="E5048" s="91">
        <v>0</v>
      </c>
      <c r="F5048" s="91">
        <v>919.7</v>
      </c>
      <c r="G5048" s="92">
        <f t="shared" si="256"/>
        <v>353638.83999999834</v>
      </c>
      <c r="H5048" s="170"/>
      <c r="I5048" s="94">
        <f t="shared" si="255"/>
        <v>919.7</v>
      </c>
      <c r="J5048" s="115">
        <f t="shared" si="257"/>
        <v>45716</v>
      </c>
      <c r="K5048" s="116" t="s">
        <v>1868</v>
      </c>
    </row>
    <row r="5049" spans="1:11" x14ac:dyDescent="0.15">
      <c r="A5049" s="7" t="s">
        <v>2620</v>
      </c>
      <c r="B5049" s="66">
        <v>45716</v>
      </c>
      <c r="C5049" s="113" t="s">
        <v>2077</v>
      </c>
      <c r="D5049" s="126" t="s">
        <v>2211</v>
      </c>
      <c r="E5049" s="91">
        <v>0</v>
      </c>
      <c r="F5049" s="91">
        <v>2520.3200000000002</v>
      </c>
      <c r="G5049" s="92">
        <f t="shared" si="256"/>
        <v>356159.15999999834</v>
      </c>
      <c r="H5049" s="170"/>
      <c r="I5049" s="94">
        <f t="shared" si="255"/>
        <v>2520.3200000000002</v>
      </c>
      <c r="J5049" s="115">
        <f t="shared" si="257"/>
        <v>45716</v>
      </c>
      <c r="K5049" s="116" t="s">
        <v>2175</v>
      </c>
    </row>
    <row r="5050" spans="1:11" x14ac:dyDescent="0.15">
      <c r="A5050" s="7" t="s">
        <v>2620</v>
      </c>
      <c r="B5050" s="66">
        <v>45716</v>
      </c>
      <c r="C5050" s="113" t="s">
        <v>2077</v>
      </c>
      <c r="D5050" s="126" t="s">
        <v>2211</v>
      </c>
      <c r="E5050" s="91">
        <v>0</v>
      </c>
      <c r="F5050" s="91">
        <v>2787.62</v>
      </c>
      <c r="G5050" s="92">
        <f t="shared" si="256"/>
        <v>358946.77999999834</v>
      </c>
      <c r="H5050" s="170"/>
      <c r="I5050" s="94">
        <f t="shared" si="255"/>
        <v>2787.62</v>
      </c>
      <c r="J5050" s="115">
        <f t="shared" si="257"/>
        <v>45716</v>
      </c>
      <c r="K5050" s="116" t="s">
        <v>2175</v>
      </c>
    </row>
    <row r="5051" spans="1:11" x14ac:dyDescent="0.15">
      <c r="A5051" s="7" t="s">
        <v>2620</v>
      </c>
      <c r="B5051" s="66">
        <v>45716</v>
      </c>
      <c r="C5051" s="113" t="s">
        <v>2077</v>
      </c>
      <c r="D5051" s="126" t="s">
        <v>2212</v>
      </c>
      <c r="E5051" s="91">
        <v>0</v>
      </c>
      <c r="F5051" s="91">
        <v>2902.51</v>
      </c>
      <c r="G5051" s="92">
        <f t="shared" si="256"/>
        <v>361849.28999999835</v>
      </c>
      <c r="H5051" s="170"/>
      <c r="I5051" s="94">
        <f t="shared" si="255"/>
        <v>2902.51</v>
      </c>
      <c r="J5051" s="115">
        <f t="shared" si="257"/>
        <v>45716</v>
      </c>
      <c r="K5051" s="116" t="s">
        <v>2175</v>
      </c>
    </row>
    <row r="5052" spans="1:11" x14ac:dyDescent="0.15">
      <c r="A5052" s="7" t="s">
        <v>2620</v>
      </c>
      <c r="B5052" s="66">
        <v>45716</v>
      </c>
      <c r="C5052" s="113" t="s">
        <v>2213</v>
      </c>
      <c r="D5052" s="126" t="s">
        <v>2214</v>
      </c>
      <c r="E5052" s="91">
        <v>0</v>
      </c>
      <c r="F5052" s="91">
        <v>3370.28</v>
      </c>
      <c r="G5052" s="92">
        <f t="shared" si="256"/>
        <v>365219.56999999838</v>
      </c>
      <c r="H5052" s="170"/>
      <c r="I5052" s="94">
        <f t="shared" si="255"/>
        <v>3370.28</v>
      </c>
      <c r="J5052" s="115">
        <f t="shared" si="257"/>
        <v>45716</v>
      </c>
      <c r="K5052" s="116" t="s">
        <v>2175</v>
      </c>
    </row>
    <row r="5053" spans="1:11" x14ac:dyDescent="0.15">
      <c r="A5053" s="7" t="s">
        <v>2620</v>
      </c>
      <c r="B5053" s="66">
        <v>45716</v>
      </c>
      <c r="C5053" s="113" t="s">
        <v>2075</v>
      </c>
      <c r="D5053" s="126" t="s">
        <v>2215</v>
      </c>
      <c r="E5053" s="91">
        <v>0</v>
      </c>
      <c r="F5053" s="91">
        <v>9139.75</v>
      </c>
      <c r="G5053" s="92">
        <f t="shared" si="256"/>
        <v>374359.31999999838</v>
      </c>
      <c r="H5053" s="170"/>
      <c r="I5053" s="94">
        <f t="shared" si="255"/>
        <v>9139.75</v>
      </c>
      <c r="J5053" s="115">
        <f t="shared" si="257"/>
        <v>45716</v>
      </c>
      <c r="K5053" s="116" t="s">
        <v>2175</v>
      </c>
    </row>
    <row r="5054" spans="1:11" x14ac:dyDescent="0.15">
      <c r="A5054" s="7" t="s">
        <v>2620</v>
      </c>
      <c r="B5054" s="66">
        <v>45716</v>
      </c>
      <c r="C5054" s="113" t="s">
        <v>2122</v>
      </c>
      <c r="D5054" s="126" t="s">
        <v>2216</v>
      </c>
      <c r="E5054" s="91">
        <v>0</v>
      </c>
      <c r="F5054" s="91">
        <v>3859.33</v>
      </c>
      <c r="G5054" s="92">
        <f t="shared" si="256"/>
        <v>378218.64999999839</v>
      </c>
      <c r="H5054" s="170"/>
      <c r="I5054" s="94">
        <f t="shared" si="255"/>
        <v>3859.33</v>
      </c>
      <c r="J5054" s="115">
        <f t="shared" si="257"/>
        <v>45716</v>
      </c>
      <c r="K5054" s="116" t="s">
        <v>2175</v>
      </c>
    </row>
    <row r="5055" spans="1:11" x14ac:dyDescent="0.15">
      <c r="A5055" s="7" t="s">
        <v>2620</v>
      </c>
      <c r="B5055" s="66">
        <v>45716</v>
      </c>
      <c r="C5055" s="113" t="s">
        <v>2111</v>
      </c>
      <c r="D5055" s="126" t="s">
        <v>2217</v>
      </c>
      <c r="E5055" s="91">
        <v>0</v>
      </c>
      <c r="F5055" s="91">
        <v>7426.04</v>
      </c>
      <c r="G5055" s="92">
        <f t="shared" si="256"/>
        <v>385644.68999999837</v>
      </c>
      <c r="H5055" s="170"/>
      <c r="I5055" s="94">
        <f t="shared" si="255"/>
        <v>7426.04</v>
      </c>
      <c r="J5055" s="115">
        <f t="shared" si="257"/>
        <v>45716</v>
      </c>
      <c r="K5055" s="116" t="s">
        <v>2175</v>
      </c>
    </row>
    <row r="5056" spans="1:11" x14ac:dyDescent="0.15">
      <c r="A5056" s="7" t="s">
        <v>2620</v>
      </c>
      <c r="B5056" s="66">
        <v>45716</v>
      </c>
      <c r="C5056" s="113" t="s">
        <v>2084</v>
      </c>
      <c r="D5056" s="126" t="s">
        <v>2218</v>
      </c>
      <c r="E5056" s="91">
        <v>0</v>
      </c>
      <c r="F5056" s="91">
        <v>3370.28</v>
      </c>
      <c r="G5056" s="92">
        <f t="shared" si="256"/>
        <v>389014.9699999984</v>
      </c>
      <c r="H5056" s="170"/>
      <c r="I5056" s="94">
        <f t="shared" si="255"/>
        <v>3370.28</v>
      </c>
      <c r="J5056" s="115">
        <f t="shared" si="257"/>
        <v>45716</v>
      </c>
      <c r="K5056" s="116" t="s">
        <v>2175</v>
      </c>
    </row>
    <row r="5057" spans="1:11" x14ac:dyDescent="0.15">
      <c r="A5057" s="7" t="s">
        <v>2620</v>
      </c>
      <c r="B5057" s="66">
        <v>45716</v>
      </c>
      <c r="C5057" s="113" t="s">
        <v>2064</v>
      </c>
      <c r="D5057" s="126" t="s">
        <v>2219</v>
      </c>
      <c r="E5057" s="91">
        <v>0</v>
      </c>
      <c r="F5057" s="91">
        <v>4410.3599999999997</v>
      </c>
      <c r="G5057" s="92">
        <f t="shared" si="256"/>
        <v>393425.32999999839</v>
      </c>
      <c r="H5057" s="170"/>
      <c r="I5057" s="94">
        <f t="shared" si="255"/>
        <v>4410.3599999999997</v>
      </c>
      <c r="J5057" s="115">
        <f t="shared" si="257"/>
        <v>45716</v>
      </c>
      <c r="K5057" s="116" t="s">
        <v>2175</v>
      </c>
    </row>
    <row r="5058" spans="1:11" x14ac:dyDescent="0.15">
      <c r="A5058" s="7" t="s">
        <v>2620</v>
      </c>
      <c r="B5058" s="66">
        <v>45716</v>
      </c>
      <c r="C5058" s="113" t="s">
        <v>1964</v>
      </c>
      <c r="D5058" s="126" t="s">
        <v>2220</v>
      </c>
      <c r="E5058" s="91">
        <v>0</v>
      </c>
      <c r="F5058" s="91">
        <v>2100</v>
      </c>
      <c r="G5058" s="92">
        <f t="shared" si="256"/>
        <v>395525.32999999839</v>
      </c>
      <c r="H5058" s="170"/>
      <c r="I5058" s="94">
        <f t="shared" si="255"/>
        <v>2100</v>
      </c>
      <c r="J5058" s="115">
        <f t="shared" si="257"/>
        <v>45716</v>
      </c>
      <c r="K5058" s="116" t="s">
        <v>2175</v>
      </c>
    </row>
    <row r="5059" spans="1:11" x14ac:dyDescent="0.15">
      <c r="A5059" s="7" t="s">
        <v>2619</v>
      </c>
      <c r="B5059" s="66">
        <v>45716</v>
      </c>
      <c r="C5059" s="113" t="s">
        <v>2077</v>
      </c>
      <c r="D5059" s="126" t="s">
        <v>2096</v>
      </c>
      <c r="E5059" s="91">
        <v>0</v>
      </c>
      <c r="F5059" s="91">
        <v>1.19</v>
      </c>
      <c r="G5059" s="92">
        <f t="shared" si="256"/>
        <v>395526.51999999839</v>
      </c>
      <c r="H5059" s="170"/>
      <c r="I5059" s="94">
        <f t="shared" si="255"/>
        <v>1.19</v>
      </c>
      <c r="J5059" s="115">
        <f t="shared" si="257"/>
        <v>45716</v>
      </c>
      <c r="K5059" s="116" t="s">
        <v>1866</v>
      </c>
    </row>
    <row r="5060" spans="1:11" x14ac:dyDescent="0.15">
      <c r="A5060" s="7" t="s">
        <v>2619</v>
      </c>
      <c r="B5060" s="66">
        <v>45716</v>
      </c>
      <c r="C5060" s="113" t="s">
        <v>2077</v>
      </c>
      <c r="D5060" s="126" t="s">
        <v>2096</v>
      </c>
      <c r="E5060" s="91">
        <v>0</v>
      </c>
      <c r="F5060" s="91">
        <v>78.8</v>
      </c>
      <c r="G5060" s="92">
        <f t="shared" si="256"/>
        <v>395605.31999999838</v>
      </c>
      <c r="H5060" s="170"/>
      <c r="I5060" s="94">
        <f t="shared" si="255"/>
        <v>78.8</v>
      </c>
      <c r="J5060" s="115">
        <f t="shared" si="257"/>
        <v>45716</v>
      </c>
      <c r="K5060" s="116" t="s">
        <v>1866</v>
      </c>
    </row>
    <row r="5061" spans="1:11" x14ac:dyDescent="0.15">
      <c r="A5061" s="7" t="s">
        <v>2619</v>
      </c>
      <c r="B5061" s="66">
        <v>45716</v>
      </c>
      <c r="C5061" s="113" t="s">
        <v>2077</v>
      </c>
      <c r="D5061" s="126" t="s">
        <v>2096</v>
      </c>
      <c r="E5061" s="91">
        <v>0</v>
      </c>
      <c r="F5061" s="91">
        <v>78.8</v>
      </c>
      <c r="G5061" s="92">
        <f t="shared" si="256"/>
        <v>395684.11999999837</v>
      </c>
      <c r="H5061" s="170"/>
      <c r="I5061" s="94">
        <f t="shared" si="255"/>
        <v>78.8</v>
      </c>
      <c r="J5061" s="115">
        <f t="shared" si="257"/>
        <v>45716</v>
      </c>
      <c r="K5061" s="116" t="s">
        <v>1866</v>
      </c>
    </row>
    <row r="5062" spans="1:11" x14ac:dyDescent="0.15">
      <c r="A5062" s="7" t="s">
        <v>2619</v>
      </c>
      <c r="B5062" s="66">
        <v>45716</v>
      </c>
      <c r="C5062" s="113" t="s">
        <v>2077</v>
      </c>
      <c r="D5062" s="126" t="s">
        <v>2096</v>
      </c>
      <c r="E5062" s="91">
        <v>0</v>
      </c>
      <c r="F5062" s="91">
        <v>5221.2</v>
      </c>
      <c r="G5062" s="92">
        <f t="shared" si="256"/>
        <v>400905.31999999838</v>
      </c>
      <c r="H5062" s="170"/>
      <c r="I5062" s="94">
        <f t="shared" si="255"/>
        <v>5221.2</v>
      </c>
      <c r="J5062" s="115">
        <f t="shared" si="257"/>
        <v>45716</v>
      </c>
      <c r="K5062" s="116" t="s">
        <v>1866</v>
      </c>
    </row>
    <row r="5063" spans="1:11" x14ac:dyDescent="0.15">
      <c r="A5063" s="7" t="s">
        <v>2619</v>
      </c>
      <c r="B5063" s="66">
        <v>45716</v>
      </c>
      <c r="C5063" s="113" t="s">
        <v>2020</v>
      </c>
      <c r="D5063" s="126" t="s">
        <v>2097</v>
      </c>
      <c r="E5063" s="91">
        <v>0</v>
      </c>
      <c r="F5063" s="91">
        <v>3750</v>
      </c>
      <c r="G5063" s="92">
        <f t="shared" si="256"/>
        <v>404655.31999999838</v>
      </c>
      <c r="H5063" s="170"/>
      <c r="I5063" s="94">
        <f t="shared" ref="I5063:I5077" si="258">-E5063+F5063</f>
        <v>3750</v>
      </c>
      <c r="J5063" s="115">
        <f t="shared" si="257"/>
        <v>45716</v>
      </c>
      <c r="K5063" s="116" t="s">
        <v>1866</v>
      </c>
    </row>
    <row r="5064" spans="1:11" x14ac:dyDescent="0.15">
      <c r="A5064" s="7" t="s">
        <v>2619</v>
      </c>
      <c r="B5064" s="66">
        <v>45716</v>
      </c>
      <c r="C5064" s="113" t="s">
        <v>2100</v>
      </c>
      <c r="D5064" s="126" t="s">
        <v>2101</v>
      </c>
      <c r="E5064" s="91">
        <v>0</v>
      </c>
      <c r="F5064" s="91">
        <v>5400</v>
      </c>
      <c r="G5064" s="92">
        <f t="shared" si="256"/>
        <v>410055.31999999838</v>
      </c>
      <c r="H5064" s="170"/>
      <c r="I5064" s="94">
        <f t="shared" si="258"/>
        <v>5400</v>
      </c>
      <c r="J5064" s="115">
        <f t="shared" si="257"/>
        <v>45716</v>
      </c>
      <c r="K5064" s="116" t="s">
        <v>1866</v>
      </c>
    </row>
    <row r="5065" spans="1:11" x14ac:dyDescent="0.15">
      <c r="A5065" s="7" t="s">
        <v>2619</v>
      </c>
      <c r="B5065" s="66">
        <v>45716</v>
      </c>
      <c r="C5065" s="113" t="s">
        <v>2102</v>
      </c>
      <c r="D5065" s="126" t="s">
        <v>2103</v>
      </c>
      <c r="E5065" s="91">
        <v>0</v>
      </c>
      <c r="F5065" s="91">
        <v>4500</v>
      </c>
      <c r="G5065" s="92">
        <f t="shared" si="256"/>
        <v>414555.31999999838</v>
      </c>
      <c r="H5065" s="170"/>
      <c r="I5065" s="94">
        <f t="shared" si="258"/>
        <v>4500</v>
      </c>
      <c r="J5065" s="115">
        <f t="shared" si="257"/>
        <v>45716</v>
      </c>
      <c r="K5065" s="116" t="s">
        <v>1866</v>
      </c>
    </row>
    <row r="5066" spans="1:11" x14ac:dyDescent="0.15">
      <c r="A5066" s="7" t="s">
        <v>2619</v>
      </c>
      <c r="B5066" s="66">
        <v>45716</v>
      </c>
      <c r="C5066" s="113" t="s">
        <v>2104</v>
      </c>
      <c r="D5066" s="126" t="s">
        <v>2105</v>
      </c>
      <c r="E5066" s="91">
        <v>0</v>
      </c>
      <c r="F5066" s="91">
        <v>9000</v>
      </c>
      <c r="G5066" s="92">
        <f t="shared" si="256"/>
        <v>423555.31999999838</v>
      </c>
      <c r="H5066" s="170"/>
      <c r="I5066" s="94">
        <f t="shared" si="258"/>
        <v>9000</v>
      </c>
      <c r="J5066" s="115">
        <f t="shared" si="257"/>
        <v>45716</v>
      </c>
      <c r="K5066" s="116" t="s">
        <v>1866</v>
      </c>
    </row>
    <row r="5067" spans="1:11" x14ac:dyDescent="0.15">
      <c r="A5067" s="7" t="s">
        <v>2619</v>
      </c>
      <c r="B5067" s="66">
        <v>45716</v>
      </c>
      <c r="C5067" s="113" t="s">
        <v>2106</v>
      </c>
      <c r="D5067" s="126" t="s">
        <v>2107</v>
      </c>
      <c r="E5067" s="91">
        <v>0</v>
      </c>
      <c r="F5067" s="91">
        <v>25000</v>
      </c>
      <c r="G5067" s="92">
        <f t="shared" si="256"/>
        <v>448555.31999999838</v>
      </c>
      <c r="H5067" s="170"/>
      <c r="I5067" s="94">
        <f t="shared" si="258"/>
        <v>25000</v>
      </c>
      <c r="J5067" s="115">
        <f t="shared" si="257"/>
        <v>45716</v>
      </c>
      <c r="K5067" s="116" t="s">
        <v>1866</v>
      </c>
    </row>
    <row r="5068" spans="1:11" x14ac:dyDescent="0.15">
      <c r="A5068" s="7" t="s">
        <v>2619</v>
      </c>
      <c r="B5068" s="66">
        <v>45716</v>
      </c>
      <c r="C5068" s="113" t="s">
        <v>2108</v>
      </c>
      <c r="D5068" s="126" t="s">
        <v>2109</v>
      </c>
      <c r="E5068" s="91">
        <v>0</v>
      </c>
      <c r="F5068" s="91">
        <v>4025.33</v>
      </c>
      <c r="G5068" s="92">
        <f t="shared" si="256"/>
        <v>452580.64999999839</v>
      </c>
      <c r="H5068" s="170"/>
      <c r="I5068" s="94">
        <f t="shared" si="258"/>
        <v>4025.33</v>
      </c>
      <c r="J5068" s="115">
        <f t="shared" si="257"/>
        <v>45716</v>
      </c>
      <c r="K5068" s="116" t="s">
        <v>8</v>
      </c>
    </row>
    <row r="5069" spans="1:11" x14ac:dyDescent="0.15">
      <c r="A5069" s="7" t="s">
        <v>2619</v>
      </c>
      <c r="B5069" s="66">
        <v>45716</v>
      </c>
      <c r="C5069" s="113" t="s">
        <v>2080</v>
      </c>
      <c r="D5069" s="126" t="s">
        <v>2110</v>
      </c>
      <c r="E5069" s="91">
        <v>0</v>
      </c>
      <c r="F5069" s="91">
        <v>10450</v>
      </c>
      <c r="G5069" s="92">
        <f t="shared" si="256"/>
        <v>463030.64999999839</v>
      </c>
      <c r="H5069" s="170"/>
      <c r="I5069" s="94">
        <f t="shared" si="258"/>
        <v>10450</v>
      </c>
      <c r="J5069" s="115">
        <f t="shared" si="257"/>
        <v>45716</v>
      </c>
      <c r="K5069" s="116" t="s">
        <v>1866</v>
      </c>
    </row>
    <row r="5070" spans="1:11" x14ac:dyDescent="0.15">
      <c r="A5070" s="7" t="s">
        <v>2619</v>
      </c>
      <c r="B5070" s="66">
        <v>45716</v>
      </c>
      <c r="C5070" s="113" t="s">
        <v>2111</v>
      </c>
      <c r="D5070" s="126" t="s">
        <v>2112</v>
      </c>
      <c r="E5070" s="91">
        <v>0</v>
      </c>
      <c r="F5070" s="91">
        <v>8500</v>
      </c>
      <c r="G5070" s="92">
        <f t="shared" si="256"/>
        <v>471530.64999999839</v>
      </c>
      <c r="H5070" s="170"/>
      <c r="I5070" s="94">
        <f t="shared" si="258"/>
        <v>8500</v>
      </c>
      <c r="J5070" s="115">
        <f t="shared" si="257"/>
        <v>45716</v>
      </c>
      <c r="K5070" s="116" t="s">
        <v>1866</v>
      </c>
    </row>
    <row r="5071" spans="1:11" x14ac:dyDescent="0.15">
      <c r="A5071" s="7" t="s">
        <v>2619</v>
      </c>
      <c r="B5071" s="66">
        <v>45716</v>
      </c>
      <c r="C5071" s="113" t="s">
        <v>2113</v>
      </c>
      <c r="D5071" s="126" t="s">
        <v>2114</v>
      </c>
      <c r="E5071" s="91">
        <v>0</v>
      </c>
      <c r="F5071" s="91">
        <v>1860</v>
      </c>
      <c r="G5071" s="92">
        <f t="shared" si="256"/>
        <v>473390.64999999839</v>
      </c>
      <c r="H5071" s="170"/>
      <c r="I5071" s="94">
        <f t="shared" si="258"/>
        <v>1860</v>
      </c>
      <c r="J5071" s="115">
        <f t="shared" si="257"/>
        <v>45716</v>
      </c>
      <c r="K5071" s="116" t="s">
        <v>1866</v>
      </c>
    </row>
    <row r="5072" spans="1:11" x14ac:dyDescent="0.15">
      <c r="A5072" s="7" t="s">
        <v>2619</v>
      </c>
      <c r="B5072" s="66">
        <v>45716</v>
      </c>
      <c r="C5072" s="113" t="s">
        <v>2115</v>
      </c>
      <c r="D5072" s="126" t="s">
        <v>2116</v>
      </c>
      <c r="E5072" s="91">
        <v>0</v>
      </c>
      <c r="F5072" s="91">
        <v>2256.0700000000002</v>
      </c>
      <c r="G5072" s="92">
        <f t="shared" si="256"/>
        <v>475646.7199999984</v>
      </c>
      <c r="H5072" s="170"/>
      <c r="I5072" s="94">
        <f t="shared" si="258"/>
        <v>2256.0700000000002</v>
      </c>
      <c r="J5072" s="115">
        <f t="shared" si="257"/>
        <v>45716</v>
      </c>
      <c r="K5072" s="116" t="s">
        <v>1866</v>
      </c>
    </row>
    <row r="5073" spans="1:11" x14ac:dyDescent="0.15">
      <c r="A5073" s="7" t="s">
        <v>2619</v>
      </c>
      <c r="B5073" s="66">
        <v>45716</v>
      </c>
      <c r="C5073" s="113" t="s">
        <v>2117</v>
      </c>
      <c r="D5073" s="126" t="s">
        <v>2118</v>
      </c>
      <c r="E5073" s="91">
        <v>0</v>
      </c>
      <c r="F5073" s="91">
        <v>1260</v>
      </c>
      <c r="G5073" s="92">
        <f t="shared" si="256"/>
        <v>476906.7199999984</v>
      </c>
      <c r="H5073" s="170"/>
      <c r="I5073" s="94">
        <f t="shared" si="258"/>
        <v>1260</v>
      </c>
      <c r="J5073" s="115">
        <f t="shared" si="257"/>
        <v>45716</v>
      </c>
      <c r="K5073" s="116" t="s">
        <v>1866</v>
      </c>
    </row>
    <row r="5074" spans="1:11" x14ac:dyDescent="0.15">
      <c r="A5074" s="7" t="s">
        <v>2619</v>
      </c>
      <c r="B5074" s="66">
        <v>45716</v>
      </c>
      <c r="C5074" s="113" t="s">
        <v>2119</v>
      </c>
      <c r="D5074" s="126" t="s">
        <v>2120</v>
      </c>
      <c r="E5074" s="91">
        <v>0</v>
      </c>
      <c r="F5074" s="91">
        <v>3876.84</v>
      </c>
      <c r="G5074" s="92">
        <f t="shared" si="256"/>
        <v>480783.55999999843</v>
      </c>
      <c r="H5074" s="170"/>
      <c r="I5074" s="94">
        <f t="shared" si="258"/>
        <v>3876.84</v>
      </c>
      <c r="J5074" s="115">
        <f t="shared" si="257"/>
        <v>45716</v>
      </c>
      <c r="K5074" s="116" t="s">
        <v>8</v>
      </c>
    </row>
    <row r="5075" spans="1:11" x14ac:dyDescent="0.15">
      <c r="A5075" s="7" t="s">
        <v>2619</v>
      </c>
      <c r="B5075" s="66">
        <v>45716</v>
      </c>
      <c r="C5075" s="113" t="s">
        <v>2091</v>
      </c>
      <c r="D5075" s="126" t="s">
        <v>2121</v>
      </c>
      <c r="E5075" s="91">
        <v>0</v>
      </c>
      <c r="F5075" s="91">
        <v>3500</v>
      </c>
      <c r="G5075" s="92">
        <f t="shared" si="256"/>
        <v>484283.55999999843</v>
      </c>
      <c r="H5075" s="170"/>
      <c r="I5075" s="94">
        <f t="shared" si="258"/>
        <v>3500</v>
      </c>
      <c r="J5075" s="115">
        <f t="shared" si="257"/>
        <v>45716</v>
      </c>
      <c r="K5075" s="116" t="s">
        <v>1866</v>
      </c>
    </row>
    <row r="5076" spans="1:11" x14ac:dyDescent="0.15">
      <c r="A5076" s="7" t="s">
        <v>2619</v>
      </c>
      <c r="B5076" s="66">
        <v>45716</v>
      </c>
      <c r="C5076" s="113" t="s">
        <v>2122</v>
      </c>
      <c r="D5076" s="126" t="s">
        <v>2123</v>
      </c>
      <c r="E5076" s="91">
        <v>0</v>
      </c>
      <c r="F5076" s="91">
        <v>0.77</v>
      </c>
      <c r="G5076" s="92">
        <f t="shared" si="256"/>
        <v>484284.32999999844</v>
      </c>
      <c r="H5076" s="170"/>
      <c r="I5076" s="94">
        <f t="shared" si="258"/>
        <v>0.77</v>
      </c>
      <c r="J5076" s="115">
        <f t="shared" si="257"/>
        <v>45716</v>
      </c>
      <c r="K5076" s="116" t="s">
        <v>1866</v>
      </c>
    </row>
    <row r="5077" spans="1:11" x14ac:dyDescent="0.15">
      <c r="A5077" s="7" t="s">
        <v>2619</v>
      </c>
      <c r="B5077" s="66">
        <v>45716</v>
      </c>
      <c r="C5077" s="113" t="s">
        <v>2122</v>
      </c>
      <c r="D5077" s="126" t="s">
        <v>2123</v>
      </c>
      <c r="E5077" s="91">
        <v>0</v>
      </c>
      <c r="F5077" s="91">
        <v>52.27</v>
      </c>
      <c r="G5077" s="92">
        <f t="shared" si="256"/>
        <v>484336.59999999846</v>
      </c>
      <c r="H5077" s="170"/>
      <c r="I5077" s="94">
        <f t="shared" si="258"/>
        <v>52.27</v>
      </c>
      <c r="J5077" s="115">
        <f t="shared" si="257"/>
        <v>45716</v>
      </c>
      <c r="K5077" s="116" t="s">
        <v>1866</v>
      </c>
    </row>
    <row r="5078" spans="1:11" x14ac:dyDescent="0.15">
      <c r="A5078" s="7" t="s">
        <v>2619</v>
      </c>
      <c r="B5078" s="66">
        <v>45716</v>
      </c>
      <c r="C5078" s="113" t="s">
        <v>2098</v>
      </c>
      <c r="D5078" s="126" t="s">
        <v>2124</v>
      </c>
      <c r="E5078" s="91">
        <v>0</v>
      </c>
      <c r="F5078" s="91">
        <v>64.66</v>
      </c>
      <c r="G5078" s="92">
        <f t="shared" ref="G5078:G5141" si="259">G5077+F5078-E5078</f>
        <v>484401.25999999844</v>
      </c>
      <c r="H5078" s="170" t="s">
        <v>277</v>
      </c>
      <c r="I5078" s="94">
        <f t="shared" ref="I5078:I5141" si="260">-E5078+F5078</f>
        <v>64.66</v>
      </c>
      <c r="J5078" s="115">
        <f t="shared" ref="J5078:J5141" si="261">EOMONTH(B5078,0)</f>
        <v>45716</v>
      </c>
      <c r="K5078" s="116" t="s">
        <v>8</v>
      </c>
    </row>
    <row r="5079" spans="1:11" x14ac:dyDescent="0.15">
      <c r="A5079" s="7" t="s">
        <v>2619</v>
      </c>
      <c r="B5079" s="66">
        <v>45719</v>
      </c>
      <c r="C5079" s="113" t="s">
        <v>1892</v>
      </c>
      <c r="D5079" s="126" t="s">
        <v>1958</v>
      </c>
      <c r="E5079" s="91">
        <v>727</v>
      </c>
      <c r="F5079" s="91">
        <v>0</v>
      </c>
      <c r="G5079" s="92">
        <f t="shared" si="259"/>
        <v>483674.25999999844</v>
      </c>
      <c r="H5079" s="170"/>
      <c r="I5079" s="94">
        <f t="shared" si="260"/>
        <v>-727</v>
      </c>
      <c r="J5079" s="115">
        <f t="shared" si="261"/>
        <v>45747</v>
      </c>
      <c r="K5079" s="116" t="s">
        <v>1878</v>
      </c>
    </row>
    <row r="5080" spans="1:11" x14ac:dyDescent="0.15">
      <c r="A5080" s="7" t="s">
        <v>2619</v>
      </c>
      <c r="B5080" s="66">
        <v>45719</v>
      </c>
      <c r="C5080" s="113" t="s">
        <v>1892</v>
      </c>
      <c r="D5080" s="126" t="s">
        <v>1953</v>
      </c>
      <c r="E5080" s="91">
        <v>132</v>
      </c>
      <c r="F5080" s="91">
        <v>0</v>
      </c>
      <c r="G5080" s="92">
        <f t="shared" si="259"/>
        <v>483542.25999999844</v>
      </c>
      <c r="H5080" s="170"/>
      <c r="I5080" s="94">
        <f t="shared" si="260"/>
        <v>-132</v>
      </c>
      <c r="J5080" s="115">
        <f t="shared" si="261"/>
        <v>45747</v>
      </c>
      <c r="K5080" s="116" t="s">
        <v>1878</v>
      </c>
    </row>
    <row r="5081" spans="1:11" x14ac:dyDescent="0.15">
      <c r="A5081" s="7" t="s">
        <v>2619</v>
      </c>
      <c r="B5081" s="66">
        <v>45719</v>
      </c>
      <c r="C5081" s="113" t="s">
        <v>2905</v>
      </c>
      <c r="D5081" s="126" t="s">
        <v>5685</v>
      </c>
      <c r="E5081" s="91">
        <v>4603.2</v>
      </c>
      <c r="F5081" s="91">
        <v>0</v>
      </c>
      <c r="G5081" s="92">
        <f t="shared" si="259"/>
        <v>478939.05999999843</v>
      </c>
      <c r="H5081" s="170"/>
      <c r="I5081" s="94">
        <f t="shared" si="260"/>
        <v>-4603.2</v>
      </c>
      <c r="J5081" s="115">
        <f t="shared" si="261"/>
        <v>45747</v>
      </c>
      <c r="K5081" s="116" t="s">
        <v>13</v>
      </c>
    </row>
    <row r="5082" spans="1:11" x14ac:dyDescent="0.15">
      <c r="A5082" s="7" t="s">
        <v>2619</v>
      </c>
      <c r="B5082" s="66">
        <v>45719</v>
      </c>
      <c r="C5082" s="113" t="s">
        <v>1892</v>
      </c>
      <c r="D5082" s="126" t="s">
        <v>1938</v>
      </c>
      <c r="E5082" s="91">
        <v>582</v>
      </c>
      <c r="F5082" s="91">
        <v>0</v>
      </c>
      <c r="G5082" s="92">
        <f t="shared" si="259"/>
        <v>478357.05999999843</v>
      </c>
      <c r="H5082" s="170"/>
      <c r="I5082" s="94">
        <f t="shared" si="260"/>
        <v>-582</v>
      </c>
      <c r="J5082" s="115">
        <f t="shared" si="261"/>
        <v>45747</v>
      </c>
      <c r="K5082" s="116" t="s">
        <v>1878</v>
      </c>
    </row>
    <row r="5083" spans="1:11" x14ac:dyDescent="0.15">
      <c r="A5083" s="7" t="s">
        <v>2619</v>
      </c>
      <c r="B5083" s="66">
        <v>45719</v>
      </c>
      <c r="C5083" s="113" t="s">
        <v>1892</v>
      </c>
      <c r="D5083" s="126" t="s">
        <v>1952</v>
      </c>
      <c r="E5083" s="91">
        <v>500.6</v>
      </c>
      <c r="F5083" s="91">
        <v>0</v>
      </c>
      <c r="G5083" s="92">
        <f t="shared" si="259"/>
        <v>477856.45999999845</v>
      </c>
      <c r="H5083" s="170"/>
      <c r="I5083" s="94">
        <f t="shared" si="260"/>
        <v>-500.6</v>
      </c>
      <c r="J5083" s="115">
        <f t="shared" si="261"/>
        <v>45747</v>
      </c>
      <c r="K5083" s="116" t="s">
        <v>1878</v>
      </c>
    </row>
    <row r="5084" spans="1:11" x14ac:dyDescent="0.15">
      <c r="A5084" s="7" t="s">
        <v>2619</v>
      </c>
      <c r="B5084" s="66">
        <v>45719</v>
      </c>
      <c r="C5084" s="113" t="s">
        <v>1950</v>
      </c>
      <c r="D5084" s="126"/>
      <c r="E5084" s="91">
        <v>246</v>
      </c>
      <c r="F5084" s="91">
        <v>0</v>
      </c>
      <c r="G5084" s="92">
        <f t="shared" si="259"/>
        <v>477610.45999999845</v>
      </c>
      <c r="H5084" s="170"/>
      <c r="I5084" s="94">
        <f t="shared" si="260"/>
        <v>-246</v>
      </c>
      <c r="J5084" s="115">
        <f t="shared" si="261"/>
        <v>45747</v>
      </c>
      <c r="K5084" s="116" t="s">
        <v>1878</v>
      </c>
    </row>
    <row r="5085" spans="1:11" x14ac:dyDescent="0.15">
      <c r="A5085" s="7" t="s">
        <v>2619</v>
      </c>
      <c r="B5085" s="66">
        <v>45719</v>
      </c>
      <c r="C5085" s="113" t="s">
        <v>1892</v>
      </c>
      <c r="D5085" s="126" t="s">
        <v>1959</v>
      </c>
      <c r="E5085" s="91">
        <v>1640</v>
      </c>
      <c r="F5085" s="91">
        <v>0</v>
      </c>
      <c r="G5085" s="92">
        <f t="shared" si="259"/>
        <v>475970.45999999845</v>
      </c>
      <c r="H5085" s="170"/>
      <c r="I5085" s="94">
        <f t="shared" si="260"/>
        <v>-1640</v>
      </c>
      <c r="J5085" s="115">
        <f t="shared" si="261"/>
        <v>45747</v>
      </c>
      <c r="K5085" s="116" t="s">
        <v>1878</v>
      </c>
    </row>
    <row r="5086" spans="1:11" x14ac:dyDescent="0.15">
      <c r="A5086" s="7" t="s">
        <v>2619</v>
      </c>
      <c r="B5086" s="66">
        <v>45719</v>
      </c>
      <c r="C5086" s="113" t="s">
        <v>1892</v>
      </c>
      <c r="D5086" s="126" t="s">
        <v>1954</v>
      </c>
      <c r="E5086" s="91">
        <v>140</v>
      </c>
      <c r="F5086" s="91">
        <v>0</v>
      </c>
      <c r="G5086" s="92">
        <f t="shared" si="259"/>
        <v>475830.45999999845</v>
      </c>
      <c r="H5086" s="170"/>
      <c r="I5086" s="94">
        <f t="shared" si="260"/>
        <v>-140</v>
      </c>
      <c r="J5086" s="115">
        <f t="shared" si="261"/>
        <v>45747</v>
      </c>
      <c r="K5086" s="116" t="s">
        <v>1878</v>
      </c>
    </row>
    <row r="5087" spans="1:11" x14ac:dyDescent="0.15">
      <c r="A5087" s="7" t="s">
        <v>2619</v>
      </c>
      <c r="B5087" s="66">
        <v>45719</v>
      </c>
      <c r="C5087" s="113" t="s">
        <v>1892</v>
      </c>
      <c r="D5087" s="126" t="s">
        <v>1957</v>
      </c>
      <c r="E5087" s="91">
        <v>565</v>
      </c>
      <c r="F5087" s="91">
        <v>0</v>
      </c>
      <c r="G5087" s="92">
        <f t="shared" si="259"/>
        <v>475265.45999999845</v>
      </c>
      <c r="H5087" s="170"/>
      <c r="I5087" s="94">
        <f t="shared" si="260"/>
        <v>-565</v>
      </c>
      <c r="J5087" s="115">
        <f t="shared" si="261"/>
        <v>45747</v>
      </c>
      <c r="K5087" s="116" t="s">
        <v>1878</v>
      </c>
    </row>
    <row r="5088" spans="1:11" x14ac:dyDescent="0.15">
      <c r="A5088" s="7" t="s">
        <v>2619</v>
      </c>
      <c r="B5088" s="66">
        <v>45719</v>
      </c>
      <c r="C5088" s="113" t="s">
        <v>1892</v>
      </c>
      <c r="D5088" s="126" t="s">
        <v>5055</v>
      </c>
      <c r="E5088" s="91">
        <v>498</v>
      </c>
      <c r="F5088" s="91">
        <v>0</v>
      </c>
      <c r="G5088" s="92">
        <f t="shared" si="259"/>
        <v>474767.45999999845</v>
      </c>
      <c r="H5088" s="170"/>
      <c r="I5088" s="94">
        <f t="shared" si="260"/>
        <v>-498</v>
      </c>
      <c r="J5088" s="115">
        <f t="shared" si="261"/>
        <v>45747</v>
      </c>
      <c r="K5088" s="116" t="s">
        <v>1878</v>
      </c>
    </row>
    <row r="5089" spans="1:11" x14ac:dyDescent="0.15">
      <c r="A5089" s="7" t="s">
        <v>2619</v>
      </c>
      <c r="B5089" s="66">
        <v>45719</v>
      </c>
      <c r="C5089" s="113" t="s">
        <v>1892</v>
      </c>
      <c r="D5089" s="126" t="s">
        <v>1949</v>
      </c>
      <c r="E5089" s="91">
        <v>564</v>
      </c>
      <c r="F5089" s="91">
        <v>0</v>
      </c>
      <c r="G5089" s="92">
        <f t="shared" si="259"/>
        <v>474203.45999999845</v>
      </c>
      <c r="H5089" s="170"/>
      <c r="I5089" s="94">
        <f t="shared" si="260"/>
        <v>-564</v>
      </c>
      <c r="J5089" s="115">
        <f t="shared" si="261"/>
        <v>45747</v>
      </c>
      <c r="K5089" s="116" t="s">
        <v>1878</v>
      </c>
    </row>
    <row r="5090" spans="1:11" x14ac:dyDescent="0.15">
      <c r="A5090" s="7" t="s">
        <v>2620</v>
      </c>
      <c r="B5090" s="66">
        <v>45719</v>
      </c>
      <c r="C5090" s="113" t="s">
        <v>1912</v>
      </c>
      <c r="D5090" s="126" t="s">
        <v>5686</v>
      </c>
      <c r="E5090" s="91">
        <v>3080.4</v>
      </c>
      <c r="F5090" s="91">
        <v>0</v>
      </c>
      <c r="G5090" s="92">
        <f t="shared" si="259"/>
        <v>471123.05999999843</v>
      </c>
      <c r="H5090" s="170"/>
      <c r="I5090" s="94">
        <f t="shared" si="260"/>
        <v>-3080.4</v>
      </c>
      <c r="J5090" s="115">
        <f t="shared" si="261"/>
        <v>45747</v>
      </c>
      <c r="K5090" s="116" t="s">
        <v>1877</v>
      </c>
    </row>
    <row r="5091" spans="1:11" x14ac:dyDescent="0.15">
      <c r="A5091" s="7" t="s">
        <v>2620</v>
      </c>
      <c r="B5091" s="66">
        <v>45719</v>
      </c>
      <c r="C5091" s="113" t="s">
        <v>2663</v>
      </c>
      <c r="D5091" s="126" t="s">
        <v>5687</v>
      </c>
      <c r="E5091" s="91">
        <v>11040</v>
      </c>
      <c r="F5091" s="91">
        <v>0</v>
      </c>
      <c r="G5091" s="92">
        <f t="shared" si="259"/>
        <v>460083.05999999843</v>
      </c>
      <c r="H5091" s="170"/>
      <c r="I5091" s="94">
        <f t="shared" si="260"/>
        <v>-11040</v>
      </c>
      <c r="J5091" s="115">
        <f t="shared" si="261"/>
        <v>45747</v>
      </c>
      <c r="K5091" s="116" t="s">
        <v>1873</v>
      </c>
    </row>
    <row r="5092" spans="1:11" x14ac:dyDescent="0.15">
      <c r="A5092" s="7" t="s">
        <v>2620</v>
      </c>
      <c r="B5092" s="66">
        <v>45719</v>
      </c>
      <c r="C5092" s="113" t="s">
        <v>5688</v>
      </c>
      <c r="D5092" s="126" t="s">
        <v>5689</v>
      </c>
      <c r="E5092" s="91">
        <v>14352</v>
      </c>
      <c r="F5092" s="91">
        <v>0</v>
      </c>
      <c r="G5092" s="92">
        <f t="shared" si="259"/>
        <v>445731.05999999843</v>
      </c>
      <c r="H5092" s="170"/>
      <c r="I5092" s="94">
        <f t="shared" si="260"/>
        <v>-14352</v>
      </c>
      <c r="J5092" s="115">
        <f t="shared" si="261"/>
        <v>45747</v>
      </c>
      <c r="K5092" s="116" t="s">
        <v>1877</v>
      </c>
    </row>
    <row r="5093" spans="1:11" x14ac:dyDescent="0.15">
      <c r="A5093" s="7" t="s">
        <v>2620</v>
      </c>
      <c r="B5093" s="66">
        <v>45719</v>
      </c>
      <c r="C5093" s="113" t="s">
        <v>1912</v>
      </c>
      <c r="D5093" s="126" t="s">
        <v>5690</v>
      </c>
      <c r="E5093" s="91">
        <v>8190.34</v>
      </c>
      <c r="F5093" s="91">
        <v>0</v>
      </c>
      <c r="G5093" s="92">
        <f t="shared" si="259"/>
        <v>437540.7199999984</v>
      </c>
      <c r="H5093" s="170"/>
      <c r="I5093" s="94">
        <f t="shared" si="260"/>
        <v>-8190.34</v>
      </c>
      <c r="J5093" s="115">
        <f t="shared" si="261"/>
        <v>45747</v>
      </c>
      <c r="K5093" s="116" t="s">
        <v>8</v>
      </c>
    </row>
    <row r="5094" spans="1:11" x14ac:dyDescent="0.15">
      <c r="A5094" s="7" t="s">
        <v>2620</v>
      </c>
      <c r="B5094" s="66">
        <v>45719</v>
      </c>
      <c r="C5094" s="113" t="s">
        <v>3379</v>
      </c>
      <c r="D5094" s="126" t="s">
        <v>5691</v>
      </c>
      <c r="E5094" s="91">
        <v>1824</v>
      </c>
      <c r="F5094" s="91">
        <v>0</v>
      </c>
      <c r="G5094" s="92">
        <f t="shared" si="259"/>
        <v>435716.7199999984</v>
      </c>
      <c r="H5094" s="170"/>
      <c r="I5094" s="94">
        <f t="shared" si="260"/>
        <v>-1824</v>
      </c>
      <c r="J5094" s="115">
        <f t="shared" si="261"/>
        <v>45747</v>
      </c>
      <c r="K5094" s="116" t="s">
        <v>1877</v>
      </c>
    </row>
    <row r="5095" spans="1:11" x14ac:dyDescent="0.15">
      <c r="A5095" s="7" t="s">
        <v>2622</v>
      </c>
      <c r="B5095" s="66">
        <v>45719</v>
      </c>
      <c r="C5095" s="113" t="s">
        <v>1892</v>
      </c>
      <c r="D5095" s="126" t="s">
        <v>1893</v>
      </c>
      <c r="E5095" s="91">
        <v>14609</v>
      </c>
      <c r="F5095" s="91">
        <v>0</v>
      </c>
      <c r="G5095" s="92">
        <f t="shared" si="259"/>
        <v>421107.7199999984</v>
      </c>
      <c r="H5095" s="170"/>
      <c r="I5095" s="94">
        <f t="shared" si="260"/>
        <v>-14609</v>
      </c>
      <c r="J5095" s="115">
        <f t="shared" si="261"/>
        <v>45747</v>
      </c>
      <c r="K5095" s="116" t="s">
        <v>1878</v>
      </c>
    </row>
    <row r="5096" spans="1:11" x14ac:dyDescent="0.15">
      <c r="A5096" s="7" t="s">
        <v>2622</v>
      </c>
      <c r="B5096" s="66">
        <v>45719</v>
      </c>
      <c r="C5096" s="113" t="s">
        <v>1905</v>
      </c>
      <c r="D5096" s="126" t="s">
        <v>5692</v>
      </c>
      <c r="E5096" s="91">
        <v>12</v>
      </c>
      <c r="F5096" s="91">
        <v>0</v>
      </c>
      <c r="G5096" s="92">
        <f t="shared" si="259"/>
        <v>421095.7199999984</v>
      </c>
      <c r="H5096" s="170"/>
      <c r="I5096" s="94">
        <f t="shared" si="260"/>
        <v>-12</v>
      </c>
      <c r="J5096" s="115">
        <f t="shared" si="261"/>
        <v>45747</v>
      </c>
      <c r="K5096" s="116" t="s">
        <v>1882</v>
      </c>
    </row>
    <row r="5097" spans="1:11" x14ac:dyDescent="0.15">
      <c r="A5097" s="7" t="s">
        <v>2622</v>
      </c>
      <c r="B5097" s="66">
        <v>45719</v>
      </c>
      <c r="C5097" s="113" t="s">
        <v>1905</v>
      </c>
      <c r="D5097" s="126" t="s">
        <v>5693</v>
      </c>
      <c r="E5097" s="91">
        <v>5504.44</v>
      </c>
      <c r="F5097" s="91">
        <v>0</v>
      </c>
      <c r="G5097" s="92">
        <f t="shared" si="259"/>
        <v>415591.2799999984</v>
      </c>
      <c r="H5097" s="170"/>
      <c r="I5097" s="94">
        <f t="shared" si="260"/>
        <v>-5504.44</v>
      </c>
      <c r="J5097" s="115">
        <f t="shared" si="261"/>
        <v>45747</v>
      </c>
      <c r="K5097" s="116" t="s">
        <v>1882</v>
      </c>
    </row>
    <row r="5098" spans="1:11" x14ac:dyDescent="0.15">
      <c r="A5098" s="7" t="s">
        <v>2622</v>
      </c>
      <c r="B5098" s="66">
        <v>45719</v>
      </c>
      <c r="C5098" s="113" t="s">
        <v>1909</v>
      </c>
      <c r="D5098" s="126" t="s">
        <v>5694</v>
      </c>
      <c r="E5098" s="91">
        <v>2535.65</v>
      </c>
      <c r="F5098" s="91">
        <v>0</v>
      </c>
      <c r="G5098" s="92">
        <f t="shared" si="259"/>
        <v>413055.62999999837</v>
      </c>
      <c r="H5098" s="170"/>
      <c r="I5098" s="94">
        <f t="shared" si="260"/>
        <v>-2535.65</v>
      </c>
      <c r="J5098" s="115">
        <f t="shared" si="261"/>
        <v>45747</v>
      </c>
      <c r="K5098" s="116" t="s">
        <v>1882</v>
      </c>
    </row>
    <row r="5099" spans="1:11" x14ac:dyDescent="0.15">
      <c r="A5099" s="7" t="s">
        <v>2622</v>
      </c>
      <c r="B5099" s="66">
        <v>45719</v>
      </c>
      <c r="C5099" s="113" t="s">
        <v>3854</v>
      </c>
      <c r="D5099" s="126" t="s">
        <v>5695</v>
      </c>
      <c r="E5099" s="91">
        <v>1095</v>
      </c>
      <c r="F5099" s="91">
        <v>0</v>
      </c>
      <c r="G5099" s="92">
        <f t="shared" si="259"/>
        <v>411960.62999999837</v>
      </c>
      <c r="H5099" s="170"/>
      <c r="I5099" s="94">
        <f t="shared" si="260"/>
        <v>-1095</v>
      </c>
      <c r="J5099" s="115">
        <f t="shared" si="261"/>
        <v>45747</v>
      </c>
      <c r="K5099" s="116" t="s">
        <v>13</v>
      </c>
    </row>
    <row r="5100" spans="1:11" x14ac:dyDescent="0.15">
      <c r="A5100" s="7" t="s">
        <v>2620</v>
      </c>
      <c r="B5100" s="66">
        <v>45720</v>
      </c>
      <c r="C5100" s="113" t="s">
        <v>1962</v>
      </c>
      <c r="D5100" s="126" t="s">
        <v>5696</v>
      </c>
      <c r="E5100" s="91">
        <v>0</v>
      </c>
      <c r="F5100" s="91">
        <v>7426.04</v>
      </c>
      <c r="G5100" s="92">
        <f t="shared" si="259"/>
        <v>419386.66999999835</v>
      </c>
      <c r="H5100" s="170"/>
      <c r="I5100" s="94">
        <f t="shared" si="260"/>
        <v>7426.04</v>
      </c>
      <c r="J5100" s="115">
        <f t="shared" si="261"/>
        <v>45747</v>
      </c>
      <c r="K5100" s="116" t="s">
        <v>2175</v>
      </c>
    </row>
    <row r="5101" spans="1:11" x14ac:dyDescent="0.15">
      <c r="A5101" s="7" t="s">
        <v>2620</v>
      </c>
      <c r="B5101" s="66">
        <v>45720</v>
      </c>
      <c r="C5101" s="113" t="s">
        <v>2108</v>
      </c>
      <c r="D5101" s="126" t="s">
        <v>5697</v>
      </c>
      <c r="E5101" s="91">
        <v>0</v>
      </c>
      <c r="F5101" s="91">
        <v>5210.92</v>
      </c>
      <c r="G5101" s="92">
        <f t="shared" si="259"/>
        <v>424597.58999999834</v>
      </c>
      <c r="H5101" s="170"/>
      <c r="I5101" s="94">
        <f t="shared" si="260"/>
        <v>5210.92</v>
      </c>
      <c r="J5101" s="115">
        <f t="shared" si="261"/>
        <v>45747</v>
      </c>
      <c r="K5101" s="116" t="s">
        <v>2175</v>
      </c>
    </row>
    <row r="5102" spans="1:11" x14ac:dyDescent="0.15">
      <c r="A5102" s="7" t="s">
        <v>2620</v>
      </c>
      <c r="B5102" s="66">
        <v>45720</v>
      </c>
      <c r="C5102" s="113" t="s">
        <v>2066</v>
      </c>
      <c r="D5102" s="126" t="s">
        <v>5698</v>
      </c>
      <c r="E5102" s="91">
        <v>0</v>
      </c>
      <c r="F5102" s="91">
        <v>1256.71</v>
      </c>
      <c r="G5102" s="92">
        <f t="shared" si="259"/>
        <v>425854.29999999836</v>
      </c>
      <c r="H5102" s="170"/>
      <c r="I5102" s="94">
        <f t="shared" si="260"/>
        <v>1256.71</v>
      </c>
      <c r="J5102" s="115">
        <f t="shared" si="261"/>
        <v>45747</v>
      </c>
      <c r="K5102" s="116" t="s">
        <v>2175</v>
      </c>
    </row>
    <row r="5103" spans="1:11" x14ac:dyDescent="0.15">
      <c r="A5103" s="7" t="s">
        <v>2620</v>
      </c>
      <c r="B5103" s="66">
        <v>45720</v>
      </c>
      <c r="C5103" s="113" t="s">
        <v>5699</v>
      </c>
      <c r="D5103" s="126" t="s">
        <v>5700</v>
      </c>
      <c r="E5103" s="91">
        <v>5163.17</v>
      </c>
      <c r="F5103" s="91">
        <v>0</v>
      </c>
      <c r="G5103" s="92">
        <f t="shared" si="259"/>
        <v>420691.12999999837</v>
      </c>
      <c r="H5103" s="170"/>
      <c r="I5103" s="94">
        <f t="shared" si="260"/>
        <v>-5163.17</v>
      </c>
      <c r="J5103" s="115">
        <f t="shared" si="261"/>
        <v>45747</v>
      </c>
      <c r="K5103" s="116" t="s">
        <v>1873</v>
      </c>
    </row>
    <row r="5104" spans="1:11" x14ac:dyDescent="0.15">
      <c r="A5104" s="7" t="s">
        <v>2620</v>
      </c>
      <c r="B5104" s="66">
        <v>45720</v>
      </c>
      <c r="C5104" s="113" t="s">
        <v>5699</v>
      </c>
      <c r="D5104" s="126" t="s">
        <v>5701</v>
      </c>
      <c r="E5104" s="91">
        <v>697.55</v>
      </c>
      <c r="F5104" s="91">
        <v>0</v>
      </c>
      <c r="G5104" s="92">
        <f t="shared" si="259"/>
        <v>419993.57999999839</v>
      </c>
      <c r="H5104" s="170"/>
      <c r="I5104" s="94">
        <f t="shared" si="260"/>
        <v>-697.55</v>
      </c>
      <c r="J5104" s="115">
        <f t="shared" si="261"/>
        <v>45747</v>
      </c>
      <c r="K5104" s="116" t="s">
        <v>1873</v>
      </c>
    </row>
    <row r="5105" spans="1:11" x14ac:dyDescent="0.15">
      <c r="A5105" s="7" t="s">
        <v>2620</v>
      </c>
      <c r="B5105" s="66">
        <v>45720</v>
      </c>
      <c r="C5105" s="113" t="s">
        <v>1912</v>
      </c>
      <c r="D5105" s="126" t="s">
        <v>5702</v>
      </c>
      <c r="E5105" s="91">
        <v>2509.0300000000002</v>
      </c>
      <c r="F5105" s="91">
        <v>0</v>
      </c>
      <c r="G5105" s="92">
        <f t="shared" si="259"/>
        <v>417484.54999999836</v>
      </c>
      <c r="H5105" s="170"/>
      <c r="I5105" s="94">
        <f t="shared" si="260"/>
        <v>-2509.0300000000002</v>
      </c>
      <c r="J5105" s="115">
        <f t="shared" si="261"/>
        <v>45747</v>
      </c>
      <c r="K5105" s="116" t="s">
        <v>1872</v>
      </c>
    </row>
    <row r="5106" spans="1:11" x14ac:dyDescent="0.15">
      <c r="A5106" s="7" t="s">
        <v>2620</v>
      </c>
      <c r="B5106" s="66">
        <v>45720</v>
      </c>
      <c r="C5106" s="113" t="s">
        <v>1912</v>
      </c>
      <c r="D5106" s="126" t="s">
        <v>5703</v>
      </c>
      <c r="E5106" s="91">
        <v>5835.46</v>
      </c>
      <c r="F5106" s="91">
        <v>0</v>
      </c>
      <c r="G5106" s="92">
        <f t="shared" si="259"/>
        <v>411649.08999999834</v>
      </c>
      <c r="H5106" s="170"/>
      <c r="I5106" s="94">
        <f t="shared" si="260"/>
        <v>-5835.46</v>
      </c>
      <c r="J5106" s="115">
        <f t="shared" si="261"/>
        <v>45747</v>
      </c>
      <c r="K5106" s="116" t="s">
        <v>1874</v>
      </c>
    </row>
    <row r="5107" spans="1:11" x14ac:dyDescent="0.15">
      <c r="A5107" s="7" t="s">
        <v>2620</v>
      </c>
      <c r="B5107" s="66">
        <v>45720</v>
      </c>
      <c r="C5107" s="113" t="s">
        <v>2702</v>
      </c>
      <c r="D5107" s="126" t="s">
        <v>5704</v>
      </c>
      <c r="E5107" s="91">
        <v>0</v>
      </c>
      <c r="F5107" s="91">
        <v>7997.28</v>
      </c>
      <c r="G5107" s="92">
        <f t="shared" si="259"/>
        <v>419646.36999999837</v>
      </c>
      <c r="H5107" s="170"/>
      <c r="I5107" s="94">
        <f t="shared" si="260"/>
        <v>7997.28</v>
      </c>
      <c r="J5107" s="115">
        <f t="shared" si="261"/>
        <v>45747</v>
      </c>
      <c r="K5107" s="116" t="s">
        <v>2175</v>
      </c>
    </row>
    <row r="5108" spans="1:11" x14ac:dyDescent="0.15">
      <c r="A5108" s="7" t="s">
        <v>2620</v>
      </c>
      <c r="B5108" s="66">
        <v>45720</v>
      </c>
      <c r="C5108" s="113" t="s">
        <v>2702</v>
      </c>
      <c r="D5108" s="126" t="s">
        <v>5705</v>
      </c>
      <c r="E5108" s="91">
        <v>0</v>
      </c>
      <c r="F5108" s="91">
        <v>756.17</v>
      </c>
      <c r="G5108" s="92">
        <f t="shared" si="259"/>
        <v>420402.53999999835</v>
      </c>
      <c r="H5108" s="170"/>
      <c r="I5108" s="94">
        <f t="shared" si="260"/>
        <v>756.17</v>
      </c>
      <c r="J5108" s="115">
        <f t="shared" si="261"/>
        <v>45747</v>
      </c>
      <c r="K5108" s="116" t="s">
        <v>2175</v>
      </c>
    </row>
    <row r="5109" spans="1:11" x14ac:dyDescent="0.15">
      <c r="A5109" s="7" t="s">
        <v>2619</v>
      </c>
      <c r="B5109" s="66">
        <v>45720</v>
      </c>
      <c r="C5109" s="113" t="s">
        <v>2702</v>
      </c>
      <c r="D5109" s="126" t="s">
        <v>5706</v>
      </c>
      <c r="E5109" s="91">
        <v>0</v>
      </c>
      <c r="F5109" s="91">
        <v>1189.8</v>
      </c>
      <c r="G5109" s="92">
        <f t="shared" si="259"/>
        <v>421592.33999999834</v>
      </c>
      <c r="H5109" s="170"/>
      <c r="I5109" s="94">
        <f t="shared" si="260"/>
        <v>1189.8</v>
      </c>
      <c r="J5109" s="115">
        <f t="shared" si="261"/>
        <v>45747</v>
      </c>
      <c r="K5109" s="116" t="s">
        <v>8</v>
      </c>
    </row>
    <row r="5110" spans="1:11" x14ac:dyDescent="0.15">
      <c r="A5110" s="7" t="s">
        <v>2619</v>
      </c>
      <c r="B5110" s="66">
        <v>45720</v>
      </c>
      <c r="C5110" s="113" t="s">
        <v>1962</v>
      </c>
      <c r="D5110" s="126" t="s">
        <v>5707</v>
      </c>
      <c r="E5110" s="91">
        <v>0</v>
      </c>
      <c r="F5110" s="91">
        <v>2400</v>
      </c>
      <c r="G5110" s="92">
        <f t="shared" si="259"/>
        <v>423992.33999999834</v>
      </c>
      <c r="H5110" s="170"/>
      <c r="I5110" s="94">
        <f t="shared" si="260"/>
        <v>2400</v>
      </c>
      <c r="J5110" s="115">
        <f t="shared" si="261"/>
        <v>45747</v>
      </c>
      <c r="K5110" s="116" t="s">
        <v>1866</v>
      </c>
    </row>
    <row r="5111" spans="1:11" x14ac:dyDescent="0.15">
      <c r="A5111" s="7" t="s">
        <v>2619</v>
      </c>
      <c r="B5111" s="66">
        <v>45720</v>
      </c>
      <c r="C5111" s="113" t="s">
        <v>1966</v>
      </c>
      <c r="D5111" s="126" t="s">
        <v>5708</v>
      </c>
      <c r="E5111" s="91">
        <v>0</v>
      </c>
      <c r="F5111" s="91">
        <v>2500</v>
      </c>
      <c r="G5111" s="92">
        <f t="shared" si="259"/>
        <v>426492.33999999834</v>
      </c>
      <c r="H5111" s="170"/>
      <c r="I5111" s="94">
        <f t="shared" si="260"/>
        <v>2500</v>
      </c>
      <c r="J5111" s="115">
        <f t="shared" si="261"/>
        <v>45747</v>
      </c>
      <c r="K5111" s="116" t="s">
        <v>1866</v>
      </c>
    </row>
    <row r="5112" spans="1:11" x14ac:dyDescent="0.15">
      <c r="A5112" s="7" t="s">
        <v>2619</v>
      </c>
      <c r="B5112" s="66">
        <v>45720</v>
      </c>
      <c r="C5112" s="113" t="s">
        <v>1962</v>
      </c>
      <c r="D5112" s="126" t="s">
        <v>5709</v>
      </c>
      <c r="E5112" s="91">
        <v>0</v>
      </c>
      <c r="F5112" s="91">
        <v>184.97</v>
      </c>
      <c r="G5112" s="92">
        <f t="shared" si="259"/>
        <v>426677.30999999831</v>
      </c>
      <c r="H5112" s="170"/>
      <c r="I5112" s="94">
        <f t="shared" si="260"/>
        <v>184.97</v>
      </c>
      <c r="J5112" s="115">
        <f t="shared" si="261"/>
        <v>45747</v>
      </c>
      <c r="K5112" s="116" t="s">
        <v>8</v>
      </c>
    </row>
    <row r="5113" spans="1:11" x14ac:dyDescent="0.15">
      <c r="A5113" s="7" t="s">
        <v>2619</v>
      </c>
      <c r="B5113" s="66">
        <v>45720</v>
      </c>
      <c r="C5113" s="113" t="s">
        <v>1964</v>
      </c>
      <c r="D5113" s="126" t="s">
        <v>5710</v>
      </c>
      <c r="E5113" s="91">
        <v>0</v>
      </c>
      <c r="F5113" s="91">
        <v>2250</v>
      </c>
      <c r="G5113" s="92">
        <f t="shared" si="259"/>
        <v>428927.30999999831</v>
      </c>
      <c r="H5113" s="170"/>
      <c r="I5113" s="94">
        <f t="shared" si="260"/>
        <v>2250</v>
      </c>
      <c r="J5113" s="115">
        <f t="shared" si="261"/>
        <v>45747</v>
      </c>
      <c r="K5113" s="116" t="s">
        <v>1866</v>
      </c>
    </row>
    <row r="5114" spans="1:11" x14ac:dyDescent="0.15">
      <c r="A5114" s="7" t="s">
        <v>2619</v>
      </c>
      <c r="B5114" s="66">
        <v>45720</v>
      </c>
      <c r="C5114" s="113" t="s">
        <v>3577</v>
      </c>
      <c r="D5114" s="126" t="s">
        <v>5711</v>
      </c>
      <c r="E5114" s="91">
        <v>0</v>
      </c>
      <c r="F5114" s="91">
        <v>1041.79</v>
      </c>
      <c r="G5114" s="92">
        <f t="shared" si="259"/>
        <v>429969.09999999829</v>
      </c>
      <c r="H5114" s="170"/>
      <c r="I5114" s="94">
        <f t="shared" si="260"/>
        <v>1041.79</v>
      </c>
      <c r="J5114" s="115">
        <f t="shared" si="261"/>
        <v>45747</v>
      </c>
      <c r="K5114" s="116" t="s">
        <v>1866</v>
      </c>
    </row>
    <row r="5115" spans="1:11" x14ac:dyDescent="0.15">
      <c r="A5115" s="7" t="s">
        <v>2619</v>
      </c>
      <c r="B5115" s="66">
        <v>45720</v>
      </c>
      <c r="C5115" s="113" t="s">
        <v>1968</v>
      </c>
      <c r="D5115" s="126" t="s">
        <v>5712</v>
      </c>
      <c r="E5115" s="91">
        <v>0</v>
      </c>
      <c r="F5115" s="91">
        <v>1600</v>
      </c>
      <c r="G5115" s="92">
        <f t="shared" si="259"/>
        <v>431569.09999999829</v>
      </c>
      <c r="H5115" s="170"/>
      <c r="I5115" s="94">
        <f t="shared" si="260"/>
        <v>1600</v>
      </c>
      <c r="J5115" s="115">
        <f t="shared" si="261"/>
        <v>45747</v>
      </c>
      <c r="K5115" s="116" t="s">
        <v>1866</v>
      </c>
    </row>
    <row r="5116" spans="1:11" x14ac:dyDescent="0.15">
      <c r="A5116" s="7" t="s">
        <v>2619</v>
      </c>
      <c r="B5116" s="66">
        <v>45720</v>
      </c>
      <c r="C5116" s="113" t="s">
        <v>2066</v>
      </c>
      <c r="D5116" s="126" t="s">
        <v>5713</v>
      </c>
      <c r="E5116" s="91">
        <v>0</v>
      </c>
      <c r="F5116" s="91">
        <v>6450</v>
      </c>
      <c r="G5116" s="92">
        <f t="shared" si="259"/>
        <v>438019.09999999829</v>
      </c>
      <c r="H5116" s="170"/>
      <c r="I5116" s="94">
        <f t="shared" si="260"/>
        <v>6450</v>
      </c>
      <c r="J5116" s="115">
        <f t="shared" si="261"/>
        <v>45747</v>
      </c>
      <c r="K5116" s="116" t="s">
        <v>1866</v>
      </c>
    </row>
    <row r="5117" spans="1:11" x14ac:dyDescent="0.15">
      <c r="A5117" s="7" t="s">
        <v>2619</v>
      </c>
      <c r="B5117" s="66">
        <v>45720</v>
      </c>
      <c r="C5117" s="113" t="s">
        <v>1978</v>
      </c>
      <c r="D5117" s="126" t="s">
        <v>5714</v>
      </c>
      <c r="E5117" s="91">
        <v>0</v>
      </c>
      <c r="F5117" s="91">
        <v>5000</v>
      </c>
      <c r="G5117" s="92">
        <f t="shared" si="259"/>
        <v>443019.09999999829</v>
      </c>
      <c r="H5117" s="170"/>
      <c r="I5117" s="94">
        <f t="shared" si="260"/>
        <v>5000</v>
      </c>
      <c r="J5117" s="115">
        <f t="shared" si="261"/>
        <v>45747</v>
      </c>
      <c r="K5117" s="116" t="s">
        <v>1866</v>
      </c>
    </row>
    <row r="5118" spans="1:11" x14ac:dyDescent="0.15">
      <c r="A5118" s="7" t="s">
        <v>2619</v>
      </c>
      <c r="B5118" s="66">
        <v>45720</v>
      </c>
      <c r="C5118" s="113" t="s">
        <v>1976</v>
      </c>
      <c r="D5118" s="126" t="s">
        <v>5715</v>
      </c>
      <c r="E5118" s="91">
        <v>0</v>
      </c>
      <c r="F5118" s="91">
        <v>600</v>
      </c>
      <c r="G5118" s="92">
        <f t="shared" si="259"/>
        <v>443619.09999999829</v>
      </c>
      <c r="H5118" s="170"/>
      <c r="I5118" s="94">
        <f t="shared" si="260"/>
        <v>600</v>
      </c>
      <c r="J5118" s="115">
        <f t="shared" si="261"/>
        <v>45747</v>
      </c>
      <c r="K5118" s="116" t="s">
        <v>1866</v>
      </c>
    </row>
    <row r="5119" spans="1:11" x14ac:dyDescent="0.15">
      <c r="A5119" s="7" t="s">
        <v>2619</v>
      </c>
      <c r="B5119" s="66">
        <v>45720</v>
      </c>
      <c r="C5119" s="113" t="s">
        <v>2723</v>
      </c>
      <c r="D5119" s="126" t="s">
        <v>5716</v>
      </c>
      <c r="E5119" s="91">
        <v>0</v>
      </c>
      <c r="F5119" s="91">
        <v>1500</v>
      </c>
      <c r="G5119" s="92">
        <f t="shared" si="259"/>
        <v>445119.09999999829</v>
      </c>
      <c r="H5119" s="170"/>
      <c r="I5119" s="94">
        <f t="shared" si="260"/>
        <v>1500</v>
      </c>
      <c r="J5119" s="115">
        <f t="shared" si="261"/>
        <v>45747</v>
      </c>
      <c r="K5119" s="116" t="s">
        <v>1866</v>
      </c>
    </row>
    <row r="5120" spans="1:11" x14ac:dyDescent="0.15">
      <c r="A5120" s="7" t="s">
        <v>2619</v>
      </c>
      <c r="B5120" s="66">
        <v>45720</v>
      </c>
      <c r="C5120" s="113" t="s">
        <v>2723</v>
      </c>
      <c r="D5120" s="126" t="s">
        <v>5717</v>
      </c>
      <c r="E5120" s="91">
        <v>0</v>
      </c>
      <c r="F5120" s="91">
        <v>864.54</v>
      </c>
      <c r="G5120" s="92">
        <f t="shared" si="259"/>
        <v>445983.63999999827</v>
      </c>
      <c r="H5120" s="170"/>
      <c r="I5120" s="94">
        <f t="shared" si="260"/>
        <v>864.54</v>
      </c>
      <c r="J5120" s="115">
        <f t="shared" si="261"/>
        <v>45747</v>
      </c>
      <c r="K5120" s="116" t="s">
        <v>8</v>
      </c>
    </row>
    <row r="5121" spans="1:11" x14ac:dyDescent="0.15">
      <c r="A5121" s="7" t="s">
        <v>2619</v>
      </c>
      <c r="B5121" s="66">
        <v>45720</v>
      </c>
      <c r="C5121" s="113" t="s">
        <v>2702</v>
      </c>
      <c r="D5121" s="126" t="s">
        <v>5718</v>
      </c>
      <c r="E5121" s="91">
        <v>0</v>
      </c>
      <c r="F5121" s="91">
        <v>253.38</v>
      </c>
      <c r="G5121" s="92">
        <f t="shared" si="259"/>
        <v>446237.01999999827</v>
      </c>
      <c r="H5121" s="170"/>
      <c r="I5121" s="94">
        <f t="shared" si="260"/>
        <v>253.38</v>
      </c>
      <c r="J5121" s="115">
        <f t="shared" si="261"/>
        <v>45747</v>
      </c>
      <c r="K5121" s="116" t="s">
        <v>8</v>
      </c>
    </row>
    <row r="5122" spans="1:11" x14ac:dyDescent="0.15">
      <c r="A5122" s="7" t="s">
        <v>2619</v>
      </c>
      <c r="B5122" s="66">
        <v>45721</v>
      </c>
      <c r="C5122" s="113" t="s">
        <v>2106</v>
      </c>
      <c r="D5122" s="126" t="s">
        <v>5719</v>
      </c>
      <c r="E5122" s="91">
        <v>0</v>
      </c>
      <c r="F5122" s="91">
        <v>10016.879999999999</v>
      </c>
      <c r="G5122" s="92">
        <f t="shared" si="259"/>
        <v>456253.89999999828</v>
      </c>
      <c r="H5122" s="170"/>
      <c r="I5122" s="94">
        <f t="shared" si="260"/>
        <v>10016.879999999999</v>
      </c>
      <c r="J5122" s="115">
        <f t="shared" si="261"/>
        <v>45747</v>
      </c>
      <c r="K5122" s="116" t="s">
        <v>1868</v>
      </c>
    </row>
    <row r="5123" spans="1:11" x14ac:dyDescent="0.15">
      <c r="A5123" s="7" t="s">
        <v>2619</v>
      </c>
      <c r="B5123" s="66">
        <v>45721</v>
      </c>
      <c r="C5123" s="113" t="s">
        <v>2188</v>
      </c>
      <c r="D5123" s="126" t="s">
        <v>5720</v>
      </c>
      <c r="E5123" s="91">
        <v>0</v>
      </c>
      <c r="F5123" s="91">
        <v>923.5</v>
      </c>
      <c r="G5123" s="92">
        <f t="shared" si="259"/>
        <v>457177.39999999828</v>
      </c>
      <c r="H5123" s="170"/>
      <c r="I5123" s="94">
        <f t="shared" si="260"/>
        <v>923.5</v>
      </c>
      <c r="J5123" s="115">
        <f t="shared" si="261"/>
        <v>45747</v>
      </c>
      <c r="K5123" s="116" t="s">
        <v>8</v>
      </c>
    </row>
    <row r="5124" spans="1:11" x14ac:dyDescent="0.15">
      <c r="A5124" s="7" t="s">
        <v>2619</v>
      </c>
      <c r="B5124" s="66">
        <v>45721</v>
      </c>
      <c r="C5124" s="113" t="s">
        <v>2749</v>
      </c>
      <c r="D5124" s="126" t="s">
        <v>5721</v>
      </c>
      <c r="E5124" s="91">
        <v>0</v>
      </c>
      <c r="F5124" s="91">
        <v>118.4</v>
      </c>
      <c r="G5124" s="92">
        <f t="shared" si="259"/>
        <v>457295.7999999983</v>
      </c>
      <c r="H5124" s="170"/>
      <c r="I5124" s="94">
        <f t="shared" si="260"/>
        <v>118.4</v>
      </c>
      <c r="J5124" s="115">
        <f t="shared" si="261"/>
        <v>45747</v>
      </c>
      <c r="K5124" s="116" t="s">
        <v>8</v>
      </c>
    </row>
    <row r="5125" spans="1:11" x14ac:dyDescent="0.15">
      <c r="A5125" s="7" t="s">
        <v>2620</v>
      </c>
      <c r="B5125" s="66">
        <v>45721</v>
      </c>
      <c r="C5125" s="113" t="s">
        <v>2188</v>
      </c>
      <c r="D5125" s="126" t="s">
        <v>5722</v>
      </c>
      <c r="E5125" s="91">
        <v>0</v>
      </c>
      <c r="F5125" s="91">
        <v>3484.54</v>
      </c>
      <c r="G5125" s="92">
        <f t="shared" si="259"/>
        <v>460780.33999999828</v>
      </c>
      <c r="H5125" s="170"/>
      <c r="I5125" s="94">
        <f t="shared" si="260"/>
        <v>3484.54</v>
      </c>
      <c r="J5125" s="115">
        <f t="shared" si="261"/>
        <v>45747</v>
      </c>
      <c r="K5125" s="116" t="s">
        <v>2175</v>
      </c>
    </row>
    <row r="5126" spans="1:11" x14ac:dyDescent="0.15">
      <c r="A5126" s="7" t="s">
        <v>2622</v>
      </c>
      <c r="B5126" s="66">
        <v>45721</v>
      </c>
      <c r="C5126" s="113" t="s">
        <v>3408</v>
      </c>
      <c r="D5126" s="126" t="s">
        <v>5723</v>
      </c>
      <c r="E5126" s="91">
        <v>491.4</v>
      </c>
      <c r="F5126" s="91">
        <v>0</v>
      </c>
      <c r="G5126" s="92">
        <f t="shared" si="259"/>
        <v>460288.93999999826</v>
      </c>
      <c r="H5126" s="170"/>
      <c r="I5126" s="94">
        <f t="shared" si="260"/>
        <v>-491.4</v>
      </c>
      <c r="J5126" s="115">
        <f t="shared" si="261"/>
        <v>45747</v>
      </c>
      <c r="K5126" s="116" t="s">
        <v>1875</v>
      </c>
    </row>
    <row r="5127" spans="1:11" x14ac:dyDescent="0.15">
      <c r="A5127" s="7" t="s">
        <v>2622</v>
      </c>
      <c r="B5127" s="66">
        <v>45721</v>
      </c>
      <c r="C5127" s="113" t="s">
        <v>3408</v>
      </c>
      <c r="D5127" s="126" t="s">
        <v>5724</v>
      </c>
      <c r="E5127" s="91">
        <v>300</v>
      </c>
      <c r="F5127" s="91">
        <v>0</v>
      </c>
      <c r="G5127" s="92">
        <f t="shared" si="259"/>
        <v>459988.93999999826</v>
      </c>
      <c r="H5127" s="170"/>
      <c r="I5127" s="94">
        <f t="shared" si="260"/>
        <v>-300</v>
      </c>
      <c r="J5127" s="115">
        <f t="shared" si="261"/>
        <v>45747</v>
      </c>
      <c r="K5127" s="116" t="s">
        <v>1873</v>
      </c>
    </row>
    <row r="5128" spans="1:11" x14ac:dyDescent="0.15">
      <c r="A5128" s="7" t="s">
        <v>2624</v>
      </c>
      <c r="B5128" s="66">
        <v>45722</v>
      </c>
      <c r="C5128" s="113" t="s">
        <v>4706</v>
      </c>
      <c r="D5128" s="126" t="s">
        <v>5725</v>
      </c>
      <c r="E5128" s="91">
        <v>0</v>
      </c>
      <c r="F5128" s="91">
        <v>994.3</v>
      </c>
      <c r="G5128" s="92">
        <f t="shared" si="259"/>
        <v>460983.23999999824</v>
      </c>
      <c r="H5128" s="170"/>
      <c r="I5128" s="94">
        <f t="shared" si="260"/>
        <v>994.3</v>
      </c>
      <c r="J5128" s="115">
        <f t="shared" si="261"/>
        <v>45747</v>
      </c>
      <c r="K5128" s="116" t="s">
        <v>1866</v>
      </c>
    </row>
    <row r="5129" spans="1:11" x14ac:dyDescent="0.15">
      <c r="A5129" s="7" t="s">
        <v>2620</v>
      </c>
      <c r="B5129" s="66">
        <v>45722</v>
      </c>
      <c r="C5129" s="113" t="s">
        <v>2045</v>
      </c>
      <c r="D5129" s="126" t="s">
        <v>5726</v>
      </c>
      <c r="E5129" s="91">
        <v>0</v>
      </c>
      <c r="F5129" s="91">
        <v>4455.62</v>
      </c>
      <c r="G5129" s="92">
        <f t="shared" si="259"/>
        <v>465438.85999999824</v>
      </c>
      <c r="H5129" s="170"/>
      <c r="I5129" s="94">
        <f t="shared" si="260"/>
        <v>4455.62</v>
      </c>
      <c r="J5129" s="115">
        <f t="shared" si="261"/>
        <v>45747</v>
      </c>
      <c r="K5129" s="116" t="s">
        <v>2175</v>
      </c>
    </row>
    <row r="5130" spans="1:11" x14ac:dyDescent="0.15">
      <c r="A5130" s="7" t="s">
        <v>2620</v>
      </c>
      <c r="B5130" s="66">
        <v>45722</v>
      </c>
      <c r="C5130" s="113" t="s">
        <v>2089</v>
      </c>
      <c r="D5130" s="126" t="s">
        <v>5727</v>
      </c>
      <c r="E5130" s="91">
        <v>0</v>
      </c>
      <c r="F5130" s="91">
        <v>4227.13</v>
      </c>
      <c r="G5130" s="92">
        <f t="shared" si="259"/>
        <v>469665.98999999824</v>
      </c>
      <c r="H5130" s="170"/>
      <c r="I5130" s="94">
        <f t="shared" si="260"/>
        <v>4227.13</v>
      </c>
      <c r="J5130" s="115">
        <f t="shared" si="261"/>
        <v>45747</v>
      </c>
      <c r="K5130" s="116" t="s">
        <v>2175</v>
      </c>
    </row>
    <row r="5131" spans="1:11" x14ac:dyDescent="0.15">
      <c r="A5131" s="7" t="s">
        <v>2620</v>
      </c>
      <c r="B5131" s="66">
        <v>45722</v>
      </c>
      <c r="C5131" s="113" t="s">
        <v>1912</v>
      </c>
      <c r="D5131" s="126" t="s">
        <v>5728</v>
      </c>
      <c r="E5131" s="91">
        <v>22900</v>
      </c>
      <c r="F5131" s="91">
        <v>0</v>
      </c>
      <c r="G5131" s="92">
        <f t="shared" si="259"/>
        <v>446765.98999999824</v>
      </c>
      <c r="H5131" s="170"/>
      <c r="I5131" s="94">
        <f t="shared" si="260"/>
        <v>-22900</v>
      </c>
      <c r="J5131" s="115">
        <f t="shared" si="261"/>
        <v>45747</v>
      </c>
      <c r="K5131" s="116" t="s">
        <v>1872</v>
      </c>
    </row>
    <row r="5132" spans="1:11" x14ac:dyDescent="0.15">
      <c r="A5132" s="7" t="s">
        <v>2620</v>
      </c>
      <c r="B5132" s="66">
        <v>45722</v>
      </c>
      <c r="C5132" s="113" t="s">
        <v>1912</v>
      </c>
      <c r="D5132" s="126" t="s">
        <v>5729</v>
      </c>
      <c r="E5132" s="91">
        <v>547.85</v>
      </c>
      <c r="F5132" s="91">
        <v>0</v>
      </c>
      <c r="G5132" s="92">
        <f t="shared" si="259"/>
        <v>446218.13999999827</v>
      </c>
      <c r="H5132" s="170"/>
      <c r="I5132" s="94">
        <f t="shared" si="260"/>
        <v>-547.85</v>
      </c>
      <c r="J5132" s="115">
        <f t="shared" si="261"/>
        <v>45747</v>
      </c>
      <c r="K5132" s="116" t="s">
        <v>1877</v>
      </c>
    </row>
    <row r="5133" spans="1:11" x14ac:dyDescent="0.15">
      <c r="A5133" s="7" t="s">
        <v>2620</v>
      </c>
      <c r="B5133" s="66">
        <v>45722</v>
      </c>
      <c r="C5133" s="113" t="s">
        <v>1912</v>
      </c>
      <c r="D5133" s="126" t="s">
        <v>5730</v>
      </c>
      <c r="E5133" s="91">
        <v>828.79</v>
      </c>
      <c r="F5133" s="91">
        <v>0</v>
      </c>
      <c r="G5133" s="92">
        <f t="shared" si="259"/>
        <v>445389.34999999829</v>
      </c>
      <c r="H5133" s="170"/>
      <c r="I5133" s="94">
        <f t="shared" si="260"/>
        <v>-828.79</v>
      </c>
      <c r="J5133" s="115">
        <f t="shared" si="261"/>
        <v>45747</v>
      </c>
      <c r="K5133" s="116" t="s">
        <v>1877</v>
      </c>
    </row>
    <row r="5134" spans="1:11" x14ac:dyDescent="0.15">
      <c r="A5134" s="7" t="s">
        <v>2619</v>
      </c>
      <c r="B5134" s="66">
        <v>45722</v>
      </c>
      <c r="C5134" s="113" t="s">
        <v>1909</v>
      </c>
      <c r="D5134" s="126" t="s">
        <v>5731</v>
      </c>
      <c r="E5134" s="91">
        <v>128.44</v>
      </c>
      <c r="F5134" s="91">
        <v>0</v>
      </c>
      <c r="G5134" s="92">
        <f t="shared" si="259"/>
        <v>445260.90999999829</v>
      </c>
      <c r="H5134" s="170"/>
      <c r="I5134" s="94">
        <f t="shared" si="260"/>
        <v>-128.44</v>
      </c>
      <c r="J5134" s="115">
        <f t="shared" si="261"/>
        <v>45747</v>
      </c>
      <c r="K5134" s="116" t="s">
        <v>1882</v>
      </c>
    </row>
    <row r="5135" spans="1:11" x14ac:dyDescent="0.15">
      <c r="A5135" s="7" t="s">
        <v>2619</v>
      </c>
      <c r="B5135" s="66">
        <v>45722</v>
      </c>
      <c r="C5135" s="113" t="s">
        <v>2658</v>
      </c>
      <c r="D5135" s="126" t="s">
        <v>5732</v>
      </c>
      <c r="E5135" s="91">
        <v>0</v>
      </c>
      <c r="F5135" s="91">
        <v>2529.64</v>
      </c>
      <c r="G5135" s="92">
        <f t="shared" si="259"/>
        <v>447790.5499999983</v>
      </c>
      <c r="H5135" s="170"/>
      <c r="I5135" s="94">
        <f t="shared" si="260"/>
        <v>2529.64</v>
      </c>
      <c r="J5135" s="115">
        <f t="shared" si="261"/>
        <v>45747</v>
      </c>
      <c r="K5135" s="116" t="s">
        <v>1866</v>
      </c>
    </row>
    <row r="5136" spans="1:11" x14ac:dyDescent="0.15">
      <c r="A5136" s="7" t="s">
        <v>2619</v>
      </c>
      <c r="B5136" s="66">
        <v>45722</v>
      </c>
      <c r="C5136" s="113" t="s">
        <v>2658</v>
      </c>
      <c r="D5136" s="126" t="s">
        <v>5733</v>
      </c>
      <c r="E5136" s="91">
        <v>0</v>
      </c>
      <c r="F5136" s="91">
        <v>260.60000000000002</v>
      </c>
      <c r="G5136" s="92">
        <f t="shared" si="259"/>
        <v>448051.14999999828</v>
      </c>
      <c r="H5136" s="170"/>
      <c r="I5136" s="94">
        <f t="shared" si="260"/>
        <v>260.60000000000002</v>
      </c>
      <c r="J5136" s="115">
        <f t="shared" si="261"/>
        <v>45747</v>
      </c>
      <c r="K5136" s="116" t="s">
        <v>8</v>
      </c>
    </row>
    <row r="5137" spans="1:11" x14ac:dyDescent="0.15">
      <c r="A5137" s="7" t="s">
        <v>2619</v>
      </c>
      <c r="B5137" s="66">
        <v>45722</v>
      </c>
      <c r="C5137" s="113" t="s">
        <v>1991</v>
      </c>
      <c r="D5137" s="126" t="s">
        <v>2886</v>
      </c>
      <c r="E5137" s="91">
        <v>3000</v>
      </c>
      <c r="F5137" s="91">
        <v>0</v>
      </c>
      <c r="G5137" s="92">
        <f t="shared" si="259"/>
        <v>445051.14999999828</v>
      </c>
      <c r="H5137" s="170"/>
      <c r="I5137" s="94">
        <f t="shared" si="260"/>
        <v>-3000</v>
      </c>
      <c r="J5137" s="115">
        <f t="shared" si="261"/>
        <v>45747</v>
      </c>
      <c r="K5137" s="116" t="s">
        <v>13</v>
      </c>
    </row>
    <row r="5138" spans="1:11" x14ac:dyDescent="0.15">
      <c r="A5138" s="7" t="s">
        <v>2619</v>
      </c>
      <c r="B5138" s="66">
        <v>45722</v>
      </c>
      <c r="C5138" s="113" t="s">
        <v>1991</v>
      </c>
      <c r="D5138" s="126" t="s">
        <v>5734</v>
      </c>
      <c r="E5138" s="91">
        <v>8400</v>
      </c>
      <c r="F5138" s="91">
        <v>0</v>
      </c>
      <c r="G5138" s="92">
        <f t="shared" si="259"/>
        <v>436651.14999999828</v>
      </c>
      <c r="H5138" s="170"/>
      <c r="I5138" s="94">
        <f t="shared" si="260"/>
        <v>-8400</v>
      </c>
      <c r="J5138" s="115">
        <f t="shared" si="261"/>
        <v>45747</v>
      </c>
      <c r="K5138" s="116" t="s">
        <v>13</v>
      </c>
    </row>
    <row r="5139" spans="1:11" x14ac:dyDescent="0.15">
      <c r="A5139" s="7" t="s">
        <v>2619</v>
      </c>
      <c r="B5139" s="66">
        <v>45722</v>
      </c>
      <c r="C5139" s="113" t="s">
        <v>4104</v>
      </c>
      <c r="D5139" s="126" t="s">
        <v>5735</v>
      </c>
      <c r="E5139" s="91">
        <v>4800</v>
      </c>
      <c r="F5139" s="91">
        <v>0</v>
      </c>
      <c r="G5139" s="92">
        <f t="shared" si="259"/>
        <v>431851.14999999828</v>
      </c>
      <c r="H5139" s="170"/>
      <c r="I5139" s="94">
        <f t="shared" si="260"/>
        <v>-4800</v>
      </c>
      <c r="J5139" s="115">
        <f t="shared" si="261"/>
        <v>45747</v>
      </c>
      <c r="K5139" s="116" t="s">
        <v>1886</v>
      </c>
    </row>
    <row r="5140" spans="1:11" x14ac:dyDescent="0.15">
      <c r="A5140" s="7" t="s">
        <v>2619</v>
      </c>
      <c r="B5140" s="66">
        <v>45722</v>
      </c>
      <c r="C5140" s="113" t="s">
        <v>2144</v>
      </c>
      <c r="D5140" s="126" t="s">
        <v>5736</v>
      </c>
      <c r="E5140" s="91">
        <v>776.4</v>
      </c>
      <c r="F5140" s="91">
        <v>0</v>
      </c>
      <c r="G5140" s="92">
        <f t="shared" si="259"/>
        <v>431074.74999999825</v>
      </c>
      <c r="H5140" s="170"/>
      <c r="I5140" s="94">
        <f t="shared" si="260"/>
        <v>-776.4</v>
      </c>
      <c r="J5140" s="115">
        <f t="shared" si="261"/>
        <v>45747</v>
      </c>
      <c r="K5140" s="116" t="s">
        <v>1877</v>
      </c>
    </row>
    <row r="5141" spans="1:11" x14ac:dyDescent="0.15">
      <c r="A5141" s="7" t="s">
        <v>2619</v>
      </c>
      <c r="B5141" s="66">
        <v>45722</v>
      </c>
      <c r="C5141" s="113" t="s">
        <v>3849</v>
      </c>
      <c r="D5141" s="126" t="s">
        <v>5737</v>
      </c>
      <c r="E5141" s="91">
        <v>588</v>
      </c>
      <c r="F5141" s="91">
        <v>0</v>
      </c>
      <c r="G5141" s="92">
        <f t="shared" si="259"/>
        <v>430486.74999999825</v>
      </c>
      <c r="H5141" s="170"/>
      <c r="I5141" s="94">
        <f t="shared" si="260"/>
        <v>-588</v>
      </c>
      <c r="J5141" s="115">
        <f t="shared" si="261"/>
        <v>45747</v>
      </c>
      <c r="K5141" s="116" t="s">
        <v>1873</v>
      </c>
    </row>
    <row r="5142" spans="1:11" x14ac:dyDescent="0.15">
      <c r="A5142" s="7" t="s">
        <v>2619</v>
      </c>
      <c r="B5142" s="66">
        <v>45722</v>
      </c>
      <c r="C5142" s="113" t="s">
        <v>4104</v>
      </c>
      <c r="D5142" s="126" t="s">
        <v>5738</v>
      </c>
      <c r="E5142" s="91">
        <v>816</v>
      </c>
      <c r="F5142" s="91">
        <v>0</v>
      </c>
      <c r="G5142" s="92">
        <f t="shared" ref="G5142:G5205" si="262">G5141+F5142-E5142</f>
        <v>429670.74999999825</v>
      </c>
      <c r="H5142" s="170"/>
      <c r="I5142" s="94">
        <f t="shared" ref="I5142:I5205" si="263">-E5142+F5142</f>
        <v>-816</v>
      </c>
      <c r="J5142" s="115">
        <f t="shared" ref="J5142:J5205" si="264">EOMONTH(B5142,0)</f>
        <v>45747</v>
      </c>
      <c r="K5142" s="116" t="s">
        <v>1886</v>
      </c>
    </row>
    <row r="5143" spans="1:11" x14ac:dyDescent="0.15">
      <c r="A5143" s="7" t="s">
        <v>2619</v>
      </c>
      <c r="B5143" s="66">
        <v>45722</v>
      </c>
      <c r="C5143" s="113" t="s">
        <v>1617</v>
      </c>
      <c r="D5143" s="126" t="s">
        <v>5739</v>
      </c>
      <c r="E5143" s="91">
        <v>2940</v>
      </c>
      <c r="F5143" s="91">
        <v>0</v>
      </c>
      <c r="G5143" s="92">
        <f t="shared" si="262"/>
        <v>426730.74999999825</v>
      </c>
      <c r="H5143" s="170"/>
      <c r="I5143" s="94">
        <f t="shared" si="263"/>
        <v>-2940</v>
      </c>
      <c r="J5143" s="115">
        <f t="shared" si="264"/>
        <v>45747</v>
      </c>
      <c r="K5143" s="116" t="s">
        <v>1871</v>
      </c>
    </row>
    <row r="5144" spans="1:11" x14ac:dyDescent="0.15">
      <c r="A5144" s="7" t="s">
        <v>2619</v>
      </c>
      <c r="B5144" s="66">
        <v>45722</v>
      </c>
      <c r="C5144" s="113" t="s">
        <v>1617</v>
      </c>
      <c r="D5144" s="126" t="s">
        <v>5740</v>
      </c>
      <c r="E5144" s="91">
        <v>5640</v>
      </c>
      <c r="F5144" s="91">
        <v>0</v>
      </c>
      <c r="G5144" s="92">
        <f t="shared" si="262"/>
        <v>421090.74999999825</v>
      </c>
      <c r="H5144" s="170"/>
      <c r="I5144" s="94">
        <f t="shared" si="263"/>
        <v>-5640</v>
      </c>
      <c r="J5144" s="115">
        <f t="shared" si="264"/>
        <v>45747</v>
      </c>
      <c r="K5144" s="116" t="s">
        <v>1871</v>
      </c>
    </row>
    <row r="5145" spans="1:11" x14ac:dyDescent="0.15">
      <c r="A5145" s="7" t="s">
        <v>2619</v>
      </c>
      <c r="B5145" s="66">
        <v>45722</v>
      </c>
      <c r="C5145" s="113" t="s">
        <v>1617</v>
      </c>
      <c r="D5145" s="126" t="s">
        <v>5741</v>
      </c>
      <c r="E5145" s="91">
        <v>846</v>
      </c>
      <c r="F5145" s="91">
        <v>0</v>
      </c>
      <c r="G5145" s="92">
        <f t="shared" si="262"/>
        <v>420244.74999999825</v>
      </c>
      <c r="H5145" s="170"/>
      <c r="I5145" s="94">
        <f t="shared" si="263"/>
        <v>-846</v>
      </c>
      <c r="J5145" s="115">
        <f t="shared" si="264"/>
        <v>45747</v>
      </c>
      <c r="K5145" s="116" t="s">
        <v>1871</v>
      </c>
    </row>
    <row r="5146" spans="1:11" x14ac:dyDescent="0.15">
      <c r="A5146" s="7" t="s">
        <v>2619</v>
      </c>
      <c r="B5146" s="66">
        <v>45722</v>
      </c>
      <c r="C5146" s="113" t="s">
        <v>3849</v>
      </c>
      <c r="D5146" s="126" t="s">
        <v>5742</v>
      </c>
      <c r="E5146" s="91">
        <v>1560</v>
      </c>
      <c r="F5146" s="91">
        <v>0</v>
      </c>
      <c r="G5146" s="92">
        <f t="shared" si="262"/>
        <v>418684.74999999825</v>
      </c>
      <c r="H5146" s="170"/>
      <c r="I5146" s="94">
        <f t="shared" si="263"/>
        <v>-1560</v>
      </c>
      <c r="J5146" s="115">
        <f t="shared" si="264"/>
        <v>45747</v>
      </c>
      <c r="K5146" s="116" t="s">
        <v>1873</v>
      </c>
    </row>
    <row r="5147" spans="1:11" x14ac:dyDescent="0.15">
      <c r="A5147" s="7" t="s">
        <v>2619</v>
      </c>
      <c r="B5147" s="66">
        <v>45722</v>
      </c>
      <c r="C5147" s="113" t="s">
        <v>1995</v>
      </c>
      <c r="D5147" s="126" t="s">
        <v>5743</v>
      </c>
      <c r="E5147" s="91">
        <v>4212</v>
      </c>
      <c r="F5147" s="91">
        <v>0</v>
      </c>
      <c r="G5147" s="92">
        <f t="shared" si="262"/>
        <v>414472.74999999825</v>
      </c>
      <c r="H5147" s="170"/>
      <c r="I5147" s="94">
        <f t="shared" si="263"/>
        <v>-4212</v>
      </c>
      <c r="J5147" s="115">
        <f t="shared" si="264"/>
        <v>45747</v>
      </c>
      <c r="K5147" s="116" t="s">
        <v>13</v>
      </c>
    </row>
    <row r="5148" spans="1:11" x14ac:dyDescent="0.15">
      <c r="A5148" s="7" t="s">
        <v>2619</v>
      </c>
      <c r="B5148" s="66">
        <v>45722</v>
      </c>
      <c r="C5148" s="113" t="s">
        <v>1912</v>
      </c>
      <c r="D5148" s="126" t="s">
        <v>5744</v>
      </c>
      <c r="E5148" s="91">
        <v>3157.44</v>
      </c>
      <c r="F5148" s="91">
        <v>0</v>
      </c>
      <c r="G5148" s="92">
        <f t="shared" si="262"/>
        <v>411315.30999999825</v>
      </c>
      <c r="H5148" s="170"/>
      <c r="I5148" s="94">
        <f t="shared" si="263"/>
        <v>-3157.44</v>
      </c>
      <c r="J5148" s="115">
        <f t="shared" si="264"/>
        <v>45747</v>
      </c>
      <c r="K5148" s="116" t="s">
        <v>1877</v>
      </c>
    </row>
    <row r="5149" spans="1:11" x14ac:dyDescent="0.15">
      <c r="A5149" s="7" t="s">
        <v>2619</v>
      </c>
      <c r="B5149" s="66">
        <v>45722</v>
      </c>
      <c r="C5149" s="113" t="s">
        <v>1912</v>
      </c>
      <c r="D5149" s="126" t="s">
        <v>5745</v>
      </c>
      <c r="E5149" s="91">
        <v>180</v>
      </c>
      <c r="F5149" s="91">
        <v>0</v>
      </c>
      <c r="G5149" s="92">
        <f t="shared" si="262"/>
        <v>411135.30999999825</v>
      </c>
      <c r="H5149" s="170"/>
      <c r="I5149" s="94">
        <f t="shared" si="263"/>
        <v>-180</v>
      </c>
      <c r="J5149" s="115">
        <f t="shared" si="264"/>
        <v>45747</v>
      </c>
      <c r="K5149" s="116" t="s">
        <v>1874</v>
      </c>
    </row>
    <row r="5150" spans="1:11" x14ac:dyDescent="0.15">
      <c r="A5150" s="7" t="s">
        <v>2619</v>
      </c>
      <c r="B5150" s="66">
        <v>45722</v>
      </c>
      <c r="C5150" s="113" t="s">
        <v>1619</v>
      </c>
      <c r="D5150" s="126" t="s">
        <v>5746</v>
      </c>
      <c r="E5150" s="91">
        <v>6000</v>
      </c>
      <c r="F5150" s="91">
        <v>0</v>
      </c>
      <c r="G5150" s="92">
        <f t="shared" si="262"/>
        <v>405135.30999999825</v>
      </c>
      <c r="H5150" s="170"/>
      <c r="I5150" s="94">
        <f t="shared" si="263"/>
        <v>-6000</v>
      </c>
      <c r="J5150" s="115">
        <f t="shared" si="264"/>
        <v>45747</v>
      </c>
      <c r="K5150" s="116" t="s">
        <v>1886</v>
      </c>
    </row>
    <row r="5151" spans="1:11" x14ac:dyDescent="0.15">
      <c r="A5151" s="7" t="s">
        <v>2619</v>
      </c>
      <c r="B5151" s="66">
        <v>45723</v>
      </c>
      <c r="C5151" s="113" t="s">
        <v>2077</v>
      </c>
      <c r="D5151" s="126" t="s">
        <v>5747</v>
      </c>
      <c r="E5151" s="91">
        <v>28500</v>
      </c>
      <c r="F5151" s="91">
        <v>0</v>
      </c>
      <c r="G5151" s="92">
        <f t="shared" si="262"/>
        <v>376635.30999999825</v>
      </c>
      <c r="H5151" s="170"/>
      <c r="I5151" s="94">
        <f t="shared" si="263"/>
        <v>-28500</v>
      </c>
      <c r="J5151" s="115">
        <f t="shared" si="264"/>
        <v>45747</v>
      </c>
      <c r="K5151" s="116" t="s">
        <v>1868</v>
      </c>
    </row>
    <row r="5152" spans="1:11" x14ac:dyDescent="0.15">
      <c r="A5152" s="7" t="s">
        <v>2619</v>
      </c>
      <c r="B5152" s="66">
        <v>45723</v>
      </c>
      <c r="C5152" s="113" t="s">
        <v>2016</v>
      </c>
      <c r="D5152" s="126" t="s">
        <v>5748</v>
      </c>
      <c r="E5152" s="91">
        <v>0</v>
      </c>
      <c r="F5152" s="91">
        <v>1920</v>
      </c>
      <c r="G5152" s="92">
        <f t="shared" si="262"/>
        <v>378555.30999999825</v>
      </c>
      <c r="H5152" s="170"/>
      <c r="I5152" s="94">
        <f t="shared" si="263"/>
        <v>1920</v>
      </c>
      <c r="J5152" s="115">
        <f t="shared" si="264"/>
        <v>45747</v>
      </c>
      <c r="K5152" s="116" t="s">
        <v>1866</v>
      </c>
    </row>
    <row r="5153" spans="1:11" x14ac:dyDescent="0.15">
      <c r="A5153" s="7" t="s">
        <v>2620</v>
      </c>
      <c r="B5153" s="66">
        <v>45723</v>
      </c>
      <c r="C5153" s="113" t="s">
        <v>2651</v>
      </c>
      <c r="D5153" s="126" t="s">
        <v>3086</v>
      </c>
      <c r="E5153" s="91">
        <v>500</v>
      </c>
      <c r="F5153" s="91">
        <v>0</v>
      </c>
      <c r="G5153" s="92">
        <f t="shared" si="262"/>
        <v>378055.30999999825</v>
      </c>
      <c r="H5153" s="170"/>
      <c r="I5153" s="94">
        <f t="shared" si="263"/>
        <v>-500</v>
      </c>
      <c r="J5153" s="115">
        <f t="shared" si="264"/>
        <v>45747</v>
      </c>
      <c r="K5153" s="116" t="s">
        <v>1873</v>
      </c>
    </row>
    <row r="5154" spans="1:11" x14ac:dyDescent="0.15">
      <c r="A5154" s="7" t="s">
        <v>2622</v>
      </c>
      <c r="B5154" s="66">
        <v>45723</v>
      </c>
      <c r="C5154" s="113" t="s">
        <v>2651</v>
      </c>
      <c r="D5154" s="126" t="s">
        <v>5749</v>
      </c>
      <c r="E5154" s="91">
        <v>0</v>
      </c>
      <c r="F5154" s="91">
        <v>500</v>
      </c>
      <c r="G5154" s="92">
        <f t="shared" si="262"/>
        <v>378555.30999999825</v>
      </c>
      <c r="H5154" s="170"/>
      <c r="I5154" s="94">
        <f t="shared" si="263"/>
        <v>500</v>
      </c>
      <c r="J5154" s="115">
        <f t="shared" si="264"/>
        <v>45747</v>
      </c>
      <c r="K5154" s="116" t="s">
        <v>1868</v>
      </c>
    </row>
    <row r="5155" spans="1:11" x14ac:dyDescent="0.15">
      <c r="A5155" s="7" t="s">
        <v>2620</v>
      </c>
      <c r="B5155" s="66">
        <v>45726</v>
      </c>
      <c r="C5155" s="113" t="s">
        <v>2020</v>
      </c>
      <c r="D5155" s="126" t="s">
        <v>5750</v>
      </c>
      <c r="E5155" s="91">
        <v>0</v>
      </c>
      <c r="F5155" s="91">
        <v>5083.9799999999996</v>
      </c>
      <c r="G5155" s="92">
        <f t="shared" si="262"/>
        <v>383639.28999999823</v>
      </c>
      <c r="H5155" s="170"/>
      <c r="I5155" s="94">
        <f t="shared" si="263"/>
        <v>5083.9799999999996</v>
      </c>
      <c r="J5155" s="115">
        <f t="shared" si="264"/>
        <v>45747</v>
      </c>
      <c r="K5155" s="116" t="s">
        <v>2175</v>
      </c>
    </row>
    <row r="5156" spans="1:11" x14ac:dyDescent="0.15">
      <c r="A5156" s="7" t="s">
        <v>2620</v>
      </c>
      <c r="B5156" s="66">
        <v>45726</v>
      </c>
      <c r="C5156" s="113" t="s">
        <v>2108</v>
      </c>
      <c r="D5156" s="126" t="s">
        <v>5697</v>
      </c>
      <c r="E5156" s="91">
        <v>0</v>
      </c>
      <c r="F5156" s="91">
        <v>10421.84</v>
      </c>
      <c r="G5156" s="92">
        <f t="shared" si="262"/>
        <v>394061.12999999826</v>
      </c>
      <c r="H5156" s="170"/>
      <c r="I5156" s="94">
        <f t="shared" si="263"/>
        <v>10421.84</v>
      </c>
      <c r="J5156" s="115">
        <f t="shared" si="264"/>
        <v>45747</v>
      </c>
      <c r="K5156" s="116" t="s">
        <v>2175</v>
      </c>
    </row>
    <row r="5157" spans="1:11" x14ac:dyDescent="0.15">
      <c r="A5157" s="7" t="s">
        <v>2620</v>
      </c>
      <c r="B5157" s="66">
        <v>45726</v>
      </c>
      <c r="C5157" s="113" t="s">
        <v>3099</v>
      </c>
      <c r="D5157" s="126" t="s">
        <v>5751</v>
      </c>
      <c r="E5157" s="91">
        <v>0</v>
      </c>
      <c r="F5157" s="91">
        <v>7311.8</v>
      </c>
      <c r="G5157" s="92">
        <f t="shared" si="262"/>
        <v>401372.92999999825</v>
      </c>
      <c r="H5157" s="170"/>
      <c r="I5157" s="94">
        <f t="shared" si="263"/>
        <v>7311.8</v>
      </c>
      <c r="J5157" s="115">
        <f t="shared" si="264"/>
        <v>45747</v>
      </c>
      <c r="K5157" s="116" t="s">
        <v>2175</v>
      </c>
    </row>
    <row r="5158" spans="1:11" x14ac:dyDescent="0.15">
      <c r="A5158" s="7" t="s">
        <v>2620</v>
      </c>
      <c r="B5158" s="66">
        <v>45726</v>
      </c>
      <c r="C5158" s="113" t="s">
        <v>1905</v>
      </c>
      <c r="D5158" s="126" t="s">
        <v>5752</v>
      </c>
      <c r="E5158" s="91">
        <v>5539.15</v>
      </c>
      <c r="F5158" s="91">
        <v>0</v>
      </c>
      <c r="G5158" s="92">
        <f t="shared" si="262"/>
        <v>395833.77999999822</v>
      </c>
      <c r="H5158" s="170"/>
      <c r="I5158" s="94">
        <f t="shared" si="263"/>
        <v>-5539.15</v>
      </c>
      <c r="J5158" s="115">
        <f t="shared" si="264"/>
        <v>45747</v>
      </c>
      <c r="K5158" s="116" t="s">
        <v>1882</v>
      </c>
    </row>
    <row r="5159" spans="1:11" x14ac:dyDescent="0.15">
      <c r="A5159" s="7" t="s">
        <v>2620</v>
      </c>
      <c r="B5159" s="66">
        <v>45726</v>
      </c>
      <c r="C5159" s="113" t="s">
        <v>2846</v>
      </c>
      <c r="D5159" s="126" t="s">
        <v>5753</v>
      </c>
      <c r="E5159" s="91">
        <v>535.6</v>
      </c>
      <c r="F5159" s="91">
        <v>0</v>
      </c>
      <c r="G5159" s="92">
        <f t="shared" si="262"/>
        <v>395298.17999999825</v>
      </c>
      <c r="H5159" s="170"/>
      <c r="I5159" s="94">
        <f t="shared" si="263"/>
        <v>-535.6</v>
      </c>
      <c r="J5159" s="115">
        <f t="shared" si="264"/>
        <v>45747</v>
      </c>
      <c r="K5159" s="116" t="s">
        <v>1879</v>
      </c>
    </row>
    <row r="5160" spans="1:11" x14ac:dyDescent="0.15">
      <c r="A5160" s="7" t="s">
        <v>2620</v>
      </c>
      <c r="B5160" s="66">
        <v>45726</v>
      </c>
      <c r="C5160" s="113" t="s">
        <v>2197</v>
      </c>
      <c r="D5160" s="126" t="s">
        <v>5754</v>
      </c>
      <c r="E5160" s="91">
        <v>4636.84</v>
      </c>
      <c r="F5160" s="91">
        <v>0</v>
      </c>
      <c r="G5160" s="92">
        <f t="shared" si="262"/>
        <v>390661.33999999822</v>
      </c>
      <c r="H5160" s="170"/>
      <c r="I5160" s="94">
        <f t="shared" si="263"/>
        <v>-4636.84</v>
      </c>
      <c r="J5160" s="115">
        <f t="shared" si="264"/>
        <v>45747</v>
      </c>
      <c r="K5160" s="116" t="s">
        <v>1872</v>
      </c>
    </row>
    <row r="5161" spans="1:11" x14ac:dyDescent="0.15">
      <c r="A5161" s="7" t="s">
        <v>2620</v>
      </c>
      <c r="B5161" s="66">
        <v>45726</v>
      </c>
      <c r="C5161" s="113" t="s">
        <v>1912</v>
      </c>
      <c r="D5161" s="126" t="s">
        <v>5755</v>
      </c>
      <c r="E5161" s="91">
        <v>5940</v>
      </c>
      <c r="F5161" s="91">
        <v>0</v>
      </c>
      <c r="G5161" s="92">
        <f t="shared" si="262"/>
        <v>384721.33999999822</v>
      </c>
      <c r="H5161" s="170"/>
      <c r="I5161" s="94">
        <f t="shared" si="263"/>
        <v>-5940</v>
      </c>
      <c r="J5161" s="115">
        <f t="shared" si="264"/>
        <v>45747</v>
      </c>
      <c r="K5161" s="116" t="s">
        <v>1877</v>
      </c>
    </row>
    <row r="5162" spans="1:11" x14ac:dyDescent="0.15">
      <c r="A5162" s="7" t="s">
        <v>2620</v>
      </c>
      <c r="B5162" s="66">
        <v>45726</v>
      </c>
      <c r="C5162" s="113" t="s">
        <v>1939</v>
      </c>
      <c r="D5162" s="126" t="s">
        <v>5756</v>
      </c>
      <c r="E5162" s="91">
        <v>501.44</v>
      </c>
      <c r="F5162" s="91">
        <v>0</v>
      </c>
      <c r="G5162" s="92">
        <f t="shared" si="262"/>
        <v>384219.89999999822</v>
      </c>
      <c r="H5162" s="170"/>
      <c r="I5162" s="94">
        <f t="shared" si="263"/>
        <v>-501.44</v>
      </c>
      <c r="J5162" s="115">
        <f t="shared" si="264"/>
        <v>45747</v>
      </c>
      <c r="K5162" s="116" t="s">
        <v>1882</v>
      </c>
    </row>
    <row r="5163" spans="1:11" x14ac:dyDescent="0.15">
      <c r="A5163" s="7" t="s">
        <v>2620</v>
      </c>
      <c r="B5163" s="66">
        <v>45726</v>
      </c>
      <c r="C5163" s="113" t="s">
        <v>5757</v>
      </c>
      <c r="D5163" s="126" t="s">
        <v>5758</v>
      </c>
      <c r="E5163" s="91">
        <v>696</v>
      </c>
      <c r="F5163" s="91">
        <v>0</v>
      </c>
      <c r="G5163" s="92">
        <f t="shared" si="262"/>
        <v>383523.89999999822</v>
      </c>
      <c r="H5163" s="170"/>
      <c r="I5163" s="94">
        <f t="shared" si="263"/>
        <v>-696</v>
      </c>
      <c r="J5163" s="115">
        <f t="shared" si="264"/>
        <v>45747</v>
      </c>
      <c r="K5163" s="116" t="s">
        <v>1874</v>
      </c>
    </row>
    <row r="5164" spans="1:11" x14ac:dyDescent="0.15">
      <c r="A5164" s="7" t="s">
        <v>2620</v>
      </c>
      <c r="B5164" s="66">
        <v>45726</v>
      </c>
      <c r="C5164" s="113" t="s">
        <v>2846</v>
      </c>
      <c r="D5164" s="126" t="s">
        <v>5759</v>
      </c>
      <c r="E5164" s="91">
        <v>535.6</v>
      </c>
      <c r="F5164" s="91">
        <v>0</v>
      </c>
      <c r="G5164" s="92">
        <f t="shared" si="262"/>
        <v>382988.29999999824</v>
      </c>
      <c r="H5164" s="170"/>
      <c r="I5164" s="94">
        <f t="shared" si="263"/>
        <v>-535.6</v>
      </c>
      <c r="J5164" s="115">
        <f t="shared" si="264"/>
        <v>45747</v>
      </c>
      <c r="K5164" s="116" t="s">
        <v>1879</v>
      </c>
    </row>
    <row r="5165" spans="1:11" x14ac:dyDescent="0.15">
      <c r="A5165" s="7" t="s">
        <v>2619</v>
      </c>
      <c r="B5165" s="66">
        <v>45726</v>
      </c>
      <c r="C5165" s="113" t="s">
        <v>2020</v>
      </c>
      <c r="D5165" s="126" t="s">
        <v>5760</v>
      </c>
      <c r="E5165" s="91">
        <v>0</v>
      </c>
      <c r="F5165" s="91">
        <v>2164.86</v>
      </c>
      <c r="G5165" s="92">
        <f t="shared" si="262"/>
        <v>385153.15999999823</v>
      </c>
      <c r="H5165" s="170"/>
      <c r="I5165" s="94">
        <f t="shared" si="263"/>
        <v>2164.86</v>
      </c>
      <c r="J5165" s="115">
        <f t="shared" si="264"/>
        <v>45747</v>
      </c>
      <c r="K5165" s="116" t="s">
        <v>8</v>
      </c>
    </row>
    <row r="5166" spans="1:11" x14ac:dyDescent="0.15">
      <c r="A5166" s="7" t="s">
        <v>2619</v>
      </c>
      <c r="B5166" s="66">
        <v>45726</v>
      </c>
      <c r="C5166" s="113" t="s">
        <v>2213</v>
      </c>
      <c r="D5166" s="126" t="s">
        <v>5761</v>
      </c>
      <c r="E5166" s="91">
        <v>0</v>
      </c>
      <c r="F5166" s="91">
        <v>738.12</v>
      </c>
      <c r="G5166" s="92">
        <f t="shared" si="262"/>
        <v>385891.27999999822</v>
      </c>
      <c r="H5166" s="170"/>
      <c r="I5166" s="94">
        <f t="shared" si="263"/>
        <v>738.12</v>
      </c>
      <c r="J5166" s="115">
        <f t="shared" si="264"/>
        <v>45747</v>
      </c>
      <c r="K5166" s="116" t="s">
        <v>8</v>
      </c>
    </row>
    <row r="5167" spans="1:11" x14ac:dyDescent="0.15">
      <c r="A5167" s="7" t="s">
        <v>2619</v>
      </c>
      <c r="B5167" s="66">
        <v>45726</v>
      </c>
      <c r="C5167" s="113" t="s">
        <v>2073</v>
      </c>
      <c r="D5167" s="126" t="s">
        <v>5762</v>
      </c>
      <c r="E5167" s="91">
        <v>0</v>
      </c>
      <c r="F5167" s="91">
        <v>1500</v>
      </c>
      <c r="G5167" s="92">
        <f t="shared" si="262"/>
        <v>387391.27999999822</v>
      </c>
      <c r="H5167" s="170"/>
      <c r="I5167" s="94">
        <f t="shared" si="263"/>
        <v>1500</v>
      </c>
      <c r="J5167" s="115">
        <f t="shared" si="264"/>
        <v>45747</v>
      </c>
      <c r="K5167" s="116" t="s">
        <v>1866</v>
      </c>
    </row>
    <row r="5168" spans="1:11" x14ac:dyDescent="0.15">
      <c r="A5168" s="7" t="s">
        <v>2619</v>
      </c>
      <c r="B5168" s="66">
        <v>45726</v>
      </c>
      <c r="C5168" s="113" t="s">
        <v>2919</v>
      </c>
      <c r="D5168" s="126" t="s">
        <v>5763</v>
      </c>
      <c r="E5168" s="91">
        <v>0</v>
      </c>
      <c r="F5168" s="91">
        <v>2127.12</v>
      </c>
      <c r="G5168" s="92">
        <f t="shared" si="262"/>
        <v>389518.39999999822</v>
      </c>
      <c r="H5168" s="170"/>
      <c r="I5168" s="94">
        <f t="shared" si="263"/>
        <v>2127.12</v>
      </c>
      <c r="J5168" s="115">
        <f t="shared" si="264"/>
        <v>45747</v>
      </c>
      <c r="K5168" s="116" t="s">
        <v>8</v>
      </c>
    </row>
    <row r="5169" spans="1:11" x14ac:dyDescent="0.15">
      <c r="A5169" s="7" t="s">
        <v>2619</v>
      </c>
      <c r="B5169" s="66">
        <v>45726</v>
      </c>
      <c r="C5169" s="113" t="s">
        <v>3099</v>
      </c>
      <c r="D5169" s="126" t="s">
        <v>5764</v>
      </c>
      <c r="E5169" s="91">
        <v>0</v>
      </c>
      <c r="F5169" s="91">
        <v>744.14</v>
      </c>
      <c r="G5169" s="92">
        <f t="shared" si="262"/>
        <v>390262.53999999823</v>
      </c>
      <c r="H5169" s="170"/>
      <c r="I5169" s="94">
        <f t="shared" si="263"/>
        <v>744.14</v>
      </c>
      <c r="J5169" s="115">
        <f t="shared" si="264"/>
        <v>45747</v>
      </c>
      <c r="K5169" s="116" t="s">
        <v>8</v>
      </c>
    </row>
    <row r="5170" spans="1:11" x14ac:dyDescent="0.15">
      <c r="A5170" s="7" t="s">
        <v>2619</v>
      </c>
      <c r="B5170" s="66">
        <v>45727</v>
      </c>
      <c r="C5170" s="113" t="s">
        <v>2985</v>
      </c>
      <c r="D5170" s="126"/>
      <c r="E5170" s="91">
        <v>4800</v>
      </c>
      <c r="F5170" s="91">
        <v>0</v>
      </c>
      <c r="G5170" s="92">
        <f t="shared" si="262"/>
        <v>385462.53999999823</v>
      </c>
      <c r="H5170" s="170"/>
      <c r="I5170" s="94">
        <f t="shared" si="263"/>
        <v>-4800</v>
      </c>
      <c r="J5170" s="115">
        <f t="shared" si="264"/>
        <v>45747</v>
      </c>
      <c r="K5170" s="116" t="s">
        <v>737</v>
      </c>
    </row>
    <row r="5171" spans="1:11" x14ac:dyDescent="0.15">
      <c r="A5171" s="7" t="s">
        <v>2619</v>
      </c>
      <c r="B5171" s="66">
        <v>45727</v>
      </c>
      <c r="C5171" s="113" t="s">
        <v>2800</v>
      </c>
      <c r="D5171" s="126" t="s">
        <v>5765</v>
      </c>
      <c r="E5171" s="91">
        <v>0</v>
      </c>
      <c r="F5171" s="91">
        <v>2664.46</v>
      </c>
      <c r="G5171" s="92">
        <f t="shared" si="262"/>
        <v>388126.99999999825</v>
      </c>
      <c r="H5171" s="170"/>
      <c r="I5171" s="94">
        <f t="shared" si="263"/>
        <v>2664.46</v>
      </c>
      <c r="J5171" s="115">
        <f t="shared" si="264"/>
        <v>45747</v>
      </c>
      <c r="K5171" s="116" t="s">
        <v>8</v>
      </c>
    </row>
    <row r="5172" spans="1:11" x14ac:dyDescent="0.15">
      <c r="A5172" s="7" t="s">
        <v>2619</v>
      </c>
      <c r="B5172" s="66">
        <v>45727</v>
      </c>
      <c r="C5172" s="113" t="s">
        <v>2749</v>
      </c>
      <c r="D5172" s="126" t="s">
        <v>5766</v>
      </c>
      <c r="E5172" s="91">
        <v>0</v>
      </c>
      <c r="F5172" s="91">
        <v>1202.92</v>
      </c>
      <c r="G5172" s="92">
        <f t="shared" si="262"/>
        <v>389329.91999999824</v>
      </c>
      <c r="H5172" s="170"/>
      <c r="I5172" s="94">
        <f t="shared" si="263"/>
        <v>1202.92</v>
      </c>
      <c r="J5172" s="115">
        <f t="shared" si="264"/>
        <v>45747</v>
      </c>
      <c r="K5172" s="116" t="s">
        <v>8</v>
      </c>
    </row>
    <row r="5173" spans="1:11" x14ac:dyDescent="0.15">
      <c r="A5173" s="7" t="s">
        <v>2619</v>
      </c>
      <c r="B5173" s="66">
        <v>45727</v>
      </c>
      <c r="C5173" s="113" t="s">
        <v>3208</v>
      </c>
      <c r="D5173" s="126" t="s">
        <v>5767</v>
      </c>
      <c r="E5173" s="91">
        <v>2448.6</v>
      </c>
      <c r="F5173" s="91">
        <v>0</v>
      </c>
      <c r="G5173" s="92">
        <f t="shared" si="262"/>
        <v>386881.31999999826</v>
      </c>
      <c r="H5173" s="170"/>
      <c r="I5173" s="94">
        <f t="shared" si="263"/>
        <v>-2448.6</v>
      </c>
      <c r="J5173" s="115">
        <f t="shared" si="264"/>
        <v>45747</v>
      </c>
      <c r="K5173" s="116" t="s">
        <v>13</v>
      </c>
    </row>
    <row r="5174" spans="1:11" x14ac:dyDescent="0.15">
      <c r="A5174" s="7" t="s">
        <v>2619</v>
      </c>
      <c r="B5174" s="66">
        <v>45727</v>
      </c>
      <c r="C5174" s="113" t="s">
        <v>3208</v>
      </c>
      <c r="D5174" s="126" t="s">
        <v>5768</v>
      </c>
      <c r="E5174" s="91">
        <v>1478.4</v>
      </c>
      <c r="F5174" s="91">
        <v>0</v>
      </c>
      <c r="G5174" s="92">
        <f t="shared" si="262"/>
        <v>385402.91999999824</v>
      </c>
      <c r="H5174" s="170"/>
      <c r="I5174" s="94">
        <f t="shared" si="263"/>
        <v>-1478.4</v>
      </c>
      <c r="J5174" s="115">
        <f t="shared" si="264"/>
        <v>45747</v>
      </c>
      <c r="K5174" s="116" t="s">
        <v>13</v>
      </c>
    </row>
    <row r="5175" spans="1:11" x14ac:dyDescent="0.15">
      <c r="A5175" s="7" t="s">
        <v>2619</v>
      </c>
      <c r="B5175" s="66">
        <v>45727</v>
      </c>
      <c r="C5175" s="113" t="s">
        <v>3237</v>
      </c>
      <c r="D5175" s="126" t="s">
        <v>5769</v>
      </c>
      <c r="E5175" s="91">
        <v>2290.1999999999998</v>
      </c>
      <c r="F5175" s="91">
        <v>0</v>
      </c>
      <c r="G5175" s="92">
        <f t="shared" si="262"/>
        <v>383112.71999999823</v>
      </c>
      <c r="H5175" s="170"/>
      <c r="I5175" s="94">
        <f t="shared" si="263"/>
        <v>-2290.1999999999998</v>
      </c>
      <c r="J5175" s="115">
        <f t="shared" si="264"/>
        <v>45747</v>
      </c>
      <c r="K5175" s="116" t="s">
        <v>13</v>
      </c>
    </row>
    <row r="5176" spans="1:11" x14ac:dyDescent="0.15">
      <c r="A5176" s="7" t="s">
        <v>2619</v>
      </c>
      <c r="B5176" s="66">
        <v>45727</v>
      </c>
      <c r="C5176" s="113" t="s">
        <v>5770</v>
      </c>
      <c r="D5176" s="126" t="s">
        <v>4580</v>
      </c>
      <c r="E5176" s="91">
        <v>225</v>
      </c>
      <c r="F5176" s="91">
        <v>0</v>
      </c>
      <c r="G5176" s="92">
        <f t="shared" si="262"/>
        <v>382887.71999999823</v>
      </c>
      <c r="H5176" s="170"/>
      <c r="I5176" s="94">
        <f t="shared" si="263"/>
        <v>-225</v>
      </c>
      <c r="J5176" s="115">
        <f t="shared" si="264"/>
        <v>45747</v>
      </c>
      <c r="K5176" s="116" t="s">
        <v>1879</v>
      </c>
    </row>
    <row r="5177" spans="1:11" x14ac:dyDescent="0.15">
      <c r="A5177" s="7" t="s">
        <v>2619</v>
      </c>
      <c r="B5177" s="66">
        <v>45727</v>
      </c>
      <c r="C5177" s="113" t="s">
        <v>5771</v>
      </c>
      <c r="D5177" s="126" t="s">
        <v>5772</v>
      </c>
      <c r="E5177" s="91">
        <v>27559.439999999999</v>
      </c>
      <c r="F5177" s="91">
        <v>0</v>
      </c>
      <c r="G5177" s="92">
        <f t="shared" si="262"/>
        <v>355328.27999999822</v>
      </c>
      <c r="H5177" s="170"/>
      <c r="I5177" s="94">
        <f t="shared" si="263"/>
        <v>-27559.439999999999</v>
      </c>
      <c r="J5177" s="115">
        <f t="shared" si="264"/>
        <v>45747</v>
      </c>
      <c r="K5177" s="116" t="s">
        <v>13</v>
      </c>
    </row>
    <row r="5178" spans="1:11" x14ac:dyDescent="0.15">
      <c r="A5178" s="7" t="s">
        <v>2619</v>
      </c>
      <c r="B5178" s="66">
        <v>45727</v>
      </c>
      <c r="C5178" s="113" t="s">
        <v>5773</v>
      </c>
      <c r="D5178" s="126" t="s">
        <v>5774</v>
      </c>
      <c r="E5178" s="91">
        <v>3750</v>
      </c>
      <c r="F5178" s="91">
        <v>0</v>
      </c>
      <c r="G5178" s="92">
        <f t="shared" si="262"/>
        <v>351578.27999999822</v>
      </c>
      <c r="H5178" s="170"/>
      <c r="I5178" s="94">
        <f t="shared" si="263"/>
        <v>-3750</v>
      </c>
      <c r="J5178" s="115">
        <f t="shared" si="264"/>
        <v>45747</v>
      </c>
      <c r="K5178" s="116" t="s">
        <v>13</v>
      </c>
    </row>
    <row r="5179" spans="1:11" x14ac:dyDescent="0.15">
      <c r="A5179" s="7" t="s">
        <v>2619</v>
      </c>
      <c r="B5179" s="66">
        <v>45727</v>
      </c>
      <c r="C5179" s="113" t="s">
        <v>1991</v>
      </c>
      <c r="D5179" s="126" t="s">
        <v>2126</v>
      </c>
      <c r="E5179" s="91">
        <v>8400</v>
      </c>
      <c r="F5179" s="91">
        <v>0</v>
      </c>
      <c r="G5179" s="92">
        <f t="shared" si="262"/>
        <v>343178.27999999822</v>
      </c>
      <c r="H5179" s="170"/>
      <c r="I5179" s="94">
        <f t="shared" si="263"/>
        <v>-8400</v>
      </c>
      <c r="J5179" s="115">
        <f t="shared" si="264"/>
        <v>45747</v>
      </c>
      <c r="K5179" s="116" t="s">
        <v>1885</v>
      </c>
    </row>
    <row r="5180" spans="1:11" x14ac:dyDescent="0.15">
      <c r="A5180" s="7" t="s">
        <v>2619</v>
      </c>
      <c r="B5180" s="66">
        <v>45727</v>
      </c>
      <c r="C5180" s="113" t="s">
        <v>1909</v>
      </c>
      <c r="D5180" s="126" t="s">
        <v>5775</v>
      </c>
      <c r="E5180" s="91">
        <v>138.16</v>
      </c>
      <c r="F5180" s="91">
        <v>0</v>
      </c>
      <c r="G5180" s="92">
        <f t="shared" si="262"/>
        <v>343040.11999999825</v>
      </c>
      <c r="H5180" s="170"/>
      <c r="I5180" s="94">
        <f t="shared" si="263"/>
        <v>-138.16</v>
      </c>
      <c r="J5180" s="115">
        <f t="shared" si="264"/>
        <v>45747</v>
      </c>
      <c r="K5180" s="116" t="s">
        <v>1882</v>
      </c>
    </row>
    <row r="5181" spans="1:11" x14ac:dyDescent="0.15">
      <c r="A5181" s="7" t="s">
        <v>2620</v>
      </c>
      <c r="B5181" s="66">
        <v>45727</v>
      </c>
      <c r="C5181" s="113" t="s">
        <v>1619</v>
      </c>
      <c r="D5181" s="126" t="s">
        <v>5776</v>
      </c>
      <c r="E5181" s="91">
        <v>6000</v>
      </c>
      <c r="F5181" s="91">
        <v>0</v>
      </c>
      <c r="G5181" s="92">
        <f t="shared" si="262"/>
        <v>337040.11999999825</v>
      </c>
      <c r="H5181" s="170"/>
      <c r="I5181" s="94">
        <f t="shared" si="263"/>
        <v>-6000</v>
      </c>
      <c r="J5181" s="115">
        <f t="shared" si="264"/>
        <v>45747</v>
      </c>
      <c r="K5181" s="116" t="s">
        <v>13</v>
      </c>
    </row>
    <row r="5182" spans="1:11" x14ac:dyDescent="0.15">
      <c r="A5182" s="7" t="s">
        <v>2622</v>
      </c>
      <c r="B5182" s="66">
        <v>45727</v>
      </c>
      <c r="C5182" s="113" t="s">
        <v>1903</v>
      </c>
      <c r="D5182" s="126" t="s">
        <v>5777</v>
      </c>
      <c r="E5182" s="91">
        <v>0</v>
      </c>
      <c r="F5182" s="91">
        <v>374.9</v>
      </c>
      <c r="G5182" s="92">
        <f t="shared" si="262"/>
        <v>337415.01999999827</v>
      </c>
      <c r="H5182" s="170"/>
      <c r="I5182" s="94">
        <f t="shared" si="263"/>
        <v>374.9</v>
      </c>
      <c r="J5182" s="115">
        <f t="shared" si="264"/>
        <v>45747</v>
      </c>
      <c r="K5182" s="116" t="s">
        <v>1868</v>
      </c>
    </row>
    <row r="5183" spans="1:11" x14ac:dyDescent="0.15">
      <c r="A5183" s="7" t="s">
        <v>2622</v>
      </c>
      <c r="B5183" s="66">
        <v>45727</v>
      </c>
      <c r="C5183" s="113" t="s">
        <v>1903</v>
      </c>
      <c r="D5183" s="126" t="s">
        <v>5777</v>
      </c>
      <c r="E5183" s="91">
        <v>0</v>
      </c>
      <c r="F5183" s="91">
        <v>1027.8</v>
      </c>
      <c r="G5183" s="92">
        <f t="shared" si="262"/>
        <v>338442.81999999826</v>
      </c>
      <c r="H5183" s="170"/>
      <c r="I5183" s="94">
        <f t="shared" si="263"/>
        <v>1027.8</v>
      </c>
      <c r="J5183" s="115">
        <f t="shared" si="264"/>
        <v>45747</v>
      </c>
      <c r="K5183" s="116" t="s">
        <v>1868</v>
      </c>
    </row>
    <row r="5184" spans="1:11" x14ac:dyDescent="0.15">
      <c r="A5184" s="7" t="s">
        <v>2622</v>
      </c>
      <c r="B5184" s="66">
        <v>45727</v>
      </c>
      <c r="C5184" s="113" t="s">
        <v>1903</v>
      </c>
      <c r="D5184" s="126" t="s">
        <v>5777</v>
      </c>
      <c r="E5184" s="91">
        <v>0</v>
      </c>
      <c r="F5184" s="91">
        <v>1480.8</v>
      </c>
      <c r="G5184" s="92">
        <f t="shared" si="262"/>
        <v>339923.61999999825</v>
      </c>
      <c r="H5184" s="170"/>
      <c r="I5184" s="94">
        <f t="shared" si="263"/>
        <v>1480.8</v>
      </c>
      <c r="J5184" s="115">
        <f t="shared" si="264"/>
        <v>45747</v>
      </c>
      <c r="K5184" s="116" t="s">
        <v>1868</v>
      </c>
    </row>
    <row r="5185" spans="1:11" x14ac:dyDescent="0.15">
      <c r="A5185" s="7" t="s">
        <v>2622</v>
      </c>
      <c r="B5185" s="66">
        <v>45727</v>
      </c>
      <c r="C5185" s="113" t="s">
        <v>1903</v>
      </c>
      <c r="D5185" s="126" t="s">
        <v>5777</v>
      </c>
      <c r="E5185" s="91">
        <v>0</v>
      </c>
      <c r="F5185" s="91">
        <v>661.8</v>
      </c>
      <c r="G5185" s="92">
        <f t="shared" si="262"/>
        <v>340585.41999999824</v>
      </c>
      <c r="H5185" s="170"/>
      <c r="I5185" s="94">
        <f t="shared" si="263"/>
        <v>661.8</v>
      </c>
      <c r="J5185" s="115">
        <f t="shared" si="264"/>
        <v>45747</v>
      </c>
      <c r="K5185" s="116" t="s">
        <v>1868</v>
      </c>
    </row>
    <row r="5186" spans="1:11" x14ac:dyDescent="0.15">
      <c r="A5186" s="7" t="s">
        <v>2622</v>
      </c>
      <c r="B5186" s="66">
        <v>45727</v>
      </c>
      <c r="C5186" s="113" t="s">
        <v>1903</v>
      </c>
      <c r="D5186" s="126" t="s">
        <v>5777</v>
      </c>
      <c r="E5186" s="91">
        <v>0</v>
      </c>
      <c r="F5186" s="91">
        <v>746.9</v>
      </c>
      <c r="G5186" s="92">
        <f t="shared" si="262"/>
        <v>341332.31999999826</v>
      </c>
      <c r="H5186" s="170"/>
      <c r="I5186" s="94">
        <f t="shared" si="263"/>
        <v>746.9</v>
      </c>
      <c r="J5186" s="115">
        <f t="shared" si="264"/>
        <v>45747</v>
      </c>
      <c r="K5186" s="116" t="s">
        <v>1868</v>
      </c>
    </row>
    <row r="5187" spans="1:11" x14ac:dyDescent="0.15">
      <c r="A5187" s="7" t="s">
        <v>2622</v>
      </c>
      <c r="B5187" s="66">
        <v>45727</v>
      </c>
      <c r="C5187" s="113" t="s">
        <v>1903</v>
      </c>
      <c r="D5187" s="126" t="s">
        <v>5777</v>
      </c>
      <c r="E5187" s="91">
        <v>0</v>
      </c>
      <c r="F5187" s="91">
        <v>770.1</v>
      </c>
      <c r="G5187" s="92">
        <f t="shared" si="262"/>
        <v>342102.41999999824</v>
      </c>
      <c r="H5187" s="170"/>
      <c r="I5187" s="94">
        <f t="shared" si="263"/>
        <v>770.1</v>
      </c>
      <c r="J5187" s="115">
        <f t="shared" si="264"/>
        <v>45747</v>
      </c>
      <c r="K5187" s="116" t="s">
        <v>1868</v>
      </c>
    </row>
    <row r="5188" spans="1:11" x14ac:dyDescent="0.15">
      <c r="A5188" s="7" t="s">
        <v>2622</v>
      </c>
      <c r="B5188" s="66">
        <v>45727</v>
      </c>
      <c r="C5188" s="113" t="s">
        <v>1903</v>
      </c>
      <c r="D5188" s="126" t="s">
        <v>5777</v>
      </c>
      <c r="E5188" s="91">
        <v>0</v>
      </c>
      <c r="F5188" s="91">
        <v>852.5</v>
      </c>
      <c r="G5188" s="92">
        <f t="shared" si="262"/>
        <v>342954.91999999824</v>
      </c>
      <c r="H5188" s="170"/>
      <c r="I5188" s="94">
        <f t="shared" si="263"/>
        <v>852.5</v>
      </c>
      <c r="J5188" s="115">
        <f t="shared" si="264"/>
        <v>45747</v>
      </c>
      <c r="K5188" s="116" t="s">
        <v>1868</v>
      </c>
    </row>
    <row r="5189" spans="1:11" x14ac:dyDescent="0.15">
      <c r="A5189" s="7" t="s">
        <v>2622</v>
      </c>
      <c r="B5189" s="66">
        <v>45727</v>
      </c>
      <c r="C5189" s="113" t="s">
        <v>1903</v>
      </c>
      <c r="D5189" s="126" t="s">
        <v>5777</v>
      </c>
      <c r="E5189" s="91">
        <v>0</v>
      </c>
      <c r="F5189" s="91">
        <v>278</v>
      </c>
      <c r="G5189" s="92">
        <f t="shared" si="262"/>
        <v>343232.91999999824</v>
      </c>
      <c r="H5189" s="170"/>
      <c r="I5189" s="94">
        <f t="shared" si="263"/>
        <v>278</v>
      </c>
      <c r="J5189" s="115">
        <f t="shared" si="264"/>
        <v>45747</v>
      </c>
      <c r="K5189" s="116" t="s">
        <v>1868</v>
      </c>
    </row>
    <row r="5190" spans="1:11" x14ac:dyDescent="0.15">
      <c r="A5190" s="7" t="s">
        <v>2622</v>
      </c>
      <c r="B5190" s="66">
        <v>45727</v>
      </c>
      <c r="C5190" s="113" t="s">
        <v>1903</v>
      </c>
      <c r="D5190" s="126" t="s">
        <v>5777</v>
      </c>
      <c r="E5190" s="91">
        <v>0</v>
      </c>
      <c r="F5190" s="91">
        <v>866</v>
      </c>
      <c r="G5190" s="92">
        <f t="shared" si="262"/>
        <v>344098.91999999824</v>
      </c>
      <c r="H5190" s="170"/>
      <c r="I5190" s="94">
        <f t="shared" si="263"/>
        <v>866</v>
      </c>
      <c r="J5190" s="115">
        <f t="shared" si="264"/>
        <v>45747</v>
      </c>
      <c r="K5190" s="116" t="s">
        <v>1868</v>
      </c>
    </row>
    <row r="5191" spans="1:11" x14ac:dyDescent="0.15">
      <c r="A5191" s="7" t="s">
        <v>2622</v>
      </c>
      <c r="B5191" s="66">
        <v>45727</v>
      </c>
      <c r="C5191" s="113" t="s">
        <v>1903</v>
      </c>
      <c r="D5191" s="126" t="s">
        <v>5777</v>
      </c>
      <c r="E5191" s="91">
        <v>0</v>
      </c>
      <c r="F5191" s="91">
        <v>1263.9000000000001</v>
      </c>
      <c r="G5191" s="92">
        <f t="shared" si="262"/>
        <v>345362.81999999826</v>
      </c>
      <c r="H5191" s="170"/>
      <c r="I5191" s="94">
        <f t="shared" si="263"/>
        <v>1263.9000000000001</v>
      </c>
      <c r="J5191" s="115">
        <f t="shared" si="264"/>
        <v>45747</v>
      </c>
      <c r="K5191" s="116" t="s">
        <v>1868</v>
      </c>
    </row>
    <row r="5192" spans="1:11" x14ac:dyDescent="0.15">
      <c r="A5192" s="7" t="s">
        <v>2622</v>
      </c>
      <c r="B5192" s="66">
        <v>45727</v>
      </c>
      <c r="C5192" s="113" t="s">
        <v>5778</v>
      </c>
      <c r="D5192" s="126" t="s">
        <v>5779</v>
      </c>
      <c r="E5192" s="91">
        <v>10800</v>
      </c>
      <c r="F5192" s="91">
        <v>0</v>
      </c>
      <c r="G5192" s="92">
        <f t="shared" si="262"/>
        <v>334562.81999999826</v>
      </c>
      <c r="H5192" s="170"/>
      <c r="I5192" s="94">
        <f t="shared" si="263"/>
        <v>-10800</v>
      </c>
      <c r="J5192" s="115">
        <f t="shared" si="264"/>
        <v>45747</v>
      </c>
      <c r="K5192" s="116" t="s">
        <v>1877</v>
      </c>
    </row>
    <row r="5193" spans="1:11" x14ac:dyDescent="0.15">
      <c r="A5193" s="7" t="s">
        <v>2622</v>
      </c>
      <c r="B5193" s="66">
        <v>45727</v>
      </c>
      <c r="C5193" s="113" t="s">
        <v>2985</v>
      </c>
      <c r="D5193" s="126"/>
      <c r="E5193" s="91">
        <v>0</v>
      </c>
      <c r="F5193" s="91">
        <v>4800</v>
      </c>
      <c r="G5193" s="92">
        <f t="shared" si="262"/>
        <v>339362.81999999826</v>
      </c>
      <c r="H5193" s="170"/>
      <c r="I5193" s="94">
        <f t="shared" si="263"/>
        <v>4800</v>
      </c>
      <c r="J5193" s="115">
        <f t="shared" si="264"/>
        <v>45747</v>
      </c>
      <c r="K5193" s="116" t="s">
        <v>737</v>
      </c>
    </row>
    <row r="5194" spans="1:11" x14ac:dyDescent="0.15">
      <c r="A5194" s="7" t="s">
        <v>2619</v>
      </c>
      <c r="B5194" s="66">
        <v>45728</v>
      </c>
      <c r="C5194" s="113" t="s">
        <v>1892</v>
      </c>
      <c r="D5194" s="126" t="s">
        <v>5780</v>
      </c>
      <c r="E5194" s="91">
        <v>1170.5</v>
      </c>
      <c r="F5194" s="91">
        <v>0</v>
      </c>
      <c r="G5194" s="92">
        <f t="shared" si="262"/>
        <v>338192.31999999826</v>
      </c>
      <c r="H5194" s="170"/>
      <c r="I5194" s="94">
        <f t="shared" si="263"/>
        <v>-1170.5</v>
      </c>
      <c r="J5194" s="115">
        <f t="shared" si="264"/>
        <v>45747</v>
      </c>
      <c r="K5194" s="116" t="s">
        <v>1878</v>
      </c>
    </row>
    <row r="5195" spans="1:11" x14ac:dyDescent="0.15">
      <c r="A5195" s="7" t="s">
        <v>2619</v>
      </c>
      <c r="B5195" s="66">
        <v>45728</v>
      </c>
      <c r="C5195" s="113" t="s">
        <v>1892</v>
      </c>
      <c r="D5195" s="126" t="s">
        <v>5781</v>
      </c>
      <c r="E5195" s="91">
        <v>1729.4</v>
      </c>
      <c r="F5195" s="91">
        <v>0</v>
      </c>
      <c r="G5195" s="92">
        <f t="shared" si="262"/>
        <v>336462.91999999824</v>
      </c>
      <c r="H5195" s="170"/>
      <c r="I5195" s="94">
        <f t="shared" si="263"/>
        <v>-1729.4</v>
      </c>
      <c r="J5195" s="115">
        <f t="shared" si="264"/>
        <v>45747</v>
      </c>
      <c r="K5195" s="116" t="s">
        <v>1878</v>
      </c>
    </row>
    <row r="5196" spans="1:11" x14ac:dyDescent="0.15">
      <c r="A5196" s="7" t="s">
        <v>2619</v>
      </c>
      <c r="B5196" s="66">
        <v>45729</v>
      </c>
      <c r="C5196" s="113" t="s">
        <v>3123</v>
      </c>
      <c r="D5196" s="126" t="s">
        <v>5782</v>
      </c>
      <c r="E5196" s="91">
        <v>0</v>
      </c>
      <c r="F5196" s="91">
        <v>1084.93</v>
      </c>
      <c r="G5196" s="92">
        <f t="shared" si="262"/>
        <v>337547.84999999823</v>
      </c>
      <c r="H5196" s="170"/>
      <c r="I5196" s="94">
        <f t="shared" si="263"/>
        <v>1084.93</v>
      </c>
      <c r="J5196" s="115">
        <f t="shared" si="264"/>
        <v>45747</v>
      </c>
      <c r="K5196" s="116" t="s">
        <v>1866</v>
      </c>
    </row>
    <row r="5197" spans="1:11" x14ac:dyDescent="0.15">
      <c r="A5197" s="7" t="s">
        <v>2619</v>
      </c>
      <c r="B5197" s="66">
        <v>45729</v>
      </c>
      <c r="C5197" s="113" t="s">
        <v>1976</v>
      </c>
      <c r="D5197" s="126" t="s">
        <v>5783</v>
      </c>
      <c r="E5197" s="91">
        <v>0</v>
      </c>
      <c r="F5197" s="91">
        <v>433.97</v>
      </c>
      <c r="G5197" s="92">
        <f t="shared" si="262"/>
        <v>337981.8199999982</v>
      </c>
      <c r="H5197" s="170"/>
      <c r="I5197" s="94">
        <f t="shared" si="263"/>
        <v>433.97</v>
      </c>
      <c r="J5197" s="115">
        <f t="shared" si="264"/>
        <v>45747</v>
      </c>
      <c r="K5197" s="116" t="s">
        <v>1866</v>
      </c>
    </row>
    <row r="5198" spans="1:11" x14ac:dyDescent="0.15">
      <c r="A5198" s="7" t="s">
        <v>2619</v>
      </c>
      <c r="B5198" s="66">
        <v>45729</v>
      </c>
      <c r="C5198" s="113" t="s">
        <v>1976</v>
      </c>
      <c r="D5198" s="126" t="s">
        <v>5784</v>
      </c>
      <c r="E5198" s="91">
        <v>0</v>
      </c>
      <c r="F5198" s="91">
        <v>98.63</v>
      </c>
      <c r="G5198" s="92">
        <f t="shared" si="262"/>
        <v>338080.44999999821</v>
      </c>
      <c r="H5198" s="170"/>
      <c r="I5198" s="94">
        <f t="shared" si="263"/>
        <v>98.63</v>
      </c>
      <c r="J5198" s="115">
        <f t="shared" si="264"/>
        <v>45747</v>
      </c>
      <c r="K5198" s="116" t="s">
        <v>1866</v>
      </c>
    </row>
    <row r="5199" spans="1:11" x14ac:dyDescent="0.15">
      <c r="A5199" s="7" t="s">
        <v>2619</v>
      </c>
      <c r="B5199" s="66">
        <v>45729</v>
      </c>
      <c r="C5199" s="113" t="s">
        <v>1976</v>
      </c>
      <c r="D5199" s="126" t="s">
        <v>5785</v>
      </c>
      <c r="E5199" s="91">
        <v>0</v>
      </c>
      <c r="F5199" s="91">
        <v>67.400000000000006</v>
      </c>
      <c r="G5199" s="92">
        <f t="shared" si="262"/>
        <v>338147.84999999823</v>
      </c>
      <c r="H5199" s="170"/>
      <c r="I5199" s="94">
        <f t="shared" si="263"/>
        <v>67.400000000000006</v>
      </c>
      <c r="J5199" s="115">
        <f t="shared" si="264"/>
        <v>45747</v>
      </c>
      <c r="K5199" s="116" t="s">
        <v>1866</v>
      </c>
    </row>
    <row r="5200" spans="1:11" x14ac:dyDescent="0.15">
      <c r="A5200" s="7" t="s">
        <v>2619</v>
      </c>
      <c r="B5200" s="66">
        <v>45730</v>
      </c>
      <c r="C5200" s="113" t="s">
        <v>3111</v>
      </c>
      <c r="D5200" s="126" t="s">
        <v>5786</v>
      </c>
      <c r="E5200" s="91">
        <v>12285.45</v>
      </c>
      <c r="F5200" s="91">
        <v>0</v>
      </c>
      <c r="G5200" s="92">
        <f t="shared" si="262"/>
        <v>325862.39999999822</v>
      </c>
      <c r="H5200" s="170"/>
      <c r="I5200" s="94">
        <f t="shared" si="263"/>
        <v>-12285.45</v>
      </c>
      <c r="J5200" s="115">
        <f t="shared" si="264"/>
        <v>45747</v>
      </c>
      <c r="K5200" s="116" t="s">
        <v>1873</v>
      </c>
    </row>
    <row r="5201" spans="1:11" x14ac:dyDescent="0.15">
      <c r="A5201" s="7" t="s">
        <v>2619</v>
      </c>
      <c r="B5201" s="66">
        <v>45730</v>
      </c>
      <c r="C5201" s="113" t="s">
        <v>2098</v>
      </c>
      <c r="D5201" s="126" t="s">
        <v>5787</v>
      </c>
      <c r="E5201" s="91">
        <v>0</v>
      </c>
      <c r="F5201" s="91">
        <v>656.95</v>
      </c>
      <c r="G5201" s="92">
        <f t="shared" si="262"/>
        <v>326519.34999999823</v>
      </c>
      <c r="H5201" s="170"/>
      <c r="I5201" s="94">
        <f t="shared" si="263"/>
        <v>656.95</v>
      </c>
      <c r="J5201" s="115">
        <f t="shared" si="264"/>
        <v>45747</v>
      </c>
      <c r="K5201" s="116" t="s">
        <v>8</v>
      </c>
    </row>
    <row r="5202" spans="1:11" x14ac:dyDescent="0.15">
      <c r="A5202" s="7" t="s">
        <v>2619</v>
      </c>
      <c r="B5202" s="66">
        <v>45730</v>
      </c>
      <c r="C5202" s="113" t="s">
        <v>1970</v>
      </c>
      <c r="D5202" s="126" t="s">
        <v>5788</v>
      </c>
      <c r="E5202" s="91">
        <v>0</v>
      </c>
      <c r="F5202" s="91">
        <v>1860</v>
      </c>
      <c r="G5202" s="92">
        <f t="shared" si="262"/>
        <v>328379.34999999823</v>
      </c>
      <c r="H5202" s="170"/>
      <c r="I5202" s="94">
        <f t="shared" si="263"/>
        <v>1860</v>
      </c>
      <c r="J5202" s="115">
        <f t="shared" si="264"/>
        <v>45747</v>
      </c>
      <c r="K5202" s="116" t="s">
        <v>1866</v>
      </c>
    </row>
    <row r="5203" spans="1:11" x14ac:dyDescent="0.15">
      <c r="A5203" s="7" t="s">
        <v>2619</v>
      </c>
      <c r="B5203" s="66">
        <v>45730</v>
      </c>
      <c r="C5203" s="113" t="s">
        <v>2068</v>
      </c>
      <c r="D5203" s="126" t="s">
        <v>5789</v>
      </c>
      <c r="E5203" s="91">
        <v>0</v>
      </c>
      <c r="F5203" s="91">
        <v>6024.61</v>
      </c>
      <c r="G5203" s="92">
        <f t="shared" si="262"/>
        <v>334403.95999999822</v>
      </c>
      <c r="H5203" s="170"/>
      <c r="I5203" s="94">
        <f t="shared" si="263"/>
        <v>6024.61</v>
      </c>
      <c r="J5203" s="115">
        <f t="shared" si="264"/>
        <v>45747</v>
      </c>
      <c r="K5203" s="116" t="s">
        <v>8</v>
      </c>
    </row>
    <row r="5204" spans="1:11" x14ac:dyDescent="0.15">
      <c r="A5204" s="7" t="s">
        <v>2620</v>
      </c>
      <c r="B5204" s="66">
        <v>45730</v>
      </c>
      <c r="C5204" s="113" t="s">
        <v>2800</v>
      </c>
      <c r="D5204" s="126" t="s">
        <v>5790</v>
      </c>
      <c r="E5204" s="91">
        <v>0</v>
      </c>
      <c r="F5204" s="91">
        <v>9672.77</v>
      </c>
      <c r="G5204" s="92">
        <f t="shared" si="262"/>
        <v>344076.72999999824</v>
      </c>
      <c r="H5204" s="170"/>
      <c r="I5204" s="94">
        <f t="shared" si="263"/>
        <v>9672.77</v>
      </c>
      <c r="J5204" s="115">
        <f t="shared" si="264"/>
        <v>45747</v>
      </c>
      <c r="K5204" s="116" t="s">
        <v>2175</v>
      </c>
    </row>
    <row r="5205" spans="1:11" x14ac:dyDescent="0.15">
      <c r="A5205" s="7" t="s">
        <v>2620</v>
      </c>
      <c r="B5205" s="66">
        <v>45730</v>
      </c>
      <c r="C5205" s="113" t="s">
        <v>2106</v>
      </c>
      <c r="D5205" s="126" t="s">
        <v>5791</v>
      </c>
      <c r="E5205" s="91">
        <v>0</v>
      </c>
      <c r="F5205" s="91">
        <v>19715.62</v>
      </c>
      <c r="G5205" s="92">
        <f t="shared" si="262"/>
        <v>363792.34999999823</v>
      </c>
      <c r="H5205" s="170"/>
      <c r="I5205" s="94">
        <f t="shared" si="263"/>
        <v>19715.62</v>
      </c>
      <c r="J5205" s="115">
        <f t="shared" si="264"/>
        <v>45747</v>
      </c>
      <c r="K5205" s="116" t="s">
        <v>2175</v>
      </c>
    </row>
    <row r="5206" spans="1:11" x14ac:dyDescent="0.15">
      <c r="A5206" s="7" t="s">
        <v>2620</v>
      </c>
      <c r="B5206" s="66">
        <v>45730</v>
      </c>
      <c r="C5206" s="113" t="s">
        <v>2100</v>
      </c>
      <c r="D5206" s="126" t="s">
        <v>5792</v>
      </c>
      <c r="E5206" s="91">
        <v>0</v>
      </c>
      <c r="F5206" s="91">
        <v>4227.13</v>
      </c>
      <c r="G5206" s="92">
        <f t="shared" ref="G5206:G5269" si="265">G5205+F5206-E5206</f>
        <v>368019.47999999824</v>
      </c>
      <c r="H5206" s="170"/>
      <c r="I5206" s="94">
        <f t="shared" ref="I5206:I5269" si="266">-E5206+F5206</f>
        <v>4227.13</v>
      </c>
      <c r="J5206" s="115">
        <f t="shared" ref="J5206:J5269" si="267">EOMONTH(B5206,0)</f>
        <v>45747</v>
      </c>
      <c r="K5206" s="116" t="s">
        <v>2175</v>
      </c>
    </row>
    <row r="5207" spans="1:11" x14ac:dyDescent="0.15">
      <c r="A5207" s="7" t="s">
        <v>2624</v>
      </c>
      <c r="B5207" s="66">
        <v>45733</v>
      </c>
      <c r="C5207" s="113" t="s">
        <v>5793</v>
      </c>
      <c r="D5207" s="126" t="s">
        <v>5794</v>
      </c>
      <c r="E5207" s="91">
        <v>0</v>
      </c>
      <c r="F5207" s="91">
        <v>1200</v>
      </c>
      <c r="G5207" s="92">
        <f t="shared" si="265"/>
        <v>369219.47999999824</v>
      </c>
      <c r="H5207" s="170"/>
      <c r="I5207" s="94">
        <f t="shared" si="266"/>
        <v>1200</v>
      </c>
      <c r="J5207" s="115">
        <f t="shared" si="267"/>
        <v>45747</v>
      </c>
      <c r="K5207" s="116" t="s">
        <v>1866</v>
      </c>
    </row>
    <row r="5208" spans="1:11" x14ac:dyDescent="0.15">
      <c r="A5208" s="7" t="s">
        <v>2620</v>
      </c>
      <c r="B5208" s="66">
        <v>45733</v>
      </c>
      <c r="C5208" s="113" t="s">
        <v>2651</v>
      </c>
      <c r="D5208" s="126" t="s">
        <v>3086</v>
      </c>
      <c r="E5208" s="91">
        <v>2000</v>
      </c>
      <c r="F5208" s="91">
        <v>0</v>
      </c>
      <c r="G5208" s="92">
        <f t="shared" si="265"/>
        <v>367219.47999999824</v>
      </c>
      <c r="H5208" s="170"/>
      <c r="I5208" s="94">
        <f t="shared" si="266"/>
        <v>-2000</v>
      </c>
      <c r="J5208" s="115">
        <f t="shared" si="267"/>
        <v>45747</v>
      </c>
      <c r="K5208" s="116" t="s">
        <v>1873</v>
      </c>
    </row>
    <row r="5209" spans="1:11" x14ac:dyDescent="0.15">
      <c r="A5209" s="7" t="s">
        <v>2619</v>
      </c>
      <c r="B5209" s="66">
        <v>45733</v>
      </c>
      <c r="C5209" s="113" t="s">
        <v>2704</v>
      </c>
      <c r="D5209" s="126" t="s">
        <v>5795</v>
      </c>
      <c r="E5209" s="91">
        <v>0</v>
      </c>
      <c r="F5209" s="91">
        <v>1891.08</v>
      </c>
      <c r="G5209" s="92">
        <f t="shared" si="265"/>
        <v>369110.55999999825</v>
      </c>
      <c r="H5209" s="170"/>
      <c r="I5209" s="94">
        <f t="shared" si="266"/>
        <v>1891.08</v>
      </c>
      <c r="J5209" s="115">
        <f t="shared" si="267"/>
        <v>45747</v>
      </c>
      <c r="K5209" s="116" t="s">
        <v>8</v>
      </c>
    </row>
    <row r="5210" spans="1:11" x14ac:dyDescent="0.15">
      <c r="A5210" s="7" t="s">
        <v>2619</v>
      </c>
      <c r="B5210" s="66">
        <v>45733</v>
      </c>
      <c r="C5210" s="113" t="s">
        <v>2022</v>
      </c>
      <c r="D5210" s="126" t="s">
        <v>5796</v>
      </c>
      <c r="E5210" s="91">
        <v>0</v>
      </c>
      <c r="F5210" s="91">
        <v>1500</v>
      </c>
      <c r="G5210" s="92">
        <f t="shared" si="265"/>
        <v>370610.55999999825</v>
      </c>
      <c r="H5210" s="170"/>
      <c r="I5210" s="94">
        <f t="shared" si="266"/>
        <v>1500</v>
      </c>
      <c r="J5210" s="115">
        <f t="shared" si="267"/>
        <v>45747</v>
      </c>
      <c r="K5210" s="116" t="s">
        <v>1866</v>
      </c>
    </row>
    <row r="5211" spans="1:11" x14ac:dyDescent="0.15">
      <c r="A5211" s="7" t="s">
        <v>2622</v>
      </c>
      <c r="B5211" s="66">
        <v>45733</v>
      </c>
      <c r="C5211" s="113" t="s">
        <v>2651</v>
      </c>
      <c r="D5211" s="126" t="s">
        <v>5797</v>
      </c>
      <c r="E5211" s="91">
        <v>0</v>
      </c>
      <c r="F5211" s="91">
        <v>2000</v>
      </c>
      <c r="G5211" s="92">
        <f t="shared" si="265"/>
        <v>372610.55999999825</v>
      </c>
      <c r="H5211" s="170"/>
      <c r="I5211" s="94">
        <f t="shared" si="266"/>
        <v>2000</v>
      </c>
      <c r="J5211" s="115">
        <f t="shared" si="267"/>
        <v>45747</v>
      </c>
      <c r="K5211" s="116" t="s">
        <v>1868</v>
      </c>
    </row>
    <row r="5212" spans="1:11" x14ac:dyDescent="0.15">
      <c r="A5212" s="7" t="s">
        <v>2619</v>
      </c>
      <c r="B5212" s="66">
        <v>45734</v>
      </c>
      <c r="C5212" s="113" t="s">
        <v>2104</v>
      </c>
      <c r="D5212" s="126" t="s">
        <v>5798</v>
      </c>
      <c r="E5212" s="91">
        <v>0</v>
      </c>
      <c r="F5212" s="91">
        <v>735.23</v>
      </c>
      <c r="G5212" s="92">
        <f t="shared" si="265"/>
        <v>373345.78999999823</v>
      </c>
      <c r="H5212" s="170"/>
      <c r="I5212" s="94">
        <f t="shared" si="266"/>
        <v>735.23</v>
      </c>
      <c r="J5212" s="115">
        <f t="shared" si="267"/>
        <v>45747</v>
      </c>
      <c r="K5212" s="116" t="s">
        <v>8</v>
      </c>
    </row>
    <row r="5213" spans="1:11" x14ac:dyDescent="0.15">
      <c r="A5213" s="7" t="s">
        <v>2619</v>
      </c>
      <c r="B5213" s="66">
        <v>45734</v>
      </c>
      <c r="C5213" s="113" t="s">
        <v>2108</v>
      </c>
      <c r="D5213" s="126" t="s">
        <v>5799</v>
      </c>
      <c r="E5213" s="91">
        <v>88783.56</v>
      </c>
      <c r="F5213" s="91">
        <v>0</v>
      </c>
      <c r="G5213" s="92">
        <f t="shared" si="265"/>
        <v>284562.22999999824</v>
      </c>
      <c r="H5213" s="170"/>
      <c r="I5213" s="94">
        <f t="shared" si="266"/>
        <v>-88783.56</v>
      </c>
      <c r="J5213" s="115">
        <f t="shared" si="267"/>
        <v>45747</v>
      </c>
      <c r="K5213" s="116" t="s">
        <v>1866</v>
      </c>
    </row>
    <row r="5214" spans="1:11" x14ac:dyDescent="0.15">
      <c r="A5214" s="7" t="s">
        <v>2624</v>
      </c>
      <c r="B5214" s="66">
        <v>45734</v>
      </c>
      <c r="C5214" s="113" t="s">
        <v>1905</v>
      </c>
      <c r="D5214" s="126" t="s">
        <v>5800</v>
      </c>
      <c r="E5214" s="91">
        <v>140.69999999999999</v>
      </c>
      <c r="F5214" s="91">
        <v>0</v>
      </c>
      <c r="G5214" s="92">
        <f t="shared" si="265"/>
        <v>284421.52999999822</v>
      </c>
      <c r="H5214" s="170"/>
      <c r="I5214" s="94">
        <f t="shared" si="266"/>
        <v>-140.69999999999999</v>
      </c>
      <c r="J5214" s="115">
        <f t="shared" si="267"/>
        <v>45747</v>
      </c>
      <c r="K5214" s="116" t="s">
        <v>1882</v>
      </c>
    </row>
    <row r="5215" spans="1:11" x14ac:dyDescent="0.15">
      <c r="A5215" s="7" t="s">
        <v>2624</v>
      </c>
      <c r="B5215" s="66">
        <v>45734</v>
      </c>
      <c r="C5215" s="113" t="s">
        <v>1905</v>
      </c>
      <c r="D5215" s="126" t="s">
        <v>5801</v>
      </c>
      <c r="E5215" s="91">
        <v>179.05</v>
      </c>
      <c r="F5215" s="91">
        <v>0</v>
      </c>
      <c r="G5215" s="92">
        <f t="shared" si="265"/>
        <v>284242.47999999824</v>
      </c>
      <c r="H5215" s="170"/>
      <c r="I5215" s="94">
        <f t="shared" si="266"/>
        <v>-179.05</v>
      </c>
      <c r="J5215" s="115">
        <f t="shared" si="267"/>
        <v>45747</v>
      </c>
      <c r="K5215" s="116" t="s">
        <v>1882</v>
      </c>
    </row>
    <row r="5216" spans="1:11" x14ac:dyDescent="0.15">
      <c r="A5216" s="7" t="s">
        <v>2624</v>
      </c>
      <c r="B5216" s="66">
        <v>45734</v>
      </c>
      <c r="C5216" s="113" t="s">
        <v>1905</v>
      </c>
      <c r="D5216" s="126" t="s">
        <v>5802</v>
      </c>
      <c r="E5216" s="91">
        <v>732.2</v>
      </c>
      <c r="F5216" s="91">
        <v>0</v>
      </c>
      <c r="G5216" s="92">
        <f t="shared" si="265"/>
        <v>283510.27999999822</v>
      </c>
      <c r="H5216" s="170"/>
      <c r="I5216" s="94">
        <f t="shared" si="266"/>
        <v>-732.2</v>
      </c>
      <c r="J5216" s="115">
        <f t="shared" si="267"/>
        <v>45747</v>
      </c>
      <c r="K5216" s="116" t="s">
        <v>1882</v>
      </c>
    </row>
    <row r="5217" spans="1:11" x14ac:dyDescent="0.15">
      <c r="A5217" s="7" t="s">
        <v>2622</v>
      </c>
      <c r="B5217" s="66">
        <v>45734</v>
      </c>
      <c r="C5217" s="113" t="s">
        <v>1905</v>
      </c>
      <c r="D5217" s="126" t="s">
        <v>5803</v>
      </c>
      <c r="E5217" s="91">
        <v>7996.43</v>
      </c>
      <c r="F5217" s="91">
        <v>0</v>
      </c>
      <c r="G5217" s="92">
        <f t="shared" si="265"/>
        <v>275513.84999999823</v>
      </c>
      <c r="H5217" s="170"/>
      <c r="I5217" s="94">
        <f t="shared" si="266"/>
        <v>-7996.43</v>
      </c>
      <c r="J5217" s="115">
        <f t="shared" si="267"/>
        <v>45747</v>
      </c>
      <c r="K5217" s="116" t="s">
        <v>1882</v>
      </c>
    </row>
    <row r="5218" spans="1:11" x14ac:dyDescent="0.15">
      <c r="A5218" s="7" t="s">
        <v>2622</v>
      </c>
      <c r="B5218" s="66">
        <v>45734</v>
      </c>
      <c r="C5218" s="113" t="s">
        <v>4285</v>
      </c>
      <c r="D5218" s="126" t="s">
        <v>5804</v>
      </c>
      <c r="E5218" s="91">
        <v>0</v>
      </c>
      <c r="F5218" s="91">
        <v>1200</v>
      </c>
      <c r="G5218" s="92">
        <f t="shared" si="265"/>
        <v>276713.84999999823</v>
      </c>
      <c r="H5218" s="170"/>
      <c r="I5218" s="94">
        <f t="shared" si="266"/>
        <v>1200</v>
      </c>
      <c r="J5218" s="115">
        <f t="shared" si="267"/>
        <v>45747</v>
      </c>
      <c r="K5218" s="116" t="s">
        <v>1866</v>
      </c>
    </row>
    <row r="5219" spans="1:11" x14ac:dyDescent="0.15">
      <c r="A5219" s="7" t="s">
        <v>2620</v>
      </c>
      <c r="B5219" s="66">
        <v>45734</v>
      </c>
      <c r="C5219" s="113" t="s">
        <v>5805</v>
      </c>
      <c r="D5219" s="126" t="s">
        <v>5806</v>
      </c>
      <c r="E5219" s="91">
        <v>11271.6</v>
      </c>
      <c r="F5219" s="91">
        <v>0</v>
      </c>
      <c r="G5219" s="92">
        <f t="shared" si="265"/>
        <v>265442.24999999825</v>
      </c>
      <c r="H5219" s="170"/>
      <c r="I5219" s="94">
        <f t="shared" si="266"/>
        <v>-11271.6</v>
      </c>
      <c r="J5219" s="115">
        <f t="shared" si="267"/>
        <v>45747</v>
      </c>
      <c r="K5219" s="116" t="s">
        <v>1877</v>
      </c>
    </row>
    <row r="5220" spans="1:11" x14ac:dyDescent="0.15">
      <c r="A5220" s="7" t="s">
        <v>2620</v>
      </c>
      <c r="B5220" s="66">
        <v>45734</v>
      </c>
      <c r="C5220" s="113" t="s">
        <v>2749</v>
      </c>
      <c r="D5220" s="126" t="s">
        <v>5807</v>
      </c>
      <c r="E5220" s="91">
        <v>0</v>
      </c>
      <c r="F5220" s="91">
        <v>6213.26</v>
      </c>
      <c r="G5220" s="92">
        <f t="shared" si="265"/>
        <v>271655.50999999826</v>
      </c>
      <c r="H5220" s="170"/>
      <c r="I5220" s="94">
        <f t="shared" si="266"/>
        <v>6213.26</v>
      </c>
      <c r="J5220" s="115">
        <f t="shared" si="267"/>
        <v>45747</v>
      </c>
      <c r="K5220" s="116" t="s">
        <v>2175</v>
      </c>
    </row>
    <row r="5221" spans="1:11" x14ac:dyDescent="0.15">
      <c r="A5221" s="7" t="s">
        <v>2620</v>
      </c>
      <c r="B5221" s="66">
        <v>45734</v>
      </c>
      <c r="C5221" s="113" t="s">
        <v>2142</v>
      </c>
      <c r="D5221" s="126" t="s">
        <v>5808</v>
      </c>
      <c r="E5221" s="91">
        <v>468</v>
      </c>
      <c r="F5221" s="91">
        <v>0</v>
      </c>
      <c r="G5221" s="92">
        <f t="shared" si="265"/>
        <v>271187.50999999826</v>
      </c>
      <c r="H5221" s="170"/>
      <c r="I5221" s="94">
        <f t="shared" si="266"/>
        <v>-468</v>
      </c>
      <c r="J5221" s="115">
        <f t="shared" si="267"/>
        <v>45747</v>
      </c>
      <c r="K5221" s="116" t="s">
        <v>1877</v>
      </c>
    </row>
    <row r="5222" spans="1:11" x14ac:dyDescent="0.15">
      <c r="A5222" s="7" t="s">
        <v>2620</v>
      </c>
      <c r="B5222" s="66">
        <v>45734</v>
      </c>
      <c r="C5222" s="113" t="s">
        <v>5809</v>
      </c>
      <c r="D5222" s="126" t="s">
        <v>5810</v>
      </c>
      <c r="E5222" s="91">
        <v>1741.2</v>
      </c>
      <c r="F5222" s="91">
        <v>0</v>
      </c>
      <c r="G5222" s="92">
        <f t="shared" si="265"/>
        <v>269446.30999999825</v>
      </c>
      <c r="H5222" s="170"/>
      <c r="I5222" s="94">
        <f t="shared" si="266"/>
        <v>-1741.2</v>
      </c>
      <c r="J5222" s="115">
        <f t="shared" si="267"/>
        <v>45747</v>
      </c>
      <c r="K5222" s="116" t="s">
        <v>1877</v>
      </c>
    </row>
    <row r="5223" spans="1:11" x14ac:dyDescent="0.15">
      <c r="A5223" s="7" t="s">
        <v>2620</v>
      </c>
      <c r="B5223" s="66">
        <v>45735</v>
      </c>
      <c r="C5223" s="113" t="s">
        <v>5811</v>
      </c>
      <c r="D5223" s="126" t="s">
        <v>5812</v>
      </c>
      <c r="E5223" s="91">
        <v>238.2</v>
      </c>
      <c r="F5223" s="91">
        <v>0</v>
      </c>
      <c r="G5223" s="92">
        <f t="shared" si="265"/>
        <v>269208.10999999824</v>
      </c>
      <c r="H5223" s="170"/>
      <c r="I5223" s="94">
        <f t="shared" si="266"/>
        <v>-238.2</v>
      </c>
      <c r="J5223" s="115">
        <f t="shared" si="267"/>
        <v>45747</v>
      </c>
      <c r="K5223" s="116" t="s">
        <v>1873</v>
      </c>
    </row>
    <row r="5224" spans="1:11" x14ac:dyDescent="0.15">
      <c r="A5224" s="7" t="s">
        <v>2620</v>
      </c>
      <c r="B5224" s="66">
        <v>45735</v>
      </c>
      <c r="C5224" s="113" t="s">
        <v>3111</v>
      </c>
      <c r="D5224" s="126" t="s">
        <v>5813</v>
      </c>
      <c r="E5224" s="91">
        <v>3780</v>
      </c>
      <c r="F5224" s="91">
        <v>0</v>
      </c>
      <c r="G5224" s="92">
        <f t="shared" si="265"/>
        <v>265428.10999999824</v>
      </c>
      <c r="H5224" s="170"/>
      <c r="I5224" s="94">
        <f t="shared" si="266"/>
        <v>-3780</v>
      </c>
      <c r="J5224" s="115">
        <f t="shared" si="267"/>
        <v>45747</v>
      </c>
      <c r="K5224" s="116" t="s">
        <v>13</v>
      </c>
    </row>
    <row r="5225" spans="1:11" x14ac:dyDescent="0.15">
      <c r="A5225" s="7" t="s">
        <v>2620</v>
      </c>
      <c r="B5225" s="66">
        <v>45735</v>
      </c>
      <c r="C5225" s="113" t="s">
        <v>2064</v>
      </c>
      <c r="D5225" s="126" t="s">
        <v>5814</v>
      </c>
      <c r="E5225" s="91">
        <v>0</v>
      </c>
      <c r="F5225" s="91">
        <v>4410.3599999999997</v>
      </c>
      <c r="G5225" s="92">
        <f t="shared" si="265"/>
        <v>269838.46999999823</v>
      </c>
      <c r="H5225" s="170"/>
      <c r="I5225" s="94">
        <f t="shared" si="266"/>
        <v>4410.3599999999997</v>
      </c>
      <c r="J5225" s="115">
        <f t="shared" si="267"/>
        <v>45747</v>
      </c>
      <c r="K5225" s="116" t="s">
        <v>2175</v>
      </c>
    </row>
    <row r="5226" spans="1:11" x14ac:dyDescent="0.15">
      <c r="A5226" s="7" t="s">
        <v>2620</v>
      </c>
      <c r="B5226" s="66">
        <v>45735</v>
      </c>
      <c r="C5226" s="113" t="s">
        <v>2064</v>
      </c>
      <c r="D5226" s="126" t="s">
        <v>5815</v>
      </c>
      <c r="E5226" s="91">
        <v>0</v>
      </c>
      <c r="F5226" s="91">
        <v>4811.0200000000004</v>
      </c>
      <c r="G5226" s="92">
        <f t="shared" si="265"/>
        <v>274649.48999999824</v>
      </c>
      <c r="H5226" s="170"/>
      <c r="I5226" s="94">
        <f t="shared" si="266"/>
        <v>4811.0200000000004</v>
      </c>
      <c r="J5226" s="115">
        <f t="shared" si="267"/>
        <v>45747</v>
      </c>
      <c r="K5226" s="116" t="s">
        <v>2175</v>
      </c>
    </row>
    <row r="5227" spans="1:11" x14ac:dyDescent="0.15">
      <c r="A5227" s="7" t="s">
        <v>2622</v>
      </c>
      <c r="B5227" s="66">
        <v>45736</v>
      </c>
      <c r="C5227" s="113" t="s">
        <v>1899</v>
      </c>
      <c r="D5227" s="126" t="s">
        <v>1900</v>
      </c>
      <c r="E5227" s="91">
        <v>647.71</v>
      </c>
      <c r="F5227" s="91">
        <v>0</v>
      </c>
      <c r="G5227" s="92">
        <f t="shared" si="265"/>
        <v>274001.77999999822</v>
      </c>
      <c r="H5227" s="170"/>
      <c r="I5227" s="94">
        <f t="shared" si="266"/>
        <v>-647.71</v>
      </c>
      <c r="J5227" s="115">
        <f t="shared" si="267"/>
        <v>45747</v>
      </c>
      <c r="K5227" s="116" t="s">
        <v>1873</v>
      </c>
    </row>
    <row r="5228" spans="1:11" x14ac:dyDescent="0.15">
      <c r="A5228" s="7" t="s">
        <v>2620</v>
      </c>
      <c r="B5228" s="66">
        <v>45736</v>
      </c>
      <c r="C5228" s="113" t="s">
        <v>2919</v>
      </c>
      <c r="D5228" s="126" t="s">
        <v>5816</v>
      </c>
      <c r="E5228" s="91">
        <v>0</v>
      </c>
      <c r="F5228" s="91">
        <v>5732.2</v>
      </c>
      <c r="G5228" s="92">
        <f t="shared" si="265"/>
        <v>279733.97999999824</v>
      </c>
      <c r="H5228" s="170"/>
      <c r="I5228" s="94">
        <f t="shared" si="266"/>
        <v>5732.2</v>
      </c>
      <c r="J5228" s="115">
        <f t="shared" si="267"/>
        <v>45747</v>
      </c>
      <c r="K5228" s="116" t="s">
        <v>2175</v>
      </c>
    </row>
    <row r="5229" spans="1:11" x14ac:dyDescent="0.15">
      <c r="A5229" s="7" t="s">
        <v>2620</v>
      </c>
      <c r="B5229" s="66">
        <v>45736</v>
      </c>
      <c r="C5229" s="113" t="s">
        <v>2919</v>
      </c>
      <c r="D5229" s="126" t="s">
        <v>5817</v>
      </c>
      <c r="E5229" s="91">
        <v>0</v>
      </c>
      <c r="F5229" s="91">
        <v>5732.2</v>
      </c>
      <c r="G5229" s="92">
        <f t="shared" si="265"/>
        <v>285466.17999999825</v>
      </c>
      <c r="H5229" s="170"/>
      <c r="I5229" s="94">
        <f t="shared" si="266"/>
        <v>5732.2</v>
      </c>
      <c r="J5229" s="115">
        <f t="shared" si="267"/>
        <v>45747</v>
      </c>
      <c r="K5229" s="116" t="s">
        <v>2175</v>
      </c>
    </row>
    <row r="5230" spans="1:11" x14ac:dyDescent="0.15">
      <c r="A5230" s="7" t="s">
        <v>2619</v>
      </c>
      <c r="B5230" s="66">
        <v>45736</v>
      </c>
      <c r="C5230" s="113" t="s">
        <v>2045</v>
      </c>
      <c r="D5230" s="126" t="s">
        <v>5818</v>
      </c>
      <c r="E5230" s="91">
        <v>0</v>
      </c>
      <c r="F5230" s="91">
        <v>712.42</v>
      </c>
      <c r="G5230" s="92">
        <f t="shared" si="265"/>
        <v>286178.59999999823</v>
      </c>
      <c r="H5230" s="170"/>
      <c r="I5230" s="94">
        <f t="shared" si="266"/>
        <v>712.42</v>
      </c>
      <c r="J5230" s="115">
        <f t="shared" si="267"/>
        <v>45747</v>
      </c>
      <c r="K5230" s="116" t="s">
        <v>8</v>
      </c>
    </row>
    <row r="5231" spans="1:11" x14ac:dyDescent="0.15">
      <c r="A5231" s="7" t="s">
        <v>2619</v>
      </c>
      <c r="B5231" s="66">
        <v>45736</v>
      </c>
      <c r="C5231" s="113" t="s">
        <v>2919</v>
      </c>
      <c r="D5231" s="126" t="s">
        <v>5819</v>
      </c>
      <c r="E5231" s="91">
        <v>0</v>
      </c>
      <c r="F5231" s="91">
        <v>19500</v>
      </c>
      <c r="G5231" s="92">
        <f t="shared" si="265"/>
        <v>305678.59999999823</v>
      </c>
      <c r="H5231" s="170"/>
      <c r="I5231" s="94">
        <f t="shared" si="266"/>
        <v>19500</v>
      </c>
      <c r="J5231" s="115">
        <f t="shared" si="267"/>
        <v>45747</v>
      </c>
      <c r="K5231" s="116" t="s">
        <v>1866</v>
      </c>
    </row>
    <row r="5232" spans="1:11" x14ac:dyDescent="0.15">
      <c r="A5232" s="7" t="s">
        <v>2619</v>
      </c>
      <c r="B5232" s="66">
        <v>45736</v>
      </c>
      <c r="C5232" s="113" t="s">
        <v>5820</v>
      </c>
      <c r="D5232" s="126" t="s">
        <v>5821</v>
      </c>
      <c r="E5232" s="91">
        <v>1077.5999999999999</v>
      </c>
      <c r="F5232" s="91">
        <v>0</v>
      </c>
      <c r="G5232" s="92">
        <f t="shared" si="265"/>
        <v>304600.99999999825</v>
      </c>
      <c r="H5232" s="170"/>
      <c r="I5232" s="94">
        <f t="shared" si="266"/>
        <v>-1077.5999999999999</v>
      </c>
      <c r="J5232" s="115">
        <f t="shared" si="267"/>
        <v>45747</v>
      </c>
      <c r="K5232" s="116" t="s">
        <v>13</v>
      </c>
    </row>
    <row r="5233" spans="1:11" x14ac:dyDescent="0.15">
      <c r="A5233" s="7" t="s">
        <v>2619</v>
      </c>
      <c r="B5233" s="66">
        <v>45736</v>
      </c>
      <c r="C5233" s="113" t="s">
        <v>5822</v>
      </c>
      <c r="D5233" s="126" t="s">
        <v>5823</v>
      </c>
      <c r="E5233" s="91">
        <v>4800</v>
      </c>
      <c r="F5233" s="91">
        <v>0</v>
      </c>
      <c r="G5233" s="92">
        <f t="shared" si="265"/>
        <v>299800.99999999825</v>
      </c>
      <c r="H5233" s="170"/>
      <c r="I5233" s="94">
        <f t="shared" si="266"/>
        <v>-4800</v>
      </c>
      <c r="J5233" s="115">
        <f t="shared" si="267"/>
        <v>45747</v>
      </c>
      <c r="K5233" s="116" t="s">
        <v>13</v>
      </c>
    </row>
    <row r="5234" spans="1:11" x14ac:dyDescent="0.15">
      <c r="A5234" s="7" t="s">
        <v>2624</v>
      </c>
      <c r="B5234" s="66">
        <v>45737</v>
      </c>
      <c r="C5234" s="113" t="s">
        <v>5793</v>
      </c>
      <c r="D5234" s="126" t="s">
        <v>5824</v>
      </c>
      <c r="E5234" s="91">
        <v>0</v>
      </c>
      <c r="F5234" s="91">
        <v>1200</v>
      </c>
      <c r="G5234" s="92">
        <f t="shared" si="265"/>
        <v>301000.99999999825</v>
      </c>
      <c r="H5234" s="170"/>
      <c r="I5234" s="94">
        <f t="shared" si="266"/>
        <v>1200</v>
      </c>
      <c r="J5234" s="115">
        <f t="shared" si="267"/>
        <v>45747</v>
      </c>
      <c r="K5234" s="116" t="s">
        <v>1866</v>
      </c>
    </row>
    <row r="5235" spans="1:11" x14ac:dyDescent="0.15">
      <c r="A5235" s="7" t="s">
        <v>2620</v>
      </c>
      <c r="B5235" s="66">
        <v>45737</v>
      </c>
      <c r="C5235" s="113" t="s">
        <v>5825</v>
      </c>
      <c r="D5235" s="126" t="s">
        <v>5826</v>
      </c>
      <c r="E5235" s="91">
        <v>3718.8</v>
      </c>
      <c r="F5235" s="91">
        <v>0</v>
      </c>
      <c r="G5235" s="92">
        <f t="shared" si="265"/>
        <v>297282.19999999827</v>
      </c>
      <c r="H5235" s="170"/>
      <c r="I5235" s="94">
        <f t="shared" si="266"/>
        <v>-3718.8</v>
      </c>
      <c r="J5235" s="115">
        <f t="shared" si="267"/>
        <v>45747</v>
      </c>
      <c r="K5235" s="116" t="s">
        <v>1873</v>
      </c>
    </row>
    <row r="5236" spans="1:11" x14ac:dyDescent="0.15">
      <c r="A5236" s="7" t="s">
        <v>2620</v>
      </c>
      <c r="B5236" s="66">
        <v>45739</v>
      </c>
      <c r="C5236" s="113" t="s">
        <v>1905</v>
      </c>
      <c r="D5236" s="126" t="s">
        <v>5827</v>
      </c>
      <c r="E5236" s="91">
        <v>5956.98</v>
      </c>
      <c r="F5236" s="91">
        <v>0</v>
      </c>
      <c r="G5236" s="92">
        <f t="shared" si="265"/>
        <v>291325.21999999828</v>
      </c>
      <c r="H5236" s="170"/>
      <c r="I5236" s="94">
        <f t="shared" si="266"/>
        <v>-5956.98</v>
      </c>
      <c r="J5236" s="115">
        <f t="shared" si="267"/>
        <v>45747</v>
      </c>
      <c r="K5236" s="116" t="s">
        <v>1882</v>
      </c>
    </row>
    <row r="5237" spans="1:11" x14ac:dyDescent="0.15">
      <c r="A5237" s="7" t="s">
        <v>2620</v>
      </c>
      <c r="B5237" s="66">
        <v>45739</v>
      </c>
      <c r="C5237" s="113" t="s">
        <v>1905</v>
      </c>
      <c r="D5237" s="126" t="s">
        <v>5828</v>
      </c>
      <c r="E5237" s="91">
        <v>4790.3999999999996</v>
      </c>
      <c r="F5237" s="91">
        <v>0</v>
      </c>
      <c r="G5237" s="92">
        <f t="shared" si="265"/>
        <v>286534.81999999826</v>
      </c>
      <c r="H5237" s="170"/>
      <c r="I5237" s="94">
        <f t="shared" si="266"/>
        <v>-4790.3999999999996</v>
      </c>
      <c r="J5237" s="115">
        <f t="shared" si="267"/>
        <v>45747</v>
      </c>
      <c r="K5237" s="116" t="s">
        <v>1882</v>
      </c>
    </row>
    <row r="5238" spans="1:11" x14ac:dyDescent="0.15">
      <c r="A5238" s="7" t="s">
        <v>2620</v>
      </c>
      <c r="B5238" s="66">
        <v>45739</v>
      </c>
      <c r="C5238" s="113" t="s">
        <v>1905</v>
      </c>
      <c r="D5238" s="126" t="s">
        <v>5829</v>
      </c>
      <c r="E5238" s="91">
        <v>4045.82</v>
      </c>
      <c r="F5238" s="91">
        <v>0</v>
      </c>
      <c r="G5238" s="92">
        <f t="shared" si="265"/>
        <v>282488.99999999825</v>
      </c>
      <c r="H5238" s="170"/>
      <c r="I5238" s="94">
        <f t="shared" si="266"/>
        <v>-4045.82</v>
      </c>
      <c r="J5238" s="115">
        <f t="shared" si="267"/>
        <v>45747</v>
      </c>
      <c r="K5238" s="116" t="s">
        <v>1882</v>
      </c>
    </row>
    <row r="5239" spans="1:11" x14ac:dyDescent="0.15">
      <c r="A5239" s="7" t="s">
        <v>2619</v>
      </c>
      <c r="B5239" s="66">
        <v>45739</v>
      </c>
      <c r="C5239" s="113" t="s">
        <v>1905</v>
      </c>
      <c r="D5239" s="126" t="s">
        <v>5830</v>
      </c>
      <c r="E5239" s="91">
        <v>820.22</v>
      </c>
      <c r="F5239" s="91">
        <v>0</v>
      </c>
      <c r="G5239" s="92">
        <f t="shared" si="265"/>
        <v>281668.77999999828</v>
      </c>
      <c r="H5239" s="170"/>
      <c r="I5239" s="94">
        <f t="shared" si="266"/>
        <v>-820.22</v>
      </c>
      <c r="J5239" s="115">
        <f t="shared" si="267"/>
        <v>45747</v>
      </c>
      <c r="K5239" s="116" t="s">
        <v>1882</v>
      </c>
    </row>
    <row r="5240" spans="1:11" x14ac:dyDescent="0.15">
      <c r="A5240" s="7" t="s">
        <v>2619</v>
      </c>
      <c r="B5240" s="66">
        <v>45739</v>
      </c>
      <c r="C5240" s="113" t="s">
        <v>1905</v>
      </c>
      <c r="D5240" s="126" t="s">
        <v>5831</v>
      </c>
      <c r="E5240" s="91">
        <v>202.39</v>
      </c>
      <c r="F5240" s="91">
        <v>0</v>
      </c>
      <c r="G5240" s="92">
        <f t="shared" si="265"/>
        <v>281466.38999999827</v>
      </c>
      <c r="H5240" s="170"/>
      <c r="I5240" s="94">
        <f t="shared" si="266"/>
        <v>-202.39</v>
      </c>
      <c r="J5240" s="115">
        <f t="shared" si="267"/>
        <v>45747</v>
      </c>
      <c r="K5240" s="116" t="s">
        <v>1882</v>
      </c>
    </row>
    <row r="5241" spans="1:11" x14ac:dyDescent="0.15">
      <c r="A5241" s="7" t="s">
        <v>2619</v>
      </c>
      <c r="B5241" s="66">
        <v>45739</v>
      </c>
      <c r="C5241" s="113" t="s">
        <v>1905</v>
      </c>
      <c r="D5241" s="126" t="s">
        <v>5832</v>
      </c>
      <c r="E5241" s="91">
        <v>244.02</v>
      </c>
      <c r="F5241" s="91">
        <v>0</v>
      </c>
      <c r="G5241" s="92">
        <f t="shared" si="265"/>
        <v>281222.36999999825</v>
      </c>
      <c r="H5241" s="170"/>
      <c r="I5241" s="94">
        <f t="shared" si="266"/>
        <v>-244.02</v>
      </c>
      <c r="J5241" s="115">
        <f t="shared" si="267"/>
        <v>45747</v>
      </c>
      <c r="K5241" s="116" t="s">
        <v>1882</v>
      </c>
    </row>
    <row r="5242" spans="1:11" x14ac:dyDescent="0.15">
      <c r="A5242" s="7" t="s">
        <v>2619</v>
      </c>
      <c r="B5242" s="66">
        <v>45739</v>
      </c>
      <c r="C5242" s="113" t="s">
        <v>1905</v>
      </c>
      <c r="D5242" s="126" t="s">
        <v>5833</v>
      </c>
      <c r="E5242" s="91">
        <v>164.17</v>
      </c>
      <c r="F5242" s="91">
        <v>0</v>
      </c>
      <c r="G5242" s="92">
        <f t="shared" si="265"/>
        <v>281058.19999999827</v>
      </c>
      <c r="H5242" s="170"/>
      <c r="I5242" s="94">
        <f t="shared" si="266"/>
        <v>-164.17</v>
      </c>
      <c r="J5242" s="115">
        <f t="shared" si="267"/>
        <v>45747</v>
      </c>
      <c r="K5242" s="116" t="s">
        <v>1882</v>
      </c>
    </row>
    <row r="5243" spans="1:11" x14ac:dyDescent="0.15">
      <c r="A5243" s="7" t="s">
        <v>2619</v>
      </c>
      <c r="B5243" s="66">
        <v>45739</v>
      </c>
      <c r="C5243" s="113" t="s">
        <v>1905</v>
      </c>
      <c r="D5243" s="126" t="s">
        <v>5834</v>
      </c>
      <c r="E5243" s="91">
        <v>227.17</v>
      </c>
      <c r="F5243" s="91">
        <v>0</v>
      </c>
      <c r="G5243" s="92">
        <f t="shared" si="265"/>
        <v>280831.02999999828</v>
      </c>
      <c r="H5243" s="170"/>
      <c r="I5243" s="94">
        <f t="shared" si="266"/>
        <v>-227.17</v>
      </c>
      <c r="J5243" s="115">
        <f t="shared" si="267"/>
        <v>45747</v>
      </c>
      <c r="K5243" s="116" t="s">
        <v>1882</v>
      </c>
    </row>
    <row r="5244" spans="1:11" x14ac:dyDescent="0.15">
      <c r="A5244" s="7" t="s">
        <v>2619</v>
      </c>
      <c r="B5244" s="66">
        <v>45739</v>
      </c>
      <c r="C5244" s="113" t="s">
        <v>1905</v>
      </c>
      <c r="D5244" s="126" t="s">
        <v>5835</v>
      </c>
      <c r="E5244" s="91">
        <v>305.72000000000003</v>
      </c>
      <c r="F5244" s="91">
        <v>0</v>
      </c>
      <c r="G5244" s="92">
        <f t="shared" si="265"/>
        <v>280525.30999999831</v>
      </c>
      <c r="H5244" s="170"/>
      <c r="I5244" s="94">
        <f t="shared" si="266"/>
        <v>-305.72000000000003</v>
      </c>
      <c r="J5244" s="115">
        <f t="shared" si="267"/>
        <v>45747</v>
      </c>
      <c r="K5244" s="116" t="s">
        <v>1882</v>
      </c>
    </row>
    <row r="5245" spans="1:11" x14ac:dyDescent="0.15">
      <c r="A5245" s="7" t="s">
        <v>2619</v>
      </c>
      <c r="B5245" s="66">
        <v>45739</v>
      </c>
      <c r="C5245" s="113" t="s">
        <v>1905</v>
      </c>
      <c r="D5245" s="126" t="s">
        <v>5836</v>
      </c>
      <c r="E5245" s="91">
        <v>50.59</v>
      </c>
      <c r="F5245" s="91">
        <v>0</v>
      </c>
      <c r="G5245" s="92">
        <f t="shared" si="265"/>
        <v>280474.71999999828</v>
      </c>
      <c r="H5245" s="170"/>
      <c r="I5245" s="94">
        <f t="shared" si="266"/>
        <v>-50.59</v>
      </c>
      <c r="J5245" s="115">
        <f t="shared" si="267"/>
        <v>45747</v>
      </c>
      <c r="K5245" s="116" t="s">
        <v>1882</v>
      </c>
    </row>
    <row r="5246" spans="1:11" x14ac:dyDescent="0.15">
      <c r="A5246" s="7" t="s">
        <v>2619</v>
      </c>
      <c r="B5246" s="66">
        <v>45739</v>
      </c>
      <c r="C5246" s="113" t="s">
        <v>1905</v>
      </c>
      <c r="D5246" s="126" t="s">
        <v>5837</v>
      </c>
      <c r="E5246" s="91">
        <v>62.25</v>
      </c>
      <c r="F5246" s="91">
        <v>0</v>
      </c>
      <c r="G5246" s="92">
        <f t="shared" si="265"/>
        <v>280412.46999999828</v>
      </c>
      <c r="H5246" s="170"/>
      <c r="I5246" s="94">
        <f t="shared" si="266"/>
        <v>-62.25</v>
      </c>
      <c r="J5246" s="115">
        <f t="shared" si="267"/>
        <v>45747</v>
      </c>
      <c r="K5246" s="116" t="s">
        <v>1882</v>
      </c>
    </row>
    <row r="5247" spans="1:11" x14ac:dyDescent="0.15">
      <c r="A5247" s="7" t="s">
        <v>2619</v>
      </c>
      <c r="B5247" s="66">
        <v>45739</v>
      </c>
      <c r="C5247" s="113" t="s">
        <v>1905</v>
      </c>
      <c r="D5247" s="126" t="s">
        <v>5838</v>
      </c>
      <c r="E5247" s="91">
        <v>268.42</v>
      </c>
      <c r="F5247" s="91">
        <v>0</v>
      </c>
      <c r="G5247" s="92">
        <f t="shared" si="265"/>
        <v>280144.0499999983</v>
      </c>
      <c r="H5247" s="170"/>
      <c r="I5247" s="94">
        <f t="shared" si="266"/>
        <v>-268.42</v>
      </c>
      <c r="J5247" s="115">
        <f t="shared" si="267"/>
        <v>45747</v>
      </c>
      <c r="K5247" s="116" t="s">
        <v>1882</v>
      </c>
    </row>
    <row r="5248" spans="1:11" x14ac:dyDescent="0.15">
      <c r="A5248" s="7" t="s">
        <v>2619</v>
      </c>
      <c r="B5248" s="66">
        <v>45739</v>
      </c>
      <c r="C5248" s="113" t="s">
        <v>1905</v>
      </c>
      <c r="D5248" s="126" t="s">
        <v>5839</v>
      </c>
      <c r="E5248" s="91">
        <v>370.09</v>
      </c>
      <c r="F5248" s="91">
        <v>0</v>
      </c>
      <c r="G5248" s="92">
        <f t="shared" si="265"/>
        <v>279773.95999999827</v>
      </c>
      <c r="H5248" s="170"/>
      <c r="I5248" s="94">
        <f t="shared" si="266"/>
        <v>-370.09</v>
      </c>
      <c r="J5248" s="115">
        <f t="shared" si="267"/>
        <v>45747</v>
      </c>
      <c r="K5248" s="116" t="s">
        <v>1882</v>
      </c>
    </row>
    <row r="5249" spans="1:11" x14ac:dyDescent="0.15">
      <c r="A5249" s="7" t="s">
        <v>2619</v>
      </c>
      <c r="B5249" s="66">
        <v>45739</v>
      </c>
      <c r="C5249" s="113" t="s">
        <v>1905</v>
      </c>
      <c r="D5249" s="126" t="s">
        <v>5840</v>
      </c>
      <c r="E5249" s="91">
        <v>77.78</v>
      </c>
      <c r="F5249" s="91">
        <v>0</v>
      </c>
      <c r="G5249" s="92">
        <f t="shared" si="265"/>
        <v>279696.17999999825</v>
      </c>
      <c r="H5249" s="170"/>
      <c r="I5249" s="94">
        <f t="shared" si="266"/>
        <v>-77.78</v>
      </c>
      <c r="J5249" s="115">
        <f t="shared" si="267"/>
        <v>45747</v>
      </c>
      <c r="K5249" s="116" t="s">
        <v>1882</v>
      </c>
    </row>
    <row r="5250" spans="1:11" x14ac:dyDescent="0.15">
      <c r="A5250" s="7" t="s">
        <v>2619</v>
      </c>
      <c r="B5250" s="66">
        <v>45739</v>
      </c>
      <c r="C5250" s="113" t="s">
        <v>1905</v>
      </c>
      <c r="D5250" s="126" t="s">
        <v>5841</v>
      </c>
      <c r="E5250" s="91">
        <v>54.71</v>
      </c>
      <c r="F5250" s="91">
        <v>0</v>
      </c>
      <c r="G5250" s="92">
        <f t="shared" si="265"/>
        <v>279641.46999999823</v>
      </c>
      <c r="H5250" s="170"/>
      <c r="I5250" s="94">
        <f t="shared" si="266"/>
        <v>-54.71</v>
      </c>
      <c r="J5250" s="115">
        <f t="shared" si="267"/>
        <v>45747</v>
      </c>
      <c r="K5250" s="116" t="s">
        <v>1882</v>
      </c>
    </row>
    <row r="5251" spans="1:11" x14ac:dyDescent="0.15">
      <c r="A5251" s="7" t="s">
        <v>2619</v>
      </c>
      <c r="B5251" s="66">
        <v>45739</v>
      </c>
      <c r="C5251" s="113" t="s">
        <v>1905</v>
      </c>
      <c r="D5251" s="126" t="s">
        <v>5842</v>
      </c>
      <c r="E5251" s="91">
        <v>156.66</v>
      </c>
      <c r="F5251" s="91">
        <v>0</v>
      </c>
      <c r="G5251" s="92">
        <f t="shared" si="265"/>
        <v>279484.80999999825</v>
      </c>
      <c r="H5251" s="170"/>
      <c r="I5251" s="94">
        <f t="shared" si="266"/>
        <v>-156.66</v>
      </c>
      <c r="J5251" s="115">
        <f t="shared" si="267"/>
        <v>45747</v>
      </c>
      <c r="K5251" s="116" t="s">
        <v>1882</v>
      </c>
    </row>
    <row r="5252" spans="1:11" x14ac:dyDescent="0.15">
      <c r="A5252" s="7" t="s">
        <v>2619</v>
      </c>
      <c r="B5252" s="66">
        <v>45740</v>
      </c>
      <c r="C5252" s="113" t="s">
        <v>3099</v>
      </c>
      <c r="D5252" s="126" t="s">
        <v>5843</v>
      </c>
      <c r="E5252" s="91">
        <v>0</v>
      </c>
      <c r="F5252" s="91">
        <v>96.13</v>
      </c>
      <c r="G5252" s="92">
        <f t="shared" si="265"/>
        <v>279580.93999999826</v>
      </c>
      <c r="H5252" s="170"/>
      <c r="I5252" s="94">
        <f t="shared" si="266"/>
        <v>96.13</v>
      </c>
      <c r="J5252" s="115">
        <f t="shared" si="267"/>
        <v>45747</v>
      </c>
      <c r="K5252" s="116" t="s">
        <v>1866</v>
      </c>
    </row>
    <row r="5253" spans="1:11" x14ac:dyDescent="0.15">
      <c r="A5253" s="7" t="s">
        <v>2619</v>
      </c>
      <c r="B5253" s="66">
        <v>45740</v>
      </c>
      <c r="C5253" s="113" t="s">
        <v>3099</v>
      </c>
      <c r="D5253" s="126" t="s">
        <v>5843</v>
      </c>
      <c r="E5253" s="91">
        <v>0</v>
      </c>
      <c r="F5253" s="91">
        <v>1462.01</v>
      </c>
      <c r="G5253" s="92">
        <f t="shared" si="265"/>
        <v>281042.94999999827</v>
      </c>
      <c r="H5253" s="170"/>
      <c r="I5253" s="94">
        <f t="shared" si="266"/>
        <v>1462.01</v>
      </c>
      <c r="J5253" s="115">
        <f t="shared" si="267"/>
        <v>45747</v>
      </c>
      <c r="K5253" s="116" t="s">
        <v>1866</v>
      </c>
    </row>
    <row r="5254" spans="1:11" x14ac:dyDescent="0.15">
      <c r="A5254" s="7" t="s">
        <v>2619</v>
      </c>
      <c r="B5254" s="66">
        <v>45740</v>
      </c>
      <c r="C5254" s="113" t="s">
        <v>3099</v>
      </c>
      <c r="D5254" s="126" t="s">
        <v>5843</v>
      </c>
      <c r="E5254" s="91">
        <v>0</v>
      </c>
      <c r="F5254" s="91">
        <v>1462.01</v>
      </c>
      <c r="G5254" s="92">
        <f t="shared" si="265"/>
        <v>282504.95999999827</v>
      </c>
      <c r="H5254" s="170"/>
      <c r="I5254" s="94">
        <f t="shared" si="266"/>
        <v>1462.01</v>
      </c>
      <c r="J5254" s="115">
        <f t="shared" si="267"/>
        <v>45747</v>
      </c>
      <c r="K5254" s="116" t="s">
        <v>1866</v>
      </c>
    </row>
    <row r="5255" spans="1:11" x14ac:dyDescent="0.15">
      <c r="A5255" s="7" t="s">
        <v>2619</v>
      </c>
      <c r="B5255" s="66">
        <v>45740</v>
      </c>
      <c r="C5255" s="113" t="s">
        <v>3099</v>
      </c>
      <c r="D5255" s="126" t="s">
        <v>5843</v>
      </c>
      <c r="E5255" s="91">
        <v>0</v>
      </c>
      <c r="F5255" s="91">
        <v>1462.01</v>
      </c>
      <c r="G5255" s="92">
        <f t="shared" si="265"/>
        <v>283966.96999999828</v>
      </c>
      <c r="H5255" s="170"/>
      <c r="I5255" s="94">
        <f t="shared" si="266"/>
        <v>1462.01</v>
      </c>
      <c r="J5255" s="115">
        <f t="shared" si="267"/>
        <v>45747</v>
      </c>
      <c r="K5255" s="116" t="s">
        <v>1866</v>
      </c>
    </row>
    <row r="5256" spans="1:11" x14ac:dyDescent="0.15">
      <c r="A5256" s="7" t="s">
        <v>2619</v>
      </c>
      <c r="B5256" s="66">
        <v>45740</v>
      </c>
      <c r="C5256" s="113" t="s">
        <v>3099</v>
      </c>
      <c r="D5256" s="126" t="s">
        <v>5843</v>
      </c>
      <c r="E5256" s="91">
        <v>0</v>
      </c>
      <c r="F5256" s="91">
        <v>1462</v>
      </c>
      <c r="G5256" s="92">
        <f t="shared" si="265"/>
        <v>285428.96999999828</v>
      </c>
      <c r="H5256" s="170"/>
      <c r="I5256" s="94">
        <f t="shared" si="266"/>
        <v>1462</v>
      </c>
      <c r="J5256" s="115">
        <f t="shared" si="267"/>
        <v>45747</v>
      </c>
      <c r="K5256" s="116" t="s">
        <v>1866</v>
      </c>
    </row>
    <row r="5257" spans="1:11" x14ac:dyDescent="0.15">
      <c r="A5257" s="7" t="s">
        <v>2619</v>
      </c>
      <c r="B5257" s="66">
        <v>45740</v>
      </c>
      <c r="C5257" s="113" t="s">
        <v>3099</v>
      </c>
      <c r="D5257" s="126" t="s">
        <v>5843</v>
      </c>
      <c r="E5257" s="91">
        <v>0</v>
      </c>
      <c r="F5257" s="91">
        <v>101.13</v>
      </c>
      <c r="G5257" s="92">
        <f t="shared" si="265"/>
        <v>285530.09999999829</v>
      </c>
      <c r="H5257" s="170"/>
      <c r="I5257" s="94">
        <f t="shared" si="266"/>
        <v>101.13</v>
      </c>
      <c r="J5257" s="115">
        <f t="shared" si="267"/>
        <v>45747</v>
      </c>
      <c r="K5257" s="116" t="s">
        <v>1866</v>
      </c>
    </row>
    <row r="5258" spans="1:11" x14ac:dyDescent="0.15">
      <c r="A5258" s="7" t="s">
        <v>2619</v>
      </c>
      <c r="B5258" s="66">
        <v>45740</v>
      </c>
      <c r="C5258" s="113" t="s">
        <v>3099</v>
      </c>
      <c r="D5258" s="126" t="s">
        <v>5843</v>
      </c>
      <c r="E5258" s="91">
        <v>0</v>
      </c>
      <c r="F5258" s="91">
        <v>1537.99</v>
      </c>
      <c r="G5258" s="92">
        <f t="shared" si="265"/>
        <v>287068.08999999828</v>
      </c>
      <c r="H5258" s="170"/>
      <c r="I5258" s="94">
        <f t="shared" si="266"/>
        <v>1537.99</v>
      </c>
      <c r="J5258" s="115">
        <f t="shared" si="267"/>
        <v>45747</v>
      </c>
      <c r="K5258" s="116" t="s">
        <v>1866</v>
      </c>
    </row>
    <row r="5259" spans="1:11" x14ac:dyDescent="0.15">
      <c r="A5259" s="7" t="s">
        <v>2619</v>
      </c>
      <c r="B5259" s="66">
        <v>45740</v>
      </c>
      <c r="C5259" s="113" t="s">
        <v>3099</v>
      </c>
      <c r="D5259" s="126" t="s">
        <v>5843</v>
      </c>
      <c r="E5259" s="91">
        <v>0</v>
      </c>
      <c r="F5259" s="91">
        <v>1537.99</v>
      </c>
      <c r="G5259" s="92">
        <f t="shared" si="265"/>
        <v>288606.07999999827</v>
      </c>
      <c r="H5259" s="170"/>
      <c r="I5259" s="94">
        <f t="shared" si="266"/>
        <v>1537.99</v>
      </c>
      <c r="J5259" s="115">
        <f t="shared" si="267"/>
        <v>45747</v>
      </c>
      <c r="K5259" s="116" t="s">
        <v>1866</v>
      </c>
    </row>
    <row r="5260" spans="1:11" x14ac:dyDescent="0.15">
      <c r="A5260" s="7" t="s">
        <v>2619</v>
      </c>
      <c r="B5260" s="66">
        <v>45740</v>
      </c>
      <c r="C5260" s="113" t="s">
        <v>3099</v>
      </c>
      <c r="D5260" s="126" t="s">
        <v>5843</v>
      </c>
      <c r="E5260" s="91">
        <v>0</v>
      </c>
      <c r="F5260" s="91">
        <v>1537.99</v>
      </c>
      <c r="G5260" s="92">
        <f t="shared" si="265"/>
        <v>290144.06999999826</v>
      </c>
      <c r="H5260" s="170"/>
      <c r="I5260" s="94">
        <f t="shared" si="266"/>
        <v>1537.99</v>
      </c>
      <c r="J5260" s="115">
        <f t="shared" si="267"/>
        <v>45747</v>
      </c>
      <c r="K5260" s="116" t="s">
        <v>1866</v>
      </c>
    </row>
    <row r="5261" spans="1:11" x14ac:dyDescent="0.15">
      <c r="A5261" s="7" t="s">
        <v>2619</v>
      </c>
      <c r="B5261" s="66">
        <v>45740</v>
      </c>
      <c r="C5261" s="113" t="s">
        <v>3099</v>
      </c>
      <c r="D5261" s="126" t="s">
        <v>5843</v>
      </c>
      <c r="E5261" s="91">
        <v>0</v>
      </c>
      <c r="F5261" s="91">
        <v>1538</v>
      </c>
      <c r="G5261" s="92">
        <f t="shared" si="265"/>
        <v>291682.06999999826</v>
      </c>
      <c r="H5261" s="170"/>
      <c r="I5261" s="94">
        <f t="shared" si="266"/>
        <v>1538</v>
      </c>
      <c r="J5261" s="115">
        <f t="shared" si="267"/>
        <v>45747</v>
      </c>
      <c r="K5261" s="116" t="s">
        <v>1866</v>
      </c>
    </row>
    <row r="5262" spans="1:11" x14ac:dyDescent="0.15">
      <c r="A5262" s="7" t="s">
        <v>2619</v>
      </c>
      <c r="B5262" s="66">
        <v>45740</v>
      </c>
      <c r="C5262" s="113" t="s">
        <v>2056</v>
      </c>
      <c r="D5262" s="126" t="s">
        <v>5844</v>
      </c>
      <c r="E5262" s="91">
        <v>0</v>
      </c>
      <c r="F5262" s="91">
        <v>530</v>
      </c>
      <c r="G5262" s="92">
        <f t="shared" si="265"/>
        <v>292212.06999999826</v>
      </c>
      <c r="H5262" s="170"/>
      <c r="I5262" s="94">
        <f t="shared" si="266"/>
        <v>530</v>
      </c>
      <c r="J5262" s="115">
        <f t="shared" si="267"/>
        <v>45747</v>
      </c>
      <c r="K5262" s="116" t="s">
        <v>1866</v>
      </c>
    </row>
    <row r="5263" spans="1:11" x14ac:dyDescent="0.15">
      <c r="A5263" s="7" t="s">
        <v>2620</v>
      </c>
      <c r="B5263" s="66">
        <v>45740</v>
      </c>
      <c r="C5263" s="113" t="s">
        <v>2197</v>
      </c>
      <c r="D5263" s="126" t="s">
        <v>5845</v>
      </c>
      <c r="E5263" s="91">
        <v>0</v>
      </c>
      <c r="F5263" s="91">
        <v>63.24</v>
      </c>
      <c r="G5263" s="92">
        <f t="shared" si="265"/>
        <v>292275.30999999825</v>
      </c>
      <c r="H5263" s="170"/>
      <c r="I5263" s="94">
        <f t="shared" si="266"/>
        <v>63.24</v>
      </c>
      <c r="J5263" s="115">
        <f t="shared" si="267"/>
        <v>45747</v>
      </c>
      <c r="K5263" s="116" t="s">
        <v>2175</v>
      </c>
    </row>
    <row r="5264" spans="1:11" x14ac:dyDescent="0.15">
      <c r="A5264" s="7" t="s">
        <v>2624</v>
      </c>
      <c r="B5264" s="66">
        <v>45741</v>
      </c>
      <c r="C5264" s="113" t="s">
        <v>1916</v>
      </c>
      <c r="D5264" s="126"/>
      <c r="E5264" s="91">
        <v>0</v>
      </c>
      <c r="F5264" s="91">
        <v>180.26</v>
      </c>
      <c r="G5264" s="92">
        <f t="shared" si="265"/>
        <v>292455.56999999826</v>
      </c>
      <c r="H5264" s="170"/>
      <c r="I5264" s="94">
        <f t="shared" si="266"/>
        <v>180.26</v>
      </c>
      <c r="J5264" s="115">
        <f t="shared" si="267"/>
        <v>45747</v>
      </c>
      <c r="K5264" s="116" t="s">
        <v>737</v>
      </c>
    </row>
    <row r="5265" spans="1:11" x14ac:dyDescent="0.15">
      <c r="A5265" s="7" t="s">
        <v>2624</v>
      </c>
      <c r="B5265" s="66">
        <v>45741</v>
      </c>
      <c r="C5265" s="113" t="s">
        <v>1916</v>
      </c>
      <c r="D5265" s="126"/>
      <c r="E5265" s="91">
        <v>0</v>
      </c>
      <c r="F5265" s="91">
        <v>10000</v>
      </c>
      <c r="G5265" s="92">
        <f t="shared" si="265"/>
        <v>302455.56999999826</v>
      </c>
      <c r="H5265" s="170"/>
      <c r="I5265" s="94">
        <f t="shared" si="266"/>
        <v>10000</v>
      </c>
      <c r="J5265" s="115">
        <f t="shared" si="267"/>
        <v>45747</v>
      </c>
      <c r="K5265" s="116" t="s">
        <v>737</v>
      </c>
    </row>
    <row r="5266" spans="1:11" x14ac:dyDescent="0.15">
      <c r="A5266" s="7" t="s">
        <v>2620</v>
      </c>
      <c r="B5266" s="66">
        <v>45741</v>
      </c>
      <c r="C5266" s="113" t="s">
        <v>2104</v>
      </c>
      <c r="D5266" s="126" t="s">
        <v>5846</v>
      </c>
      <c r="E5266" s="91">
        <v>0</v>
      </c>
      <c r="F5266" s="91">
        <v>7311.8</v>
      </c>
      <c r="G5266" s="92">
        <f t="shared" si="265"/>
        <v>309767.36999999825</v>
      </c>
      <c r="H5266" s="170"/>
      <c r="I5266" s="94">
        <f t="shared" si="266"/>
        <v>7311.8</v>
      </c>
      <c r="J5266" s="115">
        <f t="shared" si="267"/>
        <v>45747</v>
      </c>
      <c r="K5266" s="116" t="s">
        <v>2175</v>
      </c>
    </row>
    <row r="5267" spans="1:11" x14ac:dyDescent="0.15">
      <c r="A5267" s="7" t="s">
        <v>2620</v>
      </c>
      <c r="B5267" s="66">
        <v>45741</v>
      </c>
      <c r="C5267" s="113" t="s">
        <v>2087</v>
      </c>
      <c r="D5267" s="126" t="s">
        <v>5847</v>
      </c>
      <c r="E5267" s="91">
        <v>0</v>
      </c>
      <c r="F5267" s="91">
        <v>9672.77</v>
      </c>
      <c r="G5267" s="92">
        <f t="shared" si="265"/>
        <v>319440.13999999827</v>
      </c>
      <c r="H5267" s="170"/>
      <c r="I5267" s="94">
        <f t="shared" si="266"/>
        <v>9672.77</v>
      </c>
      <c r="J5267" s="115">
        <f t="shared" si="267"/>
        <v>45747</v>
      </c>
      <c r="K5267" s="116" t="s">
        <v>2175</v>
      </c>
    </row>
    <row r="5268" spans="1:11" x14ac:dyDescent="0.15">
      <c r="A5268" s="7" t="s">
        <v>2619</v>
      </c>
      <c r="B5268" s="66">
        <v>45741</v>
      </c>
      <c r="C5268" s="113" t="s">
        <v>1916</v>
      </c>
      <c r="D5268" s="126"/>
      <c r="E5268" s="91">
        <v>180.26</v>
      </c>
      <c r="F5268" s="91">
        <v>0</v>
      </c>
      <c r="G5268" s="92">
        <f t="shared" si="265"/>
        <v>319259.87999999826</v>
      </c>
      <c r="H5268" s="170"/>
      <c r="I5268" s="94">
        <f t="shared" si="266"/>
        <v>-180.26</v>
      </c>
      <c r="J5268" s="115">
        <f t="shared" si="267"/>
        <v>45747</v>
      </c>
      <c r="K5268" s="116" t="s">
        <v>737</v>
      </c>
    </row>
    <row r="5269" spans="1:11" x14ac:dyDescent="0.15">
      <c r="A5269" s="7" t="s">
        <v>2619</v>
      </c>
      <c r="B5269" s="66">
        <v>45741</v>
      </c>
      <c r="C5269" s="113" t="s">
        <v>1916</v>
      </c>
      <c r="D5269" s="126"/>
      <c r="E5269" s="91">
        <v>10000</v>
      </c>
      <c r="F5269" s="91">
        <v>0</v>
      </c>
      <c r="G5269" s="92">
        <f t="shared" si="265"/>
        <v>309259.87999999826</v>
      </c>
      <c r="H5269" s="170"/>
      <c r="I5269" s="94">
        <f t="shared" si="266"/>
        <v>-10000</v>
      </c>
      <c r="J5269" s="115">
        <f t="shared" si="267"/>
        <v>45747</v>
      </c>
      <c r="K5269" s="116" t="s">
        <v>737</v>
      </c>
    </row>
    <row r="5270" spans="1:11" x14ac:dyDescent="0.15">
      <c r="A5270" s="7" t="s">
        <v>2619</v>
      </c>
      <c r="B5270" s="66">
        <v>45741</v>
      </c>
      <c r="C5270" s="113" t="s">
        <v>1892</v>
      </c>
      <c r="D5270" s="126" t="s">
        <v>5848</v>
      </c>
      <c r="E5270" s="91">
        <v>211.47</v>
      </c>
      <c r="F5270" s="91">
        <v>0</v>
      </c>
      <c r="G5270" s="92">
        <f t="shared" ref="G5270:G5333" si="268">G5269+F5270-E5270</f>
        <v>309048.40999999829</v>
      </c>
      <c r="H5270" s="170"/>
      <c r="I5270" s="94">
        <f t="shared" ref="I5270:I5333" si="269">-E5270+F5270</f>
        <v>-211.47</v>
      </c>
      <c r="J5270" s="115">
        <f t="shared" ref="J5270:J5333" si="270">EOMONTH(B5270,0)</f>
        <v>45747</v>
      </c>
      <c r="K5270" s="116" t="s">
        <v>1878</v>
      </c>
    </row>
    <row r="5271" spans="1:11" x14ac:dyDescent="0.15">
      <c r="A5271" s="7" t="s">
        <v>2619</v>
      </c>
      <c r="B5271" s="66">
        <v>45741</v>
      </c>
      <c r="C5271" s="113" t="s">
        <v>2087</v>
      </c>
      <c r="D5271" s="126" t="s">
        <v>5849</v>
      </c>
      <c r="E5271" s="91">
        <v>0</v>
      </c>
      <c r="F5271" s="91">
        <v>49500</v>
      </c>
      <c r="G5271" s="92">
        <f t="shared" si="268"/>
        <v>358548.40999999829</v>
      </c>
      <c r="H5271" s="170"/>
      <c r="I5271" s="94">
        <f t="shared" si="269"/>
        <v>49500</v>
      </c>
      <c r="J5271" s="115">
        <f t="shared" si="270"/>
        <v>45747</v>
      </c>
      <c r="K5271" s="116" t="s">
        <v>1866</v>
      </c>
    </row>
    <row r="5272" spans="1:11" x14ac:dyDescent="0.15">
      <c r="A5272" s="7" t="s">
        <v>2619</v>
      </c>
      <c r="B5272" s="66">
        <v>45742</v>
      </c>
      <c r="C5272" s="113" t="s">
        <v>2084</v>
      </c>
      <c r="D5272" s="126" t="s">
        <v>5850</v>
      </c>
      <c r="E5272" s="91">
        <v>0</v>
      </c>
      <c r="F5272" s="91">
        <v>3000</v>
      </c>
      <c r="G5272" s="92">
        <f t="shared" si="268"/>
        <v>361548.40999999829</v>
      </c>
      <c r="H5272" s="170"/>
      <c r="I5272" s="94">
        <f t="shared" si="269"/>
        <v>3000</v>
      </c>
      <c r="J5272" s="115">
        <f t="shared" si="270"/>
        <v>45747</v>
      </c>
      <c r="K5272" s="116" t="s">
        <v>1866</v>
      </c>
    </row>
    <row r="5273" spans="1:11" x14ac:dyDescent="0.15">
      <c r="A5273" s="7" t="s">
        <v>2619</v>
      </c>
      <c r="B5273" s="66">
        <v>45742</v>
      </c>
      <c r="C5273" s="113" t="s">
        <v>3406</v>
      </c>
      <c r="D5273" s="126" t="s">
        <v>5851</v>
      </c>
      <c r="E5273" s="91">
        <v>24168.15</v>
      </c>
      <c r="F5273" s="91">
        <v>0</v>
      </c>
      <c r="G5273" s="92">
        <f t="shared" si="268"/>
        <v>337380.25999999826</v>
      </c>
      <c r="H5273" s="170"/>
      <c r="I5273" s="94">
        <f t="shared" si="269"/>
        <v>-24168.15</v>
      </c>
      <c r="J5273" s="115">
        <f t="shared" si="270"/>
        <v>45747</v>
      </c>
      <c r="K5273" s="116" t="s">
        <v>1877</v>
      </c>
    </row>
    <row r="5274" spans="1:11" x14ac:dyDescent="0.15">
      <c r="A5274" s="7" t="s">
        <v>2619</v>
      </c>
      <c r="B5274" s="66">
        <v>45742</v>
      </c>
      <c r="C5274" s="113" t="s">
        <v>1870</v>
      </c>
      <c r="D5274" s="126"/>
      <c r="E5274" s="91">
        <v>175500</v>
      </c>
      <c r="F5274" s="91">
        <v>0</v>
      </c>
      <c r="G5274" s="92">
        <f t="shared" si="268"/>
        <v>161880.25999999826</v>
      </c>
      <c r="H5274" s="170"/>
      <c r="I5274" s="94">
        <f t="shared" si="269"/>
        <v>-175500</v>
      </c>
      <c r="J5274" s="115">
        <f t="shared" si="270"/>
        <v>45747</v>
      </c>
      <c r="K5274" s="116" t="s">
        <v>1866</v>
      </c>
    </row>
    <row r="5275" spans="1:11" x14ac:dyDescent="0.15">
      <c r="A5275" s="7" t="s">
        <v>2619</v>
      </c>
      <c r="B5275" s="66">
        <v>45742</v>
      </c>
      <c r="C5275" s="113" t="s">
        <v>1870</v>
      </c>
      <c r="D5275" s="126"/>
      <c r="E5275" s="91">
        <v>0</v>
      </c>
      <c r="F5275" s="91">
        <v>175500</v>
      </c>
      <c r="G5275" s="92">
        <f t="shared" si="268"/>
        <v>337380.25999999826</v>
      </c>
      <c r="H5275" s="170"/>
      <c r="I5275" s="94">
        <f t="shared" si="269"/>
        <v>175500</v>
      </c>
      <c r="J5275" s="115">
        <f t="shared" si="270"/>
        <v>45747</v>
      </c>
      <c r="K5275" s="116" t="s">
        <v>1866</v>
      </c>
    </row>
    <row r="5276" spans="1:11" x14ac:dyDescent="0.15">
      <c r="A5276" s="7" t="s">
        <v>2619</v>
      </c>
      <c r="B5276" s="66">
        <v>45742</v>
      </c>
      <c r="C5276" s="113" t="s">
        <v>1870</v>
      </c>
      <c r="D5276" s="126"/>
      <c r="E5276" s="91">
        <v>101040.05</v>
      </c>
      <c r="F5276" s="91">
        <v>0</v>
      </c>
      <c r="G5276" s="92">
        <f t="shared" si="268"/>
        <v>236340.20999999827</v>
      </c>
      <c r="H5276" s="170"/>
      <c r="I5276" s="94">
        <f t="shared" si="269"/>
        <v>-101040.05</v>
      </c>
      <c r="J5276" s="115">
        <f t="shared" si="270"/>
        <v>45747</v>
      </c>
      <c r="K5276" s="116" t="s">
        <v>1866</v>
      </c>
    </row>
    <row r="5277" spans="1:11" x14ac:dyDescent="0.15">
      <c r="A5277" s="7" t="s">
        <v>2619</v>
      </c>
      <c r="B5277" s="66">
        <v>45742</v>
      </c>
      <c r="C5277" s="113" t="s">
        <v>1870</v>
      </c>
      <c r="D5277" s="126"/>
      <c r="E5277" s="91">
        <v>0</v>
      </c>
      <c r="F5277" s="91">
        <v>101040.05</v>
      </c>
      <c r="G5277" s="92">
        <f t="shared" si="268"/>
        <v>337380.25999999826</v>
      </c>
      <c r="H5277" s="170"/>
      <c r="I5277" s="94">
        <f t="shared" si="269"/>
        <v>101040.05</v>
      </c>
      <c r="J5277" s="115">
        <f t="shared" si="270"/>
        <v>45747</v>
      </c>
      <c r="K5277" s="116" t="s">
        <v>1866</v>
      </c>
    </row>
    <row r="5278" spans="1:11" x14ac:dyDescent="0.15">
      <c r="A5278" s="7" t="s">
        <v>2624</v>
      </c>
      <c r="B5278" s="66">
        <v>45742</v>
      </c>
      <c r="C5278" s="113" t="s">
        <v>2144</v>
      </c>
      <c r="D5278" s="126" t="s">
        <v>5852</v>
      </c>
      <c r="E5278" s="91">
        <v>13164</v>
      </c>
      <c r="F5278" s="91">
        <v>0</v>
      </c>
      <c r="G5278" s="92">
        <f t="shared" si="268"/>
        <v>324216.25999999826</v>
      </c>
      <c r="H5278" s="170"/>
      <c r="I5278" s="94">
        <f t="shared" si="269"/>
        <v>-13164</v>
      </c>
      <c r="J5278" s="115">
        <f t="shared" si="270"/>
        <v>45747</v>
      </c>
      <c r="K5278" s="116" t="s">
        <v>1877</v>
      </c>
    </row>
    <row r="5279" spans="1:11" x14ac:dyDescent="0.15">
      <c r="A5279" s="7" t="s">
        <v>2620</v>
      </c>
      <c r="B5279" s="66">
        <v>45742</v>
      </c>
      <c r="C5279" s="113" t="s">
        <v>2091</v>
      </c>
      <c r="D5279" s="126" t="s">
        <v>5853</v>
      </c>
      <c r="E5279" s="91">
        <v>0</v>
      </c>
      <c r="F5279" s="91">
        <v>3541.66</v>
      </c>
      <c r="G5279" s="92">
        <f t="shared" si="268"/>
        <v>327757.91999999824</v>
      </c>
      <c r="H5279" s="170"/>
      <c r="I5279" s="94">
        <f t="shared" si="269"/>
        <v>3541.66</v>
      </c>
      <c r="J5279" s="115">
        <f t="shared" si="270"/>
        <v>45747</v>
      </c>
      <c r="K5279" s="116" t="s">
        <v>2175</v>
      </c>
    </row>
    <row r="5280" spans="1:11" x14ac:dyDescent="0.15">
      <c r="A5280" s="7" t="s">
        <v>2620</v>
      </c>
      <c r="B5280" s="66">
        <v>45742</v>
      </c>
      <c r="C5280" s="113" t="s">
        <v>2119</v>
      </c>
      <c r="D5280" s="126" t="s">
        <v>5854</v>
      </c>
      <c r="E5280" s="91">
        <v>0</v>
      </c>
      <c r="F5280" s="91">
        <v>4614.54</v>
      </c>
      <c r="G5280" s="92">
        <f t="shared" si="268"/>
        <v>332372.45999999822</v>
      </c>
      <c r="H5280" s="170"/>
      <c r="I5280" s="94">
        <f t="shared" si="269"/>
        <v>4614.54</v>
      </c>
      <c r="J5280" s="115">
        <f t="shared" si="270"/>
        <v>45747</v>
      </c>
      <c r="K5280" s="116" t="s">
        <v>2175</v>
      </c>
    </row>
    <row r="5281" spans="1:11" x14ac:dyDescent="0.15">
      <c r="A5281" s="7" t="s">
        <v>2620</v>
      </c>
      <c r="B5281" s="66">
        <v>45742</v>
      </c>
      <c r="C5281" s="113" t="s">
        <v>2098</v>
      </c>
      <c r="D5281" s="126" t="s">
        <v>5855</v>
      </c>
      <c r="E5281" s="91">
        <v>0</v>
      </c>
      <c r="F5281" s="91">
        <v>2570.56</v>
      </c>
      <c r="G5281" s="92">
        <f t="shared" si="268"/>
        <v>334943.01999999821</v>
      </c>
      <c r="H5281" s="170"/>
      <c r="I5281" s="94">
        <f t="shared" si="269"/>
        <v>2570.56</v>
      </c>
      <c r="J5281" s="115">
        <f t="shared" si="270"/>
        <v>45747</v>
      </c>
      <c r="K5281" s="116" t="s">
        <v>2175</v>
      </c>
    </row>
    <row r="5282" spans="1:11" x14ac:dyDescent="0.15">
      <c r="A5282" s="7" t="s">
        <v>2620</v>
      </c>
      <c r="B5282" s="66">
        <v>45742</v>
      </c>
      <c r="C5282" s="113" t="s">
        <v>2084</v>
      </c>
      <c r="D5282" s="126" t="s">
        <v>5856</v>
      </c>
      <c r="E5282" s="91">
        <v>0</v>
      </c>
      <c r="F5282" s="91">
        <v>3370.28</v>
      </c>
      <c r="G5282" s="92">
        <f t="shared" si="268"/>
        <v>338313.29999999824</v>
      </c>
      <c r="H5282" s="170"/>
      <c r="I5282" s="94">
        <f t="shared" si="269"/>
        <v>3370.28</v>
      </c>
      <c r="J5282" s="115">
        <f t="shared" si="270"/>
        <v>45747</v>
      </c>
      <c r="K5282" s="116" t="s">
        <v>2175</v>
      </c>
    </row>
    <row r="5283" spans="1:11" x14ac:dyDescent="0.15">
      <c r="A5283" s="7" t="s">
        <v>2620</v>
      </c>
      <c r="B5283" s="66">
        <v>45742</v>
      </c>
      <c r="C5283" s="113" t="s">
        <v>2173</v>
      </c>
      <c r="D5283" s="126" t="s">
        <v>5857</v>
      </c>
      <c r="E5283" s="91">
        <v>0</v>
      </c>
      <c r="F5283" s="91">
        <v>3541.66</v>
      </c>
      <c r="G5283" s="92">
        <f t="shared" si="268"/>
        <v>341854.95999999822</v>
      </c>
      <c r="H5283" s="170"/>
      <c r="I5283" s="94">
        <f t="shared" si="269"/>
        <v>3541.66</v>
      </c>
      <c r="J5283" s="115">
        <f t="shared" si="270"/>
        <v>45747</v>
      </c>
      <c r="K5283" s="116" t="s">
        <v>2175</v>
      </c>
    </row>
    <row r="5284" spans="1:11" x14ac:dyDescent="0.15">
      <c r="A5284" s="7" t="s">
        <v>2620</v>
      </c>
      <c r="B5284" s="66">
        <v>45742</v>
      </c>
      <c r="C5284" s="113" t="s">
        <v>3406</v>
      </c>
      <c r="D5284" s="126" t="s">
        <v>5858</v>
      </c>
      <c r="E5284" s="91">
        <v>175500</v>
      </c>
      <c r="F5284" s="91">
        <v>0</v>
      </c>
      <c r="G5284" s="92">
        <f t="shared" si="268"/>
        <v>166354.95999999822</v>
      </c>
      <c r="H5284" s="170"/>
      <c r="I5284" s="94">
        <f t="shared" si="269"/>
        <v>-175500</v>
      </c>
      <c r="J5284" s="115">
        <f t="shared" si="270"/>
        <v>45747</v>
      </c>
      <c r="K5284" s="116" t="s">
        <v>1870</v>
      </c>
    </row>
    <row r="5285" spans="1:11" x14ac:dyDescent="0.15">
      <c r="A5285" s="7" t="s">
        <v>2620</v>
      </c>
      <c r="B5285" s="66">
        <v>45742</v>
      </c>
      <c r="C5285" s="113" t="s">
        <v>3005</v>
      </c>
      <c r="D5285" s="126" t="s">
        <v>5859</v>
      </c>
      <c r="E5285" s="91">
        <v>0</v>
      </c>
      <c r="F5285" s="91">
        <v>175500</v>
      </c>
      <c r="G5285" s="92">
        <f t="shared" si="268"/>
        <v>341854.95999999822</v>
      </c>
      <c r="H5285" s="170"/>
      <c r="I5285" s="94">
        <f t="shared" si="269"/>
        <v>175500</v>
      </c>
      <c r="J5285" s="115">
        <f t="shared" si="270"/>
        <v>45747</v>
      </c>
      <c r="K5285" s="116" t="s">
        <v>1870</v>
      </c>
    </row>
    <row r="5286" spans="1:11" x14ac:dyDescent="0.15">
      <c r="A5286" s="7" t="s">
        <v>2620</v>
      </c>
      <c r="B5286" s="66">
        <v>45742</v>
      </c>
      <c r="C5286" s="113" t="s">
        <v>3406</v>
      </c>
      <c r="D5286" s="126" t="s">
        <v>5860</v>
      </c>
      <c r="E5286" s="91">
        <v>0</v>
      </c>
      <c r="F5286" s="91">
        <v>24168.15</v>
      </c>
      <c r="G5286" s="92">
        <f t="shared" si="268"/>
        <v>366023.10999999824</v>
      </c>
      <c r="H5286" s="170"/>
      <c r="I5286" s="94">
        <f t="shared" si="269"/>
        <v>24168.15</v>
      </c>
      <c r="J5286" s="115">
        <f t="shared" si="270"/>
        <v>45747</v>
      </c>
      <c r="K5286" s="116" t="s">
        <v>2175</v>
      </c>
    </row>
    <row r="5287" spans="1:11" x14ac:dyDescent="0.15">
      <c r="A5287" s="7" t="s">
        <v>2620</v>
      </c>
      <c r="B5287" s="66">
        <v>45742</v>
      </c>
      <c r="C5287" s="113" t="s">
        <v>3562</v>
      </c>
      <c r="D5287" s="126" t="s">
        <v>5861</v>
      </c>
      <c r="E5287" s="91">
        <v>484.02</v>
      </c>
      <c r="F5287" s="91">
        <v>0</v>
      </c>
      <c r="G5287" s="92">
        <f t="shared" si="268"/>
        <v>365539.08999999822</v>
      </c>
      <c r="H5287" s="170"/>
      <c r="I5287" s="94">
        <f t="shared" si="269"/>
        <v>-484.02</v>
      </c>
      <c r="J5287" s="115">
        <f t="shared" si="270"/>
        <v>45747</v>
      </c>
      <c r="K5287" s="116" t="s">
        <v>1880</v>
      </c>
    </row>
    <row r="5288" spans="1:11" x14ac:dyDescent="0.15">
      <c r="A5288" s="7" t="s">
        <v>2620</v>
      </c>
      <c r="B5288" s="66">
        <v>45742</v>
      </c>
      <c r="C5288" s="113" t="s">
        <v>5688</v>
      </c>
      <c r="D5288" s="126" t="s">
        <v>5862</v>
      </c>
      <c r="E5288" s="91">
        <v>48336.3</v>
      </c>
      <c r="F5288" s="91">
        <v>0</v>
      </c>
      <c r="G5288" s="92">
        <f t="shared" si="268"/>
        <v>317202.78999999823</v>
      </c>
      <c r="H5288" s="170"/>
      <c r="I5288" s="94">
        <f t="shared" si="269"/>
        <v>-48336.3</v>
      </c>
      <c r="J5288" s="115">
        <f t="shared" si="270"/>
        <v>45747</v>
      </c>
      <c r="K5288" s="116" t="s">
        <v>1877</v>
      </c>
    </row>
    <row r="5289" spans="1:11" x14ac:dyDescent="0.15">
      <c r="A5289" s="7" t="s">
        <v>2620</v>
      </c>
      <c r="B5289" s="66">
        <v>45742</v>
      </c>
      <c r="C5289" s="113" t="s">
        <v>1912</v>
      </c>
      <c r="D5289" s="126" t="s">
        <v>5863</v>
      </c>
      <c r="E5289" s="91">
        <v>2362.61</v>
      </c>
      <c r="F5289" s="91">
        <v>0</v>
      </c>
      <c r="G5289" s="92">
        <f t="shared" si="268"/>
        <v>314840.17999999825</v>
      </c>
      <c r="H5289" s="170"/>
      <c r="I5289" s="94">
        <f t="shared" si="269"/>
        <v>-2362.61</v>
      </c>
      <c r="J5289" s="115">
        <f t="shared" si="270"/>
        <v>45747</v>
      </c>
      <c r="K5289" s="116" t="s">
        <v>1873</v>
      </c>
    </row>
    <row r="5290" spans="1:11" x14ac:dyDescent="0.15">
      <c r="A5290" s="7" t="s">
        <v>2620</v>
      </c>
      <c r="B5290" s="66">
        <v>45742</v>
      </c>
      <c r="C5290" s="113" t="s">
        <v>1912</v>
      </c>
      <c r="D5290" s="126" t="s">
        <v>5864</v>
      </c>
      <c r="E5290" s="91">
        <v>180</v>
      </c>
      <c r="F5290" s="91">
        <v>0</v>
      </c>
      <c r="G5290" s="92">
        <f t="shared" si="268"/>
        <v>314660.17999999825</v>
      </c>
      <c r="H5290" s="170"/>
      <c r="I5290" s="94">
        <f t="shared" si="269"/>
        <v>-180</v>
      </c>
      <c r="J5290" s="115">
        <f t="shared" si="270"/>
        <v>45747</v>
      </c>
      <c r="K5290" s="116" t="s">
        <v>1877</v>
      </c>
    </row>
    <row r="5291" spans="1:11" x14ac:dyDescent="0.15">
      <c r="A5291" s="7" t="s">
        <v>2620</v>
      </c>
      <c r="B5291" s="66">
        <v>45742</v>
      </c>
      <c r="C5291" s="113" t="s">
        <v>1912</v>
      </c>
      <c r="D5291" s="126" t="s">
        <v>5865</v>
      </c>
      <c r="E5291" s="91">
        <v>5835.46</v>
      </c>
      <c r="F5291" s="91">
        <v>0</v>
      </c>
      <c r="G5291" s="92">
        <f t="shared" si="268"/>
        <v>308824.71999999823</v>
      </c>
      <c r="H5291" s="170"/>
      <c r="I5291" s="94">
        <f t="shared" si="269"/>
        <v>-5835.46</v>
      </c>
      <c r="J5291" s="115">
        <f t="shared" si="270"/>
        <v>45747</v>
      </c>
      <c r="K5291" s="116" t="s">
        <v>1874</v>
      </c>
    </row>
    <row r="5292" spans="1:11" x14ac:dyDescent="0.15">
      <c r="A5292" s="7" t="s">
        <v>2620</v>
      </c>
      <c r="B5292" s="66">
        <v>45742</v>
      </c>
      <c r="C5292" s="113" t="s">
        <v>1912</v>
      </c>
      <c r="D5292" s="126" t="s">
        <v>5866</v>
      </c>
      <c r="E5292" s="91">
        <v>600</v>
      </c>
      <c r="F5292" s="91">
        <v>0</v>
      </c>
      <c r="G5292" s="92">
        <f t="shared" si="268"/>
        <v>308224.71999999823</v>
      </c>
      <c r="H5292" s="170"/>
      <c r="I5292" s="94">
        <f t="shared" si="269"/>
        <v>-600</v>
      </c>
      <c r="J5292" s="115">
        <f t="shared" si="270"/>
        <v>45747</v>
      </c>
      <c r="K5292" s="116" t="s">
        <v>1874</v>
      </c>
    </row>
    <row r="5293" spans="1:11" x14ac:dyDescent="0.15">
      <c r="A5293" s="7" t="s">
        <v>2620</v>
      </c>
      <c r="B5293" s="66">
        <v>45742</v>
      </c>
      <c r="C5293" s="113" t="s">
        <v>1912</v>
      </c>
      <c r="D5293" s="126" t="s">
        <v>5867</v>
      </c>
      <c r="E5293" s="91">
        <v>22900</v>
      </c>
      <c r="F5293" s="91">
        <v>0</v>
      </c>
      <c r="G5293" s="92">
        <f t="shared" si="268"/>
        <v>285324.71999999823</v>
      </c>
      <c r="H5293" s="170"/>
      <c r="I5293" s="94">
        <f t="shared" si="269"/>
        <v>-22900</v>
      </c>
      <c r="J5293" s="115">
        <f t="shared" si="270"/>
        <v>45747</v>
      </c>
      <c r="K5293" s="116" t="s">
        <v>1872</v>
      </c>
    </row>
    <row r="5294" spans="1:11" x14ac:dyDescent="0.15">
      <c r="A5294" s="7" t="s">
        <v>2620</v>
      </c>
      <c r="B5294" s="66">
        <v>45742</v>
      </c>
      <c r="C5294" s="113" t="s">
        <v>3562</v>
      </c>
      <c r="D5294" s="126" t="s">
        <v>5868</v>
      </c>
      <c r="E5294" s="91">
        <v>484.02</v>
      </c>
      <c r="F5294" s="91">
        <v>0</v>
      </c>
      <c r="G5294" s="92">
        <f t="shared" si="268"/>
        <v>284840.69999999821</v>
      </c>
      <c r="H5294" s="170"/>
      <c r="I5294" s="94">
        <f t="shared" si="269"/>
        <v>-484.02</v>
      </c>
      <c r="J5294" s="115">
        <f t="shared" si="270"/>
        <v>45747</v>
      </c>
      <c r="K5294" s="116" t="s">
        <v>1880</v>
      </c>
    </row>
    <row r="5295" spans="1:11" x14ac:dyDescent="0.15">
      <c r="A5295" s="7" t="s">
        <v>2620</v>
      </c>
      <c r="B5295" s="66">
        <v>45742</v>
      </c>
      <c r="C5295" s="113" t="s">
        <v>3005</v>
      </c>
      <c r="D5295" s="126" t="s">
        <v>5859</v>
      </c>
      <c r="E5295" s="91">
        <v>0</v>
      </c>
      <c r="F5295" s="91">
        <v>101040.05</v>
      </c>
      <c r="G5295" s="92">
        <f t="shared" si="268"/>
        <v>385880.7499999982</v>
      </c>
      <c r="H5295" s="170"/>
      <c r="I5295" s="94">
        <f t="shared" si="269"/>
        <v>101040.05</v>
      </c>
      <c r="J5295" s="115">
        <f t="shared" si="270"/>
        <v>45747</v>
      </c>
      <c r="K5295" s="116" t="s">
        <v>1870</v>
      </c>
    </row>
    <row r="5296" spans="1:11" x14ac:dyDescent="0.15">
      <c r="A5296" s="7" t="s">
        <v>2620</v>
      </c>
      <c r="B5296" s="66">
        <v>45742</v>
      </c>
      <c r="C5296" s="113" t="s">
        <v>3406</v>
      </c>
      <c r="D5296" s="126" t="s">
        <v>3552</v>
      </c>
      <c r="E5296" s="91">
        <v>101040.05</v>
      </c>
      <c r="F5296" s="91">
        <v>0</v>
      </c>
      <c r="G5296" s="92">
        <f t="shared" si="268"/>
        <v>284840.69999999821</v>
      </c>
      <c r="H5296" s="170"/>
      <c r="I5296" s="94">
        <f t="shared" si="269"/>
        <v>-101040.05</v>
      </c>
      <c r="J5296" s="115">
        <f t="shared" si="270"/>
        <v>45747</v>
      </c>
      <c r="K5296" s="116" t="s">
        <v>1870</v>
      </c>
    </row>
    <row r="5297" spans="1:11" x14ac:dyDescent="0.15">
      <c r="A5297" s="7" t="s">
        <v>2622</v>
      </c>
      <c r="B5297" s="66">
        <v>45743</v>
      </c>
      <c r="C5297" s="113" t="s">
        <v>5869</v>
      </c>
      <c r="D5297" s="126"/>
      <c r="E5297" s="91">
        <v>0</v>
      </c>
      <c r="F5297" s="91">
        <v>1200</v>
      </c>
      <c r="G5297" s="92">
        <f t="shared" si="268"/>
        <v>286040.69999999821</v>
      </c>
      <c r="H5297" s="170"/>
      <c r="I5297" s="94">
        <f t="shared" si="269"/>
        <v>1200</v>
      </c>
      <c r="J5297" s="115">
        <f t="shared" si="270"/>
        <v>45747</v>
      </c>
      <c r="K5297" s="116" t="s">
        <v>1866</v>
      </c>
    </row>
    <row r="5298" spans="1:11" x14ac:dyDescent="0.15">
      <c r="A5298" s="7" t="s">
        <v>2622</v>
      </c>
      <c r="B5298" s="66">
        <v>45743</v>
      </c>
      <c r="C5298" s="113" t="s">
        <v>2645</v>
      </c>
      <c r="D5298" s="126" t="s">
        <v>5870</v>
      </c>
      <c r="E5298" s="91">
        <v>0</v>
      </c>
      <c r="F5298" s="91">
        <v>6000</v>
      </c>
      <c r="G5298" s="92">
        <f t="shared" si="268"/>
        <v>292040.69999999821</v>
      </c>
      <c r="H5298" s="170"/>
      <c r="I5298" s="94">
        <f t="shared" si="269"/>
        <v>6000</v>
      </c>
      <c r="J5298" s="115">
        <f t="shared" si="270"/>
        <v>45747</v>
      </c>
      <c r="K5298" s="116" t="s">
        <v>1866</v>
      </c>
    </row>
    <row r="5299" spans="1:11" x14ac:dyDescent="0.15">
      <c r="A5299" s="7" t="s">
        <v>2619</v>
      </c>
      <c r="B5299" s="66">
        <v>45743</v>
      </c>
      <c r="C5299" s="113" t="s">
        <v>4024</v>
      </c>
      <c r="D5299" s="126" t="s">
        <v>5871</v>
      </c>
      <c r="E5299" s="91">
        <v>0</v>
      </c>
      <c r="F5299" s="91">
        <v>192</v>
      </c>
      <c r="G5299" s="92">
        <f t="shared" si="268"/>
        <v>292232.69999999821</v>
      </c>
      <c r="H5299" s="170"/>
      <c r="I5299" s="94">
        <f t="shared" si="269"/>
        <v>192</v>
      </c>
      <c r="J5299" s="115">
        <f t="shared" si="270"/>
        <v>45747</v>
      </c>
      <c r="K5299" s="116" t="s">
        <v>1866</v>
      </c>
    </row>
    <row r="5300" spans="1:11" x14ac:dyDescent="0.15">
      <c r="A5300" s="7" t="s">
        <v>2619</v>
      </c>
      <c r="B5300" s="66">
        <v>45743</v>
      </c>
      <c r="C5300" s="113" t="s">
        <v>2058</v>
      </c>
      <c r="D5300" s="126" t="s">
        <v>5872</v>
      </c>
      <c r="E5300" s="91">
        <v>0</v>
      </c>
      <c r="F5300" s="91">
        <v>2550</v>
      </c>
      <c r="G5300" s="92">
        <f t="shared" si="268"/>
        <v>294782.69999999821</v>
      </c>
      <c r="H5300" s="170"/>
      <c r="I5300" s="94">
        <f t="shared" si="269"/>
        <v>2550</v>
      </c>
      <c r="J5300" s="115">
        <f t="shared" si="270"/>
        <v>45747</v>
      </c>
      <c r="K5300" s="116" t="s">
        <v>1866</v>
      </c>
    </row>
    <row r="5301" spans="1:11" x14ac:dyDescent="0.15">
      <c r="A5301" s="7" t="s">
        <v>2619</v>
      </c>
      <c r="B5301" s="66">
        <v>45743</v>
      </c>
      <c r="C5301" s="113" t="s">
        <v>4569</v>
      </c>
      <c r="D5301" s="126" t="s">
        <v>5873</v>
      </c>
      <c r="E5301" s="91">
        <v>5640</v>
      </c>
      <c r="F5301" s="91">
        <v>0</v>
      </c>
      <c r="G5301" s="92">
        <f t="shared" si="268"/>
        <v>289142.69999999821</v>
      </c>
      <c r="H5301" s="170"/>
      <c r="I5301" s="94">
        <f t="shared" si="269"/>
        <v>-5640</v>
      </c>
      <c r="J5301" s="115">
        <f t="shared" si="270"/>
        <v>45747</v>
      </c>
      <c r="K5301" s="116" t="s">
        <v>13</v>
      </c>
    </row>
    <row r="5302" spans="1:11" x14ac:dyDescent="0.15">
      <c r="A5302" s="7" t="s">
        <v>2619</v>
      </c>
      <c r="B5302" s="66">
        <v>45743</v>
      </c>
      <c r="C5302" s="113" t="s">
        <v>2135</v>
      </c>
      <c r="D5302" s="126" t="s">
        <v>5874</v>
      </c>
      <c r="E5302" s="91">
        <v>3280.66</v>
      </c>
      <c r="F5302" s="91">
        <v>0</v>
      </c>
      <c r="G5302" s="92">
        <f t="shared" si="268"/>
        <v>285862.03999999823</v>
      </c>
      <c r="H5302" s="170"/>
      <c r="I5302" s="94">
        <f t="shared" si="269"/>
        <v>-3280.66</v>
      </c>
      <c r="J5302" s="115">
        <f t="shared" si="270"/>
        <v>45747</v>
      </c>
      <c r="K5302" s="116" t="s">
        <v>13</v>
      </c>
    </row>
    <row r="5303" spans="1:11" x14ac:dyDescent="0.15">
      <c r="A5303" s="7" t="s">
        <v>2619</v>
      </c>
      <c r="B5303" s="66">
        <v>45743</v>
      </c>
      <c r="C5303" s="113" t="s">
        <v>5875</v>
      </c>
      <c r="D5303" s="126" t="s">
        <v>4580</v>
      </c>
      <c r="E5303" s="91">
        <v>139.56</v>
      </c>
      <c r="F5303" s="91">
        <v>0</v>
      </c>
      <c r="G5303" s="92">
        <f t="shared" si="268"/>
        <v>285722.47999999824</v>
      </c>
      <c r="H5303" s="170"/>
      <c r="I5303" s="94">
        <f t="shared" si="269"/>
        <v>-139.56</v>
      </c>
      <c r="J5303" s="115">
        <f t="shared" si="270"/>
        <v>45747</v>
      </c>
      <c r="K5303" s="116" t="s">
        <v>1879</v>
      </c>
    </row>
    <row r="5304" spans="1:11" x14ac:dyDescent="0.15">
      <c r="A5304" s="7" t="s">
        <v>2619</v>
      </c>
      <c r="B5304" s="66">
        <v>45743</v>
      </c>
      <c r="C5304" s="113" t="s">
        <v>5875</v>
      </c>
      <c r="D5304" s="126" t="s">
        <v>3620</v>
      </c>
      <c r="E5304" s="91">
        <v>2297</v>
      </c>
      <c r="F5304" s="91">
        <v>0</v>
      </c>
      <c r="G5304" s="92">
        <f t="shared" si="268"/>
        <v>283425.47999999824</v>
      </c>
      <c r="H5304" s="170"/>
      <c r="I5304" s="94">
        <f t="shared" si="269"/>
        <v>-2297</v>
      </c>
      <c r="J5304" s="115">
        <f t="shared" si="270"/>
        <v>45747</v>
      </c>
      <c r="K5304" s="116" t="s">
        <v>13</v>
      </c>
    </row>
    <row r="5305" spans="1:11" x14ac:dyDescent="0.15">
      <c r="A5305" s="7" t="s">
        <v>2619</v>
      </c>
      <c r="B5305" s="66">
        <v>45743</v>
      </c>
      <c r="C5305" s="113" t="s">
        <v>1939</v>
      </c>
      <c r="D5305" s="126" t="s">
        <v>5876</v>
      </c>
      <c r="E5305" s="91">
        <v>17.75</v>
      </c>
      <c r="F5305" s="91">
        <v>0</v>
      </c>
      <c r="G5305" s="92">
        <f t="shared" si="268"/>
        <v>283407.72999999824</v>
      </c>
      <c r="H5305" s="170"/>
      <c r="I5305" s="94">
        <f t="shared" si="269"/>
        <v>-17.75</v>
      </c>
      <c r="J5305" s="115">
        <f t="shared" si="270"/>
        <v>45747</v>
      </c>
      <c r="K5305" s="116" t="s">
        <v>1882</v>
      </c>
    </row>
    <row r="5306" spans="1:11" x14ac:dyDescent="0.15">
      <c r="A5306" s="7" t="s">
        <v>2619</v>
      </c>
      <c r="B5306" s="66">
        <v>45743</v>
      </c>
      <c r="C5306" s="113" t="s">
        <v>1939</v>
      </c>
      <c r="D5306" s="126" t="s">
        <v>5877</v>
      </c>
      <c r="E5306" s="91">
        <v>17.75</v>
      </c>
      <c r="F5306" s="91">
        <v>0</v>
      </c>
      <c r="G5306" s="92">
        <f t="shared" si="268"/>
        <v>283389.97999999824</v>
      </c>
      <c r="H5306" s="170"/>
      <c r="I5306" s="94">
        <f t="shared" si="269"/>
        <v>-17.75</v>
      </c>
      <c r="J5306" s="115">
        <f t="shared" si="270"/>
        <v>45747</v>
      </c>
      <c r="K5306" s="116" t="s">
        <v>1882</v>
      </c>
    </row>
    <row r="5307" spans="1:11" x14ac:dyDescent="0.15">
      <c r="A5307" s="7" t="s">
        <v>2620</v>
      </c>
      <c r="B5307" s="66">
        <v>45744</v>
      </c>
      <c r="C5307" s="113" t="s">
        <v>5878</v>
      </c>
      <c r="D5307" s="126" t="s">
        <v>5879</v>
      </c>
      <c r="E5307" s="91">
        <v>0</v>
      </c>
      <c r="F5307" s="91">
        <v>4512.76</v>
      </c>
      <c r="G5307" s="92">
        <f t="shared" si="268"/>
        <v>287902.73999999824</v>
      </c>
      <c r="H5307" s="170"/>
      <c r="I5307" s="94">
        <f t="shared" si="269"/>
        <v>4512.76</v>
      </c>
      <c r="J5307" s="115">
        <f t="shared" si="270"/>
        <v>45747</v>
      </c>
      <c r="K5307" s="116" t="s">
        <v>2175</v>
      </c>
    </row>
    <row r="5308" spans="1:11" x14ac:dyDescent="0.15">
      <c r="A5308" s="7" t="s">
        <v>2619</v>
      </c>
      <c r="B5308" s="66">
        <v>45744</v>
      </c>
      <c r="C5308" s="113" t="s">
        <v>3800</v>
      </c>
      <c r="D5308" s="126" t="s">
        <v>5880</v>
      </c>
      <c r="E5308" s="91">
        <v>198.22</v>
      </c>
      <c r="F5308" s="91">
        <v>0</v>
      </c>
      <c r="G5308" s="92">
        <f t="shared" si="268"/>
        <v>287704.51999999827</v>
      </c>
      <c r="H5308" s="170"/>
      <c r="I5308" s="94">
        <f t="shared" si="269"/>
        <v>-198.22</v>
      </c>
      <c r="J5308" s="115">
        <f t="shared" si="270"/>
        <v>45747</v>
      </c>
      <c r="K5308" s="116" t="s">
        <v>1882</v>
      </c>
    </row>
    <row r="5309" spans="1:11" x14ac:dyDescent="0.15">
      <c r="A5309" s="7" t="s">
        <v>2619</v>
      </c>
      <c r="B5309" s="66">
        <v>45744</v>
      </c>
      <c r="C5309" s="113" t="s">
        <v>3229</v>
      </c>
      <c r="D5309" s="126" t="s">
        <v>5881</v>
      </c>
      <c r="E5309" s="91">
        <v>0</v>
      </c>
      <c r="F5309" s="91">
        <v>2529.64</v>
      </c>
      <c r="G5309" s="92">
        <f t="shared" si="268"/>
        <v>290234.15999999829</v>
      </c>
      <c r="H5309" s="170"/>
      <c r="I5309" s="94">
        <f t="shared" si="269"/>
        <v>2529.64</v>
      </c>
      <c r="J5309" s="115">
        <f t="shared" si="270"/>
        <v>45747</v>
      </c>
      <c r="K5309" s="116" t="s">
        <v>1866</v>
      </c>
    </row>
    <row r="5310" spans="1:11" x14ac:dyDescent="0.15">
      <c r="A5310" s="7" t="s">
        <v>2619</v>
      </c>
      <c r="B5310" s="66">
        <v>45744</v>
      </c>
      <c r="C5310" s="113" t="s">
        <v>3800</v>
      </c>
      <c r="D5310" s="126" t="s">
        <v>5882</v>
      </c>
      <c r="E5310" s="91">
        <v>715.79</v>
      </c>
      <c r="F5310" s="91">
        <v>0</v>
      </c>
      <c r="G5310" s="92">
        <f t="shared" si="268"/>
        <v>289518.36999999831</v>
      </c>
      <c r="H5310" s="170"/>
      <c r="I5310" s="94">
        <f t="shared" si="269"/>
        <v>-715.79</v>
      </c>
      <c r="J5310" s="115">
        <f t="shared" si="270"/>
        <v>45747</v>
      </c>
      <c r="K5310" s="116" t="s">
        <v>1882</v>
      </c>
    </row>
    <row r="5311" spans="1:11" x14ac:dyDescent="0.15">
      <c r="A5311" s="7" t="s">
        <v>2619</v>
      </c>
      <c r="B5311" s="66">
        <v>45744</v>
      </c>
      <c r="C5311" s="113" t="s">
        <v>2006</v>
      </c>
      <c r="D5311" s="126" t="s">
        <v>5883</v>
      </c>
      <c r="E5311" s="91">
        <v>0</v>
      </c>
      <c r="F5311" s="91">
        <v>1000</v>
      </c>
      <c r="G5311" s="92">
        <f t="shared" si="268"/>
        <v>290518.36999999831</v>
      </c>
      <c r="H5311" s="170"/>
      <c r="I5311" s="94">
        <f t="shared" si="269"/>
        <v>1000</v>
      </c>
      <c r="J5311" s="115">
        <f t="shared" si="270"/>
        <v>45747</v>
      </c>
      <c r="K5311" s="116" t="s">
        <v>1866</v>
      </c>
    </row>
    <row r="5312" spans="1:11" x14ac:dyDescent="0.15">
      <c r="A5312" s="7" t="s">
        <v>2619</v>
      </c>
      <c r="B5312" s="66">
        <v>45744</v>
      </c>
      <c r="C5312" s="113" t="s">
        <v>1905</v>
      </c>
      <c r="D5312" s="126" t="s">
        <v>5884</v>
      </c>
      <c r="E5312" s="91">
        <v>63.97</v>
      </c>
      <c r="F5312" s="91">
        <v>0</v>
      </c>
      <c r="G5312" s="92">
        <f t="shared" si="268"/>
        <v>290454.39999999834</v>
      </c>
      <c r="H5312" s="170"/>
      <c r="I5312" s="94">
        <f t="shared" si="269"/>
        <v>-63.97</v>
      </c>
      <c r="J5312" s="115">
        <f t="shared" si="270"/>
        <v>45747</v>
      </c>
      <c r="K5312" s="116" t="s">
        <v>1882</v>
      </c>
    </row>
    <row r="5313" spans="1:11" x14ac:dyDescent="0.15">
      <c r="A5313" s="7" t="s">
        <v>2619</v>
      </c>
      <c r="B5313" s="66">
        <v>45744</v>
      </c>
      <c r="C5313" s="113" t="s">
        <v>1989</v>
      </c>
      <c r="D5313" s="126" t="s">
        <v>5885</v>
      </c>
      <c r="E5313" s="91">
        <v>5400</v>
      </c>
      <c r="F5313" s="91">
        <v>0</v>
      </c>
      <c r="G5313" s="92">
        <f t="shared" si="268"/>
        <v>285054.39999999834</v>
      </c>
      <c r="H5313" s="170"/>
      <c r="I5313" s="94">
        <f t="shared" si="269"/>
        <v>-5400</v>
      </c>
      <c r="J5313" s="115">
        <f t="shared" si="270"/>
        <v>45747</v>
      </c>
      <c r="K5313" s="116" t="s">
        <v>13</v>
      </c>
    </row>
    <row r="5314" spans="1:11" x14ac:dyDescent="0.15">
      <c r="A5314" s="7" t="s">
        <v>2619</v>
      </c>
      <c r="B5314" s="66">
        <v>45744</v>
      </c>
      <c r="C5314" s="113" t="s">
        <v>2765</v>
      </c>
      <c r="D5314" s="126" t="s">
        <v>5886</v>
      </c>
      <c r="E5314" s="91">
        <v>6840</v>
      </c>
      <c r="F5314" s="91">
        <v>0</v>
      </c>
      <c r="G5314" s="92">
        <f t="shared" si="268"/>
        <v>278214.39999999834</v>
      </c>
      <c r="H5314" s="170"/>
      <c r="I5314" s="94">
        <f t="shared" si="269"/>
        <v>-6840</v>
      </c>
      <c r="J5314" s="115">
        <f t="shared" si="270"/>
        <v>45747</v>
      </c>
      <c r="K5314" s="116" t="s">
        <v>13</v>
      </c>
    </row>
    <row r="5315" spans="1:11" x14ac:dyDescent="0.15">
      <c r="A5315" s="7" t="s">
        <v>2621</v>
      </c>
      <c r="B5315" s="66">
        <v>45747</v>
      </c>
      <c r="C5315" s="113" t="s">
        <v>2221</v>
      </c>
      <c r="D5315" s="126"/>
      <c r="E5315" s="91">
        <v>5908.88</v>
      </c>
      <c r="F5315" s="91">
        <v>0</v>
      </c>
      <c r="G5315" s="92">
        <f t="shared" si="268"/>
        <v>272305.51999999833</v>
      </c>
      <c r="H5315" s="170"/>
      <c r="I5315" s="94">
        <f t="shared" si="269"/>
        <v>-5908.88</v>
      </c>
      <c r="J5315" s="115">
        <f t="shared" si="270"/>
        <v>45747</v>
      </c>
      <c r="K5315" s="116" t="s">
        <v>1878</v>
      </c>
    </row>
    <row r="5316" spans="1:11" x14ac:dyDescent="0.15">
      <c r="A5316" s="7" t="s">
        <v>2621</v>
      </c>
      <c r="B5316" s="66">
        <v>45747</v>
      </c>
      <c r="C5316" s="113" t="s">
        <v>4620</v>
      </c>
      <c r="D5316" s="126"/>
      <c r="E5316" s="91">
        <v>0</v>
      </c>
      <c r="F5316" s="91">
        <v>291.60000000000002</v>
      </c>
      <c r="G5316" s="92">
        <f t="shared" si="268"/>
        <v>272597.11999999831</v>
      </c>
      <c r="H5316" s="170"/>
      <c r="I5316" s="94">
        <f t="shared" si="269"/>
        <v>291.60000000000002</v>
      </c>
      <c r="J5316" s="115">
        <f t="shared" si="270"/>
        <v>45747</v>
      </c>
      <c r="K5316" s="116" t="s">
        <v>1877</v>
      </c>
    </row>
    <row r="5317" spans="1:11" x14ac:dyDescent="0.15">
      <c r="A5317" s="7" t="s">
        <v>2623</v>
      </c>
      <c r="B5317" s="66">
        <v>45747</v>
      </c>
      <c r="C5317" s="113" t="s">
        <v>2919</v>
      </c>
      <c r="D5317" s="126"/>
      <c r="E5317" s="91">
        <v>5732.2</v>
      </c>
      <c r="F5317" s="91">
        <v>0</v>
      </c>
      <c r="G5317" s="92">
        <f t="shared" si="268"/>
        <v>266864.9199999983</v>
      </c>
      <c r="H5317" s="170"/>
      <c r="I5317" s="94">
        <f t="shared" si="269"/>
        <v>-5732.2</v>
      </c>
      <c r="J5317" s="115">
        <f t="shared" si="270"/>
        <v>45747</v>
      </c>
      <c r="K5317" s="116" t="s">
        <v>2175</v>
      </c>
    </row>
    <row r="5318" spans="1:11" x14ac:dyDescent="0.15">
      <c r="A5318" s="7" t="s">
        <v>2623</v>
      </c>
      <c r="B5318" s="66">
        <v>45747</v>
      </c>
      <c r="C5318" s="113" t="s">
        <v>2087</v>
      </c>
      <c r="D5318" s="126"/>
      <c r="E5318" s="91">
        <v>9672.77</v>
      </c>
      <c r="F5318" s="91">
        <v>0</v>
      </c>
      <c r="G5318" s="92">
        <f t="shared" si="268"/>
        <v>257192.14999999831</v>
      </c>
      <c r="H5318" s="170"/>
      <c r="I5318" s="94">
        <f t="shared" si="269"/>
        <v>-9672.77</v>
      </c>
      <c r="J5318" s="115">
        <f t="shared" si="270"/>
        <v>45747</v>
      </c>
      <c r="K5318" s="116" t="s">
        <v>2175</v>
      </c>
    </row>
    <row r="5319" spans="1:11" x14ac:dyDescent="0.15">
      <c r="A5319" s="7" t="s">
        <v>2623</v>
      </c>
      <c r="B5319" s="66">
        <v>45747</v>
      </c>
      <c r="C5319" s="113" t="s">
        <v>2064</v>
      </c>
      <c r="D5319" s="126"/>
      <c r="E5319" s="91">
        <v>1700.33</v>
      </c>
      <c r="F5319" s="91">
        <v>0</v>
      </c>
      <c r="G5319" s="92">
        <f t="shared" si="268"/>
        <v>255491.81999999832</v>
      </c>
      <c r="H5319" s="170"/>
      <c r="I5319" s="94">
        <f t="shared" si="269"/>
        <v>-1700.33</v>
      </c>
      <c r="J5319" s="115">
        <f t="shared" si="270"/>
        <v>45747</v>
      </c>
      <c r="K5319" s="116" t="s">
        <v>1866</v>
      </c>
    </row>
    <row r="5320" spans="1:11" x14ac:dyDescent="0.15">
      <c r="A5320" s="7" t="s">
        <v>2623</v>
      </c>
      <c r="B5320" s="66">
        <v>45747</v>
      </c>
      <c r="C5320" s="113" t="s">
        <v>2064</v>
      </c>
      <c r="D5320" s="126"/>
      <c r="E5320" s="91">
        <v>4811.0200000000004</v>
      </c>
      <c r="F5320" s="91">
        <v>0</v>
      </c>
      <c r="G5320" s="92">
        <f t="shared" si="268"/>
        <v>250680.79999999833</v>
      </c>
      <c r="H5320" s="170"/>
      <c r="I5320" s="94">
        <f t="shared" si="269"/>
        <v>-4811.0200000000004</v>
      </c>
      <c r="J5320" s="115">
        <f t="shared" si="270"/>
        <v>45747</v>
      </c>
      <c r="K5320" s="116" t="s">
        <v>2175</v>
      </c>
    </row>
    <row r="5321" spans="1:11" x14ac:dyDescent="0.15">
      <c r="A5321" s="7" t="s">
        <v>2623</v>
      </c>
      <c r="B5321" s="66">
        <v>45747</v>
      </c>
      <c r="C5321" s="113" t="s">
        <v>2064</v>
      </c>
      <c r="D5321" s="126"/>
      <c r="E5321" s="91">
        <v>4410.3599999999997</v>
      </c>
      <c r="F5321" s="91">
        <v>0</v>
      </c>
      <c r="G5321" s="92">
        <f t="shared" si="268"/>
        <v>246270.43999999834</v>
      </c>
      <c r="H5321" s="170"/>
      <c r="I5321" s="94">
        <f t="shared" si="269"/>
        <v>-4410.3599999999997</v>
      </c>
      <c r="J5321" s="115">
        <f t="shared" si="270"/>
        <v>45747</v>
      </c>
      <c r="K5321" s="116" t="s">
        <v>2175</v>
      </c>
    </row>
    <row r="5322" spans="1:11" x14ac:dyDescent="0.15">
      <c r="A5322" s="7" t="s">
        <v>2623</v>
      </c>
      <c r="B5322" s="66">
        <v>45747</v>
      </c>
      <c r="C5322" s="113" t="s">
        <v>3099</v>
      </c>
      <c r="D5322" s="126"/>
      <c r="E5322" s="91">
        <v>6253.1</v>
      </c>
      <c r="F5322" s="91">
        <v>0</v>
      </c>
      <c r="G5322" s="92">
        <f t="shared" si="268"/>
        <v>240017.33999999834</v>
      </c>
      <c r="H5322" s="170"/>
      <c r="I5322" s="94">
        <f t="shared" si="269"/>
        <v>-6253.1</v>
      </c>
      <c r="J5322" s="115">
        <f t="shared" si="270"/>
        <v>45747</v>
      </c>
      <c r="K5322" s="116" t="s">
        <v>2175</v>
      </c>
    </row>
    <row r="5323" spans="1:11" x14ac:dyDescent="0.15">
      <c r="A5323" s="7" t="s">
        <v>2623</v>
      </c>
      <c r="B5323" s="66">
        <v>45747</v>
      </c>
      <c r="C5323" s="113" t="s">
        <v>2636</v>
      </c>
      <c r="D5323" s="126"/>
      <c r="E5323" s="91">
        <v>1860</v>
      </c>
      <c r="F5323" s="91">
        <v>0</v>
      </c>
      <c r="G5323" s="92">
        <f t="shared" si="268"/>
        <v>238157.33999999834</v>
      </c>
      <c r="H5323" s="170"/>
      <c r="I5323" s="94">
        <f t="shared" si="269"/>
        <v>-1860</v>
      </c>
      <c r="J5323" s="115">
        <f t="shared" si="270"/>
        <v>45747</v>
      </c>
      <c r="K5323" s="116" t="s">
        <v>1866</v>
      </c>
    </row>
    <row r="5324" spans="1:11" x14ac:dyDescent="0.15">
      <c r="A5324" s="7" t="s">
        <v>2623</v>
      </c>
      <c r="B5324" s="66">
        <v>45747</v>
      </c>
      <c r="C5324" s="113" t="s">
        <v>2106</v>
      </c>
      <c r="D5324" s="126"/>
      <c r="E5324" s="91">
        <v>19715.62</v>
      </c>
      <c r="F5324" s="91">
        <v>0</v>
      </c>
      <c r="G5324" s="92">
        <f t="shared" si="268"/>
        <v>218441.71999999834</v>
      </c>
      <c r="H5324" s="170"/>
      <c r="I5324" s="94">
        <f t="shared" si="269"/>
        <v>-19715.62</v>
      </c>
      <c r="J5324" s="115">
        <f t="shared" si="270"/>
        <v>45747</v>
      </c>
      <c r="K5324" s="116" t="s">
        <v>1866</v>
      </c>
    </row>
    <row r="5325" spans="1:11" x14ac:dyDescent="0.15">
      <c r="A5325" s="7" t="s">
        <v>2623</v>
      </c>
      <c r="B5325" s="66">
        <v>45747</v>
      </c>
      <c r="C5325" s="113" t="s">
        <v>5887</v>
      </c>
      <c r="D5325" s="126"/>
      <c r="E5325" s="91">
        <v>0</v>
      </c>
      <c r="F5325" s="91">
        <v>0.01</v>
      </c>
      <c r="G5325" s="92">
        <f t="shared" si="268"/>
        <v>218441.72999999835</v>
      </c>
      <c r="H5325" s="170"/>
      <c r="I5325" s="94">
        <f t="shared" si="269"/>
        <v>0.01</v>
      </c>
      <c r="J5325" s="115">
        <f t="shared" si="270"/>
        <v>45747</v>
      </c>
      <c r="K5325" s="116" t="s">
        <v>1866</v>
      </c>
    </row>
    <row r="5326" spans="1:11" x14ac:dyDescent="0.15">
      <c r="A5326" s="7" t="s">
        <v>2623</v>
      </c>
      <c r="B5326" s="66">
        <v>45747</v>
      </c>
      <c r="C5326" s="113" t="s">
        <v>4619</v>
      </c>
      <c r="D5326" s="126"/>
      <c r="E5326" s="91">
        <v>0</v>
      </c>
      <c r="F5326" s="91">
        <v>512.80999999999995</v>
      </c>
      <c r="G5326" s="92">
        <f t="shared" si="268"/>
        <v>218954.53999999835</v>
      </c>
      <c r="H5326" s="170"/>
      <c r="I5326" s="94">
        <f t="shared" si="269"/>
        <v>512.80999999999995</v>
      </c>
      <c r="J5326" s="115">
        <f t="shared" si="270"/>
        <v>45747</v>
      </c>
      <c r="K5326" s="116" t="s">
        <v>8</v>
      </c>
    </row>
    <row r="5327" spans="1:11" x14ac:dyDescent="0.15">
      <c r="A5327" s="7" t="s">
        <v>2623</v>
      </c>
      <c r="B5327" s="66">
        <v>45747</v>
      </c>
      <c r="C5327" s="113" t="s">
        <v>3526</v>
      </c>
      <c r="D5327" s="126"/>
      <c r="E5327" s="91">
        <v>0</v>
      </c>
      <c r="F5327" s="91">
        <v>1107.27</v>
      </c>
      <c r="G5327" s="92">
        <f t="shared" si="268"/>
        <v>220061.80999999834</v>
      </c>
      <c r="H5327" s="170"/>
      <c r="I5327" s="94">
        <f t="shared" si="269"/>
        <v>1107.27</v>
      </c>
      <c r="J5327" s="115">
        <f t="shared" si="270"/>
        <v>45747</v>
      </c>
      <c r="K5327" s="116" t="s">
        <v>1866</v>
      </c>
    </row>
    <row r="5328" spans="1:11" x14ac:dyDescent="0.15">
      <c r="A5328" s="7" t="s">
        <v>2623</v>
      </c>
      <c r="B5328" s="66">
        <v>45747</v>
      </c>
      <c r="C5328" s="113" t="s">
        <v>5888</v>
      </c>
      <c r="D5328" s="126"/>
      <c r="E5328" s="91">
        <v>0</v>
      </c>
      <c r="F5328" s="91">
        <v>298.33</v>
      </c>
      <c r="G5328" s="92">
        <f t="shared" si="268"/>
        <v>220360.13999999833</v>
      </c>
      <c r="H5328" s="170"/>
      <c r="I5328" s="94">
        <f t="shared" si="269"/>
        <v>298.33</v>
      </c>
      <c r="J5328" s="115">
        <f t="shared" si="270"/>
        <v>45747</v>
      </c>
      <c r="K5328" s="116" t="s">
        <v>1866</v>
      </c>
    </row>
    <row r="5329" spans="1:11" x14ac:dyDescent="0.15">
      <c r="A5329" s="7" t="s">
        <v>2619</v>
      </c>
      <c r="B5329" s="66">
        <v>45747</v>
      </c>
      <c r="C5329" s="113" t="s">
        <v>1916</v>
      </c>
      <c r="D5329" s="126"/>
      <c r="E5329" s="91">
        <v>10147.33</v>
      </c>
      <c r="F5329" s="91">
        <v>0</v>
      </c>
      <c r="G5329" s="92">
        <f t="shared" si="268"/>
        <v>210212.80999999834</v>
      </c>
      <c r="H5329" s="170"/>
      <c r="I5329" s="94">
        <f t="shared" si="269"/>
        <v>-10147.33</v>
      </c>
      <c r="J5329" s="115">
        <f t="shared" si="270"/>
        <v>45747</v>
      </c>
      <c r="K5329" s="116" t="s">
        <v>737</v>
      </c>
    </row>
    <row r="5330" spans="1:11" x14ac:dyDescent="0.15">
      <c r="A5330" s="7" t="s">
        <v>2619</v>
      </c>
      <c r="B5330" s="66">
        <v>45747</v>
      </c>
      <c r="C5330" s="113" t="s">
        <v>2108</v>
      </c>
      <c r="D5330" s="126" t="s">
        <v>5889</v>
      </c>
      <c r="E5330" s="91">
        <v>0</v>
      </c>
      <c r="F5330" s="91">
        <v>6000</v>
      </c>
      <c r="G5330" s="92">
        <f t="shared" si="268"/>
        <v>216212.80999999834</v>
      </c>
      <c r="H5330" s="170"/>
      <c r="I5330" s="94">
        <f t="shared" si="269"/>
        <v>6000</v>
      </c>
      <c r="J5330" s="115">
        <f t="shared" si="270"/>
        <v>45747</v>
      </c>
      <c r="K5330" s="116" t="s">
        <v>1866</v>
      </c>
    </row>
    <row r="5331" spans="1:11" x14ac:dyDescent="0.15">
      <c r="A5331" s="7" t="s">
        <v>2619</v>
      </c>
      <c r="B5331" s="66">
        <v>45747</v>
      </c>
      <c r="C5331" s="113" t="s">
        <v>2188</v>
      </c>
      <c r="D5331" s="126" t="s">
        <v>5890</v>
      </c>
      <c r="E5331" s="91">
        <v>0</v>
      </c>
      <c r="F5331" s="91">
        <v>2356.16</v>
      </c>
      <c r="G5331" s="92">
        <f t="shared" si="268"/>
        <v>218568.96999999834</v>
      </c>
      <c r="H5331" s="170"/>
      <c r="I5331" s="94">
        <f t="shared" si="269"/>
        <v>2356.16</v>
      </c>
      <c r="J5331" s="115">
        <f t="shared" si="270"/>
        <v>45747</v>
      </c>
      <c r="K5331" s="116" t="s">
        <v>1866</v>
      </c>
    </row>
    <row r="5332" spans="1:11" x14ac:dyDescent="0.15">
      <c r="A5332" s="7" t="s">
        <v>2619</v>
      </c>
      <c r="B5332" s="66">
        <v>45747</v>
      </c>
      <c r="C5332" s="113" t="s">
        <v>5140</v>
      </c>
      <c r="D5332" s="126" t="s">
        <v>5891</v>
      </c>
      <c r="E5332" s="91">
        <v>0</v>
      </c>
      <c r="F5332" s="91">
        <v>2000</v>
      </c>
      <c r="G5332" s="92">
        <f t="shared" si="268"/>
        <v>220568.96999999834</v>
      </c>
      <c r="H5332" s="170"/>
      <c r="I5332" s="94">
        <f t="shared" si="269"/>
        <v>2000</v>
      </c>
      <c r="J5332" s="115">
        <f t="shared" si="270"/>
        <v>45747</v>
      </c>
      <c r="K5332" s="116" t="s">
        <v>1866</v>
      </c>
    </row>
    <row r="5333" spans="1:11" x14ac:dyDescent="0.15">
      <c r="A5333" s="7" t="s">
        <v>2619</v>
      </c>
      <c r="B5333" s="66">
        <v>45747</v>
      </c>
      <c r="C5333" s="113" t="s">
        <v>2064</v>
      </c>
      <c r="D5333" s="126" t="s">
        <v>5892</v>
      </c>
      <c r="E5333" s="91">
        <v>0</v>
      </c>
      <c r="F5333" s="91">
        <v>1500</v>
      </c>
      <c r="G5333" s="92">
        <f t="shared" si="268"/>
        <v>222068.96999999834</v>
      </c>
      <c r="H5333" s="170"/>
      <c r="I5333" s="94">
        <f t="shared" si="269"/>
        <v>1500</v>
      </c>
      <c r="J5333" s="115">
        <f t="shared" si="270"/>
        <v>45747</v>
      </c>
      <c r="K5333" s="116" t="s">
        <v>1866</v>
      </c>
    </row>
    <row r="5334" spans="1:11" x14ac:dyDescent="0.15">
      <c r="A5334" s="7" t="s">
        <v>2619</v>
      </c>
      <c r="B5334" s="66">
        <v>45747</v>
      </c>
      <c r="C5334" s="113" t="s">
        <v>2064</v>
      </c>
      <c r="D5334" s="126" t="s">
        <v>5893</v>
      </c>
      <c r="E5334" s="91">
        <v>0</v>
      </c>
      <c r="F5334" s="91">
        <v>200.33</v>
      </c>
      <c r="G5334" s="92">
        <f t="shared" ref="G5334:G5397" si="271">G5333+F5334-E5334</f>
        <v>222269.29999999833</v>
      </c>
      <c r="H5334" s="170"/>
      <c r="I5334" s="94">
        <f t="shared" ref="I5334:I5397" si="272">-E5334+F5334</f>
        <v>200.33</v>
      </c>
      <c r="J5334" s="115">
        <f t="shared" ref="J5334:J5397" si="273">EOMONTH(B5334,0)</f>
        <v>45747</v>
      </c>
      <c r="K5334" s="116" t="s">
        <v>1866</v>
      </c>
    </row>
    <row r="5335" spans="1:11" x14ac:dyDescent="0.15">
      <c r="A5335" s="7" t="s">
        <v>2619</v>
      </c>
      <c r="B5335" s="66">
        <v>45747</v>
      </c>
      <c r="C5335" s="113" t="s">
        <v>2117</v>
      </c>
      <c r="D5335" s="126" t="s">
        <v>5894</v>
      </c>
      <c r="E5335" s="91">
        <v>0</v>
      </c>
      <c r="F5335" s="91">
        <v>1260</v>
      </c>
      <c r="G5335" s="92">
        <f t="shared" si="271"/>
        <v>223529.29999999833</v>
      </c>
      <c r="H5335" s="170"/>
      <c r="I5335" s="94">
        <f t="shared" si="272"/>
        <v>1260</v>
      </c>
      <c r="J5335" s="115">
        <f t="shared" si="273"/>
        <v>45747</v>
      </c>
      <c r="K5335" s="116" t="s">
        <v>1866</v>
      </c>
    </row>
    <row r="5336" spans="1:11" x14ac:dyDescent="0.15">
      <c r="A5336" s="7" t="s">
        <v>2619</v>
      </c>
      <c r="B5336" s="66">
        <v>45747</v>
      </c>
      <c r="C5336" s="113" t="s">
        <v>2115</v>
      </c>
      <c r="D5336" s="126" t="s">
        <v>5895</v>
      </c>
      <c r="E5336" s="91">
        <v>0</v>
      </c>
      <c r="F5336" s="91">
        <v>2256.0700000000002</v>
      </c>
      <c r="G5336" s="92">
        <f t="shared" si="271"/>
        <v>225785.36999999834</v>
      </c>
      <c r="H5336" s="170"/>
      <c r="I5336" s="94">
        <f t="shared" si="272"/>
        <v>2256.0700000000002</v>
      </c>
      <c r="J5336" s="115">
        <f t="shared" si="273"/>
        <v>45747</v>
      </c>
      <c r="K5336" s="116" t="s">
        <v>1866</v>
      </c>
    </row>
    <row r="5337" spans="1:11" x14ac:dyDescent="0.15">
      <c r="A5337" s="7" t="s">
        <v>2619</v>
      </c>
      <c r="B5337" s="66">
        <v>45747</v>
      </c>
      <c r="C5337" s="113" t="s">
        <v>2106</v>
      </c>
      <c r="D5337" s="126" t="s">
        <v>5896</v>
      </c>
      <c r="E5337" s="91">
        <v>0</v>
      </c>
      <c r="F5337" s="91">
        <v>5588.53</v>
      </c>
      <c r="G5337" s="92">
        <f t="shared" si="271"/>
        <v>231373.89999999834</v>
      </c>
      <c r="H5337" s="170"/>
      <c r="I5337" s="94">
        <f t="shared" si="272"/>
        <v>5588.53</v>
      </c>
      <c r="J5337" s="115">
        <f t="shared" si="273"/>
        <v>45747</v>
      </c>
      <c r="K5337" s="116" t="s">
        <v>8</v>
      </c>
    </row>
    <row r="5338" spans="1:11" x14ac:dyDescent="0.15">
      <c r="A5338" s="7" t="s">
        <v>2619</v>
      </c>
      <c r="B5338" s="66">
        <v>45747</v>
      </c>
      <c r="C5338" s="113" t="s">
        <v>4425</v>
      </c>
      <c r="D5338" s="126" t="s">
        <v>5897</v>
      </c>
      <c r="E5338" s="91">
        <v>0</v>
      </c>
      <c r="F5338" s="91">
        <v>1340.95</v>
      </c>
      <c r="G5338" s="92">
        <f t="shared" si="271"/>
        <v>232714.84999999835</v>
      </c>
      <c r="H5338" s="170"/>
      <c r="I5338" s="94">
        <f t="shared" si="272"/>
        <v>1340.95</v>
      </c>
      <c r="J5338" s="115">
        <f t="shared" si="273"/>
        <v>45747</v>
      </c>
      <c r="K5338" s="116" t="s">
        <v>4</v>
      </c>
    </row>
    <row r="5339" spans="1:11" x14ac:dyDescent="0.15">
      <c r="A5339" s="7" t="s">
        <v>2619</v>
      </c>
      <c r="B5339" s="66">
        <v>45747</v>
      </c>
      <c r="C5339" s="113" t="s">
        <v>1892</v>
      </c>
      <c r="D5339" s="126" t="s">
        <v>3593</v>
      </c>
      <c r="E5339" s="91">
        <v>0</v>
      </c>
      <c r="F5339" s="91">
        <v>112</v>
      </c>
      <c r="G5339" s="92">
        <f t="shared" si="271"/>
        <v>232826.84999999835</v>
      </c>
      <c r="H5339" s="170"/>
      <c r="I5339" s="94">
        <f t="shared" si="272"/>
        <v>112</v>
      </c>
      <c r="J5339" s="115">
        <f t="shared" si="273"/>
        <v>45747</v>
      </c>
      <c r="K5339" s="116" t="s">
        <v>1878</v>
      </c>
    </row>
    <row r="5340" spans="1:11" x14ac:dyDescent="0.15">
      <c r="A5340" s="7" t="s">
        <v>2619</v>
      </c>
      <c r="B5340" s="66">
        <v>45747</v>
      </c>
      <c r="C5340" s="113" t="s">
        <v>1892</v>
      </c>
      <c r="D5340" s="126" t="s">
        <v>3516</v>
      </c>
      <c r="E5340" s="91">
        <v>0</v>
      </c>
      <c r="F5340" s="91">
        <v>5908.88</v>
      </c>
      <c r="G5340" s="92">
        <f t="shared" si="271"/>
        <v>238735.72999999835</v>
      </c>
      <c r="H5340" s="170"/>
      <c r="I5340" s="94">
        <f t="shared" si="272"/>
        <v>5908.88</v>
      </c>
      <c r="J5340" s="115">
        <f t="shared" si="273"/>
        <v>45747</v>
      </c>
      <c r="K5340" s="116" t="s">
        <v>1878</v>
      </c>
    </row>
    <row r="5341" spans="1:11" x14ac:dyDescent="0.15">
      <c r="A5341" s="7" t="s">
        <v>2619</v>
      </c>
      <c r="B5341" s="66">
        <v>45747</v>
      </c>
      <c r="C5341" s="113" t="s">
        <v>2144</v>
      </c>
      <c r="D5341" s="126" t="s">
        <v>5898</v>
      </c>
      <c r="E5341" s="91">
        <v>291.60000000000002</v>
      </c>
      <c r="F5341" s="91">
        <v>0</v>
      </c>
      <c r="G5341" s="92">
        <f t="shared" si="271"/>
        <v>238444.12999999835</v>
      </c>
      <c r="H5341" s="170"/>
      <c r="I5341" s="94">
        <f t="shared" si="272"/>
        <v>-291.60000000000002</v>
      </c>
      <c r="J5341" s="115">
        <f t="shared" si="273"/>
        <v>45747</v>
      </c>
      <c r="K5341" s="116" t="s">
        <v>1877</v>
      </c>
    </row>
    <row r="5342" spans="1:11" x14ac:dyDescent="0.15">
      <c r="A5342" s="7" t="s">
        <v>2624</v>
      </c>
      <c r="B5342" s="66">
        <v>45747</v>
      </c>
      <c r="C5342" s="113" t="s">
        <v>1916</v>
      </c>
      <c r="D5342" s="126"/>
      <c r="E5342" s="91">
        <v>0</v>
      </c>
      <c r="F5342" s="91">
        <v>10147.33</v>
      </c>
      <c r="G5342" s="92">
        <f t="shared" si="271"/>
        <v>248591.45999999833</v>
      </c>
      <c r="H5342" s="170"/>
      <c r="I5342" s="94">
        <f t="shared" si="272"/>
        <v>10147.33</v>
      </c>
      <c r="J5342" s="115">
        <f t="shared" si="273"/>
        <v>45747</v>
      </c>
      <c r="K5342" s="116" t="s">
        <v>737</v>
      </c>
    </row>
    <row r="5343" spans="1:11" x14ac:dyDescent="0.15">
      <c r="A5343" s="7" t="s">
        <v>2622</v>
      </c>
      <c r="B5343" s="66">
        <v>45747</v>
      </c>
      <c r="C5343" s="113" t="s">
        <v>1901</v>
      </c>
      <c r="D5343" s="126" t="s">
        <v>5899</v>
      </c>
      <c r="E5343" s="91">
        <v>0</v>
      </c>
      <c r="F5343" s="91">
        <v>578.63</v>
      </c>
      <c r="G5343" s="92">
        <f t="shared" si="271"/>
        <v>249170.08999999834</v>
      </c>
      <c r="H5343" s="170"/>
      <c r="I5343" s="94">
        <f t="shared" si="272"/>
        <v>578.63</v>
      </c>
      <c r="J5343" s="115">
        <f t="shared" si="273"/>
        <v>45747</v>
      </c>
      <c r="K5343" s="116" t="s">
        <v>1866</v>
      </c>
    </row>
    <row r="5344" spans="1:11" x14ac:dyDescent="0.15">
      <c r="A5344" s="7" t="s">
        <v>2622</v>
      </c>
      <c r="B5344" s="66">
        <v>45747</v>
      </c>
      <c r="C5344" s="113" t="s">
        <v>1901</v>
      </c>
      <c r="D5344" s="126" t="s">
        <v>5899</v>
      </c>
      <c r="E5344" s="91">
        <v>0</v>
      </c>
      <c r="F5344" s="91">
        <v>598.36</v>
      </c>
      <c r="G5344" s="92">
        <f t="shared" si="271"/>
        <v>249768.44999999832</v>
      </c>
      <c r="H5344" s="170"/>
      <c r="I5344" s="94">
        <f t="shared" si="272"/>
        <v>598.36</v>
      </c>
      <c r="J5344" s="115">
        <f t="shared" si="273"/>
        <v>45747</v>
      </c>
      <c r="K5344" s="116" t="s">
        <v>1866</v>
      </c>
    </row>
    <row r="5345" spans="1:11" x14ac:dyDescent="0.15">
      <c r="A5345" s="7" t="s">
        <v>2622</v>
      </c>
      <c r="B5345" s="66">
        <v>45747</v>
      </c>
      <c r="C5345" s="113" t="s">
        <v>1903</v>
      </c>
      <c r="D5345" s="126" t="s">
        <v>5900</v>
      </c>
      <c r="E5345" s="91">
        <v>0</v>
      </c>
      <c r="F5345" s="91">
        <v>659</v>
      </c>
      <c r="G5345" s="92">
        <f t="shared" si="271"/>
        <v>250427.44999999832</v>
      </c>
      <c r="H5345" s="170"/>
      <c r="I5345" s="94">
        <f t="shared" si="272"/>
        <v>659</v>
      </c>
      <c r="J5345" s="115">
        <f t="shared" si="273"/>
        <v>45747</v>
      </c>
      <c r="K5345" s="116" t="s">
        <v>1868</v>
      </c>
    </row>
    <row r="5346" spans="1:11" x14ac:dyDescent="0.15">
      <c r="A5346" s="7" t="s">
        <v>2622</v>
      </c>
      <c r="B5346" s="66">
        <v>45747</v>
      </c>
      <c r="C5346" s="113" t="s">
        <v>1903</v>
      </c>
      <c r="D5346" s="126" t="s">
        <v>5900</v>
      </c>
      <c r="E5346" s="91">
        <v>0</v>
      </c>
      <c r="F5346" s="91">
        <v>691.9</v>
      </c>
      <c r="G5346" s="92">
        <f t="shared" si="271"/>
        <v>251119.34999999832</v>
      </c>
      <c r="H5346" s="170"/>
      <c r="I5346" s="94">
        <f t="shared" si="272"/>
        <v>691.9</v>
      </c>
      <c r="J5346" s="115">
        <f t="shared" si="273"/>
        <v>45747</v>
      </c>
      <c r="K5346" s="116" t="s">
        <v>1868</v>
      </c>
    </row>
    <row r="5347" spans="1:11" x14ac:dyDescent="0.15">
      <c r="A5347" s="7" t="s">
        <v>2622</v>
      </c>
      <c r="B5347" s="66">
        <v>45747</v>
      </c>
      <c r="C5347" s="113" t="s">
        <v>1903</v>
      </c>
      <c r="D5347" s="126" t="s">
        <v>5900</v>
      </c>
      <c r="E5347" s="91">
        <v>0</v>
      </c>
      <c r="F5347" s="91">
        <v>778.7</v>
      </c>
      <c r="G5347" s="92">
        <f t="shared" si="271"/>
        <v>251898.04999999833</v>
      </c>
      <c r="H5347" s="170"/>
      <c r="I5347" s="94">
        <f t="shared" si="272"/>
        <v>778.7</v>
      </c>
      <c r="J5347" s="115">
        <f t="shared" si="273"/>
        <v>45747</v>
      </c>
      <c r="K5347" s="116" t="s">
        <v>1868</v>
      </c>
    </row>
    <row r="5348" spans="1:11" x14ac:dyDescent="0.15">
      <c r="A5348" s="7" t="s">
        <v>2622</v>
      </c>
      <c r="B5348" s="66">
        <v>45747</v>
      </c>
      <c r="C5348" s="113" t="s">
        <v>1903</v>
      </c>
      <c r="D5348" s="126" t="s">
        <v>5900</v>
      </c>
      <c r="E5348" s="91">
        <v>0</v>
      </c>
      <c r="F5348" s="91">
        <v>752.1</v>
      </c>
      <c r="G5348" s="92">
        <f t="shared" si="271"/>
        <v>252650.14999999834</v>
      </c>
      <c r="H5348" s="170"/>
      <c r="I5348" s="94">
        <f t="shared" si="272"/>
        <v>752.1</v>
      </c>
      <c r="J5348" s="115">
        <f t="shared" si="273"/>
        <v>45747</v>
      </c>
      <c r="K5348" s="116" t="s">
        <v>1868</v>
      </c>
    </row>
    <row r="5349" spans="1:11" x14ac:dyDescent="0.15">
      <c r="A5349" s="7" t="s">
        <v>2622</v>
      </c>
      <c r="B5349" s="66">
        <v>45747</v>
      </c>
      <c r="C5349" s="113" t="s">
        <v>1903</v>
      </c>
      <c r="D5349" s="126" t="s">
        <v>5900</v>
      </c>
      <c r="E5349" s="91">
        <v>0</v>
      </c>
      <c r="F5349" s="91">
        <v>1394.3</v>
      </c>
      <c r="G5349" s="92">
        <f t="shared" si="271"/>
        <v>254044.44999999832</v>
      </c>
      <c r="H5349" s="170"/>
      <c r="I5349" s="94">
        <f t="shared" si="272"/>
        <v>1394.3</v>
      </c>
      <c r="J5349" s="115">
        <f t="shared" si="273"/>
        <v>45747</v>
      </c>
      <c r="K5349" s="116" t="s">
        <v>1868</v>
      </c>
    </row>
    <row r="5350" spans="1:11" x14ac:dyDescent="0.15">
      <c r="A5350" s="7" t="s">
        <v>2622</v>
      </c>
      <c r="B5350" s="66">
        <v>45747</v>
      </c>
      <c r="C5350" s="113" t="s">
        <v>1903</v>
      </c>
      <c r="D5350" s="126" t="s">
        <v>5900</v>
      </c>
      <c r="E5350" s="91">
        <v>0</v>
      </c>
      <c r="F5350" s="91">
        <v>955.2</v>
      </c>
      <c r="G5350" s="92">
        <f t="shared" si="271"/>
        <v>254999.64999999834</v>
      </c>
      <c r="H5350" s="170"/>
      <c r="I5350" s="94">
        <f t="shared" si="272"/>
        <v>955.2</v>
      </c>
      <c r="J5350" s="115">
        <f t="shared" si="273"/>
        <v>45747</v>
      </c>
      <c r="K5350" s="116" t="s">
        <v>1868</v>
      </c>
    </row>
    <row r="5351" spans="1:11" x14ac:dyDescent="0.15">
      <c r="A5351" s="7" t="s">
        <v>2622</v>
      </c>
      <c r="B5351" s="66">
        <v>45747</v>
      </c>
      <c r="C5351" s="113" t="s">
        <v>1903</v>
      </c>
      <c r="D5351" s="126" t="s">
        <v>5900</v>
      </c>
      <c r="E5351" s="91">
        <v>0</v>
      </c>
      <c r="F5351" s="91">
        <v>319</v>
      </c>
      <c r="G5351" s="92">
        <f t="shared" si="271"/>
        <v>255318.64999999834</v>
      </c>
      <c r="H5351" s="170"/>
      <c r="I5351" s="94">
        <f t="shared" si="272"/>
        <v>319</v>
      </c>
      <c r="J5351" s="115">
        <f t="shared" si="273"/>
        <v>45747</v>
      </c>
      <c r="K5351" s="116" t="s">
        <v>1868</v>
      </c>
    </row>
    <row r="5352" spans="1:11" x14ac:dyDescent="0.15">
      <c r="A5352" s="7" t="s">
        <v>2622</v>
      </c>
      <c r="B5352" s="66">
        <v>45747</v>
      </c>
      <c r="C5352" s="113" t="s">
        <v>1903</v>
      </c>
      <c r="D5352" s="126" t="s">
        <v>5900</v>
      </c>
      <c r="E5352" s="91">
        <v>0</v>
      </c>
      <c r="F5352" s="91">
        <v>646</v>
      </c>
      <c r="G5352" s="92">
        <f t="shared" si="271"/>
        <v>255964.64999999834</v>
      </c>
      <c r="H5352" s="170"/>
      <c r="I5352" s="94">
        <f t="shared" si="272"/>
        <v>646</v>
      </c>
      <c r="J5352" s="115">
        <f t="shared" si="273"/>
        <v>45747</v>
      </c>
      <c r="K5352" s="116" t="s">
        <v>1868</v>
      </c>
    </row>
    <row r="5353" spans="1:11" x14ac:dyDescent="0.15">
      <c r="A5353" s="7" t="s">
        <v>2622</v>
      </c>
      <c r="B5353" s="66">
        <v>45747</v>
      </c>
      <c r="C5353" s="113" t="s">
        <v>1903</v>
      </c>
      <c r="D5353" s="126" t="s">
        <v>5900</v>
      </c>
      <c r="E5353" s="91">
        <v>0</v>
      </c>
      <c r="F5353" s="91">
        <v>757.3</v>
      </c>
      <c r="G5353" s="92">
        <f t="shared" si="271"/>
        <v>256721.94999999832</v>
      </c>
      <c r="H5353" s="170"/>
      <c r="I5353" s="94">
        <f t="shared" si="272"/>
        <v>757.3</v>
      </c>
      <c r="J5353" s="115">
        <f t="shared" si="273"/>
        <v>45747</v>
      </c>
      <c r="K5353" s="116" t="s">
        <v>1868</v>
      </c>
    </row>
    <row r="5354" spans="1:11" x14ac:dyDescent="0.15">
      <c r="A5354" s="7" t="s">
        <v>2622</v>
      </c>
      <c r="B5354" s="66">
        <v>45747</v>
      </c>
      <c r="C5354" s="113" t="s">
        <v>1903</v>
      </c>
      <c r="D5354" s="126" t="s">
        <v>5900</v>
      </c>
      <c r="E5354" s="91">
        <v>0</v>
      </c>
      <c r="F5354" s="91">
        <v>830.9</v>
      </c>
      <c r="G5354" s="92">
        <f t="shared" si="271"/>
        <v>257552.84999999832</v>
      </c>
      <c r="H5354" s="170"/>
      <c r="I5354" s="94">
        <f t="shared" si="272"/>
        <v>830.9</v>
      </c>
      <c r="J5354" s="115">
        <f t="shared" si="273"/>
        <v>45747</v>
      </c>
      <c r="K5354" s="116" t="s">
        <v>1868</v>
      </c>
    </row>
    <row r="5355" spans="1:11" x14ac:dyDescent="0.15">
      <c r="A5355" s="7" t="s">
        <v>2622</v>
      </c>
      <c r="B5355" s="66">
        <v>45747</v>
      </c>
      <c r="C5355" s="113" t="s">
        <v>1903</v>
      </c>
      <c r="D5355" s="126" t="s">
        <v>5900</v>
      </c>
      <c r="E5355" s="91">
        <v>0</v>
      </c>
      <c r="F5355" s="91">
        <v>703.6</v>
      </c>
      <c r="G5355" s="92">
        <f t="shared" si="271"/>
        <v>258256.44999999832</v>
      </c>
      <c r="H5355" s="170"/>
      <c r="I5355" s="94">
        <f t="shared" si="272"/>
        <v>703.6</v>
      </c>
      <c r="J5355" s="115">
        <f t="shared" si="273"/>
        <v>45747</v>
      </c>
      <c r="K5355" s="116" t="s">
        <v>1868</v>
      </c>
    </row>
    <row r="5356" spans="1:11" x14ac:dyDescent="0.15">
      <c r="A5356" s="7" t="s">
        <v>2622</v>
      </c>
      <c r="B5356" s="66">
        <v>45747</v>
      </c>
      <c r="C5356" s="113" t="s">
        <v>1903</v>
      </c>
      <c r="D5356" s="126" t="s">
        <v>5900</v>
      </c>
      <c r="E5356" s="91">
        <v>0</v>
      </c>
      <c r="F5356" s="91">
        <v>506</v>
      </c>
      <c r="G5356" s="92">
        <f t="shared" si="271"/>
        <v>258762.44999999832</v>
      </c>
      <c r="H5356" s="170"/>
      <c r="I5356" s="94">
        <f t="shared" si="272"/>
        <v>506</v>
      </c>
      <c r="J5356" s="115">
        <f t="shared" si="273"/>
        <v>45747</v>
      </c>
      <c r="K5356" s="116" t="s">
        <v>1868</v>
      </c>
    </row>
    <row r="5357" spans="1:11" x14ac:dyDescent="0.15">
      <c r="A5357" s="7" t="s">
        <v>2622</v>
      </c>
      <c r="B5357" s="66">
        <v>45747</v>
      </c>
      <c r="C5357" s="113" t="s">
        <v>1903</v>
      </c>
      <c r="D5357" s="126" t="s">
        <v>5900</v>
      </c>
      <c r="E5357" s="91">
        <v>0</v>
      </c>
      <c r="F5357" s="91">
        <v>1413</v>
      </c>
      <c r="G5357" s="92">
        <f t="shared" si="271"/>
        <v>260175.44999999832</v>
      </c>
      <c r="H5357" s="170"/>
      <c r="I5357" s="94">
        <f t="shared" si="272"/>
        <v>1413</v>
      </c>
      <c r="J5357" s="115">
        <f t="shared" si="273"/>
        <v>45747</v>
      </c>
      <c r="K5357" s="116" t="s">
        <v>1868</v>
      </c>
    </row>
    <row r="5358" spans="1:11" x14ac:dyDescent="0.15">
      <c r="A5358" s="7" t="s">
        <v>2622</v>
      </c>
      <c r="B5358" s="66">
        <v>45747</v>
      </c>
      <c r="C5358" s="113" t="s">
        <v>1903</v>
      </c>
      <c r="D5358" s="126" t="s">
        <v>5900</v>
      </c>
      <c r="E5358" s="91">
        <v>0</v>
      </c>
      <c r="F5358" s="91">
        <v>790.8</v>
      </c>
      <c r="G5358" s="92">
        <f t="shared" si="271"/>
        <v>260966.24999999831</v>
      </c>
      <c r="H5358" s="170"/>
      <c r="I5358" s="94">
        <f t="shared" si="272"/>
        <v>790.8</v>
      </c>
      <c r="J5358" s="115">
        <f t="shared" si="273"/>
        <v>45747</v>
      </c>
      <c r="K5358" s="116" t="s">
        <v>1868</v>
      </c>
    </row>
    <row r="5359" spans="1:11" x14ac:dyDescent="0.15">
      <c r="A5359" s="7" t="s">
        <v>2622</v>
      </c>
      <c r="B5359" s="66">
        <v>45747</v>
      </c>
      <c r="C5359" s="113" t="s">
        <v>1903</v>
      </c>
      <c r="D5359" s="126" t="s">
        <v>5900</v>
      </c>
      <c r="E5359" s="91">
        <v>0</v>
      </c>
      <c r="F5359" s="91">
        <v>694.1</v>
      </c>
      <c r="G5359" s="92">
        <f t="shared" si="271"/>
        <v>261660.34999999832</v>
      </c>
      <c r="H5359" s="170"/>
      <c r="I5359" s="94">
        <f t="shared" si="272"/>
        <v>694.1</v>
      </c>
      <c r="J5359" s="115">
        <f t="shared" si="273"/>
        <v>45747</v>
      </c>
      <c r="K5359" s="116" t="s">
        <v>1868</v>
      </c>
    </row>
    <row r="5360" spans="1:11" x14ac:dyDescent="0.15">
      <c r="A5360" s="7" t="s">
        <v>2622</v>
      </c>
      <c r="B5360" s="66">
        <v>45747</v>
      </c>
      <c r="C5360" s="113" t="s">
        <v>1903</v>
      </c>
      <c r="D5360" s="126" t="s">
        <v>5900</v>
      </c>
      <c r="E5360" s="91">
        <v>0</v>
      </c>
      <c r="F5360" s="91">
        <v>743.8</v>
      </c>
      <c r="G5360" s="92">
        <f t="shared" si="271"/>
        <v>262404.14999999834</v>
      </c>
      <c r="H5360" s="170"/>
      <c r="I5360" s="94">
        <f t="shared" si="272"/>
        <v>743.8</v>
      </c>
      <c r="J5360" s="115">
        <f t="shared" si="273"/>
        <v>45747</v>
      </c>
      <c r="K5360" s="116" t="s">
        <v>1868</v>
      </c>
    </row>
    <row r="5361" spans="1:11" x14ac:dyDescent="0.15">
      <c r="A5361" s="7" t="s">
        <v>2622</v>
      </c>
      <c r="B5361" s="66">
        <v>45747</v>
      </c>
      <c r="C5361" s="113" t="s">
        <v>1903</v>
      </c>
      <c r="D5361" s="126" t="s">
        <v>5900</v>
      </c>
      <c r="E5361" s="91">
        <v>0</v>
      </c>
      <c r="F5361" s="91">
        <v>838.4</v>
      </c>
      <c r="G5361" s="92">
        <f t="shared" si="271"/>
        <v>263242.54999999836</v>
      </c>
      <c r="H5361" s="170"/>
      <c r="I5361" s="94">
        <f t="shared" si="272"/>
        <v>838.4</v>
      </c>
      <c r="J5361" s="115">
        <f t="shared" si="273"/>
        <v>45747</v>
      </c>
      <c r="K5361" s="116" t="s">
        <v>1868</v>
      </c>
    </row>
    <row r="5362" spans="1:11" x14ac:dyDescent="0.15">
      <c r="A5362" s="7" t="s">
        <v>2622</v>
      </c>
      <c r="B5362" s="66">
        <v>45747</v>
      </c>
      <c r="C5362" s="113" t="s">
        <v>1903</v>
      </c>
      <c r="D5362" s="126" t="s">
        <v>5900</v>
      </c>
      <c r="E5362" s="91">
        <v>0</v>
      </c>
      <c r="F5362" s="91">
        <v>819.5</v>
      </c>
      <c r="G5362" s="92">
        <f t="shared" si="271"/>
        <v>264062.04999999836</v>
      </c>
      <c r="H5362" s="170"/>
      <c r="I5362" s="94">
        <f t="shared" si="272"/>
        <v>819.5</v>
      </c>
      <c r="J5362" s="115">
        <f t="shared" si="273"/>
        <v>45747</v>
      </c>
      <c r="K5362" s="116" t="s">
        <v>1868</v>
      </c>
    </row>
    <row r="5363" spans="1:11" x14ac:dyDescent="0.15">
      <c r="A5363" s="7" t="s">
        <v>2622</v>
      </c>
      <c r="B5363" s="66">
        <v>45747</v>
      </c>
      <c r="C5363" s="113" t="s">
        <v>1903</v>
      </c>
      <c r="D5363" s="126" t="s">
        <v>5900</v>
      </c>
      <c r="E5363" s="91">
        <v>0</v>
      </c>
      <c r="F5363" s="91">
        <v>324</v>
      </c>
      <c r="G5363" s="92">
        <f t="shared" si="271"/>
        <v>264386.04999999836</v>
      </c>
      <c r="H5363" s="170"/>
      <c r="I5363" s="94">
        <f t="shared" si="272"/>
        <v>324</v>
      </c>
      <c r="J5363" s="115">
        <f t="shared" si="273"/>
        <v>45747</v>
      </c>
      <c r="K5363" s="116" t="s">
        <v>1868</v>
      </c>
    </row>
    <row r="5364" spans="1:11" x14ac:dyDescent="0.15">
      <c r="A5364" s="7" t="s">
        <v>2622</v>
      </c>
      <c r="B5364" s="66">
        <v>45747</v>
      </c>
      <c r="C5364" s="113" t="s">
        <v>1903</v>
      </c>
      <c r="D5364" s="126" t="s">
        <v>5900</v>
      </c>
      <c r="E5364" s="91">
        <v>0</v>
      </c>
      <c r="F5364" s="91">
        <v>1699.8</v>
      </c>
      <c r="G5364" s="92">
        <f t="shared" si="271"/>
        <v>266085.84999999835</v>
      </c>
      <c r="H5364" s="170"/>
      <c r="I5364" s="94">
        <f t="shared" si="272"/>
        <v>1699.8</v>
      </c>
      <c r="J5364" s="115">
        <f t="shared" si="273"/>
        <v>45747</v>
      </c>
      <c r="K5364" s="116" t="s">
        <v>1868</v>
      </c>
    </row>
    <row r="5365" spans="1:11" x14ac:dyDescent="0.15">
      <c r="A5365" s="7" t="s">
        <v>2622</v>
      </c>
      <c r="B5365" s="66">
        <v>45747</v>
      </c>
      <c r="C5365" s="113" t="s">
        <v>1903</v>
      </c>
      <c r="D5365" s="126" t="s">
        <v>5900</v>
      </c>
      <c r="E5365" s="91">
        <v>0</v>
      </c>
      <c r="F5365" s="91">
        <v>1084.9000000000001</v>
      </c>
      <c r="G5365" s="92">
        <f t="shared" si="271"/>
        <v>267170.74999999837</v>
      </c>
      <c r="H5365" s="170"/>
      <c r="I5365" s="94">
        <f t="shared" si="272"/>
        <v>1084.9000000000001</v>
      </c>
      <c r="J5365" s="115">
        <f t="shared" si="273"/>
        <v>45747</v>
      </c>
      <c r="K5365" s="116" t="s">
        <v>1868</v>
      </c>
    </row>
    <row r="5366" spans="1:11" x14ac:dyDescent="0.15">
      <c r="A5366" s="7" t="s">
        <v>2620</v>
      </c>
      <c r="B5366" s="66">
        <v>45747</v>
      </c>
      <c r="C5366" s="113" t="s">
        <v>1964</v>
      </c>
      <c r="D5366" s="126" t="s">
        <v>5901</v>
      </c>
      <c r="E5366" s="91">
        <v>0</v>
      </c>
      <c r="F5366" s="91">
        <v>2100</v>
      </c>
      <c r="G5366" s="92">
        <f t="shared" si="271"/>
        <v>269270.74999999837</v>
      </c>
      <c r="H5366" s="170"/>
      <c r="I5366" s="94">
        <f t="shared" si="272"/>
        <v>2100</v>
      </c>
      <c r="J5366" s="115">
        <f t="shared" si="273"/>
        <v>45747</v>
      </c>
      <c r="K5366" s="116" t="s">
        <v>2175</v>
      </c>
    </row>
    <row r="5367" spans="1:11" x14ac:dyDescent="0.15">
      <c r="A5367" s="7" t="s">
        <v>2620</v>
      </c>
      <c r="B5367" s="66">
        <v>45747</v>
      </c>
      <c r="C5367" s="113" t="s">
        <v>2223</v>
      </c>
      <c r="D5367" s="126" t="s">
        <v>5902</v>
      </c>
      <c r="E5367" s="91">
        <v>0</v>
      </c>
      <c r="F5367" s="91">
        <v>1299.74</v>
      </c>
      <c r="G5367" s="92">
        <f t="shared" si="271"/>
        <v>270570.48999999836</v>
      </c>
      <c r="H5367" s="170"/>
      <c r="I5367" s="94">
        <f t="shared" si="272"/>
        <v>1299.74</v>
      </c>
      <c r="J5367" s="115">
        <f t="shared" si="273"/>
        <v>45747</v>
      </c>
      <c r="K5367" s="116" t="s">
        <v>2175</v>
      </c>
    </row>
    <row r="5368" spans="1:11" x14ac:dyDescent="0.15">
      <c r="A5368" s="7" t="s">
        <v>2620</v>
      </c>
      <c r="B5368" s="66">
        <v>45747</v>
      </c>
      <c r="C5368" s="113" t="s">
        <v>2119</v>
      </c>
      <c r="D5368" s="126" t="s">
        <v>5903</v>
      </c>
      <c r="E5368" s="91">
        <v>0</v>
      </c>
      <c r="F5368" s="91">
        <v>4614.54</v>
      </c>
      <c r="G5368" s="92">
        <f t="shared" si="271"/>
        <v>275185.02999999834</v>
      </c>
      <c r="H5368" s="170"/>
      <c r="I5368" s="94">
        <f t="shared" si="272"/>
        <v>4614.54</v>
      </c>
      <c r="J5368" s="115">
        <f t="shared" si="273"/>
        <v>45747</v>
      </c>
      <c r="K5368" s="116" t="s">
        <v>2175</v>
      </c>
    </row>
    <row r="5369" spans="1:11" x14ac:dyDescent="0.15">
      <c r="A5369" s="7" t="s">
        <v>2620</v>
      </c>
      <c r="B5369" s="66">
        <v>45747</v>
      </c>
      <c r="C5369" s="113" t="s">
        <v>2050</v>
      </c>
      <c r="D5369" s="126" t="s">
        <v>5904</v>
      </c>
      <c r="E5369" s="91">
        <v>0</v>
      </c>
      <c r="F5369" s="91">
        <v>3769.49</v>
      </c>
      <c r="G5369" s="92">
        <f t="shared" si="271"/>
        <v>278954.51999999833</v>
      </c>
      <c r="H5369" s="170"/>
      <c r="I5369" s="94">
        <f t="shared" si="272"/>
        <v>3769.49</v>
      </c>
      <c r="J5369" s="115">
        <f t="shared" si="273"/>
        <v>45747</v>
      </c>
      <c r="K5369" s="116" t="s">
        <v>2175</v>
      </c>
    </row>
    <row r="5370" spans="1:11" x14ac:dyDescent="0.15">
      <c r="A5370" s="7" t="s">
        <v>2620</v>
      </c>
      <c r="B5370" s="66">
        <v>45747</v>
      </c>
      <c r="C5370" s="113" t="s">
        <v>2050</v>
      </c>
      <c r="D5370" s="126" t="s">
        <v>5904</v>
      </c>
      <c r="E5370" s="91">
        <v>0</v>
      </c>
      <c r="F5370" s="91">
        <v>4169.2700000000004</v>
      </c>
      <c r="G5370" s="92">
        <f t="shared" si="271"/>
        <v>283123.78999999835</v>
      </c>
      <c r="H5370" s="170" t="s">
        <v>277</v>
      </c>
      <c r="I5370" s="94">
        <f t="shared" si="272"/>
        <v>4169.2700000000004</v>
      </c>
      <c r="J5370" s="115">
        <f t="shared" si="273"/>
        <v>45747</v>
      </c>
      <c r="K5370" s="116" t="s">
        <v>2175</v>
      </c>
    </row>
    <row r="5371" spans="1:11" x14ac:dyDescent="0.15">
      <c r="A5371" s="7"/>
      <c r="B5371" s="66"/>
      <c r="C5371" s="113"/>
      <c r="D5371" s="126"/>
      <c r="E5371" s="91"/>
      <c r="F5371" s="91"/>
      <c r="G5371" s="92">
        <f t="shared" si="271"/>
        <v>283123.78999999835</v>
      </c>
      <c r="H5371" s="170"/>
      <c r="I5371" s="94">
        <f t="shared" si="272"/>
        <v>0</v>
      </c>
      <c r="J5371" s="115">
        <f t="shared" si="273"/>
        <v>31</v>
      </c>
      <c r="K5371" s="116"/>
    </row>
    <row r="5372" spans="1:11" x14ac:dyDescent="0.15">
      <c r="A5372" s="7"/>
      <c r="B5372" s="66"/>
      <c r="C5372" s="113"/>
      <c r="D5372" s="126"/>
      <c r="E5372" s="91"/>
      <c r="F5372" s="91"/>
      <c r="G5372" s="92">
        <f t="shared" si="271"/>
        <v>283123.78999999835</v>
      </c>
      <c r="H5372" s="170"/>
      <c r="I5372" s="94">
        <f t="shared" si="272"/>
        <v>0</v>
      </c>
      <c r="J5372" s="115">
        <f t="shared" si="273"/>
        <v>31</v>
      </c>
      <c r="K5372" s="116"/>
    </row>
    <row r="5373" spans="1:11" x14ac:dyDescent="0.15">
      <c r="A5373" s="7"/>
      <c r="B5373" s="66"/>
      <c r="C5373" s="113"/>
      <c r="D5373" s="126"/>
      <c r="E5373" s="91"/>
      <c r="F5373" s="91"/>
      <c r="G5373" s="92">
        <f t="shared" si="271"/>
        <v>283123.78999999835</v>
      </c>
      <c r="H5373" s="170"/>
      <c r="I5373" s="94">
        <f t="shared" si="272"/>
        <v>0</v>
      </c>
      <c r="J5373" s="115">
        <f t="shared" si="273"/>
        <v>31</v>
      </c>
      <c r="K5373" s="116"/>
    </row>
    <row r="5374" spans="1:11" x14ac:dyDescent="0.15">
      <c r="A5374" s="7"/>
      <c r="B5374" s="66"/>
      <c r="C5374" s="113"/>
      <c r="D5374" s="126"/>
      <c r="E5374" s="91"/>
      <c r="F5374" s="91"/>
      <c r="G5374" s="92">
        <f t="shared" si="271"/>
        <v>283123.78999999835</v>
      </c>
      <c r="H5374" s="170"/>
      <c r="I5374" s="94">
        <f t="shared" si="272"/>
        <v>0</v>
      </c>
      <c r="J5374" s="115">
        <f t="shared" si="273"/>
        <v>31</v>
      </c>
      <c r="K5374" s="116"/>
    </row>
    <row r="5375" spans="1:11" x14ac:dyDescent="0.15">
      <c r="A5375" s="7"/>
      <c r="B5375" s="66"/>
      <c r="C5375" s="113"/>
      <c r="D5375" s="126"/>
      <c r="E5375" s="91"/>
      <c r="F5375" s="91"/>
      <c r="G5375" s="92">
        <f t="shared" si="271"/>
        <v>283123.78999999835</v>
      </c>
      <c r="H5375" s="170"/>
      <c r="I5375" s="94">
        <f t="shared" si="272"/>
        <v>0</v>
      </c>
      <c r="J5375" s="115">
        <f t="shared" si="273"/>
        <v>31</v>
      </c>
      <c r="K5375" s="116"/>
    </row>
    <row r="5376" spans="1:11" x14ac:dyDescent="0.15">
      <c r="A5376" s="7"/>
      <c r="B5376" s="66"/>
      <c r="C5376" s="113"/>
      <c r="D5376" s="126"/>
      <c r="E5376" s="91"/>
      <c r="F5376" s="91"/>
      <c r="G5376" s="92">
        <f t="shared" si="271"/>
        <v>283123.78999999835</v>
      </c>
      <c r="H5376" s="170"/>
      <c r="I5376" s="94">
        <f t="shared" si="272"/>
        <v>0</v>
      </c>
      <c r="J5376" s="115">
        <f t="shared" si="273"/>
        <v>31</v>
      </c>
      <c r="K5376" s="116"/>
    </row>
    <row r="5377" spans="1:11" x14ac:dyDescent="0.15">
      <c r="A5377" s="7"/>
      <c r="B5377" s="66"/>
      <c r="C5377" s="113"/>
      <c r="D5377" s="126"/>
      <c r="E5377" s="91"/>
      <c r="F5377" s="91"/>
      <c r="G5377" s="92">
        <f t="shared" si="271"/>
        <v>283123.78999999835</v>
      </c>
      <c r="H5377" s="170"/>
      <c r="I5377" s="94">
        <f t="shared" si="272"/>
        <v>0</v>
      </c>
      <c r="J5377" s="115">
        <f t="shared" si="273"/>
        <v>31</v>
      </c>
      <c r="K5377" s="116"/>
    </row>
    <row r="5378" spans="1:11" x14ac:dyDescent="0.15">
      <c r="A5378" s="7"/>
      <c r="B5378" s="66"/>
      <c r="C5378" s="113"/>
      <c r="D5378" s="126"/>
      <c r="E5378" s="91"/>
      <c r="F5378" s="91"/>
      <c r="G5378" s="92">
        <f t="shared" si="271"/>
        <v>283123.78999999835</v>
      </c>
      <c r="H5378" s="170"/>
      <c r="I5378" s="94">
        <f t="shared" si="272"/>
        <v>0</v>
      </c>
      <c r="J5378" s="115">
        <f t="shared" si="273"/>
        <v>31</v>
      </c>
      <c r="K5378" s="116"/>
    </row>
    <row r="5379" spans="1:11" x14ac:dyDescent="0.15">
      <c r="A5379" s="7"/>
      <c r="B5379" s="66"/>
      <c r="C5379" s="113"/>
      <c r="D5379" s="126"/>
      <c r="E5379" s="91"/>
      <c r="F5379" s="91"/>
      <c r="G5379" s="92">
        <f t="shared" si="271"/>
        <v>283123.78999999835</v>
      </c>
      <c r="H5379" s="170"/>
      <c r="I5379" s="94">
        <f t="shared" si="272"/>
        <v>0</v>
      </c>
      <c r="J5379" s="115">
        <f t="shared" si="273"/>
        <v>31</v>
      </c>
      <c r="K5379" s="116"/>
    </row>
    <row r="5380" spans="1:11" x14ac:dyDescent="0.15">
      <c r="A5380" s="7"/>
      <c r="B5380" s="66"/>
      <c r="C5380" s="113"/>
      <c r="D5380" s="126"/>
      <c r="E5380" s="91"/>
      <c r="F5380" s="91"/>
      <c r="G5380" s="92">
        <f t="shared" si="271"/>
        <v>283123.78999999835</v>
      </c>
      <c r="H5380" s="170"/>
      <c r="I5380" s="94">
        <f t="shared" si="272"/>
        <v>0</v>
      </c>
      <c r="J5380" s="115">
        <f t="shared" si="273"/>
        <v>31</v>
      </c>
      <c r="K5380" s="116"/>
    </row>
    <row r="5381" spans="1:11" x14ac:dyDescent="0.15">
      <c r="A5381" s="7"/>
      <c r="B5381" s="66"/>
      <c r="C5381" s="113"/>
      <c r="D5381" s="126"/>
      <c r="E5381" s="91"/>
      <c r="F5381" s="91"/>
      <c r="G5381" s="92">
        <f t="shared" si="271"/>
        <v>283123.78999999835</v>
      </c>
      <c r="H5381" s="170"/>
      <c r="I5381" s="94">
        <f t="shared" si="272"/>
        <v>0</v>
      </c>
      <c r="J5381" s="115">
        <f t="shared" si="273"/>
        <v>31</v>
      </c>
      <c r="K5381" s="116"/>
    </row>
    <row r="5382" spans="1:11" x14ac:dyDescent="0.15">
      <c r="A5382" s="7"/>
      <c r="B5382" s="66"/>
      <c r="C5382" s="113"/>
      <c r="D5382" s="126"/>
      <c r="E5382" s="91"/>
      <c r="F5382" s="91"/>
      <c r="G5382" s="92">
        <f t="shared" si="271"/>
        <v>283123.78999999835</v>
      </c>
      <c r="H5382" s="170"/>
      <c r="I5382" s="94">
        <f t="shared" si="272"/>
        <v>0</v>
      </c>
      <c r="J5382" s="115">
        <f t="shared" si="273"/>
        <v>31</v>
      </c>
      <c r="K5382" s="116"/>
    </row>
    <row r="5383" spans="1:11" x14ac:dyDescent="0.15">
      <c r="A5383" s="7"/>
      <c r="B5383" s="66"/>
      <c r="C5383" s="113"/>
      <c r="D5383" s="126"/>
      <c r="E5383" s="91"/>
      <c r="F5383" s="91"/>
      <c r="G5383" s="92">
        <f t="shared" si="271"/>
        <v>283123.78999999835</v>
      </c>
      <c r="H5383" s="170"/>
      <c r="I5383" s="94">
        <f t="shared" si="272"/>
        <v>0</v>
      </c>
      <c r="J5383" s="115">
        <f t="shared" si="273"/>
        <v>31</v>
      </c>
      <c r="K5383" s="116"/>
    </row>
    <row r="5384" spans="1:11" x14ac:dyDescent="0.15">
      <c r="A5384" s="7"/>
      <c r="B5384" s="66"/>
      <c r="C5384" s="113"/>
      <c r="D5384" s="126"/>
      <c r="E5384" s="91"/>
      <c r="F5384" s="91"/>
      <c r="G5384" s="92">
        <f t="shared" si="271"/>
        <v>283123.78999999835</v>
      </c>
      <c r="H5384" s="170"/>
      <c r="I5384" s="94">
        <f t="shared" si="272"/>
        <v>0</v>
      </c>
      <c r="J5384" s="115">
        <f t="shared" si="273"/>
        <v>31</v>
      </c>
      <c r="K5384" s="116"/>
    </row>
    <row r="5385" spans="1:11" x14ac:dyDescent="0.15">
      <c r="A5385" s="7"/>
      <c r="B5385" s="66"/>
      <c r="C5385" s="113"/>
      <c r="D5385" s="126"/>
      <c r="E5385" s="91"/>
      <c r="F5385" s="91"/>
      <c r="G5385" s="92">
        <f t="shared" si="271"/>
        <v>283123.78999999835</v>
      </c>
      <c r="H5385" s="170"/>
      <c r="I5385" s="94">
        <f t="shared" si="272"/>
        <v>0</v>
      </c>
      <c r="J5385" s="115">
        <f t="shared" si="273"/>
        <v>31</v>
      </c>
      <c r="K5385" s="116"/>
    </row>
    <row r="5386" spans="1:11" x14ac:dyDescent="0.15">
      <c r="A5386" s="7"/>
      <c r="B5386" s="66"/>
      <c r="C5386" s="113"/>
      <c r="D5386" s="126"/>
      <c r="E5386" s="91"/>
      <c r="F5386" s="91"/>
      <c r="G5386" s="92">
        <f t="shared" si="271"/>
        <v>283123.78999999835</v>
      </c>
      <c r="H5386" s="170"/>
      <c r="I5386" s="94">
        <f t="shared" si="272"/>
        <v>0</v>
      </c>
      <c r="J5386" s="115">
        <f t="shared" si="273"/>
        <v>31</v>
      </c>
      <c r="K5386" s="116"/>
    </row>
    <row r="5387" spans="1:11" x14ac:dyDescent="0.15">
      <c r="A5387" s="7"/>
      <c r="B5387" s="66"/>
      <c r="C5387" s="113"/>
      <c r="D5387" s="126"/>
      <c r="E5387" s="91"/>
      <c r="F5387" s="91"/>
      <c r="G5387" s="92">
        <f t="shared" si="271"/>
        <v>283123.78999999835</v>
      </c>
      <c r="H5387" s="170"/>
      <c r="I5387" s="94">
        <f t="shared" si="272"/>
        <v>0</v>
      </c>
      <c r="J5387" s="115">
        <f t="shared" si="273"/>
        <v>31</v>
      </c>
      <c r="K5387" s="116"/>
    </row>
    <row r="5388" spans="1:11" x14ac:dyDescent="0.15">
      <c r="A5388" s="7"/>
      <c r="B5388" s="66"/>
      <c r="C5388" s="113"/>
      <c r="D5388" s="126"/>
      <c r="E5388" s="91"/>
      <c r="F5388" s="91"/>
      <c r="G5388" s="92">
        <f t="shared" si="271"/>
        <v>283123.78999999835</v>
      </c>
      <c r="H5388" s="170"/>
      <c r="I5388" s="94">
        <f t="shared" si="272"/>
        <v>0</v>
      </c>
      <c r="J5388" s="115">
        <f t="shared" si="273"/>
        <v>31</v>
      </c>
      <c r="K5388" s="116"/>
    </row>
    <row r="5389" spans="1:11" x14ac:dyDescent="0.15">
      <c r="A5389" s="7"/>
      <c r="B5389" s="66"/>
      <c r="C5389" s="113"/>
      <c r="D5389" s="126"/>
      <c r="E5389" s="91"/>
      <c r="F5389" s="91"/>
      <c r="G5389" s="92">
        <f t="shared" si="271"/>
        <v>283123.78999999835</v>
      </c>
      <c r="H5389" s="170"/>
      <c r="I5389" s="94">
        <f t="shared" si="272"/>
        <v>0</v>
      </c>
      <c r="J5389" s="115">
        <f t="shared" si="273"/>
        <v>31</v>
      </c>
      <c r="K5389" s="116"/>
    </row>
    <row r="5390" spans="1:11" x14ac:dyDescent="0.15">
      <c r="A5390" s="7"/>
      <c r="B5390" s="66"/>
      <c r="C5390" s="113"/>
      <c r="D5390" s="126"/>
      <c r="E5390" s="91"/>
      <c r="F5390" s="91"/>
      <c r="G5390" s="92">
        <f t="shared" si="271"/>
        <v>283123.78999999835</v>
      </c>
      <c r="H5390" s="170"/>
      <c r="I5390" s="94">
        <f t="shared" si="272"/>
        <v>0</v>
      </c>
      <c r="J5390" s="115">
        <f t="shared" si="273"/>
        <v>31</v>
      </c>
      <c r="K5390" s="116"/>
    </row>
    <row r="5391" spans="1:11" x14ac:dyDescent="0.15">
      <c r="A5391" s="7"/>
      <c r="B5391" s="66"/>
      <c r="C5391" s="113"/>
      <c r="D5391" s="126"/>
      <c r="E5391" s="91"/>
      <c r="F5391" s="91"/>
      <c r="G5391" s="92">
        <f t="shared" si="271"/>
        <v>283123.78999999835</v>
      </c>
      <c r="H5391" s="170"/>
      <c r="I5391" s="94">
        <f t="shared" si="272"/>
        <v>0</v>
      </c>
      <c r="J5391" s="115">
        <f t="shared" si="273"/>
        <v>31</v>
      </c>
      <c r="K5391" s="116"/>
    </row>
    <row r="5392" spans="1:11" x14ac:dyDescent="0.15">
      <c r="A5392" s="7"/>
      <c r="B5392" s="66"/>
      <c r="C5392" s="113"/>
      <c r="D5392" s="126"/>
      <c r="E5392" s="91"/>
      <c r="F5392" s="91"/>
      <c r="G5392" s="92">
        <f t="shared" si="271"/>
        <v>283123.78999999835</v>
      </c>
      <c r="H5392" s="170"/>
      <c r="I5392" s="94">
        <f t="shared" si="272"/>
        <v>0</v>
      </c>
      <c r="J5392" s="115">
        <f t="shared" si="273"/>
        <v>31</v>
      </c>
      <c r="K5392" s="116"/>
    </row>
    <row r="5393" spans="1:11" x14ac:dyDescent="0.15">
      <c r="A5393" s="7"/>
      <c r="B5393" s="66"/>
      <c r="C5393" s="113"/>
      <c r="D5393" s="126"/>
      <c r="E5393" s="91"/>
      <c r="F5393" s="91"/>
      <c r="G5393" s="92">
        <f t="shared" si="271"/>
        <v>283123.78999999835</v>
      </c>
      <c r="H5393" s="170"/>
      <c r="I5393" s="94">
        <f t="shared" si="272"/>
        <v>0</v>
      </c>
      <c r="J5393" s="115">
        <f t="shared" si="273"/>
        <v>31</v>
      </c>
      <c r="K5393" s="116"/>
    </row>
    <row r="5394" spans="1:11" x14ac:dyDescent="0.15">
      <c r="A5394" s="7"/>
      <c r="B5394" s="66"/>
      <c r="C5394" s="113"/>
      <c r="D5394" s="126"/>
      <c r="E5394" s="91"/>
      <c r="F5394" s="91"/>
      <c r="G5394" s="92">
        <f t="shared" si="271"/>
        <v>283123.78999999835</v>
      </c>
      <c r="H5394" s="170"/>
      <c r="I5394" s="94">
        <f t="shared" si="272"/>
        <v>0</v>
      </c>
      <c r="J5394" s="115">
        <f t="shared" si="273"/>
        <v>31</v>
      </c>
      <c r="K5394" s="116"/>
    </row>
    <row r="5395" spans="1:11" x14ac:dyDescent="0.15">
      <c r="A5395" s="7"/>
      <c r="B5395" s="66"/>
      <c r="C5395" s="113"/>
      <c r="D5395" s="126"/>
      <c r="E5395" s="91"/>
      <c r="F5395" s="91"/>
      <c r="G5395" s="92">
        <f t="shared" si="271"/>
        <v>283123.78999999835</v>
      </c>
      <c r="H5395" s="170"/>
      <c r="I5395" s="94">
        <f t="shared" si="272"/>
        <v>0</v>
      </c>
      <c r="J5395" s="115">
        <f t="shared" si="273"/>
        <v>31</v>
      </c>
      <c r="K5395" s="116"/>
    </row>
    <row r="5396" spans="1:11" x14ac:dyDescent="0.15">
      <c r="A5396" s="7"/>
      <c r="B5396" s="66"/>
      <c r="C5396" s="113"/>
      <c r="D5396" s="126"/>
      <c r="E5396" s="91"/>
      <c r="F5396" s="91"/>
      <c r="G5396" s="92">
        <f t="shared" si="271"/>
        <v>283123.78999999835</v>
      </c>
      <c r="H5396" s="170"/>
      <c r="I5396" s="94">
        <f t="shared" si="272"/>
        <v>0</v>
      </c>
      <c r="J5396" s="115">
        <f t="shared" si="273"/>
        <v>31</v>
      </c>
      <c r="K5396" s="116"/>
    </row>
    <row r="5397" spans="1:11" x14ac:dyDescent="0.15">
      <c r="A5397" s="7"/>
      <c r="B5397" s="66"/>
      <c r="C5397" s="113"/>
      <c r="D5397" s="126"/>
      <c r="E5397" s="91"/>
      <c r="F5397" s="91"/>
      <c r="G5397" s="92">
        <f t="shared" si="271"/>
        <v>283123.78999999835</v>
      </c>
      <c r="H5397" s="170"/>
      <c r="I5397" s="94">
        <f t="shared" si="272"/>
        <v>0</v>
      </c>
      <c r="J5397" s="115">
        <f t="shared" si="273"/>
        <v>31</v>
      </c>
      <c r="K5397" s="116"/>
    </row>
    <row r="5398" spans="1:11" x14ac:dyDescent="0.15">
      <c r="A5398" s="7"/>
      <c r="B5398" s="66"/>
      <c r="C5398" s="113"/>
      <c r="D5398" s="126"/>
      <c r="E5398" s="91"/>
      <c r="F5398" s="91"/>
      <c r="G5398" s="92">
        <f t="shared" ref="G5398:G5420" si="274">G5397+F5398-E5398</f>
        <v>283123.78999999835</v>
      </c>
      <c r="H5398" s="170"/>
      <c r="I5398" s="94">
        <f t="shared" ref="I5398:I5420" si="275">-E5398+F5398</f>
        <v>0</v>
      </c>
      <c r="J5398" s="115">
        <f t="shared" ref="J5398:J5420" si="276">EOMONTH(B5398,0)</f>
        <v>31</v>
      </c>
      <c r="K5398" s="116"/>
    </row>
    <row r="5399" spans="1:11" x14ac:dyDescent="0.15">
      <c r="A5399" s="7"/>
      <c r="B5399" s="66"/>
      <c r="C5399" s="113"/>
      <c r="D5399" s="126"/>
      <c r="E5399" s="91"/>
      <c r="F5399" s="91"/>
      <c r="G5399" s="92">
        <f t="shared" si="274"/>
        <v>283123.78999999835</v>
      </c>
      <c r="H5399" s="170"/>
      <c r="I5399" s="94">
        <f t="shared" si="275"/>
        <v>0</v>
      </c>
      <c r="J5399" s="115">
        <f t="shared" si="276"/>
        <v>31</v>
      </c>
      <c r="K5399" s="116"/>
    </row>
    <row r="5400" spans="1:11" x14ac:dyDescent="0.15">
      <c r="A5400" s="7"/>
      <c r="B5400" s="66"/>
      <c r="C5400" s="113"/>
      <c r="D5400" s="126"/>
      <c r="E5400" s="91"/>
      <c r="F5400" s="91"/>
      <c r="G5400" s="92">
        <f t="shared" si="274"/>
        <v>283123.78999999835</v>
      </c>
      <c r="H5400" s="170"/>
      <c r="I5400" s="94">
        <f t="shared" si="275"/>
        <v>0</v>
      </c>
      <c r="J5400" s="115">
        <f t="shared" si="276"/>
        <v>31</v>
      </c>
      <c r="K5400" s="116"/>
    </row>
    <row r="5401" spans="1:11" x14ac:dyDescent="0.15">
      <c r="A5401" s="7"/>
      <c r="B5401" s="66"/>
      <c r="C5401" s="113"/>
      <c r="D5401" s="126"/>
      <c r="E5401" s="91"/>
      <c r="F5401" s="91"/>
      <c r="G5401" s="92">
        <f t="shared" si="274"/>
        <v>283123.78999999835</v>
      </c>
      <c r="H5401" s="170"/>
      <c r="I5401" s="94">
        <f t="shared" si="275"/>
        <v>0</v>
      </c>
      <c r="J5401" s="115">
        <f t="shared" si="276"/>
        <v>31</v>
      </c>
      <c r="K5401" s="116"/>
    </row>
    <row r="5402" spans="1:11" x14ac:dyDescent="0.15">
      <c r="A5402" s="7"/>
      <c r="B5402" s="66"/>
      <c r="C5402" s="113"/>
      <c r="D5402" s="126"/>
      <c r="E5402" s="91"/>
      <c r="F5402" s="91"/>
      <c r="G5402" s="92">
        <f t="shared" si="274"/>
        <v>283123.78999999835</v>
      </c>
      <c r="H5402" s="170"/>
      <c r="I5402" s="94">
        <f t="shared" si="275"/>
        <v>0</v>
      </c>
      <c r="J5402" s="115">
        <f t="shared" si="276"/>
        <v>31</v>
      </c>
      <c r="K5402" s="116"/>
    </row>
    <row r="5403" spans="1:11" x14ac:dyDescent="0.15">
      <c r="A5403" s="7"/>
      <c r="B5403" s="66"/>
      <c r="C5403" s="113"/>
      <c r="D5403" s="126"/>
      <c r="E5403" s="91"/>
      <c r="F5403" s="91"/>
      <c r="G5403" s="92">
        <f t="shared" si="274"/>
        <v>283123.78999999835</v>
      </c>
      <c r="H5403" s="170"/>
      <c r="I5403" s="94">
        <f t="shared" si="275"/>
        <v>0</v>
      </c>
      <c r="J5403" s="115">
        <f t="shared" si="276"/>
        <v>31</v>
      </c>
      <c r="K5403" s="116"/>
    </row>
    <row r="5404" spans="1:11" x14ac:dyDescent="0.15">
      <c r="A5404" s="7"/>
      <c r="B5404" s="66"/>
      <c r="C5404" s="113"/>
      <c r="D5404" s="126"/>
      <c r="E5404" s="91"/>
      <c r="F5404" s="91"/>
      <c r="G5404" s="92">
        <f t="shared" si="274"/>
        <v>283123.78999999835</v>
      </c>
      <c r="H5404" s="170"/>
      <c r="I5404" s="94">
        <f t="shared" si="275"/>
        <v>0</v>
      </c>
      <c r="J5404" s="115">
        <f t="shared" si="276"/>
        <v>31</v>
      </c>
      <c r="K5404" s="116"/>
    </row>
    <row r="5405" spans="1:11" x14ac:dyDescent="0.15">
      <c r="A5405" s="7"/>
      <c r="B5405" s="66"/>
      <c r="C5405" s="113"/>
      <c r="D5405" s="126"/>
      <c r="E5405" s="91"/>
      <c r="F5405" s="91"/>
      <c r="G5405" s="92">
        <f t="shared" si="274"/>
        <v>283123.78999999835</v>
      </c>
      <c r="H5405" s="170"/>
      <c r="I5405" s="94">
        <f t="shared" si="275"/>
        <v>0</v>
      </c>
      <c r="J5405" s="115">
        <f t="shared" si="276"/>
        <v>31</v>
      </c>
      <c r="K5405" s="116"/>
    </row>
    <row r="5406" spans="1:11" x14ac:dyDescent="0.15">
      <c r="A5406" s="7"/>
      <c r="B5406" s="66"/>
      <c r="C5406" s="113"/>
      <c r="D5406" s="126"/>
      <c r="E5406" s="91"/>
      <c r="F5406" s="91"/>
      <c r="G5406" s="92">
        <f t="shared" si="274"/>
        <v>283123.78999999835</v>
      </c>
      <c r="H5406" s="170"/>
      <c r="I5406" s="94">
        <f t="shared" si="275"/>
        <v>0</v>
      </c>
      <c r="J5406" s="115">
        <f t="shared" si="276"/>
        <v>31</v>
      </c>
      <c r="K5406" s="116"/>
    </row>
    <row r="5407" spans="1:11" x14ac:dyDescent="0.15">
      <c r="A5407" s="7"/>
      <c r="B5407" s="66"/>
      <c r="C5407" s="113"/>
      <c r="D5407" s="126"/>
      <c r="E5407" s="91"/>
      <c r="F5407" s="91"/>
      <c r="G5407" s="92">
        <f t="shared" si="274"/>
        <v>283123.78999999835</v>
      </c>
      <c r="H5407" s="170"/>
      <c r="I5407" s="94">
        <f t="shared" si="275"/>
        <v>0</v>
      </c>
      <c r="J5407" s="115">
        <f t="shared" si="276"/>
        <v>31</v>
      </c>
      <c r="K5407" s="116"/>
    </row>
    <row r="5408" spans="1:11" x14ac:dyDescent="0.15">
      <c r="A5408" s="7"/>
      <c r="B5408" s="66"/>
      <c r="C5408" s="113"/>
      <c r="D5408" s="126"/>
      <c r="E5408" s="91"/>
      <c r="F5408" s="91"/>
      <c r="G5408" s="92">
        <f t="shared" si="274"/>
        <v>283123.78999999835</v>
      </c>
      <c r="H5408" s="170"/>
      <c r="I5408" s="94">
        <f t="shared" si="275"/>
        <v>0</v>
      </c>
      <c r="J5408" s="115">
        <f t="shared" si="276"/>
        <v>31</v>
      </c>
      <c r="K5408" s="116"/>
    </row>
    <row r="5409" spans="1:11" x14ac:dyDescent="0.15">
      <c r="A5409" s="7"/>
      <c r="B5409" s="66"/>
      <c r="C5409" s="113"/>
      <c r="D5409" s="126"/>
      <c r="E5409" s="91"/>
      <c r="F5409" s="91"/>
      <c r="G5409" s="92">
        <f t="shared" si="274"/>
        <v>283123.78999999835</v>
      </c>
      <c r="H5409" s="170"/>
      <c r="I5409" s="94">
        <f t="shared" si="275"/>
        <v>0</v>
      </c>
      <c r="J5409" s="115">
        <f t="shared" si="276"/>
        <v>31</v>
      </c>
      <c r="K5409" s="116"/>
    </row>
    <row r="5410" spans="1:11" x14ac:dyDescent="0.15">
      <c r="A5410" s="7"/>
      <c r="B5410" s="66"/>
      <c r="C5410" s="113"/>
      <c r="D5410" s="126"/>
      <c r="E5410" s="91"/>
      <c r="F5410" s="91"/>
      <c r="G5410" s="92">
        <f t="shared" si="274"/>
        <v>283123.78999999835</v>
      </c>
      <c r="H5410" s="170"/>
      <c r="I5410" s="94">
        <f t="shared" si="275"/>
        <v>0</v>
      </c>
      <c r="J5410" s="115">
        <f t="shared" si="276"/>
        <v>31</v>
      </c>
      <c r="K5410" s="116"/>
    </row>
    <row r="5411" spans="1:11" x14ac:dyDescent="0.15">
      <c r="A5411" s="7"/>
      <c r="B5411" s="66"/>
      <c r="C5411" s="113"/>
      <c r="D5411" s="126"/>
      <c r="E5411" s="91"/>
      <c r="F5411" s="91"/>
      <c r="G5411" s="92">
        <f t="shared" si="274"/>
        <v>283123.78999999835</v>
      </c>
      <c r="H5411" s="170"/>
      <c r="I5411" s="94">
        <f t="shared" si="275"/>
        <v>0</v>
      </c>
      <c r="J5411" s="115">
        <f t="shared" si="276"/>
        <v>31</v>
      </c>
      <c r="K5411" s="116"/>
    </row>
    <row r="5412" spans="1:11" x14ac:dyDescent="0.15">
      <c r="A5412" s="7"/>
      <c r="B5412" s="66"/>
      <c r="C5412" s="113"/>
      <c r="D5412" s="126"/>
      <c r="E5412" s="91"/>
      <c r="F5412" s="91"/>
      <c r="G5412" s="92">
        <f t="shared" si="274"/>
        <v>283123.78999999835</v>
      </c>
      <c r="H5412" s="170"/>
      <c r="I5412" s="94">
        <f t="shared" si="275"/>
        <v>0</v>
      </c>
      <c r="J5412" s="115">
        <f t="shared" si="276"/>
        <v>31</v>
      </c>
      <c r="K5412" s="116"/>
    </row>
    <row r="5413" spans="1:11" x14ac:dyDescent="0.15">
      <c r="A5413" s="7"/>
      <c r="B5413" s="66"/>
      <c r="C5413" s="113"/>
      <c r="D5413" s="126"/>
      <c r="E5413" s="91"/>
      <c r="F5413" s="91"/>
      <c r="G5413" s="92">
        <f t="shared" si="274"/>
        <v>283123.78999999835</v>
      </c>
      <c r="H5413" s="170"/>
      <c r="I5413" s="94">
        <f t="shared" si="275"/>
        <v>0</v>
      </c>
      <c r="J5413" s="115">
        <f t="shared" si="276"/>
        <v>31</v>
      </c>
      <c r="K5413" s="116"/>
    </row>
    <row r="5414" spans="1:11" x14ac:dyDescent="0.15">
      <c r="A5414" s="7"/>
      <c r="B5414" s="66"/>
      <c r="C5414" s="113"/>
      <c r="D5414" s="126"/>
      <c r="E5414" s="91"/>
      <c r="F5414" s="91"/>
      <c r="G5414" s="92">
        <f t="shared" si="274"/>
        <v>283123.78999999835</v>
      </c>
      <c r="H5414" s="170"/>
      <c r="I5414" s="94">
        <f t="shared" si="275"/>
        <v>0</v>
      </c>
      <c r="J5414" s="115">
        <f t="shared" si="276"/>
        <v>31</v>
      </c>
      <c r="K5414" s="116"/>
    </row>
    <row r="5415" spans="1:11" x14ac:dyDescent="0.15">
      <c r="A5415" s="7"/>
      <c r="B5415" s="66"/>
      <c r="C5415" s="113"/>
      <c r="D5415" s="126"/>
      <c r="E5415" s="91"/>
      <c r="F5415" s="91"/>
      <c r="G5415" s="92">
        <f t="shared" si="274"/>
        <v>283123.78999999835</v>
      </c>
      <c r="H5415" s="170"/>
      <c r="I5415" s="94">
        <f t="shared" si="275"/>
        <v>0</v>
      </c>
      <c r="J5415" s="115">
        <f t="shared" si="276"/>
        <v>31</v>
      </c>
      <c r="K5415" s="116"/>
    </row>
    <row r="5416" spans="1:11" x14ac:dyDescent="0.15">
      <c r="A5416" s="7"/>
      <c r="B5416" s="66"/>
      <c r="C5416" s="113"/>
      <c r="D5416" s="126"/>
      <c r="E5416" s="91"/>
      <c r="F5416" s="91"/>
      <c r="G5416" s="92">
        <f t="shared" si="274"/>
        <v>283123.78999999835</v>
      </c>
      <c r="H5416" s="170"/>
      <c r="I5416" s="94">
        <f t="shared" si="275"/>
        <v>0</v>
      </c>
      <c r="J5416" s="115">
        <f t="shared" si="276"/>
        <v>31</v>
      </c>
      <c r="K5416" s="116"/>
    </row>
    <row r="5417" spans="1:11" x14ac:dyDescent="0.15">
      <c r="A5417" s="7"/>
      <c r="B5417" s="66"/>
      <c r="C5417" s="113"/>
      <c r="D5417" s="126"/>
      <c r="E5417" s="91"/>
      <c r="F5417" s="91"/>
      <c r="G5417" s="92">
        <f t="shared" si="274"/>
        <v>283123.78999999835</v>
      </c>
      <c r="H5417" s="170"/>
      <c r="I5417" s="94">
        <f t="shared" si="275"/>
        <v>0</v>
      </c>
      <c r="J5417" s="115">
        <f t="shared" si="276"/>
        <v>31</v>
      </c>
      <c r="K5417" s="116"/>
    </row>
    <row r="5418" spans="1:11" x14ac:dyDescent="0.15">
      <c r="A5418" s="7"/>
      <c r="B5418" s="66"/>
      <c r="C5418" s="113"/>
      <c r="D5418" s="126"/>
      <c r="E5418" s="91"/>
      <c r="F5418" s="91"/>
      <c r="G5418" s="92">
        <f t="shared" si="274"/>
        <v>283123.78999999835</v>
      </c>
      <c r="H5418" s="170"/>
      <c r="I5418" s="94">
        <f t="shared" si="275"/>
        <v>0</v>
      </c>
      <c r="J5418" s="115">
        <f t="shared" si="276"/>
        <v>31</v>
      </c>
      <c r="K5418" s="116"/>
    </row>
    <row r="5419" spans="1:11" x14ac:dyDescent="0.15">
      <c r="A5419" s="7"/>
      <c r="B5419" s="66"/>
      <c r="C5419" s="113"/>
      <c r="D5419" s="126"/>
      <c r="E5419" s="91"/>
      <c r="F5419" s="91"/>
      <c r="G5419" s="92">
        <f t="shared" si="274"/>
        <v>283123.78999999835</v>
      </c>
      <c r="H5419" s="170"/>
      <c r="I5419" s="94">
        <f t="shared" si="275"/>
        <v>0</v>
      </c>
      <c r="J5419" s="115">
        <f t="shared" si="276"/>
        <v>31</v>
      </c>
      <c r="K5419" s="116"/>
    </row>
    <row r="5420" spans="1:11" x14ac:dyDescent="0.15">
      <c r="A5420" s="7"/>
      <c r="B5420" s="66"/>
      <c r="C5420" s="113"/>
      <c r="D5420" s="126"/>
      <c r="E5420" s="91"/>
      <c r="F5420" s="91"/>
      <c r="G5420" s="92">
        <f t="shared" si="274"/>
        <v>283123.78999999835</v>
      </c>
      <c r="H5420" s="170"/>
      <c r="I5420" s="94">
        <f t="shared" si="275"/>
        <v>0</v>
      </c>
      <c r="J5420" s="115">
        <f t="shared" si="276"/>
        <v>31</v>
      </c>
      <c r="K5420" s="116"/>
    </row>
  </sheetData>
  <autoFilter ref="A2:M5100" xr:uid="{CEF637D5-DF5D-4859-BBA3-E318A07FDB62}"/>
  <sortState xmlns:xlrd2="http://schemas.microsoft.com/office/spreadsheetml/2017/richdata2" ref="A249:K267">
    <sortCondition descending="1" ref="B249:B26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4CF7-481D-4B6C-A4A2-F3F1019D3904}">
  <sheetPr>
    <tabColor theme="9" tint="0.79998168889431442"/>
  </sheetPr>
  <dimension ref="A2:BC1105"/>
  <sheetViews>
    <sheetView zoomScale="70" zoomScaleNormal="70" workbookViewId="0">
      <selection activeCell="L19" sqref="L19"/>
    </sheetView>
  </sheetViews>
  <sheetFormatPr baseColWidth="10" defaultColWidth="8.83203125" defaultRowHeight="16" x14ac:dyDescent="0.2"/>
  <cols>
    <col min="1" max="1" width="26.1640625" style="2" bestFit="1" customWidth="1"/>
    <col min="2" max="2" width="11.5" style="2" bestFit="1" customWidth="1"/>
    <col min="3" max="3" width="24.83203125" style="2" customWidth="1"/>
    <col min="4" max="4" width="79.5" style="2" customWidth="1"/>
    <col min="5" max="6" width="10.6640625" style="105" bestFit="1" customWidth="1"/>
    <col min="7" max="7" width="12" style="105" bestFit="1" customWidth="1"/>
    <col min="8" max="8" width="1.83203125" style="105" customWidth="1"/>
    <col min="9" max="9" width="16.6640625" style="108" customWidth="1"/>
    <col min="10" max="10" width="15" style="2" customWidth="1"/>
    <col min="11" max="11" width="36.1640625" style="2" bestFit="1" customWidth="1"/>
  </cols>
  <sheetData>
    <row r="2" spans="1:11" x14ac:dyDescent="0.2">
      <c r="A2" s="38" t="s">
        <v>19</v>
      </c>
      <c r="B2" s="39" t="s">
        <v>20</v>
      </c>
      <c r="C2" s="38" t="s">
        <v>21</v>
      </c>
      <c r="D2" s="38" t="s">
        <v>22</v>
      </c>
      <c r="E2" s="39" t="s">
        <v>23</v>
      </c>
      <c r="F2" s="39" t="s">
        <v>24</v>
      </c>
      <c r="G2" s="38" t="s">
        <v>25</v>
      </c>
      <c r="H2" s="38"/>
      <c r="I2" s="39" t="s">
        <v>26</v>
      </c>
      <c r="J2" s="38" t="s">
        <v>27</v>
      </c>
      <c r="K2" s="38" t="s">
        <v>28</v>
      </c>
    </row>
    <row r="3" spans="1:11" x14ac:dyDescent="0.2">
      <c r="A3" s="7"/>
      <c r="B3" s="90"/>
      <c r="C3" s="7"/>
      <c r="D3" s="9"/>
      <c r="E3" s="91"/>
      <c r="F3" s="91"/>
      <c r="G3" s="95"/>
      <c r="H3" s="93"/>
      <c r="I3" s="94"/>
      <c r="J3" s="12"/>
      <c r="K3" s="13"/>
    </row>
    <row r="4" spans="1:11" x14ac:dyDescent="0.2">
      <c r="A4" s="7" t="s">
        <v>174</v>
      </c>
      <c r="B4" s="90">
        <v>45747</v>
      </c>
      <c r="C4" s="7"/>
      <c r="D4" s="9" t="s">
        <v>5472</v>
      </c>
      <c r="E4" s="91">
        <v>122.45</v>
      </c>
      <c r="F4" s="91"/>
      <c r="G4" s="95">
        <f t="shared" ref="G4:G25" si="0">G5+F4-E4</f>
        <v>600904.03</v>
      </c>
      <c r="H4" s="93"/>
      <c r="I4" s="94">
        <f t="shared" ref="I4:I18" si="1">-E4+F4</f>
        <v>-122.45</v>
      </c>
      <c r="J4" s="12">
        <f t="shared" ref="J4:J18" si="2">EOMONTH(B4,0)</f>
        <v>45747</v>
      </c>
      <c r="K4" s="13" t="s">
        <v>14</v>
      </c>
    </row>
    <row r="5" spans="1:11" x14ac:dyDescent="0.2">
      <c r="A5" s="7" t="s">
        <v>174</v>
      </c>
      <c r="B5" s="90">
        <v>45744</v>
      </c>
      <c r="C5" s="7" t="s">
        <v>5623</v>
      </c>
      <c r="D5" s="9" t="s">
        <v>5624</v>
      </c>
      <c r="E5" s="91">
        <v>300</v>
      </c>
      <c r="F5" s="91"/>
      <c r="G5" s="95">
        <f t="shared" si="0"/>
        <v>601026.48</v>
      </c>
      <c r="H5" s="93"/>
      <c r="I5" s="94">
        <f t="shared" si="1"/>
        <v>-300</v>
      </c>
      <c r="J5" s="12">
        <f t="shared" si="2"/>
        <v>45747</v>
      </c>
      <c r="K5" s="13" t="s">
        <v>12</v>
      </c>
    </row>
    <row r="6" spans="1:11" x14ac:dyDescent="0.2">
      <c r="A6" s="7" t="s">
        <v>174</v>
      </c>
      <c r="B6" s="90">
        <v>45744</v>
      </c>
      <c r="C6" s="7" t="s">
        <v>5625</v>
      </c>
      <c r="D6" s="9" t="s">
        <v>5626</v>
      </c>
      <c r="E6" s="91">
        <v>6000</v>
      </c>
      <c r="F6" s="91"/>
      <c r="G6" s="95">
        <f t="shared" si="0"/>
        <v>601326.48</v>
      </c>
      <c r="H6" s="93"/>
      <c r="I6" s="94">
        <f t="shared" si="1"/>
        <v>-6000</v>
      </c>
      <c r="J6" s="12">
        <f t="shared" si="2"/>
        <v>45747</v>
      </c>
      <c r="K6" s="13" t="s">
        <v>12</v>
      </c>
    </row>
    <row r="7" spans="1:11" x14ac:dyDescent="0.2">
      <c r="A7" s="7" t="s">
        <v>174</v>
      </c>
      <c r="B7" s="90">
        <v>45744</v>
      </c>
      <c r="C7" s="7" t="s">
        <v>5627</v>
      </c>
      <c r="D7" s="9" t="s">
        <v>5628</v>
      </c>
      <c r="E7" s="91">
        <v>18000</v>
      </c>
      <c r="F7" s="91"/>
      <c r="G7" s="95">
        <f t="shared" si="0"/>
        <v>607326.48</v>
      </c>
      <c r="H7" s="93"/>
      <c r="I7" s="94">
        <f t="shared" si="1"/>
        <v>-18000</v>
      </c>
      <c r="J7" s="12">
        <f t="shared" si="2"/>
        <v>45747</v>
      </c>
      <c r="K7" s="13" t="s">
        <v>12</v>
      </c>
    </row>
    <row r="8" spans="1:11" x14ac:dyDescent="0.2">
      <c r="A8" s="7" t="s">
        <v>174</v>
      </c>
      <c r="B8" s="90">
        <v>45744</v>
      </c>
      <c r="C8" s="7" t="s">
        <v>123</v>
      </c>
      <c r="D8" s="9" t="s">
        <v>5629</v>
      </c>
      <c r="E8" s="91">
        <v>1692</v>
      </c>
      <c r="F8" s="91"/>
      <c r="G8" s="95">
        <f t="shared" si="0"/>
        <v>625326.48</v>
      </c>
      <c r="H8" s="93"/>
      <c r="I8" s="94">
        <f t="shared" si="1"/>
        <v>-1692</v>
      </c>
      <c r="J8" s="12">
        <f t="shared" si="2"/>
        <v>45747</v>
      </c>
      <c r="K8" s="13" t="s">
        <v>12</v>
      </c>
    </row>
    <row r="9" spans="1:11" x14ac:dyDescent="0.2">
      <c r="A9" s="7" t="s">
        <v>174</v>
      </c>
      <c r="B9" s="90">
        <v>45744</v>
      </c>
      <c r="C9" s="7" t="s">
        <v>5630</v>
      </c>
      <c r="D9" s="9" t="s">
        <v>5631</v>
      </c>
      <c r="E9" s="91">
        <v>9600</v>
      </c>
      <c r="F9" s="91"/>
      <c r="G9" s="95">
        <f t="shared" si="0"/>
        <v>627018.48</v>
      </c>
      <c r="H9" s="93"/>
      <c r="I9" s="94">
        <f t="shared" si="1"/>
        <v>-9600</v>
      </c>
      <c r="J9" s="12">
        <f t="shared" si="2"/>
        <v>45747</v>
      </c>
      <c r="K9" s="13" t="s">
        <v>12</v>
      </c>
    </row>
    <row r="10" spans="1:11" x14ac:dyDescent="0.2">
      <c r="A10" s="7" t="s">
        <v>174</v>
      </c>
      <c r="B10" s="90">
        <v>45744</v>
      </c>
      <c r="C10" s="7" t="s">
        <v>65</v>
      </c>
      <c r="D10" s="9" t="s">
        <v>5632</v>
      </c>
      <c r="E10" s="91">
        <v>630</v>
      </c>
      <c r="F10" s="91"/>
      <c r="G10" s="95">
        <f t="shared" si="0"/>
        <v>636618.48</v>
      </c>
      <c r="H10" s="93"/>
      <c r="I10" s="94">
        <f t="shared" si="1"/>
        <v>-630</v>
      </c>
      <c r="J10" s="12">
        <f t="shared" si="2"/>
        <v>45747</v>
      </c>
      <c r="K10" s="13" t="s">
        <v>12</v>
      </c>
    </row>
    <row r="11" spans="1:11" x14ac:dyDescent="0.2">
      <c r="A11" s="7" t="s">
        <v>174</v>
      </c>
      <c r="B11" s="90">
        <v>45741</v>
      </c>
      <c r="C11" s="7" t="s">
        <v>80</v>
      </c>
      <c r="D11" s="9" t="s">
        <v>5633</v>
      </c>
      <c r="E11" s="91">
        <v>1140</v>
      </c>
      <c r="F11" s="91"/>
      <c r="G11" s="95">
        <f t="shared" si="0"/>
        <v>637248.48</v>
      </c>
      <c r="H11" s="93"/>
      <c r="I11" s="94">
        <f t="shared" si="1"/>
        <v>-1140</v>
      </c>
      <c r="J11" s="12">
        <f t="shared" si="2"/>
        <v>45747</v>
      </c>
      <c r="K11" s="13" t="s">
        <v>12</v>
      </c>
    </row>
    <row r="12" spans="1:11" x14ac:dyDescent="0.2">
      <c r="A12" s="7" t="s">
        <v>174</v>
      </c>
      <c r="B12" s="90">
        <v>45741</v>
      </c>
      <c r="C12" s="7" t="s">
        <v>35</v>
      </c>
      <c r="D12" s="9" t="s">
        <v>5634</v>
      </c>
      <c r="E12" s="91">
        <v>410.4</v>
      </c>
      <c r="F12" s="91"/>
      <c r="G12" s="95">
        <f t="shared" si="0"/>
        <v>638388.47999999998</v>
      </c>
      <c r="H12" s="93"/>
      <c r="I12" s="94">
        <f t="shared" si="1"/>
        <v>-410.4</v>
      </c>
      <c r="J12" s="12">
        <f t="shared" si="2"/>
        <v>45747</v>
      </c>
      <c r="K12" s="13" t="s">
        <v>12</v>
      </c>
    </row>
    <row r="13" spans="1:11" x14ac:dyDescent="0.2">
      <c r="A13" s="7" t="s">
        <v>174</v>
      </c>
      <c r="B13" s="90">
        <v>45741</v>
      </c>
      <c r="C13" s="7" t="s">
        <v>35</v>
      </c>
      <c r="D13" s="9" t="s">
        <v>5635</v>
      </c>
      <c r="E13" s="91">
        <v>2551.1999999999998</v>
      </c>
      <c r="F13" s="91"/>
      <c r="G13" s="95">
        <f t="shared" si="0"/>
        <v>638798.88</v>
      </c>
      <c r="H13" s="93"/>
      <c r="I13" s="94">
        <f t="shared" si="1"/>
        <v>-2551.1999999999998</v>
      </c>
      <c r="J13" s="12">
        <f t="shared" si="2"/>
        <v>45747</v>
      </c>
      <c r="K13" s="13" t="s">
        <v>12</v>
      </c>
    </row>
    <row r="14" spans="1:11" x14ac:dyDescent="0.2">
      <c r="A14" s="7" t="s">
        <v>174</v>
      </c>
      <c r="B14" s="90">
        <v>45737</v>
      </c>
      <c r="C14" s="7" t="s">
        <v>924</v>
      </c>
      <c r="D14" s="9" t="s">
        <v>5636</v>
      </c>
      <c r="E14" s="91">
        <v>19800</v>
      </c>
      <c r="F14" s="91"/>
      <c r="G14" s="95">
        <f t="shared" si="0"/>
        <v>641350.07999999996</v>
      </c>
      <c r="H14" s="93"/>
      <c r="I14" s="94">
        <f t="shared" si="1"/>
        <v>-19800</v>
      </c>
      <c r="J14" s="12">
        <f t="shared" si="2"/>
        <v>45747</v>
      </c>
      <c r="K14" s="13" t="s">
        <v>13</v>
      </c>
    </row>
    <row r="15" spans="1:11" x14ac:dyDescent="0.2">
      <c r="A15" s="7" t="s">
        <v>174</v>
      </c>
      <c r="B15" s="90">
        <v>45723</v>
      </c>
      <c r="C15" s="7" t="s">
        <v>123</v>
      </c>
      <c r="D15" s="9" t="s">
        <v>5637</v>
      </c>
      <c r="E15" s="91">
        <v>5790</v>
      </c>
      <c r="F15" s="91"/>
      <c r="G15" s="95">
        <f t="shared" si="0"/>
        <v>661150.07999999996</v>
      </c>
      <c r="H15" s="93"/>
      <c r="I15" s="94">
        <f t="shared" si="1"/>
        <v>-5790</v>
      </c>
      <c r="J15" s="12">
        <f t="shared" si="2"/>
        <v>45747</v>
      </c>
      <c r="K15" s="13" t="s">
        <v>12</v>
      </c>
    </row>
    <row r="16" spans="1:11" x14ac:dyDescent="0.2">
      <c r="A16" s="7" t="s">
        <v>174</v>
      </c>
      <c r="B16" s="90">
        <v>45723</v>
      </c>
      <c r="C16" s="7" t="s">
        <v>5638</v>
      </c>
      <c r="D16" s="9" t="s">
        <v>5639</v>
      </c>
      <c r="E16" s="91">
        <v>2220</v>
      </c>
      <c r="F16" s="91"/>
      <c r="G16" s="95">
        <f t="shared" si="0"/>
        <v>666940.07999999996</v>
      </c>
      <c r="H16" s="93"/>
      <c r="I16" s="94">
        <f t="shared" si="1"/>
        <v>-2220</v>
      </c>
      <c r="J16" s="12">
        <f t="shared" si="2"/>
        <v>45747</v>
      </c>
      <c r="K16" s="13" t="s">
        <v>12</v>
      </c>
    </row>
    <row r="17" spans="1:11" x14ac:dyDescent="0.2">
      <c r="A17" s="7" t="s">
        <v>174</v>
      </c>
      <c r="B17" s="90">
        <v>45723</v>
      </c>
      <c r="C17" s="7" t="s">
        <v>5640</v>
      </c>
      <c r="D17" s="9" t="s">
        <v>5641</v>
      </c>
      <c r="E17" s="91">
        <v>2940</v>
      </c>
      <c r="F17" s="91"/>
      <c r="G17" s="95">
        <f t="shared" si="0"/>
        <v>669160.07999999996</v>
      </c>
      <c r="H17" s="93"/>
      <c r="I17" s="94">
        <f t="shared" si="1"/>
        <v>-2940</v>
      </c>
      <c r="J17" s="12">
        <f t="shared" si="2"/>
        <v>45747</v>
      </c>
      <c r="K17" s="13" t="s">
        <v>12</v>
      </c>
    </row>
    <row r="18" spans="1:11" x14ac:dyDescent="0.2">
      <c r="A18" s="7" t="s">
        <v>174</v>
      </c>
      <c r="B18" s="90">
        <v>45723</v>
      </c>
      <c r="C18" s="7" t="s">
        <v>5630</v>
      </c>
      <c r="D18" s="9" t="s">
        <v>5642</v>
      </c>
      <c r="E18" s="91">
        <v>9600</v>
      </c>
      <c r="F18" s="91"/>
      <c r="G18" s="95">
        <f t="shared" si="0"/>
        <v>672100.08</v>
      </c>
      <c r="H18" s="93"/>
      <c r="I18" s="94">
        <f t="shared" si="1"/>
        <v>-9600</v>
      </c>
      <c r="J18" s="12">
        <f t="shared" si="2"/>
        <v>45747</v>
      </c>
      <c r="K18" s="13" t="s">
        <v>12</v>
      </c>
    </row>
    <row r="19" spans="1:11" x14ac:dyDescent="0.2">
      <c r="A19" s="7" t="s">
        <v>174</v>
      </c>
      <c r="B19" s="90">
        <v>45709</v>
      </c>
      <c r="C19" s="7" t="s">
        <v>1511</v>
      </c>
      <c r="D19" s="9"/>
      <c r="E19" s="91">
        <v>19640.52</v>
      </c>
      <c r="F19" s="91"/>
      <c r="G19" s="95">
        <f t="shared" si="0"/>
        <v>681700.08</v>
      </c>
      <c r="H19" s="93"/>
      <c r="I19" s="94">
        <f t="shared" ref="I19:I77" si="3">-E19+F19</f>
        <v>-19640.52</v>
      </c>
      <c r="J19" s="12">
        <f t="shared" ref="J19:J77" si="4">EOMONTH(B19,0)</f>
        <v>45716</v>
      </c>
      <c r="K19" s="13" t="s">
        <v>12</v>
      </c>
    </row>
    <row r="20" spans="1:11" x14ac:dyDescent="0.2">
      <c r="A20" s="7" t="s">
        <v>174</v>
      </c>
      <c r="B20" s="90">
        <v>45709</v>
      </c>
      <c r="C20" s="7" t="s">
        <v>1512</v>
      </c>
      <c r="D20" s="9"/>
      <c r="E20" s="91">
        <v>6000</v>
      </c>
      <c r="F20" s="91"/>
      <c r="G20" s="95">
        <f t="shared" si="0"/>
        <v>701340.6</v>
      </c>
      <c r="H20" s="93"/>
      <c r="I20" s="94">
        <f t="shared" si="3"/>
        <v>-6000</v>
      </c>
      <c r="J20" s="12">
        <f t="shared" si="4"/>
        <v>45716</v>
      </c>
      <c r="K20" s="13" t="s">
        <v>12</v>
      </c>
    </row>
    <row r="21" spans="1:11" x14ac:dyDescent="0.2">
      <c r="A21" s="7" t="s">
        <v>174</v>
      </c>
      <c r="B21" s="90">
        <v>45695</v>
      </c>
      <c r="C21" s="7" t="s">
        <v>1513</v>
      </c>
      <c r="D21" s="9" t="s">
        <v>1514</v>
      </c>
      <c r="E21" s="91">
        <v>240000</v>
      </c>
      <c r="F21" s="91"/>
      <c r="G21" s="95">
        <f t="shared" si="0"/>
        <v>707340.6</v>
      </c>
      <c r="H21" s="93"/>
      <c r="I21" s="94">
        <f t="shared" si="3"/>
        <v>-240000</v>
      </c>
      <c r="J21" s="12">
        <f t="shared" si="4"/>
        <v>45716</v>
      </c>
      <c r="K21" s="13" t="s">
        <v>13</v>
      </c>
    </row>
    <row r="22" spans="1:11" x14ac:dyDescent="0.2">
      <c r="A22" s="7" t="s">
        <v>174</v>
      </c>
      <c r="B22" s="90">
        <v>45695</v>
      </c>
      <c r="C22" s="7" t="s">
        <v>566</v>
      </c>
      <c r="D22" s="9">
        <v>484487</v>
      </c>
      <c r="E22" s="91">
        <v>1020</v>
      </c>
      <c r="F22" s="91"/>
      <c r="G22" s="95">
        <f t="shared" si="0"/>
        <v>947340.6</v>
      </c>
      <c r="H22" s="93"/>
      <c r="I22" s="94">
        <f t="shared" si="3"/>
        <v>-1020</v>
      </c>
      <c r="J22" s="12">
        <f t="shared" si="4"/>
        <v>45716</v>
      </c>
      <c r="K22" s="13" t="s">
        <v>11</v>
      </c>
    </row>
    <row r="23" spans="1:11" x14ac:dyDescent="0.2">
      <c r="A23" s="7" t="s">
        <v>174</v>
      </c>
      <c r="B23" s="90">
        <v>45695</v>
      </c>
      <c r="C23" s="7" t="s">
        <v>566</v>
      </c>
      <c r="D23" s="9">
        <v>486135</v>
      </c>
      <c r="E23" s="91">
        <v>2100</v>
      </c>
      <c r="F23" s="91"/>
      <c r="G23" s="95">
        <f t="shared" si="0"/>
        <v>948360.6</v>
      </c>
      <c r="H23" s="93"/>
      <c r="I23" s="94">
        <f t="shared" si="3"/>
        <v>-2100</v>
      </c>
      <c r="J23" s="12">
        <f t="shared" si="4"/>
        <v>45716</v>
      </c>
      <c r="K23" s="13" t="s">
        <v>11</v>
      </c>
    </row>
    <row r="24" spans="1:11" x14ac:dyDescent="0.2">
      <c r="A24" s="7" t="s">
        <v>174</v>
      </c>
      <c r="B24" s="90">
        <v>45695</v>
      </c>
      <c r="C24" s="7" t="s">
        <v>1515</v>
      </c>
      <c r="D24" s="9" t="s">
        <v>1516</v>
      </c>
      <c r="E24" s="91">
        <v>1800</v>
      </c>
      <c r="F24" s="91"/>
      <c r="G24" s="95">
        <f t="shared" si="0"/>
        <v>950460.6</v>
      </c>
      <c r="H24" s="93"/>
      <c r="I24" s="94">
        <f t="shared" si="3"/>
        <v>-1800</v>
      </c>
      <c r="J24" s="12">
        <f t="shared" si="4"/>
        <v>45716</v>
      </c>
      <c r="K24" s="13" t="s">
        <v>12</v>
      </c>
    </row>
    <row r="25" spans="1:11" x14ac:dyDescent="0.2">
      <c r="A25" s="7" t="s">
        <v>174</v>
      </c>
      <c r="B25" s="90">
        <v>45695</v>
      </c>
      <c r="C25" s="7" t="s">
        <v>1517</v>
      </c>
      <c r="D25" s="9">
        <v>50051046</v>
      </c>
      <c r="E25" s="91">
        <v>5190</v>
      </c>
      <c r="F25" s="91"/>
      <c r="G25" s="95">
        <f t="shared" si="0"/>
        <v>952260.6</v>
      </c>
      <c r="H25" s="93"/>
      <c r="I25" s="94">
        <f t="shared" si="3"/>
        <v>-5190</v>
      </c>
      <c r="J25" s="12">
        <f t="shared" si="4"/>
        <v>45716</v>
      </c>
      <c r="K25" s="13" t="s">
        <v>12</v>
      </c>
    </row>
    <row r="26" spans="1:11" x14ac:dyDescent="0.2">
      <c r="A26" s="7" t="s">
        <v>174</v>
      </c>
      <c r="B26" s="90">
        <v>45695</v>
      </c>
      <c r="C26" s="7" t="s">
        <v>1518</v>
      </c>
      <c r="D26" s="9">
        <v>3782</v>
      </c>
      <c r="E26" s="91">
        <v>1440</v>
      </c>
      <c r="F26" s="91"/>
      <c r="G26" s="95">
        <f>G27+F26-E26</f>
        <v>957450.6</v>
      </c>
      <c r="H26" s="93"/>
      <c r="I26" s="94">
        <f t="shared" si="3"/>
        <v>-1440</v>
      </c>
      <c r="J26" s="12">
        <f t="shared" si="4"/>
        <v>45716</v>
      </c>
      <c r="K26" s="13" t="s">
        <v>12</v>
      </c>
    </row>
    <row r="27" spans="1:11" x14ac:dyDescent="0.2">
      <c r="A27" s="7" t="s">
        <v>174</v>
      </c>
      <c r="B27" s="90">
        <v>45695</v>
      </c>
      <c r="C27" s="7" t="s">
        <v>1519</v>
      </c>
      <c r="D27" s="9"/>
      <c r="E27" s="91"/>
      <c r="F27" s="91">
        <v>958890.6</v>
      </c>
      <c r="G27" s="95">
        <f>G28+F27-E27</f>
        <v>958890.6</v>
      </c>
      <c r="H27" s="93"/>
      <c r="I27" s="94">
        <f t="shared" si="3"/>
        <v>958890.6</v>
      </c>
      <c r="J27" s="12">
        <f t="shared" si="4"/>
        <v>45716</v>
      </c>
      <c r="K27" s="13" t="s">
        <v>995</v>
      </c>
    </row>
    <row r="28" spans="1:11" s="55" customFormat="1" x14ac:dyDescent="0.2">
      <c r="A28" s="34"/>
      <c r="B28" s="41"/>
      <c r="C28" s="34"/>
      <c r="D28" s="30"/>
      <c r="E28" s="109"/>
      <c r="F28" s="109"/>
      <c r="G28" s="110"/>
      <c r="H28" s="56"/>
      <c r="I28" s="111"/>
      <c r="J28" s="33"/>
      <c r="K28" s="34"/>
    </row>
    <row r="29" spans="1:11" x14ac:dyDescent="0.2">
      <c r="A29" s="7" t="s">
        <v>1519</v>
      </c>
      <c r="B29" s="90">
        <v>45681</v>
      </c>
      <c r="C29" s="7"/>
      <c r="D29" s="9" t="s">
        <v>1520</v>
      </c>
      <c r="E29" s="91">
        <v>8100</v>
      </c>
      <c r="F29" s="91">
        <v>0</v>
      </c>
      <c r="G29" s="95">
        <f t="shared" ref="G29:G45" si="5">G30+F29-E29</f>
        <v>576135.6</v>
      </c>
      <c r="H29" s="93"/>
      <c r="I29" s="94">
        <f t="shared" si="3"/>
        <v>-8100</v>
      </c>
      <c r="J29" s="12">
        <f t="shared" si="4"/>
        <v>45688</v>
      </c>
      <c r="K29" s="13" t="s">
        <v>12</v>
      </c>
    </row>
    <row r="30" spans="1:11" x14ac:dyDescent="0.2">
      <c r="A30" s="7" t="s">
        <v>1519</v>
      </c>
      <c r="B30" s="90">
        <v>45672</v>
      </c>
      <c r="C30" s="7"/>
      <c r="D30" s="9" t="s">
        <v>1521</v>
      </c>
      <c r="E30" s="91">
        <v>0</v>
      </c>
      <c r="F30" s="91">
        <v>61500</v>
      </c>
      <c r="G30" s="95">
        <f t="shared" si="5"/>
        <v>584235.6</v>
      </c>
      <c r="H30" s="93"/>
      <c r="I30" s="94">
        <f t="shared" si="3"/>
        <v>61500</v>
      </c>
      <c r="J30" s="12">
        <f t="shared" si="4"/>
        <v>45688</v>
      </c>
      <c r="K30" s="13" t="s">
        <v>1522</v>
      </c>
    </row>
    <row r="31" spans="1:11" x14ac:dyDescent="0.2">
      <c r="A31" s="7" t="s">
        <v>1519</v>
      </c>
      <c r="B31" s="90">
        <v>45660</v>
      </c>
      <c r="C31" s="7"/>
      <c r="D31" s="9" t="s">
        <v>1523</v>
      </c>
      <c r="E31" s="91">
        <v>2100</v>
      </c>
      <c r="F31" s="91">
        <v>0</v>
      </c>
      <c r="G31" s="95">
        <f t="shared" si="5"/>
        <v>522735.6</v>
      </c>
      <c r="H31" s="93"/>
      <c r="I31" s="94">
        <f t="shared" si="3"/>
        <v>-2100</v>
      </c>
      <c r="J31" s="12">
        <f t="shared" si="4"/>
        <v>45688</v>
      </c>
      <c r="K31" s="13" t="s">
        <v>12</v>
      </c>
    </row>
    <row r="32" spans="1:11" x14ac:dyDescent="0.2">
      <c r="A32" s="7" t="s">
        <v>1519</v>
      </c>
      <c r="B32" s="90">
        <v>45660</v>
      </c>
      <c r="C32" s="7"/>
      <c r="D32" s="9" t="s">
        <v>1524</v>
      </c>
      <c r="E32" s="91">
        <v>40229.4</v>
      </c>
      <c r="F32" s="91">
        <v>0</v>
      </c>
      <c r="G32" s="95">
        <f t="shared" si="5"/>
        <v>524835.6</v>
      </c>
      <c r="H32" s="93"/>
      <c r="I32" s="94">
        <f t="shared" si="3"/>
        <v>-40229.4</v>
      </c>
      <c r="J32" s="12">
        <f t="shared" si="4"/>
        <v>45688</v>
      </c>
      <c r="K32" s="13" t="s">
        <v>13</v>
      </c>
    </row>
    <row r="33" spans="1:11" x14ac:dyDescent="0.2">
      <c r="A33" s="7" t="s">
        <v>1519</v>
      </c>
      <c r="B33" s="90">
        <v>45649</v>
      </c>
      <c r="C33" s="7"/>
      <c r="D33" s="9" t="s">
        <v>84</v>
      </c>
      <c r="E33" s="91">
        <v>0</v>
      </c>
      <c r="F33" s="91">
        <v>75488</v>
      </c>
      <c r="G33" s="95">
        <f t="shared" si="5"/>
        <v>565065</v>
      </c>
      <c r="H33" s="93"/>
      <c r="I33" s="94">
        <f t="shared" si="3"/>
        <v>75488</v>
      </c>
      <c r="J33" s="12">
        <f t="shared" si="4"/>
        <v>45657</v>
      </c>
      <c r="K33" s="13" t="s">
        <v>1525</v>
      </c>
    </row>
    <row r="34" spans="1:11" x14ac:dyDescent="0.2">
      <c r="A34" s="7" t="s">
        <v>1519</v>
      </c>
      <c r="B34" s="90">
        <v>45646</v>
      </c>
      <c r="C34" s="7"/>
      <c r="D34" s="9" t="s">
        <v>86</v>
      </c>
      <c r="E34" s="91">
        <v>0</v>
      </c>
      <c r="F34" s="91">
        <v>75000</v>
      </c>
      <c r="G34" s="95">
        <f t="shared" si="5"/>
        <v>489577</v>
      </c>
      <c r="H34" s="93"/>
      <c r="I34" s="94">
        <f t="shared" si="3"/>
        <v>75000</v>
      </c>
      <c r="J34" s="12">
        <f t="shared" si="4"/>
        <v>45657</v>
      </c>
      <c r="K34" s="13" t="s">
        <v>1526</v>
      </c>
    </row>
    <row r="35" spans="1:11" x14ac:dyDescent="0.2">
      <c r="A35" s="7" t="s">
        <v>1519</v>
      </c>
      <c r="B35" s="90">
        <v>45646</v>
      </c>
      <c r="C35" s="7"/>
      <c r="D35" s="9" t="s">
        <v>88</v>
      </c>
      <c r="E35" s="91">
        <v>468</v>
      </c>
      <c r="F35" s="91"/>
      <c r="G35" s="95">
        <f t="shared" si="5"/>
        <v>414577</v>
      </c>
      <c r="H35" s="93"/>
      <c r="I35" s="94">
        <f t="shared" si="3"/>
        <v>-468</v>
      </c>
      <c r="J35" s="12">
        <f t="shared" si="4"/>
        <v>45657</v>
      </c>
      <c r="K35" s="13" t="s">
        <v>12</v>
      </c>
    </row>
    <row r="36" spans="1:11" x14ac:dyDescent="0.2">
      <c r="A36" s="7" t="s">
        <v>1519</v>
      </c>
      <c r="B36" s="90">
        <v>45646</v>
      </c>
      <c r="C36" s="7"/>
      <c r="D36" s="9" t="s">
        <v>90</v>
      </c>
      <c r="E36" s="91">
        <v>0</v>
      </c>
      <c r="F36" s="91">
        <v>450500</v>
      </c>
      <c r="G36" s="95">
        <f t="shared" si="5"/>
        <v>415045</v>
      </c>
      <c r="H36" s="93"/>
      <c r="I36" s="94">
        <f t="shared" si="3"/>
        <v>450500</v>
      </c>
      <c r="J36" s="12">
        <f t="shared" si="4"/>
        <v>45657</v>
      </c>
      <c r="K36" s="13" t="s">
        <v>1192</v>
      </c>
    </row>
    <row r="37" spans="1:11" x14ac:dyDescent="0.2">
      <c r="A37" s="7" t="s">
        <v>1519</v>
      </c>
      <c r="B37" s="90">
        <v>45646</v>
      </c>
      <c r="C37" s="7"/>
      <c r="D37" s="9" t="s">
        <v>92</v>
      </c>
      <c r="E37" s="91">
        <v>975</v>
      </c>
      <c r="F37" s="91"/>
      <c r="G37" s="95">
        <f t="shared" si="5"/>
        <v>-35455</v>
      </c>
      <c r="H37" s="93"/>
      <c r="I37" s="94">
        <f t="shared" si="3"/>
        <v>-975</v>
      </c>
      <c r="J37" s="12">
        <f t="shared" si="4"/>
        <v>45657</v>
      </c>
      <c r="K37" s="13" t="s">
        <v>11</v>
      </c>
    </row>
    <row r="38" spans="1:11" x14ac:dyDescent="0.2">
      <c r="A38" s="7" t="s">
        <v>1519</v>
      </c>
      <c r="B38" s="90">
        <v>45646</v>
      </c>
      <c r="C38" s="7"/>
      <c r="D38" s="9" t="s">
        <v>94</v>
      </c>
      <c r="E38" s="91">
        <v>4620</v>
      </c>
      <c r="F38" s="91"/>
      <c r="G38" s="95">
        <f t="shared" si="5"/>
        <v>-34480</v>
      </c>
      <c r="H38" s="93"/>
      <c r="I38" s="94">
        <f t="shared" si="3"/>
        <v>-4620</v>
      </c>
      <c r="J38" s="12">
        <f t="shared" si="4"/>
        <v>45657</v>
      </c>
      <c r="K38" s="13" t="s">
        <v>12</v>
      </c>
    </row>
    <row r="39" spans="1:11" x14ac:dyDescent="0.2">
      <c r="A39" s="7" t="s">
        <v>1519</v>
      </c>
      <c r="B39" s="90">
        <v>45644</v>
      </c>
      <c r="C39" s="7"/>
      <c r="D39" s="9" t="s">
        <v>98</v>
      </c>
      <c r="E39" s="91">
        <v>0</v>
      </c>
      <c r="F39" s="91">
        <v>455300</v>
      </c>
      <c r="G39" s="95">
        <f t="shared" si="5"/>
        <v>-29860</v>
      </c>
      <c r="H39" s="93"/>
      <c r="I39" s="94">
        <f t="shared" si="3"/>
        <v>455300</v>
      </c>
      <c r="J39" s="12">
        <f t="shared" si="4"/>
        <v>45657</v>
      </c>
      <c r="K39" s="13" t="s">
        <v>1527</v>
      </c>
    </row>
    <row r="40" spans="1:11" x14ac:dyDescent="0.2">
      <c r="A40" s="7" t="s">
        <v>1519</v>
      </c>
      <c r="B40" s="90">
        <v>45643</v>
      </c>
      <c r="C40" s="7"/>
      <c r="D40" s="9" t="s">
        <v>100</v>
      </c>
      <c r="E40" s="91">
        <v>0</v>
      </c>
      <c r="F40" s="91">
        <v>5990</v>
      </c>
      <c r="G40" s="95">
        <f t="shared" si="5"/>
        <v>-485160</v>
      </c>
      <c r="H40" s="93"/>
      <c r="I40" s="94">
        <f t="shared" si="3"/>
        <v>5990</v>
      </c>
      <c r="J40" s="12">
        <f t="shared" si="4"/>
        <v>45657</v>
      </c>
      <c r="K40" s="13" t="s">
        <v>1269</v>
      </c>
    </row>
    <row r="41" spans="1:11" x14ac:dyDescent="0.2">
      <c r="A41" s="7" t="s">
        <v>1519</v>
      </c>
      <c r="B41" s="90">
        <v>45642</v>
      </c>
      <c r="C41" s="7"/>
      <c r="D41" s="9" t="s">
        <v>101</v>
      </c>
      <c r="E41" s="91">
        <v>0</v>
      </c>
      <c r="F41" s="91">
        <v>10</v>
      </c>
      <c r="G41" s="95">
        <f t="shared" si="5"/>
        <v>-491150</v>
      </c>
      <c r="H41" s="93"/>
      <c r="I41" s="94">
        <f t="shared" si="3"/>
        <v>10</v>
      </c>
      <c r="J41" s="12">
        <f t="shared" si="4"/>
        <v>45657</v>
      </c>
      <c r="K41" s="13" t="s">
        <v>1269</v>
      </c>
    </row>
    <row r="42" spans="1:11" x14ac:dyDescent="0.2">
      <c r="A42" s="7" t="s">
        <v>1519</v>
      </c>
      <c r="B42" s="90">
        <v>45635</v>
      </c>
      <c r="C42" s="7"/>
      <c r="D42" s="9" t="s">
        <v>103</v>
      </c>
      <c r="E42" s="91">
        <v>4500</v>
      </c>
      <c r="F42" s="91"/>
      <c r="G42" s="95">
        <f t="shared" si="5"/>
        <v>-491160</v>
      </c>
      <c r="H42" s="93"/>
      <c r="I42" s="94">
        <f t="shared" si="3"/>
        <v>-4500</v>
      </c>
      <c r="J42" s="12">
        <f t="shared" si="4"/>
        <v>45657</v>
      </c>
      <c r="K42" s="13" t="s">
        <v>12</v>
      </c>
    </row>
    <row r="43" spans="1:11" x14ac:dyDescent="0.2">
      <c r="A43" s="7" t="s">
        <v>1519</v>
      </c>
      <c r="B43" s="90">
        <v>45611</v>
      </c>
      <c r="C43" s="7"/>
      <c r="D43" s="9" t="s">
        <v>122</v>
      </c>
      <c r="E43" s="91">
        <v>420</v>
      </c>
      <c r="F43" s="91"/>
      <c r="G43" s="95">
        <f t="shared" si="5"/>
        <v>-486660</v>
      </c>
      <c r="H43" s="93"/>
      <c r="I43" s="94">
        <f t="shared" si="3"/>
        <v>-420</v>
      </c>
      <c r="J43" s="12">
        <f t="shared" si="4"/>
        <v>45626</v>
      </c>
      <c r="K43" s="13" t="s">
        <v>12</v>
      </c>
    </row>
    <row r="44" spans="1:11" x14ac:dyDescent="0.2">
      <c r="A44" s="7" t="s">
        <v>1519</v>
      </c>
      <c r="B44" s="90">
        <v>45608</v>
      </c>
      <c r="C44" s="7"/>
      <c r="D44" s="9" t="s">
        <v>128</v>
      </c>
      <c r="E44" s="91">
        <v>480000</v>
      </c>
      <c r="F44" s="91"/>
      <c r="G44" s="95">
        <f t="shared" si="5"/>
        <v>-486240</v>
      </c>
      <c r="H44" s="93"/>
      <c r="I44" s="94">
        <f t="shared" si="3"/>
        <v>-480000</v>
      </c>
      <c r="J44" s="12">
        <f t="shared" si="4"/>
        <v>45626</v>
      </c>
      <c r="K44" s="13" t="s">
        <v>5</v>
      </c>
    </row>
    <row r="45" spans="1:11" x14ac:dyDescent="0.2">
      <c r="A45" s="7" t="s">
        <v>1519</v>
      </c>
      <c r="B45" s="90">
        <v>45604</v>
      </c>
      <c r="C45" s="7"/>
      <c r="D45" s="9" t="s">
        <v>132</v>
      </c>
      <c r="E45" s="91">
        <v>1440</v>
      </c>
      <c r="F45" s="91"/>
      <c r="G45" s="95">
        <f t="shared" si="5"/>
        <v>-6240</v>
      </c>
      <c r="H45" s="93"/>
      <c r="I45" s="94">
        <f t="shared" si="3"/>
        <v>-1440</v>
      </c>
      <c r="J45" s="12">
        <f t="shared" si="4"/>
        <v>45626</v>
      </c>
      <c r="K45" s="13" t="s">
        <v>12</v>
      </c>
    </row>
    <row r="46" spans="1:11" x14ac:dyDescent="0.2">
      <c r="A46" s="7" t="s">
        <v>1519</v>
      </c>
      <c r="B46" s="90">
        <v>45604</v>
      </c>
      <c r="C46" s="7"/>
      <c r="D46" s="9" t="s">
        <v>134</v>
      </c>
      <c r="E46" s="91">
        <v>4800</v>
      </c>
      <c r="F46" s="91"/>
      <c r="G46" s="95">
        <f>G47+F46-E46</f>
        <v>-4800</v>
      </c>
      <c r="H46" s="93"/>
      <c r="I46" s="94">
        <f t="shared" si="3"/>
        <v>-4800</v>
      </c>
      <c r="J46" s="12">
        <f t="shared" si="4"/>
        <v>45626</v>
      </c>
      <c r="K46" s="13" t="s">
        <v>12</v>
      </c>
    </row>
    <row r="47" spans="1:11" x14ac:dyDescent="0.2">
      <c r="A47" s="7"/>
      <c r="B47" s="90"/>
      <c r="C47" s="7"/>
      <c r="D47" s="9"/>
      <c r="E47" s="91"/>
      <c r="F47" s="91"/>
      <c r="G47" s="95">
        <f>G49+F47-E47</f>
        <v>0</v>
      </c>
      <c r="H47" s="93"/>
      <c r="I47" s="94">
        <f t="shared" si="3"/>
        <v>0</v>
      </c>
      <c r="J47" s="12">
        <f t="shared" si="4"/>
        <v>31</v>
      </c>
      <c r="K47" s="13"/>
    </row>
    <row r="48" spans="1:11" x14ac:dyDescent="0.2">
      <c r="A48" s="7"/>
      <c r="B48" s="90"/>
      <c r="C48" s="7"/>
      <c r="D48" s="9"/>
      <c r="E48" s="91"/>
      <c r="F48" s="91"/>
      <c r="G48" s="95"/>
      <c r="H48" s="93"/>
      <c r="I48" s="94">
        <f t="shared" si="3"/>
        <v>0</v>
      </c>
      <c r="J48" s="12">
        <f t="shared" si="4"/>
        <v>31</v>
      </c>
      <c r="K48" s="13"/>
    </row>
    <row r="49" spans="1:11" x14ac:dyDescent="0.2">
      <c r="A49" s="7"/>
      <c r="B49" s="90"/>
      <c r="C49" s="7"/>
      <c r="D49" s="9"/>
      <c r="E49" s="91"/>
      <c r="F49" s="91"/>
      <c r="G49" s="95">
        <v>0</v>
      </c>
      <c r="H49" s="93"/>
      <c r="I49" s="94">
        <f t="shared" si="3"/>
        <v>0</v>
      </c>
      <c r="J49" s="12">
        <f t="shared" si="4"/>
        <v>31</v>
      </c>
      <c r="K49" s="13"/>
    </row>
    <row r="50" spans="1:11" x14ac:dyDescent="0.2">
      <c r="A50" s="7"/>
      <c r="B50" s="90"/>
      <c r="C50" s="7"/>
      <c r="D50" s="9"/>
      <c r="E50" s="91"/>
      <c r="F50" s="91"/>
      <c r="G50" s="95"/>
      <c r="H50" s="93"/>
      <c r="I50" s="94">
        <f t="shared" si="3"/>
        <v>0</v>
      </c>
      <c r="J50" s="12">
        <f t="shared" si="4"/>
        <v>31</v>
      </c>
      <c r="K50" s="13"/>
    </row>
    <row r="51" spans="1:11" x14ac:dyDescent="0.2">
      <c r="A51" s="7"/>
      <c r="B51" s="90"/>
      <c r="C51" s="7"/>
      <c r="D51" s="9"/>
      <c r="E51" s="91"/>
      <c r="F51" s="91"/>
      <c r="G51" s="95"/>
      <c r="H51" s="93"/>
      <c r="I51" s="94">
        <f t="shared" si="3"/>
        <v>0</v>
      </c>
      <c r="J51" s="12">
        <f t="shared" si="4"/>
        <v>31</v>
      </c>
      <c r="K51" s="13"/>
    </row>
    <row r="52" spans="1:11" x14ac:dyDescent="0.2">
      <c r="A52" s="7"/>
      <c r="B52" s="90"/>
      <c r="C52" s="7"/>
      <c r="D52" s="9"/>
      <c r="E52" s="91"/>
      <c r="F52" s="91"/>
      <c r="G52" s="95"/>
      <c r="H52" s="93"/>
      <c r="I52" s="94">
        <f t="shared" si="3"/>
        <v>0</v>
      </c>
      <c r="J52" s="12">
        <f t="shared" si="4"/>
        <v>31</v>
      </c>
      <c r="K52" s="13"/>
    </row>
    <row r="53" spans="1:11" x14ac:dyDescent="0.2">
      <c r="A53" s="7"/>
      <c r="B53" s="90"/>
      <c r="C53" s="7"/>
      <c r="D53" s="9"/>
      <c r="E53" s="91"/>
      <c r="F53" s="91"/>
      <c r="G53" s="95"/>
      <c r="H53" s="93"/>
      <c r="I53" s="94">
        <f t="shared" si="3"/>
        <v>0</v>
      </c>
      <c r="J53" s="12">
        <f t="shared" si="4"/>
        <v>31</v>
      </c>
      <c r="K53" s="13"/>
    </row>
    <row r="54" spans="1:11" x14ac:dyDescent="0.2">
      <c r="A54" s="7"/>
      <c r="B54" s="96"/>
      <c r="C54" s="7"/>
      <c r="D54" s="9"/>
      <c r="E54" s="91"/>
      <c r="F54" s="91"/>
      <c r="G54" s="95"/>
      <c r="H54" s="93"/>
      <c r="I54" s="94">
        <f t="shared" si="3"/>
        <v>0</v>
      </c>
      <c r="J54" s="12">
        <f t="shared" si="4"/>
        <v>31</v>
      </c>
      <c r="K54" s="13"/>
    </row>
    <row r="55" spans="1:11" x14ac:dyDescent="0.2">
      <c r="A55" s="7"/>
      <c r="B55" s="96"/>
      <c r="C55" s="7"/>
      <c r="D55" s="9"/>
      <c r="E55" s="91"/>
      <c r="F55" s="91"/>
      <c r="G55" s="95"/>
      <c r="H55" s="93"/>
      <c r="I55" s="94">
        <f t="shared" si="3"/>
        <v>0</v>
      </c>
      <c r="J55" s="12">
        <f t="shared" si="4"/>
        <v>31</v>
      </c>
      <c r="K55" s="13"/>
    </row>
    <row r="56" spans="1:11" x14ac:dyDescent="0.2">
      <c r="A56" s="7"/>
      <c r="B56" s="96"/>
      <c r="C56" s="7"/>
      <c r="D56" s="9"/>
      <c r="E56" s="91"/>
      <c r="F56" s="91"/>
      <c r="G56" s="95"/>
      <c r="H56" s="93"/>
      <c r="I56" s="94">
        <f t="shared" si="3"/>
        <v>0</v>
      </c>
      <c r="J56" s="12">
        <f t="shared" si="4"/>
        <v>31</v>
      </c>
      <c r="K56" s="13"/>
    </row>
    <row r="57" spans="1:11" x14ac:dyDescent="0.2">
      <c r="A57" s="7"/>
      <c r="B57" s="96"/>
      <c r="C57" s="7"/>
      <c r="D57" s="9"/>
      <c r="E57" s="91"/>
      <c r="F57" s="91"/>
      <c r="G57" s="95"/>
      <c r="H57" s="93"/>
      <c r="I57" s="94">
        <f t="shared" si="3"/>
        <v>0</v>
      </c>
      <c r="J57" s="12">
        <f t="shared" si="4"/>
        <v>31</v>
      </c>
      <c r="K57" s="13"/>
    </row>
    <row r="58" spans="1:11" x14ac:dyDescent="0.2">
      <c r="A58" s="7"/>
      <c r="B58" s="96"/>
      <c r="C58" s="7"/>
      <c r="D58" s="9"/>
      <c r="E58" s="91"/>
      <c r="F58" s="91"/>
      <c r="G58" s="95"/>
      <c r="H58" s="93"/>
      <c r="I58" s="94">
        <f t="shared" si="3"/>
        <v>0</v>
      </c>
      <c r="J58" s="12">
        <f t="shared" si="4"/>
        <v>31</v>
      </c>
      <c r="K58" s="13"/>
    </row>
    <row r="59" spans="1:11" x14ac:dyDescent="0.2">
      <c r="A59" s="7"/>
      <c r="B59" s="90"/>
      <c r="C59" s="7"/>
      <c r="D59" s="9"/>
      <c r="E59" s="91"/>
      <c r="F59" s="91"/>
      <c r="G59" s="95"/>
      <c r="H59" s="93"/>
      <c r="I59" s="94">
        <f t="shared" si="3"/>
        <v>0</v>
      </c>
      <c r="J59" s="12">
        <f t="shared" si="4"/>
        <v>31</v>
      </c>
      <c r="K59" s="13"/>
    </row>
    <row r="60" spans="1:11" x14ac:dyDescent="0.2">
      <c r="A60" s="7"/>
      <c r="B60" s="90"/>
      <c r="C60" s="7"/>
      <c r="D60" s="9"/>
      <c r="E60" s="91"/>
      <c r="F60" s="91"/>
      <c r="G60" s="95"/>
      <c r="H60" s="93"/>
      <c r="I60" s="94">
        <f t="shared" si="3"/>
        <v>0</v>
      </c>
      <c r="J60" s="12">
        <f t="shared" si="4"/>
        <v>31</v>
      </c>
      <c r="K60" s="13"/>
    </row>
    <row r="61" spans="1:11" x14ac:dyDescent="0.2">
      <c r="A61" s="7"/>
      <c r="B61" s="90"/>
      <c r="C61" s="7"/>
      <c r="D61" s="9"/>
      <c r="E61" s="91"/>
      <c r="F61" s="91"/>
      <c r="G61" s="95"/>
      <c r="H61" s="93"/>
      <c r="I61" s="94">
        <f t="shared" si="3"/>
        <v>0</v>
      </c>
      <c r="J61" s="12">
        <f t="shared" si="4"/>
        <v>31</v>
      </c>
      <c r="K61" s="13"/>
    </row>
    <row r="62" spans="1:11" x14ac:dyDescent="0.2">
      <c r="A62" s="7"/>
      <c r="B62" s="90"/>
      <c r="C62" s="7"/>
      <c r="D62" s="9"/>
      <c r="E62" s="91"/>
      <c r="F62" s="91"/>
      <c r="G62" s="95"/>
      <c r="H62" s="93"/>
      <c r="I62" s="94">
        <f t="shared" si="3"/>
        <v>0</v>
      </c>
      <c r="J62" s="12">
        <f t="shared" si="4"/>
        <v>31</v>
      </c>
      <c r="K62" s="13"/>
    </row>
    <row r="63" spans="1:11" x14ac:dyDescent="0.2">
      <c r="A63" s="7"/>
      <c r="B63" s="90"/>
      <c r="C63" s="7"/>
      <c r="D63" s="9"/>
      <c r="E63" s="91"/>
      <c r="F63" s="91"/>
      <c r="G63" s="95"/>
      <c r="H63" s="93"/>
      <c r="I63" s="94">
        <f t="shared" si="3"/>
        <v>0</v>
      </c>
      <c r="J63" s="12">
        <f t="shared" si="4"/>
        <v>31</v>
      </c>
      <c r="K63" s="13"/>
    </row>
    <row r="64" spans="1:11" x14ac:dyDescent="0.2">
      <c r="A64" s="7"/>
      <c r="B64" s="90"/>
      <c r="C64" s="7"/>
      <c r="D64" s="9"/>
      <c r="E64" s="91"/>
      <c r="F64" s="91"/>
      <c r="G64" s="95"/>
      <c r="H64" s="93"/>
      <c r="I64" s="94">
        <f t="shared" si="3"/>
        <v>0</v>
      </c>
      <c r="J64" s="12">
        <f t="shared" si="4"/>
        <v>31</v>
      </c>
      <c r="K64" s="13"/>
    </row>
    <row r="65" spans="1:11" x14ac:dyDescent="0.2">
      <c r="A65" s="7"/>
      <c r="B65" s="90"/>
      <c r="C65" s="7"/>
      <c r="D65" s="9"/>
      <c r="E65" s="91"/>
      <c r="F65" s="91"/>
      <c r="G65" s="95"/>
      <c r="H65" s="93"/>
      <c r="I65" s="94">
        <f t="shared" si="3"/>
        <v>0</v>
      </c>
      <c r="J65" s="12">
        <f t="shared" si="4"/>
        <v>31</v>
      </c>
      <c r="K65" s="13"/>
    </row>
    <row r="66" spans="1:11" x14ac:dyDescent="0.2">
      <c r="A66" s="7"/>
      <c r="B66" s="90"/>
      <c r="C66" s="7"/>
      <c r="D66" s="9"/>
      <c r="E66" s="91"/>
      <c r="F66" s="91"/>
      <c r="G66" s="95"/>
      <c r="H66" s="93"/>
      <c r="I66" s="94">
        <f t="shared" si="3"/>
        <v>0</v>
      </c>
      <c r="J66" s="12">
        <f t="shared" si="4"/>
        <v>31</v>
      </c>
      <c r="K66" s="13"/>
    </row>
    <row r="67" spans="1:11" x14ac:dyDescent="0.2">
      <c r="A67" s="7"/>
      <c r="B67" s="90"/>
      <c r="C67" s="7"/>
      <c r="D67" s="9"/>
      <c r="E67" s="91"/>
      <c r="F67" s="91"/>
      <c r="G67" s="95"/>
      <c r="H67" s="93"/>
      <c r="I67" s="94">
        <f t="shared" si="3"/>
        <v>0</v>
      </c>
      <c r="J67" s="12">
        <f t="shared" si="4"/>
        <v>31</v>
      </c>
      <c r="K67" s="13"/>
    </row>
    <row r="68" spans="1:11" x14ac:dyDescent="0.2">
      <c r="A68" s="7"/>
      <c r="B68" s="90"/>
      <c r="C68" s="7"/>
      <c r="D68" s="9"/>
      <c r="E68" s="91"/>
      <c r="F68" s="91"/>
      <c r="G68" s="95"/>
      <c r="H68" s="93"/>
      <c r="I68" s="94">
        <f t="shared" si="3"/>
        <v>0</v>
      </c>
      <c r="J68" s="12">
        <f t="shared" si="4"/>
        <v>31</v>
      </c>
      <c r="K68" s="13"/>
    </row>
    <row r="69" spans="1:11" x14ac:dyDescent="0.2">
      <c r="A69" s="7"/>
      <c r="B69" s="90"/>
      <c r="C69" s="7"/>
      <c r="D69" s="9"/>
      <c r="E69" s="91"/>
      <c r="F69" s="91"/>
      <c r="G69" s="95"/>
      <c r="H69" s="93"/>
      <c r="I69" s="94">
        <f t="shared" si="3"/>
        <v>0</v>
      </c>
      <c r="J69" s="12">
        <f t="shared" si="4"/>
        <v>31</v>
      </c>
      <c r="K69" s="13"/>
    </row>
    <row r="70" spans="1:11" x14ac:dyDescent="0.2">
      <c r="A70" s="7"/>
      <c r="B70" s="90"/>
      <c r="C70" s="7"/>
      <c r="D70" s="9"/>
      <c r="E70" s="91"/>
      <c r="F70" s="91"/>
      <c r="G70" s="95"/>
      <c r="H70" s="93"/>
      <c r="I70" s="94">
        <f t="shared" si="3"/>
        <v>0</v>
      </c>
      <c r="J70" s="12">
        <f t="shared" si="4"/>
        <v>31</v>
      </c>
      <c r="K70" s="13"/>
    </row>
    <row r="71" spans="1:11" x14ac:dyDescent="0.2">
      <c r="A71" s="7"/>
      <c r="B71" s="90"/>
      <c r="C71" s="7"/>
      <c r="D71" s="9"/>
      <c r="E71" s="91"/>
      <c r="F71" s="91"/>
      <c r="G71" s="95"/>
      <c r="H71" s="93"/>
      <c r="I71" s="94">
        <f t="shared" si="3"/>
        <v>0</v>
      </c>
      <c r="J71" s="12">
        <f t="shared" si="4"/>
        <v>31</v>
      </c>
      <c r="K71" s="13"/>
    </row>
    <row r="72" spans="1:11" x14ac:dyDescent="0.2">
      <c r="A72" s="7"/>
      <c r="B72" s="90"/>
      <c r="C72" s="7"/>
      <c r="D72" s="9"/>
      <c r="E72" s="91"/>
      <c r="F72" s="91"/>
      <c r="G72" s="95"/>
      <c r="H72" s="93"/>
      <c r="I72" s="94">
        <f t="shared" si="3"/>
        <v>0</v>
      </c>
      <c r="J72" s="12">
        <f t="shared" si="4"/>
        <v>31</v>
      </c>
      <c r="K72" s="13"/>
    </row>
    <row r="73" spans="1:11" x14ac:dyDescent="0.2">
      <c r="A73" s="7"/>
      <c r="B73" s="90"/>
      <c r="C73" s="7"/>
      <c r="D73" s="9"/>
      <c r="E73" s="91"/>
      <c r="F73" s="91"/>
      <c r="G73" s="92"/>
      <c r="H73" s="93"/>
      <c r="I73" s="94">
        <f t="shared" si="3"/>
        <v>0</v>
      </c>
      <c r="J73" s="12">
        <f t="shared" si="4"/>
        <v>31</v>
      </c>
      <c r="K73" s="13"/>
    </row>
    <row r="74" spans="1:11" x14ac:dyDescent="0.2">
      <c r="A74" s="7"/>
      <c r="B74" s="90"/>
      <c r="C74" s="7"/>
      <c r="D74" s="9"/>
      <c r="E74" s="91"/>
      <c r="F74" s="91"/>
      <c r="G74" s="92"/>
      <c r="H74" s="93"/>
      <c r="I74" s="94">
        <f t="shared" si="3"/>
        <v>0</v>
      </c>
      <c r="J74" s="12">
        <f t="shared" si="4"/>
        <v>31</v>
      </c>
      <c r="K74" s="13"/>
    </row>
    <row r="75" spans="1:11" x14ac:dyDescent="0.2">
      <c r="A75" s="7"/>
      <c r="B75" s="90"/>
      <c r="C75" s="7"/>
      <c r="D75" s="9"/>
      <c r="E75" s="91"/>
      <c r="F75" s="91"/>
      <c r="G75" s="92"/>
      <c r="H75" s="93"/>
      <c r="I75" s="94">
        <f t="shared" si="3"/>
        <v>0</v>
      </c>
      <c r="J75" s="12">
        <f t="shared" si="4"/>
        <v>31</v>
      </c>
      <c r="K75" s="13"/>
    </row>
    <row r="76" spans="1:11" x14ac:dyDescent="0.2">
      <c r="A76" s="7"/>
      <c r="B76" s="90"/>
      <c r="C76" s="7"/>
      <c r="D76" s="9"/>
      <c r="E76" s="91"/>
      <c r="F76" s="91"/>
      <c r="G76" s="92"/>
      <c r="H76" s="93"/>
      <c r="I76" s="94">
        <f t="shared" si="3"/>
        <v>0</v>
      </c>
      <c r="J76" s="12">
        <f t="shared" si="4"/>
        <v>31</v>
      </c>
      <c r="K76" s="13"/>
    </row>
    <row r="77" spans="1:11" x14ac:dyDescent="0.2">
      <c r="A77" s="7"/>
      <c r="B77" s="90"/>
      <c r="C77" s="7"/>
      <c r="D77" s="9"/>
      <c r="E77" s="91"/>
      <c r="F77" s="91"/>
      <c r="G77" s="92"/>
      <c r="H77" s="93"/>
      <c r="I77" s="94">
        <f t="shared" si="3"/>
        <v>0</v>
      </c>
      <c r="J77" s="12">
        <f t="shared" si="4"/>
        <v>31</v>
      </c>
      <c r="K77" s="13"/>
    </row>
    <row r="78" spans="1:11" x14ac:dyDescent="0.2">
      <c r="A78" s="7"/>
      <c r="B78" s="90"/>
      <c r="C78" s="7"/>
      <c r="D78" s="9"/>
      <c r="E78" s="91"/>
      <c r="F78" s="91"/>
      <c r="G78" s="92"/>
      <c r="H78" s="93"/>
      <c r="I78" s="94"/>
      <c r="J78" s="12"/>
      <c r="K78" s="13"/>
    </row>
    <row r="79" spans="1:11" x14ac:dyDescent="0.2">
      <c r="A79" s="7"/>
      <c r="B79" s="90"/>
      <c r="C79" s="7"/>
      <c r="D79" s="9"/>
      <c r="E79" s="91"/>
      <c r="F79" s="91"/>
      <c r="G79" s="92"/>
      <c r="H79" s="93"/>
      <c r="I79" s="94"/>
      <c r="J79" s="12"/>
      <c r="K79" s="13"/>
    </row>
    <row r="80" spans="1:11" x14ac:dyDescent="0.2">
      <c r="A80" s="7"/>
      <c r="B80" s="90"/>
      <c r="C80" s="7"/>
      <c r="D80" s="9"/>
      <c r="E80" s="91"/>
      <c r="F80" s="91"/>
      <c r="G80" s="95">
        <f t="shared" ref="G80:G143" si="6">G81+F80-E80</f>
        <v>0</v>
      </c>
      <c r="H80" s="93"/>
      <c r="I80" s="94">
        <f t="shared" ref="I80:I143" si="7">-E80+F80</f>
        <v>0</v>
      </c>
      <c r="J80" s="12">
        <f t="shared" ref="J80:J143" si="8">EOMONTH(B80,0)</f>
        <v>31</v>
      </c>
      <c r="K80" s="13"/>
    </row>
    <row r="81" spans="1:11" x14ac:dyDescent="0.2">
      <c r="A81" s="7"/>
      <c r="B81" s="90"/>
      <c r="C81" s="7"/>
      <c r="D81" s="9"/>
      <c r="E81" s="91"/>
      <c r="F81" s="91"/>
      <c r="G81" s="95">
        <f t="shared" si="6"/>
        <v>0</v>
      </c>
      <c r="H81" s="93"/>
      <c r="I81" s="94">
        <f t="shared" si="7"/>
        <v>0</v>
      </c>
      <c r="J81" s="12">
        <f t="shared" si="8"/>
        <v>31</v>
      </c>
      <c r="K81" s="13"/>
    </row>
    <row r="82" spans="1:11" x14ac:dyDescent="0.2">
      <c r="A82" s="7"/>
      <c r="B82" s="90"/>
      <c r="C82" s="7"/>
      <c r="D82" s="9"/>
      <c r="E82" s="91"/>
      <c r="F82" s="91"/>
      <c r="G82" s="95">
        <f t="shared" si="6"/>
        <v>0</v>
      </c>
      <c r="H82" s="93"/>
      <c r="I82" s="94">
        <f t="shared" si="7"/>
        <v>0</v>
      </c>
      <c r="J82" s="12">
        <f t="shared" si="8"/>
        <v>31</v>
      </c>
      <c r="K82" s="13"/>
    </row>
    <row r="83" spans="1:11" x14ac:dyDescent="0.2">
      <c r="A83" s="7"/>
      <c r="B83" s="90"/>
      <c r="C83" s="7"/>
      <c r="D83" s="9"/>
      <c r="E83" s="91"/>
      <c r="F83" s="91"/>
      <c r="G83" s="95">
        <f t="shared" si="6"/>
        <v>0</v>
      </c>
      <c r="H83" s="93"/>
      <c r="I83" s="94">
        <f t="shared" si="7"/>
        <v>0</v>
      </c>
      <c r="J83" s="12">
        <f t="shared" si="8"/>
        <v>31</v>
      </c>
      <c r="K83" s="13"/>
    </row>
    <row r="84" spans="1:11" x14ac:dyDescent="0.2">
      <c r="A84" s="7"/>
      <c r="B84" s="90"/>
      <c r="C84" s="7"/>
      <c r="D84" s="9"/>
      <c r="E84" s="91"/>
      <c r="F84" s="91"/>
      <c r="G84" s="95">
        <f t="shared" si="6"/>
        <v>0</v>
      </c>
      <c r="H84" s="93"/>
      <c r="I84" s="94">
        <f t="shared" si="7"/>
        <v>0</v>
      </c>
      <c r="J84" s="12">
        <f t="shared" si="8"/>
        <v>31</v>
      </c>
      <c r="K84" s="13"/>
    </row>
    <row r="85" spans="1:11" x14ac:dyDescent="0.2">
      <c r="A85" s="7"/>
      <c r="B85" s="90"/>
      <c r="C85" s="7"/>
      <c r="D85" s="9"/>
      <c r="E85" s="91"/>
      <c r="F85" s="91"/>
      <c r="G85" s="95">
        <f t="shared" si="6"/>
        <v>0</v>
      </c>
      <c r="H85" s="93"/>
      <c r="I85" s="94">
        <f t="shared" si="7"/>
        <v>0</v>
      </c>
      <c r="J85" s="12">
        <f t="shared" si="8"/>
        <v>31</v>
      </c>
      <c r="K85" s="13"/>
    </row>
    <row r="86" spans="1:11" x14ac:dyDescent="0.2">
      <c r="A86" s="7"/>
      <c r="B86" s="90"/>
      <c r="C86" s="7"/>
      <c r="D86" s="9"/>
      <c r="E86" s="91"/>
      <c r="F86" s="91"/>
      <c r="G86" s="95">
        <f t="shared" si="6"/>
        <v>0</v>
      </c>
      <c r="H86" s="93"/>
      <c r="I86" s="94">
        <f t="shared" si="7"/>
        <v>0</v>
      </c>
      <c r="J86" s="12">
        <f t="shared" si="8"/>
        <v>31</v>
      </c>
      <c r="K86" s="13"/>
    </row>
    <row r="87" spans="1:11" x14ac:dyDescent="0.2">
      <c r="A87" s="7"/>
      <c r="B87" s="90"/>
      <c r="C87" s="7"/>
      <c r="D87" s="9"/>
      <c r="E87" s="91"/>
      <c r="F87" s="91"/>
      <c r="G87" s="95">
        <f t="shared" si="6"/>
        <v>0</v>
      </c>
      <c r="H87" s="93"/>
      <c r="I87" s="94">
        <f t="shared" si="7"/>
        <v>0</v>
      </c>
      <c r="J87" s="12">
        <f t="shared" si="8"/>
        <v>31</v>
      </c>
      <c r="K87" s="13"/>
    </row>
    <row r="88" spans="1:11" x14ac:dyDescent="0.2">
      <c r="A88" s="7"/>
      <c r="B88" s="90"/>
      <c r="C88" s="7"/>
      <c r="D88" s="9"/>
      <c r="E88" s="91"/>
      <c r="F88" s="91"/>
      <c r="G88" s="95">
        <f t="shared" si="6"/>
        <v>0</v>
      </c>
      <c r="H88" s="93"/>
      <c r="I88" s="94">
        <f t="shared" si="7"/>
        <v>0</v>
      </c>
      <c r="J88" s="12">
        <f t="shared" si="8"/>
        <v>31</v>
      </c>
      <c r="K88" s="13"/>
    </row>
    <row r="89" spans="1:11" x14ac:dyDescent="0.2">
      <c r="A89" s="7"/>
      <c r="B89" s="90"/>
      <c r="C89" s="7"/>
      <c r="D89" s="9"/>
      <c r="E89" s="91"/>
      <c r="F89" s="91"/>
      <c r="G89" s="95">
        <f t="shared" si="6"/>
        <v>0</v>
      </c>
      <c r="H89" s="93"/>
      <c r="I89" s="94">
        <f t="shared" si="7"/>
        <v>0</v>
      </c>
      <c r="J89" s="12">
        <f t="shared" si="8"/>
        <v>31</v>
      </c>
      <c r="K89" s="13"/>
    </row>
    <row r="90" spans="1:11" x14ac:dyDescent="0.2">
      <c r="A90" s="7"/>
      <c r="B90" s="90"/>
      <c r="C90" s="7"/>
      <c r="D90" s="9"/>
      <c r="E90" s="91"/>
      <c r="F90" s="91"/>
      <c r="G90" s="95">
        <f t="shared" si="6"/>
        <v>0</v>
      </c>
      <c r="H90" s="93"/>
      <c r="I90" s="94">
        <f t="shared" si="7"/>
        <v>0</v>
      </c>
      <c r="J90" s="12">
        <f t="shared" si="8"/>
        <v>31</v>
      </c>
      <c r="K90" s="13"/>
    </row>
    <row r="91" spans="1:11" x14ac:dyDescent="0.2">
      <c r="A91" s="7"/>
      <c r="B91" s="90"/>
      <c r="C91" s="7"/>
      <c r="D91" s="9"/>
      <c r="E91" s="91"/>
      <c r="F91" s="91"/>
      <c r="G91" s="95">
        <f t="shared" si="6"/>
        <v>0</v>
      </c>
      <c r="H91" s="93"/>
      <c r="I91" s="94">
        <f t="shared" si="7"/>
        <v>0</v>
      </c>
      <c r="J91" s="12">
        <f t="shared" si="8"/>
        <v>31</v>
      </c>
      <c r="K91" s="13"/>
    </row>
    <row r="92" spans="1:11" x14ac:dyDescent="0.2">
      <c r="A92" s="7"/>
      <c r="B92" s="90"/>
      <c r="C92" s="7"/>
      <c r="D92" s="9"/>
      <c r="E92" s="97"/>
      <c r="F92"/>
      <c r="G92" s="95">
        <f t="shared" si="6"/>
        <v>0</v>
      </c>
      <c r="H92" s="93"/>
      <c r="I92" s="94">
        <f t="shared" si="7"/>
        <v>0</v>
      </c>
      <c r="J92" s="12">
        <f t="shared" si="8"/>
        <v>31</v>
      </c>
      <c r="K92" s="13"/>
    </row>
    <row r="93" spans="1:11" x14ac:dyDescent="0.2">
      <c r="A93" s="7"/>
      <c r="B93" s="90"/>
      <c r="C93" s="7"/>
      <c r="D93" s="9"/>
      <c r="E93" s="97"/>
      <c r="F93"/>
      <c r="G93" s="95">
        <f t="shared" si="6"/>
        <v>0</v>
      </c>
      <c r="H93" s="93"/>
      <c r="I93" s="94">
        <f t="shared" si="7"/>
        <v>0</v>
      </c>
      <c r="J93" s="12">
        <f t="shared" si="8"/>
        <v>31</v>
      </c>
      <c r="K93" s="13"/>
    </row>
    <row r="94" spans="1:11" x14ac:dyDescent="0.2">
      <c r="A94" s="7"/>
      <c r="B94" s="90"/>
      <c r="C94" s="7"/>
      <c r="D94" s="9"/>
      <c r="E94"/>
      <c r="F94" s="97"/>
      <c r="G94" s="95">
        <f t="shared" si="6"/>
        <v>0</v>
      </c>
      <c r="H94" s="93"/>
      <c r="I94" s="94">
        <f t="shared" si="7"/>
        <v>0</v>
      </c>
      <c r="J94" s="12">
        <f t="shared" si="8"/>
        <v>31</v>
      </c>
      <c r="K94" s="13"/>
    </row>
    <row r="95" spans="1:11" x14ac:dyDescent="0.2">
      <c r="A95" s="7"/>
      <c r="B95" s="90"/>
      <c r="C95" s="7"/>
      <c r="D95" s="9"/>
      <c r="E95" s="91"/>
      <c r="F95" s="91"/>
      <c r="G95" s="95">
        <f t="shared" si="6"/>
        <v>0</v>
      </c>
      <c r="H95" s="93"/>
      <c r="I95" s="94">
        <f t="shared" si="7"/>
        <v>0</v>
      </c>
      <c r="J95" s="12">
        <f t="shared" si="8"/>
        <v>31</v>
      </c>
      <c r="K95" s="13"/>
    </row>
    <row r="96" spans="1:11" x14ac:dyDescent="0.2">
      <c r="A96" s="7"/>
      <c r="B96" s="90"/>
      <c r="C96" s="7"/>
      <c r="D96" s="9"/>
      <c r="E96" s="91"/>
      <c r="F96" s="91"/>
      <c r="G96" s="95">
        <f t="shared" si="6"/>
        <v>0</v>
      </c>
      <c r="H96" s="93"/>
      <c r="I96" s="94">
        <f t="shared" si="7"/>
        <v>0</v>
      </c>
      <c r="J96" s="12">
        <f t="shared" si="8"/>
        <v>31</v>
      </c>
      <c r="K96" s="13"/>
    </row>
    <row r="97" spans="1:11" x14ac:dyDescent="0.2">
      <c r="A97" s="7"/>
      <c r="B97" s="90"/>
      <c r="C97" s="7"/>
      <c r="D97" s="9"/>
      <c r="E97" s="91"/>
      <c r="F97" s="91"/>
      <c r="G97" s="95">
        <f t="shared" si="6"/>
        <v>0</v>
      </c>
      <c r="H97" s="93"/>
      <c r="I97" s="94">
        <f t="shared" si="7"/>
        <v>0</v>
      </c>
      <c r="J97" s="12">
        <f t="shared" si="8"/>
        <v>31</v>
      </c>
      <c r="K97" s="13"/>
    </row>
    <row r="98" spans="1:11" x14ac:dyDescent="0.2">
      <c r="A98" s="7"/>
      <c r="B98" s="90"/>
      <c r="C98" s="7"/>
      <c r="D98" s="9"/>
      <c r="E98" s="91"/>
      <c r="F98" s="91"/>
      <c r="G98" s="95">
        <f t="shared" si="6"/>
        <v>0</v>
      </c>
      <c r="H98" s="93"/>
      <c r="I98" s="94">
        <f t="shared" si="7"/>
        <v>0</v>
      </c>
      <c r="J98" s="12">
        <f t="shared" si="8"/>
        <v>31</v>
      </c>
      <c r="K98" s="13"/>
    </row>
    <row r="99" spans="1:11" x14ac:dyDescent="0.2">
      <c r="A99" s="7"/>
      <c r="B99" s="90"/>
      <c r="C99" s="7"/>
      <c r="D99" s="9"/>
      <c r="E99" s="91"/>
      <c r="F99" s="91"/>
      <c r="G99" s="95">
        <f t="shared" si="6"/>
        <v>0</v>
      </c>
      <c r="H99" s="93"/>
      <c r="I99" s="94">
        <f t="shared" si="7"/>
        <v>0</v>
      </c>
      <c r="J99" s="12">
        <f t="shared" si="8"/>
        <v>31</v>
      </c>
      <c r="K99" s="13"/>
    </row>
    <row r="100" spans="1:11" x14ac:dyDescent="0.2">
      <c r="A100" s="7"/>
      <c r="B100" s="90"/>
      <c r="C100" s="7"/>
      <c r="D100" s="9"/>
      <c r="E100" s="91"/>
      <c r="F100" s="91"/>
      <c r="G100" s="95">
        <f t="shared" si="6"/>
        <v>0</v>
      </c>
      <c r="H100" s="93"/>
      <c r="I100" s="94">
        <f t="shared" si="7"/>
        <v>0</v>
      </c>
      <c r="J100" s="12">
        <f t="shared" si="8"/>
        <v>31</v>
      </c>
      <c r="K100" s="13"/>
    </row>
    <row r="101" spans="1:11" x14ac:dyDescent="0.2">
      <c r="A101" s="7"/>
      <c r="B101" s="90"/>
      <c r="C101" s="7"/>
      <c r="D101" s="9"/>
      <c r="E101" s="91"/>
      <c r="F101" s="91"/>
      <c r="G101" s="95">
        <f t="shared" si="6"/>
        <v>0</v>
      </c>
      <c r="H101" s="93"/>
      <c r="I101" s="94">
        <f t="shared" si="7"/>
        <v>0</v>
      </c>
      <c r="J101" s="12">
        <f t="shared" si="8"/>
        <v>31</v>
      </c>
      <c r="K101" s="13"/>
    </row>
    <row r="102" spans="1:11" x14ac:dyDescent="0.2">
      <c r="A102" s="7"/>
      <c r="B102" s="90"/>
      <c r="C102" s="7"/>
      <c r="D102" s="9"/>
      <c r="E102" s="91"/>
      <c r="F102" s="91"/>
      <c r="G102" s="95">
        <f t="shared" si="6"/>
        <v>0</v>
      </c>
      <c r="H102" s="93"/>
      <c r="I102" s="94">
        <f t="shared" si="7"/>
        <v>0</v>
      </c>
      <c r="J102" s="12">
        <f t="shared" si="8"/>
        <v>31</v>
      </c>
      <c r="K102" s="13"/>
    </row>
    <row r="103" spans="1:11" x14ac:dyDescent="0.2">
      <c r="A103" s="7"/>
      <c r="B103" s="90"/>
      <c r="C103" s="7"/>
      <c r="D103" s="9"/>
      <c r="E103" s="91"/>
      <c r="F103" s="91"/>
      <c r="G103" s="95">
        <f t="shared" si="6"/>
        <v>0</v>
      </c>
      <c r="H103" s="93"/>
      <c r="I103" s="94">
        <f t="shared" si="7"/>
        <v>0</v>
      </c>
      <c r="J103" s="12">
        <f t="shared" si="8"/>
        <v>31</v>
      </c>
      <c r="K103" s="13"/>
    </row>
    <row r="104" spans="1:11" x14ac:dyDescent="0.2">
      <c r="A104" s="7"/>
      <c r="B104" s="90"/>
      <c r="C104" s="7"/>
      <c r="D104" s="9"/>
      <c r="E104" s="91"/>
      <c r="F104" s="91"/>
      <c r="G104" s="95">
        <f t="shared" si="6"/>
        <v>0</v>
      </c>
      <c r="H104" s="93"/>
      <c r="I104" s="94">
        <f t="shared" si="7"/>
        <v>0</v>
      </c>
      <c r="J104" s="12">
        <f t="shared" si="8"/>
        <v>31</v>
      </c>
      <c r="K104" s="13"/>
    </row>
    <row r="105" spans="1:11" x14ac:dyDescent="0.2">
      <c r="A105" s="7"/>
      <c r="B105" s="90"/>
      <c r="C105" s="7"/>
      <c r="D105" s="9"/>
      <c r="E105" s="91"/>
      <c r="F105" s="91"/>
      <c r="G105" s="95">
        <f t="shared" si="6"/>
        <v>0</v>
      </c>
      <c r="H105" s="93"/>
      <c r="I105" s="94">
        <f t="shared" si="7"/>
        <v>0</v>
      </c>
      <c r="J105" s="12">
        <f t="shared" si="8"/>
        <v>31</v>
      </c>
      <c r="K105" s="13"/>
    </row>
    <row r="106" spans="1:11" x14ac:dyDescent="0.2">
      <c r="A106" s="7"/>
      <c r="B106" s="90"/>
      <c r="C106" s="7"/>
      <c r="D106" s="9"/>
      <c r="E106" s="91"/>
      <c r="F106" s="91"/>
      <c r="G106" s="95">
        <f t="shared" si="6"/>
        <v>0</v>
      </c>
      <c r="H106" s="93"/>
      <c r="I106" s="94">
        <f t="shared" si="7"/>
        <v>0</v>
      </c>
      <c r="J106" s="12">
        <f t="shared" si="8"/>
        <v>31</v>
      </c>
      <c r="K106" s="13"/>
    </row>
    <row r="107" spans="1:11" x14ac:dyDescent="0.2">
      <c r="A107" s="7"/>
      <c r="B107" s="90"/>
      <c r="C107" s="7"/>
      <c r="D107" s="9"/>
      <c r="E107" s="91"/>
      <c r="F107" s="91"/>
      <c r="G107" s="95">
        <f t="shared" si="6"/>
        <v>0</v>
      </c>
      <c r="H107" s="93"/>
      <c r="I107" s="94">
        <f t="shared" si="7"/>
        <v>0</v>
      </c>
      <c r="J107" s="12">
        <f t="shared" si="8"/>
        <v>31</v>
      </c>
      <c r="K107" s="13"/>
    </row>
    <row r="108" spans="1:11" x14ac:dyDescent="0.2">
      <c r="A108" s="7"/>
      <c r="B108" s="90"/>
      <c r="C108" s="7"/>
      <c r="D108" s="9"/>
      <c r="E108" s="91"/>
      <c r="F108" s="91"/>
      <c r="G108" s="95">
        <f t="shared" si="6"/>
        <v>0</v>
      </c>
      <c r="H108" s="93"/>
      <c r="I108" s="94">
        <f t="shared" si="7"/>
        <v>0</v>
      </c>
      <c r="J108" s="12">
        <f t="shared" si="8"/>
        <v>31</v>
      </c>
      <c r="K108" s="13"/>
    </row>
    <row r="109" spans="1:11" x14ac:dyDescent="0.2">
      <c r="A109" s="7"/>
      <c r="B109" s="90"/>
      <c r="C109" s="7"/>
      <c r="D109" s="9"/>
      <c r="E109" s="91"/>
      <c r="F109" s="91"/>
      <c r="G109" s="95">
        <f t="shared" si="6"/>
        <v>0</v>
      </c>
      <c r="H109" s="93"/>
      <c r="I109" s="94">
        <f t="shared" si="7"/>
        <v>0</v>
      </c>
      <c r="J109" s="12">
        <f t="shared" si="8"/>
        <v>31</v>
      </c>
      <c r="K109" s="13"/>
    </row>
    <row r="110" spans="1:11" x14ac:dyDescent="0.2">
      <c r="A110" s="7"/>
      <c r="B110" s="90"/>
      <c r="C110" s="7"/>
      <c r="D110" s="9"/>
      <c r="E110" s="91"/>
      <c r="F110" s="91"/>
      <c r="G110" s="95">
        <f t="shared" si="6"/>
        <v>0</v>
      </c>
      <c r="H110" s="93"/>
      <c r="I110" s="94">
        <f t="shared" si="7"/>
        <v>0</v>
      </c>
      <c r="J110" s="12">
        <f t="shared" si="8"/>
        <v>31</v>
      </c>
      <c r="K110" s="13"/>
    </row>
    <row r="111" spans="1:11" x14ac:dyDescent="0.2">
      <c r="A111" s="7"/>
      <c r="B111" s="90"/>
      <c r="C111" s="7"/>
      <c r="D111" s="9"/>
      <c r="E111" s="91"/>
      <c r="F111" s="91"/>
      <c r="G111" s="95">
        <f t="shared" si="6"/>
        <v>0</v>
      </c>
      <c r="H111" s="93"/>
      <c r="I111" s="94">
        <f t="shared" si="7"/>
        <v>0</v>
      </c>
      <c r="J111" s="12">
        <f t="shared" si="8"/>
        <v>31</v>
      </c>
      <c r="K111" s="13"/>
    </row>
    <row r="112" spans="1:11" x14ac:dyDescent="0.2">
      <c r="A112" s="7"/>
      <c r="B112" s="90"/>
      <c r="C112" s="7"/>
      <c r="D112" s="9"/>
      <c r="E112" s="91"/>
      <c r="F112" s="91"/>
      <c r="G112" s="95">
        <f t="shared" si="6"/>
        <v>0</v>
      </c>
      <c r="H112" s="93"/>
      <c r="I112" s="94">
        <f t="shared" si="7"/>
        <v>0</v>
      </c>
      <c r="J112" s="12">
        <f t="shared" si="8"/>
        <v>31</v>
      </c>
      <c r="K112" s="13"/>
    </row>
    <row r="113" spans="1:11" x14ac:dyDescent="0.2">
      <c r="A113" s="7"/>
      <c r="B113" s="90"/>
      <c r="C113" s="7"/>
      <c r="D113" s="9"/>
      <c r="E113" s="91"/>
      <c r="F113" s="91"/>
      <c r="G113" s="95">
        <f t="shared" si="6"/>
        <v>0</v>
      </c>
      <c r="H113" s="93"/>
      <c r="I113" s="94">
        <f t="shared" si="7"/>
        <v>0</v>
      </c>
      <c r="J113" s="12">
        <f t="shared" si="8"/>
        <v>31</v>
      </c>
      <c r="K113" s="13"/>
    </row>
    <row r="114" spans="1:11" x14ac:dyDescent="0.2">
      <c r="A114" s="7"/>
      <c r="B114" s="90"/>
      <c r="C114" s="7"/>
      <c r="D114" s="9"/>
      <c r="E114" s="91"/>
      <c r="F114" s="91"/>
      <c r="G114" s="95">
        <f t="shared" si="6"/>
        <v>0</v>
      </c>
      <c r="H114" s="93"/>
      <c r="I114" s="94">
        <f t="shared" si="7"/>
        <v>0</v>
      </c>
      <c r="J114" s="12">
        <f t="shared" si="8"/>
        <v>31</v>
      </c>
      <c r="K114" s="13"/>
    </row>
    <row r="115" spans="1:11" x14ac:dyDescent="0.2">
      <c r="A115" s="7"/>
      <c r="B115" s="90"/>
      <c r="C115" s="7"/>
      <c r="D115" s="9"/>
      <c r="E115" s="91"/>
      <c r="F115" s="91"/>
      <c r="G115" s="95">
        <f t="shared" si="6"/>
        <v>0</v>
      </c>
      <c r="H115" s="93"/>
      <c r="I115" s="94">
        <f t="shared" si="7"/>
        <v>0</v>
      </c>
      <c r="J115" s="12">
        <f t="shared" si="8"/>
        <v>31</v>
      </c>
      <c r="K115" s="13"/>
    </row>
    <row r="116" spans="1:11" x14ac:dyDescent="0.2">
      <c r="A116" s="7"/>
      <c r="B116" s="90"/>
      <c r="C116" s="7"/>
      <c r="D116" s="9"/>
      <c r="E116" s="91"/>
      <c r="F116" s="91"/>
      <c r="G116" s="95">
        <f t="shared" si="6"/>
        <v>0</v>
      </c>
      <c r="H116" s="93"/>
      <c r="I116" s="94">
        <f t="shared" si="7"/>
        <v>0</v>
      </c>
      <c r="J116" s="12">
        <f t="shared" si="8"/>
        <v>31</v>
      </c>
      <c r="K116" s="13"/>
    </row>
    <row r="117" spans="1:11" x14ac:dyDescent="0.2">
      <c r="A117" s="7"/>
      <c r="B117" s="90"/>
      <c r="C117" s="7"/>
      <c r="D117" s="9"/>
      <c r="E117" s="91"/>
      <c r="F117" s="91"/>
      <c r="G117" s="95">
        <f t="shared" si="6"/>
        <v>0</v>
      </c>
      <c r="H117" s="93"/>
      <c r="I117" s="94">
        <f t="shared" si="7"/>
        <v>0</v>
      </c>
      <c r="J117" s="12">
        <f t="shared" si="8"/>
        <v>31</v>
      </c>
      <c r="K117" s="13"/>
    </row>
    <row r="118" spans="1:11" x14ac:dyDescent="0.2">
      <c r="A118" s="7"/>
      <c r="B118" s="90"/>
      <c r="C118" s="7"/>
      <c r="D118" s="9"/>
      <c r="E118" s="91"/>
      <c r="F118" s="91"/>
      <c r="G118" s="95">
        <f t="shared" si="6"/>
        <v>0</v>
      </c>
      <c r="H118" s="93"/>
      <c r="I118" s="94">
        <f t="shared" si="7"/>
        <v>0</v>
      </c>
      <c r="J118" s="12">
        <f t="shared" si="8"/>
        <v>31</v>
      </c>
      <c r="K118" s="13"/>
    </row>
    <row r="119" spans="1:11" x14ac:dyDescent="0.2">
      <c r="A119" s="7"/>
      <c r="B119" s="90"/>
      <c r="C119" s="7"/>
      <c r="D119" s="9"/>
      <c r="E119" s="91"/>
      <c r="F119" s="91"/>
      <c r="G119" s="95">
        <f t="shared" si="6"/>
        <v>0</v>
      </c>
      <c r="H119" s="93"/>
      <c r="I119" s="94">
        <f t="shared" si="7"/>
        <v>0</v>
      </c>
      <c r="J119" s="12">
        <f t="shared" si="8"/>
        <v>31</v>
      </c>
      <c r="K119" s="13"/>
    </row>
    <row r="120" spans="1:11" x14ac:dyDescent="0.2">
      <c r="A120" s="7"/>
      <c r="B120" s="90"/>
      <c r="C120" s="7"/>
      <c r="D120" s="9"/>
      <c r="E120" s="91"/>
      <c r="F120" s="91"/>
      <c r="G120" s="95">
        <f t="shared" si="6"/>
        <v>0</v>
      </c>
      <c r="H120" s="93"/>
      <c r="I120" s="94">
        <f t="shared" si="7"/>
        <v>0</v>
      </c>
      <c r="J120" s="12">
        <f t="shared" si="8"/>
        <v>31</v>
      </c>
      <c r="K120" s="13"/>
    </row>
    <row r="121" spans="1:11" x14ac:dyDescent="0.2">
      <c r="A121" s="7"/>
      <c r="B121" s="90"/>
      <c r="C121" s="7"/>
      <c r="D121" s="9"/>
      <c r="E121" s="91"/>
      <c r="F121" s="91"/>
      <c r="G121" s="95">
        <f t="shared" si="6"/>
        <v>0</v>
      </c>
      <c r="H121" s="93"/>
      <c r="I121" s="94">
        <f t="shared" si="7"/>
        <v>0</v>
      </c>
      <c r="J121" s="12">
        <f t="shared" si="8"/>
        <v>31</v>
      </c>
      <c r="K121" s="13"/>
    </row>
    <row r="122" spans="1:11" x14ac:dyDescent="0.2">
      <c r="A122" s="7"/>
      <c r="B122" s="90"/>
      <c r="C122" s="7"/>
      <c r="D122" s="9"/>
      <c r="E122" s="91"/>
      <c r="F122" s="91"/>
      <c r="G122" s="95">
        <f t="shared" si="6"/>
        <v>0</v>
      </c>
      <c r="H122" s="93"/>
      <c r="I122" s="94">
        <f t="shared" si="7"/>
        <v>0</v>
      </c>
      <c r="J122" s="12">
        <f t="shared" si="8"/>
        <v>31</v>
      </c>
      <c r="K122" s="13"/>
    </row>
    <row r="123" spans="1:11" x14ac:dyDescent="0.2">
      <c r="A123" s="7"/>
      <c r="B123" s="90"/>
      <c r="C123" s="7"/>
      <c r="D123" s="9"/>
      <c r="E123" s="91"/>
      <c r="F123" s="91"/>
      <c r="G123" s="95">
        <f t="shared" si="6"/>
        <v>0</v>
      </c>
      <c r="H123" s="93"/>
      <c r="I123" s="94">
        <f t="shared" si="7"/>
        <v>0</v>
      </c>
      <c r="J123" s="12">
        <f t="shared" si="8"/>
        <v>31</v>
      </c>
      <c r="K123" s="13"/>
    </row>
    <row r="124" spans="1:11" x14ac:dyDescent="0.2">
      <c r="A124" s="7"/>
      <c r="B124" s="90"/>
      <c r="C124" s="7"/>
      <c r="D124" s="9"/>
      <c r="E124" s="91"/>
      <c r="F124" s="91"/>
      <c r="G124" s="95">
        <f t="shared" si="6"/>
        <v>0</v>
      </c>
      <c r="H124" s="93"/>
      <c r="I124" s="94">
        <f t="shared" si="7"/>
        <v>0</v>
      </c>
      <c r="J124" s="12">
        <f t="shared" si="8"/>
        <v>31</v>
      </c>
      <c r="K124" s="13"/>
    </row>
    <row r="125" spans="1:11" x14ac:dyDescent="0.2">
      <c r="A125" s="7"/>
      <c r="B125" s="90"/>
      <c r="C125" s="7"/>
      <c r="D125" s="9"/>
      <c r="E125" s="91"/>
      <c r="F125" s="91"/>
      <c r="G125" s="95">
        <f t="shared" si="6"/>
        <v>0</v>
      </c>
      <c r="H125" s="93"/>
      <c r="I125" s="94">
        <f t="shared" si="7"/>
        <v>0</v>
      </c>
      <c r="J125" s="12">
        <f t="shared" si="8"/>
        <v>31</v>
      </c>
      <c r="K125" s="13"/>
    </row>
    <row r="126" spans="1:11" x14ac:dyDescent="0.2">
      <c r="A126" s="7"/>
      <c r="B126" s="90"/>
      <c r="C126" s="7"/>
      <c r="D126" s="9"/>
      <c r="E126" s="91"/>
      <c r="F126" s="91"/>
      <c r="G126" s="95">
        <f t="shared" si="6"/>
        <v>0</v>
      </c>
      <c r="H126" s="93"/>
      <c r="I126" s="94">
        <f t="shared" si="7"/>
        <v>0</v>
      </c>
      <c r="J126" s="12">
        <f t="shared" si="8"/>
        <v>31</v>
      </c>
      <c r="K126" s="13"/>
    </row>
    <row r="127" spans="1:11" x14ac:dyDescent="0.2">
      <c r="A127" s="7"/>
      <c r="B127" s="90"/>
      <c r="C127" s="7"/>
      <c r="D127" s="9"/>
      <c r="E127" s="91"/>
      <c r="F127" s="91"/>
      <c r="G127" s="95">
        <f t="shared" si="6"/>
        <v>0</v>
      </c>
      <c r="H127" s="93"/>
      <c r="I127" s="94">
        <f t="shared" si="7"/>
        <v>0</v>
      </c>
      <c r="J127" s="12">
        <f t="shared" si="8"/>
        <v>31</v>
      </c>
      <c r="K127" s="13"/>
    </row>
    <row r="128" spans="1:11" x14ac:dyDescent="0.2">
      <c r="A128" s="7"/>
      <c r="B128" s="90"/>
      <c r="C128" s="7"/>
      <c r="D128" s="9"/>
      <c r="E128" s="91"/>
      <c r="F128" s="91"/>
      <c r="G128" s="95">
        <f t="shared" si="6"/>
        <v>0</v>
      </c>
      <c r="H128" s="93"/>
      <c r="I128" s="94">
        <f t="shared" si="7"/>
        <v>0</v>
      </c>
      <c r="J128" s="12">
        <f t="shared" si="8"/>
        <v>31</v>
      </c>
      <c r="K128" s="13"/>
    </row>
    <row r="129" spans="1:11" x14ac:dyDescent="0.2">
      <c r="A129" s="7"/>
      <c r="B129" s="90"/>
      <c r="C129" s="7"/>
      <c r="D129" s="9"/>
      <c r="E129" s="91"/>
      <c r="F129" s="91"/>
      <c r="G129" s="95">
        <f t="shared" si="6"/>
        <v>0</v>
      </c>
      <c r="H129" s="93"/>
      <c r="I129" s="94">
        <f t="shared" si="7"/>
        <v>0</v>
      </c>
      <c r="J129" s="12">
        <f t="shared" si="8"/>
        <v>31</v>
      </c>
      <c r="K129" s="13"/>
    </row>
    <row r="130" spans="1:11" x14ac:dyDescent="0.2">
      <c r="A130" s="7"/>
      <c r="B130" s="90"/>
      <c r="C130" s="7"/>
      <c r="D130" s="9"/>
      <c r="E130" s="91"/>
      <c r="F130" s="91"/>
      <c r="G130" s="95">
        <f t="shared" si="6"/>
        <v>0</v>
      </c>
      <c r="H130" s="93"/>
      <c r="I130" s="94">
        <f t="shared" si="7"/>
        <v>0</v>
      </c>
      <c r="J130" s="12">
        <f t="shared" si="8"/>
        <v>31</v>
      </c>
      <c r="K130" s="13"/>
    </row>
    <row r="131" spans="1:11" x14ac:dyDescent="0.2">
      <c r="A131" s="7"/>
      <c r="B131" s="90"/>
      <c r="C131" s="7"/>
      <c r="D131" s="9"/>
      <c r="E131" s="91"/>
      <c r="F131" s="91"/>
      <c r="G131" s="95">
        <f t="shared" si="6"/>
        <v>0</v>
      </c>
      <c r="H131" s="93"/>
      <c r="I131" s="94">
        <f t="shared" si="7"/>
        <v>0</v>
      </c>
      <c r="J131" s="12">
        <f t="shared" si="8"/>
        <v>31</v>
      </c>
      <c r="K131" s="13"/>
    </row>
    <row r="132" spans="1:11" x14ac:dyDescent="0.2">
      <c r="A132" s="7"/>
      <c r="B132" s="90"/>
      <c r="C132" s="7"/>
      <c r="D132" s="9"/>
      <c r="E132" s="91"/>
      <c r="F132" s="91"/>
      <c r="G132" s="95">
        <f t="shared" si="6"/>
        <v>0</v>
      </c>
      <c r="H132" s="93"/>
      <c r="I132" s="94">
        <f t="shared" si="7"/>
        <v>0</v>
      </c>
      <c r="J132" s="12">
        <f t="shared" si="8"/>
        <v>31</v>
      </c>
      <c r="K132" s="13"/>
    </row>
    <row r="133" spans="1:11" x14ac:dyDescent="0.2">
      <c r="A133" s="7"/>
      <c r="B133" s="90"/>
      <c r="C133" s="7"/>
      <c r="D133" s="9"/>
      <c r="E133" s="91"/>
      <c r="F133" s="91"/>
      <c r="G133" s="95">
        <f t="shared" si="6"/>
        <v>0</v>
      </c>
      <c r="H133" s="93"/>
      <c r="I133" s="94">
        <f t="shared" si="7"/>
        <v>0</v>
      </c>
      <c r="J133" s="12">
        <f t="shared" si="8"/>
        <v>31</v>
      </c>
      <c r="K133" s="13"/>
    </row>
    <row r="134" spans="1:11" x14ac:dyDescent="0.2">
      <c r="A134" s="7"/>
      <c r="B134" s="90"/>
      <c r="C134" s="7"/>
      <c r="D134" s="9"/>
      <c r="E134" s="91"/>
      <c r="F134" s="91"/>
      <c r="G134" s="95">
        <f t="shared" si="6"/>
        <v>0</v>
      </c>
      <c r="H134" s="93"/>
      <c r="I134" s="94">
        <f t="shared" si="7"/>
        <v>0</v>
      </c>
      <c r="J134" s="12">
        <f t="shared" si="8"/>
        <v>31</v>
      </c>
      <c r="K134" s="13"/>
    </row>
    <row r="135" spans="1:11" x14ac:dyDescent="0.2">
      <c r="A135" s="7"/>
      <c r="B135" s="90"/>
      <c r="C135" s="7"/>
      <c r="D135" s="9"/>
      <c r="E135" s="91"/>
      <c r="F135" s="91"/>
      <c r="G135" s="95">
        <f t="shared" si="6"/>
        <v>0</v>
      </c>
      <c r="H135" s="93"/>
      <c r="I135" s="94">
        <f t="shared" si="7"/>
        <v>0</v>
      </c>
      <c r="J135" s="12">
        <f t="shared" si="8"/>
        <v>31</v>
      </c>
      <c r="K135" s="13"/>
    </row>
    <row r="136" spans="1:11" x14ac:dyDescent="0.2">
      <c r="A136" s="7"/>
      <c r="B136" s="90"/>
      <c r="C136" s="7"/>
      <c r="D136" s="9"/>
      <c r="E136" s="91"/>
      <c r="F136" s="91"/>
      <c r="G136" s="95">
        <f t="shared" si="6"/>
        <v>0</v>
      </c>
      <c r="H136" s="93"/>
      <c r="I136" s="94">
        <f t="shared" si="7"/>
        <v>0</v>
      </c>
      <c r="J136" s="12">
        <f t="shared" si="8"/>
        <v>31</v>
      </c>
      <c r="K136" s="13"/>
    </row>
    <row r="137" spans="1:11" x14ac:dyDescent="0.2">
      <c r="A137" s="7"/>
      <c r="B137" s="90"/>
      <c r="C137" s="7"/>
      <c r="D137" s="9"/>
      <c r="E137" s="91"/>
      <c r="F137" s="91"/>
      <c r="G137" s="95">
        <f t="shared" si="6"/>
        <v>0</v>
      </c>
      <c r="H137" s="93"/>
      <c r="I137" s="94">
        <f t="shared" si="7"/>
        <v>0</v>
      </c>
      <c r="J137" s="12">
        <f t="shared" si="8"/>
        <v>31</v>
      </c>
      <c r="K137" s="13"/>
    </row>
    <row r="138" spans="1:11" x14ac:dyDescent="0.2">
      <c r="A138" s="7"/>
      <c r="B138" s="90"/>
      <c r="C138" s="7"/>
      <c r="D138" s="9"/>
      <c r="E138" s="91"/>
      <c r="F138" s="91"/>
      <c r="G138" s="95">
        <f t="shared" si="6"/>
        <v>0</v>
      </c>
      <c r="H138" s="93"/>
      <c r="I138" s="94">
        <f t="shared" si="7"/>
        <v>0</v>
      </c>
      <c r="J138" s="12">
        <f t="shared" si="8"/>
        <v>31</v>
      </c>
      <c r="K138" s="13"/>
    </row>
    <row r="139" spans="1:11" x14ac:dyDescent="0.2">
      <c r="A139" s="7"/>
      <c r="B139" s="90"/>
      <c r="C139" s="7"/>
      <c r="D139" s="9"/>
      <c r="E139" s="91"/>
      <c r="F139" s="91"/>
      <c r="G139" s="95">
        <f t="shared" si="6"/>
        <v>0</v>
      </c>
      <c r="H139" s="93"/>
      <c r="I139" s="94">
        <f t="shared" si="7"/>
        <v>0</v>
      </c>
      <c r="J139" s="12">
        <f t="shared" si="8"/>
        <v>31</v>
      </c>
      <c r="K139" s="13"/>
    </row>
    <row r="140" spans="1:11" x14ac:dyDescent="0.2">
      <c r="A140" s="7"/>
      <c r="B140" s="90"/>
      <c r="C140" s="7"/>
      <c r="D140" s="9"/>
      <c r="E140" s="91"/>
      <c r="F140" s="91"/>
      <c r="G140" s="95">
        <f t="shared" si="6"/>
        <v>0</v>
      </c>
      <c r="H140" s="93"/>
      <c r="I140" s="94">
        <f t="shared" si="7"/>
        <v>0</v>
      </c>
      <c r="J140" s="12">
        <f t="shared" si="8"/>
        <v>31</v>
      </c>
      <c r="K140" s="13"/>
    </row>
    <row r="141" spans="1:11" x14ac:dyDescent="0.2">
      <c r="A141" s="7"/>
      <c r="B141" s="90"/>
      <c r="C141" s="7"/>
      <c r="D141" s="9"/>
      <c r="E141" s="91"/>
      <c r="F141" s="91"/>
      <c r="G141" s="95">
        <f t="shared" si="6"/>
        <v>0</v>
      </c>
      <c r="H141" s="93"/>
      <c r="I141" s="94">
        <f t="shared" si="7"/>
        <v>0</v>
      </c>
      <c r="J141" s="12">
        <f t="shared" si="8"/>
        <v>31</v>
      </c>
      <c r="K141" s="13"/>
    </row>
    <row r="142" spans="1:11" x14ac:dyDescent="0.2">
      <c r="A142" s="7"/>
      <c r="B142" s="90"/>
      <c r="C142" s="7"/>
      <c r="D142" s="9"/>
      <c r="E142" s="91"/>
      <c r="F142" s="91"/>
      <c r="G142" s="95">
        <f t="shared" si="6"/>
        <v>0</v>
      </c>
      <c r="H142" s="93"/>
      <c r="I142" s="94">
        <f t="shared" si="7"/>
        <v>0</v>
      </c>
      <c r="J142" s="12">
        <f t="shared" si="8"/>
        <v>31</v>
      </c>
      <c r="K142" s="13"/>
    </row>
    <row r="143" spans="1:11" x14ac:dyDescent="0.2">
      <c r="A143" s="7"/>
      <c r="B143" s="90"/>
      <c r="C143" s="7"/>
      <c r="D143" s="9"/>
      <c r="E143" s="91"/>
      <c r="F143" s="91"/>
      <c r="G143" s="95">
        <f t="shared" si="6"/>
        <v>0</v>
      </c>
      <c r="H143" s="93"/>
      <c r="I143" s="94">
        <f t="shared" si="7"/>
        <v>0</v>
      </c>
      <c r="J143" s="12">
        <f t="shared" si="8"/>
        <v>31</v>
      </c>
      <c r="K143" s="13"/>
    </row>
    <row r="144" spans="1:11" x14ac:dyDescent="0.2">
      <c r="A144" s="7"/>
      <c r="B144" s="90"/>
      <c r="C144" s="7"/>
      <c r="D144" s="9"/>
      <c r="E144" s="91"/>
      <c r="F144" s="91"/>
      <c r="G144" s="95">
        <f t="shared" ref="G144:G207" si="9">G145+F144-E144</f>
        <v>0</v>
      </c>
      <c r="H144" s="93"/>
      <c r="I144" s="94">
        <f t="shared" ref="I144:I207" si="10">-E144+F144</f>
        <v>0</v>
      </c>
      <c r="J144" s="12">
        <f t="shared" ref="J144:J207" si="11">EOMONTH(B144,0)</f>
        <v>31</v>
      </c>
      <c r="K144" s="13"/>
    </row>
    <row r="145" spans="1:11" x14ac:dyDescent="0.2">
      <c r="A145" s="7"/>
      <c r="B145" s="90"/>
      <c r="C145" s="7"/>
      <c r="D145" s="9"/>
      <c r="E145" s="91"/>
      <c r="F145" s="91"/>
      <c r="G145" s="95">
        <f t="shared" si="9"/>
        <v>0</v>
      </c>
      <c r="H145" s="93"/>
      <c r="I145" s="94">
        <f t="shared" si="10"/>
        <v>0</v>
      </c>
      <c r="J145" s="12">
        <f t="shared" si="11"/>
        <v>31</v>
      </c>
      <c r="K145" s="13"/>
    </row>
    <row r="146" spans="1:11" x14ac:dyDescent="0.2">
      <c r="A146" s="7"/>
      <c r="B146" s="90"/>
      <c r="C146" s="7"/>
      <c r="D146" s="9"/>
      <c r="E146" s="91"/>
      <c r="F146" s="91"/>
      <c r="G146" s="95">
        <f t="shared" si="9"/>
        <v>0</v>
      </c>
      <c r="H146" s="93"/>
      <c r="I146" s="94">
        <f t="shared" si="10"/>
        <v>0</v>
      </c>
      <c r="J146" s="12">
        <f t="shared" si="11"/>
        <v>31</v>
      </c>
      <c r="K146" s="13"/>
    </row>
    <row r="147" spans="1:11" x14ac:dyDescent="0.2">
      <c r="A147" s="7"/>
      <c r="B147" s="90"/>
      <c r="C147" s="7"/>
      <c r="D147" s="9"/>
      <c r="E147" s="91"/>
      <c r="F147" s="91"/>
      <c r="G147" s="95">
        <f t="shared" si="9"/>
        <v>0</v>
      </c>
      <c r="H147" s="93"/>
      <c r="I147" s="94">
        <f t="shared" si="10"/>
        <v>0</v>
      </c>
      <c r="J147" s="12">
        <f t="shared" si="11"/>
        <v>31</v>
      </c>
      <c r="K147" s="13"/>
    </row>
    <row r="148" spans="1:11" x14ac:dyDescent="0.2">
      <c r="A148" s="7"/>
      <c r="B148" s="90"/>
      <c r="C148" s="7"/>
      <c r="D148" s="9"/>
      <c r="E148" s="91"/>
      <c r="F148" s="91"/>
      <c r="G148" s="95">
        <f t="shared" si="9"/>
        <v>0</v>
      </c>
      <c r="H148" s="93"/>
      <c r="I148" s="94">
        <f t="shared" si="10"/>
        <v>0</v>
      </c>
      <c r="J148" s="12">
        <f t="shared" si="11"/>
        <v>31</v>
      </c>
      <c r="K148" s="13"/>
    </row>
    <row r="149" spans="1:11" x14ac:dyDescent="0.2">
      <c r="A149" s="7"/>
      <c r="B149" s="90"/>
      <c r="C149" s="7"/>
      <c r="D149" s="9"/>
      <c r="E149" s="91"/>
      <c r="F149" s="91"/>
      <c r="G149" s="95">
        <f t="shared" si="9"/>
        <v>0</v>
      </c>
      <c r="H149" s="93"/>
      <c r="I149" s="94">
        <f t="shared" si="10"/>
        <v>0</v>
      </c>
      <c r="J149" s="12">
        <f t="shared" si="11"/>
        <v>31</v>
      </c>
      <c r="K149" s="13"/>
    </row>
    <row r="150" spans="1:11" x14ac:dyDescent="0.2">
      <c r="A150" s="7"/>
      <c r="B150" s="90"/>
      <c r="C150" s="7"/>
      <c r="D150" s="9"/>
      <c r="E150" s="91"/>
      <c r="F150" s="91"/>
      <c r="G150" s="95">
        <f t="shared" si="9"/>
        <v>0</v>
      </c>
      <c r="H150" s="93"/>
      <c r="I150" s="94">
        <f t="shared" si="10"/>
        <v>0</v>
      </c>
      <c r="J150" s="12">
        <f t="shared" si="11"/>
        <v>31</v>
      </c>
      <c r="K150" s="13"/>
    </row>
    <row r="151" spans="1:11" x14ac:dyDescent="0.2">
      <c r="A151" s="7"/>
      <c r="B151" s="90"/>
      <c r="C151" s="7"/>
      <c r="D151" s="9"/>
      <c r="E151" s="91"/>
      <c r="F151" s="91"/>
      <c r="G151" s="95">
        <f t="shared" si="9"/>
        <v>0</v>
      </c>
      <c r="H151" s="93"/>
      <c r="I151" s="94">
        <f t="shared" si="10"/>
        <v>0</v>
      </c>
      <c r="J151" s="12">
        <f t="shared" si="11"/>
        <v>31</v>
      </c>
      <c r="K151" s="13"/>
    </row>
    <row r="152" spans="1:11" x14ac:dyDescent="0.2">
      <c r="A152" s="7"/>
      <c r="B152" s="90"/>
      <c r="C152" s="7"/>
      <c r="D152" s="9"/>
      <c r="E152" s="91"/>
      <c r="F152" s="91"/>
      <c r="G152" s="95">
        <f t="shared" si="9"/>
        <v>0</v>
      </c>
      <c r="H152" s="93"/>
      <c r="I152" s="94">
        <f t="shared" si="10"/>
        <v>0</v>
      </c>
      <c r="J152" s="12">
        <f t="shared" si="11"/>
        <v>31</v>
      </c>
      <c r="K152" s="13"/>
    </row>
    <row r="153" spans="1:11" x14ac:dyDescent="0.2">
      <c r="A153" s="7"/>
      <c r="B153" s="90"/>
      <c r="C153" s="7"/>
      <c r="D153" s="9"/>
      <c r="E153" s="91"/>
      <c r="F153" s="91"/>
      <c r="G153" s="95">
        <f t="shared" si="9"/>
        <v>0</v>
      </c>
      <c r="H153" s="93"/>
      <c r="I153" s="94">
        <f t="shared" si="10"/>
        <v>0</v>
      </c>
      <c r="J153" s="12">
        <f t="shared" si="11"/>
        <v>31</v>
      </c>
      <c r="K153" s="13"/>
    </row>
    <row r="154" spans="1:11" x14ac:dyDescent="0.2">
      <c r="A154" s="7"/>
      <c r="B154" s="90"/>
      <c r="C154" s="7"/>
      <c r="D154" s="9"/>
      <c r="E154" s="91"/>
      <c r="F154" s="91"/>
      <c r="G154" s="95">
        <f t="shared" si="9"/>
        <v>0</v>
      </c>
      <c r="H154" s="93"/>
      <c r="I154" s="94">
        <f t="shared" si="10"/>
        <v>0</v>
      </c>
      <c r="J154" s="12">
        <f t="shared" si="11"/>
        <v>31</v>
      </c>
      <c r="K154" s="13"/>
    </row>
    <row r="155" spans="1:11" x14ac:dyDescent="0.2">
      <c r="A155" s="7"/>
      <c r="B155" s="90"/>
      <c r="C155" s="7"/>
      <c r="D155" s="9"/>
      <c r="E155" s="91"/>
      <c r="F155" s="91"/>
      <c r="G155" s="95">
        <f t="shared" si="9"/>
        <v>0</v>
      </c>
      <c r="H155" s="93"/>
      <c r="I155" s="94">
        <f t="shared" si="10"/>
        <v>0</v>
      </c>
      <c r="J155" s="12">
        <f t="shared" si="11"/>
        <v>31</v>
      </c>
      <c r="K155" s="13"/>
    </row>
    <row r="156" spans="1:11" x14ac:dyDescent="0.2">
      <c r="A156" s="7"/>
      <c r="B156" s="90"/>
      <c r="C156" s="7"/>
      <c r="D156" s="9"/>
      <c r="E156" s="91"/>
      <c r="F156" s="91"/>
      <c r="G156" s="95">
        <f t="shared" si="9"/>
        <v>0</v>
      </c>
      <c r="H156" s="93"/>
      <c r="I156" s="94">
        <f t="shared" si="10"/>
        <v>0</v>
      </c>
      <c r="J156" s="12">
        <f t="shared" si="11"/>
        <v>31</v>
      </c>
      <c r="K156" s="13"/>
    </row>
    <row r="157" spans="1:11" x14ac:dyDescent="0.2">
      <c r="A157" s="7"/>
      <c r="B157" s="90"/>
      <c r="C157" s="7"/>
      <c r="D157" s="9"/>
      <c r="E157" s="91"/>
      <c r="F157" s="91"/>
      <c r="G157" s="95">
        <f t="shared" si="9"/>
        <v>0</v>
      </c>
      <c r="H157" s="93"/>
      <c r="I157" s="94">
        <f t="shared" si="10"/>
        <v>0</v>
      </c>
      <c r="J157" s="12">
        <f t="shared" si="11"/>
        <v>31</v>
      </c>
      <c r="K157" s="13"/>
    </row>
    <row r="158" spans="1:11" x14ac:dyDescent="0.2">
      <c r="A158" s="7"/>
      <c r="B158" s="90"/>
      <c r="C158" s="7"/>
      <c r="D158" s="9"/>
      <c r="E158" s="91"/>
      <c r="F158" s="91"/>
      <c r="G158" s="95">
        <f t="shared" si="9"/>
        <v>0</v>
      </c>
      <c r="H158" s="93"/>
      <c r="I158" s="94">
        <f t="shared" si="10"/>
        <v>0</v>
      </c>
      <c r="J158" s="12">
        <f t="shared" si="11"/>
        <v>31</v>
      </c>
      <c r="K158" s="13"/>
    </row>
    <row r="159" spans="1:11" x14ac:dyDescent="0.2">
      <c r="A159" s="7"/>
      <c r="B159" s="90"/>
      <c r="C159" s="7"/>
      <c r="D159" s="9"/>
      <c r="E159" s="91"/>
      <c r="F159" s="91"/>
      <c r="G159" s="95">
        <f t="shared" si="9"/>
        <v>0</v>
      </c>
      <c r="H159" s="93"/>
      <c r="I159" s="94">
        <f t="shared" si="10"/>
        <v>0</v>
      </c>
      <c r="J159" s="12">
        <f t="shared" si="11"/>
        <v>31</v>
      </c>
      <c r="K159" s="13"/>
    </row>
    <row r="160" spans="1:11" x14ac:dyDescent="0.2">
      <c r="A160" s="7"/>
      <c r="B160" s="90"/>
      <c r="C160" s="7"/>
      <c r="D160" s="9"/>
      <c r="E160" s="91"/>
      <c r="F160" s="91"/>
      <c r="G160" s="95">
        <f t="shared" si="9"/>
        <v>0</v>
      </c>
      <c r="H160" s="93"/>
      <c r="I160" s="94">
        <f t="shared" si="10"/>
        <v>0</v>
      </c>
      <c r="J160" s="12">
        <f t="shared" si="11"/>
        <v>31</v>
      </c>
      <c r="K160" s="13"/>
    </row>
    <row r="161" spans="1:11" x14ac:dyDescent="0.2">
      <c r="A161" s="7"/>
      <c r="B161" s="90"/>
      <c r="C161" s="7"/>
      <c r="D161" s="9"/>
      <c r="E161" s="91"/>
      <c r="F161" s="91"/>
      <c r="G161" s="95">
        <f t="shared" si="9"/>
        <v>0</v>
      </c>
      <c r="H161" s="93"/>
      <c r="I161" s="94">
        <f t="shared" si="10"/>
        <v>0</v>
      </c>
      <c r="J161" s="12">
        <f t="shared" si="11"/>
        <v>31</v>
      </c>
      <c r="K161" s="13"/>
    </row>
    <row r="162" spans="1:11" x14ac:dyDescent="0.2">
      <c r="A162" s="7"/>
      <c r="B162" s="90"/>
      <c r="C162" s="7"/>
      <c r="D162" s="9"/>
      <c r="E162" s="91"/>
      <c r="F162" s="91"/>
      <c r="G162" s="95">
        <f t="shared" si="9"/>
        <v>0</v>
      </c>
      <c r="H162" s="93"/>
      <c r="I162" s="94">
        <f t="shared" si="10"/>
        <v>0</v>
      </c>
      <c r="J162" s="12">
        <f t="shared" si="11"/>
        <v>31</v>
      </c>
      <c r="K162" s="13"/>
    </row>
    <row r="163" spans="1:11" x14ac:dyDescent="0.2">
      <c r="A163" s="7"/>
      <c r="B163" s="90"/>
      <c r="C163" s="7"/>
      <c r="D163" s="9"/>
      <c r="E163" s="91"/>
      <c r="F163" s="91"/>
      <c r="G163" s="95">
        <f t="shared" si="9"/>
        <v>0</v>
      </c>
      <c r="H163" s="93"/>
      <c r="I163" s="94">
        <f t="shared" si="10"/>
        <v>0</v>
      </c>
      <c r="J163" s="12">
        <f t="shared" si="11"/>
        <v>31</v>
      </c>
      <c r="K163" s="13"/>
    </row>
    <row r="164" spans="1:11" x14ac:dyDescent="0.2">
      <c r="A164" s="7"/>
      <c r="B164" s="90"/>
      <c r="C164" s="7"/>
      <c r="D164" s="9"/>
      <c r="E164" s="91"/>
      <c r="F164" s="91"/>
      <c r="G164" s="95">
        <f t="shared" si="9"/>
        <v>0</v>
      </c>
      <c r="H164" s="93"/>
      <c r="I164" s="94">
        <f t="shared" si="10"/>
        <v>0</v>
      </c>
      <c r="J164" s="12">
        <f t="shared" si="11"/>
        <v>31</v>
      </c>
      <c r="K164" s="13"/>
    </row>
    <row r="165" spans="1:11" x14ac:dyDescent="0.2">
      <c r="A165" s="7"/>
      <c r="B165" s="90"/>
      <c r="C165" s="7"/>
      <c r="D165" s="9"/>
      <c r="E165" s="91"/>
      <c r="F165" s="91"/>
      <c r="G165" s="95">
        <f t="shared" si="9"/>
        <v>0</v>
      </c>
      <c r="H165" s="93"/>
      <c r="I165" s="94">
        <f t="shared" si="10"/>
        <v>0</v>
      </c>
      <c r="J165" s="12">
        <f t="shared" si="11"/>
        <v>31</v>
      </c>
      <c r="K165" s="13"/>
    </row>
    <row r="166" spans="1:11" x14ac:dyDescent="0.2">
      <c r="A166" s="7"/>
      <c r="B166" s="90"/>
      <c r="C166" s="7"/>
      <c r="D166" s="9"/>
      <c r="E166" s="91"/>
      <c r="F166" s="91"/>
      <c r="G166" s="95">
        <f t="shared" si="9"/>
        <v>0</v>
      </c>
      <c r="H166" s="93"/>
      <c r="I166" s="94">
        <f t="shared" si="10"/>
        <v>0</v>
      </c>
      <c r="J166" s="12">
        <f t="shared" si="11"/>
        <v>31</v>
      </c>
      <c r="K166" s="13"/>
    </row>
    <row r="167" spans="1:11" x14ac:dyDescent="0.2">
      <c r="A167" s="7"/>
      <c r="B167" s="90"/>
      <c r="C167" s="7"/>
      <c r="D167" s="9"/>
      <c r="E167" s="91"/>
      <c r="F167" s="91"/>
      <c r="G167" s="95">
        <f t="shared" si="9"/>
        <v>0</v>
      </c>
      <c r="H167" s="93"/>
      <c r="I167" s="94">
        <f t="shared" si="10"/>
        <v>0</v>
      </c>
      <c r="J167" s="12">
        <f t="shared" si="11"/>
        <v>31</v>
      </c>
      <c r="K167" s="13"/>
    </row>
    <row r="168" spans="1:11" x14ac:dyDescent="0.2">
      <c r="A168" s="7"/>
      <c r="B168" s="90"/>
      <c r="C168" s="7"/>
      <c r="D168" s="9"/>
      <c r="E168" s="91"/>
      <c r="F168" s="91"/>
      <c r="G168" s="95">
        <f t="shared" si="9"/>
        <v>0</v>
      </c>
      <c r="H168" s="93"/>
      <c r="I168" s="94">
        <f t="shared" si="10"/>
        <v>0</v>
      </c>
      <c r="J168" s="12">
        <f t="shared" si="11"/>
        <v>31</v>
      </c>
      <c r="K168" s="13"/>
    </row>
    <row r="169" spans="1:11" x14ac:dyDescent="0.2">
      <c r="A169" s="7"/>
      <c r="B169" s="90"/>
      <c r="C169" s="7"/>
      <c r="D169" s="9"/>
      <c r="E169" s="91"/>
      <c r="F169" s="91"/>
      <c r="G169" s="95">
        <f t="shared" si="9"/>
        <v>0</v>
      </c>
      <c r="H169" s="93"/>
      <c r="I169" s="94">
        <f t="shared" si="10"/>
        <v>0</v>
      </c>
      <c r="J169" s="12">
        <f t="shared" si="11"/>
        <v>31</v>
      </c>
      <c r="K169" s="13"/>
    </row>
    <row r="170" spans="1:11" x14ac:dyDescent="0.2">
      <c r="A170" s="7"/>
      <c r="B170" s="90"/>
      <c r="C170" s="7"/>
      <c r="D170" s="9"/>
      <c r="E170" s="91"/>
      <c r="F170" s="91"/>
      <c r="G170" s="95">
        <f t="shared" si="9"/>
        <v>0</v>
      </c>
      <c r="H170" s="93"/>
      <c r="I170" s="94">
        <f t="shared" si="10"/>
        <v>0</v>
      </c>
      <c r="J170" s="12">
        <f t="shared" si="11"/>
        <v>31</v>
      </c>
      <c r="K170" s="13"/>
    </row>
    <row r="171" spans="1:11" x14ac:dyDescent="0.2">
      <c r="A171" s="7"/>
      <c r="B171" s="90"/>
      <c r="C171" s="7"/>
      <c r="D171" s="9"/>
      <c r="E171" s="91"/>
      <c r="F171" s="91"/>
      <c r="G171" s="95">
        <f t="shared" si="9"/>
        <v>0</v>
      </c>
      <c r="H171" s="93"/>
      <c r="I171" s="94">
        <f t="shared" si="10"/>
        <v>0</v>
      </c>
      <c r="J171" s="12">
        <f t="shared" si="11"/>
        <v>31</v>
      </c>
      <c r="K171" s="13"/>
    </row>
    <row r="172" spans="1:11" x14ac:dyDescent="0.2">
      <c r="A172" s="7"/>
      <c r="B172" s="90"/>
      <c r="C172" s="7"/>
      <c r="D172" s="9"/>
      <c r="E172" s="91"/>
      <c r="F172" s="91"/>
      <c r="G172" s="95">
        <f t="shared" si="9"/>
        <v>0</v>
      </c>
      <c r="H172" s="93"/>
      <c r="I172" s="94">
        <f t="shared" si="10"/>
        <v>0</v>
      </c>
      <c r="J172" s="12">
        <f t="shared" si="11"/>
        <v>31</v>
      </c>
      <c r="K172" s="13"/>
    </row>
    <row r="173" spans="1:11" x14ac:dyDescent="0.2">
      <c r="A173" s="7"/>
      <c r="B173" s="90"/>
      <c r="C173" s="7"/>
      <c r="D173" s="9"/>
      <c r="E173" s="91"/>
      <c r="F173" s="91"/>
      <c r="G173" s="95">
        <f t="shared" si="9"/>
        <v>0</v>
      </c>
      <c r="H173" s="93"/>
      <c r="I173" s="94">
        <f t="shared" si="10"/>
        <v>0</v>
      </c>
      <c r="J173" s="12">
        <f t="shared" si="11"/>
        <v>31</v>
      </c>
      <c r="K173" s="13"/>
    </row>
    <row r="174" spans="1:11" x14ac:dyDescent="0.2">
      <c r="A174" s="7"/>
      <c r="B174" s="90"/>
      <c r="C174" s="7"/>
      <c r="D174" s="9"/>
      <c r="E174" s="91"/>
      <c r="F174" s="91"/>
      <c r="G174" s="95">
        <f t="shared" si="9"/>
        <v>0</v>
      </c>
      <c r="H174" s="93"/>
      <c r="I174" s="94">
        <f t="shared" si="10"/>
        <v>0</v>
      </c>
      <c r="J174" s="12">
        <f t="shared" si="11"/>
        <v>31</v>
      </c>
      <c r="K174" s="13"/>
    </row>
    <row r="175" spans="1:11" x14ac:dyDescent="0.2">
      <c r="A175" s="7"/>
      <c r="B175" s="90"/>
      <c r="C175" s="7"/>
      <c r="D175" s="9"/>
      <c r="E175" s="91"/>
      <c r="F175" s="91"/>
      <c r="G175" s="95">
        <f t="shared" si="9"/>
        <v>0</v>
      </c>
      <c r="H175" s="93"/>
      <c r="I175" s="94">
        <f t="shared" si="10"/>
        <v>0</v>
      </c>
      <c r="J175" s="12">
        <f t="shared" si="11"/>
        <v>31</v>
      </c>
      <c r="K175" s="13"/>
    </row>
    <row r="176" spans="1:11" x14ac:dyDescent="0.2">
      <c r="A176" s="7"/>
      <c r="B176" s="90"/>
      <c r="C176" s="7"/>
      <c r="D176" s="9"/>
      <c r="E176" s="91"/>
      <c r="F176" s="91"/>
      <c r="G176" s="95">
        <f t="shared" si="9"/>
        <v>0</v>
      </c>
      <c r="H176" s="93"/>
      <c r="I176" s="94">
        <f t="shared" si="10"/>
        <v>0</v>
      </c>
      <c r="J176" s="12">
        <f t="shared" si="11"/>
        <v>31</v>
      </c>
      <c r="K176" s="13"/>
    </row>
    <row r="177" spans="1:11" x14ac:dyDescent="0.2">
      <c r="A177" s="7"/>
      <c r="B177" s="90"/>
      <c r="C177" s="7"/>
      <c r="D177" s="9"/>
      <c r="E177" s="91"/>
      <c r="F177" s="91"/>
      <c r="G177" s="95">
        <f t="shared" si="9"/>
        <v>0</v>
      </c>
      <c r="H177" s="93"/>
      <c r="I177" s="94">
        <f t="shared" si="10"/>
        <v>0</v>
      </c>
      <c r="J177" s="12">
        <f t="shared" si="11"/>
        <v>31</v>
      </c>
      <c r="K177" s="13"/>
    </row>
    <row r="178" spans="1:11" x14ac:dyDescent="0.2">
      <c r="A178" s="7"/>
      <c r="B178" s="90"/>
      <c r="C178" s="7"/>
      <c r="D178" s="9"/>
      <c r="E178" s="91"/>
      <c r="F178" s="91"/>
      <c r="G178" s="95">
        <f t="shared" si="9"/>
        <v>0</v>
      </c>
      <c r="H178" s="93"/>
      <c r="I178" s="94">
        <f t="shared" si="10"/>
        <v>0</v>
      </c>
      <c r="J178" s="12">
        <f t="shared" si="11"/>
        <v>31</v>
      </c>
      <c r="K178" s="13"/>
    </row>
    <row r="179" spans="1:11" x14ac:dyDescent="0.2">
      <c r="A179" s="7"/>
      <c r="B179" s="90"/>
      <c r="C179" s="7"/>
      <c r="D179" s="9"/>
      <c r="E179" s="91"/>
      <c r="F179" s="91"/>
      <c r="G179" s="95">
        <f t="shared" si="9"/>
        <v>0</v>
      </c>
      <c r="H179" s="93"/>
      <c r="I179" s="94">
        <f t="shared" si="10"/>
        <v>0</v>
      </c>
      <c r="J179" s="12">
        <f t="shared" si="11"/>
        <v>31</v>
      </c>
      <c r="K179" s="13"/>
    </row>
    <row r="180" spans="1:11" x14ac:dyDescent="0.2">
      <c r="A180" s="7"/>
      <c r="B180" s="90"/>
      <c r="C180" s="7"/>
      <c r="D180" s="9"/>
      <c r="E180" s="91"/>
      <c r="F180" s="91"/>
      <c r="G180" s="95">
        <f t="shared" si="9"/>
        <v>0</v>
      </c>
      <c r="H180" s="93"/>
      <c r="I180" s="94">
        <f t="shared" si="10"/>
        <v>0</v>
      </c>
      <c r="J180" s="12">
        <f t="shared" si="11"/>
        <v>31</v>
      </c>
      <c r="K180" s="13"/>
    </row>
    <row r="181" spans="1:11" x14ac:dyDescent="0.2">
      <c r="A181" s="7"/>
      <c r="B181" s="90"/>
      <c r="C181" s="7"/>
      <c r="D181" s="9"/>
      <c r="E181" s="91"/>
      <c r="F181" s="91"/>
      <c r="G181" s="95">
        <f t="shared" si="9"/>
        <v>0</v>
      </c>
      <c r="H181" s="93"/>
      <c r="I181" s="94">
        <f t="shared" si="10"/>
        <v>0</v>
      </c>
      <c r="J181" s="12">
        <f t="shared" si="11"/>
        <v>31</v>
      </c>
      <c r="K181" s="13"/>
    </row>
    <row r="182" spans="1:11" x14ac:dyDescent="0.2">
      <c r="A182" s="7"/>
      <c r="B182" s="90"/>
      <c r="C182" s="7"/>
      <c r="D182" s="9"/>
      <c r="E182" s="91"/>
      <c r="F182" s="91"/>
      <c r="G182" s="95">
        <f t="shared" si="9"/>
        <v>0</v>
      </c>
      <c r="H182" s="93"/>
      <c r="I182" s="94">
        <f t="shared" si="10"/>
        <v>0</v>
      </c>
      <c r="J182" s="12">
        <f t="shared" si="11"/>
        <v>31</v>
      </c>
      <c r="K182" s="13"/>
    </row>
    <row r="183" spans="1:11" x14ac:dyDescent="0.2">
      <c r="A183" s="7"/>
      <c r="B183" s="90"/>
      <c r="C183" s="7"/>
      <c r="D183" s="9"/>
      <c r="E183" s="91"/>
      <c r="F183" s="91"/>
      <c r="G183" s="95">
        <f t="shared" si="9"/>
        <v>0</v>
      </c>
      <c r="H183" s="93"/>
      <c r="I183" s="94">
        <f t="shared" si="10"/>
        <v>0</v>
      </c>
      <c r="J183" s="12">
        <f t="shared" si="11"/>
        <v>31</v>
      </c>
      <c r="K183" s="13"/>
    </row>
    <row r="184" spans="1:11" x14ac:dyDescent="0.2">
      <c r="A184" s="7"/>
      <c r="B184" s="90"/>
      <c r="C184" s="7"/>
      <c r="D184" s="9"/>
      <c r="E184" s="91"/>
      <c r="F184" s="91"/>
      <c r="G184" s="95">
        <f t="shared" si="9"/>
        <v>0</v>
      </c>
      <c r="H184" s="93"/>
      <c r="I184" s="94">
        <f t="shared" si="10"/>
        <v>0</v>
      </c>
      <c r="J184" s="12">
        <f t="shared" si="11"/>
        <v>31</v>
      </c>
      <c r="K184" s="13"/>
    </row>
    <row r="185" spans="1:11" x14ac:dyDescent="0.2">
      <c r="A185" s="7"/>
      <c r="B185" s="90"/>
      <c r="C185" s="7"/>
      <c r="D185" s="9"/>
      <c r="E185" s="91"/>
      <c r="F185" s="91"/>
      <c r="G185" s="95">
        <f t="shared" si="9"/>
        <v>0</v>
      </c>
      <c r="H185" s="93"/>
      <c r="I185" s="94">
        <f t="shared" si="10"/>
        <v>0</v>
      </c>
      <c r="J185" s="12">
        <f t="shared" si="11"/>
        <v>31</v>
      </c>
      <c r="K185" s="13"/>
    </row>
    <row r="186" spans="1:11" x14ac:dyDescent="0.2">
      <c r="A186" s="7"/>
      <c r="B186" s="90"/>
      <c r="C186" s="7"/>
      <c r="D186" s="9"/>
      <c r="E186" s="91"/>
      <c r="F186" s="91"/>
      <c r="G186" s="95">
        <f t="shared" si="9"/>
        <v>0</v>
      </c>
      <c r="H186" s="93"/>
      <c r="I186" s="94">
        <f t="shared" si="10"/>
        <v>0</v>
      </c>
      <c r="J186" s="12">
        <f t="shared" si="11"/>
        <v>31</v>
      </c>
      <c r="K186" s="13"/>
    </row>
    <row r="187" spans="1:11" x14ac:dyDescent="0.2">
      <c r="A187" s="7"/>
      <c r="B187" s="90"/>
      <c r="C187" s="7"/>
      <c r="D187" s="9"/>
      <c r="E187" s="91"/>
      <c r="F187" s="91"/>
      <c r="G187" s="95">
        <f t="shared" si="9"/>
        <v>0</v>
      </c>
      <c r="H187" s="93"/>
      <c r="I187" s="94">
        <f t="shared" si="10"/>
        <v>0</v>
      </c>
      <c r="J187" s="12">
        <f t="shared" si="11"/>
        <v>31</v>
      </c>
      <c r="K187" s="13"/>
    </row>
    <row r="188" spans="1:11" x14ac:dyDescent="0.2">
      <c r="A188" s="7"/>
      <c r="B188" s="90"/>
      <c r="C188" s="7"/>
      <c r="D188" s="9"/>
      <c r="E188" s="91"/>
      <c r="F188" s="91"/>
      <c r="G188" s="95">
        <f t="shared" si="9"/>
        <v>0</v>
      </c>
      <c r="H188" s="93"/>
      <c r="I188" s="94">
        <f t="shared" si="10"/>
        <v>0</v>
      </c>
      <c r="J188" s="12">
        <f t="shared" si="11"/>
        <v>31</v>
      </c>
      <c r="K188" s="13"/>
    </row>
    <row r="189" spans="1:11" x14ac:dyDescent="0.2">
      <c r="A189" s="7"/>
      <c r="B189" s="90"/>
      <c r="C189" s="7"/>
      <c r="D189" s="9"/>
      <c r="E189" s="91"/>
      <c r="F189" s="91"/>
      <c r="G189" s="95">
        <f t="shared" si="9"/>
        <v>0</v>
      </c>
      <c r="H189" s="93"/>
      <c r="I189" s="94">
        <f t="shared" si="10"/>
        <v>0</v>
      </c>
      <c r="J189" s="12">
        <f t="shared" si="11"/>
        <v>31</v>
      </c>
      <c r="K189" s="13"/>
    </row>
    <row r="190" spans="1:11" x14ac:dyDescent="0.2">
      <c r="A190" s="7"/>
      <c r="B190" s="90"/>
      <c r="C190" s="7"/>
      <c r="D190" s="9"/>
      <c r="E190" s="91"/>
      <c r="F190" s="91"/>
      <c r="G190" s="95">
        <f t="shared" si="9"/>
        <v>0</v>
      </c>
      <c r="H190" s="93"/>
      <c r="I190" s="94">
        <f t="shared" si="10"/>
        <v>0</v>
      </c>
      <c r="J190" s="12">
        <f t="shared" si="11"/>
        <v>31</v>
      </c>
      <c r="K190" s="13"/>
    </row>
    <row r="191" spans="1:11" x14ac:dyDescent="0.2">
      <c r="A191" s="7"/>
      <c r="B191" s="90"/>
      <c r="C191" s="7"/>
      <c r="D191" s="9"/>
      <c r="E191" s="91"/>
      <c r="F191" s="91"/>
      <c r="G191" s="95">
        <f t="shared" si="9"/>
        <v>0</v>
      </c>
      <c r="H191" s="93"/>
      <c r="I191" s="94">
        <f t="shared" si="10"/>
        <v>0</v>
      </c>
      <c r="J191" s="12">
        <f t="shared" si="11"/>
        <v>31</v>
      </c>
      <c r="K191" s="13"/>
    </row>
    <row r="192" spans="1:11" x14ac:dyDescent="0.2">
      <c r="A192" s="7"/>
      <c r="B192" s="90"/>
      <c r="C192" s="7"/>
      <c r="D192" s="9"/>
      <c r="E192" s="91"/>
      <c r="F192" s="91"/>
      <c r="G192" s="95">
        <f t="shared" si="9"/>
        <v>0</v>
      </c>
      <c r="H192" s="93"/>
      <c r="I192" s="94">
        <f t="shared" si="10"/>
        <v>0</v>
      </c>
      <c r="J192" s="12">
        <f t="shared" si="11"/>
        <v>31</v>
      </c>
      <c r="K192" s="13"/>
    </row>
    <row r="193" spans="1:55" x14ac:dyDescent="0.2">
      <c r="A193" s="7"/>
      <c r="B193" s="90"/>
      <c r="C193" s="7"/>
      <c r="D193" s="9"/>
      <c r="E193" s="91"/>
      <c r="F193" s="91"/>
      <c r="G193" s="95">
        <f t="shared" si="9"/>
        <v>0</v>
      </c>
      <c r="H193" s="93"/>
      <c r="I193" s="94">
        <f t="shared" si="10"/>
        <v>0</v>
      </c>
      <c r="J193" s="12">
        <f t="shared" si="11"/>
        <v>31</v>
      </c>
      <c r="K193" s="13"/>
    </row>
    <row r="194" spans="1:55" x14ac:dyDescent="0.2">
      <c r="A194" s="7"/>
      <c r="B194" s="90"/>
      <c r="C194" s="7"/>
      <c r="D194" s="9"/>
      <c r="E194" s="91"/>
      <c r="F194" s="91"/>
      <c r="G194" s="95">
        <f t="shared" si="9"/>
        <v>0</v>
      </c>
      <c r="H194" s="93"/>
      <c r="I194" s="94">
        <f t="shared" si="10"/>
        <v>0</v>
      </c>
      <c r="J194" s="12">
        <f t="shared" si="11"/>
        <v>31</v>
      </c>
      <c r="K194" s="13"/>
    </row>
    <row r="195" spans="1:55" x14ac:dyDescent="0.2">
      <c r="A195" s="7"/>
      <c r="B195" s="90"/>
      <c r="C195" s="7"/>
      <c r="D195" s="9"/>
      <c r="E195" s="91"/>
      <c r="F195" s="91"/>
      <c r="G195" s="95">
        <f t="shared" si="9"/>
        <v>0</v>
      </c>
      <c r="H195" s="93"/>
      <c r="I195" s="94">
        <f t="shared" si="10"/>
        <v>0</v>
      </c>
      <c r="J195" s="12">
        <f t="shared" si="11"/>
        <v>31</v>
      </c>
      <c r="K195" s="13"/>
    </row>
    <row r="196" spans="1:55" x14ac:dyDescent="0.2">
      <c r="A196" s="7"/>
      <c r="B196" s="90"/>
      <c r="C196" s="7"/>
      <c r="D196" s="9"/>
      <c r="E196" s="91"/>
      <c r="F196" s="91"/>
      <c r="G196" s="95">
        <f t="shared" si="9"/>
        <v>0</v>
      </c>
      <c r="H196" s="93"/>
      <c r="I196" s="94">
        <f t="shared" si="10"/>
        <v>0</v>
      </c>
      <c r="J196" s="12">
        <f t="shared" si="11"/>
        <v>31</v>
      </c>
      <c r="K196" s="13"/>
      <c r="BC196" s="128"/>
    </row>
    <row r="197" spans="1:55" x14ac:dyDescent="0.2">
      <c r="A197" s="7"/>
      <c r="B197" s="90"/>
      <c r="C197" s="7"/>
      <c r="D197" s="9"/>
      <c r="E197" s="91"/>
      <c r="F197" s="91"/>
      <c r="G197" s="95">
        <f t="shared" si="9"/>
        <v>0</v>
      </c>
      <c r="H197" s="93"/>
      <c r="I197" s="94">
        <f t="shared" si="10"/>
        <v>0</v>
      </c>
      <c r="J197" s="12">
        <f t="shared" si="11"/>
        <v>31</v>
      </c>
      <c r="K197" s="13"/>
    </row>
    <row r="198" spans="1:55" x14ac:dyDescent="0.2">
      <c r="A198" s="7"/>
      <c r="B198" s="90"/>
      <c r="C198" s="7"/>
      <c r="D198" s="9"/>
      <c r="E198" s="91"/>
      <c r="F198" s="91"/>
      <c r="G198" s="95">
        <f t="shared" si="9"/>
        <v>0</v>
      </c>
      <c r="H198" s="93"/>
      <c r="I198" s="94">
        <f t="shared" si="10"/>
        <v>0</v>
      </c>
      <c r="J198" s="12">
        <f t="shared" si="11"/>
        <v>31</v>
      </c>
      <c r="K198" s="13"/>
    </row>
    <row r="199" spans="1:55" x14ac:dyDescent="0.2">
      <c r="A199" s="7"/>
      <c r="B199" s="90"/>
      <c r="C199" s="7"/>
      <c r="D199" s="9"/>
      <c r="E199" s="91"/>
      <c r="F199" s="91"/>
      <c r="G199" s="95">
        <f t="shared" si="9"/>
        <v>0</v>
      </c>
      <c r="H199" s="93"/>
      <c r="I199" s="94">
        <f t="shared" si="10"/>
        <v>0</v>
      </c>
      <c r="J199" s="12">
        <f t="shared" si="11"/>
        <v>31</v>
      </c>
      <c r="K199" s="13"/>
    </row>
    <row r="200" spans="1:55" x14ac:dyDescent="0.2">
      <c r="A200" s="7"/>
      <c r="B200" s="90"/>
      <c r="C200" s="7"/>
      <c r="D200" s="9"/>
      <c r="E200" s="91"/>
      <c r="F200" s="91"/>
      <c r="G200" s="95">
        <f t="shared" si="9"/>
        <v>0</v>
      </c>
      <c r="H200" s="93"/>
      <c r="I200" s="94">
        <f t="shared" si="10"/>
        <v>0</v>
      </c>
      <c r="J200" s="12">
        <f t="shared" si="11"/>
        <v>31</v>
      </c>
      <c r="K200" s="13"/>
    </row>
    <row r="201" spans="1:55" x14ac:dyDescent="0.2">
      <c r="A201" s="7"/>
      <c r="B201" s="90"/>
      <c r="C201" s="7"/>
      <c r="D201" s="9"/>
      <c r="E201" s="91"/>
      <c r="F201" s="91"/>
      <c r="G201" s="95">
        <f t="shared" si="9"/>
        <v>0</v>
      </c>
      <c r="H201" s="93"/>
      <c r="I201" s="94">
        <f t="shared" si="10"/>
        <v>0</v>
      </c>
      <c r="J201" s="12">
        <f t="shared" si="11"/>
        <v>31</v>
      </c>
      <c r="K201" s="13"/>
    </row>
    <row r="202" spans="1:55" x14ac:dyDescent="0.2">
      <c r="A202" s="7"/>
      <c r="B202" s="90"/>
      <c r="C202" s="7"/>
      <c r="D202" s="9"/>
      <c r="E202" s="91"/>
      <c r="F202" s="91"/>
      <c r="G202" s="95">
        <f t="shared" si="9"/>
        <v>0</v>
      </c>
      <c r="H202" s="93"/>
      <c r="I202" s="94">
        <f t="shared" si="10"/>
        <v>0</v>
      </c>
      <c r="J202" s="12">
        <f t="shared" si="11"/>
        <v>31</v>
      </c>
      <c r="K202" s="13"/>
    </row>
    <row r="203" spans="1:55" x14ac:dyDescent="0.2">
      <c r="A203" s="7"/>
      <c r="B203" s="90"/>
      <c r="C203" s="7"/>
      <c r="D203" s="9"/>
      <c r="E203" s="91"/>
      <c r="F203" s="91"/>
      <c r="G203" s="95">
        <f t="shared" si="9"/>
        <v>0</v>
      </c>
      <c r="H203" s="93"/>
      <c r="I203" s="94">
        <f t="shared" si="10"/>
        <v>0</v>
      </c>
      <c r="J203" s="12">
        <f t="shared" si="11"/>
        <v>31</v>
      </c>
      <c r="K203" s="13"/>
    </row>
    <row r="204" spans="1:55" x14ac:dyDescent="0.2">
      <c r="A204" s="7"/>
      <c r="B204" s="90"/>
      <c r="C204" s="7"/>
      <c r="D204" s="9"/>
      <c r="E204" s="91"/>
      <c r="F204" s="91"/>
      <c r="G204" s="95">
        <f t="shared" si="9"/>
        <v>0</v>
      </c>
      <c r="H204" s="93"/>
      <c r="I204" s="94">
        <f t="shared" si="10"/>
        <v>0</v>
      </c>
      <c r="J204" s="12">
        <f t="shared" si="11"/>
        <v>31</v>
      </c>
      <c r="K204" s="13"/>
    </row>
    <row r="205" spans="1:55" x14ac:dyDescent="0.2">
      <c r="A205" s="7"/>
      <c r="B205" s="90"/>
      <c r="C205" s="7"/>
      <c r="D205" s="9"/>
      <c r="E205" s="91"/>
      <c r="F205" s="91"/>
      <c r="G205" s="95">
        <f t="shared" si="9"/>
        <v>0</v>
      </c>
      <c r="H205" s="93"/>
      <c r="I205" s="94">
        <f t="shared" si="10"/>
        <v>0</v>
      </c>
      <c r="J205" s="12">
        <f t="shared" si="11"/>
        <v>31</v>
      </c>
      <c r="K205" s="13"/>
    </row>
    <row r="206" spans="1:55" x14ac:dyDescent="0.2">
      <c r="A206" s="7"/>
      <c r="B206" s="90"/>
      <c r="C206" s="7"/>
      <c r="D206" s="9"/>
      <c r="E206" s="91"/>
      <c r="F206" s="91"/>
      <c r="G206" s="95">
        <f t="shared" si="9"/>
        <v>0</v>
      </c>
      <c r="H206" s="93"/>
      <c r="I206" s="94">
        <f t="shared" si="10"/>
        <v>0</v>
      </c>
      <c r="J206" s="12">
        <f t="shared" si="11"/>
        <v>31</v>
      </c>
      <c r="K206" s="13"/>
    </row>
    <row r="207" spans="1:55" x14ac:dyDescent="0.2">
      <c r="A207" s="7"/>
      <c r="B207" s="90"/>
      <c r="C207" s="7"/>
      <c r="D207" s="9"/>
      <c r="E207" s="91"/>
      <c r="F207" s="91"/>
      <c r="G207" s="95">
        <f t="shared" si="9"/>
        <v>0</v>
      </c>
      <c r="H207" s="93"/>
      <c r="I207" s="94">
        <f t="shared" si="10"/>
        <v>0</v>
      </c>
      <c r="J207" s="12">
        <f t="shared" si="11"/>
        <v>31</v>
      </c>
      <c r="K207" s="13"/>
    </row>
    <row r="208" spans="1:55" x14ac:dyDescent="0.2">
      <c r="A208" s="7"/>
      <c r="B208" s="90"/>
      <c r="C208" s="7"/>
      <c r="D208" s="9"/>
      <c r="E208" s="91"/>
      <c r="F208" s="91"/>
      <c r="G208" s="95">
        <f t="shared" ref="G208:G271" si="12">G209+F208-E208</f>
        <v>0</v>
      </c>
      <c r="H208" s="93"/>
      <c r="I208" s="94">
        <f t="shared" ref="I208:I271" si="13">-E208+F208</f>
        <v>0</v>
      </c>
      <c r="J208" s="12">
        <f t="shared" ref="J208:J271" si="14">EOMONTH(B208,0)</f>
        <v>31</v>
      </c>
      <c r="K208" s="13"/>
    </row>
    <row r="209" spans="1:11" x14ac:dyDescent="0.2">
      <c r="A209" s="7"/>
      <c r="B209" s="90"/>
      <c r="C209" s="7"/>
      <c r="D209" s="9"/>
      <c r="E209" s="91"/>
      <c r="F209" s="91"/>
      <c r="G209" s="95">
        <f t="shared" si="12"/>
        <v>0</v>
      </c>
      <c r="H209" s="93"/>
      <c r="I209" s="94">
        <f t="shared" si="13"/>
        <v>0</v>
      </c>
      <c r="J209" s="12">
        <f t="shared" si="14"/>
        <v>31</v>
      </c>
      <c r="K209" s="13"/>
    </row>
    <row r="210" spans="1:11" x14ac:dyDescent="0.2">
      <c r="A210" s="7"/>
      <c r="B210" s="90"/>
      <c r="C210" s="7"/>
      <c r="D210" s="9"/>
      <c r="E210" s="91"/>
      <c r="F210" s="91"/>
      <c r="G210" s="95">
        <f t="shared" si="12"/>
        <v>0</v>
      </c>
      <c r="H210" s="93"/>
      <c r="I210" s="94">
        <f t="shared" si="13"/>
        <v>0</v>
      </c>
      <c r="J210" s="12">
        <f t="shared" si="14"/>
        <v>31</v>
      </c>
      <c r="K210" s="13"/>
    </row>
    <row r="211" spans="1:11" x14ac:dyDescent="0.2">
      <c r="A211" s="7"/>
      <c r="B211" s="90"/>
      <c r="C211" s="7"/>
      <c r="D211" s="9"/>
      <c r="E211" s="91"/>
      <c r="F211" s="91"/>
      <c r="G211" s="95">
        <f t="shared" si="12"/>
        <v>0</v>
      </c>
      <c r="H211" s="93"/>
      <c r="I211" s="94">
        <f t="shared" si="13"/>
        <v>0</v>
      </c>
      <c r="J211" s="12">
        <f t="shared" si="14"/>
        <v>31</v>
      </c>
      <c r="K211" s="13"/>
    </row>
    <row r="212" spans="1:11" x14ac:dyDescent="0.2">
      <c r="A212" s="7"/>
      <c r="B212" s="90"/>
      <c r="C212" s="7"/>
      <c r="D212" s="9"/>
      <c r="E212" s="91"/>
      <c r="F212" s="91"/>
      <c r="G212" s="95">
        <f t="shared" si="12"/>
        <v>0</v>
      </c>
      <c r="H212" s="93"/>
      <c r="I212" s="94">
        <f t="shared" si="13"/>
        <v>0</v>
      </c>
      <c r="J212" s="12">
        <f t="shared" si="14"/>
        <v>31</v>
      </c>
      <c r="K212" s="13"/>
    </row>
    <row r="213" spans="1:11" x14ac:dyDescent="0.2">
      <c r="A213" s="7"/>
      <c r="B213" s="90"/>
      <c r="C213" s="7"/>
      <c r="D213" s="9"/>
      <c r="E213" s="91"/>
      <c r="F213" s="91"/>
      <c r="G213" s="95">
        <f t="shared" si="12"/>
        <v>0</v>
      </c>
      <c r="H213" s="93"/>
      <c r="I213" s="94">
        <f t="shared" si="13"/>
        <v>0</v>
      </c>
      <c r="J213" s="12">
        <f t="shared" si="14"/>
        <v>31</v>
      </c>
      <c r="K213" s="13"/>
    </row>
    <row r="214" spans="1:11" x14ac:dyDescent="0.2">
      <c r="A214" s="7"/>
      <c r="B214" s="90"/>
      <c r="C214" s="7"/>
      <c r="D214" s="9"/>
      <c r="E214" s="91"/>
      <c r="F214" s="91"/>
      <c r="G214" s="95">
        <f t="shared" si="12"/>
        <v>0</v>
      </c>
      <c r="H214" s="93"/>
      <c r="I214" s="94">
        <f t="shared" si="13"/>
        <v>0</v>
      </c>
      <c r="J214" s="12">
        <f t="shared" si="14"/>
        <v>31</v>
      </c>
      <c r="K214" s="13"/>
    </row>
    <row r="215" spans="1:11" x14ac:dyDescent="0.2">
      <c r="A215" s="7"/>
      <c r="B215" s="90"/>
      <c r="C215" s="7"/>
      <c r="D215" s="9"/>
      <c r="E215" s="91"/>
      <c r="F215" s="91"/>
      <c r="G215" s="95">
        <f t="shared" si="12"/>
        <v>0</v>
      </c>
      <c r="H215" s="93"/>
      <c r="I215" s="94">
        <f t="shared" si="13"/>
        <v>0</v>
      </c>
      <c r="J215" s="12">
        <f t="shared" si="14"/>
        <v>31</v>
      </c>
      <c r="K215" s="13"/>
    </row>
    <row r="216" spans="1:11" x14ac:dyDescent="0.2">
      <c r="A216" s="7"/>
      <c r="B216" s="90"/>
      <c r="C216" s="7"/>
      <c r="D216" s="9"/>
      <c r="E216" s="91"/>
      <c r="F216" s="91"/>
      <c r="G216" s="95">
        <f t="shared" si="12"/>
        <v>0</v>
      </c>
      <c r="H216" s="93"/>
      <c r="I216" s="94">
        <f t="shared" si="13"/>
        <v>0</v>
      </c>
      <c r="J216" s="12">
        <f t="shared" si="14"/>
        <v>31</v>
      </c>
      <c r="K216" s="13"/>
    </row>
    <row r="217" spans="1:11" x14ac:dyDescent="0.2">
      <c r="A217" s="7"/>
      <c r="B217" s="90"/>
      <c r="C217" s="7"/>
      <c r="D217" s="9"/>
      <c r="E217" s="91"/>
      <c r="F217" s="91"/>
      <c r="G217" s="95">
        <f t="shared" si="12"/>
        <v>0</v>
      </c>
      <c r="H217" s="93"/>
      <c r="I217" s="94">
        <f t="shared" si="13"/>
        <v>0</v>
      </c>
      <c r="J217" s="12">
        <f t="shared" si="14"/>
        <v>31</v>
      </c>
      <c r="K217" s="13"/>
    </row>
    <row r="218" spans="1:11" x14ac:dyDescent="0.2">
      <c r="A218" s="7"/>
      <c r="B218" s="90"/>
      <c r="C218" s="7"/>
      <c r="D218" s="9"/>
      <c r="E218" s="91"/>
      <c r="F218" s="91"/>
      <c r="G218" s="95">
        <f t="shared" si="12"/>
        <v>0</v>
      </c>
      <c r="H218" s="93"/>
      <c r="I218" s="94">
        <f t="shared" si="13"/>
        <v>0</v>
      </c>
      <c r="J218" s="12">
        <f t="shared" si="14"/>
        <v>31</v>
      </c>
      <c r="K218" s="13"/>
    </row>
    <row r="219" spans="1:11" x14ac:dyDescent="0.2">
      <c r="A219" s="7"/>
      <c r="B219" s="90"/>
      <c r="C219" s="7"/>
      <c r="D219" s="9"/>
      <c r="E219" s="91"/>
      <c r="F219" s="91"/>
      <c r="G219" s="95">
        <f t="shared" si="12"/>
        <v>0</v>
      </c>
      <c r="H219" s="93"/>
      <c r="I219" s="94">
        <f t="shared" si="13"/>
        <v>0</v>
      </c>
      <c r="J219" s="12">
        <f t="shared" si="14"/>
        <v>31</v>
      </c>
      <c r="K219" s="13"/>
    </row>
    <row r="220" spans="1:11" x14ac:dyDescent="0.2">
      <c r="A220" s="7"/>
      <c r="B220" s="90"/>
      <c r="C220" s="7"/>
      <c r="D220" s="9"/>
      <c r="E220" s="91"/>
      <c r="F220" s="91"/>
      <c r="G220" s="95">
        <f t="shared" si="12"/>
        <v>0</v>
      </c>
      <c r="H220" s="93"/>
      <c r="I220" s="94">
        <f t="shared" si="13"/>
        <v>0</v>
      </c>
      <c r="J220" s="12">
        <f t="shared" si="14"/>
        <v>31</v>
      </c>
      <c r="K220" s="13"/>
    </row>
    <row r="221" spans="1:11" x14ac:dyDescent="0.2">
      <c r="A221" s="7"/>
      <c r="B221" s="90"/>
      <c r="C221" s="7"/>
      <c r="D221" s="9"/>
      <c r="E221" s="91"/>
      <c r="F221" s="91"/>
      <c r="G221" s="95">
        <f t="shared" si="12"/>
        <v>0</v>
      </c>
      <c r="H221" s="93"/>
      <c r="I221" s="94">
        <f t="shared" si="13"/>
        <v>0</v>
      </c>
      <c r="J221" s="12">
        <f t="shared" si="14"/>
        <v>31</v>
      </c>
      <c r="K221" s="13"/>
    </row>
    <row r="222" spans="1:11" x14ac:dyDescent="0.2">
      <c r="A222" s="7"/>
      <c r="B222" s="90"/>
      <c r="C222" s="7"/>
      <c r="D222" s="9"/>
      <c r="E222" s="91"/>
      <c r="F222" s="91"/>
      <c r="G222" s="95">
        <f t="shared" si="12"/>
        <v>0</v>
      </c>
      <c r="H222" s="93"/>
      <c r="I222" s="94">
        <f t="shared" si="13"/>
        <v>0</v>
      </c>
      <c r="J222" s="12">
        <f t="shared" si="14"/>
        <v>31</v>
      </c>
      <c r="K222" s="13"/>
    </row>
    <row r="223" spans="1:11" x14ac:dyDescent="0.2">
      <c r="A223" s="7"/>
      <c r="B223" s="90"/>
      <c r="C223" s="7"/>
      <c r="D223" s="9"/>
      <c r="E223" s="91"/>
      <c r="F223" s="91"/>
      <c r="G223" s="95">
        <f t="shared" si="12"/>
        <v>0</v>
      </c>
      <c r="H223" s="93"/>
      <c r="I223" s="94">
        <f t="shared" si="13"/>
        <v>0</v>
      </c>
      <c r="J223" s="12">
        <f t="shared" si="14"/>
        <v>31</v>
      </c>
      <c r="K223" s="13"/>
    </row>
    <row r="224" spans="1:11" x14ac:dyDescent="0.2">
      <c r="A224" s="7"/>
      <c r="B224" s="90"/>
      <c r="C224" s="7"/>
      <c r="D224" s="9"/>
      <c r="E224" s="91"/>
      <c r="F224" s="91"/>
      <c r="G224" s="95">
        <f t="shared" si="12"/>
        <v>0</v>
      </c>
      <c r="H224" s="93"/>
      <c r="I224" s="94">
        <f t="shared" si="13"/>
        <v>0</v>
      </c>
      <c r="J224" s="12">
        <f t="shared" si="14"/>
        <v>31</v>
      </c>
      <c r="K224" s="13"/>
    </row>
    <row r="225" spans="1:11" x14ac:dyDescent="0.2">
      <c r="A225" s="7"/>
      <c r="B225" s="90"/>
      <c r="C225" s="7"/>
      <c r="D225" s="9"/>
      <c r="E225" s="91"/>
      <c r="F225" s="91"/>
      <c r="G225" s="95">
        <f t="shared" si="12"/>
        <v>0</v>
      </c>
      <c r="H225" s="93"/>
      <c r="I225" s="94">
        <f t="shared" si="13"/>
        <v>0</v>
      </c>
      <c r="J225" s="12">
        <f t="shared" si="14"/>
        <v>31</v>
      </c>
      <c r="K225" s="13"/>
    </row>
    <row r="226" spans="1:11" x14ac:dyDescent="0.2">
      <c r="A226" s="7"/>
      <c r="B226" s="90"/>
      <c r="C226" s="7"/>
      <c r="D226" s="9"/>
      <c r="E226" s="91"/>
      <c r="F226" s="91"/>
      <c r="G226" s="95">
        <f t="shared" si="12"/>
        <v>0</v>
      </c>
      <c r="H226" s="93"/>
      <c r="I226" s="94">
        <f t="shared" si="13"/>
        <v>0</v>
      </c>
      <c r="J226" s="12">
        <f t="shared" si="14"/>
        <v>31</v>
      </c>
      <c r="K226" s="13"/>
    </row>
    <row r="227" spans="1:11" x14ac:dyDescent="0.2">
      <c r="A227" s="7"/>
      <c r="B227" s="90"/>
      <c r="C227" s="7"/>
      <c r="D227" s="9"/>
      <c r="E227" s="91"/>
      <c r="F227" s="91"/>
      <c r="G227" s="95">
        <f t="shared" si="12"/>
        <v>0</v>
      </c>
      <c r="H227" s="93"/>
      <c r="I227" s="94">
        <f t="shared" si="13"/>
        <v>0</v>
      </c>
      <c r="J227" s="12">
        <f t="shared" si="14"/>
        <v>31</v>
      </c>
      <c r="K227" s="13"/>
    </row>
    <row r="228" spans="1:11" x14ac:dyDescent="0.2">
      <c r="A228" s="7"/>
      <c r="B228" s="90"/>
      <c r="C228" s="7"/>
      <c r="D228" s="9"/>
      <c r="E228" s="91"/>
      <c r="F228" s="91"/>
      <c r="G228" s="95">
        <f t="shared" si="12"/>
        <v>0</v>
      </c>
      <c r="H228" s="93"/>
      <c r="I228" s="94">
        <f t="shared" si="13"/>
        <v>0</v>
      </c>
      <c r="J228" s="12">
        <f t="shared" si="14"/>
        <v>31</v>
      </c>
      <c r="K228" s="13"/>
    </row>
    <row r="229" spans="1:11" x14ac:dyDescent="0.2">
      <c r="A229" s="7"/>
      <c r="B229" s="90"/>
      <c r="C229" s="7"/>
      <c r="D229" s="9"/>
      <c r="E229" s="91"/>
      <c r="F229" s="91"/>
      <c r="G229" s="95">
        <f t="shared" si="12"/>
        <v>0</v>
      </c>
      <c r="H229" s="93"/>
      <c r="I229" s="94">
        <f t="shared" si="13"/>
        <v>0</v>
      </c>
      <c r="J229" s="12">
        <f t="shared" si="14"/>
        <v>31</v>
      </c>
      <c r="K229" s="13"/>
    </row>
    <row r="230" spans="1:11" x14ac:dyDescent="0.2">
      <c r="A230" s="7"/>
      <c r="B230" s="90"/>
      <c r="C230" s="7"/>
      <c r="D230" s="9"/>
      <c r="E230" s="91"/>
      <c r="F230" s="91"/>
      <c r="G230" s="95">
        <f t="shared" si="12"/>
        <v>0</v>
      </c>
      <c r="H230" s="93"/>
      <c r="I230" s="94">
        <f t="shared" si="13"/>
        <v>0</v>
      </c>
      <c r="J230" s="12">
        <f t="shared" si="14"/>
        <v>31</v>
      </c>
      <c r="K230" s="13"/>
    </row>
    <row r="231" spans="1:11" x14ac:dyDescent="0.2">
      <c r="A231" s="7"/>
      <c r="B231" s="90"/>
      <c r="C231" s="7"/>
      <c r="D231" s="9"/>
      <c r="E231" s="91"/>
      <c r="F231" s="91"/>
      <c r="G231" s="95">
        <f t="shared" si="12"/>
        <v>0</v>
      </c>
      <c r="H231" s="93"/>
      <c r="I231" s="94">
        <f t="shared" si="13"/>
        <v>0</v>
      </c>
      <c r="J231" s="12">
        <f t="shared" si="14"/>
        <v>31</v>
      </c>
      <c r="K231" s="13"/>
    </row>
    <row r="232" spans="1:11" x14ac:dyDescent="0.2">
      <c r="A232" s="7"/>
      <c r="B232" s="90"/>
      <c r="C232" s="7"/>
      <c r="D232" s="9"/>
      <c r="E232" s="91"/>
      <c r="F232" s="91"/>
      <c r="G232" s="95">
        <f t="shared" si="12"/>
        <v>0</v>
      </c>
      <c r="H232" s="93"/>
      <c r="I232" s="94">
        <f t="shared" si="13"/>
        <v>0</v>
      </c>
      <c r="J232" s="12">
        <f t="shared" si="14"/>
        <v>31</v>
      </c>
      <c r="K232" s="13"/>
    </row>
    <row r="233" spans="1:11" x14ac:dyDescent="0.2">
      <c r="A233" s="7"/>
      <c r="B233" s="90"/>
      <c r="C233" s="7"/>
      <c r="D233" s="9"/>
      <c r="E233" s="91"/>
      <c r="F233" s="91"/>
      <c r="G233" s="95">
        <f t="shared" si="12"/>
        <v>0</v>
      </c>
      <c r="H233" s="93"/>
      <c r="I233" s="94">
        <f t="shared" si="13"/>
        <v>0</v>
      </c>
      <c r="J233" s="12">
        <f t="shared" si="14"/>
        <v>31</v>
      </c>
      <c r="K233" s="13"/>
    </row>
    <row r="234" spans="1:11" x14ac:dyDescent="0.2">
      <c r="A234" s="7"/>
      <c r="B234" s="90"/>
      <c r="C234" s="7"/>
      <c r="D234" s="9"/>
      <c r="E234" s="91"/>
      <c r="F234" s="91"/>
      <c r="G234" s="95">
        <f t="shared" si="12"/>
        <v>0</v>
      </c>
      <c r="H234" s="93"/>
      <c r="I234" s="94">
        <f t="shared" si="13"/>
        <v>0</v>
      </c>
      <c r="J234" s="12">
        <f t="shared" si="14"/>
        <v>31</v>
      </c>
      <c r="K234" s="13"/>
    </row>
    <row r="235" spans="1:11" x14ac:dyDescent="0.2">
      <c r="A235" s="7"/>
      <c r="B235" s="90"/>
      <c r="C235" s="7"/>
      <c r="D235" s="9"/>
      <c r="E235" s="91"/>
      <c r="F235" s="91"/>
      <c r="G235" s="95">
        <f t="shared" si="12"/>
        <v>0</v>
      </c>
      <c r="H235" s="93"/>
      <c r="I235" s="94">
        <f t="shared" si="13"/>
        <v>0</v>
      </c>
      <c r="J235" s="12">
        <f t="shared" si="14"/>
        <v>31</v>
      </c>
      <c r="K235" s="13"/>
    </row>
    <row r="236" spans="1:11" x14ac:dyDescent="0.2">
      <c r="A236" s="7"/>
      <c r="B236" s="90"/>
      <c r="C236" s="7"/>
      <c r="D236" s="9"/>
      <c r="E236" s="91"/>
      <c r="F236" s="91"/>
      <c r="G236" s="95">
        <f t="shared" si="12"/>
        <v>0</v>
      </c>
      <c r="H236" s="93"/>
      <c r="I236" s="94">
        <f t="shared" si="13"/>
        <v>0</v>
      </c>
      <c r="J236" s="12">
        <f t="shared" si="14"/>
        <v>31</v>
      </c>
      <c r="K236" s="13"/>
    </row>
    <row r="237" spans="1:11" x14ac:dyDescent="0.2">
      <c r="A237" s="7"/>
      <c r="B237" s="90"/>
      <c r="C237" s="7"/>
      <c r="D237" s="9"/>
      <c r="E237" s="91"/>
      <c r="F237" s="91"/>
      <c r="G237" s="95">
        <f t="shared" si="12"/>
        <v>0</v>
      </c>
      <c r="H237" s="93"/>
      <c r="I237" s="94">
        <f t="shared" si="13"/>
        <v>0</v>
      </c>
      <c r="J237" s="12">
        <f t="shared" si="14"/>
        <v>31</v>
      </c>
      <c r="K237" s="13"/>
    </row>
    <row r="238" spans="1:11" x14ac:dyDescent="0.2">
      <c r="A238" s="7"/>
      <c r="B238" s="90"/>
      <c r="C238" s="7"/>
      <c r="D238" s="9"/>
      <c r="E238" s="91"/>
      <c r="F238" s="91"/>
      <c r="G238" s="95">
        <f t="shared" si="12"/>
        <v>0</v>
      </c>
      <c r="H238" s="93"/>
      <c r="I238" s="94">
        <f t="shared" si="13"/>
        <v>0</v>
      </c>
      <c r="J238" s="12">
        <f t="shared" si="14"/>
        <v>31</v>
      </c>
      <c r="K238" s="13"/>
    </row>
    <row r="239" spans="1:11" x14ac:dyDescent="0.2">
      <c r="A239" s="7"/>
      <c r="B239" s="90"/>
      <c r="C239" s="7"/>
      <c r="D239" s="9"/>
      <c r="E239" s="91"/>
      <c r="F239" s="91"/>
      <c r="G239" s="95">
        <f t="shared" si="12"/>
        <v>0</v>
      </c>
      <c r="H239" s="93"/>
      <c r="I239" s="94">
        <f t="shared" si="13"/>
        <v>0</v>
      </c>
      <c r="J239" s="12">
        <f t="shared" si="14"/>
        <v>31</v>
      </c>
      <c r="K239" s="13"/>
    </row>
    <row r="240" spans="1:11" x14ac:dyDescent="0.2">
      <c r="A240" s="7"/>
      <c r="B240" s="90"/>
      <c r="C240" s="7"/>
      <c r="D240" s="9"/>
      <c r="E240" s="91"/>
      <c r="F240" s="91"/>
      <c r="G240" s="95">
        <f t="shared" si="12"/>
        <v>0</v>
      </c>
      <c r="H240" s="93"/>
      <c r="I240" s="94">
        <f t="shared" si="13"/>
        <v>0</v>
      </c>
      <c r="J240" s="12">
        <f t="shared" si="14"/>
        <v>31</v>
      </c>
      <c r="K240" s="13"/>
    </row>
    <row r="241" spans="1:11" x14ac:dyDescent="0.2">
      <c r="A241" s="7"/>
      <c r="B241" s="90"/>
      <c r="C241" s="7"/>
      <c r="D241" s="9"/>
      <c r="E241" s="91"/>
      <c r="F241" s="91"/>
      <c r="G241" s="95">
        <f t="shared" si="12"/>
        <v>0</v>
      </c>
      <c r="H241" s="93"/>
      <c r="I241" s="94">
        <f t="shared" si="13"/>
        <v>0</v>
      </c>
      <c r="J241" s="12">
        <f t="shared" si="14"/>
        <v>31</v>
      </c>
      <c r="K241" s="13"/>
    </row>
    <row r="242" spans="1:11" x14ac:dyDescent="0.2">
      <c r="A242" s="7"/>
      <c r="B242" s="90"/>
      <c r="C242" s="7"/>
      <c r="D242" s="9"/>
      <c r="E242" s="91"/>
      <c r="F242" s="91"/>
      <c r="G242" s="95">
        <f t="shared" si="12"/>
        <v>0</v>
      </c>
      <c r="H242" s="93"/>
      <c r="I242" s="94">
        <f t="shared" si="13"/>
        <v>0</v>
      </c>
      <c r="J242" s="12">
        <f t="shared" si="14"/>
        <v>31</v>
      </c>
      <c r="K242" s="13"/>
    </row>
    <row r="243" spans="1:11" x14ac:dyDescent="0.2">
      <c r="A243" s="7"/>
      <c r="B243" s="90"/>
      <c r="C243" s="7"/>
      <c r="D243" s="9"/>
      <c r="E243" s="91"/>
      <c r="F243" s="91"/>
      <c r="G243" s="95">
        <f t="shared" si="12"/>
        <v>0</v>
      </c>
      <c r="H243" s="93"/>
      <c r="I243" s="94">
        <f t="shared" si="13"/>
        <v>0</v>
      </c>
      <c r="J243" s="12">
        <f t="shared" si="14"/>
        <v>31</v>
      </c>
      <c r="K243" s="13"/>
    </row>
    <row r="244" spans="1:11" x14ac:dyDescent="0.2">
      <c r="A244" s="7"/>
      <c r="B244" s="90"/>
      <c r="C244" s="7"/>
      <c r="D244" s="9"/>
      <c r="E244" s="91"/>
      <c r="F244" s="91"/>
      <c r="G244" s="95">
        <f t="shared" si="12"/>
        <v>0</v>
      </c>
      <c r="H244" s="93"/>
      <c r="I244" s="94">
        <f t="shared" si="13"/>
        <v>0</v>
      </c>
      <c r="J244" s="12">
        <f t="shared" si="14"/>
        <v>31</v>
      </c>
      <c r="K244" s="13"/>
    </row>
    <row r="245" spans="1:11" x14ac:dyDescent="0.2">
      <c r="A245" s="7"/>
      <c r="B245" s="90"/>
      <c r="C245" s="7"/>
      <c r="D245" s="9"/>
      <c r="E245" s="91"/>
      <c r="F245" s="91"/>
      <c r="G245" s="95">
        <f t="shared" si="12"/>
        <v>0</v>
      </c>
      <c r="H245" s="93"/>
      <c r="I245" s="94">
        <f t="shared" si="13"/>
        <v>0</v>
      </c>
      <c r="J245" s="12">
        <f t="shared" si="14"/>
        <v>31</v>
      </c>
      <c r="K245" s="13"/>
    </row>
    <row r="246" spans="1:11" x14ac:dyDescent="0.2">
      <c r="A246" s="7"/>
      <c r="B246" s="90"/>
      <c r="C246" s="7"/>
      <c r="D246" s="9"/>
      <c r="E246" s="91"/>
      <c r="F246" s="91"/>
      <c r="G246" s="95">
        <f t="shared" si="12"/>
        <v>0</v>
      </c>
      <c r="H246" s="93"/>
      <c r="I246" s="94">
        <f t="shared" si="13"/>
        <v>0</v>
      </c>
      <c r="J246" s="12">
        <f t="shared" si="14"/>
        <v>31</v>
      </c>
      <c r="K246" s="13"/>
    </row>
    <row r="247" spans="1:11" x14ac:dyDescent="0.2">
      <c r="A247" s="7"/>
      <c r="B247" s="90"/>
      <c r="C247" s="7"/>
      <c r="D247" s="9"/>
      <c r="E247" s="91"/>
      <c r="F247" s="91"/>
      <c r="G247" s="95">
        <f t="shared" si="12"/>
        <v>0</v>
      </c>
      <c r="H247" s="93"/>
      <c r="I247" s="94">
        <f t="shared" si="13"/>
        <v>0</v>
      </c>
      <c r="J247" s="12">
        <f t="shared" si="14"/>
        <v>31</v>
      </c>
      <c r="K247" s="13"/>
    </row>
    <row r="248" spans="1:11" x14ac:dyDescent="0.2">
      <c r="A248" s="7"/>
      <c r="B248" s="90"/>
      <c r="C248" s="7"/>
      <c r="D248" s="9"/>
      <c r="E248" s="91"/>
      <c r="F248" s="91"/>
      <c r="G248" s="95">
        <f t="shared" si="12"/>
        <v>0</v>
      </c>
      <c r="H248" s="93"/>
      <c r="I248" s="94">
        <f t="shared" si="13"/>
        <v>0</v>
      </c>
      <c r="J248" s="12">
        <f t="shared" si="14"/>
        <v>31</v>
      </c>
      <c r="K248" s="13"/>
    </row>
    <row r="249" spans="1:11" x14ac:dyDescent="0.2">
      <c r="A249" s="7"/>
      <c r="B249" s="90"/>
      <c r="C249" s="7"/>
      <c r="D249" s="9"/>
      <c r="E249" s="91"/>
      <c r="F249" s="91"/>
      <c r="G249" s="95">
        <f t="shared" si="12"/>
        <v>0</v>
      </c>
      <c r="H249" s="93"/>
      <c r="I249" s="94">
        <f t="shared" si="13"/>
        <v>0</v>
      </c>
      <c r="J249" s="12">
        <f t="shared" si="14"/>
        <v>31</v>
      </c>
      <c r="K249" s="13"/>
    </row>
    <row r="250" spans="1:11" x14ac:dyDescent="0.2">
      <c r="A250" s="7"/>
      <c r="B250" s="90"/>
      <c r="C250" s="7"/>
      <c r="D250" s="9"/>
      <c r="E250" s="91"/>
      <c r="F250" s="91"/>
      <c r="G250" s="95">
        <f t="shared" si="12"/>
        <v>0</v>
      </c>
      <c r="H250" s="93"/>
      <c r="I250" s="94">
        <f t="shared" si="13"/>
        <v>0</v>
      </c>
      <c r="J250" s="12">
        <f t="shared" si="14"/>
        <v>31</v>
      </c>
      <c r="K250" s="13"/>
    </row>
    <row r="251" spans="1:11" x14ac:dyDescent="0.2">
      <c r="A251" s="7"/>
      <c r="B251" s="90"/>
      <c r="C251" s="7"/>
      <c r="D251" s="9"/>
      <c r="E251" s="91"/>
      <c r="F251" s="91"/>
      <c r="G251" s="95">
        <f t="shared" si="12"/>
        <v>0</v>
      </c>
      <c r="H251" s="93"/>
      <c r="I251" s="94">
        <f t="shared" si="13"/>
        <v>0</v>
      </c>
      <c r="J251" s="12">
        <f t="shared" si="14"/>
        <v>31</v>
      </c>
      <c r="K251" s="13"/>
    </row>
    <row r="252" spans="1:11" x14ac:dyDescent="0.2">
      <c r="A252" s="7"/>
      <c r="B252" s="90"/>
      <c r="C252" s="7"/>
      <c r="D252" s="9"/>
      <c r="E252" s="91"/>
      <c r="F252" s="91"/>
      <c r="G252" s="95">
        <f t="shared" si="12"/>
        <v>0</v>
      </c>
      <c r="H252" s="93"/>
      <c r="I252" s="94">
        <f t="shared" si="13"/>
        <v>0</v>
      </c>
      <c r="J252" s="12">
        <f t="shared" si="14"/>
        <v>31</v>
      </c>
      <c r="K252" s="13"/>
    </row>
    <row r="253" spans="1:11" x14ac:dyDescent="0.2">
      <c r="A253" s="7"/>
      <c r="B253" s="90"/>
      <c r="C253" s="7"/>
      <c r="D253" s="9"/>
      <c r="E253" s="91"/>
      <c r="F253" s="91"/>
      <c r="G253" s="95">
        <f t="shared" si="12"/>
        <v>0</v>
      </c>
      <c r="H253" s="93"/>
      <c r="I253" s="94">
        <f t="shared" si="13"/>
        <v>0</v>
      </c>
      <c r="J253" s="12">
        <f t="shared" si="14"/>
        <v>31</v>
      </c>
      <c r="K253" s="13"/>
    </row>
    <row r="254" spans="1:11" x14ac:dyDescent="0.2">
      <c r="A254" s="7"/>
      <c r="B254" s="90"/>
      <c r="C254" s="7"/>
      <c r="D254" s="9"/>
      <c r="E254" s="91"/>
      <c r="F254" s="91"/>
      <c r="G254" s="95">
        <f t="shared" si="12"/>
        <v>0</v>
      </c>
      <c r="H254" s="93"/>
      <c r="I254" s="94">
        <f t="shared" si="13"/>
        <v>0</v>
      </c>
      <c r="J254" s="12">
        <f t="shared" si="14"/>
        <v>31</v>
      </c>
      <c r="K254" s="13"/>
    </row>
    <row r="255" spans="1:11" x14ac:dyDescent="0.2">
      <c r="A255" s="7"/>
      <c r="B255" s="90"/>
      <c r="C255" s="7"/>
      <c r="D255" s="9"/>
      <c r="E255" s="91"/>
      <c r="F255" s="91"/>
      <c r="G255" s="95">
        <f t="shared" si="12"/>
        <v>0</v>
      </c>
      <c r="H255" s="93"/>
      <c r="I255" s="94">
        <f t="shared" si="13"/>
        <v>0</v>
      </c>
      <c r="J255" s="12">
        <f t="shared" si="14"/>
        <v>31</v>
      </c>
      <c r="K255" s="13"/>
    </row>
    <row r="256" spans="1:11" x14ac:dyDescent="0.2">
      <c r="A256" s="7"/>
      <c r="B256" s="90"/>
      <c r="C256" s="7"/>
      <c r="D256" s="9"/>
      <c r="E256" s="91"/>
      <c r="F256" s="91"/>
      <c r="G256" s="95">
        <f t="shared" si="12"/>
        <v>0</v>
      </c>
      <c r="H256" s="93"/>
      <c r="I256" s="94">
        <f t="shared" si="13"/>
        <v>0</v>
      </c>
      <c r="J256" s="12">
        <f t="shared" si="14"/>
        <v>31</v>
      </c>
      <c r="K256" s="13"/>
    </row>
    <row r="257" spans="1:11" x14ac:dyDescent="0.2">
      <c r="A257" s="7"/>
      <c r="B257" s="90"/>
      <c r="C257" s="7"/>
      <c r="D257" s="9"/>
      <c r="E257" s="91"/>
      <c r="F257" s="91"/>
      <c r="G257" s="95">
        <f t="shared" si="12"/>
        <v>0</v>
      </c>
      <c r="H257" s="93"/>
      <c r="I257" s="94">
        <f t="shared" si="13"/>
        <v>0</v>
      </c>
      <c r="J257" s="12">
        <f t="shared" si="14"/>
        <v>31</v>
      </c>
      <c r="K257" s="13"/>
    </row>
    <row r="258" spans="1:11" x14ac:dyDescent="0.2">
      <c r="A258" s="7"/>
      <c r="B258" s="90"/>
      <c r="C258" s="7"/>
      <c r="D258" s="9"/>
      <c r="E258" s="91"/>
      <c r="F258" s="91"/>
      <c r="G258" s="95">
        <f t="shared" si="12"/>
        <v>0</v>
      </c>
      <c r="H258" s="93"/>
      <c r="I258" s="94">
        <f t="shared" si="13"/>
        <v>0</v>
      </c>
      <c r="J258" s="12">
        <f t="shared" si="14"/>
        <v>31</v>
      </c>
      <c r="K258" s="13"/>
    </row>
    <row r="259" spans="1:11" x14ac:dyDescent="0.2">
      <c r="A259" s="7"/>
      <c r="B259" s="90"/>
      <c r="C259" s="7"/>
      <c r="D259" s="9"/>
      <c r="E259" s="91"/>
      <c r="F259" s="91"/>
      <c r="G259" s="95">
        <f t="shared" si="12"/>
        <v>0</v>
      </c>
      <c r="H259" s="93"/>
      <c r="I259" s="94">
        <f t="shared" si="13"/>
        <v>0</v>
      </c>
      <c r="J259" s="12">
        <f t="shared" si="14"/>
        <v>31</v>
      </c>
      <c r="K259" s="13"/>
    </row>
    <row r="260" spans="1:11" x14ac:dyDescent="0.2">
      <c r="A260" s="7"/>
      <c r="B260" s="90"/>
      <c r="C260" s="7"/>
      <c r="D260" s="9"/>
      <c r="E260" s="91"/>
      <c r="F260" s="91"/>
      <c r="G260" s="95">
        <f t="shared" si="12"/>
        <v>0</v>
      </c>
      <c r="H260" s="93"/>
      <c r="I260" s="94">
        <f t="shared" si="13"/>
        <v>0</v>
      </c>
      <c r="J260" s="12">
        <f t="shared" si="14"/>
        <v>31</v>
      </c>
      <c r="K260" s="13"/>
    </row>
    <row r="261" spans="1:11" x14ac:dyDescent="0.2">
      <c r="A261" s="7"/>
      <c r="B261" s="90"/>
      <c r="C261" s="7"/>
      <c r="D261" s="9"/>
      <c r="E261" s="91"/>
      <c r="F261" s="91"/>
      <c r="G261" s="95">
        <f t="shared" si="12"/>
        <v>0</v>
      </c>
      <c r="H261" s="93"/>
      <c r="I261" s="94">
        <f t="shared" si="13"/>
        <v>0</v>
      </c>
      <c r="J261" s="12">
        <f t="shared" si="14"/>
        <v>31</v>
      </c>
      <c r="K261" s="13"/>
    </row>
    <row r="262" spans="1:11" x14ac:dyDescent="0.2">
      <c r="A262" s="7"/>
      <c r="B262" s="90"/>
      <c r="C262" s="7"/>
      <c r="D262" s="9"/>
      <c r="E262" s="91"/>
      <c r="F262" s="91"/>
      <c r="G262" s="95">
        <f t="shared" si="12"/>
        <v>0</v>
      </c>
      <c r="H262" s="93"/>
      <c r="I262" s="94">
        <f t="shared" si="13"/>
        <v>0</v>
      </c>
      <c r="J262" s="12">
        <f t="shared" si="14"/>
        <v>31</v>
      </c>
      <c r="K262" s="13"/>
    </row>
    <row r="263" spans="1:11" x14ac:dyDescent="0.2">
      <c r="A263" s="7"/>
      <c r="B263" s="90"/>
      <c r="C263" s="7"/>
      <c r="D263" s="9"/>
      <c r="E263" s="91"/>
      <c r="F263" s="91"/>
      <c r="G263" s="95">
        <f t="shared" si="12"/>
        <v>0</v>
      </c>
      <c r="H263" s="93"/>
      <c r="I263" s="94">
        <f t="shared" si="13"/>
        <v>0</v>
      </c>
      <c r="J263" s="12">
        <f t="shared" si="14"/>
        <v>31</v>
      </c>
      <c r="K263" s="13"/>
    </row>
    <row r="264" spans="1:11" x14ac:dyDescent="0.2">
      <c r="A264" s="7"/>
      <c r="B264" s="90"/>
      <c r="C264" s="7"/>
      <c r="D264" s="9"/>
      <c r="E264" s="91"/>
      <c r="F264" s="91"/>
      <c r="G264" s="95">
        <f t="shared" si="12"/>
        <v>0</v>
      </c>
      <c r="H264" s="93"/>
      <c r="I264" s="94">
        <f t="shared" si="13"/>
        <v>0</v>
      </c>
      <c r="J264" s="12">
        <f t="shared" si="14"/>
        <v>31</v>
      </c>
      <c r="K264" s="13"/>
    </row>
    <row r="265" spans="1:11" x14ac:dyDescent="0.2">
      <c r="A265" s="7"/>
      <c r="B265" s="90"/>
      <c r="C265" s="7"/>
      <c r="D265" s="9"/>
      <c r="E265" s="91"/>
      <c r="F265" s="91"/>
      <c r="G265" s="95">
        <f t="shared" si="12"/>
        <v>0</v>
      </c>
      <c r="H265" s="93"/>
      <c r="I265" s="94">
        <f t="shared" si="13"/>
        <v>0</v>
      </c>
      <c r="J265" s="12">
        <f t="shared" si="14"/>
        <v>31</v>
      </c>
      <c r="K265" s="13"/>
    </row>
    <row r="266" spans="1:11" x14ac:dyDescent="0.2">
      <c r="A266" s="7"/>
      <c r="B266" s="90"/>
      <c r="C266" s="7"/>
      <c r="D266" s="9"/>
      <c r="E266" s="91"/>
      <c r="F266" s="91"/>
      <c r="G266" s="95">
        <f t="shared" si="12"/>
        <v>0</v>
      </c>
      <c r="H266" s="93"/>
      <c r="I266" s="94">
        <f t="shared" si="13"/>
        <v>0</v>
      </c>
      <c r="J266" s="12">
        <f t="shared" si="14"/>
        <v>31</v>
      </c>
      <c r="K266" s="13"/>
    </row>
    <row r="267" spans="1:11" x14ac:dyDescent="0.2">
      <c r="A267" s="7"/>
      <c r="B267" s="90"/>
      <c r="C267" s="7"/>
      <c r="D267" s="9"/>
      <c r="E267" s="91"/>
      <c r="F267" s="91"/>
      <c r="G267" s="95">
        <f t="shared" si="12"/>
        <v>0</v>
      </c>
      <c r="H267" s="93"/>
      <c r="I267" s="94">
        <f t="shared" si="13"/>
        <v>0</v>
      </c>
      <c r="J267" s="12">
        <f t="shared" si="14"/>
        <v>31</v>
      </c>
      <c r="K267" s="13"/>
    </row>
    <row r="268" spans="1:11" x14ac:dyDescent="0.2">
      <c r="A268" s="7"/>
      <c r="B268" s="90"/>
      <c r="C268" s="7"/>
      <c r="D268" s="9"/>
      <c r="E268" s="91"/>
      <c r="F268" s="91"/>
      <c r="G268" s="95">
        <f t="shared" si="12"/>
        <v>0</v>
      </c>
      <c r="H268" s="93"/>
      <c r="I268" s="94">
        <f t="shared" si="13"/>
        <v>0</v>
      </c>
      <c r="J268" s="12">
        <f t="shared" si="14"/>
        <v>31</v>
      </c>
      <c r="K268" s="13"/>
    </row>
    <row r="269" spans="1:11" x14ac:dyDescent="0.2">
      <c r="A269" s="7"/>
      <c r="B269" s="90"/>
      <c r="C269" s="7"/>
      <c r="D269" s="9"/>
      <c r="E269" s="91"/>
      <c r="F269" s="91"/>
      <c r="G269" s="95">
        <f t="shared" si="12"/>
        <v>0</v>
      </c>
      <c r="H269" s="93"/>
      <c r="I269" s="94">
        <f t="shared" si="13"/>
        <v>0</v>
      </c>
      <c r="J269" s="12">
        <f t="shared" si="14"/>
        <v>31</v>
      </c>
      <c r="K269" s="13"/>
    </row>
    <row r="270" spans="1:11" x14ac:dyDescent="0.2">
      <c r="A270" s="7"/>
      <c r="B270" s="90"/>
      <c r="C270" s="7"/>
      <c r="D270" s="9"/>
      <c r="E270" s="91"/>
      <c r="F270" s="91"/>
      <c r="G270" s="95">
        <f t="shared" si="12"/>
        <v>0</v>
      </c>
      <c r="H270" s="93"/>
      <c r="I270" s="94">
        <f t="shared" si="13"/>
        <v>0</v>
      </c>
      <c r="J270" s="12">
        <f t="shared" si="14"/>
        <v>31</v>
      </c>
      <c r="K270" s="13"/>
    </row>
    <row r="271" spans="1:11" x14ac:dyDescent="0.2">
      <c r="A271" s="7"/>
      <c r="B271" s="90"/>
      <c r="C271" s="7"/>
      <c r="D271" s="9"/>
      <c r="E271" s="91"/>
      <c r="F271" s="91"/>
      <c r="G271" s="95">
        <f t="shared" si="12"/>
        <v>0</v>
      </c>
      <c r="H271" s="93"/>
      <c r="I271" s="94">
        <f t="shared" si="13"/>
        <v>0</v>
      </c>
      <c r="J271" s="12">
        <f t="shared" si="14"/>
        <v>31</v>
      </c>
      <c r="K271" s="13"/>
    </row>
    <row r="272" spans="1:11" x14ac:dyDescent="0.2">
      <c r="A272" s="7"/>
      <c r="B272" s="90"/>
      <c r="C272" s="7"/>
      <c r="D272" s="9"/>
      <c r="E272" s="91"/>
      <c r="F272" s="91"/>
      <c r="G272" s="95">
        <f t="shared" ref="G272:G335" si="15">G273+F272-E272</f>
        <v>0</v>
      </c>
      <c r="H272" s="93"/>
      <c r="I272" s="94">
        <f t="shared" ref="I272:I335" si="16">-E272+F272</f>
        <v>0</v>
      </c>
      <c r="J272" s="12">
        <f t="shared" ref="J272:J335" si="17">EOMONTH(B272,0)</f>
        <v>31</v>
      </c>
      <c r="K272" s="13"/>
    </row>
    <row r="273" spans="1:11" x14ac:dyDescent="0.2">
      <c r="A273" s="7"/>
      <c r="B273" s="90"/>
      <c r="C273" s="7"/>
      <c r="D273" s="9"/>
      <c r="E273" s="91"/>
      <c r="F273" s="91"/>
      <c r="G273" s="95">
        <f t="shared" si="15"/>
        <v>0</v>
      </c>
      <c r="H273" s="93"/>
      <c r="I273" s="94">
        <f t="shared" si="16"/>
        <v>0</v>
      </c>
      <c r="J273" s="12">
        <f t="shared" si="17"/>
        <v>31</v>
      </c>
      <c r="K273" s="13"/>
    </row>
    <row r="274" spans="1:11" x14ac:dyDescent="0.2">
      <c r="A274" s="7"/>
      <c r="B274" s="90"/>
      <c r="C274" s="7"/>
      <c r="D274" s="9"/>
      <c r="E274" s="91"/>
      <c r="F274" s="91"/>
      <c r="G274" s="95">
        <f t="shared" si="15"/>
        <v>0</v>
      </c>
      <c r="H274" s="93"/>
      <c r="I274" s="94">
        <f t="shared" si="16"/>
        <v>0</v>
      </c>
      <c r="J274" s="12">
        <f t="shared" si="17"/>
        <v>31</v>
      </c>
      <c r="K274" s="13"/>
    </row>
    <row r="275" spans="1:11" x14ac:dyDescent="0.2">
      <c r="A275" s="7"/>
      <c r="B275" s="90"/>
      <c r="C275" s="7"/>
      <c r="D275" s="9"/>
      <c r="E275" s="91"/>
      <c r="F275" s="91"/>
      <c r="G275" s="95">
        <f t="shared" si="15"/>
        <v>0</v>
      </c>
      <c r="H275" s="93"/>
      <c r="I275" s="94">
        <f t="shared" si="16"/>
        <v>0</v>
      </c>
      <c r="J275" s="12">
        <f t="shared" si="17"/>
        <v>31</v>
      </c>
      <c r="K275" s="13"/>
    </row>
    <row r="276" spans="1:11" x14ac:dyDescent="0.2">
      <c r="A276" s="7"/>
      <c r="B276" s="98"/>
      <c r="C276" s="7"/>
      <c r="D276" s="9"/>
      <c r="E276" s="91"/>
      <c r="F276" s="91"/>
      <c r="G276" s="95">
        <f t="shared" si="15"/>
        <v>0</v>
      </c>
      <c r="H276" s="99"/>
      <c r="I276" s="94">
        <f t="shared" si="16"/>
        <v>0</v>
      </c>
      <c r="J276" s="12">
        <f t="shared" si="17"/>
        <v>31</v>
      </c>
      <c r="K276" s="13"/>
    </row>
    <row r="277" spans="1:11" x14ac:dyDescent="0.2">
      <c r="A277" s="7"/>
      <c r="B277" s="98"/>
      <c r="C277" s="7"/>
      <c r="D277" s="9"/>
      <c r="E277" s="91"/>
      <c r="F277" s="91"/>
      <c r="G277" s="95">
        <f t="shared" si="15"/>
        <v>0</v>
      </c>
      <c r="H277" s="99"/>
      <c r="I277" s="94">
        <f t="shared" si="16"/>
        <v>0</v>
      </c>
      <c r="J277" s="12">
        <f t="shared" si="17"/>
        <v>31</v>
      </c>
      <c r="K277" s="13"/>
    </row>
    <row r="278" spans="1:11" x14ac:dyDescent="0.2">
      <c r="A278" s="7"/>
      <c r="B278" s="98"/>
      <c r="C278" s="7"/>
      <c r="D278" s="9"/>
      <c r="E278" s="91"/>
      <c r="F278" s="91"/>
      <c r="G278" s="95">
        <f t="shared" si="15"/>
        <v>0</v>
      </c>
      <c r="H278" s="99"/>
      <c r="I278" s="94">
        <f t="shared" si="16"/>
        <v>0</v>
      </c>
      <c r="J278" s="12">
        <f t="shared" si="17"/>
        <v>31</v>
      </c>
      <c r="K278" s="13"/>
    </row>
    <row r="279" spans="1:11" x14ac:dyDescent="0.2">
      <c r="A279" s="7"/>
      <c r="B279" s="98"/>
      <c r="C279" s="7"/>
      <c r="D279" s="9"/>
      <c r="E279" s="91"/>
      <c r="F279" s="91"/>
      <c r="G279" s="95">
        <f t="shared" si="15"/>
        <v>0</v>
      </c>
      <c r="H279" s="99"/>
      <c r="I279" s="94">
        <f t="shared" si="16"/>
        <v>0</v>
      </c>
      <c r="J279" s="12">
        <f t="shared" si="17"/>
        <v>31</v>
      </c>
      <c r="K279" s="13"/>
    </row>
    <row r="280" spans="1:11" x14ac:dyDescent="0.2">
      <c r="A280" s="7"/>
      <c r="B280" s="98"/>
      <c r="C280" s="7"/>
      <c r="D280" s="9"/>
      <c r="E280" s="91"/>
      <c r="F280" s="91"/>
      <c r="G280" s="95">
        <f t="shared" si="15"/>
        <v>0</v>
      </c>
      <c r="H280" s="100"/>
      <c r="I280" s="94">
        <f t="shared" si="16"/>
        <v>0</v>
      </c>
      <c r="J280" s="12">
        <f t="shared" si="17"/>
        <v>31</v>
      </c>
      <c r="K280" s="13"/>
    </row>
    <row r="281" spans="1:11" x14ac:dyDescent="0.2">
      <c r="A281" s="7"/>
      <c r="B281" s="98"/>
      <c r="C281" s="7"/>
      <c r="D281" s="9"/>
      <c r="E281" s="91"/>
      <c r="F281" s="91"/>
      <c r="G281" s="95">
        <f t="shared" si="15"/>
        <v>0</v>
      </c>
      <c r="H281" s="100"/>
      <c r="I281" s="94">
        <f t="shared" si="16"/>
        <v>0</v>
      </c>
      <c r="J281" s="12">
        <f t="shared" si="17"/>
        <v>31</v>
      </c>
      <c r="K281" s="13"/>
    </row>
    <row r="282" spans="1:11" x14ac:dyDescent="0.2">
      <c r="A282" s="7"/>
      <c r="B282" s="98"/>
      <c r="C282" s="7"/>
      <c r="D282" s="9"/>
      <c r="E282" s="91"/>
      <c r="F282" s="91"/>
      <c r="G282" s="95">
        <f t="shared" si="15"/>
        <v>0</v>
      </c>
      <c r="H282" s="100"/>
      <c r="I282" s="94">
        <f t="shared" si="16"/>
        <v>0</v>
      </c>
      <c r="J282" s="12">
        <f t="shared" si="17"/>
        <v>31</v>
      </c>
      <c r="K282" s="13"/>
    </row>
    <row r="283" spans="1:11" x14ac:dyDescent="0.2">
      <c r="A283" s="7"/>
      <c r="B283" s="98"/>
      <c r="C283" s="7"/>
      <c r="D283" s="9"/>
      <c r="E283" s="91"/>
      <c r="F283" s="91"/>
      <c r="G283" s="95">
        <f t="shared" si="15"/>
        <v>0</v>
      </c>
      <c r="H283" s="100"/>
      <c r="I283" s="94">
        <f t="shared" si="16"/>
        <v>0</v>
      </c>
      <c r="J283" s="12">
        <f t="shared" si="17"/>
        <v>31</v>
      </c>
      <c r="K283" s="13"/>
    </row>
    <row r="284" spans="1:11" x14ac:dyDescent="0.2">
      <c r="A284" s="7"/>
      <c r="B284" s="98"/>
      <c r="C284" s="7"/>
      <c r="D284" s="9"/>
      <c r="E284" s="91"/>
      <c r="F284" s="91"/>
      <c r="G284" s="95">
        <f t="shared" si="15"/>
        <v>0</v>
      </c>
      <c r="H284" s="100"/>
      <c r="I284" s="94">
        <f t="shared" si="16"/>
        <v>0</v>
      </c>
      <c r="J284" s="12">
        <f t="shared" si="17"/>
        <v>31</v>
      </c>
      <c r="K284" s="13"/>
    </row>
    <row r="285" spans="1:11" x14ac:dyDescent="0.2">
      <c r="A285" s="7"/>
      <c r="B285" s="98"/>
      <c r="C285" s="7"/>
      <c r="D285" s="9"/>
      <c r="E285" s="91"/>
      <c r="F285" s="91"/>
      <c r="G285" s="95">
        <f t="shared" si="15"/>
        <v>0</v>
      </c>
      <c r="H285" s="100"/>
      <c r="I285" s="94">
        <f t="shared" si="16"/>
        <v>0</v>
      </c>
      <c r="J285" s="12">
        <f t="shared" si="17"/>
        <v>31</v>
      </c>
      <c r="K285" s="13"/>
    </row>
    <row r="286" spans="1:11" x14ac:dyDescent="0.2">
      <c r="A286" s="7"/>
      <c r="B286" s="98"/>
      <c r="C286" s="7"/>
      <c r="D286" s="9"/>
      <c r="E286" s="91"/>
      <c r="F286" s="91"/>
      <c r="G286" s="95">
        <f t="shared" si="15"/>
        <v>0</v>
      </c>
      <c r="H286" s="100"/>
      <c r="I286" s="94">
        <f t="shared" si="16"/>
        <v>0</v>
      </c>
      <c r="J286" s="12">
        <f t="shared" si="17"/>
        <v>31</v>
      </c>
      <c r="K286" s="13"/>
    </row>
    <row r="287" spans="1:11" x14ac:dyDescent="0.2">
      <c r="A287" s="7"/>
      <c r="B287" s="98"/>
      <c r="C287" s="7"/>
      <c r="D287" s="9"/>
      <c r="E287" s="91"/>
      <c r="F287" s="91"/>
      <c r="G287" s="95">
        <f t="shared" si="15"/>
        <v>0</v>
      </c>
      <c r="H287" s="100"/>
      <c r="I287" s="94">
        <f t="shared" si="16"/>
        <v>0</v>
      </c>
      <c r="J287" s="12">
        <f t="shared" si="17"/>
        <v>31</v>
      </c>
      <c r="K287" s="13"/>
    </row>
    <row r="288" spans="1:11" x14ac:dyDescent="0.2">
      <c r="A288" s="7"/>
      <c r="B288" s="98"/>
      <c r="C288" s="7"/>
      <c r="D288" s="9"/>
      <c r="E288" s="91"/>
      <c r="F288" s="91"/>
      <c r="G288" s="95">
        <f t="shared" si="15"/>
        <v>0</v>
      </c>
      <c r="H288" s="100"/>
      <c r="I288" s="94">
        <f t="shared" si="16"/>
        <v>0</v>
      </c>
      <c r="J288" s="12">
        <f t="shared" si="17"/>
        <v>31</v>
      </c>
      <c r="K288" s="13"/>
    </row>
    <row r="289" spans="1:11" x14ac:dyDescent="0.2">
      <c r="A289" s="7"/>
      <c r="B289" s="98"/>
      <c r="C289" s="7"/>
      <c r="D289" s="9"/>
      <c r="E289" s="91"/>
      <c r="F289" s="91"/>
      <c r="G289" s="95">
        <f t="shared" si="15"/>
        <v>0</v>
      </c>
      <c r="H289" s="100"/>
      <c r="I289" s="94">
        <f t="shared" si="16"/>
        <v>0</v>
      </c>
      <c r="J289" s="12">
        <f t="shared" si="17"/>
        <v>31</v>
      </c>
      <c r="K289" s="13"/>
    </row>
    <row r="290" spans="1:11" x14ac:dyDescent="0.2">
      <c r="A290" s="7"/>
      <c r="B290" s="98"/>
      <c r="C290" s="7"/>
      <c r="D290" s="9"/>
      <c r="E290" s="91"/>
      <c r="F290" s="91"/>
      <c r="G290" s="95">
        <f t="shared" si="15"/>
        <v>0</v>
      </c>
      <c r="H290" s="100"/>
      <c r="I290" s="94">
        <f t="shared" si="16"/>
        <v>0</v>
      </c>
      <c r="J290" s="12">
        <f t="shared" si="17"/>
        <v>31</v>
      </c>
      <c r="K290" s="13"/>
    </row>
    <row r="291" spans="1:11" x14ac:dyDescent="0.2">
      <c r="A291" s="7"/>
      <c r="B291" s="98"/>
      <c r="C291" s="7"/>
      <c r="D291" s="7"/>
      <c r="E291" s="91"/>
      <c r="F291" s="91"/>
      <c r="G291" s="95">
        <f t="shared" si="15"/>
        <v>0</v>
      </c>
      <c r="H291" s="99"/>
      <c r="I291" s="94">
        <f t="shared" si="16"/>
        <v>0</v>
      </c>
      <c r="J291" s="12">
        <f t="shared" si="17"/>
        <v>31</v>
      </c>
      <c r="K291" s="13"/>
    </row>
    <row r="292" spans="1:11" x14ac:dyDescent="0.2">
      <c r="A292" s="7"/>
      <c r="B292" s="98"/>
      <c r="C292" s="7"/>
      <c r="D292" s="9"/>
      <c r="E292" s="91"/>
      <c r="F292" s="91"/>
      <c r="G292" s="95">
        <f t="shared" si="15"/>
        <v>0</v>
      </c>
      <c r="H292" s="99"/>
      <c r="I292" s="94">
        <f t="shared" si="16"/>
        <v>0</v>
      </c>
      <c r="J292" s="12">
        <f t="shared" si="17"/>
        <v>31</v>
      </c>
      <c r="K292" s="13"/>
    </row>
    <row r="293" spans="1:11" x14ac:dyDescent="0.2">
      <c r="A293" s="7"/>
      <c r="B293" s="98"/>
      <c r="C293" s="7"/>
      <c r="D293" s="9"/>
      <c r="E293" s="91"/>
      <c r="F293" s="91"/>
      <c r="G293" s="95">
        <f t="shared" si="15"/>
        <v>0</v>
      </c>
      <c r="H293" s="100"/>
      <c r="I293" s="94">
        <f t="shared" si="16"/>
        <v>0</v>
      </c>
      <c r="J293" s="12">
        <f t="shared" si="17"/>
        <v>31</v>
      </c>
      <c r="K293" s="13"/>
    </row>
    <row r="294" spans="1:11" x14ac:dyDescent="0.2">
      <c r="A294" s="7"/>
      <c r="B294" s="98"/>
      <c r="C294" s="7"/>
      <c r="D294" s="9"/>
      <c r="E294" s="91"/>
      <c r="F294" s="91"/>
      <c r="G294" s="95">
        <f t="shared" si="15"/>
        <v>0</v>
      </c>
      <c r="H294" s="100"/>
      <c r="I294" s="94">
        <f t="shared" si="16"/>
        <v>0</v>
      </c>
      <c r="J294" s="12">
        <f t="shared" si="17"/>
        <v>31</v>
      </c>
      <c r="K294" s="13"/>
    </row>
    <row r="295" spans="1:11" x14ac:dyDescent="0.2">
      <c r="A295" s="7"/>
      <c r="B295" s="98"/>
      <c r="C295" s="7"/>
      <c r="D295" s="9"/>
      <c r="E295" s="91"/>
      <c r="F295" s="91"/>
      <c r="G295" s="95">
        <f t="shared" si="15"/>
        <v>0</v>
      </c>
      <c r="H295" s="100"/>
      <c r="I295" s="94">
        <f t="shared" si="16"/>
        <v>0</v>
      </c>
      <c r="J295" s="12">
        <f t="shared" si="17"/>
        <v>31</v>
      </c>
      <c r="K295" s="13"/>
    </row>
    <row r="296" spans="1:11" x14ac:dyDescent="0.2">
      <c r="A296" s="7"/>
      <c r="B296" s="98"/>
      <c r="C296" s="7"/>
      <c r="D296" s="9"/>
      <c r="E296" s="91"/>
      <c r="F296" s="91"/>
      <c r="G296" s="95">
        <f t="shared" si="15"/>
        <v>0</v>
      </c>
      <c r="H296" s="100"/>
      <c r="I296" s="94">
        <f t="shared" si="16"/>
        <v>0</v>
      </c>
      <c r="J296" s="12">
        <f t="shared" si="17"/>
        <v>31</v>
      </c>
      <c r="K296" s="13"/>
    </row>
    <row r="297" spans="1:11" x14ac:dyDescent="0.2">
      <c r="A297" s="7"/>
      <c r="B297" s="98"/>
      <c r="C297" s="7"/>
      <c r="D297" s="9"/>
      <c r="E297" s="91"/>
      <c r="F297" s="91"/>
      <c r="G297" s="95">
        <f t="shared" si="15"/>
        <v>0</v>
      </c>
      <c r="H297" s="99"/>
      <c r="I297" s="94">
        <f t="shared" si="16"/>
        <v>0</v>
      </c>
      <c r="J297" s="12">
        <f t="shared" si="17"/>
        <v>31</v>
      </c>
      <c r="K297" s="13"/>
    </row>
    <row r="298" spans="1:11" x14ac:dyDescent="0.2">
      <c r="A298" s="7"/>
      <c r="B298" s="98"/>
      <c r="C298" s="7"/>
      <c r="D298" s="9"/>
      <c r="E298" s="91"/>
      <c r="F298" s="91"/>
      <c r="G298" s="95">
        <f t="shared" si="15"/>
        <v>0</v>
      </c>
      <c r="H298" s="99"/>
      <c r="I298" s="94">
        <f t="shared" si="16"/>
        <v>0</v>
      </c>
      <c r="J298" s="12">
        <f t="shared" si="17"/>
        <v>31</v>
      </c>
      <c r="K298" s="13"/>
    </row>
    <row r="299" spans="1:11" x14ac:dyDescent="0.2">
      <c r="A299" s="7"/>
      <c r="B299" s="98"/>
      <c r="C299" s="7"/>
      <c r="D299" s="9"/>
      <c r="E299" s="91"/>
      <c r="F299" s="91"/>
      <c r="G299" s="95">
        <f t="shared" si="15"/>
        <v>0</v>
      </c>
      <c r="H299" s="99"/>
      <c r="I299" s="94">
        <f t="shared" si="16"/>
        <v>0</v>
      </c>
      <c r="J299" s="12">
        <f t="shared" si="17"/>
        <v>31</v>
      </c>
      <c r="K299" s="13"/>
    </row>
    <row r="300" spans="1:11" x14ac:dyDescent="0.2">
      <c r="A300" s="7"/>
      <c r="B300" s="98"/>
      <c r="C300" s="7"/>
      <c r="D300" s="9"/>
      <c r="E300" s="91"/>
      <c r="F300" s="91"/>
      <c r="G300" s="95">
        <f t="shared" si="15"/>
        <v>0</v>
      </c>
      <c r="H300" s="99"/>
      <c r="I300" s="94">
        <f t="shared" si="16"/>
        <v>0</v>
      </c>
      <c r="J300" s="12">
        <f t="shared" si="17"/>
        <v>31</v>
      </c>
      <c r="K300" s="13"/>
    </row>
    <row r="301" spans="1:11" x14ac:dyDescent="0.2">
      <c r="A301" s="7"/>
      <c r="B301" s="98"/>
      <c r="C301" s="7"/>
      <c r="D301" s="9"/>
      <c r="E301" s="91"/>
      <c r="F301" s="91"/>
      <c r="G301" s="95">
        <f t="shared" si="15"/>
        <v>0</v>
      </c>
      <c r="H301" s="99"/>
      <c r="I301" s="94">
        <f t="shared" si="16"/>
        <v>0</v>
      </c>
      <c r="J301" s="12">
        <f t="shared" si="17"/>
        <v>31</v>
      </c>
      <c r="K301" s="13"/>
    </row>
    <row r="302" spans="1:11" x14ac:dyDescent="0.2">
      <c r="A302" s="7"/>
      <c r="B302" s="98"/>
      <c r="C302" s="7"/>
      <c r="D302" s="9"/>
      <c r="E302" s="91"/>
      <c r="F302" s="91"/>
      <c r="G302" s="95">
        <f t="shared" si="15"/>
        <v>0</v>
      </c>
      <c r="H302" s="99"/>
      <c r="I302" s="94">
        <f t="shared" si="16"/>
        <v>0</v>
      </c>
      <c r="J302" s="12">
        <f t="shared" si="17"/>
        <v>31</v>
      </c>
      <c r="K302" s="13"/>
    </row>
    <row r="303" spans="1:11" x14ac:dyDescent="0.2">
      <c r="A303" s="7"/>
      <c r="B303" s="98"/>
      <c r="C303" s="7"/>
      <c r="D303" s="9"/>
      <c r="E303" s="91"/>
      <c r="F303" s="91"/>
      <c r="G303" s="95">
        <f t="shared" si="15"/>
        <v>0</v>
      </c>
      <c r="H303" s="99"/>
      <c r="I303" s="94">
        <f t="shared" si="16"/>
        <v>0</v>
      </c>
      <c r="J303" s="12">
        <f t="shared" si="17"/>
        <v>31</v>
      </c>
      <c r="K303" s="13"/>
    </row>
    <row r="304" spans="1:11" x14ac:dyDescent="0.2">
      <c r="A304" s="7"/>
      <c r="B304" s="98"/>
      <c r="C304" s="7"/>
      <c r="D304" s="9"/>
      <c r="E304" s="91"/>
      <c r="F304" s="91"/>
      <c r="G304" s="95">
        <f t="shared" si="15"/>
        <v>0</v>
      </c>
      <c r="H304" s="100"/>
      <c r="I304" s="94">
        <f t="shared" si="16"/>
        <v>0</v>
      </c>
      <c r="J304" s="12">
        <f t="shared" si="17"/>
        <v>31</v>
      </c>
      <c r="K304" s="13"/>
    </row>
    <row r="305" spans="1:11" x14ac:dyDescent="0.2">
      <c r="A305" s="7"/>
      <c r="B305" s="98"/>
      <c r="C305" s="7"/>
      <c r="D305" s="9"/>
      <c r="E305" s="91"/>
      <c r="F305" s="91"/>
      <c r="G305" s="95">
        <f t="shared" si="15"/>
        <v>0</v>
      </c>
      <c r="H305" s="100"/>
      <c r="I305" s="94">
        <f t="shared" si="16"/>
        <v>0</v>
      </c>
      <c r="J305" s="12">
        <f t="shared" si="17"/>
        <v>31</v>
      </c>
      <c r="K305" s="13"/>
    </row>
    <row r="306" spans="1:11" x14ac:dyDescent="0.2">
      <c r="A306" s="7"/>
      <c r="B306" s="98"/>
      <c r="C306" s="7"/>
      <c r="D306" s="9"/>
      <c r="E306" s="91"/>
      <c r="F306" s="91"/>
      <c r="G306" s="95">
        <f t="shared" si="15"/>
        <v>0</v>
      </c>
      <c r="H306" s="99"/>
      <c r="I306" s="94">
        <f t="shared" si="16"/>
        <v>0</v>
      </c>
      <c r="J306" s="12">
        <f t="shared" si="17"/>
        <v>31</v>
      </c>
      <c r="K306" s="13"/>
    </row>
    <row r="307" spans="1:11" x14ac:dyDescent="0.2">
      <c r="A307" s="7"/>
      <c r="B307" s="98"/>
      <c r="C307" s="7"/>
      <c r="D307" s="9"/>
      <c r="E307" s="91"/>
      <c r="F307" s="91"/>
      <c r="G307" s="95">
        <f t="shared" si="15"/>
        <v>0</v>
      </c>
      <c r="H307" s="99"/>
      <c r="I307" s="94">
        <f t="shared" si="16"/>
        <v>0</v>
      </c>
      <c r="J307" s="12">
        <f t="shared" si="17"/>
        <v>31</v>
      </c>
      <c r="K307" s="13"/>
    </row>
    <row r="308" spans="1:11" x14ac:dyDescent="0.2">
      <c r="A308" s="7"/>
      <c r="B308" s="98"/>
      <c r="C308" s="7"/>
      <c r="D308" s="9"/>
      <c r="E308" s="91"/>
      <c r="F308" s="91"/>
      <c r="G308" s="95">
        <f t="shared" si="15"/>
        <v>0</v>
      </c>
      <c r="H308" s="99"/>
      <c r="I308" s="94">
        <f t="shared" si="16"/>
        <v>0</v>
      </c>
      <c r="J308" s="12">
        <f t="shared" si="17"/>
        <v>31</v>
      </c>
      <c r="K308" s="13"/>
    </row>
    <row r="309" spans="1:11" x14ac:dyDescent="0.2">
      <c r="A309" s="7"/>
      <c r="B309" s="98"/>
      <c r="C309" s="7"/>
      <c r="D309" s="9"/>
      <c r="E309" s="91"/>
      <c r="F309" s="91"/>
      <c r="G309" s="95">
        <f t="shared" si="15"/>
        <v>0</v>
      </c>
      <c r="H309" s="100"/>
      <c r="I309" s="94">
        <f t="shared" si="16"/>
        <v>0</v>
      </c>
      <c r="J309" s="12">
        <f t="shared" si="17"/>
        <v>31</v>
      </c>
      <c r="K309" s="13"/>
    </row>
    <row r="310" spans="1:11" x14ac:dyDescent="0.2">
      <c r="A310" s="7"/>
      <c r="B310" s="98"/>
      <c r="C310" s="7"/>
      <c r="D310" s="9"/>
      <c r="E310" s="91"/>
      <c r="F310" s="91"/>
      <c r="G310" s="95">
        <f t="shared" si="15"/>
        <v>0</v>
      </c>
      <c r="H310" s="100"/>
      <c r="I310" s="94">
        <f t="shared" si="16"/>
        <v>0</v>
      </c>
      <c r="J310" s="12">
        <f t="shared" si="17"/>
        <v>31</v>
      </c>
      <c r="K310" s="13"/>
    </row>
    <row r="311" spans="1:11" x14ac:dyDescent="0.2">
      <c r="A311" s="7"/>
      <c r="B311" s="98"/>
      <c r="C311" s="7"/>
      <c r="D311" s="9"/>
      <c r="E311" s="91"/>
      <c r="F311" s="91"/>
      <c r="G311" s="95">
        <f t="shared" si="15"/>
        <v>0</v>
      </c>
      <c r="H311" s="100"/>
      <c r="I311" s="94">
        <f t="shared" si="16"/>
        <v>0</v>
      </c>
      <c r="J311" s="12">
        <f t="shared" si="17"/>
        <v>31</v>
      </c>
      <c r="K311" s="13"/>
    </row>
    <row r="312" spans="1:11" x14ac:dyDescent="0.2">
      <c r="A312" s="7"/>
      <c r="B312" s="98"/>
      <c r="C312" s="7"/>
      <c r="D312" s="9"/>
      <c r="E312" s="91"/>
      <c r="F312" s="91"/>
      <c r="G312" s="95">
        <f t="shared" si="15"/>
        <v>0</v>
      </c>
      <c r="H312" s="100"/>
      <c r="I312" s="94">
        <f t="shared" si="16"/>
        <v>0</v>
      </c>
      <c r="J312" s="12">
        <f t="shared" si="17"/>
        <v>31</v>
      </c>
      <c r="K312" s="13"/>
    </row>
    <row r="313" spans="1:11" x14ac:dyDescent="0.2">
      <c r="A313" s="7"/>
      <c r="B313" s="98"/>
      <c r="C313" s="7"/>
      <c r="D313" s="9"/>
      <c r="E313" s="91"/>
      <c r="F313" s="91"/>
      <c r="G313" s="95">
        <f t="shared" si="15"/>
        <v>0</v>
      </c>
      <c r="H313" s="100"/>
      <c r="I313" s="94">
        <f t="shared" si="16"/>
        <v>0</v>
      </c>
      <c r="J313" s="12">
        <f t="shared" si="17"/>
        <v>31</v>
      </c>
      <c r="K313" s="13"/>
    </row>
    <row r="314" spans="1:11" x14ac:dyDescent="0.2">
      <c r="A314" s="7"/>
      <c r="B314" s="98"/>
      <c r="C314" s="7"/>
      <c r="D314" s="9"/>
      <c r="E314" s="91"/>
      <c r="F314" s="91"/>
      <c r="G314" s="95">
        <f t="shared" si="15"/>
        <v>0</v>
      </c>
      <c r="H314" s="100"/>
      <c r="I314" s="94">
        <f t="shared" si="16"/>
        <v>0</v>
      </c>
      <c r="J314" s="12">
        <f t="shared" si="17"/>
        <v>31</v>
      </c>
      <c r="K314" s="13"/>
    </row>
    <row r="315" spans="1:11" x14ac:dyDescent="0.2">
      <c r="A315" s="7"/>
      <c r="B315" s="98"/>
      <c r="C315" s="7"/>
      <c r="D315" s="9"/>
      <c r="E315" s="91"/>
      <c r="F315" s="91"/>
      <c r="G315" s="95">
        <f t="shared" si="15"/>
        <v>0</v>
      </c>
      <c r="H315" s="100"/>
      <c r="I315" s="94">
        <f t="shared" si="16"/>
        <v>0</v>
      </c>
      <c r="J315" s="12">
        <f t="shared" si="17"/>
        <v>31</v>
      </c>
      <c r="K315" s="13"/>
    </row>
    <row r="316" spans="1:11" x14ac:dyDescent="0.2">
      <c r="A316" s="7"/>
      <c r="B316" s="98"/>
      <c r="C316" s="7"/>
      <c r="D316" s="9"/>
      <c r="E316" s="91"/>
      <c r="F316" s="91"/>
      <c r="G316" s="95">
        <f t="shared" si="15"/>
        <v>0</v>
      </c>
      <c r="H316" s="100"/>
      <c r="I316" s="94">
        <f t="shared" si="16"/>
        <v>0</v>
      </c>
      <c r="J316" s="12">
        <f t="shared" si="17"/>
        <v>31</v>
      </c>
      <c r="K316" s="13"/>
    </row>
    <row r="317" spans="1:11" x14ac:dyDescent="0.2">
      <c r="A317" s="7"/>
      <c r="B317" s="98"/>
      <c r="C317" s="7"/>
      <c r="D317" s="9"/>
      <c r="E317" s="91"/>
      <c r="F317" s="91"/>
      <c r="G317" s="95">
        <f t="shared" si="15"/>
        <v>0</v>
      </c>
      <c r="H317" s="100"/>
      <c r="I317" s="94">
        <f t="shared" si="16"/>
        <v>0</v>
      </c>
      <c r="J317" s="12">
        <f t="shared" si="17"/>
        <v>31</v>
      </c>
      <c r="K317" s="13"/>
    </row>
    <row r="318" spans="1:11" x14ac:dyDescent="0.2">
      <c r="A318" s="7"/>
      <c r="B318" s="98"/>
      <c r="C318" s="7"/>
      <c r="D318" s="9"/>
      <c r="E318" s="91"/>
      <c r="F318" s="91"/>
      <c r="G318" s="95">
        <f t="shared" si="15"/>
        <v>0</v>
      </c>
      <c r="H318" s="100"/>
      <c r="I318" s="94">
        <f t="shared" si="16"/>
        <v>0</v>
      </c>
      <c r="J318" s="12">
        <f t="shared" si="17"/>
        <v>31</v>
      </c>
      <c r="K318" s="13"/>
    </row>
    <row r="319" spans="1:11" x14ac:dyDescent="0.2">
      <c r="A319" s="7"/>
      <c r="B319" s="98"/>
      <c r="C319" s="7"/>
      <c r="D319" s="9"/>
      <c r="E319" s="91"/>
      <c r="F319" s="91"/>
      <c r="G319" s="95">
        <f t="shared" si="15"/>
        <v>0</v>
      </c>
      <c r="H319" s="100"/>
      <c r="I319" s="94">
        <f t="shared" si="16"/>
        <v>0</v>
      </c>
      <c r="J319" s="12">
        <f t="shared" si="17"/>
        <v>31</v>
      </c>
      <c r="K319" s="13"/>
    </row>
    <row r="320" spans="1:11" x14ac:dyDescent="0.2">
      <c r="A320" s="7"/>
      <c r="B320" s="98"/>
      <c r="C320" s="7"/>
      <c r="D320" s="9"/>
      <c r="E320" s="91"/>
      <c r="F320" s="91"/>
      <c r="G320" s="95">
        <f t="shared" si="15"/>
        <v>0</v>
      </c>
      <c r="H320" s="100"/>
      <c r="I320" s="94">
        <f t="shared" si="16"/>
        <v>0</v>
      </c>
      <c r="J320" s="12">
        <f t="shared" si="17"/>
        <v>31</v>
      </c>
      <c r="K320" s="13"/>
    </row>
    <row r="321" spans="1:11" x14ac:dyDescent="0.2">
      <c r="A321" s="7"/>
      <c r="B321" s="98"/>
      <c r="C321" s="7"/>
      <c r="D321" s="9"/>
      <c r="E321" s="91"/>
      <c r="F321" s="91"/>
      <c r="G321" s="95">
        <f t="shared" si="15"/>
        <v>0</v>
      </c>
      <c r="H321" s="100"/>
      <c r="I321" s="94">
        <f t="shared" si="16"/>
        <v>0</v>
      </c>
      <c r="J321" s="12">
        <f t="shared" si="17"/>
        <v>31</v>
      </c>
      <c r="K321" s="13"/>
    </row>
    <row r="322" spans="1:11" x14ac:dyDescent="0.2">
      <c r="A322" s="7"/>
      <c r="B322" s="98"/>
      <c r="C322" s="7"/>
      <c r="D322" s="9"/>
      <c r="E322" s="91"/>
      <c r="F322" s="91"/>
      <c r="G322" s="95">
        <f t="shared" si="15"/>
        <v>0</v>
      </c>
      <c r="H322" s="99"/>
      <c r="I322" s="94">
        <f t="shared" si="16"/>
        <v>0</v>
      </c>
      <c r="J322" s="12">
        <f t="shared" si="17"/>
        <v>31</v>
      </c>
      <c r="K322" s="13"/>
    </row>
    <row r="323" spans="1:11" x14ac:dyDescent="0.2">
      <c r="A323" s="7"/>
      <c r="B323" s="98"/>
      <c r="C323" s="7"/>
      <c r="D323" s="9"/>
      <c r="E323" s="91"/>
      <c r="F323" s="91"/>
      <c r="G323" s="95">
        <f t="shared" si="15"/>
        <v>0</v>
      </c>
      <c r="H323" s="99"/>
      <c r="I323" s="94">
        <f t="shared" si="16"/>
        <v>0</v>
      </c>
      <c r="J323" s="12">
        <f t="shared" si="17"/>
        <v>31</v>
      </c>
      <c r="K323" s="13"/>
    </row>
    <row r="324" spans="1:11" x14ac:dyDescent="0.2">
      <c r="A324" s="7"/>
      <c r="B324" s="98"/>
      <c r="C324" s="7"/>
      <c r="D324" s="9"/>
      <c r="E324" s="91"/>
      <c r="F324" s="91"/>
      <c r="G324" s="95">
        <f t="shared" si="15"/>
        <v>0</v>
      </c>
      <c r="H324" s="101"/>
      <c r="I324" s="94">
        <f t="shared" si="16"/>
        <v>0</v>
      </c>
      <c r="J324" s="12">
        <f t="shared" si="17"/>
        <v>31</v>
      </c>
      <c r="K324" s="13"/>
    </row>
    <row r="325" spans="1:11" x14ac:dyDescent="0.2">
      <c r="A325" s="7"/>
      <c r="B325" s="98"/>
      <c r="C325" s="7"/>
      <c r="D325" s="9"/>
      <c r="E325" s="91"/>
      <c r="F325" s="91"/>
      <c r="G325" s="95">
        <f t="shared" si="15"/>
        <v>0</v>
      </c>
      <c r="H325" s="101"/>
      <c r="I325" s="94">
        <f t="shared" si="16"/>
        <v>0</v>
      </c>
      <c r="J325" s="12">
        <f t="shared" si="17"/>
        <v>31</v>
      </c>
      <c r="K325" s="13"/>
    </row>
    <row r="326" spans="1:11" x14ac:dyDescent="0.2">
      <c r="A326" s="7"/>
      <c r="B326" s="40"/>
      <c r="C326" s="7"/>
      <c r="D326" s="9"/>
      <c r="E326" s="102"/>
      <c r="F326" s="102"/>
      <c r="G326" s="95">
        <f t="shared" si="15"/>
        <v>0</v>
      </c>
      <c r="H326" s="100"/>
      <c r="I326" s="94">
        <f t="shared" si="16"/>
        <v>0</v>
      </c>
      <c r="J326" s="12">
        <f t="shared" si="17"/>
        <v>31</v>
      </c>
      <c r="K326" s="13"/>
    </row>
    <row r="327" spans="1:11" x14ac:dyDescent="0.2">
      <c r="A327" s="7"/>
      <c r="B327" s="98"/>
      <c r="C327" s="7"/>
      <c r="D327" s="7"/>
      <c r="E327" s="91"/>
      <c r="F327" s="91"/>
      <c r="G327" s="95">
        <f t="shared" si="15"/>
        <v>0</v>
      </c>
      <c r="H327" s="99"/>
      <c r="I327" s="94">
        <f t="shared" si="16"/>
        <v>0</v>
      </c>
      <c r="J327" s="12">
        <f t="shared" si="17"/>
        <v>31</v>
      </c>
      <c r="K327" s="13"/>
    </row>
    <row r="328" spans="1:11" x14ac:dyDescent="0.2">
      <c r="A328" s="7"/>
      <c r="B328" s="98"/>
      <c r="C328" s="7"/>
      <c r="D328" s="7"/>
      <c r="E328" s="91"/>
      <c r="F328" s="91"/>
      <c r="G328" s="95">
        <f t="shared" si="15"/>
        <v>0</v>
      </c>
      <c r="H328" s="99"/>
      <c r="I328" s="94">
        <f t="shared" si="16"/>
        <v>0</v>
      </c>
      <c r="J328" s="12">
        <f t="shared" si="17"/>
        <v>31</v>
      </c>
      <c r="K328" s="13"/>
    </row>
    <row r="329" spans="1:11" x14ac:dyDescent="0.2">
      <c r="A329" s="7"/>
      <c r="B329" s="98"/>
      <c r="C329" s="7"/>
      <c r="D329" s="7"/>
      <c r="E329" s="91"/>
      <c r="F329" s="91"/>
      <c r="G329" s="95">
        <f t="shared" si="15"/>
        <v>0</v>
      </c>
      <c r="H329" s="99"/>
      <c r="I329" s="94">
        <f t="shared" si="16"/>
        <v>0</v>
      </c>
      <c r="J329" s="12">
        <f t="shared" si="17"/>
        <v>31</v>
      </c>
      <c r="K329" s="13"/>
    </row>
    <row r="330" spans="1:11" x14ac:dyDescent="0.2">
      <c r="A330" s="7"/>
      <c r="B330" s="98"/>
      <c r="C330" s="7"/>
      <c r="D330" s="7"/>
      <c r="E330" s="91"/>
      <c r="F330" s="91"/>
      <c r="G330" s="95">
        <f t="shared" si="15"/>
        <v>0</v>
      </c>
      <c r="H330" s="99"/>
      <c r="I330" s="94">
        <f t="shared" si="16"/>
        <v>0</v>
      </c>
      <c r="J330" s="12">
        <f t="shared" si="17"/>
        <v>31</v>
      </c>
      <c r="K330" s="13"/>
    </row>
    <row r="331" spans="1:11" x14ac:dyDescent="0.2">
      <c r="A331" s="7"/>
      <c r="B331" s="98"/>
      <c r="C331" s="7"/>
      <c r="D331" s="7"/>
      <c r="E331" s="91"/>
      <c r="F331" s="91"/>
      <c r="G331" s="95">
        <f t="shared" si="15"/>
        <v>0</v>
      </c>
      <c r="H331" s="99"/>
      <c r="I331" s="94">
        <f t="shared" si="16"/>
        <v>0</v>
      </c>
      <c r="J331" s="12">
        <f t="shared" si="17"/>
        <v>31</v>
      </c>
      <c r="K331" s="13"/>
    </row>
    <row r="332" spans="1:11" x14ac:dyDescent="0.2">
      <c r="A332" s="7"/>
      <c r="B332" s="98"/>
      <c r="C332" s="7"/>
      <c r="D332" s="7"/>
      <c r="E332" s="91"/>
      <c r="F332" s="91"/>
      <c r="G332" s="95">
        <f t="shared" si="15"/>
        <v>0</v>
      </c>
      <c r="H332" s="99"/>
      <c r="I332" s="94">
        <f t="shared" si="16"/>
        <v>0</v>
      </c>
      <c r="J332" s="12">
        <f t="shared" si="17"/>
        <v>31</v>
      </c>
      <c r="K332" s="13"/>
    </row>
    <row r="333" spans="1:11" x14ac:dyDescent="0.2">
      <c r="A333" s="7"/>
      <c r="B333" s="98"/>
      <c r="C333" s="7"/>
      <c r="D333" s="7"/>
      <c r="E333" s="91"/>
      <c r="F333" s="91"/>
      <c r="G333" s="95">
        <f t="shared" si="15"/>
        <v>0</v>
      </c>
      <c r="H333" s="99"/>
      <c r="I333" s="94">
        <f t="shared" si="16"/>
        <v>0</v>
      </c>
      <c r="J333" s="12">
        <f t="shared" si="17"/>
        <v>31</v>
      </c>
      <c r="K333" s="13"/>
    </row>
    <row r="334" spans="1:11" x14ac:dyDescent="0.2">
      <c r="A334" s="7"/>
      <c r="B334" s="98"/>
      <c r="C334" s="7"/>
      <c r="D334" s="7"/>
      <c r="E334" s="91"/>
      <c r="F334" s="91"/>
      <c r="G334" s="95">
        <f t="shared" si="15"/>
        <v>0</v>
      </c>
      <c r="H334" s="99"/>
      <c r="I334" s="94">
        <f t="shared" si="16"/>
        <v>0</v>
      </c>
      <c r="J334" s="12">
        <f t="shared" si="17"/>
        <v>31</v>
      </c>
      <c r="K334" s="13"/>
    </row>
    <row r="335" spans="1:11" x14ac:dyDescent="0.2">
      <c r="A335" s="7"/>
      <c r="B335" s="98"/>
      <c r="C335" s="7"/>
      <c r="D335" s="9"/>
      <c r="E335" s="91"/>
      <c r="F335" s="91"/>
      <c r="G335" s="95">
        <f t="shared" si="15"/>
        <v>0</v>
      </c>
      <c r="H335" s="99"/>
      <c r="I335" s="94">
        <f t="shared" si="16"/>
        <v>0</v>
      </c>
      <c r="J335" s="12">
        <f t="shared" si="17"/>
        <v>31</v>
      </c>
      <c r="K335" s="13"/>
    </row>
    <row r="336" spans="1:11" x14ac:dyDescent="0.2">
      <c r="A336" s="7"/>
      <c r="B336" s="98"/>
      <c r="C336" s="7"/>
      <c r="D336" s="9"/>
      <c r="E336" s="91"/>
      <c r="F336" s="91"/>
      <c r="G336" s="95">
        <f t="shared" ref="G336:G399" si="18">G337+F336-E336</f>
        <v>0</v>
      </c>
      <c r="H336" s="99"/>
      <c r="I336" s="94">
        <f t="shared" ref="I336:I399" si="19">-E336+F336</f>
        <v>0</v>
      </c>
      <c r="J336" s="12">
        <f t="shared" ref="J336:J399" si="20">EOMONTH(B336,0)</f>
        <v>31</v>
      </c>
      <c r="K336" s="13"/>
    </row>
    <row r="337" spans="1:11" x14ac:dyDescent="0.2">
      <c r="A337" s="7"/>
      <c r="B337" s="98"/>
      <c r="C337" s="7"/>
      <c r="D337" s="9"/>
      <c r="E337" s="91"/>
      <c r="F337" s="91"/>
      <c r="G337" s="95">
        <f t="shared" si="18"/>
        <v>0</v>
      </c>
      <c r="H337" s="101"/>
      <c r="I337" s="94">
        <f t="shared" si="19"/>
        <v>0</v>
      </c>
      <c r="J337" s="12">
        <f t="shared" si="20"/>
        <v>31</v>
      </c>
      <c r="K337" s="13"/>
    </row>
    <row r="338" spans="1:11" x14ac:dyDescent="0.2">
      <c r="A338" s="7"/>
      <c r="B338" s="98"/>
      <c r="C338" s="7"/>
      <c r="D338" s="9"/>
      <c r="E338" s="91"/>
      <c r="F338" s="91"/>
      <c r="G338" s="95">
        <f t="shared" si="18"/>
        <v>0</v>
      </c>
      <c r="H338" s="101"/>
      <c r="I338" s="94">
        <f t="shared" si="19"/>
        <v>0</v>
      </c>
      <c r="J338" s="12">
        <f t="shared" si="20"/>
        <v>31</v>
      </c>
      <c r="K338" s="13"/>
    </row>
    <row r="339" spans="1:11" x14ac:dyDescent="0.2">
      <c r="A339" s="7"/>
      <c r="B339" s="98"/>
      <c r="C339" s="7"/>
      <c r="D339" s="9"/>
      <c r="E339" s="91"/>
      <c r="F339" s="91"/>
      <c r="G339" s="95">
        <f t="shared" si="18"/>
        <v>0</v>
      </c>
      <c r="H339" s="101"/>
      <c r="I339" s="94">
        <f t="shared" si="19"/>
        <v>0</v>
      </c>
      <c r="J339" s="12">
        <f t="shared" si="20"/>
        <v>31</v>
      </c>
      <c r="K339" s="13"/>
    </row>
    <row r="340" spans="1:11" x14ac:dyDescent="0.2">
      <c r="A340" s="7"/>
      <c r="B340" s="98"/>
      <c r="C340" s="7"/>
      <c r="D340" s="9"/>
      <c r="E340" s="91"/>
      <c r="F340" s="91"/>
      <c r="G340" s="95">
        <f t="shared" si="18"/>
        <v>0</v>
      </c>
      <c r="H340" s="101"/>
      <c r="I340" s="94">
        <f t="shared" si="19"/>
        <v>0</v>
      </c>
      <c r="J340" s="12">
        <f t="shared" si="20"/>
        <v>31</v>
      </c>
      <c r="K340" s="13"/>
    </row>
    <row r="341" spans="1:11" x14ac:dyDescent="0.2">
      <c r="A341" s="7"/>
      <c r="B341" s="98"/>
      <c r="C341" s="7"/>
      <c r="D341" s="9"/>
      <c r="E341" s="91"/>
      <c r="F341" s="91"/>
      <c r="G341" s="95">
        <f t="shared" si="18"/>
        <v>0</v>
      </c>
      <c r="H341" s="101"/>
      <c r="I341" s="94">
        <f t="shared" si="19"/>
        <v>0</v>
      </c>
      <c r="J341" s="12">
        <f t="shared" si="20"/>
        <v>31</v>
      </c>
      <c r="K341" s="13"/>
    </row>
    <row r="342" spans="1:11" x14ac:dyDescent="0.2">
      <c r="A342" s="7"/>
      <c r="B342" s="98"/>
      <c r="C342" s="7"/>
      <c r="D342" s="9"/>
      <c r="E342" s="91"/>
      <c r="F342" s="91"/>
      <c r="G342" s="95">
        <f t="shared" si="18"/>
        <v>0</v>
      </c>
      <c r="H342" s="101"/>
      <c r="I342" s="94">
        <f t="shared" si="19"/>
        <v>0</v>
      </c>
      <c r="J342" s="12">
        <f t="shared" si="20"/>
        <v>31</v>
      </c>
      <c r="K342" s="13"/>
    </row>
    <row r="343" spans="1:11" x14ac:dyDescent="0.2">
      <c r="A343" s="7"/>
      <c r="B343" s="98"/>
      <c r="C343" s="7"/>
      <c r="D343" s="9"/>
      <c r="E343" s="91"/>
      <c r="F343" s="91"/>
      <c r="G343" s="95">
        <f t="shared" si="18"/>
        <v>0</v>
      </c>
      <c r="H343" s="101"/>
      <c r="I343" s="94">
        <f t="shared" si="19"/>
        <v>0</v>
      </c>
      <c r="J343" s="12">
        <f t="shared" si="20"/>
        <v>31</v>
      </c>
      <c r="K343" s="13"/>
    </row>
    <row r="344" spans="1:11" x14ac:dyDescent="0.2">
      <c r="A344" s="7"/>
      <c r="B344" s="98"/>
      <c r="C344" s="7"/>
      <c r="D344" s="9"/>
      <c r="E344" s="91"/>
      <c r="F344" s="91"/>
      <c r="G344" s="95">
        <f t="shared" si="18"/>
        <v>0</v>
      </c>
      <c r="H344" s="101"/>
      <c r="I344" s="94">
        <f t="shared" si="19"/>
        <v>0</v>
      </c>
      <c r="J344" s="12">
        <f t="shared" si="20"/>
        <v>31</v>
      </c>
      <c r="K344" s="13"/>
    </row>
    <row r="345" spans="1:11" x14ac:dyDescent="0.2">
      <c r="A345" s="7"/>
      <c r="B345" s="98"/>
      <c r="C345" s="7"/>
      <c r="D345" s="9"/>
      <c r="E345" s="91"/>
      <c r="F345" s="91"/>
      <c r="G345" s="95">
        <f t="shared" si="18"/>
        <v>0</v>
      </c>
      <c r="H345" s="101"/>
      <c r="I345" s="94">
        <f t="shared" si="19"/>
        <v>0</v>
      </c>
      <c r="J345" s="12">
        <f t="shared" si="20"/>
        <v>31</v>
      </c>
      <c r="K345" s="13"/>
    </row>
    <row r="346" spans="1:11" x14ac:dyDescent="0.2">
      <c r="A346" s="7"/>
      <c r="B346" s="98"/>
      <c r="C346" s="7"/>
      <c r="D346" s="9"/>
      <c r="E346" s="91"/>
      <c r="F346" s="91"/>
      <c r="G346" s="95">
        <f t="shared" si="18"/>
        <v>0</v>
      </c>
      <c r="H346" s="101"/>
      <c r="I346" s="94">
        <f t="shared" si="19"/>
        <v>0</v>
      </c>
      <c r="J346" s="12">
        <f t="shared" si="20"/>
        <v>31</v>
      </c>
      <c r="K346" s="13"/>
    </row>
    <row r="347" spans="1:11" x14ac:dyDescent="0.2">
      <c r="A347" s="7"/>
      <c r="B347" s="98"/>
      <c r="C347" s="7"/>
      <c r="D347" s="9"/>
      <c r="E347" s="91"/>
      <c r="F347" s="91"/>
      <c r="G347" s="95">
        <f t="shared" si="18"/>
        <v>0</v>
      </c>
      <c r="H347" s="101"/>
      <c r="I347" s="94">
        <f t="shared" si="19"/>
        <v>0</v>
      </c>
      <c r="J347" s="12">
        <f t="shared" si="20"/>
        <v>31</v>
      </c>
      <c r="K347" s="13"/>
    </row>
    <row r="348" spans="1:11" x14ac:dyDescent="0.2">
      <c r="A348" s="7"/>
      <c r="B348" s="98"/>
      <c r="C348" s="7"/>
      <c r="D348" s="9"/>
      <c r="E348" s="91"/>
      <c r="F348" s="91"/>
      <c r="G348" s="95">
        <f t="shared" si="18"/>
        <v>0</v>
      </c>
      <c r="H348" s="101"/>
      <c r="I348" s="94">
        <f t="shared" si="19"/>
        <v>0</v>
      </c>
      <c r="J348" s="12">
        <f t="shared" si="20"/>
        <v>31</v>
      </c>
      <c r="K348" s="13"/>
    </row>
    <row r="349" spans="1:11" x14ac:dyDescent="0.2">
      <c r="A349" s="7"/>
      <c r="B349" s="98"/>
      <c r="C349" s="7"/>
      <c r="D349" s="9"/>
      <c r="E349" s="91"/>
      <c r="F349" s="91"/>
      <c r="G349" s="95">
        <f t="shared" si="18"/>
        <v>0</v>
      </c>
      <c r="H349" s="101"/>
      <c r="I349" s="94">
        <f t="shared" si="19"/>
        <v>0</v>
      </c>
      <c r="J349" s="12">
        <f t="shared" si="20"/>
        <v>31</v>
      </c>
      <c r="K349" s="13"/>
    </row>
    <row r="350" spans="1:11" x14ac:dyDescent="0.2">
      <c r="A350" s="7"/>
      <c r="B350" s="98"/>
      <c r="C350" s="7"/>
      <c r="D350" s="9"/>
      <c r="E350" s="91"/>
      <c r="F350" s="91"/>
      <c r="G350" s="95">
        <f t="shared" si="18"/>
        <v>0</v>
      </c>
      <c r="H350" s="101"/>
      <c r="I350" s="94">
        <f t="shared" si="19"/>
        <v>0</v>
      </c>
      <c r="J350" s="12">
        <f t="shared" si="20"/>
        <v>31</v>
      </c>
      <c r="K350" s="13"/>
    </row>
    <row r="351" spans="1:11" x14ac:dyDescent="0.2">
      <c r="A351" s="7"/>
      <c r="B351" s="98"/>
      <c r="C351" s="7"/>
      <c r="D351" s="9"/>
      <c r="E351" s="91"/>
      <c r="F351" s="91"/>
      <c r="G351" s="95">
        <f t="shared" si="18"/>
        <v>0</v>
      </c>
      <c r="H351" s="101"/>
      <c r="I351" s="94">
        <f t="shared" si="19"/>
        <v>0</v>
      </c>
      <c r="J351" s="12">
        <f t="shared" si="20"/>
        <v>31</v>
      </c>
      <c r="K351" s="13"/>
    </row>
    <row r="352" spans="1:11" x14ac:dyDescent="0.2">
      <c r="A352" s="7"/>
      <c r="B352" s="98"/>
      <c r="C352" s="7"/>
      <c r="D352" s="9"/>
      <c r="E352" s="91"/>
      <c r="F352" s="91"/>
      <c r="G352" s="95">
        <f t="shared" si="18"/>
        <v>0</v>
      </c>
      <c r="H352" s="101"/>
      <c r="I352" s="94">
        <f t="shared" si="19"/>
        <v>0</v>
      </c>
      <c r="J352" s="12">
        <f t="shared" si="20"/>
        <v>31</v>
      </c>
      <c r="K352" s="13"/>
    </row>
    <row r="353" spans="1:11" x14ac:dyDescent="0.2">
      <c r="A353" s="7"/>
      <c r="B353" s="98"/>
      <c r="C353" s="7"/>
      <c r="D353" s="9"/>
      <c r="E353" s="91"/>
      <c r="F353" s="91"/>
      <c r="G353" s="95">
        <f t="shared" si="18"/>
        <v>0</v>
      </c>
      <c r="H353" s="101"/>
      <c r="I353" s="94">
        <f t="shared" si="19"/>
        <v>0</v>
      </c>
      <c r="J353" s="12">
        <f t="shared" si="20"/>
        <v>31</v>
      </c>
      <c r="K353" s="13"/>
    </row>
    <row r="354" spans="1:11" x14ac:dyDescent="0.2">
      <c r="A354" s="7"/>
      <c r="B354" s="98"/>
      <c r="C354" s="7"/>
      <c r="D354" s="9"/>
      <c r="E354" s="91"/>
      <c r="F354" s="91"/>
      <c r="G354" s="95">
        <f t="shared" si="18"/>
        <v>0</v>
      </c>
      <c r="H354" s="101"/>
      <c r="I354" s="94">
        <f t="shared" si="19"/>
        <v>0</v>
      </c>
      <c r="J354" s="12">
        <f t="shared" si="20"/>
        <v>31</v>
      </c>
      <c r="K354" s="13"/>
    </row>
    <row r="355" spans="1:11" x14ac:dyDescent="0.2">
      <c r="A355" s="7"/>
      <c r="B355" s="98"/>
      <c r="C355" s="7"/>
      <c r="D355" s="9"/>
      <c r="E355" s="91"/>
      <c r="F355" s="91"/>
      <c r="G355" s="95">
        <f t="shared" si="18"/>
        <v>0</v>
      </c>
      <c r="H355" s="101"/>
      <c r="I355" s="94">
        <f t="shared" si="19"/>
        <v>0</v>
      </c>
      <c r="J355" s="12">
        <f t="shared" si="20"/>
        <v>31</v>
      </c>
      <c r="K355" s="13"/>
    </row>
    <row r="356" spans="1:11" x14ac:dyDescent="0.2">
      <c r="A356" s="7"/>
      <c r="B356" s="98"/>
      <c r="C356" s="7"/>
      <c r="D356" s="9"/>
      <c r="E356" s="91"/>
      <c r="F356" s="91"/>
      <c r="G356" s="95">
        <f t="shared" si="18"/>
        <v>0</v>
      </c>
      <c r="H356" s="101"/>
      <c r="I356" s="94">
        <f t="shared" si="19"/>
        <v>0</v>
      </c>
      <c r="J356" s="12">
        <f t="shared" si="20"/>
        <v>31</v>
      </c>
      <c r="K356" s="13"/>
    </row>
    <row r="357" spans="1:11" x14ac:dyDescent="0.2">
      <c r="A357" s="7"/>
      <c r="B357" s="98"/>
      <c r="C357" s="7"/>
      <c r="D357" s="9"/>
      <c r="E357" s="91"/>
      <c r="F357" s="91"/>
      <c r="G357" s="95">
        <f t="shared" si="18"/>
        <v>0</v>
      </c>
      <c r="H357" s="101"/>
      <c r="I357" s="94">
        <f t="shared" si="19"/>
        <v>0</v>
      </c>
      <c r="J357" s="12">
        <f t="shared" si="20"/>
        <v>31</v>
      </c>
      <c r="K357" s="13"/>
    </row>
    <row r="358" spans="1:11" x14ac:dyDescent="0.2">
      <c r="A358" s="7"/>
      <c r="B358" s="98"/>
      <c r="C358" s="7"/>
      <c r="D358" s="7"/>
      <c r="E358" s="91"/>
      <c r="F358" s="91"/>
      <c r="G358" s="95">
        <f t="shared" si="18"/>
        <v>0</v>
      </c>
      <c r="H358" s="99"/>
      <c r="I358" s="94">
        <f t="shared" si="19"/>
        <v>0</v>
      </c>
      <c r="J358" s="12">
        <f t="shared" si="20"/>
        <v>31</v>
      </c>
      <c r="K358" s="13"/>
    </row>
    <row r="359" spans="1:11" x14ac:dyDescent="0.2">
      <c r="A359" s="7"/>
      <c r="B359" s="98"/>
      <c r="C359" s="7"/>
      <c r="D359" s="7"/>
      <c r="E359" s="91"/>
      <c r="F359" s="91"/>
      <c r="G359" s="95">
        <f t="shared" si="18"/>
        <v>0</v>
      </c>
      <c r="H359" s="99"/>
      <c r="I359" s="94">
        <f t="shared" si="19"/>
        <v>0</v>
      </c>
      <c r="J359" s="12">
        <f t="shared" si="20"/>
        <v>31</v>
      </c>
      <c r="K359" s="13"/>
    </row>
    <row r="360" spans="1:11" x14ac:dyDescent="0.2">
      <c r="A360" s="7"/>
      <c r="B360" s="98"/>
      <c r="C360" s="7"/>
      <c r="D360" s="9"/>
      <c r="E360" s="91"/>
      <c r="F360" s="91"/>
      <c r="G360" s="95">
        <f t="shared" si="18"/>
        <v>0</v>
      </c>
      <c r="H360" s="101"/>
      <c r="I360" s="94">
        <f t="shared" si="19"/>
        <v>0</v>
      </c>
      <c r="J360" s="12">
        <f t="shared" si="20"/>
        <v>31</v>
      </c>
      <c r="K360" s="13"/>
    </row>
    <row r="361" spans="1:11" x14ac:dyDescent="0.2">
      <c r="A361" s="7"/>
      <c r="B361" s="98"/>
      <c r="C361" s="7"/>
      <c r="D361" s="9"/>
      <c r="E361" s="91"/>
      <c r="F361" s="91"/>
      <c r="G361" s="95">
        <f t="shared" si="18"/>
        <v>0</v>
      </c>
      <c r="H361" s="101"/>
      <c r="I361" s="94">
        <f t="shared" si="19"/>
        <v>0</v>
      </c>
      <c r="J361" s="12">
        <f t="shared" si="20"/>
        <v>31</v>
      </c>
      <c r="K361" s="13"/>
    </row>
    <row r="362" spans="1:11" x14ac:dyDescent="0.2">
      <c r="A362" s="7"/>
      <c r="B362" s="98"/>
      <c r="C362" s="7"/>
      <c r="D362" s="9"/>
      <c r="E362" s="91"/>
      <c r="F362" s="91"/>
      <c r="G362" s="95">
        <f t="shared" si="18"/>
        <v>0</v>
      </c>
      <c r="H362" s="101"/>
      <c r="I362" s="94">
        <f t="shared" si="19"/>
        <v>0</v>
      </c>
      <c r="J362" s="12">
        <f t="shared" si="20"/>
        <v>31</v>
      </c>
      <c r="K362" s="13"/>
    </row>
    <row r="363" spans="1:11" x14ac:dyDescent="0.2">
      <c r="A363" s="7"/>
      <c r="B363" s="98"/>
      <c r="C363" s="7"/>
      <c r="D363" s="9"/>
      <c r="E363" s="91"/>
      <c r="F363" s="91"/>
      <c r="G363" s="95">
        <f t="shared" si="18"/>
        <v>0</v>
      </c>
      <c r="H363" s="101"/>
      <c r="I363" s="94">
        <f t="shared" si="19"/>
        <v>0</v>
      </c>
      <c r="J363" s="12">
        <f t="shared" si="20"/>
        <v>31</v>
      </c>
      <c r="K363" s="13"/>
    </row>
    <row r="364" spans="1:11" x14ac:dyDescent="0.2">
      <c r="A364" s="7"/>
      <c r="B364" s="98"/>
      <c r="C364" s="7"/>
      <c r="D364" s="9"/>
      <c r="E364" s="91"/>
      <c r="F364" s="91"/>
      <c r="G364" s="95">
        <f t="shared" si="18"/>
        <v>0</v>
      </c>
      <c r="H364" s="101"/>
      <c r="I364" s="94">
        <f t="shared" si="19"/>
        <v>0</v>
      </c>
      <c r="J364" s="12">
        <f t="shared" si="20"/>
        <v>31</v>
      </c>
      <c r="K364" s="13"/>
    </row>
    <row r="365" spans="1:11" x14ac:dyDescent="0.2">
      <c r="A365" s="7"/>
      <c r="B365" s="98"/>
      <c r="C365" s="7"/>
      <c r="D365" s="9"/>
      <c r="E365" s="91"/>
      <c r="F365" s="91"/>
      <c r="G365" s="95">
        <f t="shared" si="18"/>
        <v>0</v>
      </c>
      <c r="H365" s="101"/>
      <c r="I365" s="94">
        <f t="shared" si="19"/>
        <v>0</v>
      </c>
      <c r="J365" s="12">
        <f t="shared" si="20"/>
        <v>31</v>
      </c>
      <c r="K365" s="13"/>
    </row>
    <row r="366" spans="1:11" x14ac:dyDescent="0.2">
      <c r="A366" s="7"/>
      <c r="B366" s="98"/>
      <c r="C366" s="7"/>
      <c r="D366" s="9"/>
      <c r="E366" s="91"/>
      <c r="F366" s="91"/>
      <c r="G366" s="95">
        <f t="shared" si="18"/>
        <v>0</v>
      </c>
      <c r="H366" s="101"/>
      <c r="I366" s="94">
        <f t="shared" si="19"/>
        <v>0</v>
      </c>
      <c r="J366" s="12">
        <f t="shared" si="20"/>
        <v>31</v>
      </c>
      <c r="K366" s="13"/>
    </row>
    <row r="367" spans="1:11" x14ac:dyDescent="0.2">
      <c r="A367" s="7"/>
      <c r="B367" s="98"/>
      <c r="C367" s="7"/>
      <c r="D367" s="9"/>
      <c r="E367" s="91"/>
      <c r="F367" s="91"/>
      <c r="G367" s="95">
        <f t="shared" si="18"/>
        <v>0</v>
      </c>
      <c r="H367" s="101"/>
      <c r="I367" s="94">
        <f t="shared" si="19"/>
        <v>0</v>
      </c>
      <c r="J367" s="12">
        <f t="shared" si="20"/>
        <v>31</v>
      </c>
      <c r="K367" s="13"/>
    </row>
    <row r="368" spans="1:11" x14ac:dyDescent="0.2">
      <c r="A368" s="7"/>
      <c r="B368" s="98"/>
      <c r="C368" s="7"/>
      <c r="D368" s="9"/>
      <c r="E368" s="91"/>
      <c r="F368" s="91"/>
      <c r="G368" s="95">
        <f t="shared" si="18"/>
        <v>0</v>
      </c>
      <c r="H368" s="101"/>
      <c r="I368" s="94">
        <f t="shared" si="19"/>
        <v>0</v>
      </c>
      <c r="J368" s="12">
        <f t="shared" si="20"/>
        <v>31</v>
      </c>
      <c r="K368" s="13"/>
    </row>
    <row r="369" spans="1:11" x14ac:dyDescent="0.2">
      <c r="A369" s="7"/>
      <c r="B369" s="98"/>
      <c r="C369" s="7"/>
      <c r="D369" s="9"/>
      <c r="E369" s="91"/>
      <c r="F369" s="91"/>
      <c r="G369" s="95">
        <f t="shared" si="18"/>
        <v>0</v>
      </c>
      <c r="H369" s="101"/>
      <c r="I369" s="94">
        <f t="shared" si="19"/>
        <v>0</v>
      </c>
      <c r="J369" s="12">
        <f t="shared" si="20"/>
        <v>31</v>
      </c>
      <c r="K369" s="13"/>
    </row>
    <row r="370" spans="1:11" x14ac:dyDescent="0.2">
      <c r="A370" s="7"/>
      <c r="B370" s="98"/>
      <c r="C370" s="7"/>
      <c r="D370" s="9"/>
      <c r="E370" s="91"/>
      <c r="F370" s="91"/>
      <c r="G370" s="95">
        <f t="shared" si="18"/>
        <v>0</v>
      </c>
      <c r="H370" s="101"/>
      <c r="I370" s="94">
        <f t="shared" si="19"/>
        <v>0</v>
      </c>
      <c r="J370" s="12">
        <f t="shared" si="20"/>
        <v>31</v>
      </c>
      <c r="K370" s="13"/>
    </row>
    <row r="371" spans="1:11" x14ac:dyDescent="0.2">
      <c r="A371" s="7"/>
      <c r="B371" s="98"/>
      <c r="C371" s="7"/>
      <c r="D371" s="9"/>
      <c r="E371" s="91"/>
      <c r="F371" s="91"/>
      <c r="G371" s="95">
        <f t="shared" si="18"/>
        <v>0</v>
      </c>
      <c r="H371" s="101"/>
      <c r="I371" s="94">
        <f t="shared" si="19"/>
        <v>0</v>
      </c>
      <c r="J371" s="12">
        <f t="shared" si="20"/>
        <v>31</v>
      </c>
      <c r="K371" s="13"/>
    </row>
    <row r="372" spans="1:11" x14ac:dyDescent="0.2">
      <c r="A372" s="7"/>
      <c r="B372" s="98"/>
      <c r="C372" s="7"/>
      <c r="D372" s="9"/>
      <c r="E372" s="91"/>
      <c r="F372" s="91"/>
      <c r="G372" s="95">
        <f t="shared" si="18"/>
        <v>0</v>
      </c>
      <c r="H372" s="101"/>
      <c r="I372" s="94">
        <f t="shared" si="19"/>
        <v>0</v>
      </c>
      <c r="J372" s="12">
        <f t="shared" si="20"/>
        <v>31</v>
      </c>
      <c r="K372" s="13"/>
    </row>
    <row r="373" spans="1:11" x14ac:dyDescent="0.2">
      <c r="A373" s="7"/>
      <c r="B373" s="98"/>
      <c r="C373" s="7"/>
      <c r="D373" s="9"/>
      <c r="E373" s="91"/>
      <c r="F373" s="91"/>
      <c r="G373" s="95">
        <f t="shared" si="18"/>
        <v>0</v>
      </c>
      <c r="H373" s="101"/>
      <c r="I373" s="94">
        <f t="shared" si="19"/>
        <v>0</v>
      </c>
      <c r="J373" s="12">
        <f t="shared" si="20"/>
        <v>31</v>
      </c>
      <c r="K373" s="13"/>
    </row>
    <row r="374" spans="1:11" x14ac:dyDescent="0.2">
      <c r="A374" s="7"/>
      <c r="B374" s="98"/>
      <c r="C374" s="7"/>
      <c r="D374" s="9"/>
      <c r="E374" s="91"/>
      <c r="F374" s="91"/>
      <c r="G374" s="95">
        <f t="shared" si="18"/>
        <v>0</v>
      </c>
      <c r="H374" s="101"/>
      <c r="I374" s="94">
        <f t="shared" si="19"/>
        <v>0</v>
      </c>
      <c r="J374" s="12">
        <f t="shared" si="20"/>
        <v>31</v>
      </c>
      <c r="K374" s="13"/>
    </row>
    <row r="375" spans="1:11" x14ac:dyDescent="0.2">
      <c r="A375" s="7"/>
      <c r="B375" s="98"/>
      <c r="C375" s="7"/>
      <c r="D375" s="9"/>
      <c r="E375" s="91"/>
      <c r="F375" s="91"/>
      <c r="G375" s="95">
        <f t="shared" si="18"/>
        <v>0</v>
      </c>
      <c r="H375" s="101"/>
      <c r="I375" s="94">
        <f t="shared" si="19"/>
        <v>0</v>
      </c>
      <c r="J375" s="12">
        <f t="shared" si="20"/>
        <v>31</v>
      </c>
      <c r="K375" s="13"/>
    </row>
    <row r="376" spans="1:11" x14ac:dyDescent="0.2">
      <c r="A376" s="7"/>
      <c r="B376" s="98"/>
      <c r="C376" s="7"/>
      <c r="D376" s="9"/>
      <c r="E376" s="91"/>
      <c r="F376" s="91"/>
      <c r="G376" s="95">
        <f t="shared" si="18"/>
        <v>0</v>
      </c>
      <c r="H376" s="101"/>
      <c r="I376" s="94">
        <f t="shared" si="19"/>
        <v>0</v>
      </c>
      <c r="J376" s="12">
        <f t="shared" si="20"/>
        <v>31</v>
      </c>
      <c r="K376" s="13"/>
    </row>
    <row r="377" spans="1:11" x14ac:dyDescent="0.2">
      <c r="A377" s="7"/>
      <c r="B377" s="98"/>
      <c r="C377" s="7"/>
      <c r="D377" s="9"/>
      <c r="E377" s="91"/>
      <c r="F377" s="91"/>
      <c r="G377" s="95">
        <f t="shared" si="18"/>
        <v>0</v>
      </c>
      <c r="H377" s="101"/>
      <c r="I377" s="94">
        <f t="shared" si="19"/>
        <v>0</v>
      </c>
      <c r="J377" s="12">
        <f t="shared" si="20"/>
        <v>31</v>
      </c>
      <c r="K377" s="13"/>
    </row>
    <row r="378" spans="1:11" x14ac:dyDescent="0.2">
      <c r="A378" s="7"/>
      <c r="B378" s="98"/>
      <c r="C378" s="7"/>
      <c r="D378" s="9"/>
      <c r="E378" s="91"/>
      <c r="F378" s="91"/>
      <c r="G378" s="95">
        <f t="shared" si="18"/>
        <v>0</v>
      </c>
      <c r="H378" s="101"/>
      <c r="I378" s="94">
        <f t="shared" si="19"/>
        <v>0</v>
      </c>
      <c r="J378" s="12">
        <f t="shared" si="20"/>
        <v>31</v>
      </c>
      <c r="K378" s="13"/>
    </row>
    <row r="379" spans="1:11" x14ac:dyDescent="0.2">
      <c r="A379" s="7"/>
      <c r="B379" s="98"/>
      <c r="C379" s="7"/>
      <c r="D379" s="9"/>
      <c r="E379" s="91"/>
      <c r="F379" s="91"/>
      <c r="G379" s="95">
        <f t="shared" si="18"/>
        <v>0</v>
      </c>
      <c r="H379" s="101"/>
      <c r="I379" s="94">
        <f t="shared" si="19"/>
        <v>0</v>
      </c>
      <c r="J379" s="12">
        <f t="shared" si="20"/>
        <v>31</v>
      </c>
      <c r="K379" s="13"/>
    </row>
    <row r="380" spans="1:11" x14ac:dyDescent="0.2">
      <c r="A380" s="7"/>
      <c r="B380" s="98"/>
      <c r="C380" s="7"/>
      <c r="D380" s="9"/>
      <c r="E380" s="91"/>
      <c r="F380" s="91"/>
      <c r="G380" s="95">
        <f t="shared" si="18"/>
        <v>0</v>
      </c>
      <c r="H380" s="101"/>
      <c r="I380" s="94">
        <f t="shared" si="19"/>
        <v>0</v>
      </c>
      <c r="J380" s="12">
        <f t="shared" si="20"/>
        <v>31</v>
      </c>
      <c r="K380" s="13"/>
    </row>
    <row r="381" spans="1:11" x14ac:dyDescent="0.2">
      <c r="A381" s="7"/>
      <c r="B381" s="98"/>
      <c r="C381" s="7"/>
      <c r="D381" s="9"/>
      <c r="E381" s="91"/>
      <c r="F381" s="91"/>
      <c r="G381" s="95">
        <f t="shared" si="18"/>
        <v>0</v>
      </c>
      <c r="H381" s="101"/>
      <c r="I381" s="94">
        <f t="shared" si="19"/>
        <v>0</v>
      </c>
      <c r="J381" s="12">
        <f t="shared" si="20"/>
        <v>31</v>
      </c>
      <c r="K381" s="13"/>
    </row>
    <row r="382" spans="1:11" x14ac:dyDescent="0.2">
      <c r="A382" s="7"/>
      <c r="B382" s="98"/>
      <c r="C382" s="7"/>
      <c r="D382" s="9"/>
      <c r="E382" s="91"/>
      <c r="F382" s="91"/>
      <c r="G382" s="95">
        <f t="shared" si="18"/>
        <v>0</v>
      </c>
      <c r="H382" s="101"/>
      <c r="I382" s="94">
        <f t="shared" si="19"/>
        <v>0</v>
      </c>
      <c r="J382" s="12">
        <f t="shared" si="20"/>
        <v>31</v>
      </c>
      <c r="K382" s="13"/>
    </row>
    <row r="383" spans="1:11" x14ac:dyDescent="0.2">
      <c r="A383" s="7"/>
      <c r="B383" s="98"/>
      <c r="C383" s="7"/>
      <c r="D383" s="9"/>
      <c r="E383" s="91"/>
      <c r="F383" s="91"/>
      <c r="G383" s="95">
        <f t="shared" si="18"/>
        <v>0</v>
      </c>
      <c r="H383" s="101"/>
      <c r="I383" s="94">
        <f t="shared" si="19"/>
        <v>0</v>
      </c>
      <c r="J383" s="12">
        <f t="shared" si="20"/>
        <v>31</v>
      </c>
      <c r="K383" s="13"/>
    </row>
    <row r="384" spans="1:11" x14ac:dyDescent="0.2">
      <c r="A384" s="7"/>
      <c r="B384" s="98"/>
      <c r="C384" s="7"/>
      <c r="D384" s="9"/>
      <c r="E384" s="91"/>
      <c r="F384" s="91"/>
      <c r="G384" s="95">
        <f t="shared" si="18"/>
        <v>0</v>
      </c>
      <c r="H384" s="101"/>
      <c r="I384" s="94">
        <f t="shared" si="19"/>
        <v>0</v>
      </c>
      <c r="J384" s="12">
        <f t="shared" si="20"/>
        <v>31</v>
      </c>
      <c r="K384" s="13"/>
    </row>
    <row r="385" spans="1:11" x14ac:dyDescent="0.2">
      <c r="A385" s="7"/>
      <c r="B385" s="98"/>
      <c r="C385" s="7"/>
      <c r="D385" s="9"/>
      <c r="E385" s="91"/>
      <c r="F385" s="91"/>
      <c r="G385" s="95">
        <f t="shared" si="18"/>
        <v>0</v>
      </c>
      <c r="H385" s="101"/>
      <c r="I385" s="94">
        <f t="shared" si="19"/>
        <v>0</v>
      </c>
      <c r="J385" s="12">
        <f t="shared" si="20"/>
        <v>31</v>
      </c>
      <c r="K385" s="13"/>
    </row>
    <row r="386" spans="1:11" x14ac:dyDescent="0.2">
      <c r="A386" s="7"/>
      <c r="B386" s="98"/>
      <c r="C386" s="7"/>
      <c r="D386" s="9"/>
      <c r="E386" s="91"/>
      <c r="F386" s="91"/>
      <c r="G386" s="95">
        <f t="shared" si="18"/>
        <v>0</v>
      </c>
      <c r="H386" s="101"/>
      <c r="I386" s="94">
        <f t="shared" si="19"/>
        <v>0</v>
      </c>
      <c r="J386" s="12">
        <f t="shared" si="20"/>
        <v>31</v>
      </c>
      <c r="K386" s="13"/>
    </row>
    <row r="387" spans="1:11" x14ac:dyDescent="0.2">
      <c r="A387" s="7"/>
      <c r="B387" s="98"/>
      <c r="C387" s="7"/>
      <c r="D387" s="9"/>
      <c r="E387" s="91"/>
      <c r="F387" s="91"/>
      <c r="G387" s="95">
        <f t="shared" si="18"/>
        <v>0</v>
      </c>
      <c r="H387" s="101"/>
      <c r="I387" s="94">
        <f t="shared" si="19"/>
        <v>0</v>
      </c>
      <c r="J387" s="12">
        <f t="shared" si="20"/>
        <v>31</v>
      </c>
      <c r="K387" s="13"/>
    </row>
    <row r="388" spans="1:11" x14ac:dyDescent="0.2">
      <c r="A388" s="7"/>
      <c r="B388" s="98"/>
      <c r="C388" s="7"/>
      <c r="D388" s="9"/>
      <c r="E388" s="91"/>
      <c r="F388" s="91"/>
      <c r="G388" s="95">
        <f t="shared" si="18"/>
        <v>0</v>
      </c>
      <c r="H388" s="101"/>
      <c r="I388" s="94">
        <f t="shared" si="19"/>
        <v>0</v>
      </c>
      <c r="J388" s="12">
        <f t="shared" si="20"/>
        <v>31</v>
      </c>
      <c r="K388" s="13"/>
    </row>
    <row r="389" spans="1:11" x14ac:dyDescent="0.2">
      <c r="A389" s="7"/>
      <c r="B389" s="98"/>
      <c r="C389" s="7"/>
      <c r="D389" s="9"/>
      <c r="E389" s="91"/>
      <c r="F389" s="91"/>
      <c r="G389" s="95">
        <f t="shared" si="18"/>
        <v>0</v>
      </c>
      <c r="H389" s="101"/>
      <c r="I389" s="94">
        <f t="shared" si="19"/>
        <v>0</v>
      </c>
      <c r="J389" s="12">
        <f t="shared" si="20"/>
        <v>31</v>
      </c>
      <c r="K389" s="13"/>
    </row>
    <row r="390" spans="1:11" x14ac:dyDescent="0.2">
      <c r="A390" s="7"/>
      <c r="B390" s="98"/>
      <c r="C390" s="7"/>
      <c r="D390" s="9"/>
      <c r="E390" s="91"/>
      <c r="F390" s="91"/>
      <c r="G390" s="95">
        <f t="shared" si="18"/>
        <v>0</v>
      </c>
      <c r="H390" s="101"/>
      <c r="I390" s="94">
        <f t="shared" si="19"/>
        <v>0</v>
      </c>
      <c r="J390" s="12">
        <f t="shared" si="20"/>
        <v>31</v>
      </c>
      <c r="K390" s="13"/>
    </row>
    <row r="391" spans="1:11" x14ac:dyDescent="0.2">
      <c r="A391" s="7"/>
      <c r="B391" s="98"/>
      <c r="C391" s="7"/>
      <c r="D391" s="9"/>
      <c r="E391" s="91"/>
      <c r="F391" s="91"/>
      <c r="G391" s="95">
        <f t="shared" si="18"/>
        <v>0</v>
      </c>
      <c r="H391" s="92"/>
      <c r="I391" s="94">
        <f t="shared" si="19"/>
        <v>0</v>
      </c>
      <c r="J391" s="12">
        <f t="shared" si="20"/>
        <v>31</v>
      </c>
      <c r="K391" s="13"/>
    </row>
    <row r="392" spans="1:11" x14ac:dyDescent="0.2">
      <c r="A392" s="7"/>
      <c r="B392" s="98"/>
      <c r="C392" s="7"/>
      <c r="D392" s="9"/>
      <c r="E392" s="91"/>
      <c r="F392" s="91"/>
      <c r="G392" s="95">
        <f t="shared" si="18"/>
        <v>0</v>
      </c>
      <c r="H392" s="101"/>
      <c r="I392" s="94">
        <f t="shared" si="19"/>
        <v>0</v>
      </c>
      <c r="J392" s="12">
        <f t="shared" si="20"/>
        <v>31</v>
      </c>
      <c r="K392" s="13"/>
    </row>
    <row r="393" spans="1:11" x14ac:dyDescent="0.2">
      <c r="A393" s="7"/>
      <c r="B393" s="98"/>
      <c r="C393" s="7"/>
      <c r="D393" s="9"/>
      <c r="E393" s="91"/>
      <c r="F393" s="91"/>
      <c r="G393" s="95">
        <f t="shared" si="18"/>
        <v>0</v>
      </c>
      <c r="H393" s="101"/>
      <c r="I393" s="94">
        <f t="shared" si="19"/>
        <v>0</v>
      </c>
      <c r="J393" s="12">
        <f t="shared" si="20"/>
        <v>31</v>
      </c>
      <c r="K393" s="13"/>
    </row>
    <row r="394" spans="1:11" x14ac:dyDescent="0.2">
      <c r="A394" s="7"/>
      <c r="B394" s="98"/>
      <c r="C394" s="7"/>
      <c r="D394" s="9"/>
      <c r="E394" s="91"/>
      <c r="F394" s="91"/>
      <c r="G394" s="95">
        <f t="shared" si="18"/>
        <v>0</v>
      </c>
      <c r="H394" s="101"/>
      <c r="I394" s="94">
        <f t="shared" si="19"/>
        <v>0</v>
      </c>
      <c r="J394" s="12">
        <f t="shared" si="20"/>
        <v>31</v>
      </c>
      <c r="K394" s="13"/>
    </row>
    <row r="395" spans="1:11" x14ac:dyDescent="0.2">
      <c r="A395" s="7"/>
      <c r="B395" s="98"/>
      <c r="C395" s="7"/>
      <c r="D395" s="9"/>
      <c r="E395" s="91"/>
      <c r="F395" s="91"/>
      <c r="G395" s="95">
        <f t="shared" si="18"/>
        <v>0</v>
      </c>
      <c r="H395" s="101"/>
      <c r="I395" s="94">
        <f t="shared" si="19"/>
        <v>0</v>
      </c>
      <c r="J395" s="12">
        <f t="shared" si="20"/>
        <v>31</v>
      </c>
      <c r="K395" s="13"/>
    </row>
    <row r="396" spans="1:11" x14ac:dyDescent="0.2">
      <c r="A396" s="7"/>
      <c r="B396" s="98"/>
      <c r="C396" s="7"/>
      <c r="D396" s="9"/>
      <c r="E396" s="91"/>
      <c r="F396" s="91"/>
      <c r="G396" s="95">
        <f t="shared" si="18"/>
        <v>0</v>
      </c>
      <c r="H396" s="101"/>
      <c r="I396" s="94">
        <f t="shared" si="19"/>
        <v>0</v>
      </c>
      <c r="J396" s="12">
        <f t="shared" si="20"/>
        <v>31</v>
      </c>
      <c r="K396" s="13"/>
    </row>
    <row r="397" spans="1:11" x14ac:dyDescent="0.2">
      <c r="A397" s="7"/>
      <c r="B397" s="98"/>
      <c r="C397" s="7"/>
      <c r="D397" s="9"/>
      <c r="E397" s="91"/>
      <c r="F397" s="91"/>
      <c r="G397" s="95">
        <f t="shared" si="18"/>
        <v>0</v>
      </c>
      <c r="H397" s="101"/>
      <c r="I397" s="94">
        <f t="shared" si="19"/>
        <v>0</v>
      </c>
      <c r="J397" s="12">
        <f t="shared" si="20"/>
        <v>31</v>
      </c>
      <c r="K397" s="13"/>
    </row>
    <row r="398" spans="1:11" x14ac:dyDescent="0.2">
      <c r="A398" s="7"/>
      <c r="B398" s="98"/>
      <c r="C398" s="7"/>
      <c r="D398" s="9"/>
      <c r="E398" s="91"/>
      <c r="F398" s="91"/>
      <c r="G398" s="95">
        <f t="shared" si="18"/>
        <v>0</v>
      </c>
      <c r="H398" s="101"/>
      <c r="I398" s="94">
        <f t="shared" si="19"/>
        <v>0</v>
      </c>
      <c r="J398" s="12">
        <f t="shared" si="20"/>
        <v>31</v>
      </c>
      <c r="K398" s="13"/>
    </row>
    <row r="399" spans="1:11" x14ac:dyDescent="0.2">
      <c r="A399" s="7"/>
      <c r="B399" s="98"/>
      <c r="C399" s="7"/>
      <c r="D399" s="9"/>
      <c r="E399" s="91"/>
      <c r="F399" s="91"/>
      <c r="G399" s="95">
        <f t="shared" si="18"/>
        <v>0</v>
      </c>
      <c r="H399" s="101"/>
      <c r="I399" s="94">
        <f t="shared" si="19"/>
        <v>0</v>
      </c>
      <c r="J399" s="12">
        <f t="shared" si="20"/>
        <v>31</v>
      </c>
      <c r="K399" s="13"/>
    </row>
    <row r="400" spans="1:11" x14ac:dyDescent="0.2">
      <c r="A400" s="7"/>
      <c r="B400" s="98"/>
      <c r="C400" s="7"/>
      <c r="D400" s="9"/>
      <c r="E400" s="91"/>
      <c r="F400" s="91"/>
      <c r="G400" s="95">
        <f t="shared" ref="G400:G463" si="21">G401+F400-E400</f>
        <v>0</v>
      </c>
      <c r="H400" s="101"/>
      <c r="I400" s="94">
        <f t="shared" ref="I400:I463" si="22">-E400+F400</f>
        <v>0</v>
      </c>
      <c r="J400" s="12">
        <f t="shared" ref="J400:J463" si="23">EOMONTH(B400,0)</f>
        <v>31</v>
      </c>
      <c r="K400" s="13"/>
    </row>
    <row r="401" spans="1:11" x14ac:dyDescent="0.2">
      <c r="A401" s="7"/>
      <c r="B401" s="98"/>
      <c r="C401" s="7"/>
      <c r="D401" s="9"/>
      <c r="E401" s="91"/>
      <c r="F401" s="91"/>
      <c r="G401" s="95">
        <f t="shared" si="21"/>
        <v>0</v>
      </c>
      <c r="H401" s="101"/>
      <c r="I401" s="94">
        <f t="shared" si="22"/>
        <v>0</v>
      </c>
      <c r="J401" s="12">
        <f t="shared" si="23"/>
        <v>31</v>
      </c>
      <c r="K401" s="13"/>
    </row>
    <row r="402" spans="1:11" x14ac:dyDescent="0.2">
      <c r="A402" s="7"/>
      <c r="B402" s="98"/>
      <c r="C402" s="7"/>
      <c r="D402" s="9"/>
      <c r="E402" s="91"/>
      <c r="F402" s="91"/>
      <c r="G402" s="95">
        <f t="shared" si="21"/>
        <v>0</v>
      </c>
      <c r="H402" s="101"/>
      <c r="I402" s="94">
        <f t="shared" si="22"/>
        <v>0</v>
      </c>
      <c r="J402" s="12">
        <f t="shared" si="23"/>
        <v>31</v>
      </c>
      <c r="K402" s="13"/>
    </row>
    <row r="403" spans="1:11" x14ac:dyDescent="0.2">
      <c r="A403" s="7"/>
      <c r="B403" s="98"/>
      <c r="C403" s="7"/>
      <c r="D403" s="9"/>
      <c r="E403" s="91"/>
      <c r="F403" s="91"/>
      <c r="G403" s="95">
        <f t="shared" si="21"/>
        <v>0</v>
      </c>
      <c r="H403" s="101"/>
      <c r="I403" s="94">
        <f t="shared" si="22"/>
        <v>0</v>
      </c>
      <c r="J403" s="12">
        <f t="shared" si="23"/>
        <v>31</v>
      </c>
      <c r="K403" s="13"/>
    </row>
    <row r="404" spans="1:11" x14ac:dyDescent="0.2">
      <c r="A404" s="7"/>
      <c r="B404" s="98"/>
      <c r="C404" s="7"/>
      <c r="D404" s="9"/>
      <c r="E404" s="91"/>
      <c r="F404" s="91"/>
      <c r="G404" s="95">
        <f t="shared" si="21"/>
        <v>0</v>
      </c>
      <c r="H404" s="101"/>
      <c r="I404" s="94">
        <f t="shared" si="22"/>
        <v>0</v>
      </c>
      <c r="J404" s="12">
        <f t="shared" si="23"/>
        <v>31</v>
      </c>
      <c r="K404" s="13"/>
    </row>
    <row r="405" spans="1:11" x14ac:dyDescent="0.2">
      <c r="A405" s="7"/>
      <c r="B405" s="98"/>
      <c r="C405" s="7"/>
      <c r="D405" s="9"/>
      <c r="E405" s="91"/>
      <c r="F405" s="91"/>
      <c r="G405" s="95">
        <f t="shared" si="21"/>
        <v>0</v>
      </c>
      <c r="H405" s="101"/>
      <c r="I405" s="94">
        <f t="shared" si="22"/>
        <v>0</v>
      </c>
      <c r="J405" s="12">
        <f t="shared" si="23"/>
        <v>31</v>
      </c>
      <c r="K405" s="13"/>
    </row>
    <row r="406" spans="1:11" x14ac:dyDescent="0.2">
      <c r="A406" s="7"/>
      <c r="B406" s="98"/>
      <c r="C406" s="7"/>
      <c r="D406" s="9"/>
      <c r="E406" s="91"/>
      <c r="F406" s="91"/>
      <c r="G406" s="95">
        <f t="shared" si="21"/>
        <v>0</v>
      </c>
      <c r="H406" s="101"/>
      <c r="I406" s="94">
        <f t="shared" si="22"/>
        <v>0</v>
      </c>
      <c r="J406" s="12">
        <f t="shared" si="23"/>
        <v>31</v>
      </c>
      <c r="K406" s="13"/>
    </row>
    <row r="407" spans="1:11" x14ac:dyDescent="0.2">
      <c r="A407" s="7"/>
      <c r="B407" s="98"/>
      <c r="C407" s="7"/>
      <c r="D407" s="9"/>
      <c r="E407" s="91"/>
      <c r="F407" s="91"/>
      <c r="G407" s="95">
        <f t="shared" si="21"/>
        <v>0</v>
      </c>
      <c r="H407" s="101"/>
      <c r="I407" s="94">
        <f t="shared" si="22"/>
        <v>0</v>
      </c>
      <c r="J407" s="12">
        <f t="shared" si="23"/>
        <v>31</v>
      </c>
      <c r="K407" s="13"/>
    </row>
    <row r="408" spans="1:11" x14ac:dyDescent="0.2">
      <c r="A408" s="7"/>
      <c r="B408" s="98"/>
      <c r="C408" s="7"/>
      <c r="D408" s="9"/>
      <c r="E408" s="91"/>
      <c r="F408" s="91"/>
      <c r="G408" s="95">
        <f t="shared" si="21"/>
        <v>0</v>
      </c>
      <c r="H408" s="101"/>
      <c r="I408" s="94">
        <f t="shared" si="22"/>
        <v>0</v>
      </c>
      <c r="J408" s="12">
        <f t="shared" si="23"/>
        <v>31</v>
      </c>
      <c r="K408" s="13"/>
    </row>
    <row r="409" spans="1:11" x14ac:dyDescent="0.2">
      <c r="A409" s="7"/>
      <c r="B409" s="98"/>
      <c r="C409" s="7"/>
      <c r="D409" s="9"/>
      <c r="E409" s="91"/>
      <c r="F409" s="91"/>
      <c r="G409" s="95">
        <f t="shared" si="21"/>
        <v>0</v>
      </c>
      <c r="H409" s="101"/>
      <c r="I409" s="94">
        <f t="shared" si="22"/>
        <v>0</v>
      </c>
      <c r="J409" s="12">
        <f t="shared" si="23"/>
        <v>31</v>
      </c>
      <c r="K409" s="13"/>
    </row>
    <row r="410" spans="1:11" x14ac:dyDescent="0.2">
      <c r="A410" s="7"/>
      <c r="B410" s="98"/>
      <c r="C410" s="7"/>
      <c r="D410" s="9"/>
      <c r="E410" s="91"/>
      <c r="F410" s="91"/>
      <c r="G410" s="95">
        <f t="shared" si="21"/>
        <v>0</v>
      </c>
      <c r="H410" s="101"/>
      <c r="I410" s="94">
        <f t="shared" si="22"/>
        <v>0</v>
      </c>
      <c r="J410" s="12">
        <f t="shared" si="23"/>
        <v>31</v>
      </c>
      <c r="K410" s="13"/>
    </row>
    <row r="411" spans="1:11" x14ac:dyDescent="0.2">
      <c r="A411" s="7"/>
      <c r="B411" s="98"/>
      <c r="C411" s="7"/>
      <c r="D411" s="7"/>
      <c r="E411" s="91"/>
      <c r="F411" s="91"/>
      <c r="G411" s="95">
        <f t="shared" si="21"/>
        <v>0</v>
      </c>
      <c r="H411" s="101"/>
      <c r="I411" s="94">
        <f t="shared" si="22"/>
        <v>0</v>
      </c>
      <c r="J411" s="12">
        <f t="shared" si="23"/>
        <v>31</v>
      </c>
      <c r="K411" s="13"/>
    </row>
    <row r="412" spans="1:11" x14ac:dyDescent="0.2">
      <c r="A412" s="7"/>
      <c r="B412" s="98"/>
      <c r="C412" s="7"/>
      <c r="D412" s="9"/>
      <c r="E412" s="91"/>
      <c r="F412" s="91"/>
      <c r="G412" s="95">
        <f t="shared" si="21"/>
        <v>0</v>
      </c>
      <c r="H412" s="101"/>
      <c r="I412" s="94">
        <f t="shared" si="22"/>
        <v>0</v>
      </c>
      <c r="J412" s="12">
        <f t="shared" si="23"/>
        <v>31</v>
      </c>
      <c r="K412" s="13"/>
    </row>
    <row r="413" spans="1:11" x14ac:dyDescent="0.2">
      <c r="A413" s="7"/>
      <c r="B413" s="98"/>
      <c r="C413" s="7"/>
      <c r="D413" s="9"/>
      <c r="E413" s="91"/>
      <c r="F413" s="91"/>
      <c r="G413" s="95">
        <f t="shared" si="21"/>
        <v>0</v>
      </c>
      <c r="H413" s="101"/>
      <c r="I413" s="94">
        <f t="shared" si="22"/>
        <v>0</v>
      </c>
      <c r="J413" s="12">
        <f t="shared" si="23"/>
        <v>31</v>
      </c>
      <c r="K413" s="13"/>
    </row>
    <row r="414" spans="1:11" x14ac:dyDescent="0.2">
      <c r="A414" s="7"/>
      <c r="B414" s="98"/>
      <c r="C414" s="7"/>
      <c r="D414" s="9"/>
      <c r="E414" s="91"/>
      <c r="F414" s="91"/>
      <c r="G414" s="95">
        <f t="shared" si="21"/>
        <v>0</v>
      </c>
      <c r="H414" s="101"/>
      <c r="I414" s="94">
        <f t="shared" si="22"/>
        <v>0</v>
      </c>
      <c r="J414" s="12">
        <f t="shared" si="23"/>
        <v>31</v>
      </c>
      <c r="K414" s="13"/>
    </row>
    <row r="415" spans="1:11" x14ac:dyDescent="0.2">
      <c r="A415" s="7"/>
      <c r="B415" s="98"/>
      <c r="C415" s="7"/>
      <c r="D415" s="9"/>
      <c r="E415" s="91"/>
      <c r="F415" s="91"/>
      <c r="G415" s="95">
        <f t="shared" si="21"/>
        <v>0</v>
      </c>
      <c r="H415" s="101"/>
      <c r="I415" s="94">
        <f t="shared" si="22"/>
        <v>0</v>
      </c>
      <c r="J415" s="12">
        <f t="shared" si="23"/>
        <v>31</v>
      </c>
      <c r="K415" s="13"/>
    </row>
    <row r="416" spans="1:11" x14ac:dyDescent="0.2">
      <c r="A416" s="7"/>
      <c r="B416" s="98"/>
      <c r="C416" s="7"/>
      <c r="D416" s="9"/>
      <c r="E416" s="91"/>
      <c r="F416" s="91"/>
      <c r="G416" s="95">
        <f t="shared" si="21"/>
        <v>0</v>
      </c>
      <c r="H416" s="101"/>
      <c r="I416" s="94">
        <f t="shared" si="22"/>
        <v>0</v>
      </c>
      <c r="J416" s="12">
        <f t="shared" si="23"/>
        <v>31</v>
      </c>
      <c r="K416" s="13"/>
    </row>
    <row r="417" spans="1:11" x14ac:dyDescent="0.2">
      <c r="A417" s="7"/>
      <c r="B417" s="98"/>
      <c r="C417" s="7"/>
      <c r="D417" s="7"/>
      <c r="E417" s="91"/>
      <c r="F417" s="91"/>
      <c r="G417" s="95">
        <f t="shared" si="21"/>
        <v>0</v>
      </c>
      <c r="H417" s="101"/>
      <c r="I417" s="94">
        <f t="shared" si="22"/>
        <v>0</v>
      </c>
      <c r="J417" s="12">
        <f t="shared" si="23"/>
        <v>31</v>
      </c>
      <c r="K417" s="13"/>
    </row>
    <row r="418" spans="1:11" x14ac:dyDescent="0.2">
      <c r="A418" s="9"/>
      <c r="B418" s="98"/>
      <c r="C418" s="7"/>
      <c r="D418" s="9"/>
      <c r="E418" s="91"/>
      <c r="F418" s="91"/>
      <c r="G418" s="95">
        <f t="shared" si="21"/>
        <v>0</v>
      </c>
      <c r="H418" s="101"/>
      <c r="I418" s="94">
        <f t="shared" si="22"/>
        <v>0</v>
      </c>
      <c r="J418" s="12">
        <f t="shared" si="23"/>
        <v>31</v>
      </c>
      <c r="K418" s="13"/>
    </row>
    <row r="419" spans="1:11" x14ac:dyDescent="0.2">
      <c r="A419" s="9"/>
      <c r="B419" s="98"/>
      <c r="C419" s="7"/>
      <c r="D419" s="9"/>
      <c r="E419" s="91"/>
      <c r="F419" s="91"/>
      <c r="G419" s="95">
        <f t="shared" si="21"/>
        <v>0</v>
      </c>
      <c r="H419" s="101"/>
      <c r="I419" s="94">
        <f t="shared" si="22"/>
        <v>0</v>
      </c>
      <c r="J419" s="12">
        <f t="shared" si="23"/>
        <v>31</v>
      </c>
      <c r="K419" s="13"/>
    </row>
    <row r="420" spans="1:11" x14ac:dyDescent="0.2">
      <c r="A420" s="7"/>
      <c r="B420" s="98"/>
      <c r="C420" s="7"/>
      <c r="D420" s="9"/>
      <c r="E420" s="91"/>
      <c r="F420" s="91"/>
      <c r="G420" s="95">
        <f t="shared" si="21"/>
        <v>0</v>
      </c>
      <c r="H420" s="101"/>
      <c r="I420" s="94">
        <f t="shared" si="22"/>
        <v>0</v>
      </c>
      <c r="J420" s="12">
        <f t="shared" si="23"/>
        <v>31</v>
      </c>
      <c r="K420" s="13"/>
    </row>
    <row r="421" spans="1:11" x14ac:dyDescent="0.2">
      <c r="A421" s="7"/>
      <c r="B421" s="98"/>
      <c r="C421" s="7"/>
      <c r="D421" s="9"/>
      <c r="E421" s="91"/>
      <c r="F421" s="91"/>
      <c r="G421" s="95">
        <f t="shared" si="21"/>
        <v>0</v>
      </c>
      <c r="H421" s="101"/>
      <c r="I421" s="94">
        <f t="shared" si="22"/>
        <v>0</v>
      </c>
      <c r="J421" s="12">
        <f t="shared" si="23"/>
        <v>31</v>
      </c>
      <c r="K421" s="13"/>
    </row>
    <row r="422" spans="1:11" x14ac:dyDescent="0.2">
      <c r="A422" s="7"/>
      <c r="B422" s="98"/>
      <c r="C422" s="7"/>
      <c r="D422" s="7"/>
      <c r="E422" s="91"/>
      <c r="F422" s="91"/>
      <c r="G422" s="95">
        <f t="shared" si="21"/>
        <v>0</v>
      </c>
      <c r="H422" s="101"/>
      <c r="I422" s="94">
        <f t="shared" si="22"/>
        <v>0</v>
      </c>
      <c r="J422" s="12">
        <f t="shared" si="23"/>
        <v>31</v>
      </c>
      <c r="K422" s="13"/>
    </row>
    <row r="423" spans="1:11" x14ac:dyDescent="0.2">
      <c r="A423" s="7"/>
      <c r="B423" s="98"/>
      <c r="C423" s="7"/>
      <c r="D423" s="9"/>
      <c r="E423" s="91"/>
      <c r="F423" s="91"/>
      <c r="G423" s="95">
        <f t="shared" si="21"/>
        <v>0</v>
      </c>
      <c r="H423" s="101"/>
      <c r="I423" s="94">
        <f t="shared" si="22"/>
        <v>0</v>
      </c>
      <c r="J423" s="12">
        <f t="shared" si="23"/>
        <v>31</v>
      </c>
      <c r="K423" s="13"/>
    </row>
    <row r="424" spans="1:11" x14ac:dyDescent="0.2">
      <c r="A424" s="7"/>
      <c r="B424" s="98"/>
      <c r="C424" s="7"/>
      <c r="D424" s="9"/>
      <c r="E424" s="91"/>
      <c r="F424" s="91"/>
      <c r="G424" s="95">
        <f t="shared" si="21"/>
        <v>0</v>
      </c>
      <c r="H424" s="101"/>
      <c r="I424" s="94">
        <f t="shared" si="22"/>
        <v>0</v>
      </c>
      <c r="J424" s="12">
        <f t="shared" si="23"/>
        <v>31</v>
      </c>
      <c r="K424" s="13"/>
    </row>
    <row r="425" spans="1:11" x14ac:dyDescent="0.2">
      <c r="A425" s="7"/>
      <c r="B425" s="98"/>
      <c r="C425" s="7"/>
      <c r="D425" s="9"/>
      <c r="E425" s="91"/>
      <c r="F425" s="91"/>
      <c r="G425" s="95">
        <f t="shared" si="21"/>
        <v>0</v>
      </c>
      <c r="H425" s="101"/>
      <c r="I425" s="94">
        <f t="shared" si="22"/>
        <v>0</v>
      </c>
      <c r="J425" s="12">
        <f t="shared" si="23"/>
        <v>31</v>
      </c>
      <c r="K425" s="13"/>
    </row>
    <row r="426" spans="1:11" x14ac:dyDescent="0.2">
      <c r="A426" s="7"/>
      <c r="B426" s="98"/>
      <c r="C426" s="7"/>
      <c r="D426" s="9"/>
      <c r="E426" s="91"/>
      <c r="F426" s="91"/>
      <c r="G426" s="95">
        <f t="shared" si="21"/>
        <v>0</v>
      </c>
      <c r="H426" s="101"/>
      <c r="I426" s="94">
        <f t="shared" si="22"/>
        <v>0</v>
      </c>
      <c r="J426" s="12">
        <f t="shared" si="23"/>
        <v>31</v>
      </c>
      <c r="K426" s="13"/>
    </row>
    <row r="427" spans="1:11" x14ac:dyDescent="0.2">
      <c r="A427" s="7"/>
      <c r="B427" s="98"/>
      <c r="C427" s="7"/>
      <c r="D427" s="9"/>
      <c r="E427" s="91"/>
      <c r="F427" s="91"/>
      <c r="G427" s="95">
        <f t="shared" si="21"/>
        <v>0</v>
      </c>
      <c r="H427" s="101"/>
      <c r="I427" s="94">
        <f t="shared" si="22"/>
        <v>0</v>
      </c>
      <c r="J427" s="12">
        <f t="shared" si="23"/>
        <v>31</v>
      </c>
      <c r="K427" s="13"/>
    </row>
    <row r="428" spans="1:11" x14ac:dyDescent="0.2">
      <c r="A428" s="7"/>
      <c r="B428" s="98"/>
      <c r="C428" s="7"/>
      <c r="D428" s="9"/>
      <c r="E428" s="91"/>
      <c r="F428" s="91"/>
      <c r="G428" s="95">
        <f t="shared" si="21"/>
        <v>0</v>
      </c>
      <c r="H428" s="101"/>
      <c r="I428" s="94">
        <f t="shared" si="22"/>
        <v>0</v>
      </c>
      <c r="J428" s="12">
        <f t="shared" si="23"/>
        <v>31</v>
      </c>
      <c r="K428" s="13"/>
    </row>
    <row r="429" spans="1:11" x14ac:dyDescent="0.2">
      <c r="A429" s="7"/>
      <c r="B429" s="98"/>
      <c r="C429" s="7"/>
      <c r="D429" s="9"/>
      <c r="E429" s="91"/>
      <c r="F429" s="91"/>
      <c r="G429" s="95">
        <f t="shared" si="21"/>
        <v>0</v>
      </c>
      <c r="H429" s="101"/>
      <c r="I429" s="94">
        <f t="shared" si="22"/>
        <v>0</v>
      </c>
      <c r="J429" s="12">
        <f t="shared" si="23"/>
        <v>31</v>
      </c>
      <c r="K429" s="13"/>
    </row>
    <row r="430" spans="1:11" x14ac:dyDescent="0.2">
      <c r="A430" s="7"/>
      <c r="B430" s="98"/>
      <c r="C430" s="7"/>
      <c r="D430" s="9"/>
      <c r="E430" s="91"/>
      <c r="F430" s="91"/>
      <c r="G430" s="95">
        <f t="shared" si="21"/>
        <v>0</v>
      </c>
      <c r="H430" s="101"/>
      <c r="I430" s="94">
        <f t="shared" si="22"/>
        <v>0</v>
      </c>
      <c r="J430" s="12">
        <f t="shared" si="23"/>
        <v>31</v>
      </c>
      <c r="K430" s="13"/>
    </row>
    <row r="431" spans="1:11" x14ac:dyDescent="0.2">
      <c r="A431" s="7"/>
      <c r="B431" s="98"/>
      <c r="C431" s="7"/>
      <c r="D431" s="9"/>
      <c r="E431" s="91"/>
      <c r="F431" s="91"/>
      <c r="G431" s="95">
        <f t="shared" si="21"/>
        <v>0</v>
      </c>
      <c r="H431" s="101"/>
      <c r="I431" s="94">
        <f t="shared" si="22"/>
        <v>0</v>
      </c>
      <c r="J431" s="12">
        <f t="shared" si="23"/>
        <v>31</v>
      </c>
      <c r="K431" s="13"/>
    </row>
    <row r="432" spans="1:11" x14ac:dyDescent="0.2">
      <c r="A432" s="7"/>
      <c r="B432" s="98"/>
      <c r="C432" s="7"/>
      <c r="D432" s="9"/>
      <c r="E432" s="91"/>
      <c r="F432" s="91"/>
      <c r="G432" s="95">
        <f t="shared" si="21"/>
        <v>0</v>
      </c>
      <c r="H432" s="101"/>
      <c r="I432" s="94">
        <f t="shared" si="22"/>
        <v>0</v>
      </c>
      <c r="J432" s="12">
        <f t="shared" si="23"/>
        <v>31</v>
      </c>
      <c r="K432" s="13"/>
    </row>
    <row r="433" spans="1:11" x14ac:dyDescent="0.2">
      <c r="A433" s="7"/>
      <c r="B433" s="98"/>
      <c r="C433" s="7"/>
      <c r="D433" s="9"/>
      <c r="E433" s="91"/>
      <c r="F433" s="91"/>
      <c r="G433" s="95">
        <f t="shared" si="21"/>
        <v>0</v>
      </c>
      <c r="H433" s="101"/>
      <c r="I433" s="94">
        <f t="shared" si="22"/>
        <v>0</v>
      </c>
      <c r="J433" s="12">
        <f t="shared" si="23"/>
        <v>31</v>
      </c>
      <c r="K433" s="13"/>
    </row>
    <row r="434" spans="1:11" x14ac:dyDescent="0.2">
      <c r="A434" s="7"/>
      <c r="B434" s="98"/>
      <c r="C434" s="7"/>
      <c r="D434" s="9"/>
      <c r="E434" s="91"/>
      <c r="F434" s="91"/>
      <c r="G434" s="95">
        <f t="shared" si="21"/>
        <v>0</v>
      </c>
      <c r="H434" s="101"/>
      <c r="I434" s="94">
        <f t="shared" si="22"/>
        <v>0</v>
      </c>
      <c r="J434" s="12">
        <f t="shared" si="23"/>
        <v>31</v>
      </c>
      <c r="K434" s="13"/>
    </row>
    <row r="435" spans="1:11" x14ac:dyDescent="0.2">
      <c r="A435" s="7"/>
      <c r="B435" s="98"/>
      <c r="C435" s="7"/>
      <c r="D435" s="7"/>
      <c r="E435" s="91"/>
      <c r="F435" s="91"/>
      <c r="G435" s="95">
        <f t="shared" si="21"/>
        <v>0</v>
      </c>
      <c r="H435" s="101"/>
      <c r="I435" s="94">
        <f t="shared" si="22"/>
        <v>0</v>
      </c>
      <c r="J435" s="12">
        <f t="shared" si="23"/>
        <v>31</v>
      </c>
      <c r="K435" s="13"/>
    </row>
    <row r="436" spans="1:11" x14ac:dyDescent="0.2">
      <c r="A436" s="9"/>
      <c r="B436" s="98"/>
      <c r="C436" s="7"/>
      <c r="D436" s="9"/>
      <c r="E436" s="91"/>
      <c r="F436" s="91"/>
      <c r="G436" s="95">
        <f t="shared" si="21"/>
        <v>0</v>
      </c>
      <c r="H436" s="101"/>
      <c r="I436" s="94">
        <f t="shared" si="22"/>
        <v>0</v>
      </c>
      <c r="J436" s="12">
        <f t="shared" si="23"/>
        <v>31</v>
      </c>
      <c r="K436" s="13"/>
    </row>
    <row r="437" spans="1:11" x14ac:dyDescent="0.2">
      <c r="A437" s="7"/>
      <c r="B437" s="98"/>
      <c r="C437" s="7"/>
      <c r="D437" s="7"/>
      <c r="E437" s="91"/>
      <c r="F437" s="91"/>
      <c r="G437" s="95">
        <f t="shared" si="21"/>
        <v>0</v>
      </c>
      <c r="H437" s="101"/>
      <c r="I437" s="94">
        <f t="shared" si="22"/>
        <v>0</v>
      </c>
      <c r="J437" s="12">
        <f t="shared" si="23"/>
        <v>31</v>
      </c>
      <c r="K437" s="13"/>
    </row>
    <row r="438" spans="1:11" x14ac:dyDescent="0.2">
      <c r="A438" s="7"/>
      <c r="B438" s="98"/>
      <c r="C438" s="9"/>
      <c r="D438" s="9"/>
      <c r="E438" s="91"/>
      <c r="F438" s="91"/>
      <c r="G438" s="95">
        <f t="shared" si="21"/>
        <v>0</v>
      </c>
      <c r="H438" s="101"/>
      <c r="I438" s="94">
        <f t="shared" si="22"/>
        <v>0</v>
      </c>
      <c r="J438" s="12">
        <f t="shared" si="23"/>
        <v>31</v>
      </c>
      <c r="K438" s="13"/>
    </row>
    <row r="439" spans="1:11" x14ac:dyDescent="0.2">
      <c r="A439" s="9"/>
      <c r="B439" s="98"/>
      <c r="C439" s="9"/>
      <c r="D439" s="9"/>
      <c r="E439" s="91"/>
      <c r="F439" s="91"/>
      <c r="G439" s="95">
        <f t="shared" si="21"/>
        <v>0</v>
      </c>
      <c r="H439" s="101"/>
      <c r="I439" s="94">
        <f t="shared" si="22"/>
        <v>0</v>
      </c>
      <c r="J439" s="12">
        <f t="shared" si="23"/>
        <v>31</v>
      </c>
      <c r="K439" s="13"/>
    </row>
    <row r="440" spans="1:11" x14ac:dyDescent="0.2">
      <c r="A440" s="7"/>
      <c r="B440" s="98"/>
      <c r="C440" s="9"/>
      <c r="D440" s="9"/>
      <c r="E440" s="91"/>
      <c r="F440" s="91"/>
      <c r="G440" s="95">
        <f t="shared" si="21"/>
        <v>0</v>
      </c>
      <c r="H440" s="101"/>
      <c r="I440" s="94">
        <f t="shared" si="22"/>
        <v>0</v>
      </c>
      <c r="J440" s="12">
        <f t="shared" si="23"/>
        <v>31</v>
      </c>
      <c r="K440" s="13"/>
    </row>
    <row r="441" spans="1:11" x14ac:dyDescent="0.2">
      <c r="A441" s="7"/>
      <c r="B441" s="98"/>
      <c r="C441" s="9"/>
      <c r="D441" s="9"/>
      <c r="E441" s="91"/>
      <c r="F441" s="91"/>
      <c r="G441" s="95">
        <f t="shared" si="21"/>
        <v>0</v>
      </c>
      <c r="H441" s="101"/>
      <c r="I441" s="94">
        <f t="shared" si="22"/>
        <v>0</v>
      </c>
      <c r="J441" s="12">
        <f t="shared" si="23"/>
        <v>31</v>
      </c>
      <c r="K441" s="13"/>
    </row>
    <row r="442" spans="1:11" x14ac:dyDescent="0.2">
      <c r="A442" s="7"/>
      <c r="B442" s="98"/>
      <c r="C442" s="7"/>
      <c r="D442" s="7"/>
      <c r="E442" s="91"/>
      <c r="F442" s="91"/>
      <c r="G442" s="95">
        <f t="shared" si="21"/>
        <v>0</v>
      </c>
      <c r="H442" s="101"/>
      <c r="I442" s="94">
        <f t="shared" si="22"/>
        <v>0</v>
      </c>
      <c r="J442" s="12">
        <f t="shared" si="23"/>
        <v>31</v>
      </c>
      <c r="K442" s="13"/>
    </row>
    <row r="443" spans="1:11" x14ac:dyDescent="0.2">
      <c r="A443" s="9"/>
      <c r="B443" s="98"/>
      <c r="C443" s="9"/>
      <c r="D443" s="9"/>
      <c r="E443" s="91"/>
      <c r="F443" s="91"/>
      <c r="G443" s="95">
        <f t="shared" si="21"/>
        <v>0</v>
      </c>
      <c r="H443" s="101"/>
      <c r="I443" s="94">
        <f t="shared" si="22"/>
        <v>0</v>
      </c>
      <c r="J443" s="12">
        <f t="shared" si="23"/>
        <v>31</v>
      </c>
      <c r="K443" s="13"/>
    </row>
    <row r="444" spans="1:11" x14ac:dyDescent="0.2">
      <c r="A444" s="9"/>
      <c r="B444" s="98"/>
      <c r="C444" s="9"/>
      <c r="D444" s="9"/>
      <c r="E444" s="91"/>
      <c r="F444" s="91"/>
      <c r="G444" s="95">
        <f t="shared" si="21"/>
        <v>0</v>
      </c>
      <c r="H444" s="101"/>
      <c r="I444" s="94">
        <f t="shared" si="22"/>
        <v>0</v>
      </c>
      <c r="J444" s="12">
        <f t="shared" si="23"/>
        <v>31</v>
      </c>
      <c r="K444" s="13"/>
    </row>
    <row r="445" spans="1:11" x14ac:dyDescent="0.2">
      <c r="A445" s="7"/>
      <c r="B445" s="98"/>
      <c r="C445" s="9"/>
      <c r="D445" s="9"/>
      <c r="E445" s="91"/>
      <c r="F445" s="91"/>
      <c r="G445" s="95">
        <f t="shared" si="21"/>
        <v>0</v>
      </c>
      <c r="H445" s="101"/>
      <c r="I445" s="94">
        <f t="shared" si="22"/>
        <v>0</v>
      </c>
      <c r="J445" s="12">
        <f t="shared" si="23"/>
        <v>31</v>
      </c>
      <c r="K445" s="13"/>
    </row>
    <row r="446" spans="1:11" x14ac:dyDescent="0.2">
      <c r="A446" s="7"/>
      <c r="B446" s="98"/>
      <c r="C446" s="9"/>
      <c r="D446" s="9"/>
      <c r="E446" s="91"/>
      <c r="F446" s="91"/>
      <c r="G446" s="95">
        <f t="shared" si="21"/>
        <v>0</v>
      </c>
      <c r="H446" s="101"/>
      <c r="I446" s="94">
        <f t="shared" si="22"/>
        <v>0</v>
      </c>
      <c r="J446" s="12">
        <f t="shared" si="23"/>
        <v>31</v>
      </c>
      <c r="K446" s="13"/>
    </row>
    <row r="447" spans="1:11" x14ac:dyDescent="0.2">
      <c r="A447" s="7"/>
      <c r="B447" s="98"/>
      <c r="C447" s="9"/>
      <c r="D447" s="9"/>
      <c r="E447" s="91"/>
      <c r="F447" s="91"/>
      <c r="G447" s="95">
        <f t="shared" si="21"/>
        <v>0</v>
      </c>
      <c r="H447" s="101"/>
      <c r="I447" s="94">
        <f t="shared" si="22"/>
        <v>0</v>
      </c>
      <c r="J447" s="12">
        <f t="shared" si="23"/>
        <v>31</v>
      </c>
      <c r="K447" s="13"/>
    </row>
    <row r="448" spans="1:11" x14ac:dyDescent="0.2">
      <c r="A448" s="7"/>
      <c r="B448" s="98"/>
      <c r="C448" s="7"/>
      <c r="D448" s="7"/>
      <c r="E448" s="91"/>
      <c r="F448" s="91"/>
      <c r="G448" s="95">
        <f t="shared" si="21"/>
        <v>0</v>
      </c>
      <c r="H448" s="101"/>
      <c r="I448" s="94">
        <f t="shared" si="22"/>
        <v>0</v>
      </c>
      <c r="J448" s="12">
        <f t="shared" si="23"/>
        <v>31</v>
      </c>
      <c r="K448" s="13"/>
    </row>
    <row r="449" spans="1:11" x14ac:dyDescent="0.2">
      <c r="A449" s="7"/>
      <c r="B449" s="98"/>
      <c r="C449" s="9"/>
      <c r="D449" s="9"/>
      <c r="E449" s="91"/>
      <c r="F449" s="91"/>
      <c r="G449" s="95">
        <f t="shared" si="21"/>
        <v>0</v>
      </c>
      <c r="H449" s="101"/>
      <c r="I449" s="94">
        <f t="shared" si="22"/>
        <v>0</v>
      </c>
      <c r="J449" s="12">
        <f t="shared" si="23"/>
        <v>31</v>
      </c>
      <c r="K449" s="13"/>
    </row>
    <row r="450" spans="1:11" x14ac:dyDescent="0.2">
      <c r="A450" s="9"/>
      <c r="B450" s="98"/>
      <c r="C450" s="9"/>
      <c r="D450" s="9"/>
      <c r="E450" s="91"/>
      <c r="F450" s="91"/>
      <c r="G450" s="95">
        <f t="shared" si="21"/>
        <v>0</v>
      </c>
      <c r="H450" s="101"/>
      <c r="I450" s="94">
        <f t="shared" si="22"/>
        <v>0</v>
      </c>
      <c r="J450" s="12">
        <f t="shared" si="23"/>
        <v>31</v>
      </c>
      <c r="K450" s="13"/>
    </row>
    <row r="451" spans="1:11" x14ac:dyDescent="0.2">
      <c r="A451" s="7"/>
      <c r="B451" s="98"/>
      <c r="C451" s="7"/>
      <c r="D451" s="7"/>
      <c r="E451" s="91"/>
      <c r="F451" s="91"/>
      <c r="G451" s="95">
        <f t="shared" si="21"/>
        <v>0</v>
      </c>
      <c r="H451" s="101"/>
      <c r="I451" s="94">
        <f t="shared" si="22"/>
        <v>0</v>
      </c>
      <c r="J451" s="12">
        <f t="shared" si="23"/>
        <v>31</v>
      </c>
      <c r="K451" s="13"/>
    </row>
    <row r="452" spans="1:11" x14ac:dyDescent="0.2">
      <c r="A452" s="7"/>
      <c r="B452" s="98"/>
      <c r="C452" s="9"/>
      <c r="D452" s="9"/>
      <c r="E452" s="91"/>
      <c r="F452" s="91"/>
      <c r="G452" s="95">
        <f t="shared" si="21"/>
        <v>0</v>
      </c>
      <c r="H452" s="101"/>
      <c r="I452" s="94">
        <f t="shared" si="22"/>
        <v>0</v>
      </c>
      <c r="J452" s="12">
        <f t="shared" si="23"/>
        <v>31</v>
      </c>
      <c r="K452" s="13"/>
    </row>
    <row r="453" spans="1:11" x14ac:dyDescent="0.2">
      <c r="A453" s="9"/>
      <c r="B453" s="98"/>
      <c r="C453" s="9"/>
      <c r="D453" s="9"/>
      <c r="E453" s="91"/>
      <c r="F453" s="91"/>
      <c r="G453" s="95">
        <f t="shared" si="21"/>
        <v>0</v>
      </c>
      <c r="H453" s="101"/>
      <c r="I453" s="94">
        <f t="shared" si="22"/>
        <v>0</v>
      </c>
      <c r="J453" s="12">
        <f t="shared" si="23"/>
        <v>31</v>
      </c>
      <c r="K453" s="13"/>
    </row>
    <row r="454" spans="1:11" x14ac:dyDescent="0.2">
      <c r="A454" s="9"/>
      <c r="B454" s="98"/>
      <c r="C454" s="9"/>
      <c r="D454" s="9"/>
      <c r="E454" s="91"/>
      <c r="F454" s="91"/>
      <c r="G454" s="95">
        <f t="shared" si="21"/>
        <v>0</v>
      </c>
      <c r="H454" s="101"/>
      <c r="I454" s="94">
        <f t="shared" si="22"/>
        <v>0</v>
      </c>
      <c r="J454" s="12">
        <f t="shared" si="23"/>
        <v>31</v>
      </c>
      <c r="K454" s="13"/>
    </row>
    <row r="455" spans="1:11" x14ac:dyDescent="0.2">
      <c r="A455" s="7"/>
      <c r="B455" s="98"/>
      <c r="C455" s="7"/>
      <c r="D455" s="7"/>
      <c r="E455" s="91"/>
      <c r="F455" s="91"/>
      <c r="G455" s="95">
        <f t="shared" si="21"/>
        <v>0</v>
      </c>
      <c r="H455" s="101"/>
      <c r="I455" s="94">
        <f t="shared" si="22"/>
        <v>0</v>
      </c>
      <c r="J455" s="12">
        <f t="shared" si="23"/>
        <v>31</v>
      </c>
      <c r="K455" s="13"/>
    </row>
    <row r="456" spans="1:11" x14ac:dyDescent="0.2">
      <c r="A456" s="7"/>
      <c r="B456" s="98"/>
      <c r="C456" s="9"/>
      <c r="D456" s="9"/>
      <c r="E456" s="91"/>
      <c r="F456" s="91"/>
      <c r="G456" s="95">
        <f t="shared" si="21"/>
        <v>0</v>
      </c>
      <c r="H456" s="101"/>
      <c r="I456" s="94">
        <f t="shared" si="22"/>
        <v>0</v>
      </c>
      <c r="J456" s="12">
        <f t="shared" si="23"/>
        <v>31</v>
      </c>
      <c r="K456" s="13"/>
    </row>
    <row r="457" spans="1:11" x14ac:dyDescent="0.2">
      <c r="A457" s="7"/>
      <c r="B457" s="98"/>
      <c r="C457" s="7"/>
      <c r="D457" s="7"/>
      <c r="E457" s="91"/>
      <c r="F457" s="91"/>
      <c r="G457" s="95">
        <f t="shared" si="21"/>
        <v>0</v>
      </c>
      <c r="H457" s="101"/>
      <c r="I457" s="94">
        <f t="shared" si="22"/>
        <v>0</v>
      </c>
      <c r="J457" s="12">
        <f t="shared" si="23"/>
        <v>31</v>
      </c>
      <c r="K457" s="13"/>
    </row>
    <row r="458" spans="1:11" x14ac:dyDescent="0.2">
      <c r="A458" s="7"/>
      <c r="B458" s="98"/>
      <c r="C458" s="7"/>
      <c r="D458" s="7"/>
      <c r="E458" s="91"/>
      <c r="F458" s="91"/>
      <c r="G458" s="95">
        <f t="shared" si="21"/>
        <v>0</v>
      </c>
      <c r="H458" s="101"/>
      <c r="I458" s="94">
        <f t="shared" si="22"/>
        <v>0</v>
      </c>
      <c r="J458" s="12">
        <f t="shared" si="23"/>
        <v>31</v>
      </c>
      <c r="K458" s="13"/>
    </row>
    <row r="459" spans="1:11" x14ac:dyDescent="0.2">
      <c r="A459" s="7"/>
      <c r="B459" s="98"/>
      <c r="C459" s="7"/>
      <c r="D459" s="7"/>
      <c r="E459" s="91"/>
      <c r="F459" s="91"/>
      <c r="G459" s="95">
        <f t="shared" si="21"/>
        <v>0</v>
      </c>
      <c r="H459" s="101"/>
      <c r="I459" s="94">
        <f t="shared" si="22"/>
        <v>0</v>
      </c>
      <c r="J459" s="12">
        <f t="shared" si="23"/>
        <v>31</v>
      </c>
      <c r="K459" s="13"/>
    </row>
    <row r="460" spans="1:11" x14ac:dyDescent="0.2">
      <c r="A460" s="7"/>
      <c r="B460" s="98"/>
      <c r="C460" s="7"/>
      <c r="D460" s="7"/>
      <c r="E460" s="91"/>
      <c r="F460" s="91"/>
      <c r="G460" s="95">
        <f t="shared" si="21"/>
        <v>0</v>
      </c>
      <c r="H460" s="101"/>
      <c r="I460" s="94">
        <f t="shared" si="22"/>
        <v>0</v>
      </c>
      <c r="J460" s="12">
        <f t="shared" si="23"/>
        <v>31</v>
      </c>
      <c r="K460" s="13"/>
    </row>
    <row r="461" spans="1:11" x14ac:dyDescent="0.2">
      <c r="A461" s="7"/>
      <c r="B461" s="98"/>
      <c r="C461" s="7"/>
      <c r="D461" s="7"/>
      <c r="E461" s="91"/>
      <c r="F461" s="91"/>
      <c r="G461" s="95">
        <f t="shared" si="21"/>
        <v>0</v>
      </c>
      <c r="H461" s="101"/>
      <c r="I461" s="94">
        <f t="shared" si="22"/>
        <v>0</v>
      </c>
      <c r="J461" s="12">
        <f t="shared" si="23"/>
        <v>31</v>
      </c>
      <c r="K461" s="13"/>
    </row>
    <row r="462" spans="1:11" x14ac:dyDescent="0.2">
      <c r="A462" s="7"/>
      <c r="B462" s="98"/>
      <c r="C462" s="7"/>
      <c r="D462" s="7"/>
      <c r="E462" s="91"/>
      <c r="F462" s="91"/>
      <c r="G462" s="95">
        <f t="shared" si="21"/>
        <v>0</v>
      </c>
      <c r="H462" s="101"/>
      <c r="I462" s="94">
        <f t="shared" si="22"/>
        <v>0</v>
      </c>
      <c r="J462" s="12">
        <f t="shared" si="23"/>
        <v>31</v>
      </c>
      <c r="K462" s="13"/>
    </row>
    <row r="463" spans="1:11" x14ac:dyDescent="0.2">
      <c r="A463" s="7"/>
      <c r="B463" s="98"/>
      <c r="C463" s="7"/>
      <c r="D463" s="7"/>
      <c r="E463" s="91"/>
      <c r="F463" s="91"/>
      <c r="G463" s="95">
        <f t="shared" si="21"/>
        <v>0</v>
      </c>
      <c r="H463" s="101"/>
      <c r="I463" s="94">
        <f t="shared" si="22"/>
        <v>0</v>
      </c>
      <c r="J463" s="12">
        <f t="shared" si="23"/>
        <v>31</v>
      </c>
      <c r="K463" s="13"/>
    </row>
    <row r="464" spans="1:11" x14ac:dyDescent="0.2">
      <c r="A464" s="7"/>
      <c r="B464" s="98"/>
      <c r="C464" s="7"/>
      <c r="D464" s="7"/>
      <c r="E464" s="91"/>
      <c r="F464" s="91"/>
      <c r="G464" s="95">
        <f t="shared" ref="G464:G527" si="24">G465+F464-E464</f>
        <v>0</v>
      </c>
      <c r="H464" s="101"/>
      <c r="I464" s="94">
        <f t="shared" ref="I464:I527" si="25">-E464+F464</f>
        <v>0</v>
      </c>
      <c r="J464" s="12">
        <f t="shared" ref="J464:J527" si="26">EOMONTH(B464,0)</f>
        <v>31</v>
      </c>
      <c r="K464" s="13"/>
    </row>
    <row r="465" spans="1:11" x14ac:dyDescent="0.2">
      <c r="A465" s="7"/>
      <c r="B465" s="98"/>
      <c r="C465" s="7"/>
      <c r="D465" s="7"/>
      <c r="E465" s="91"/>
      <c r="F465" s="91"/>
      <c r="G465" s="95">
        <f t="shared" si="24"/>
        <v>0</v>
      </c>
      <c r="H465" s="101"/>
      <c r="I465" s="94">
        <f t="shared" si="25"/>
        <v>0</v>
      </c>
      <c r="J465" s="12">
        <f t="shared" si="26"/>
        <v>31</v>
      </c>
      <c r="K465" s="13"/>
    </row>
    <row r="466" spans="1:11" x14ac:dyDescent="0.2">
      <c r="A466" s="7"/>
      <c r="B466" s="98"/>
      <c r="C466" s="7"/>
      <c r="D466" s="7"/>
      <c r="E466" s="91"/>
      <c r="F466" s="91"/>
      <c r="G466" s="95">
        <f t="shared" si="24"/>
        <v>0</v>
      </c>
      <c r="H466" s="101"/>
      <c r="I466" s="94">
        <f t="shared" si="25"/>
        <v>0</v>
      </c>
      <c r="J466" s="12">
        <f t="shared" si="26"/>
        <v>31</v>
      </c>
      <c r="K466" s="13"/>
    </row>
    <row r="467" spans="1:11" x14ac:dyDescent="0.2">
      <c r="A467" s="7"/>
      <c r="B467" s="98"/>
      <c r="C467" s="7"/>
      <c r="D467" s="7"/>
      <c r="E467" s="91"/>
      <c r="F467" s="91"/>
      <c r="G467" s="95">
        <f t="shared" si="24"/>
        <v>0</v>
      </c>
      <c r="H467" s="101"/>
      <c r="I467" s="94">
        <f t="shared" si="25"/>
        <v>0</v>
      </c>
      <c r="J467" s="12">
        <f t="shared" si="26"/>
        <v>31</v>
      </c>
      <c r="K467" s="13"/>
    </row>
    <row r="468" spans="1:11" x14ac:dyDescent="0.2">
      <c r="A468" s="7"/>
      <c r="B468" s="98"/>
      <c r="C468" s="7"/>
      <c r="D468" s="7"/>
      <c r="E468" s="91"/>
      <c r="F468" s="91"/>
      <c r="G468" s="95">
        <f t="shared" si="24"/>
        <v>0</v>
      </c>
      <c r="H468" s="101"/>
      <c r="I468" s="94">
        <f t="shared" si="25"/>
        <v>0</v>
      </c>
      <c r="J468" s="12">
        <f t="shared" si="26"/>
        <v>31</v>
      </c>
      <c r="K468" s="13"/>
    </row>
    <row r="469" spans="1:11" x14ac:dyDescent="0.2">
      <c r="A469" s="7"/>
      <c r="B469" s="98"/>
      <c r="C469" s="7"/>
      <c r="D469" s="7"/>
      <c r="E469" s="91"/>
      <c r="F469" s="91"/>
      <c r="G469" s="95">
        <f t="shared" si="24"/>
        <v>0</v>
      </c>
      <c r="H469" s="99"/>
      <c r="I469" s="94">
        <f t="shared" si="25"/>
        <v>0</v>
      </c>
      <c r="J469" s="12">
        <f t="shared" si="26"/>
        <v>31</v>
      </c>
      <c r="K469" s="13"/>
    </row>
    <row r="470" spans="1:11" x14ac:dyDescent="0.2">
      <c r="A470" s="9"/>
      <c r="B470" s="98"/>
      <c r="C470" s="9"/>
      <c r="D470" s="9"/>
      <c r="E470" s="91"/>
      <c r="F470" s="91"/>
      <c r="G470" s="95">
        <f t="shared" si="24"/>
        <v>0</v>
      </c>
      <c r="H470" s="101"/>
      <c r="I470" s="94">
        <f t="shared" si="25"/>
        <v>0</v>
      </c>
      <c r="J470" s="12">
        <f t="shared" si="26"/>
        <v>31</v>
      </c>
      <c r="K470" s="13"/>
    </row>
    <row r="471" spans="1:11" x14ac:dyDescent="0.2">
      <c r="A471" s="7"/>
      <c r="B471" s="98"/>
      <c r="C471" s="7"/>
      <c r="D471" s="7"/>
      <c r="E471" s="91"/>
      <c r="F471" s="91"/>
      <c r="G471" s="95">
        <f t="shared" si="24"/>
        <v>0</v>
      </c>
      <c r="H471" s="99"/>
      <c r="I471" s="94">
        <f t="shared" si="25"/>
        <v>0</v>
      </c>
      <c r="J471" s="12">
        <f t="shared" si="26"/>
        <v>31</v>
      </c>
      <c r="K471" s="13"/>
    </row>
    <row r="472" spans="1:11" x14ac:dyDescent="0.2">
      <c r="A472" s="7"/>
      <c r="B472" s="98"/>
      <c r="C472" s="7"/>
      <c r="D472" s="7"/>
      <c r="E472" s="91"/>
      <c r="F472" s="91"/>
      <c r="G472" s="95">
        <f t="shared" si="24"/>
        <v>0</v>
      </c>
      <c r="H472" s="99"/>
      <c r="I472" s="94">
        <f t="shared" si="25"/>
        <v>0</v>
      </c>
      <c r="J472" s="12">
        <f t="shared" si="26"/>
        <v>31</v>
      </c>
      <c r="K472" s="13"/>
    </row>
    <row r="473" spans="1:11" x14ac:dyDescent="0.2">
      <c r="A473" s="7"/>
      <c r="B473" s="98"/>
      <c r="C473" s="7"/>
      <c r="D473" s="7"/>
      <c r="E473" s="91"/>
      <c r="F473" s="91"/>
      <c r="G473" s="95">
        <f t="shared" si="24"/>
        <v>0</v>
      </c>
      <c r="H473" s="99"/>
      <c r="I473" s="94">
        <f t="shared" si="25"/>
        <v>0</v>
      </c>
      <c r="J473" s="12">
        <f t="shared" si="26"/>
        <v>31</v>
      </c>
      <c r="K473" s="13"/>
    </row>
    <row r="474" spans="1:11" x14ac:dyDescent="0.2">
      <c r="A474" s="9"/>
      <c r="B474" s="98"/>
      <c r="C474" s="9"/>
      <c r="D474" s="9"/>
      <c r="E474" s="91"/>
      <c r="F474" s="91"/>
      <c r="G474" s="95">
        <f t="shared" si="24"/>
        <v>0</v>
      </c>
      <c r="H474" s="101"/>
      <c r="I474" s="94">
        <f t="shared" si="25"/>
        <v>0</v>
      </c>
      <c r="J474" s="12">
        <f t="shared" si="26"/>
        <v>31</v>
      </c>
      <c r="K474" s="13"/>
    </row>
    <row r="475" spans="1:11" x14ac:dyDescent="0.2">
      <c r="A475" s="7"/>
      <c r="B475" s="98"/>
      <c r="C475" s="7"/>
      <c r="D475" s="7"/>
      <c r="E475" s="91"/>
      <c r="F475" s="91"/>
      <c r="G475" s="95">
        <f t="shared" si="24"/>
        <v>0</v>
      </c>
      <c r="H475" s="99"/>
      <c r="I475" s="94">
        <f t="shared" si="25"/>
        <v>0</v>
      </c>
      <c r="J475" s="12">
        <f t="shared" si="26"/>
        <v>31</v>
      </c>
      <c r="K475" s="13"/>
    </row>
    <row r="476" spans="1:11" x14ac:dyDescent="0.2">
      <c r="A476" s="7"/>
      <c r="B476" s="98"/>
      <c r="C476" s="7"/>
      <c r="D476" s="7"/>
      <c r="E476" s="91"/>
      <c r="F476" s="91"/>
      <c r="G476" s="95">
        <f t="shared" si="24"/>
        <v>0</v>
      </c>
      <c r="H476" s="99"/>
      <c r="I476" s="94">
        <f t="shared" si="25"/>
        <v>0</v>
      </c>
      <c r="J476" s="12">
        <f t="shared" si="26"/>
        <v>31</v>
      </c>
      <c r="K476" s="13"/>
    </row>
    <row r="477" spans="1:11" x14ac:dyDescent="0.2">
      <c r="A477" s="7"/>
      <c r="B477" s="98"/>
      <c r="C477" s="7"/>
      <c r="D477" s="7"/>
      <c r="E477" s="91"/>
      <c r="F477" s="91"/>
      <c r="G477" s="95">
        <f t="shared" si="24"/>
        <v>0</v>
      </c>
      <c r="H477" s="99"/>
      <c r="I477" s="94">
        <f t="shared" si="25"/>
        <v>0</v>
      </c>
      <c r="J477" s="12">
        <f t="shared" si="26"/>
        <v>31</v>
      </c>
      <c r="K477" s="13"/>
    </row>
    <row r="478" spans="1:11" x14ac:dyDescent="0.2">
      <c r="A478" s="7"/>
      <c r="B478" s="98"/>
      <c r="C478" s="7"/>
      <c r="D478" s="7"/>
      <c r="E478" s="91"/>
      <c r="F478" s="91"/>
      <c r="G478" s="95">
        <f t="shared" si="24"/>
        <v>0</v>
      </c>
      <c r="H478" s="99"/>
      <c r="I478" s="94">
        <f t="shared" si="25"/>
        <v>0</v>
      </c>
      <c r="J478" s="12">
        <f t="shared" si="26"/>
        <v>31</v>
      </c>
      <c r="K478" s="13"/>
    </row>
    <row r="479" spans="1:11" x14ac:dyDescent="0.2">
      <c r="A479" s="9"/>
      <c r="B479" s="40"/>
      <c r="C479" s="9"/>
      <c r="D479" s="9"/>
      <c r="E479" s="102"/>
      <c r="F479" s="102"/>
      <c r="G479" s="95">
        <f t="shared" si="24"/>
        <v>0</v>
      </c>
      <c r="H479" s="101"/>
      <c r="I479" s="94">
        <f t="shared" si="25"/>
        <v>0</v>
      </c>
      <c r="J479" s="12">
        <f t="shared" si="26"/>
        <v>31</v>
      </c>
      <c r="K479" s="13"/>
    </row>
    <row r="480" spans="1:11" x14ac:dyDescent="0.2">
      <c r="A480" s="9"/>
      <c r="B480" s="40"/>
      <c r="C480" s="9"/>
      <c r="D480" s="9"/>
      <c r="E480" s="102"/>
      <c r="F480" s="102"/>
      <c r="G480" s="95">
        <f t="shared" si="24"/>
        <v>0</v>
      </c>
      <c r="H480" s="101"/>
      <c r="I480" s="94">
        <f t="shared" si="25"/>
        <v>0</v>
      </c>
      <c r="J480" s="12">
        <f t="shared" si="26"/>
        <v>31</v>
      </c>
      <c r="K480" s="13"/>
    </row>
    <row r="481" spans="1:11" x14ac:dyDescent="0.2">
      <c r="A481" s="9"/>
      <c r="B481" s="40"/>
      <c r="C481" s="9"/>
      <c r="D481" s="9"/>
      <c r="E481" s="102"/>
      <c r="F481" s="102"/>
      <c r="G481" s="95">
        <f t="shared" si="24"/>
        <v>0</v>
      </c>
      <c r="H481" s="101"/>
      <c r="I481" s="94">
        <f t="shared" si="25"/>
        <v>0</v>
      </c>
      <c r="J481" s="12">
        <f t="shared" si="26"/>
        <v>31</v>
      </c>
      <c r="K481" s="13"/>
    </row>
    <row r="482" spans="1:11" x14ac:dyDescent="0.2">
      <c r="A482" s="9"/>
      <c r="B482" s="40"/>
      <c r="C482" s="9"/>
      <c r="D482" s="9"/>
      <c r="E482" s="102"/>
      <c r="F482" s="102"/>
      <c r="G482" s="95">
        <f t="shared" si="24"/>
        <v>0</v>
      </c>
      <c r="H482" s="101"/>
      <c r="I482" s="94">
        <f t="shared" si="25"/>
        <v>0</v>
      </c>
      <c r="J482" s="12">
        <f t="shared" si="26"/>
        <v>31</v>
      </c>
      <c r="K482" s="13"/>
    </row>
    <row r="483" spans="1:11" x14ac:dyDescent="0.2">
      <c r="A483" s="9"/>
      <c r="B483" s="40"/>
      <c r="C483" s="9"/>
      <c r="D483" s="9"/>
      <c r="E483" s="102"/>
      <c r="F483" s="102"/>
      <c r="G483" s="95">
        <f t="shared" si="24"/>
        <v>0</v>
      </c>
      <c r="H483" s="101"/>
      <c r="I483" s="94">
        <f t="shared" si="25"/>
        <v>0</v>
      </c>
      <c r="J483" s="12">
        <f t="shared" si="26"/>
        <v>31</v>
      </c>
      <c r="K483" s="13"/>
    </row>
    <row r="484" spans="1:11" x14ac:dyDescent="0.2">
      <c r="A484" s="9"/>
      <c r="B484" s="40"/>
      <c r="C484" s="9"/>
      <c r="D484" s="9"/>
      <c r="E484" s="102"/>
      <c r="F484" s="102"/>
      <c r="G484" s="95">
        <f t="shared" si="24"/>
        <v>0</v>
      </c>
      <c r="H484" s="101"/>
      <c r="I484" s="94">
        <f t="shared" si="25"/>
        <v>0</v>
      </c>
      <c r="J484" s="12">
        <f t="shared" si="26"/>
        <v>31</v>
      </c>
      <c r="K484" s="13"/>
    </row>
    <row r="485" spans="1:11" x14ac:dyDescent="0.2">
      <c r="A485" s="9"/>
      <c r="B485" s="40"/>
      <c r="C485" s="9"/>
      <c r="D485" s="9"/>
      <c r="E485" s="102"/>
      <c r="F485" s="102"/>
      <c r="G485" s="95">
        <f t="shared" si="24"/>
        <v>0</v>
      </c>
      <c r="H485" s="101"/>
      <c r="I485" s="94">
        <f t="shared" si="25"/>
        <v>0</v>
      </c>
      <c r="J485" s="12">
        <f t="shared" si="26"/>
        <v>31</v>
      </c>
      <c r="K485" s="13"/>
    </row>
    <row r="486" spans="1:11" x14ac:dyDescent="0.2">
      <c r="A486" s="9"/>
      <c r="B486" s="40"/>
      <c r="C486" s="9"/>
      <c r="D486" s="9"/>
      <c r="E486" s="102"/>
      <c r="F486" s="102"/>
      <c r="G486" s="95">
        <f t="shared" si="24"/>
        <v>0</v>
      </c>
      <c r="H486" s="101"/>
      <c r="I486" s="94">
        <f t="shared" si="25"/>
        <v>0</v>
      </c>
      <c r="J486" s="12">
        <f t="shared" si="26"/>
        <v>31</v>
      </c>
      <c r="K486" s="13"/>
    </row>
    <row r="487" spans="1:11" x14ac:dyDescent="0.2">
      <c r="A487" s="9"/>
      <c r="B487" s="40"/>
      <c r="C487" s="9"/>
      <c r="D487" s="9"/>
      <c r="E487" s="102"/>
      <c r="F487" s="102"/>
      <c r="G487" s="95">
        <f t="shared" si="24"/>
        <v>0</v>
      </c>
      <c r="H487" s="101"/>
      <c r="I487" s="94">
        <f t="shared" si="25"/>
        <v>0</v>
      </c>
      <c r="J487" s="12">
        <f t="shared" si="26"/>
        <v>31</v>
      </c>
      <c r="K487" s="13"/>
    </row>
    <row r="488" spans="1:11" x14ac:dyDescent="0.2">
      <c r="A488" s="9"/>
      <c r="B488" s="40"/>
      <c r="C488" s="9"/>
      <c r="D488" s="9"/>
      <c r="E488" s="95"/>
      <c r="F488" s="102"/>
      <c r="G488" s="95">
        <f t="shared" si="24"/>
        <v>0</v>
      </c>
      <c r="H488" s="101"/>
      <c r="I488" s="94">
        <f t="shared" si="25"/>
        <v>0</v>
      </c>
      <c r="J488" s="12">
        <f t="shared" si="26"/>
        <v>31</v>
      </c>
      <c r="K488" s="13"/>
    </row>
    <row r="489" spans="1:11" x14ac:dyDescent="0.2">
      <c r="A489" s="9"/>
      <c r="B489" s="40"/>
      <c r="C489" s="9"/>
      <c r="D489" s="9"/>
      <c r="E489" s="102"/>
      <c r="F489" s="102"/>
      <c r="G489" s="95">
        <f t="shared" si="24"/>
        <v>0</v>
      </c>
      <c r="H489" s="101"/>
      <c r="I489" s="94">
        <f t="shared" si="25"/>
        <v>0</v>
      </c>
      <c r="J489" s="12">
        <f t="shared" si="26"/>
        <v>31</v>
      </c>
      <c r="K489" s="13"/>
    </row>
    <row r="490" spans="1:11" x14ac:dyDescent="0.2">
      <c r="A490" s="9"/>
      <c r="B490" s="40"/>
      <c r="C490" s="9"/>
      <c r="D490" s="9"/>
      <c r="E490" s="102"/>
      <c r="F490" s="102"/>
      <c r="G490" s="95">
        <f t="shared" si="24"/>
        <v>0</v>
      </c>
      <c r="H490" s="101"/>
      <c r="I490" s="94">
        <f t="shared" si="25"/>
        <v>0</v>
      </c>
      <c r="J490" s="12">
        <f t="shared" si="26"/>
        <v>31</v>
      </c>
      <c r="K490" s="13"/>
    </row>
    <row r="491" spans="1:11" x14ac:dyDescent="0.2">
      <c r="A491" s="9"/>
      <c r="B491" s="40"/>
      <c r="C491" s="9"/>
      <c r="D491" s="9"/>
      <c r="E491" s="102"/>
      <c r="F491" s="102"/>
      <c r="G491" s="95">
        <f t="shared" si="24"/>
        <v>0</v>
      </c>
      <c r="H491" s="101"/>
      <c r="I491" s="94">
        <f t="shared" si="25"/>
        <v>0</v>
      </c>
      <c r="J491" s="12">
        <f t="shared" si="26"/>
        <v>31</v>
      </c>
      <c r="K491" s="13"/>
    </row>
    <row r="492" spans="1:11" x14ac:dyDescent="0.2">
      <c r="A492" s="9"/>
      <c r="B492" s="40"/>
      <c r="C492" s="9"/>
      <c r="D492" s="9"/>
      <c r="E492" s="102"/>
      <c r="F492" s="102"/>
      <c r="G492" s="95">
        <f t="shared" si="24"/>
        <v>0</v>
      </c>
      <c r="H492" s="101"/>
      <c r="I492" s="94">
        <f t="shared" si="25"/>
        <v>0</v>
      </c>
      <c r="J492" s="12">
        <f t="shared" si="26"/>
        <v>31</v>
      </c>
      <c r="K492" s="13"/>
    </row>
    <row r="493" spans="1:11" x14ac:dyDescent="0.2">
      <c r="A493" s="9"/>
      <c r="B493" s="40"/>
      <c r="C493" s="9"/>
      <c r="D493" s="9"/>
      <c r="E493" s="102"/>
      <c r="F493" s="102"/>
      <c r="G493" s="95">
        <f t="shared" si="24"/>
        <v>0</v>
      </c>
      <c r="H493" s="101"/>
      <c r="I493" s="94">
        <f t="shared" si="25"/>
        <v>0</v>
      </c>
      <c r="J493" s="12">
        <f t="shared" si="26"/>
        <v>31</v>
      </c>
      <c r="K493" s="13"/>
    </row>
    <row r="494" spans="1:11" x14ac:dyDescent="0.2">
      <c r="A494" s="9"/>
      <c r="B494" s="40"/>
      <c r="C494" s="9"/>
      <c r="D494" s="9"/>
      <c r="E494" s="102"/>
      <c r="F494" s="102"/>
      <c r="G494" s="95">
        <f t="shared" si="24"/>
        <v>0</v>
      </c>
      <c r="H494" s="101"/>
      <c r="I494" s="94">
        <f t="shared" si="25"/>
        <v>0</v>
      </c>
      <c r="J494" s="12">
        <f t="shared" si="26"/>
        <v>31</v>
      </c>
      <c r="K494" s="13"/>
    </row>
    <row r="495" spans="1:11" x14ac:dyDescent="0.2">
      <c r="A495" s="9"/>
      <c r="B495" s="40"/>
      <c r="C495" s="9"/>
      <c r="D495" s="9"/>
      <c r="E495" s="102"/>
      <c r="F495" s="102"/>
      <c r="G495" s="95">
        <f t="shared" si="24"/>
        <v>0</v>
      </c>
      <c r="H495" s="101"/>
      <c r="I495" s="94">
        <f t="shared" si="25"/>
        <v>0</v>
      </c>
      <c r="J495" s="12">
        <f t="shared" si="26"/>
        <v>31</v>
      </c>
      <c r="K495" s="13"/>
    </row>
    <row r="496" spans="1:11" x14ac:dyDescent="0.2">
      <c r="A496" s="9"/>
      <c r="B496" s="40"/>
      <c r="C496" s="9"/>
      <c r="D496" s="9"/>
      <c r="E496" s="102"/>
      <c r="F496" s="102"/>
      <c r="G496" s="95">
        <f t="shared" si="24"/>
        <v>0</v>
      </c>
      <c r="H496" s="101"/>
      <c r="I496" s="94">
        <f t="shared" si="25"/>
        <v>0</v>
      </c>
      <c r="J496" s="12">
        <f t="shared" si="26"/>
        <v>31</v>
      </c>
      <c r="K496" s="13"/>
    </row>
    <row r="497" spans="1:11" x14ac:dyDescent="0.2">
      <c r="A497" s="9"/>
      <c r="B497" s="40"/>
      <c r="C497" s="9"/>
      <c r="D497" s="9"/>
      <c r="E497" s="102"/>
      <c r="F497" s="102"/>
      <c r="G497" s="95">
        <f t="shared" si="24"/>
        <v>0</v>
      </c>
      <c r="H497" s="101"/>
      <c r="I497" s="94">
        <f t="shared" si="25"/>
        <v>0</v>
      </c>
      <c r="J497" s="12">
        <f t="shared" si="26"/>
        <v>31</v>
      </c>
      <c r="K497" s="13"/>
    </row>
    <row r="498" spans="1:11" x14ac:dyDescent="0.2">
      <c r="A498" s="9"/>
      <c r="B498" s="40"/>
      <c r="C498" s="9"/>
      <c r="D498" s="9"/>
      <c r="E498" s="102"/>
      <c r="F498" s="102"/>
      <c r="G498" s="95">
        <f t="shared" si="24"/>
        <v>0</v>
      </c>
      <c r="H498" s="101"/>
      <c r="I498" s="94">
        <f t="shared" si="25"/>
        <v>0</v>
      </c>
      <c r="J498" s="12">
        <f t="shared" si="26"/>
        <v>31</v>
      </c>
      <c r="K498" s="13"/>
    </row>
    <row r="499" spans="1:11" x14ac:dyDescent="0.2">
      <c r="A499" s="9"/>
      <c r="B499" s="40"/>
      <c r="C499" s="9"/>
      <c r="D499" s="9"/>
      <c r="E499" s="102"/>
      <c r="F499" s="102"/>
      <c r="G499" s="95">
        <f t="shared" si="24"/>
        <v>0</v>
      </c>
      <c r="H499" s="101"/>
      <c r="I499" s="94">
        <f t="shared" si="25"/>
        <v>0</v>
      </c>
      <c r="J499" s="12">
        <f t="shared" si="26"/>
        <v>31</v>
      </c>
      <c r="K499" s="13"/>
    </row>
    <row r="500" spans="1:11" x14ac:dyDescent="0.2">
      <c r="A500" s="9"/>
      <c r="B500" s="40"/>
      <c r="C500" s="7"/>
      <c r="D500" s="7"/>
      <c r="E500" s="102"/>
      <c r="F500" s="102"/>
      <c r="G500" s="95">
        <f t="shared" si="24"/>
        <v>0</v>
      </c>
      <c r="H500" s="101"/>
      <c r="I500" s="94">
        <f t="shared" si="25"/>
        <v>0</v>
      </c>
      <c r="J500" s="12">
        <f t="shared" si="26"/>
        <v>31</v>
      </c>
      <c r="K500" s="13"/>
    </row>
    <row r="501" spans="1:11" x14ac:dyDescent="0.2">
      <c r="A501" s="9"/>
      <c r="B501" s="40"/>
      <c r="C501" s="9"/>
      <c r="D501" s="9"/>
      <c r="E501" s="102"/>
      <c r="F501" s="102"/>
      <c r="G501" s="95">
        <f t="shared" si="24"/>
        <v>0</v>
      </c>
      <c r="H501" s="101"/>
      <c r="I501" s="94">
        <f t="shared" si="25"/>
        <v>0</v>
      </c>
      <c r="J501" s="12">
        <f t="shared" si="26"/>
        <v>31</v>
      </c>
      <c r="K501" s="13"/>
    </row>
    <row r="502" spans="1:11" x14ac:dyDescent="0.2">
      <c r="A502" s="9"/>
      <c r="B502" s="40"/>
      <c r="C502" s="9"/>
      <c r="D502" s="9"/>
      <c r="E502" s="102"/>
      <c r="F502" s="102"/>
      <c r="G502" s="95">
        <f t="shared" si="24"/>
        <v>0</v>
      </c>
      <c r="H502" s="101"/>
      <c r="I502" s="94">
        <f t="shared" si="25"/>
        <v>0</v>
      </c>
      <c r="J502" s="12">
        <f t="shared" si="26"/>
        <v>31</v>
      </c>
      <c r="K502" s="13"/>
    </row>
    <row r="503" spans="1:11" x14ac:dyDescent="0.2">
      <c r="A503" s="9"/>
      <c r="B503" s="40"/>
      <c r="C503" s="9"/>
      <c r="D503" s="9"/>
      <c r="E503" s="102"/>
      <c r="F503" s="102"/>
      <c r="G503" s="95">
        <f t="shared" si="24"/>
        <v>0</v>
      </c>
      <c r="H503" s="101"/>
      <c r="I503" s="94">
        <f t="shared" si="25"/>
        <v>0</v>
      </c>
      <c r="J503" s="12">
        <f t="shared" si="26"/>
        <v>31</v>
      </c>
      <c r="K503" s="13"/>
    </row>
    <row r="504" spans="1:11" x14ac:dyDescent="0.2">
      <c r="A504" s="9"/>
      <c r="B504" s="40"/>
      <c r="C504" s="9"/>
      <c r="D504" s="9"/>
      <c r="E504" s="102"/>
      <c r="F504" s="102"/>
      <c r="G504" s="95">
        <f t="shared" si="24"/>
        <v>0</v>
      </c>
      <c r="H504" s="101"/>
      <c r="I504" s="94">
        <f t="shared" si="25"/>
        <v>0</v>
      </c>
      <c r="J504" s="12">
        <f t="shared" si="26"/>
        <v>31</v>
      </c>
      <c r="K504" s="13"/>
    </row>
    <row r="505" spans="1:11" x14ac:dyDescent="0.2">
      <c r="A505" s="9"/>
      <c r="B505" s="40"/>
      <c r="C505" s="9"/>
      <c r="D505" s="9"/>
      <c r="E505" s="102"/>
      <c r="F505" s="102"/>
      <c r="G505" s="95">
        <f t="shared" si="24"/>
        <v>0</v>
      </c>
      <c r="H505" s="101"/>
      <c r="I505" s="94">
        <f t="shared" si="25"/>
        <v>0</v>
      </c>
      <c r="J505" s="12">
        <f t="shared" si="26"/>
        <v>31</v>
      </c>
      <c r="K505" s="13"/>
    </row>
    <row r="506" spans="1:11" x14ac:dyDescent="0.2">
      <c r="A506" s="9"/>
      <c r="B506" s="40"/>
      <c r="C506" s="9"/>
      <c r="D506" s="9"/>
      <c r="E506" s="102"/>
      <c r="F506" s="102"/>
      <c r="G506" s="95">
        <f t="shared" si="24"/>
        <v>0</v>
      </c>
      <c r="H506" s="101"/>
      <c r="I506" s="94">
        <f t="shared" si="25"/>
        <v>0</v>
      </c>
      <c r="J506" s="12">
        <f t="shared" si="26"/>
        <v>31</v>
      </c>
      <c r="K506" s="13"/>
    </row>
    <row r="507" spans="1:11" x14ac:dyDescent="0.2">
      <c r="A507" s="9"/>
      <c r="B507" s="40"/>
      <c r="C507" s="9"/>
      <c r="D507" s="9"/>
      <c r="E507" s="102"/>
      <c r="F507" s="102"/>
      <c r="G507" s="95">
        <f t="shared" si="24"/>
        <v>0</v>
      </c>
      <c r="H507" s="101"/>
      <c r="I507" s="94">
        <f t="shared" si="25"/>
        <v>0</v>
      </c>
      <c r="J507" s="12">
        <f t="shared" si="26"/>
        <v>31</v>
      </c>
      <c r="K507" s="13"/>
    </row>
    <row r="508" spans="1:11" x14ac:dyDescent="0.2">
      <c r="A508" s="9"/>
      <c r="B508" s="40"/>
      <c r="C508" s="9"/>
      <c r="D508" s="9"/>
      <c r="E508" s="102"/>
      <c r="F508" s="102"/>
      <c r="G508" s="95">
        <f t="shared" si="24"/>
        <v>0</v>
      </c>
      <c r="H508" s="101"/>
      <c r="I508" s="94">
        <f t="shared" si="25"/>
        <v>0</v>
      </c>
      <c r="J508" s="12">
        <f t="shared" si="26"/>
        <v>31</v>
      </c>
      <c r="K508" s="13"/>
    </row>
    <row r="509" spans="1:11" x14ac:dyDescent="0.2">
      <c r="A509" s="9"/>
      <c r="B509" s="40"/>
      <c r="C509" s="9"/>
      <c r="D509" s="9"/>
      <c r="E509" s="102"/>
      <c r="F509" s="102"/>
      <c r="G509" s="95">
        <f t="shared" si="24"/>
        <v>0</v>
      </c>
      <c r="H509" s="101"/>
      <c r="I509" s="94">
        <f t="shared" si="25"/>
        <v>0</v>
      </c>
      <c r="J509" s="12">
        <f t="shared" si="26"/>
        <v>31</v>
      </c>
      <c r="K509" s="13"/>
    </row>
    <row r="510" spans="1:11" x14ac:dyDescent="0.2">
      <c r="A510" s="9"/>
      <c r="B510" s="40"/>
      <c r="C510" s="9"/>
      <c r="D510" s="9"/>
      <c r="E510" s="102"/>
      <c r="F510" s="102"/>
      <c r="G510" s="95">
        <f t="shared" si="24"/>
        <v>0</v>
      </c>
      <c r="H510" s="101"/>
      <c r="I510" s="94">
        <f t="shared" si="25"/>
        <v>0</v>
      </c>
      <c r="J510" s="12">
        <f t="shared" si="26"/>
        <v>31</v>
      </c>
      <c r="K510" s="13"/>
    </row>
    <row r="511" spans="1:11" x14ac:dyDescent="0.2">
      <c r="A511" s="9"/>
      <c r="B511" s="40"/>
      <c r="C511" s="9"/>
      <c r="D511" s="9"/>
      <c r="E511" s="102"/>
      <c r="F511" s="102"/>
      <c r="G511" s="95">
        <f t="shared" si="24"/>
        <v>0</v>
      </c>
      <c r="H511" s="101"/>
      <c r="I511" s="94">
        <f t="shared" si="25"/>
        <v>0</v>
      </c>
      <c r="J511" s="12">
        <f t="shared" si="26"/>
        <v>31</v>
      </c>
      <c r="K511" s="13"/>
    </row>
    <row r="512" spans="1:11" x14ac:dyDescent="0.2">
      <c r="A512" s="9"/>
      <c r="B512" s="40"/>
      <c r="C512" s="9"/>
      <c r="D512" s="9"/>
      <c r="E512" s="102"/>
      <c r="F512" s="102"/>
      <c r="G512" s="95">
        <f t="shared" si="24"/>
        <v>0</v>
      </c>
      <c r="H512" s="101"/>
      <c r="I512" s="94">
        <f t="shared" si="25"/>
        <v>0</v>
      </c>
      <c r="J512" s="12">
        <f t="shared" si="26"/>
        <v>31</v>
      </c>
      <c r="K512" s="13"/>
    </row>
    <row r="513" spans="1:11" x14ac:dyDescent="0.2">
      <c r="A513" s="9"/>
      <c r="B513" s="40"/>
      <c r="C513" s="9"/>
      <c r="D513" s="9"/>
      <c r="E513" s="102"/>
      <c r="F513" s="102"/>
      <c r="G513" s="95">
        <f t="shared" si="24"/>
        <v>0</v>
      </c>
      <c r="H513" s="101"/>
      <c r="I513" s="94">
        <f t="shared" si="25"/>
        <v>0</v>
      </c>
      <c r="J513" s="12">
        <f t="shared" si="26"/>
        <v>31</v>
      </c>
      <c r="K513" s="13"/>
    </row>
    <row r="514" spans="1:11" x14ac:dyDescent="0.2">
      <c r="A514" s="9"/>
      <c r="B514" s="40"/>
      <c r="C514" s="9"/>
      <c r="D514" s="9"/>
      <c r="E514" s="102"/>
      <c r="F514" s="102"/>
      <c r="G514" s="95">
        <f t="shared" si="24"/>
        <v>0</v>
      </c>
      <c r="H514" s="101"/>
      <c r="I514" s="94">
        <f t="shared" si="25"/>
        <v>0</v>
      </c>
      <c r="J514" s="12">
        <f t="shared" si="26"/>
        <v>31</v>
      </c>
      <c r="K514" s="13"/>
    </row>
    <row r="515" spans="1:11" x14ac:dyDescent="0.2">
      <c r="A515" s="9"/>
      <c r="B515" s="40"/>
      <c r="C515" s="9"/>
      <c r="D515" s="9"/>
      <c r="E515" s="102"/>
      <c r="F515" s="102"/>
      <c r="G515" s="95">
        <f t="shared" si="24"/>
        <v>0</v>
      </c>
      <c r="H515" s="101"/>
      <c r="I515" s="94">
        <f t="shared" si="25"/>
        <v>0</v>
      </c>
      <c r="J515" s="12">
        <f t="shared" si="26"/>
        <v>31</v>
      </c>
      <c r="K515" s="13"/>
    </row>
    <row r="516" spans="1:11" x14ac:dyDescent="0.2">
      <c r="A516" s="9"/>
      <c r="B516" s="40"/>
      <c r="C516" s="9"/>
      <c r="D516" s="9"/>
      <c r="E516" s="95"/>
      <c r="F516" s="102"/>
      <c r="G516" s="95">
        <f t="shared" si="24"/>
        <v>0</v>
      </c>
      <c r="H516" s="101"/>
      <c r="I516" s="94">
        <f t="shared" si="25"/>
        <v>0</v>
      </c>
      <c r="J516" s="12">
        <f t="shared" si="26"/>
        <v>31</v>
      </c>
      <c r="K516" s="13"/>
    </row>
    <row r="517" spans="1:11" x14ac:dyDescent="0.2">
      <c r="A517" s="9"/>
      <c r="B517" s="40"/>
      <c r="C517" s="9"/>
      <c r="D517" s="9"/>
      <c r="E517" s="102"/>
      <c r="F517" s="102"/>
      <c r="G517" s="95">
        <f t="shared" si="24"/>
        <v>0</v>
      </c>
      <c r="H517" s="101"/>
      <c r="I517" s="94">
        <f t="shared" si="25"/>
        <v>0</v>
      </c>
      <c r="J517" s="12">
        <f t="shared" si="26"/>
        <v>31</v>
      </c>
      <c r="K517" s="13"/>
    </row>
    <row r="518" spans="1:11" x14ac:dyDescent="0.2">
      <c r="A518" s="9"/>
      <c r="B518" s="40"/>
      <c r="C518" s="9"/>
      <c r="D518" s="9"/>
      <c r="E518" s="102"/>
      <c r="F518" s="102"/>
      <c r="G518" s="95">
        <f t="shared" si="24"/>
        <v>0</v>
      </c>
      <c r="H518" s="101"/>
      <c r="I518" s="94">
        <f t="shared" si="25"/>
        <v>0</v>
      </c>
      <c r="J518" s="12">
        <f t="shared" si="26"/>
        <v>31</v>
      </c>
      <c r="K518" s="13"/>
    </row>
    <row r="519" spans="1:11" x14ac:dyDescent="0.2">
      <c r="A519" s="9"/>
      <c r="B519" s="40"/>
      <c r="C519" s="9"/>
      <c r="D519" s="9"/>
      <c r="E519" s="102"/>
      <c r="F519" s="102"/>
      <c r="G519" s="95">
        <f t="shared" si="24"/>
        <v>0</v>
      </c>
      <c r="H519" s="101"/>
      <c r="I519" s="94">
        <f t="shared" si="25"/>
        <v>0</v>
      </c>
      <c r="J519" s="12">
        <f t="shared" si="26"/>
        <v>31</v>
      </c>
      <c r="K519" s="13"/>
    </row>
    <row r="520" spans="1:11" x14ac:dyDescent="0.2">
      <c r="A520" s="9"/>
      <c r="B520" s="40"/>
      <c r="C520" s="9"/>
      <c r="D520" s="9"/>
      <c r="E520" s="102"/>
      <c r="F520" s="102"/>
      <c r="G520" s="95">
        <f t="shared" si="24"/>
        <v>0</v>
      </c>
      <c r="H520" s="101"/>
      <c r="I520" s="94">
        <f t="shared" si="25"/>
        <v>0</v>
      </c>
      <c r="J520" s="12">
        <f t="shared" si="26"/>
        <v>31</v>
      </c>
      <c r="K520" s="13"/>
    </row>
    <row r="521" spans="1:11" x14ac:dyDescent="0.2">
      <c r="A521" s="9"/>
      <c r="B521" s="40"/>
      <c r="C521" s="9"/>
      <c r="D521" s="9"/>
      <c r="E521" s="102"/>
      <c r="F521" s="102"/>
      <c r="G521" s="95">
        <f t="shared" si="24"/>
        <v>0</v>
      </c>
      <c r="H521" s="101"/>
      <c r="I521" s="94">
        <f t="shared" si="25"/>
        <v>0</v>
      </c>
      <c r="J521" s="12">
        <f t="shared" si="26"/>
        <v>31</v>
      </c>
      <c r="K521" s="13"/>
    </row>
    <row r="522" spans="1:11" x14ac:dyDescent="0.2">
      <c r="A522" s="9"/>
      <c r="B522" s="40"/>
      <c r="C522" s="9"/>
      <c r="D522" s="9"/>
      <c r="E522" s="102"/>
      <c r="F522" s="102"/>
      <c r="G522" s="95">
        <f t="shared" si="24"/>
        <v>0</v>
      </c>
      <c r="H522" s="101"/>
      <c r="I522" s="94">
        <f t="shared" si="25"/>
        <v>0</v>
      </c>
      <c r="J522" s="12">
        <f t="shared" si="26"/>
        <v>31</v>
      </c>
      <c r="K522" s="13"/>
    </row>
    <row r="523" spans="1:11" x14ac:dyDescent="0.2">
      <c r="A523" s="9"/>
      <c r="B523" s="40"/>
      <c r="C523" s="9"/>
      <c r="D523" s="9"/>
      <c r="E523" s="102"/>
      <c r="F523" s="102"/>
      <c r="G523" s="95">
        <f t="shared" si="24"/>
        <v>0</v>
      </c>
      <c r="H523" s="101"/>
      <c r="I523" s="94">
        <f t="shared" si="25"/>
        <v>0</v>
      </c>
      <c r="J523" s="12">
        <f t="shared" si="26"/>
        <v>31</v>
      </c>
      <c r="K523" s="13"/>
    </row>
    <row r="524" spans="1:11" x14ac:dyDescent="0.2">
      <c r="A524" s="9"/>
      <c r="B524" s="40"/>
      <c r="C524" s="9"/>
      <c r="D524" s="9"/>
      <c r="E524" s="102"/>
      <c r="F524" s="102"/>
      <c r="G524" s="95">
        <f t="shared" si="24"/>
        <v>0</v>
      </c>
      <c r="H524" s="101"/>
      <c r="I524" s="94">
        <f t="shared" si="25"/>
        <v>0</v>
      </c>
      <c r="J524" s="12">
        <f t="shared" si="26"/>
        <v>31</v>
      </c>
      <c r="K524" s="13"/>
    </row>
    <row r="525" spans="1:11" x14ac:dyDescent="0.2">
      <c r="A525" s="9"/>
      <c r="B525" s="40"/>
      <c r="C525" s="9"/>
      <c r="D525" s="9"/>
      <c r="E525" s="102"/>
      <c r="F525" s="102"/>
      <c r="G525" s="95">
        <f t="shared" si="24"/>
        <v>0</v>
      </c>
      <c r="H525" s="101"/>
      <c r="I525" s="94">
        <f t="shared" si="25"/>
        <v>0</v>
      </c>
      <c r="J525" s="12">
        <f t="shared" si="26"/>
        <v>31</v>
      </c>
      <c r="K525" s="13"/>
    </row>
    <row r="526" spans="1:11" x14ac:dyDescent="0.2">
      <c r="A526" s="9"/>
      <c r="B526" s="40"/>
      <c r="C526" s="9"/>
      <c r="D526" s="9"/>
      <c r="E526" s="95"/>
      <c r="F526" s="95"/>
      <c r="G526" s="95">
        <f t="shared" si="24"/>
        <v>0</v>
      </c>
      <c r="H526" s="101"/>
      <c r="I526" s="94">
        <f t="shared" si="25"/>
        <v>0</v>
      </c>
      <c r="J526" s="12">
        <f t="shared" si="26"/>
        <v>31</v>
      </c>
      <c r="K526" s="13"/>
    </row>
    <row r="527" spans="1:11" x14ac:dyDescent="0.2">
      <c r="A527" s="9"/>
      <c r="B527" s="40"/>
      <c r="C527" s="9"/>
      <c r="D527" s="9"/>
      <c r="E527" s="102"/>
      <c r="F527" s="102"/>
      <c r="G527" s="95">
        <f t="shared" si="24"/>
        <v>0</v>
      </c>
      <c r="H527" s="101"/>
      <c r="I527" s="94">
        <f t="shared" si="25"/>
        <v>0</v>
      </c>
      <c r="J527" s="12">
        <f t="shared" si="26"/>
        <v>31</v>
      </c>
      <c r="K527" s="13"/>
    </row>
    <row r="528" spans="1:11" x14ac:dyDescent="0.2">
      <c r="A528" s="9"/>
      <c r="B528" s="40"/>
      <c r="C528" s="9"/>
      <c r="D528" s="9"/>
      <c r="E528" s="102"/>
      <c r="F528" s="102"/>
      <c r="G528" s="95">
        <f t="shared" ref="G528:G591" si="27">G529+F528-E528</f>
        <v>0</v>
      </c>
      <c r="H528" s="101"/>
      <c r="I528" s="94">
        <f t="shared" ref="I528:I591" si="28">-E528+F528</f>
        <v>0</v>
      </c>
      <c r="J528" s="12">
        <f t="shared" ref="J528:J591" si="29">EOMONTH(B528,0)</f>
        <v>31</v>
      </c>
      <c r="K528" s="13"/>
    </row>
    <row r="529" spans="1:11" x14ac:dyDescent="0.2">
      <c r="A529" s="9"/>
      <c r="B529" s="40"/>
      <c r="C529" s="9"/>
      <c r="D529" s="9"/>
      <c r="E529" s="102"/>
      <c r="F529" s="102"/>
      <c r="G529" s="95">
        <f t="shared" si="27"/>
        <v>0</v>
      </c>
      <c r="H529" s="101"/>
      <c r="I529" s="94">
        <f t="shared" si="28"/>
        <v>0</v>
      </c>
      <c r="J529" s="12">
        <f t="shared" si="29"/>
        <v>31</v>
      </c>
      <c r="K529" s="13"/>
    </row>
    <row r="530" spans="1:11" x14ac:dyDescent="0.2">
      <c r="A530" s="9"/>
      <c r="B530" s="40"/>
      <c r="C530" s="9"/>
      <c r="D530" s="9"/>
      <c r="E530" s="95"/>
      <c r="F530" s="103"/>
      <c r="G530" s="95">
        <f t="shared" si="27"/>
        <v>0</v>
      </c>
      <c r="H530" s="100"/>
      <c r="I530" s="94">
        <f t="shared" si="28"/>
        <v>0</v>
      </c>
      <c r="J530" s="12">
        <f t="shared" si="29"/>
        <v>31</v>
      </c>
      <c r="K530" s="13"/>
    </row>
    <row r="531" spans="1:11" x14ac:dyDescent="0.2">
      <c r="A531" s="9"/>
      <c r="B531" s="40"/>
      <c r="C531" s="9"/>
      <c r="D531" s="9"/>
      <c r="E531" s="102"/>
      <c r="F531" s="103"/>
      <c r="G531" s="95">
        <f t="shared" si="27"/>
        <v>0</v>
      </c>
      <c r="H531" s="100"/>
      <c r="I531" s="94">
        <f t="shared" si="28"/>
        <v>0</v>
      </c>
      <c r="J531" s="12">
        <f t="shared" si="29"/>
        <v>31</v>
      </c>
      <c r="K531" s="13"/>
    </row>
    <row r="532" spans="1:11" x14ac:dyDescent="0.2">
      <c r="A532" s="9"/>
      <c r="B532" s="40"/>
      <c r="C532" s="9"/>
      <c r="D532" s="9"/>
      <c r="E532" s="102"/>
      <c r="F532" s="102"/>
      <c r="G532" s="95">
        <f t="shared" si="27"/>
        <v>0</v>
      </c>
      <c r="H532" s="104"/>
      <c r="I532" s="94">
        <f t="shared" si="28"/>
        <v>0</v>
      </c>
      <c r="J532" s="12">
        <f t="shared" si="29"/>
        <v>31</v>
      </c>
      <c r="K532" s="13"/>
    </row>
    <row r="533" spans="1:11" x14ac:dyDescent="0.2">
      <c r="A533" s="9"/>
      <c r="B533" s="40"/>
      <c r="C533" s="9"/>
      <c r="D533" s="9"/>
      <c r="E533" s="102"/>
      <c r="F533" s="102"/>
      <c r="G533" s="95">
        <f t="shared" si="27"/>
        <v>0</v>
      </c>
      <c r="H533" s="104"/>
      <c r="I533" s="94">
        <f t="shared" si="28"/>
        <v>0</v>
      </c>
      <c r="J533" s="12">
        <f t="shared" si="29"/>
        <v>31</v>
      </c>
      <c r="K533" s="13"/>
    </row>
    <row r="534" spans="1:11" x14ac:dyDescent="0.2">
      <c r="A534" s="9"/>
      <c r="B534" s="40"/>
      <c r="C534" s="9"/>
      <c r="D534" s="9"/>
      <c r="E534" s="102"/>
      <c r="F534" s="102"/>
      <c r="G534" s="95">
        <f t="shared" si="27"/>
        <v>0</v>
      </c>
      <c r="H534" s="104"/>
      <c r="I534" s="94">
        <f t="shared" si="28"/>
        <v>0</v>
      </c>
      <c r="J534" s="12">
        <f t="shared" si="29"/>
        <v>31</v>
      </c>
      <c r="K534" s="13"/>
    </row>
    <row r="535" spans="1:11" x14ac:dyDescent="0.2">
      <c r="A535" s="9"/>
      <c r="B535" s="40"/>
      <c r="C535" s="9"/>
      <c r="D535" s="9"/>
      <c r="E535" s="102"/>
      <c r="F535" s="102"/>
      <c r="G535" s="95">
        <f t="shared" si="27"/>
        <v>0</v>
      </c>
      <c r="H535" s="104"/>
      <c r="I535" s="94">
        <f t="shared" si="28"/>
        <v>0</v>
      </c>
      <c r="J535" s="12">
        <f t="shared" si="29"/>
        <v>31</v>
      </c>
      <c r="K535" s="13"/>
    </row>
    <row r="536" spans="1:11" x14ac:dyDescent="0.2">
      <c r="A536" s="9"/>
      <c r="B536" s="40"/>
      <c r="C536" s="7"/>
      <c r="D536" s="7"/>
      <c r="E536" s="102"/>
      <c r="F536" s="102"/>
      <c r="G536" s="95">
        <f t="shared" si="27"/>
        <v>0</v>
      </c>
      <c r="H536" s="104"/>
      <c r="I536" s="94">
        <f t="shared" si="28"/>
        <v>0</v>
      </c>
      <c r="J536" s="12">
        <f t="shared" si="29"/>
        <v>31</v>
      </c>
      <c r="K536" s="13"/>
    </row>
    <row r="537" spans="1:11" x14ac:dyDescent="0.2">
      <c r="A537" s="9"/>
      <c r="B537" s="40"/>
      <c r="C537" s="9"/>
      <c r="D537" s="9"/>
      <c r="E537" s="102"/>
      <c r="F537" s="102"/>
      <c r="G537" s="95">
        <f t="shared" si="27"/>
        <v>0</v>
      </c>
      <c r="H537" s="104"/>
      <c r="I537" s="94">
        <f t="shared" si="28"/>
        <v>0</v>
      </c>
      <c r="J537" s="12">
        <f t="shared" si="29"/>
        <v>31</v>
      </c>
      <c r="K537" s="13"/>
    </row>
    <row r="538" spans="1:11" x14ac:dyDescent="0.2">
      <c r="A538" s="9"/>
      <c r="B538" s="40"/>
      <c r="C538" s="9"/>
      <c r="D538" s="9"/>
      <c r="E538" s="102"/>
      <c r="F538" s="102"/>
      <c r="G538" s="95">
        <f t="shared" si="27"/>
        <v>0</v>
      </c>
      <c r="H538" s="104"/>
      <c r="I538" s="94">
        <f t="shared" si="28"/>
        <v>0</v>
      </c>
      <c r="J538" s="12">
        <f t="shared" si="29"/>
        <v>31</v>
      </c>
      <c r="K538" s="13"/>
    </row>
    <row r="539" spans="1:11" x14ac:dyDescent="0.2">
      <c r="A539" s="9"/>
      <c r="B539" s="40"/>
      <c r="C539" s="9"/>
      <c r="D539" s="9"/>
      <c r="E539" s="102"/>
      <c r="F539" s="102"/>
      <c r="G539" s="95">
        <f t="shared" si="27"/>
        <v>0</v>
      </c>
      <c r="H539" s="104"/>
      <c r="I539" s="94">
        <f t="shared" si="28"/>
        <v>0</v>
      </c>
      <c r="J539" s="12">
        <f t="shared" si="29"/>
        <v>31</v>
      </c>
      <c r="K539" s="13"/>
    </row>
    <row r="540" spans="1:11" x14ac:dyDescent="0.2">
      <c r="A540" s="9"/>
      <c r="B540" s="40"/>
      <c r="C540" s="9"/>
      <c r="D540" s="9"/>
      <c r="E540" s="102"/>
      <c r="F540" s="102"/>
      <c r="G540" s="95">
        <f t="shared" si="27"/>
        <v>0</v>
      </c>
      <c r="H540" s="104"/>
      <c r="I540" s="94">
        <f t="shared" si="28"/>
        <v>0</v>
      </c>
      <c r="J540" s="12">
        <f t="shared" si="29"/>
        <v>31</v>
      </c>
      <c r="K540" s="13"/>
    </row>
    <row r="541" spans="1:11" x14ac:dyDescent="0.2">
      <c r="A541" s="9"/>
      <c r="B541" s="40"/>
      <c r="C541" s="9"/>
      <c r="D541" s="9"/>
      <c r="E541" s="102"/>
      <c r="F541" s="102"/>
      <c r="G541" s="95">
        <f t="shared" si="27"/>
        <v>0</v>
      </c>
      <c r="H541" s="104"/>
      <c r="I541" s="94">
        <f t="shared" si="28"/>
        <v>0</v>
      </c>
      <c r="J541" s="12">
        <f t="shared" si="29"/>
        <v>31</v>
      </c>
      <c r="K541" s="13"/>
    </row>
    <row r="542" spans="1:11" x14ac:dyDescent="0.2">
      <c r="A542" s="9"/>
      <c r="B542" s="40"/>
      <c r="C542" s="9"/>
      <c r="D542" s="9"/>
      <c r="E542" s="102"/>
      <c r="F542" s="102"/>
      <c r="G542" s="95">
        <f t="shared" si="27"/>
        <v>0</v>
      </c>
      <c r="H542" s="104"/>
      <c r="I542" s="94">
        <f t="shared" si="28"/>
        <v>0</v>
      </c>
      <c r="J542" s="12">
        <f t="shared" si="29"/>
        <v>31</v>
      </c>
      <c r="K542" s="13"/>
    </row>
    <row r="543" spans="1:11" x14ac:dyDescent="0.2">
      <c r="A543" s="9"/>
      <c r="B543" s="40"/>
      <c r="C543" s="9"/>
      <c r="D543" s="9"/>
      <c r="E543" s="102"/>
      <c r="F543" s="102"/>
      <c r="G543" s="95">
        <f t="shared" si="27"/>
        <v>0</v>
      </c>
      <c r="H543" s="104"/>
      <c r="I543" s="94">
        <f t="shared" si="28"/>
        <v>0</v>
      </c>
      <c r="J543" s="12">
        <f t="shared" si="29"/>
        <v>31</v>
      </c>
      <c r="K543" s="13"/>
    </row>
    <row r="544" spans="1:11" x14ac:dyDescent="0.2">
      <c r="A544" s="9"/>
      <c r="B544" s="40"/>
      <c r="C544" s="9"/>
      <c r="D544" s="9"/>
      <c r="E544" s="102"/>
      <c r="F544" s="102"/>
      <c r="G544" s="95">
        <f t="shared" si="27"/>
        <v>0</v>
      </c>
      <c r="H544" s="104"/>
      <c r="I544" s="94">
        <f t="shared" si="28"/>
        <v>0</v>
      </c>
      <c r="J544" s="12">
        <f t="shared" si="29"/>
        <v>31</v>
      </c>
      <c r="K544" s="13"/>
    </row>
    <row r="545" spans="1:11" x14ac:dyDescent="0.2">
      <c r="A545" s="9"/>
      <c r="B545" s="40"/>
      <c r="C545" s="9"/>
      <c r="D545" s="9"/>
      <c r="E545" s="102"/>
      <c r="F545" s="102"/>
      <c r="G545" s="95">
        <f t="shared" si="27"/>
        <v>0</v>
      </c>
      <c r="H545" s="104"/>
      <c r="I545" s="94">
        <f t="shared" si="28"/>
        <v>0</v>
      </c>
      <c r="J545" s="12">
        <f t="shared" si="29"/>
        <v>31</v>
      </c>
      <c r="K545" s="13"/>
    </row>
    <row r="546" spans="1:11" x14ac:dyDescent="0.2">
      <c r="A546" s="9"/>
      <c r="B546" s="40"/>
      <c r="C546" s="9"/>
      <c r="D546" s="9"/>
      <c r="E546" s="102"/>
      <c r="F546" s="102"/>
      <c r="G546" s="95">
        <f t="shared" si="27"/>
        <v>0</v>
      </c>
      <c r="H546" s="104"/>
      <c r="I546" s="94">
        <f t="shared" si="28"/>
        <v>0</v>
      </c>
      <c r="J546" s="12">
        <f t="shared" si="29"/>
        <v>31</v>
      </c>
      <c r="K546" s="13"/>
    </row>
    <row r="547" spans="1:11" x14ac:dyDescent="0.2">
      <c r="A547" s="9"/>
      <c r="B547" s="40"/>
      <c r="C547" s="9"/>
      <c r="D547" s="9"/>
      <c r="E547" s="102"/>
      <c r="F547" s="102"/>
      <c r="G547" s="95">
        <f t="shared" si="27"/>
        <v>0</v>
      </c>
      <c r="H547" s="104"/>
      <c r="I547" s="94">
        <f t="shared" si="28"/>
        <v>0</v>
      </c>
      <c r="J547" s="12">
        <f t="shared" si="29"/>
        <v>31</v>
      </c>
      <c r="K547" s="13"/>
    </row>
    <row r="548" spans="1:11" x14ac:dyDescent="0.2">
      <c r="A548" s="9"/>
      <c r="B548" s="40"/>
      <c r="C548" s="9"/>
      <c r="D548" s="9"/>
      <c r="E548" s="95"/>
      <c r="F548" s="95"/>
      <c r="G548" s="95">
        <f t="shared" si="27"/>
        <v>0</v>
      </c>
      <c r="I548" s="94">
        <f t="shared" si="28"/>
        <v>0</v>
      </c>
      <c r="J548" s="12">
        <f t="shared" si="29"/>
        <v>31</v>
      </c>
      <c r="K548" s="13"/>
    </row>
    <row r="549" spans="1:11" x14ac:dyDescent="0.2">
      <c r="A549" s="9"/>
      <c r="B549" s="40"/>
      <c r="C549" s="9"/>
      <c r="D549" s="9"/>
      <c r="E549" s="95"/>
      <c r="F549" s="95"/>
      <c r="G549" s="95">
        <f t="shared" si="27"/>
        <v>0</v>
      </c>
      <c r="I549" s="94">
        <f t="shared" si="28"/>
        <v>0</v>
      </c>
      <c r="J549" s="12">
        <f t="shared" si="29"/>
        <v>31</v>
      </c>
      <c r="K549" s="13"/>
    </row>
    <row r="550" spans="1:11" x14ac:dyDescent="0.2">
      <c r="A550" s="9"/>
      <c r="B550" s="40"/>
      <c r="C550" s="9"/>
      <c r="D550" s="9"/>
      <c r="E550" s="95"/>
      <c r="F550" s="95"/>
      <c r="G550" s="95">
        <f t="shared" si="27"/>
        <v>0</v>
      </c>
      <c r="I550" s="94">
        <f t="shared" si="28"/>
        <v>0</v>
      </c>
      <c r="J550" s="12">
        <f t="shared" si="29"/>
        <v>31</v>
      </c>
      <c r="K550" s="13"/>
    </row>
    <row r="551" spans="1:11" x14ac:dyDescent="0.2">
      <c r="A551" s="9"/>
      <c r="B551" s="40"/>
      <c r="C551" s="9"/>
      <c r="D551" s="9"/>
      <c r="E551" s="95"/>
      <c r="F551" s="95"/>
      <c r="G551" s="95">
        <f t="shared" si="27"/>
        <v>0</v>
      </c>
      <c r="I551" s="94">
        <f t="shared" si="28"/>
        <v>0</v>
      </c>
      <c r="J551" s="12">
        <f t="shared" si="29"/>
        <v>31</v>
      </c>
      <c r="K551" s="13"/>
    </row>
    <row r="552" spans="1:11" x14ac:dyDescent="0.2">
      <c r="A552" s="9"/>
      <c r="B552" s="40"/>
      <c r="C552" s="9"/>
      <c r="D552" s="9"/>
      <c r="E552" s="95"/>
      <c r="F552" s="95"/>
      <c r="G552" s="95">
        <f t="shared" si="27"/>
        <v>0</v>
      </c>
      <c r="I552" s="94">
        <f t="shared" si="28"/>
        <v>0</v>
      </c>
      <c r="J552" s="12">
        <f t="shared" si="29"/>
        <v>31</v>
      </c>
      <c r="K552" s="13"/>
    </row>
    <row r="553" spans="1:11" x14ac:dyDescent="0.2">
      <c r="A553" s="9"/>
      <c r="B553" s="40"/>
      <c r="C553" s="9"/>
      <c r="D553" s="9"/>
      <c r="E553" s="95"/>
      <c r="F553" s="95"/>
      <c r="G553" s="95">
        <f t="shared" si="27"/>
        <v>0</v>
      </c>
      <c r="I553" s="94">
        <f t="shared" si="28"/>
        <v>0</v>
      </c>
      <c r="J553" s="12">
        <f t="shared" si="29"/>
        <v>31</v>
      </c>
      <c r="K553" s="13"/>
    </row>
    <row r="554" spans="1:11" x14ac:dyDescent="0.2">
      <c r="A554" s="9"/>
      <c r="B554" s="40"/>
      <c r="C554" s="7"/>
      <c r="D554" s="7"/>
      <c r="E554" s="95"/>
      <c r="F554" s="95"/>
      <c r="G554" s="95">
        <f t="shared" si="27"/>
        <v>0</v>
      </c>
      <c r="I554" s="94">
        <f t="shared" si="28"/>
        <v>0</v>
      </c>
      <c r="J554" s="12">
        <f t="shared" si="29"/>
        <v>31</v>
      </c>
      <c r="K554" s="15"/>
    </row>
    <row r="555" spans="1:11" x14ac:dyDescent="0.2">
      <c r="A555" s="9"/>
      <c r="B555" s="40"/>
      <c r="C555" s="9"/>
      <c r="D555" s="9"/>
      <c r="E555" s="95"/>
      <c r="F555" s="95"/>
      <c r="G555" s="95">
        <f t="shared" si="27"/>
        <v>0</v>
      </c>
      <c r="I555" s="94">
        <f t="shared" si="28"/>
        <v>0</v>
      </c>
      <c r="J555" s="12">
        <f t="shared" si="29"/>
        <v>31</v>
      </c>
      <c r="K555" s="15"/>
    </row>
    <row r="556" spans="1:11" x14ac:dyDescent="0.2">
      <c r="A556" s="9"/>
      <c r="B556" s="40"/>
      <c r="C556" s="9"/>
      <c r="D556" s="9"/>
      <c r="E556" s="95"/>
      <c r="F556" s="95"/>
      <c r="G556" s="95">
        <f t="shared" si="27"/>
        <v>0</v>
      </c>
      <c r="I556" s="94">
        <f t="shared" si="28"/>
        <v>0</v>
      </c>
      <c r="J556" s="12">
        <f t="shared" si="29"/>
        <v>31</v>
      </c>
      <c r="K556" s="15"/>
    </row>
    <row r="557" spans="1:11" x14ac:dyDescent="0.2">
      <c r="A557" s="9"/>
      <c r="B557" s="40"/>
      <c r="C557" s="9"/>
      <c r="D557" s="9"/>
      <c r="E557" s="95"/>
      <c r="F557" s="95"/>
      <c r="G557" s="95">
        <f t="shared" si="27"/>
        <v>0</v>
      </c>
      <c r="I557" s="94">
        <f t="shared" si="28"/>
        <v>0</v>
      </c>
      <c r="J557" s="12">
        <f t="shared" si="29"/>
        <v>31</v>
      </c>
      <c r="K557" s="15"/>
    </row>
    <row r="558" spans="1:11" x14ac:dyDescent="0.2">
      <c r="A558" s="9"/>
      <c r="B558" s="40"/>
      <c r="C558" s="9"/>
      <c r="D558" s="9"/>
      <c r="E558" s="95"/>
      <c r="F558" s="95"/>
      <c r="G558" s="95">
        <f t="shared" si="27"/>
        <v>0</v>
      </c>
      <c r="I558" s="94">
        <f t="shared" si="28"/>
        <v>0</v>
      </c>
      <c r="J558" s="12">
        <f t="shared" si="29"/>
        <v>31</v>
      </c>
      <c r="K558" s="15"/>
    </row>
    <row r="559" spans="1:11" x14ac:dyDescent="0.2">
      <c r="A559" s="9"/>
      <c r="B559" s="40"/>
      <c r="C559" s="9"/>
      <c r="D559" s="9"/>
      <c r="E559" s="95"/>
      <c r="F559" s="95"/>
      <c r="G559" s="95">
        <f t="shared" si="27"/>
        <v>0</v>
      </c>
      <c r="I559" s="94">
        <f t="shared" si="28"/>
        <v>0</v>
      </c>
      <c r="J559" s="12">
        <f t="shared" si="29"/>
        <v>31</v>
      </c>
      <c r="K559" s="15"/>
    </row>
    <row r="560" spans="1:11" x14ac:dyDescent="0.2">
      <c r="A560" s="9"/>
      <c r="B560" s="40"/>
      <c r="C560" s="9"/>
      <c r="D560" s="9"/>
      <c r="E560" s="95"/>
      <c r="F560" s="95"/>
      <c r="G560" s="95">
        <f t="shared" si="27"/>
        <v>0</v>
      </c>
      <c r="I560" s="94">
        <f t="shared" si="28"/>
        <v>0</v>
      </c>
      <c r="J560" s="12">
        <f t="shared" si="29"/>
        <v>31</v>
      </c>
      <c r="K560" s="15"/>
    </row>
    <row r="561" spans="1:11" x14ac:dyDescent="0.2">
      <c r="A561" s="9"/>
      <c r="B561" s="40"/>
      <c r="C561" s="9"/>
      <c r="D561" s="9"/>
      <c r="E561" s="95"/>
      <c r="F561" s="95"/>
      <c r="G561" s="95">
        <f t="shared" si="27"/>
        <v>0</v>
      </c>
      <c r="I561" s="94">
        <f t="shared" si="28"/>
        <v>0</v>
      </c>
      <c r="J561" s="12">
        <f t="shared" si="29"/>
        <v>31</v>
      </c>
      <c r="K561" s="15"/>
    </row>
    <row r="562" spans="1:11" x14ac:dyDescent="0.2">
      <c r="A562" s="9"/>
      <c r="B562" s="40"/>
      <c r="C562" s="9"/>
      <c r="D562" s="9"/>
      <c r="E562" s="95"/>
      <c r="F562" s="95"/>
      <c r="G562" s="95">
        <f t="shared" si="27"/>
        <v>0</v>
      </c>
      <c r="I562" s="94">
        <f t="shared" si="28"/>
        <v>0</v>
      </c>
      <c r="J562" s="12">
        <f t="shared" si="29"/>
        <v>31</v>
      </c>
      <c r="K562" s="15"/>
    </row>
    <row r="563" spans="1:11" x14ac:dyDescent="0.2">
      <c r="A563" s="9"/>
      <c r="B563" s="40"/>
      <c r="C563" s="9"/>
      <c r="D563" s="9"/>
      <c r="E563" s="95"/>
      <c r="F563" s="95"/>
      <c r="G563" s="95">
        <f t="shared" si="27"/>
        <v>0</v>
      </c>
      <c r="I563" s="94">
        <f t="shared" si="28"/>
        <v>0</v>
      </c>
      <c r="J563" s="12">
        <f t="shared" si="29"/>
        <v>31</v>
      </c>
      <c r="K563" s="15"/>
    </row>
    <row r="564" spans="1:11" x14ac:dyDescent="0.2">
      <c r="A564" s="9"/>
      <c r="B564" s="40"/>
      <c r="C564" s="9"/>
      <c r="D564" s="9"/>
      <c r="E564" s="95"/>
      <c r="F564" s="95"/>
      <c r="G564" s="95">
        <f t="shared" si="27"/>
        <v>0</v>
      </c>
      <c r="I564" s="94">
        <f t="shared" si="28"/>
        <v>0</v>
      </c>
      <c r="J564" s="12">
        <f t="shared" si="29"/>
        <v>31</v>
      </c>
      <c r="K564" s="15"/>
    </row>
    <row r="565" spans="1:11" x14ac:dyDescent="0.2">
      <c r="A565" s="9"/>
      <c r="B565" s="40"/>
      <c r="C565" s="9"/>
      <c r="D565" s="9"/>
      <c r="E565" s="95"/>
      <c r="F565" s="95"/>
      <c r="G565" s="95">
        <f t="shared" si="27"/>
        <v>0</v>
      </c>
      <c r="I565" s="94">
        <f t="shared" si="28"/>
        <v>0</v>
      </c>
      <c r="J565" s="12">
        <f t="shared" si="29"/>
        <v>31</v>
      </c>
      <c r="K565" s="15"/>
    </row>
    <row r="566" spans="1:11" x14ac:dyDescent="0.2">
      <c r="A566" s="9"/>
      <c r="B566" s="40"/>
      <c r="C566" s="9"/>
      <c r="D566" s="9"/>
      <c r="E566" s="95"/>
      <c r="F566" s="95"/>
      <c r="G566" s="95">
        <f t="shared" si="27"/>
        <v>0</v>
      </c>
      <c r="I566" s="94">
        <f t="shared" si="28"/>
        <v>0</v>
      </c>
      <c r="J566" s="12">
        <f t="shared" si="29"/>
        <v>31</v>
      </c>
      <c r="K566" s="15"/>
    </row>
    <row r="567" spans="1:11" x14ac:dyDescent="0.2">
      <c r="A567" s="9"/>
      <c r="B567" s="40"/>
      <c r="C567" s="9"/>
      <c r="D567" s="9"/>
      <c r="E567" s="95"/>
      <c r="F567" s="95"/>
      <c r="G567" s="95">
        <f t="shared" si="27"/>
        <v>0</v>
      </c>
      <c r="I567" s="94">
        <f t="shared" si="28"/>
        <v>0</v>
      </c>
      <c r="J567" s="12">
        <f t="shared" si="29"/>
        <v>31</v>
      </c>
      <c r="K567" s="15"/>
    </row>
    <row r="568" spans="1:11" x14ac:dyDescent="0.2">
      <c r="A568" s="9"/>
      <c r="B568" s="40"/>
      <c r="C568" s="9"/>
      <c r="D568" s="9"/>
      <c r="E568" s="95"/>
      <c r="F568" s="95"/>
      <c r="G568" s="95">
        <f t="shared" si="27"/>
        <v>0</v>
      </c>
      <c r="I568" s="94">
        <f t="shared" si="28"/>
        <v>0</v>
      </c>
      <c r="J568" s="12">
        <f t="shared" si="29"/>
        <v>31</v>
      </c>
      <c r="K568" s="15"/>
    </row>
    <row r="569" spans="1:11" x14ac:dyDescent="0.2">
      <c r="A569" s="9"/>
      <c r="B569" s="40"/>
      <c r="C569" s="9"/>
      <c r="D569" s="9"/>
      <c r="E569" s="95"/>
      <c r="F569" s="95"/>
      <c r="G569" s="95">
        <f t="shared" si="27"/>
        <v>0</v>
      </c>
      <c r="I569" s="94">
        <f t="shared" si="28"/>
        <v>0</v>
      </c>
      <c r="J569" s="12">
        <f t="shared" si="29"/>
        <v>31</v>
      </c>
      <c r="K569" s="15"/>
    </row>
    <row r="570" spans="1:11" x14ac:dyDescent="0.2">
      <c r="A570" s="9"/>
      <c r="B570" s="40"/>
      <c r="C570" s="9"/>
      <c r="D570" s="9"/>
      <c r="E570" s="95"/>
      <c r="F570" s="95"/>
      <c r="G570" s="95">
        <f t="shared" si="27"/>
        <v>0</v>
      </c>
      <c r="I570" s="94">
        <f t="shared" si="28"/>
        <v>0</v>
      </c>
      <c r="J570" s="12">
        <f t="shared" si="29"/>
        <v>31</v>
      </c>
      <c r="K570" s="15"/>
    </row>
    <row r="571" spans="1:11" x14ac:dyDescent="0.2">
      <c r="A571" s="9"/>
      <c r="B571" s="40"/>
      <c r="C571" s="9"/>
      <c r="D571" s="9"/>
      <c r="E571" s="95"/>
      <c r="F571" s="95"/>
      <c r="G571" s="95">
        <f t="shared" si="27"/>
        <v>0</v>
      </c>
      <c r="I571" s="94">
        <f t="shared" si="28"/>
        <v>0</v>
      </c>
      <c r="J571" s="12">
        <f t="shared" si="29"/>
        <v>31</v>
      </c>
      <c r="K571" s="15"/>
    </row>
    <row r="572" spans="1:11" x14ac:dyDescent="0.2">
      <c r="A572" s="9"/>
      <c r="B572" s="40"/>
      <c r="C572" s="9"/>
      <c r="D572" s="9"/>
      <c r="E572" s="95"/>
      <c r="F572" s="95"/>
      <c r="G572" s="95">
        <f t="shared" si="27"/>
        <v>0</v>
      </c>
      <c r="I572" s="94">
        <f t="shared" si="28"/>
        <v>0</v>
      </c>
      <c r="J572" s="12">
        <f t="shared" si="29"/>
        <v>31</v>
      </c>
      <c r="K572" s="15"/>
    </row>
    <row r="573" spans="1:11" x14ac:dyDescent="0.2">
      <c r="A573" s="9"/>
      <c r="B573" s="40"/>
      <c r="C573" s="9"/>
      <c r="D573" s="9"/>
      <c r="E573" s="95"/>
      <c r="F573" s="95"/>
      <c r="G573" s="95">
        <f t="shared" si="27"/>
        <v>0</v>
      </c>
      <c r="I573" s="94">
        <f t="shared" si="28"/>
        <v>0</v>
      </c>
      <c r="J573" s="12">
        <f t="shared" si="29"/>
        <v>31</v>
      </c>
      <c r="K573" s="15"/>
    </row>
    <row r="574" spans="1:11" x14ac:dyDescent="0.2">
      <c r="A574" s="9"/>
      <c r="B574" s="40"/>
      <c r="C574" s="9"/>
      <c r="D574" s="9"/>
      <c r="E574" s="95"/>
      <c r="F574" s="95"/>
      <c r="G574" s="95">
        <f t="shared" si="27"/>
        <v>0</v>
      </c>
      <c r="I574" s="94">
        <f t="shared" si="28"/>
        <v>0</v>
      </c>
      <c r="J574" s="12">
        <f t="shared" si="29"/>
        <v>31</v>
      </c>
      <c r="K574" s="15"/>
    </row>
    <row r="575" spans="1:11" x14ac:dyDescent="0.2">
      <c r="A575" s="9"/>
      <c r="B575" s="40"/>
      <c r="C575" s="9"/>
      <c r="D575" s="9"/>
      <c r="E575" s="95"/>
      <c r="F575" s="95"/>
      <c r="G575" s="95">
        <f t="shared" si="27"/>
        <v>0</v>
      </c>
      <c r="I575" s="94">
        <f t="shared" si="28"/>
        <v>0</v>
      </c>
      <c r="J575" s="12">
        <f t="shared" si="29"/>
        <v>31</v>
      </c>
      <c r="K575" s="15"/>
    </row>
    <row r="576" spans="1:11" x14ac:dyDescent="0.2">
      <c r="A576" s="9"/>
      <c r="B576" s="40"/>
      <c r="C576" s="9"/>
      <c r="D576" s="9"/>
      <c r="E576" s="95"/>
      <c r="F576" s="95"/>
      <c r="G576" s="95">
        <f t="shared" si="27"/>
        <v>0</v>
      </c>
      <c r="I576" s="94">
        <f t="shared" si="28"/>
        <v>0</v>
      </c>
      <c r="J576" s="12">
        <f t="shared" si="29"/>
        <v>31</v>
      </c>
      <c r="K576" s="15"/>
    </row>
    <row r="577" spans="1:11" x14ac:dyDescent="0.2">
      <c r="A577" s="9"/>
      <c r="B577" s="40"/>
      <c r="C577" s="9"/>
      <c r="D577" s="9"/>
      <c r="E577" s="95"/>
      <c r="F577" s="95"/>
      <c r="G577" s="95">
        <f t="shared" si="27"/>
        <v>0</v>
      </c>
      <c r="I577" s="94">
        <f t="shared" si="28"/>
        <v>0</v>
      </c>
      <c r="J577" s="12">
        <f t="shared" si="29"/>
        <v>31</v>
      </c>
      <c r="K577" s="15"/>
    </row>
    <row r="578" spans="1:11" x14ac:dyDescent="0.2">
      <c r="A578" s="9"/>
      <c r="B578" s="40"/>
      <c r="C578" s="9"/>
      <c r="D578" s="9"/>
      <c r="E578" s="95"/>
      <c r="F578" s="95"/>
      <c r="G578" s="95">
        <f t="shared" si="27"/>
        <v>0</v>
      </c>
      <c r="I578" s="94">
        <f t="shared" si="28"/>
        <v>0</v>
      </c>
      <c r="J578" s="12">
        <f t="shared" si="29"/>
        <v>31</v>
      </c>
      <c r="K578" s="15"/>
    </row>
    <row r="579" spans="1:11" x14ac:dyDescent="0.2">
      <c r="A579" s="9"/>
      <c r="B579" s="40"/>
      <c r="C579" s="9"/>
      <c r="D579" s="9"/>
      <c r="E579" s="95"/>
      <c r="F579" s="95"/>
      <c r="G579" s="95">
        <f t="shared" si="27"/>
        <v>0</v>
      </c>
      <c r="I579" s="94">
        <f t="shared" si="28"/>
        <v>0</v>
      </c>
      <c r="J579" s="12">
        <f t="shared" si="29"/>
        <v>31</v>
      </c>
      <c r="K579" s="15"/>
    </row>
    <row r="580" spans="1:11" x14ac:dyDescent="0.2">
      <c r="A580" s="9"/>
      <c r="B580" s="40"/>
      <c r="C580" s="9"/>
      <c r="D580" s="9"/>
      <c r="E580" s="95"/>
      <c r="F580" s="95"/>
      <c r="G580" s="95">
        <f t="shared" si="27"/>
        <v>0</v>
      </c>
      <c r="I580" s="94">
        <f t="shared" si="28"/>
        <v>0</v>
      </c>
      <c r="J580" s="12">
        <f t="shared" si="29"/>
        <v>31</v>
      </c>
      <c r="K580" s="15"/>
    </row>
    <row r="581" spans="1:11" x14ac:dyDescent="0.2">
      <c r="A581" s="9"/>
      <c r="B581" s="40"/>
      <c r="C581" s="9"/>
      <c r="D581" s="9"/>
      <c r="E581" s="95"/>
      <c r="F581" s="95"/>
      <c r="G581" s="95">
        <f t="shared" si="27"/>
        <v>0</v>
      </c>
      <c r="I581" s="94">
        <f t="shared" si="28"/>
        <v>0</v>
      </c>
      <c r="J581" s="12">
        <f t="shared" si="29"/>
        <v>31</v>
      </c>
      <c r="K581" s="15"/>
    </row>
    <row r="582" spans="1:11" x14ac:dyDescent="0.2">
      <c r="A582" s="9"/>
      <c r="B582" s="40"/>
      <c r="C582" s="9"/>
      <c r="D582" s="9"/>
      <c r="E582" s="95"/>
      <c r="F582" s="95"/>
      <c r="G582" s="95">
        <f t="shared" si="27"/>
        <v>0</v>
      </c>
      <c r="I582" s="94">
        <f t="shared" si="28"/>
        <v>0</v>
      </c>
      <c r="J582" s="12">
        <f t="shared" si="29"/>
        <v>31</v>
      </c>
      <c r="K582" s="15"/>
    </row>
    <row r="583" spans="1:11" x14ac:dyDescent="0.2">
      <c r="A583" s="9"/>
      <c r="B583" s="40"/>
      <c r="C583" s="9"/>
      <c r="D583" s="9"/>
      <c r="E583" s="95"/>
      <c r="F583" s="95"/>
      <c r="G583" s="95">
        <f t="shared" si="27"/>
        <v>0</v>
      </c>
      <c r="I583" s="94">
        <f t="shared" si="28"/>
        <v>0</v>
      </c>
      <c r="J583" s="12">
        <f t="shared" si="29"/>
        <v>31</v>
      </c>
      <c r="K583" s="15"/>
    </row>
    <row r="584" spans="1:11" x14ac:dyDescent="0.2">
      <c r="A584" s="9"/>
      <c r="B584" s="40"/>
      <c r="C584" s="9"/>
      <c r="D584" s="9"/>
      <c r="E584" s="95"/>
      <c r="F584" s="95"/>
      <c r="G584" s="95">
        <f t="shared" si="27"/>
        <v>0</v>
      </c>
      <c r="I584" s="94">
        <f t="shared" si="28"/>
        <v>0</v>
      </c>
      <c r="J584" s="12">
        <f t="shared" si="29"/>
        <v>31</v>
      </c>
      <c r="K584" s="15"/>
    </row>
    <row r="585" spans="1:11" x14ac:dyDescent="0.2">
      <c r="A585" s="9"/>
      <c r="B585" s="40"/>
      <c r="C585" s="9"/>
      <c r="D585" s="9"/>
      <c r="E585" s="95"/>
      <c r="F585" s="95"/>
      <c r="G585" s="95">
        <f t="shared" si="27"/>
        <v>0</v>
      </c>
      <c r="I585" s="94">
        <f t="shared" si="28"/>
        <v>0</v>
      </c>
      <c r="J585" s="12">
        <f t="shared" si="29"/>
        <v>31</v>
      </c>
      <c r="K585" s="15"/>
    </row>
    <row r="586" spans="1:11" x14ac:dyDescent="0.2">
      <c r="A586" s="9"/>
      <c r="B586" s="40"/>
      <c r="C586" s="9"/>
      <c r="D586" s="9"/>
      <c r="E586" s="95"/>
      <c r="F586" s="95"/>
      <c r="G586" s="95">
        <f t="shared" si="27"/>
        <v>0</v>
      </c>
      <c r="I586" s="94">
        <f t="shared" si="28"/>
        <v>0</v>
      </c>
      <c r="J586" s="12">
        <f t="shared" si="29"/>
        <v>31</v>
      </c>
      <c r="K586" s="15"/>
    </row>
    <row r="587" spans="1:11" x14ac:dyDescent="0.2">
      <c r="A587" s="9"/>
      <c r="B587" s="40"/>
      <c r="C587" s="9"/>
      <c r="D587" s="9"/>
      <c r="E587" s="95"/>
      <c r="F587" s="95"/>
      <c r="G587" s="95">
        <f t="shared" si="27"/>
        <v>0</v>
      </c>
      <c r="I587" s="94">
        <f t="shared" si="28"/>
        <v>0</v>
      </c>
      <c r="J587" s="12">
        <f t="shared" si="29"/>
        <v>31</v>
      </c>
      <c r="K587" s="15"/>
    </row>
    <row r="588" spans="1:11" x14ac:dyDescent="0.2">
      <c r="A588" s="9"/>
      <c r="B588" s="40"/>
      <c r="C588" s="9"/>
      <c r="D588" s="9"/>
      <c r="E588" s="95"/>
      <c r="F588" s="95"/>
      <c r="G588" s="95">
        <f t="shared" si="27"/>
        <v>0</v>
      </c>
      <c r="I588" s="94">
        <f t="shared" si="28"/>
        <v>0</v>
      </c>
      <c r="J588" s="12">
        <f t="shared" si="29"/>
        <v>31</v>
      </c>
      <c r="K588" s="15"/>
    </row>
    <row r="589" spans="1:11" x14ac:dyDescent="0.2">
      <c r="A589" s="9"/>
      <c r="B589" s="40"/>
      <c r="C589" s="9"/>
      <c r="D589" s="9"/>
      <c r="E589" s="95"/>
      <c r="F589" s="95"/>
      <c r="G589" s="95">
        <f t="shared" si="27"/>
        <v>0</v>
      </c>
      <c r="I589" s="94">
        <f t="shared" si="28"/>
        <v>0</v>
      </c>
      <c r="J589" s="12">
        <f t="shared" si="29"/>
        <v>31</v>
      </c>
      <c r="K589" s="15"/>
    </row>
    <row r="590" spans="1:11" x14ac:dyDescent="0.2">
      <c r="A590" s="9"/>
      <c r="B590" s="40"/>
      <c r="C590" s="9"/>
      <c r="D590" s="9"/>
      <c r="E590" s="95"/>
      <c r="F590" s="95"/>
      <c r="G590" s="95">
        <f t="shared" si="27"/>
        <v>0</v>
      </c>
      <c r="I590" s="94">
        <f t="shared" si="28"/>
        <v>0</v>
      </c>
      <c r="J590" s="12">
        <f t="shared" si="29"/>
        <v>31</v>
      </c>
      <c r="K590" s="15"/>
    </row>
    <row r="591" spans="1:11" x14ac:dyDescent="0.2">
      <c r="A591" s="9"/>
      <c r="B591" s="40"/>
      <c r="C591" s="9"/>
      <c r="D591" s="9"/>
      <c r="E591" s="95"/>
      <c r="F591" s="95"/>
      <c r="G591" s="95">
        <f t="shared" si="27"/>
        <v>0</v>
      </c>
      <c r="I591" s="94">
        <f t="shared" si="28"/>
        <v>0</v>
      </c>
      <c r="J591" s="12">
        <f t="shared" si="29"/>
        <v>31</v>
      </c>
      <c r="K591" s="15"/>
    </row>
    <row r="592" spans="1:11" x14ac:dyDescent="0.2">
      <c r="A592" s="9"/>
      <c r="B592" s="40"/>
      <c r="C592" s="7"/>
      <c r="D592" s="7"/>
      <c r="E592" s="95"/>
      <c r="F592" s="95"/>
      <c r="G592" s="95">
        <f t="shared" ref="G592:G655" si="30">G593+F592-E592</f>
        <v>0</v>
      </c>
      <c r="I592" s="94">
        <f t="shared" ref="I592:I655" si="31">-E592+F592</f>
        <v>0</v>
      </c>
      <c r="J592" s="12">
        <f t="shared" ref="J592:J652" si="32">EOMONTH(B592,0)</f>
        <v>31</v>
      </c>
      <c r="K592" s="15"/>
    </row>
    <row r="593" spans="1:11" x14ac:dyDescent="0.2">
      <c r="A593" s="9"/>
      <c r="B593" s="40"/>
      <c r="C593" s="9"/>
      <c r="D593" s="9"/>
      <c r="E593" s="95"/>
      <c r="F593" s="95"/>
      <c r="G593" s="95">
        <f t="shared" si="30"/>
        <v>0</v>
      </c>
      <c r="I593" s="94">
        <f t="shared" si="31"/>
        <v>0</v>
      </c>
      <c r="J593" s="12">
        <f t="shared" si="32"/>
        <v>31</v>
      </c>
      <c r="K593" s="15"/>
    </row>
    <row r="594" spans="1:11" x14ac:dyDescent="0.2">
      <c r="A594" s="9"/>
      <c r="B594" s="40"/>
      <c r="C594" s="9"/>
      <c r="D594" s="9"/>
      <c r="E594" s="95"/>
      <c r="F594" s="95"/>
      <c r="G594" s="95">
        <f t="shared" si="30"/>
        <v>0</v>
      </c>
      <c r="I594" s="94">
        <f t="shared" si="31"/>
        <v>0</v>
      </c>
      <c r="J594" s="12">
        <f t="shared" si="32"/>
        <v>31</v>
      </c>
      <c r="K594" s="15"/>
    </row>
    <row r="595" spans="1:11" x14ac:dyDescent="0.2">
      <c r="A595" s="9"/>
      <c r="B595" s="40"/>
      <c r="C595" s="9"/>
      <c r="D595" s="9"/>
      <c r="E595" s="95"/>
      <c r="F595" s="95"/>
      <c r="G595" s="95">
        <f t="shared" si="30"/>
        <v>0</v>
      </c>
      <c r="I595" s="94">
        <f t="shared" si="31"/>
        <v>0</v>
      </c>
      <c r="J595" s="12">
        <f t="shared" si="32"/>
        <v>31</v>
      </c>
      <c r="K595" s="15"/>
    </row>
    <row r="596" spans="1:11" x14ac:dyDescent="0.2">
      <c r="A596" s="9"/>
      <c r="B596" s="40"/>
      <c r="C596" s="9"/>
      <c r="D596" s="9"/>
      <c r="E596" s="95"/>
      <c r="F596" s="95"/>
      <c r="G596" s="95">
        <f t="shared" si="30"/>
        <v>0</v>
      </c>
      <c r="I596" s="94">
        <f t="shared" si="31"/>
        <v>0</v>
      </c>
      <c r="J596" s="12">
        <f t="shared" si="32"/>
        <v>31</v>
      </c>
      <c r="K596" s="15"/>
    </row>
    <row r="597" spans="1:11" x14ac:dyDescent="0.2">
      <c r="A597" s="9"/>
      <c r="B597" s="40"/>
      <c r="C597" s="9"/>
      <c r="D597" s="9"/>
      <c r="E597" s="95"/>
      <c r="F597" s="95"/>
      <c r="G597" s="95">
        <f t="shared" si="30"/>
        <v>0</v>
      </c>
      <c r="I597" s="94">
        <f t="shared" si="31"/>
        <v>0</v>
      </c>
      <c r="J597" s="12">
        <f t="shared" si="32"/>
        <v>31</v>
      </c>
      <c r="K597" s="15"/>
    </row>
    <row r="598" spans="1:11" x14ac:dyDescent="0.2">
      <c r="A598" s="9"/>
      <c r="B598" s="40"/>
      <c r="C598" s="9"/>
      <c r="D598" s="9"/>
      <c r="E598" s="95"/>
      <c r="F598" s="95"/>
      <c r="G598" s="95">
        <f t="shared" si="30"/>
        <v>0</v>
      </c>
      <c r="I598" s="94">
        <f t="shared" si="31"/>
        <v>0</v>
      </c>
      <c r="J598" s="12">
        <f t="shared" si="32"/>
        <v>31</v>
      </c>
      <c r="K598" s="15"/>
    </row>
    <row r="599" spans="1:11" x14ac:dyDescent="0.2">
      <c r="A599" s="9"/>
      <c r="B599" s="40"/>
      <c r="C599" s="9"/>
      <c r="D599" s="9"/>
      <c r="E599" s="95"/>
      <c r="F599" s="95"/>
      <c r="G599" s="95">
        <f t="shared" si="30"/>
        <v>0</v>
      </c>
      <c r="I599" s="94">
        <f t="shared" si="31"/>
        <v>0</v>
      </c>
      <c r="J599" s="12">
        <f t="shared" si="32"/>
        <v>31</v>
      </c>
      <c r="K599" s="15"/>
    </row>
    <row r="600" spans="1:11" x14ac:dyDescent="0.2">
      <c r="A600" s="9"/>
      <c r="B600" s="40"/>
      <c r="C600" s="9"/>
      <c r="D600" s="9"/>
      <c r="E600" s="95"/>
      <c r="F600" s="95"/>
      <c r="G600" s="95">
        <f t="shared" si="30"/>
        <v>0</v>
      </c>
      <c r="I600" s="94">
        <f t="shared" si="31"/>
        <v>0</v>
      </c>
      <c r="J600" s="12">
        <f t="shared" si="32"/>
        <v>31</v>
      </c>
      <c r="K600" s="15"/>
    </row>
    <row r="601" spans="1:11" x14ac:dyDescent="0.2">
      <c r="A601" s="9"/>
      <c r="B601" s="40"/>
      <c r="C601" s="9"/>
      <c r="D601" s="9"/>
      <c r="E601" s="95"/>
      <c r="F601" s="95"/>
      <c r="G601" s="95">
        <f t="shared" si="30"/>
        <v>0</v>
      </c>
      <c r="I601" s="94">
        <f t="shared" si="31"/>
        <v>0</v>
      </c>
      <c r="J601" s="12">
        <f t="shared" si="32"/>
        <v>31</v>
      </c>
      <c r="K601" s="15"/>
    </row>
    <row r="602" spans="1:11" x14ac:dyDescent="0.2">
      <c r="A602" s="9"/>
      <c r="B602" s="40"/>
      <c r="C602" s="9"/>
      <c r="D602" s="9"/>
      <c r="E602" s="95"/>
      <c r="F602" s="95"/>
      <c r="G602" s="95">
        <f t="shared" si="30"/>
        <v>0</v>
      </c>
      <c r="I602" s="94">
        <f t="shared" si="31"/>
        <v>0</v>
      </c>
      <c r="J602" s="12">
        <f t="shared" si="32"/>
        <v>31</v>
      </c>
      <c r="K602" s="15"/>
    </row>
    <row r="603" spans="1:11" x14ac:dyDescent="0.2">
      <c r="A603" s="9"/>
      <c r="B603" s="40"/>
      <c r="C603" s="9"/>
      <c r="D603" s="9"/>
      <c r="E603" s="95"/>
      <c r="F603" s="95"/>
      <c r="G603" s="95">
        <f t="shared" si="30"/>
        <v>0</v>
      </c>
      <c r="I603" s="94">
        <f t="shared" si="31"/>
        <v>0</v>
      </c>
      <c r="J603" s="12">
        <f t="shared" si="32"/>
        <v>31</v>
      </c>
      <c r="K603" s="15"/>
    </row>
    <row r="604" spans="1:11" x14ac:dyDescent="0.2">
      <c r="A604" s="9"/>
      <c r="B604" s="40"/>
      <c r="C604" s="9"/>
      <c r="D604" s="9"/>
      <c r="E604" s="95"/>
      <c r="F604" s="95"/>
      <c r="G604" s="95">
        <f t="shared" si="30"/>
        <v>0</v>
      </c>
      <c r="I604" s="94">
        <f t="shared" si="31"/>
        <v>0</v>
      </c>
      <c r="J604" s="12">
        <f t="shared" si="32"/>
        <v>31</v>
      </c>
      <c r="K604" s="15"/>
    </row>
    <row r="605" spans="1:11" x14ac:dyDescent="0.2">
      <c r="A605" s="9"/>
      <c r="B605" s="40"/>
      <c r="C605" s="9"/>
      <c r="D605" s="9"/>
      <c r="E605" s="95"/>
      <c r="F605" s="95"/>
      <c r="G605" s="95">
        <f t="shared" si="30"/>
        <v>0</v>
      </c>
      <c r="I605" s="94">
        <f t="shared" si="31"/>
        <v>0</v>
      </c>
      <c r="J605" s="12">
        <f t="shared" si="32"/>
        <v>31</v>
      </c>
      <c r="K605" s="15"/>
    </row>
    <row r="606" spans="1:11" x14ac:dyDescent="0.2">
      <c r="A606" s="9"/>
      <c r="B606" s="40"/>
      <c r="C606" s="9"/>
      <c r="D606" s="9"/>
      <c r="E606" s="95"/>
      <c r="F606" s="95"/>
      <c r="G606" s="95">
        <f t="shared" si="30"/>
        <v>0</v>
      </c>
      <c r="I606" s="94">
        <f t="shared" si="31"/>
        <v>0</v>
      </c>
      <c r="J606" s="12">
        <f t="shared" si="32"/>
        <v>31</v>
      </c>
      <c r="K606" s="15"/>
    </row>
    <row r="607" spans="1:11" x14ac:dyDescent="0.2">
      <c r="A607" s="9"/>
      <c r="B607" s="40"/>
      <c r="C607" s="9"/>
      <c r="D607" s="9"/>
      <c r="E607" s="95"/>
      <c r="F607" s="95"/>
      <c r="G607" s="95">
        <f t="shared" si="30"/>
        <v>0</v>
      </c>
      <c r="I607" s="94">
        <f t="shared" si="31"/>
        <v>0</v>
      </c>
      <c r="J607" s="12">
        <f t="shared" si="32"/>
        <v>31</v>
      </c>
      <c r="K607" s="15"/>
    </row>
    <row r="608" spans="1:11" x14ac:dyDescent="0.2">
      <c r="A608" s="9"/>
      <c r="B608" s="40"/>
      <c r="C608" s="9"/>
      <c r="D608" s="9"/>
      <c r="E608" s="95"/>
      <c r="F608" s="95"/>
      <c r="G608" s="95">
        <f t="shared" si="30"/>
        <v>0</v>
      </c>
      <c r="I608" s="94">
        <f t="shared" si="31"/>
        <v>0</v>
      </c>
      <c r="J608" s="12">
        <f t="shared" si="32"/>
        <v>31</v>
      </c>
      <c r="K608" s="15"/>
    </row>
    <row r="609" spans="1:11" x14ac:dyDescent="0.2">
      <c r="A609" s="9"/>
      <c r="B609" s="40"/>
      <c r="C609" s="9"/>
      <c r="D609" s="9"/>
      <c r="E609" s="95"/>
      <c r="F609" s="95"/>
      <c r="G609" s="95">
        <f t="shared" si="30"/>
        <v>0</v>
      </c>
      <c r="I609" s="94">
        <f t="shared" si="31"/>
        <v>0</v>
      </c>
      <c r="J609" s="12">
        <f t="shared" si="32"/>
        <v>31</v>
      </c>
      <c r="K609" s="15"/>
    </row>
    <row r="610" spans="1:11" x14ac:dyDescent="0.2">
      <c r="A610" s="9"/>
      <c r="B610" s="40"/>
      <c r="C610" s="9"/>
      <c r="D610" s="9"/>
      <c r="E610" s="95"/>
      <c r="F610" s="95"/>
      <c r="G610" s="95">
        <f t="shared" si="30"/>
        <v>0</v>
      </c>
      <c r="I610" s="94">
        <f t="shared" si="31"/>
        <v>0</v>
      </c>
      <c r="J610" s="12">
        <f t="shared" si="32"/>
        <v>31</v>
      </c>
      <c r="K610" s="15"/>
    </row>
    <row r="611" spans="1:11" x14ac:dyDescent="0.2">
      <c r="A611" s="9"/>
      <c r="B611" s="40"/>
      <c r="C611" s="9"/>
      <c r="D611" s="9"/>
      <c r="E611" s="95"/>
      <c r="F611" s="95"/>
      <c r="G611" s="95">
        <f t="shared" si="30"/>
        <v>0</v>
      </c>
      <c r="I611" s="94">
        <f t="shared" si="31"/>
        <v>0</v>
      </c>
      <c r="J611" s="12">
        <f t="shared" si="32"/>
        <v>31</v>
      </c>
      <c r="K611" s="15"/>
    </row>
    <row r="612" spans="1:11" x14ac:dyDescent="0.2">
      <c r="A612" s="9"/>
      <c r="B612" s="40"/>
      <c r="C612" s="9"/>
      <c r="D612" s="9"/>
      <c r="E612" s="95"/>
      <c r="F612" s="95"/>
      <c r="G612" s="95">
        <f t="shared" si="30"/>
        <v>0</v>
      </c>
      <c r="I612" s="94">
        <f t="shared" si="31"/>
        <v>0</v>
      </c>
      <c r="J612" s="12">
        <f t="shared" si="32"/>
        <v>31</v>
      </c>
      <c r="K612" s="15"/>
    </row>
    <row r="613" spans="1:11" x14ac:dyDescent="0.2">
      <c r="A613" s="9"/>
      <c r="B613" s="40"/>
      <c r="C613" s="9"/>
      <c r="D613" s="9"/>
      <c r="E613" s="95"/>
      <c r="F613" s="95"/>
      <c r="G613" s="95">
        <f t="shared" si="30"/>
        <v>0</v>
      </c>
      <c r="I613" s="94">
        <f t="shared" si="31"/>
        <v>0</v>
      </c>
      <c r="J613" s="12">
        <f t="shared" si="32"/>
        <v>31</v>
      </c>
      <c r="K613" s="15"/>
    </row>
    <row r="614" spans="1:11" x14ac:dyDescent="0.2">
      <c r="A614" s="9"/>
      <c r="B614" s="40"/>
      <c r="C614" s="9"/>
      <c r="D614" s="9"/>
      <c r="E614" s="95"/>
      <c r="F614" s="95"/>
      <c r="G614" s="95">
        <f t="shared" si="30"/>
        <v>0</v>
      </c>
      <c r="I614" s="94">
        <f t="shared" si="31"/>
        <v>0</v>
      </c>
      <c r="J614" s="12">
        <f t="shared" si="32"/>
        <v>31</v>
      </c>
      <c r="K614" s="15"/>
    </row>
    <row r="615" spans="1:11" x14ac:dyDescent="0.2">
      <c r="A615" s="9"/>
      <c r="B615" s="40"/>
      <c r="C615" s="9"/>
      <c r="D615" s="9"/>
      <c r="E615" s="95"/>
      <c r="F615" s="95"/>
      <c r="G615" s="95">
        <f t="shared" si="30"/>
        <v>0</v>
      </c>
      <c r="I615" s="94">
        <f t="shared" si="31"/>
        <v>0</v>
      </c>
      <c r="J615" s="12">
        <f t="shared" si="32"/>
        <v>31</v>
      </c>
      <c r="K615" s="15"/>
    </row>
    <row r="616" spans="1:11" x14ac:dyDescent="0.2">
      <c r="A616" s="9"/>
      <c r="B616" s="40"/>
      <c r="C616" s="9"/>
      <c r="D616" s="9"/>
      <c r="E616" s="95"/>
      <c r="F616" s="95"/>
      <c r="G616" s="95">
        <f t="shared" si="30"/>
        <v>0</v>
      </c>
      <c r="I616" s="94">
        <f t="shared" si="31"/>
        <v>0</v>
      </c>
      <c r="J616" s="12">
        <f t="shared" si="32"/>
        <v>31</v>
      </c>
      <c r="K616" s="15"/>
    </row>
    <row r="617" spans="1:11" x14ac:dyDescent="0.2">
      <c r="A617" s="9"/>
      <c r="B617" s="40"/>
      <c r="C617" s="9"/>
      <c r="D617" s="9"/>
      <c r="E617" s="95"/>
      <c r="F617" s="95"/>
      <c r="G617" s="95">
        <f t="shared" si="30"/>
        <v>0</v>
      </c>
      <c r="I617" s="94">
        <f t="shared" si="31"/>
        <v>0</v>
      </c>
      <c r="J617" s="12">
        <f t="shared" si="32"/>
        <v>31</v>
      </c>
      <c r="K617" s="15"/>
    </row>
    <row r="618" spans="1:11" x14ac:dyDescent="0.2">
      <c r="A618" s="9"/>
      <c r="B618" s="40"/>
      <c r="C618" s="7"/>
      <c r="D618" s="7"/>
      <c r="E618" s="95"/>
      <c r="F618" s="95"/>
      <c r="G618" s="95">
        <f t="shared" si="30"/>
        <v>0</v>
      </c>
      <c r="I618" s="94">
        <f t="shared" si="31"/>
        <v>0</v>
      </c>
      <c r="J618" s="12">
        <f t="shared" si="32"/>
        <v>31</v>
      </c>
      <c r="K618" s="15"/>
    </row>
    <row r="619" spans="1:11" x14ac:dyDescent="0.2">
      <c r="A619" s="9"/>
      <c r="B619" s="40"/>
      <c r="C619" s="9"/>
      <c r="D619" s="9"/>
      <c r="E619" s="95"/>
      <c r="F619" s="95"/>
      <c r="G619" s="95">
        <f t="shared" si="30"/>
        <v>0</v>
      </c>
      <c r="I619" s="94">
        <f t="shared" si="31"/>
        <v>0</v>
      </c>
      <c r="J619" s="12">
        <f t="shared" si="32"/>
        <v>31</v>
      </c>
      <c r="K619" s="15"/>
    </row>
    <row r="620" spans="1:11" x14ac:dyDescent="0.2">
      <c r="A620" s="9"/>
      <c r="B620" s="40"/>
      <c r="C620" s="9"/>
      <c r="D620" s="9"/>
      <c r="E620" s="95"/>
      <c r="F620" s="95"/>
      <c r="G620" s="95">
        <f t="shared" si="30"/>
        <v>0</v>
      </c>
      <c r="I620" s="94">
        <f t="shared" si="31"/>
        <v>0</v>
      </c>
      <c r="J620" s="12">
        <f t="shared" si="32"/>
        <v>31</v>
      </c>
      <c r="K620" s="15"/>
    </row>
    <row r="621" spans="1:11" x14ac:dyDescent="0.2">
      <c r="A621" s="9"/>
      <c r="B621" s="40"/>
      <c r="C621" s="9"/>
      <c r="D621" s="9"/>
      <c r="E621" s="95"/>
      <c r="F621" s="95"/>
      <c r="G621" s="95">
        <f t="shared" si="30"/>
        <v>0</v>
      </c>
      <c r="I621" s="94">
        <f t="shared" si="31"/>
        <v>0</v>
      </c>
      <c r="J621" s="12">
        <f t="shared" si="32"/>
        <v>31</v>
      </c>
      <c r="K621" s="15"/>
    </row>
    <row r="622" spans="1:11" x14ac:dyDescent="0.2">
      <c r="A622" s="9"/>
      <c r="B622" s="40"/>
      <c r="C622" s="9"/>
      <c r="D622" s="9"/>
      <c r="E622" s="95"/>
      <c r="F622" s="95"/>
      <c r="G622" s="95">
        <f t="shared" si="30"/>
        <v>0</v>
      </c>
      <c r="I622" s="94">
        <f t="shared" si="31"/>
        <v>0</v>
      </c>
      <c r="J622" s="12">
        <f t="shared" si="32"/>
        <v>31</v>
      </c>
      <c r="K622" s="15"/>
    </row>
    <row r="623" spans="1:11" x14ac:dyDescent="0.2">
      <c r="A623" s="9"/>
      <c r="B623" s="40"/>
      <c r="C623" s="9"/>
      <c r="D623" s="9"/>
      <c r="E623" s="95"/>
      <c r="F623" s="95"/>
      <c r="G623" s="95">
        <f t="shared" si="30"/>
        <v>0</v>
      </c>
      <c r="I623" s="94">
        <f t="shared" si="31"/>
        <v>0</v>
      </c>
      <c r="J623" s="12">
        <f t="shared" si="32"/>
        <v>31</v>
      </c>
      <c r="K623" s="15"/>
    </row>
    <row r="624" spans="1:11" x14ac:dyDescent="0.2">
      <c r="A624" s="9"/>
      <c r="B624" s="40"/>
      <c r="C624" s="9"/>
      <c r="D624" s="9"/>
      <c r="E624" s="95"/>
      <c r="F624" s="95"/>
      <c r="G624" s="95">
        <f t="shared" si="30"/>
        <v>0</v>
      </c>
      <c r="I624" s="94">
        <f t="shared" si="31"/>
        <v>0</v>
      </c>
      <c r="J624" s="12">
        <f t="shared" si="32"/>
        <v>31</v>
      </c>
      <c r="K624" s="15"/>
    </row>
    <row r="625" spans="1:11" x14ac:dyDescent="0.2">
      <c r="A625" s="9"/>
      <c r="B625" s="40"/>
      <c r="C625" s="9"/>
      <c r="D625" s="9"/>
      <c r="E625" s="95"/>
      <c r="F625" s="95"/>
      <c r="G625" s="95">
        <f t="shared" si="30"/>
        <v>0</v>
      </c>
      <c r="I625" s="94">
        <f t="shared" si="31"/>
        <v>0</v>
      </c>
      <c r="J625" s="12">
        <f t="shared" si="32"/>
        <v>31</v>
      </c>
      <c r="K625" s="15"/>
    </row>
    <row r="626" spans="1:11" x14ac:dyDescent="0.2">
      <c r="A626" s="9"/>
      <c r="B626" s="40"/>
      <c r="C626" s="9"/>
      <c r="D626" s="9"/>
      <c r="E626" s="95"/>
      <c r="F626" s="95"/>
      <c r="G626" s="95">
        <f t="shared" si="30"/>
        <v>0</v>
      </c>
      <c r="I626" s="94">
        <f t="shared" si="31"/>
        <v>0</v>
      </c>
      <c r="J626" s="12">
        <f t="shared" si="32"/>
        <v>31</v>
      </c>
      <c r="K626" s="15"/>
    </row>
    <row r="627" spans="1:11" x14ac:dyDescent="0.2">
      <c r="A627" s="9"/>
      <c r="B627" s="40"/>
      <c r="C627" s="9"/>
      <c r="D627" s="9"/>
      <c r="E627" s="95"/>
      <c r="F627" s="95"/>
      <c r="G627" s="95">
        <f t="shared" si="30"/>
        <v>0</v>
      </c>
      <c r="I627" s="94">
        <f t="shared" si="31"/>
        <v>0</v>
      </c>
      <c r="J627" s="12">
        <f t="shared" si="32"/>
        <v>31</v>
      </c>
      <c r="K627" s="15"/>
    </row>
    <row r="628" spans="1:11" x14ac:dyDescent="0.2">
      <c r="A628" s="9"/>
      <c r="B628" s="40"/>
      <c r="C628" s="9"/>
      <c r="D628" s="9"/>
      <c r="E628" s="95"/>
      <c r="F628" s="95"/>
      <c r="G628" s="95">
        <f t="shared" si="30"/>
        <v>0</v>
      </c>
      <c r="I628" s="94">
        <f t="shared" si="31"/>
        <v>0</v>
      </c>
      <c r="J628" s="12">
        <f t="shared" si="32"/>
        <v>31</v>
      </c>
      <c r="K628" s="15"/>
    </row>
    <row r="629" spans="1:11" x14ac:dyDescent="0.2">
      <c r="A629" s="9"/>
      <c r="B629" s="40"/>
      <c r="C629" s="9"/>
      <c r="D629" s="9"/>
      <c r="E629" s="92"/>
      <c r="F629" s="95"/>
      <c r="G629" s="95">
        <f t="shared" si="30"/>
        <v>0</v>
      </c>
      <c r="I629" s="94">
        <f t="shared" si="31"/>
        <v>0</v>
      </c>
      <c r="J629" s="12">
        <f t="shared" si="32"/>
        <v>31</v>
      </c>
      <c r="K629" s="15"/>
    </row>
    <row r="630" spans="1:11" x14ac:dyDescent="0.2">
      <c r="A630" s="9"/>
      <c r="B630" s="40"/>
      <c r="C630" s="9"/>
      <c r="D630" s="9"/>
      <c r="E630" s="95"/>
      <c r="F630" s="95"/>
      <c r="G630" s="95">
        <f t="shared" si="30"/>
        <v>0</v>
      </c>
      <c r="I630" s="94">
        <f t="shared" si="31"/>
        <v>0</v>
      </c>
      <c r="J630" s="12">
        <f t="shared" si="32"/>
        <v>31</v>
      </c>
      <c r="K630" s="15"/>
    </row>
    <row r="631" spans="1:11" x14ac:dyDescent="0.2">
      <c r="A631" s="9"/>
      <c r="B631" s="40"/>
      <c r="C631" s="9"/>
      <c r="D631" s="9"/>
      <c r="E631" s="95"/>
      <c r="F631" s="95"/>
      <c r="G631" s="95">
        <f t="shared" si="30"/>
        <v>0</v>
      </c>
      <c r="I631" s="94">
        <f t="shared" si="31"/>
        <v>0</v>
      </c>
      <c r="J631" s="12">
        <f t="shared" si="32"/>
        <v>31</v>
      </c>
      <c r="K631" s="15"/>
    </row>
    <row r="632" spans="1:11" x14ac:dyDescent="0.2">
      <c r="A632" s="9"/>
      <c r="B632" s="40"/>
      <c r="C632" s="9"/>
      <c r="D632" s="9"/>
      <c r="E632" s="95"/>
      <c r="F632" s="95"/>
      <c r="G632" s="95">
        <f t="shared" si="30"/>
        <v>0</v>
      </c>
      <c r="I632" s="94">
        <f t="shared" si="31"/>
        <v>0</v>
      </c>
      <c r="J632" s="12">
        <f t="shared" si="32"/>
        <v>31</v>
      </c>
      <c r="K632" s="15"/>
    </row>
    <row r="633" spans="1:11" x14ac:dyDescent="0.2">
      <c r="A633" s="9"/>
      <c r="B633" s="40"/>
      <c r="C633" s="9"/>
      <c r="D633" s="9"/>
      <c r="E633" s="95"/>
      <c r="F633" s="95"/>
      <c r="G633" s="95">
        <f t="shared" si="30"/>
        <v>0</v>
      </c>
      <c r="I633" s="94">
        <f t="shared" si="31"/>
        <v>0</v>
      </c>
      <c r="J633" s="12">
        <f t="shared" si="32"/>
        <v>31</v>
      </c>
      <c r="K633" s="15"/>
    </row>
    <row r="634" spans="1:11" x14ac:dyDescent="0.2">
      <c r="A634" s="9"/>
      <c r="B634" s="40"/>
      <c r="C634" s="7"/>
      <c r="D634" s="7"/>
      <c r="E634" s="95"/>
      <c r="F634" s="95"/>
      <c r="G634" s="95">
        <f t="shared" si="30"/>
        <v>0</v>
      </c>
      <c r="I634" s="94">
        <f t="shared" si="31"/>
        <v>0</v>
      </c>
      <c r="J634" s="12">
        <f t="shared" si="32"/>
        <v>31</v>
      </c>
      <c r="K634" s="15"/>
    </row>
    <row r="635" spans="1:11" x14ac:dyDescent="0.2">
      <c r="A635" s="9"/>
      <c r="B635" s="40"/>
      <c r="C635" s="9"/>
      <c r="D635" s="9"/>
      <c r="E635" s="95"/>
      <c r="F635" s="95"/>
      <c r="G635" s="95">
        <f t="shared" si="30"/>
        <v>0</v>
      </c>
      <c r="I635" s="94">
        <f t="shared" si="31"/>
        <v>0</v>
      </c>
      <c r="J635" s="12">
        <f t="shared" si="32"/>
        <v>31</v>
      </c>
      <c r="K635" s="15"/>
    </row>
    <row r="636" spans="1:11" x14ac:dyDescent="0.2">
      <c r="A636" s="9"/>
      <c r="B636" s="40"/>
      <c r="C636" s="9"/>
      <c r="D636" s="9"/>
      <c r="E636" s="95"/>
      <c r="F636" s="95"/>
      <c r="G636" s="95">
        <f t="shared" si="30"/>
        <v>0</v>
      </c>
      <c r="I636" s="94">
        <f t="shared" si="31"/>
        <v>0</v>
      </c>
      <c r="J636" s="12">
        <f t="shared" si="32"/>
        <v>31</v>
      </c>
      <c r="K636" s="15"/>
    </row>
    <row r="637" spans="1:11" x14ac:dyDescent="0.2">
      <c r="A637" s="9"/>
      <c r="B637" s="40"/>
      <c r="C637" s="9"/>
      <c r="D637" s="9"/>
      <c r="E637" s="95"/>
      <c r="F637" s="95"/>
      <c r="G637" s="95">
        <f t="shared" si="30"/>
        <v>0</v>
      </c>
      <c r="I637" s="94">
        <f t="shared" si="31"/>
        <v>0</v>
      </c>
      <c r="J637" s="12">
        <f t="shared" si="32"/>
        <v>31</v>
      </c>
      <c r="K637" s="15"/>
    </row>
    <row r="638" spans="1:11" x14ac:dyDescent="0.2">
      <c r="A638" s="9"/>
      <c r="B638" s="40"/>
      <c r="C638" s="9"/>
      <c r="D638" s="9"/>
      <c r="E638" s="95"/>
      <c r="F638" s="95"/>
      <c r="G638" s="95">
        <f t="shared" si="30"/>
        <v>0</v>
      </c>
      <c r="I638" s="94">
        <f t="shared" si="31"/>
        <v>0</v>
      </c>
      <c r="J638" s="12">
        <f t="shared" si="32"/>
        <v>31</v>
      </c>
      <c r="K638" s="15"/>
    </row>
    <row r="639" spans="1:11" x14ac:dyDescent="0.2">
      <c r="A639" s="9"/>
      <c r="B639" s="40"/>
      <c r="C639" s="9"/>
      <c r="D639" s="9"/>
      <c r="E639" s="95"/>
      <c r="F639" s="95"/>
      <c r="G639" s="95">
        <f t="shared" si="30"/>
        <v>0</v>
      </c>
      <c r="I639" s="94">
        <f t="shared" si="31"/>
        <v>0</v>
      </c>
      <c r="J639" s="12">
        <f t="shared" si="32"/>
        <v>31</v>
      </c>
      <c r="K639" s="15"/>
    </row>
    <row r="640" spans="1:11" x14ac:dyDescent="0.2">
      <c r="A640" s="9"/>
      <c r="B640" s="40"/>
      <c r="C640" s="9"/>
      <c r="D640" s="9"/>
      <c r="E640" s="95"/>
      <c r="F640" s="95"/>
      <c r="G640" s="95">
        <f t="shared" si="30"/>
        <v>0</v>
      </c>
      <c r="I640" s="94">
        <f t="shared" si="31"/>
        <v>0</v>
      </c>
      <c r="J640" s="12">
        <f t="shared" si="32"/>
        <v>31</v>
      </c>
      <c r="K640" s="15"/>
    </row>
    <row r="641" spans="1:11" x14ac:dyDescent="0.2">
      <c r="A641" s="9"/>
      <c r="B641" s="40"/>
      <c r="C641" s="9"/>
      <c r="D641" s="9"/>
      <c r="E641" s="95"/>
      <c r="F641" s="95"/>
      <c r="G641" s="95">
        <f t="shared" si="30"/>
        <v>0</v>
      </c>
      <c r="I641" s="94">
        <f t="shared" si="31"/>
        <v>0</v>
      </c>
      <c r="J641" s="12">
        <f t="shared" si="32"/>
        <v>31</v>
      </c>
      <c r="K641" s="15"/>
    </row>
    <row r="642" spans="1:11" x14ac:dyDescent="0.2">
      <c r="A642" s="9"/>
      <c r="B642" s="40"/>
      <c r="C642" s="9"/>
      <c r="D642" s="9"/>
      <c r="E642" s="95"/>
      <c r="F642" s="95"/>
      <c r="G642" s="95">
        <f t="shared" si="30"/>
        <v>0</v>
      </c>
      <c r="I642" s="94">
        <f t="shared" si="31"/>
        <v>0</v>
      </c>
      <c r="J642" s="12">
        <f t="shared" si="32"/>
        <v>31</v>
      </c>
      <c r="K642" s="15"/>
    </row>
    <row r="643" spans="1:11" x14ac:dyDescent="0.2">
      <c r="A643" s="9"/>
      <c r="B643" s="40"/>
      <c r="C643" s="9"/>
      <c r="D643" s="9"/>
      <c r="E643" s="95"/>
      <c r="F643" s="95"/>
      <c r="G643" s="95">
        <f t="shared" si="30"/>
        <v>0</v>
      </c>
      <c r="I643" s="94">
        <f t="shared" si="31"/>
        <v>0</v>
      </c>
      <c r="J643" s="12">
        <f t="shared" si="32"/>
        <v>31</v>
      </c>
      <c r="K643" s="15"/>
    </row>
    <row r="644" spans="1:11" x14ac:dyDescent="0.2">
      <c r="A644" s="9"/>
      <c r="B644" s="40"/>
      <c r="C644" s="9"/>
      <c r="D644" s="9"/>
      <c r="E644" s="95"/>
      <c r="F644" s="95"/>
      <c r="G644" s="95">
        <f t="shared" si="30"/>
        <v>0</v>
      </c>
      <c r="I644" s="94">
        <f t="shared" si="31"/>
        <v>0</v>
      </c>
      <c r="J644" s="12">
        <f t="shared" si="32"/>
        <v>31</v>
      </c>
      <c r="K644" s="15"/>
    </row>
    <row r="645" spans="1:11" x14ac:dyDescent="0.2">
      <c r="A645" s="9"/>
      <c r="B645" s="40"/>
      <c r="C645" s="9"/>
      <c r="D645" s="9"/>
      <c r="E645" s="95"/>
      <c r="F645" s="95"/>
      <c r="G645" s="95">
        <f t="shared" si="30"/>
        <v>0</v>
      </c>
      <c r="I645" s="94">
        <f t="shared" si="31"/>
        <v>0</v>
      </c>
      <c r="J645" s="12">
        <f t="shared" si="32"/>
        <v>31</v>
      </c>
      <c r="K645" s="15"/>
    </row>
    <row r="646" spans="1:11" x14ac:dyDescent="0.2">
      <c r="A646" s="9"/>
      <c r="B646" s="40"/>
      <c r="C646" s="9"/>
      <c r="D646" s="9"/>
      <c r="E646" s="95"/>
      <c r="F646" s="95"/>
      <c r="G646" s="95">
        <f t="shared" si="30"/>
        <v>0</v>
      </c>
      <c r="I646" s="94">
        <f t="shared" si="31"/>
        <v>0</v>
      </c>
      <c r="J646" s="12">
        <f t="shared" si="32"/>
        <v>31</v>
      </c>
      <c r="K646" s="15"/>
    </row>
    <row r="647" spans="1:11" x14ac:dyDescent="0.2">
      <c r="A647" s="9"/>
      <c r="B647" s="40"/>
      <c r="C647" s="9"/>
      <c r="D647" s="9"/>
      <c r="E647" s="95"/>
      <c r="F647" s="95"/>
      <c r="G647" s="95">
        <f t="shared" si="30"/>
        <v>0</v>
      </c>
      <c r="I647" s="94">
        <f t="shared" si="31"/>
        <v>0</v>
      </c>
      <c r="J647" s="12">
        <f t="shared" si="32"/>
        <v>31</v>
      </c>
      <c r="K647" s="15"/>
    </row>
    <row r="648" spans="1:11" x14ac:dyDescent="0.2">
      <c r="A648" s="9"/>
      <c r="B648" s="40"/>
      <c r="C648" s="9"/>
      <c r="D648" s="9"/>
      <c r="E648" s="95"/>
      <c r="F648" s="95"/>
      <c r="G648" s="95">
        <f t="shared" si="30"/>
        <v>0</v>
      </c>
      <c r="I648" s="94">
        <f t="shared" si="31"/>
        <v>0</v>
      </c>
      <c r="J648" s="12">
        <f t="shared" si="32"/>
        <v>31</v>
      </c>
      <c r="K648" s="15"/>
    </row>
    <row r="649" spans="1:11" x14ac:dyDescent="0.2">
      <c r="A649" s="9"/>
      <c r="B649" s="40"/>
      <c r="C649" s="9"/>
      <c r="D649" s="9"/>
      <c r="E649" s="95"/>
      <c r="F649" s="95"/>
      <c r="G649" s="95">
        <f t="shared" si="30"/>
        <v>0</v>
      </c>
      <c r="I649" s="94">
        <f t="shared" si="31"/>
        <v>0</v>
      </c>
      <c r="J649" s="12">
        <f t="shared" si="32"/>
        <v>31</v>
      </c>
      <c r="K649" s="15"/>
    </row>
    <row r="650" spans="1:11" x14ac:dyDescent="0.2">
      <c r="A650" s="9"/>
      <c r="B650" s="40"/>
      <c r="C650" s="9"/>
      <c r="D650" s="9"/>
      <c r="E650" s="95"/>
      <c r="F650" s="95"/>
      <c r="G650" s="95">
        <f t="shared" si="30"/>
        <v>0</v>
      </c>
      <c r="I650" s="94">
        <f t="shared" si="31"/>
        <v>0</v>
      </c>
      <c r="J650" s="12">
        <f t="shared" si="32"/>
        <v>31</v>
      </c>
      <c r="K650" s="15"/>
    </row>
    <row r="651" spans="1:11" x14ac:dyDescent="0.2">
      <c r="A651" s="9"/>
      <c r="B651" s="40"/>
      <c r="C651" s="9"/>
      <c r="D651" s="9"/>
      <c r="E651" s="95"/>
      <c r="F651" s="95"/>
      <c r="G651" s="95">
        <f t="shared" si="30"/>
        <v>0</v>
      </c>
      <c r="I651" s="94">
        <f t="shared" si="31"/>
        <v>0</v>
      </c>
      <c r="J651" s="12">
        <f t="shared" si="32"/>
        <v>31</v>
      </c>
      <c r="K651" s="15"/>
    </row>
    <row r="652" spans="1:11" x14ac:dyDescent="0.2">
      <c r="A652" s="9"/>
      <c r="B652" s="40"/>
      <c r="C652" s="9"/>
      <c r="D652" s="9"/>
      <c r="E652" s="95"/>
      <c r="F652" s="95"/>
      <c r="G652" s="95">
        <f t="shared" si="30"/>
        <v>0</v>
      </c>
      <c r="I652" s="94">
        <f t="shared" si="31"/>
        <v>0</v>
      </c>
      <c r="J652" s="12">
        <f t="shared" si="32"/>
        <v>31</v>
      </c>
      <c r="K652" s="15"/>
    </row>
    <row r="653" spans="1:11" x14ac:dyDescent="0.2">
      <c r="A653" s="9"/>
      <c r="B653" s="40"/>
      <c r="C653" s="9"/>
      <c r="D653" s="9"/>
      <c r="E653" s="95"/>
      <c r="F653" s="95"/>
      <c r="G653" s="95">
        <f t="shared" si="30"/>
        <v>0</v>
      </c>
      <c r="I653" s="94">
        <f t="shared" si="31"/>
        <v>0</v>
      </c>
      <c r="J653" s="12"/>
      <c r="K653" s="15"/>
    </row>
    <row r="654" spans="1:11" x14ac:dyDescent="0.2">
      <c r="A654" s="9"/>
      <c r="B654" s="40"/>
      <c r="C654" s="9"/>
      <c r="D654" s="9"/>
      <c r="E654" s="95"/>
      <c r="F654" s="95"/>
      <c r="G654" s="95">
        <f t="shared" si="30"/>
        <v>0</v>
      </c>
      <c r="I654" s="94">
        <f t="shared" si="31"/>
        <v>0</v>
      </c>
      <c r="J654" s="12">
        <v>31</v>
      </c>
      <c r="K654" s="15"/>
    </row>
    <row r="655" spans="1:11" x14ac:dyDescent="0.2">
      <c r="A655" s="9"/>
      <c r="B655" s="40"/>
      <c r="C655" s="9"/>
      <c r="D655" s="9"/>
      <c r="E655" s="95"/>
      <c r="F655" s="95"/>
      <c r="G655" s="95">
        <f t="shared" si="30"/>
        <v>0</v>
      </c>
      <c r="I655" s="94">
        <f t="shared" si="31"/>
        <v>0</v>
      </c>
      <c r="J655" s="12">
        <v>31</v>
      </c>
      <c r="K655" s="15"/>
    </row>
    <row r="656" spans="1:11" x14ac:dyDescent="0.2">
      <c r="A656" s="9"/>
      <c r="B656" s="40"/>
      <c r="C656" s="9"/>
      <c r="D656" s="9"/>
      <c r="E656" s="95"/>
      <c r="F656" s="95"/>
      <c r="G656" s="95">
        <f t="shared" ref="G656:G719" si="33">G657+F656-E656</f>
        <v>0</v>
      </c>
      <c r="I656" s="94">
        <f t="shared" ref="I656:I719" si="34">-E656+F656</f>
        <v>0</v>
      </c>
      <c r="J656" s="12">
        <v>31</v>
      </c>
      <c r="K656" s="15"/>
    </row>
    <row r="657" spans="1:11" x14ac:dyDescent="0.2">
      <c r="A657" s="9"/>
      <c r="B657" s="40"/>
      <c r="C657" s="9"/>
      <c r="D657" s="9"/>
      <c r="E657" s="95"/>
      <c r="F657" s="95"/>
      <c r="G657" s="95">
        <f t="shared" si="33"/>
        <v>0</v>
      </c>
      <c r="I657" s="94">
        <f t="shared" si="34"/>
        <v>0</v>
      </c>
      <c r="J657" s="12">
        <v>31</v>
      </c>
      <c r="K657" s="15"/>
    </row>
    <row r="658" spans="1:11" x14ac:dyDescent="0.2">
      <c r="A658" s="9"/>
      <c r="B658" s="40"/>
      <c r="C658" s="9"/>
      <c r="D658" s="9"/>
      <c r="E658" s="95"/>
      <c r="F658" s="95"/>
      <c r="G658" s="95">
        <f t="shared" si="33"/>
        <v>0</v>
      </c>
      <c r="I658" s="94">
        <f t="shared" si="34"/>
        <v>0</v>
      </c>
      <c r="J658" s="12">
        <v>31</v>
      </c>
      <c r="K658" s="15"/>
    </row>
    <row r="659" spans="1:11" x14ac:dyDescent="0.2">
      <c r="A659" s="9"/>
      <c r="B659" s="40"/>
      <c r="C659" s="9"/>
      <c r="D659" s="9"/>
      <c r="E659" s="95"/>
      <c r="F659" s="95"/>
      <c r="G659" s="95">
        <f t="shared" si="33"/>
        <v>0</v>
      </c>
      <c r="I659" s="94">
        <f t="shared" si="34"/>
        <v>0</v>
      </c>
      <c r="J659" s="12">
        <v>31</v>
      </c>
      <c r="K659" s="15"/>
    </row>
    <row r="660" spans="1:11" x14ac:dyDescent="0.2">
      <c r="A660" s="9"/>
      <c r="B660" s="40"/>
      <c r="C660" s="9"/>
      <c r="D660" s="9"/>
      <c r="E660" s="95"/>
      <c r="F660" s="95"/>
      <c r="G660" s="95">
        <f t="shared" si="33"/>
        <v>0</v>
      </c>
      <c r="I660" s="94">
        <f t="shared" si="34"/>
        <v>0</v>
      </c>
      <c r="J660" s="12">
        <v>31</v>
      </c>
      <c r="K660" s="15"/>
    </row>
    <row r="661" spans="1:11" x14ac:dyDescent="0.2">
      <c r="A661" s="9"/>
      <c r="B661" s="40"/>
      <c r="C661" s="9"/>
      <c r="D661" s="9"/>
      <c r="E661" s="95"/>
      <c r="F661" s="95"/>
      <c r="G661" s="95">
        <f t="shared" si="33"/>
        <v>0</v>
      </c>
      <c r="I661" s="94">
        <f t="shared" si="34"/>
        <v>0</v>
      </c>
      <c r="J661" s="12">
        <v>31</v>
      </c>
      <c r="K661" s="15"/>
    </row>
    <row r="662" spans="1:11" x14ac:dyDescent="0.2">
      <c r="A662" s="9"/>
      <c r="B662" s="40"/>
      <c r="C662" s="9"/>
      <c r="D662" s="9"/>
      <c r="E662" s="95"/>
      <c r="F662" s="95"/>
      <c r="G662" s="95">
        <f t="shared" si="33"/>
        <v>0</v>
      </c>
      <c r="I662" s="94">
        <f t="shared" si="34"/>
        <v>0</v>
      </c>
      <c r="J662" s="12">
        <v>31</v>
      </c>
      <c r="K662" s="15"/>
    </row>
    <row r="663" spans="1:11" x14ac:dyDescent="0.2">
      <c r="A663" s="9"/>
      <c r="B663" s="40"/>
      <c r="C663" s="9"/>
      <c r="D663" s="9"/>
      <c r="E663" s="95"/>
      <c r="F663" s="95"/>
      <c r="G663" s="95">
        <f t="shared" si="33"/>
        <v>0</v>
      </c>
      <c r="I663" s="94">
        <f t="shared" si="34"/>
        <v>0</v>
      </c>
      <c r="J663" s="12">
        <v>31</v>
      </c>
      <c r="K663" s="15"/>
    </row>
    <row r="664" spans="1:11" x14ac:dyDescent="0.2">
      <c r="A664" s="9"/>
      <c r="B664" s="40"/>
      <c r="C664" s="9"/>
      <c r="D664" s="9"/>
      <c r="E664" s="95"/>
      <c r="F664" s="95"/>
      <c r="G664" s="95">
        <f t="shared" si="33"/>
        <v>0</v>
      </c>
      <c r="I664" s="94">
        <f t="shared" si="34"/>
        <v>0</v>
      </c>
      <c r="J664" s="12">
        <v>31</v>
      </c>
      <c r="K664" s="15"/>
    </row>
    <row r="665" spans="1:11" x14ac:dyDescent="0.2">
      <c r="A665" s="9"/>
      <c r="B665" s="40"/>
      <c r="C665" s="9"/>
      <c r="D665" s="9"/>
      <c r="E665" s="95"/>
      <c r="F665" s="95"/>
      <c r="G665" s="95">
        <f t="shared" si="33"/>
        <v>0</v>
      </c>
      <c r="I665" s="94">
        <f t="shared" si="34"/>
        <v>0</v>
      </c>
      <c r="J665" s="12">
        <v>45260</v>
      </c>
      <c r="K665" s="15"/>
    </row>
    <row r="666" spans="1:11" x14ac:dyDescent="0.2">
      <c r="A666" s="9"/>
      <c r="B666" s="40"/>
      <c r="C666" s="9"/>
      <c r="D666" s="9"/>
      <c r="E666" s="95"/>
      <c r="F666" s="95"/>
      <c r="G666" s="95">
        <f t="shared" si="33"/>
        <v>0</v>
      </c>
      <c r="I666" s="94">
        <f t="shared" si="34"/>
        <v>0</v>
      </c>
      <c r="J666" s="12">
        <v>45260</v>
      </c>
      <c r="K666" s="15"/>
    </row>
    <row r="667" spans="1:11" x14ac:dyDescent="0.2">
      <c r="A667" s="9"/>
      <c r="B667" s="40"/>
      <c r="C667" s="7"/>
      <c r="D667" s="7"/>
      <c r="E667" s="95"/>
      <c r="F667" s="95"/>
      <c r="G667" s="95">
        <f t="shared" si="33"/>
        <v>0</v>
      </c>
      <c r="I667" s="94">
        <f t="shared" si="34"/>
        <v>0</v>
      </c>
      <c r="J667" s="12">
        <v>45260</v>
      </c>
      <c r="K667" s="15"/>
    </row>
    <row r="668" spans="1:11" x14ac:dyDescent="0.2">
      <c r="A668" s="9"/>
      <c r="B668" s="40"/>
      <c r="C668" s="9"/>
      <c r="D668" s="9"/>
      <c r="E668" s="95"/>
      <c r="F668" s="95"/>
      <c r="G668" s="95">
        <f t="shared" si="33"/>
        <v>0</v>
      </c>
      <c r="I668" s="94">
        <f t="shared" si="34"/>
        <v>0</v>
      </c>
      <c r="J668" s="12">
        <v>45260</v>
      </c>
      <c r="K668" s="15"/>
    </row>
    <row r="669" spans="1:11" x14ac:dyDescent="0.2">
      <c r="A669" s="9"/>
      <c r="B669" s="40"/>
      <c r="C669" s="9"/>
      <c r="D669" s="9"/>
      <c r="E669" s="95"/>
      <c r="F669" s="95"/>
      <c r="G669" s="95">
        <f t="shared" si="33"/>
        <v>0</v>
      </c>
      <c r="I669" s="94">
        <f t="shared" si="34"/>
        <v>0</v>
      </c>
      <c r="J669" s="12">
        <v>45260</v>
      </c>
      <c r="K669" s="15"/>
    </row>
    <row r="670" spans="1:11" x14ac:dyDescent="0.2">
      <c r="A670" s="9"/>
      <c r="B670" s="40"/>
      <c r="C670" s="9"/>
      <c r="D670" s="9"/>
      <c r="E670" s="95"/>
      <c r="F670" s="95"/>
      <c r="G670" s="95">
        <f t="shared" si="33"/>
        <v>0</v>
      </c>
      <c r="I670" s="94">
        <f t="shared" si="34"/>
        <v>0</v>
      </c>
      <c r="J670" s="12">
        <v>45260</v>
      </c>
      <c r="K670" s="15"/>
    </row>
    <row r="671" spans="1:11" x14ac:dyDescent="0.2">
      <c r="A671" s="9"/>
      <c r="B671" s="40"/>
      <c r="C671" s="9"/>
      <c r="D671" s="9"/>
      <c r="E671" s="95"/>
      <c r="F671" s="95"/>
      <c r="G671" s="95">
        <f t="shared" si="33"/>
        <v>0</v>
      </c>
      <c r="I671" s="94">
        <f t="shared" si="34"/>
        <v>0</v>
      </c>
      <c r="J671" s="12">
        <v>45260</v>
      </c>
      <c r="K671" s="15"/>
    </row>
    <row r="672" spans="1:11" x14ac:dyDescent="0.2">
      <c r="A672" s="9"/>
      <c r="B672" s="40"/>
      <c r="C672" s="9"/>
      <c r="D672" s="9"/>
      <c r="E672" s="95"/>
      <c r="F672" s="95"/>
      <c r="G672" s="95">
        <f t="shared" si="33"/>
        <v>0</v>
      </c>
      <c r="I672" s="94">
        <f t="shared" si="34"/>
        <v>0</v>
      </c>
      <c r="J672" s="12">
        <v>45260</v>
      </c>
      <c r="K672" s="15"/>
    </row>
    <row r="673" spans="1:11" x14ac:dyDescent="0.2">
      <c r="A673" s="9"/>
      <c r="B673" s="40"/>
      <c r="C673" s="9"/>
      <c r="D673" s="9"/>
      <c r="E673" s="95"/>
      <c r="F673" s="95"/>
      <c r="G673" s="95">
        <f t="shared" si="33"/>
        <v>0</v>
      </c>
      <c r="I673" s="94">
        <f t="shared" si="34"/>
        <v>0</v>
      </c>
      <c r="J673" s="12">
        <v>45260</v>
      </c>
      <c r="K673" s="15"/>
    </row>
    <row r="674" spans="1:11" x14ac:dyDescent="0.2">
      <c r="A674" s="9"/>
      <c r="B674" s="40"/>
      <c r="C674" s="9"/>
      <c r="D674" s="9"/>
      <c r="E674" s="95"/>
      <c r="F674" s="95"/>
      <c r="G674" s="95">
        <f t="shared" si="33"/>
        <v>0</v>
      </c>
      <c r="I674" s="94">
        <f t="shared" si="34"/>
        <v>0</v>
      </c>
      <c r="J674" s="12">
        <v>45260</v>
      </c>
      <c r="K674" s="15"/>
    </row>
    <row r="675" spans="1:11" x14ac:dyDescent="0.2">
      <c r="A675" s="9"/>
      <c r="B675" s="40"/>
      <c r="C675" s="9"/>
      <c r="D675" s="9"/>
      <c r="E675" s="95"/>
      <c r="F675" s="95"/>
      <c r="G675" s="95">
        <f t="shared" si="33"/>
        <v>0</v>
      </c>
      <c r="I675" s="94">
        <f t="shared" si="34"/>
        <v>0</v>
      </c>
      <c r="J675" s="12">
        <v>45260</v>
      </c>
      <c r="K675" s="15"/>
    </row>
    <row r="676" spans="1:11" x14ac:dyDescent="0.2">
      <c r="A676" s="9"/>
      <c r="B676" s="40"/>
      <c r="C676" s="9"/>
      <c r="D676" s="9"/>
      <c r="E676" s="95"/>
      <c r="F676" s="95"/>
      <c r="G676" s="95">
        <f t="shared" si="33"/>
        <v>0</v>
      </c>
      <c r="I676" s="94">
        <f t="shared" si="34"/>
        <v>0</v>
      </c>
      <c r="J676" s="12">
        <v>45260</v>
      </c>
      <c r="K676" s="15"/>
    </row>
    <row r="677" spans="1:11" x14ac:dyDescent="0.2">
      <c r="A677" s="9"/>
      <c r="B677" s="40"/>
      <c r="C677" s="9"/>
      <c r="D677" s="9"/>
      <c r="E677" s="95"/>
      <c r="F677" s="95"/>
      <c r="G677" s="95">
        <f t="shared" si="33"/>
        <v>0</v>
      </c>
      <c r="I677" s="94">
        <f t="shared" si="34"/>
        <v>0</v>
      </c>
      <c r="J677" s="12">
        <v>45260</v>
      </c>
      <c r="K677" s="15"/>
    </row>
    <row r="678" spans="1:11" x14ac:dyDescent="0.2">
      <c r="A678" s="9"/>
      <c r="B678" s="40"/>
      <c r="C678" s="9"/>
      <c r="D678" s="9"/>
      <c r="E678" s="95"/>
      <c r="F678" s="95"/>
      <c r="G678" s="95">
        <f t="shared" si="33"/>
        <v>0</v>
      </c>
      <c r="I678" s="94">
        <f t="shared" si="34"/>
        <v>0</v>
      </c>
      <c r="J678" s="12">
        <v>45260</v>
      </c>
      <c r="K678" s="15"/>
    </row>
    <row r="679" spans="1:11" x14ac:dyDescent="0.2">
      <c r="A679" s="9"/>
      <c r="B679" s="40"/>
      <c r="C679" s="9"/>
      <c r="D679" s="9"/>
      <c r="E679" s="95"/>
      <c r="F679" s="95"/>
      <c r="G679" s="95">
        <f t="shared" si="33"/>
        <v>0</v>
      </c>
      <c r="I679" s="94">
        <f t="shared" si="34"/>
        <v>0</v>
      </c>
      <c r="J679" s="12">
        <v>45260</v>
      </c>
      <c r="K679" s="15"/>
    </row>
    <row r="680" spans="1:11" x14ac:dyDescent="0.2">
      <c r="A680" s="9"/>
      <c r="B680" s="40"/>
      <c r="C680" s="9"/>
      <c r="D680" s="9"/>
      <c r="E680" s="95"/>
      <c r="F680" s="95"/>
      <c r="G680" s="95">
        <f t="shared" si="33"/>
        <v>0</v>
      </c>
      <c r="I680" s="94">
        <f t="shared" si="34"/>
        <v>0</v>
      </c>
      <c r="J680" s="12">
        <v>45260</v>
      </c>
      <c r="K680" s="15"/>
    </row>
    <row r="681" spans="1:11" x14ac:dyDescent="0.2">
      <c r="A681" s="9"/>
      <c r="B681" s="40"/>
      <c r="C681" s="9"/>
      <c r="D681" s="9"/>
      <c r="E681" s="95"/>
      <c r="F681" s="95"/>
      <c r="G681" s="95">
        <f t="shared" si="33"/>
        <v>0</v>
      </c>
      <c r="I681" s="94">
        <f t="shared" si="34"/>
        <v>0</v>
      </c>
      <c r="J681" s="12">
        <v>45260</v>
      </c>
      <c r="K681" s="15"/>
    </row>
    <row r="682" spans="1:11" x14ac:dyDescent="0.2">
      <c r="A682" s="9"/>
      <c r="B682" s="40"/>
      <c r="C682" s="9"/>
      <c r="D682" s="9"/>
      <c r="E682" s="95"/>
      <c r="F682" s="95"/>
      <c r="G682" s="95">
        <f t="shared" si="33"/>
        <v>0</v>
      </c>
      <c r="I682" s="94">
        <f t="shared" si="34"/>
        <v>0</v>
      </c>
      <c r="J682" s="12">
        <v>45260</v>
      </c>
      <c r="K682" s="15"/>
    </row>
    <row r="683" spans="1:11" x14ac:dyDescent="0.2">
      <c r="A683" s="9"/>
      <c r="B683" s="40"/>
      <c r="C683" s="9"/>
      <c r="D683" s="9"/>
      <c r="E683" s="95"/>
      <c r="F683" s="95"/>
      <c r="G683" s="95">
        <f t="shared" si="33"/>
        <v>0</v>
      </c>
      <c r="I683" s="94">
        <f t="shared" si="34"/>
        <v>0</v>
      </c>
      <c r="J683" s="12">
        <v>45260</v>
      </c>
      <c r="K683" s="15"/>
    </row>
    <row r="684" spans="1:11" x14ac:dyDescent="0.2">
      <c r="A684" s="9"/>
      <c r="B684" s="40"/>
      <c r="C684" s="9"/>
      <c r="D684" s="9"/>
      <c r="E684" s="95"/>
      <c r="F684" s="95"/>
      <c r="G684" s="95">
        <f t="shared" si="33"/>
        <v>0</v>
      </c>
      <c r="I684" s="94">
        <f t="shared" si="34"/>
        <v>0</v>
      </c>
      <c r="J684" s="12">
        <v>45260</v>
      </c>
      <c r="K684" s="15"/>
    </row>
    <row r="685" spans="1:11" x14ac:dyDescent="0.2">
      <c r="A685" s="9"/>
      <c r="B685" s="40"/>
      <c r="C685" s="9"/>
      <c r="D685" s="9"/>
      <c r="E685" s="95"/>
      <c r="F685" s="95"/>
      <c r="G685" s="95">
        <f t="shared" si="33"/>
        <v>0</v>
      </c>
      <c r="I685" s="94">
        <f t="shared" si="34"/>
        <v>0</v>
      </c>
      <c r="J685" s="12">
        <v>45260</v>
      </c>
      <c r="K685" s="15"/>
    </row>
    <row r="686" spans="1:11" x14ac:dyDescent="0.2">
      <c r="A686" s="9"/>
      <c r="B686" s="40"/>
      <c r="C686" s="9"/>
      <c r="D686" s="9"/>
      <c r="E686" s="95"/>
      <c r="F686" s="95"/>
      <c r="G686" s="95">
        <f t="shared" si="33"/>
        <v>0</v>
      </c>
      <c r="I686" s="94">
        <f t="shared" si="34"/>
        <v>0</v>
      </c>
      <c r="J686" s="12">
        <v>45260</v>
      </c>
      <c r="K686" s="15"/>
    </row>
    <row r="687" spans="1:11" x14ac:dyDescent="0.2">
      <c r="A687" s="9"/>
      <c r="B687" s="40"/>
      <c r="C687" s="9"/>
      <c r="D687" s="9"/>
      <c r="E687" s="95"/>
      <c r="F687" s="95"/>
      <c r="G687" s="95">
        <f t="shared" si="33"/>
        <v>0</v>
      </c>
      <c r="I687" s="94">
        <f t="shared" si="34"/>
        <v>0</v>
      </c>
      <c r="J687" s="12">
        <v>45260</v>
      </c>
      <c r="K687" s="15"/>
    </row>
    <row r="688" spans="1:11" x14ac:dyDescent="0.2">
      <c r="A688" s="9"/>
      <c r="B688" s="40"/>
      <c r="C688" s="9"/>
      <c r="D688" s="9"/>
      <c r="E688" s="95"/>
      <c r="F688" s="95"/>
      <c r="G688" s="95">
        <f t="shared" si="33"/>
        <v>0</v>
      </c>
      <c r="I688" s="94">
        <f t="shared" si="34"/>
        <v>0</v>
      </c>
      <c r="J688" s="12">
        <v>45260</v>
      </c>
      <c r="K688" s="15"/>
    </row>
    <row r="689" spans="1:11" x14ac:dyDescent="0.2">
      <c r="A689" s="9"/>
      <c r="B689" s="40"/>
      <c r="C689" s="9"/>
      <c r="D689" s="9"/>
      <c r="E689" s="95"/>
      <c r="F689" s="95"/>
      <c r="G689" s="95">
        <f t="shared" si="33"/>
        <v>0</v>
      </c>
      <c r="I689" s="94">
        <f t="shared" si="34"/>
        <v>0</v>
      </c>
      <c r="J689" s="12">
        <v>45260</v>
      </c>
      <c r="K689" s="15"/>
    </row>
    <row r="690" spans="1:11" x14ac:dyDescent="0.2">
      <c r="A690" s="9"/>
      <c r="B690" s="40"/>
      <c r="C690" s="9"/>
      <c r="D690" s="9"/>
      <c r="E690" s="95"/>
      <c r="F690" s="95"/>
      <c r="G690" s="95">
        <f t="shared" si="33"/>
        <v>0</v>
      </c>
      <c r="I690" s="94">
        <f t="shared" si="34"/>
        <v>0</v>
      </c>
      <c r="J690" s="12">
        <v>45260</v>
      </c>
      <c r="K690" s="15"/>
    </row>
    <row r="691" spans="1:11" x14ac:dyDescent="0.2">
      <c r="A691" s="9"/>
      <c r="B691" s="40"/>
      <c r="C691" s="9"/>
      <c r="D691" s="9"/>
      <c r="E691" s="95"/>
      <c r="F691" s="95"/>
      <c r="G691" s="95">
        <f t="shared" si="33"/>
        <v>0</v>
      </c>
      <c r="I691" s="94">
        <f t="shared" si="34"/>
        <v>0</v>
      </c>
      <c r="J691" s="12">
        <v>45260</v>
      </c>
      <c r="K691" s="15"/>
    </row>
    <row r="692" spans="1:11" x14ac:dyDescent="0.2">
      <c r="A692" s="9"/>
      <c r="B692" s="40"/>
      <c r="C692" s="9"/>
      <c r="D692" s="9"/>
      <c r="E692" s="95"/>
      <c r="F692" s="95"/>
      <c r="G692" s="95">
        <f t="shared" si="33"/>
        <v>0</v>
      </c>
      <c r="I692" s="94">
        <f t="shared" si="34"/>
        <v>0</v>
      </c>
      <c r="J692" s="12">
        <v>45260</v>
      </c>
      <c r="K692" s="15"/>
    </row>
    <row r="693" spans="1:11" x14ac:dyDescent="0.2">
      <c r="A693" s="9"/>
      <c r="B693" s="40"/>
      <c r="C693" s="9"/>
      <c r="D693" s="9"/>
      <c r="E693" s="95"/>
      <c r="F693" s="95"/>
      <c r="G693" s="95">
        <f t="shared" si="33"/>
        <v>0</v>
      </c>
      <c r="I693" s="94">
        <f t="shared" si="34"/>
        <v>0</v>
      </c>
      <c r="J693" s="12">
        <v>45260</v>
      </c>
      <c r="K693" s="15"/>
    </row>
    <row r="694" spans="1:11" x14ac:dyDescent="0.2">
      <c r="A694" s="9"/>
      <c r="B694" s="40"/>
      <c r="C694" s="9"/>
      <c r="D694" s="9"/>
      <c r="E694" s="95"/>
      <c r="F694" s="95"/>
      <c r="G694" s="95">
        <f t="shared" si="33"/>
        <v>0</v>
      </c>
      <c r="I694" s="94">
        <f t="shared" si="34"/>
        <v>0</v>
      </c>
      <c r="J694" s="12">
        <v>45260</v>
      </c>
      <c r="K694" s="15"/>
    </row>
    <row r="695" spans="1:11" x14ac:dyDescent="0.2">
      <c r="A695" s="9"/>
      <c r="B695" s="40"/>
      <c r="C695" s="9"/>
      <c r="D695" s="9"/>
      <c r="E695" s="95"/>
      <c r="F695" s="95"/>
      <c r="G695" s="95">
        <f t="shared" si="33"/>
        <v>0</v>
      </c>
      <c r="H695" s="106"/>
      <c r="I695" s="94">
        <f t="shared" si="34"/>
        <v>0</v>
      </c>
      <c r="J695" s="12">
        <v>45260</v>
      </c>
      <c r="K695" s="15"/>
    </row>
    <row r="696" spans="1:11" x14ac:dyDescent="0.2">
      <c r="A696" s="9"/>
      <c r="B696" s="40"/>
      <c r="C696" s="9"/>
      <c r="D696" s="9"/>
      <c r="E696" s="95"/>
      <c r="F696" s="95"/>
      <c r="G696" s="95">
        <f t="shared" si="33"/>
        <v>0</v>
      </c>
      <c r="H696" s="106"/>
      <c r="I696" s="94">
        <f t="shared" si="34"/>
        <v>0</v>
      </c>
      <c r="J696" s="12">
        <v>45260</v>
      </c>
      <c r="K696" s="15"/>
    </row>
    <row r="697" spans="1:11" x14ac:dyDescent="0.2">
      <c r="A697" s="9"/>
      <c r="B697" s="40"/>
      <c r="C697" s="9"/>
      <c r="D697" s="9"/>
      <c r="E697" s="95"/>
      <c r="F697" s="95"/>
      <c r="G697" s="95">
        <f t="shared" si="33"/>
        <v>0</v>
      </c>
      <c r="H697" s="106"/>
      <c r="I697" s="94">
        <f t="shared" si="34"/>
        <v>0</v>
      </c>
      <c r="J697" s="12">
        <v>45260</v>
      </c>
      <c r="K697" s="15"/>
    </row>
    <row r="698" spans="1:11" x14ac:dyDescent="0.2">
      <c r="A698" s="9"/>
      <c r="B698" s="40"/>
      <c r="C698" s="9"/>
      <c r="D698" s="9"/>
      <c r="E698" s="95"/>
      <c r="F698" s="95"/>
      <c r="G698" s="95">
        <f t="shared" si="33"/>
        <v>0</v>
      </c>
      <c r="H698" s="106"/>
      <c r="I698" s="94">
        <f t="shared" si="34"/>
        <v>0</v>
      </c>
      <c r="J698" s="12">
        <v>45260</v>
      </c>
      <c r="K698" s="15"/>
    </row>
    <row r="699" spans="1:11" x14ac:dyDescent="0.2">
      <c r="A699" s="9"/>
      <c r="B699" s="40"/>
      <c r="C699" s="9"/>
      <c r="D699" s="9"/>
      <c r="E699" s="95"/>
      <c r="F699" s="95"/>
      <c r="G699" s="95">
        <f t="shared" si="33"/>
        <v>0</v>
      </c>
      <c r="H699" s="106"/>
      <c r="I699" s="94">
        <f t="shared" si="34"/>
        <v>0</v>
      </c>
      <c r="J699" s="12">
        <v>45260</v>
      </c>
      <c r="K699" s="15"/>
    </row>
    <row r="700" spans="1:11" x14ac:dyDescent="0.2">
      <c r="A700" s="9"/>
      <c r="B700" s="40"/>
      <c r="C700" s="9"/>
      <c r="D700" s="9"/>
      <c r="E700" s="95"/>
      <c r="F700" s="95"/>
      <c r="G700" s="95">
        <f t="shared" si="33"/>
        <v>0</v>
      </c>
      <c r="H700" s="106"/>
      <c r="I700" s="94">
        <f t="shared" si="34"/>
        <v>0</v>
      </c>
      <c r="J700" s="12">
        <v>45260</v>
      </c>
      <c r="K700" s="15"/>
    </row>
    <row r="701" spans="1:11" x14ac:dyDescent="0.2">
      <c r="A701" s="9"/>
      <c r="B701" s="40"/>
      <c r="C701" s="9"/>
      <c r="D701" s="9"/>
      <c r="E701" s="95"/>
      <c r="F701" s="95"/>
      <c r="G701" s="95">
        <f t="shared" si="33"/>
        <v>0</v>
      </c>
      <c r="H701" s="106"/>
      <c r="I701" s="94">
        <f t="shared" si="34"/>
        <v>0</v>
      </c>
      <c r="J701" s="12">
        <v>45260</v>
      </c>
      <c r="K701" s="15"/>
    </row>
    <row r="702" spans="1:11" x14ac:dyDescent="0.2">
      <c r="A702" s="9"/>
      <c r="B702" s="40"/>
      <c r="C702" s="9"/>
      <c r="D702" s="9"/>
      <c r="E702" s="95"/>
      <c r="F702" s="95"/>
      <c r="G702" s="95">
        <f t="shared" si="33"/>
        <v>0</v>
      </c>
      <c r="H702" s="106"/>
      <c r="I702" s="94">
        <f t="shared" si="34"/>
        <v>0</v>
      </c>
      <c r="J702" s="12"/>
      <c r="K702" s="15"/>
    </row>
    <row r="703" spans="1:11" x14ac:dyDescent="0.2">
      <c r="A703" s="9"/>
      <c r="B703" s="40"/>
      <c r="C703" s="9"/>
      <c r="D703" s="9"/>
      <c r="E703" s="95"/>
      <c r="F703" s="95"/>
      <c r="G703" s="95">
        <f t="shared" si="33"/>
        <v>0</v>
      </c>
      <c r="H703" s="106"/>
      <c r="I703" s="94">
        <f t="shared" si="34"/>
        <v>0</v>
      </c>
      <c r="J703" s="12">
        <v>45351</v>
      </c>
      <c r="K703" s="15"/>
    </row>
    <row r="704" spans="1:11" x14ac:dyDescent="0.2">
      <c r="A704" s="9"/>
      <c r="B704" s="40"/>
      <c r="C704" s="9"/>
      <c r="D704" s="9"/>
      <c r="E704" s="95"/>
      <c r="F704" s="95"/>
      <c r="G704" s="95">
        <f t="shared" si="33"/>
        <v>0</v>
      </c>
      <c r="H704" s="106"/>
      <c r="I704" s="94">
        <f t="shared" si="34"/>
        <v>0</v>
      </c>
      <c r="J704" s="12">
        <v>45351</v>
      </c>
      <c r="K704" s="15"/>
    </row>
    <row r="705" spans="1:11" x14ac:dyDescent="0.2">
      <c r="A705" s="9"/>
      <c r="B705" s="40"/>
      <c r="C705" s="9"/>
      <c r="D705" s="9"/>
      <c r="E705" s="95"/>
      <c r="F705" s="95"/>
      <c r="G705" s="95">
        <f t="shared" si="33"/>
        <v>0</v>
      </c>
      <c r="H705" s="106"/>
      <c r="I705" s="94">
        <f t="shared" si="34"/>
        <v>0</v>
      </c>
      <c r="J705" s="12">
        <v>45351</v>
      </c>
      <c r="K705" s="15"/>
    </row>
    <row r="706" spans="1:11" x14ac:dyDescent="0.2">
      <c r="A706" s="9"/>
      <c r="B706" s="40"/>
      <c r="C706" s="9"/>
      <c r="D706" s="9"/>
      <c r="E706" s="95"/>
      <c r="F706" s="95"/>
      <c r="G706" s="95">
        <f t="shared" si="33"/>
        <v>0</v>
      </c>
      <c r="H706" s="106"/>
      <c r="I706" s="94">
        <f t="shared" si="34"/>
        <v>0</v>
      </c>
      <c r="J706" s="12">
        <v>45291</v>
      </c>
      <c r="K706" s="15"/>
    </row>
    <row r="707" spans="1:11" x14ac:dyDescent="0.2">
      <c r="A707" s="9"/>
      <c r="B707" s="40"/>
      <c r="C707" s="9"/>
      <c r="D707" s="9"/>
      <c r="E707" s="95"/>
      <c r="F707" s="95"/>
      <c r="G707" s="95">
        <f t="shared" si="33"/>
        <v>0</v>
      </c>
      <c r="H707" s="106"/>
      <c r="I707" s="94">
        <f t="shared" si="34"/>
        <v>0</v>
      </c>
      <c r="J707" s="12">
        <v>45291</v>
      </c>
      <c r="K707" s="15"/>
    </row>
    <row r="708" spans="1:11" x14ac:dyDescent="0.2">
      <c r="A708" s="9"/>
      <c r="B708" s="40"/>
      <c r="C708" s="9"/>
      <c r="D708" s="9"/>
      <c r="E708" s="95"/>
      <c r="F708" s="95"/>
      <c r="G708" s="95">
        <f t="shared" si="33"/>
        <v>0</v>
      </c>
      <c r="H708" s="106"/>
      <c r="I708" s="94">
        <f t="shared" si="34"/>
        <v>0</v>
      </c>
      <c r="J708" s="12">
        <v>45260</v>
      </c>
      <c r="K708" s="15"/>
    </row>
    <row r="709" spans="1:11" x14ac:dyDescent="0.2">
      <c r="A709" s="9"/>
      <c r="B709" s="40"/>
      <c r="C709" s="9"/>
      <c r="D709" s="9"/>
      <c r="E709" s="95"/>
      <c r="F709" s="95"/>
      <c r="G709" s="95">
        <f t="shared" si="33"/>
        <v>0</v>
      </c>
      <c r="H709" s="106"/>
      <c r="I709" s="94">
        <f t="shared" si="34"/>
        <v>0</v>
      </c>
      <c r="J709" s="12">
        <v>45260</v>
      </c>
      <c r="K709" s="15"/>
    </row>
    <row r="710" spans="1:11" x14ac:dyDescent="0.2">
      <c r="A710" s="9"/>
      <c r="B710" s="40"/>
      <c r="C710" s="9"/>
      <c r="D710" s="9"/>
      <c r="E710" s="95"/>
      <c r="F710" s="95"/>
      <c r="G710" s="95">
        <f t="shared" si="33"/>
        <v>0</v>
      </c>
      <c r="H710" s="106"/>
      <c r="I710" s="94">
        <f t="shared" si="34"/>
        <v>0</v>
      </c>
      <c r="J710" s="12">
        <v>45260</v>
      </c>
      <c r="K710" s="15"/>
    </row>
    <row r="711" spans="1:11" x14ac:dyDescent="0.2">
      <c r="A711" s="9"/>
      <c r="B711" s="40"/>
      <c r="C711" s="9"/>
      <c r="D711" s="9"/>
      <c r="E711" s="95"/>
      <c r="F711" s="95"/>
      <c r="G711" s="95">
        <f t="shared" si="33"/>
        <v>0</v>
      </c>
      <c r="H711" s="106"/>
      <c r="I711" s="94">
        <f t="shared" si="34"/>
        <v>0</v>
      </c>
      <c r="J711" s="12">
        <v>45260</v>
      </c>
      <c r="K711" s="15"/>
    </row>
    <row r="712" spans="1:11" x14ac:dyDescent="0.2">
      <c r="A712" s="9"/>
      <c r="B712" s="40"/>
      <c r="C712" s="9"/>
      <c r="D712" s="9"/>
      <c r="E712" s="95"/>
      <c r="F712" s="95"/>
      <c r="G712" s="95">
        <f t="shared" si="33"/>
        <v>0</v>
      </c>
      <c r="H712" s="106"/>
      <c r="I712" s="94">
        <f t="shared" si="34"/>
        <v>0</v>
      </c>
      <c r="J712" s="12">
        <v>45260</v>
      </c>
      <c r="K712" s="15"/>
    </row>
    <row r="713" spans="1:11" x14ac:dyDescent="0.2">
      <c r="A713" s="9"/>
      <c r="B713" s="40"/>
      <c r="C713" s="9"/>
      <c r="D713" s="9"/>
      <c r="E713" s="95"/>
      <c r="F713" s="95"/>
      <c r="G713" s="95">
        <f t="shared" si="33"/>
        <v>0</v>
      </c>
      <c r="H713" s="106"/>
      <c r="I713" s="94">
        <f t="shared" si="34"/>
        <v>0</v>
      </c>
      <c r="J713" s="12"/>
      <c r="K713" s="15"/>
    </row>
    <row r="714" spans="1:11" x14ac:dyDescent="0.2">
      <c r="A714" s="9"/>
      <c r="B714" s="40"/>
      <c r="C714" s="17"/>
      <c r="D714" s="17"/>
      <c r="E714" s="95"/>
      <c r="F714" s="95"/>
      <c r="G714" s="95">
        <f t="shared" si="33"/>
        <v>0</v>
      </c>
      <c r="H714" s="106"/>
      <c r="I714" s="94">
        <f t="shared" si="34"/>
        <v>0</v>
      </c>
      <c r="J714" s="12">
        <v>45351</v>
      </c>
      <c r="K714" s="15"/>
    </row>
    <row r="715" spans="1:11" x14ac:dyDescent="0.2">
      <c r="A715" s="9"/>
      <c r="B715" s="40"/>
      <c r="C715" s="9"/>
      <c r="D715" s="9"/>
      <c r="E715" s="95"/>
      <c r="F715" s="95"/>
      <c r="G715" s="95">
        <f t="shared" si="33"/>
        <v>0</v>
      </c>
      <c r="H715" s="106"/>
      <c r="I715" s="94">
        <f t="shared" si="34"/>
        <v>0</v>
      </c>
      <c r="J715" s="12">
        <v>45351</v>
      </c>
      <c r="K715" s="15"/>
    </row>
    <row r="716" spans="1:11" x14ac:dyDescent="0.2">
      <c r="A716" s="9"/>
      <c r="B716" s="40"/>
      <c r="C716" s="9"/>
      <c r="D716" s="9"/>
      <c r="E716" s="95"/>
      <c r="F716" s="95"/>
      <c r="G716" s="95">
        <f t="shared" si="33"/>
        <v>0</v>
      </c>
      <c r="H716" s="106"/>
      <c r="I716" s="94">
        <f t="shared" si="34"/>
        <v>0</v>
      </c>
      <c r="J716" s="12">
        <v>45351</v>
      </c>
      <c r="K716" s="15"/>
    </row>
    <row r="717" spans="1:11" x14ac:dyDescent="0.2">
      <c r="A717" s="9"/>
      <c r="B717" s="40"/>
      <c r="C717" s="9"/>
      <c r="D717" s="9"/>
      <c r="E717" s="95"/>
      <c r="F717" s="95"/>
      <c r="G717" s="95">
        <f t="shared" si="33"/>
        <v>0</v>
      </c>
      <c r="H717" s="106"/>
      <c r="I717" s="94">
        <f t="shared" si="34"/>
        <v>0</v>
      </c>
      <c r="J717" s="12">
        <v>45322</v>
      </c>
      <c r="K717" s="15"/>
    </row>
    <row r="718" spans="1:11" x14ac:dyDescent="0.2">
      <c r="A718" s="9"/>
      <c r="B718" s="40"/>
      <c r="C718" s="9"/>
      <c r="D718" s="9"/>
      <c r="E718" s="95"/>
      <c r="F718" s="95"/>
      <c r="G718" s="95">
        <f t="shared" si="33"/>
        <v>0</v>
      </c>
      <c r="H718" s="106"/>
      <c r="I718" s="94">
        <f t="shared" si="34"/>
        <v>0</v>
      </c>
      <c r="J718" s="12">
        <v>45322</v>
      </c>
      <c r="K718" s="15"/>
    </row>
    <row r="719" spans="1:11" x14ac:dyDescent="0.2">
      <c r="A719" s="9"/>
      <c r="B719" s="40"/>
      <c r="C719" s="17"/>
      <c r="D719" s="17"/>
      <c r="E719" s="95"/>
      <c r="F719" s="95"/>
      <c r="G719" s="95">
        <f t="shared" si="33"/>
        <v>0</v>
      </c>
      <c r="H719" s="106"/>
      <c r="I719" s="94">
        <f t="shared" si="34"/>
        <v>0</v>
      </c>
      <c r="J719" s="12">
        <v>45322</v>
      </c>
      <c r="K719" s="15"/>
    </row>
    <row r="720" spans="1:11" x14ac:dyDescent="0.2">
      <c r="A720" s="9"/>
      <c r="B720" s="40"/>
      <c r="C720" s="9"/>
      <c r="D720" s="9"/>
      <c r="E720" s="95"/>
      <c r="F720" s="95"/>
      <c r="G720" s="95">
        <f t="shared" ref="G720:G724" si="35">G721+F720-E720</f>
        <v>0</v>
      </c>
      <c r="H720" s="106"/>
      <c r="I720" s="94">
        <f t="shared" ref="I720:I724" si="36">-E720+F720</f>
        <v>0</v>
      </c>
      <c r="J720" s="12">
        <v>45291</v>
      </c>
      <c r="K720" s="15"/>
    </row>
    <row r="721" spans="1:11" x14ac:dyDescent="0.2">
      <c r="A721" s="9"/>
      <c r="B721" s="40"/>
      <c r="C721" s="17"/>
      <c r="D721" s="17"/>
      <c r="E721" s="95"/>
      <c r="F721" s="95"/>
      <c r="G721" s="95">
        <f t="shared" si="35"/>
        <v>0</v>
      </c>
      <c r="H721" s="106"/>
      <c r="I721" s="94">
        <f t="shared" si="36"/>
        <v>0</v>
      </c>
      <c r="J721" s="12">
        <v>45291</v>
      </c>
      <c r="K721" s="15"/>
    </row>
    <row r="722" spans="1:11" x14ac:dyDescent="0.2">
      <c r="A722" s="9"/>
      <c r="B722" s="40"/>
      <c r="C722" s="9"/>
      <c r="D722" s="9"/>
      <c r="E722" s="95"/>
      <c r="F722" s="95"/>
      <c r="G722" s="95">
        <f t="shared" si="35"/>
        <v>0</v>
      </c>
      <c r="H722" s="106"/>
      <c r="I722" s="94">
        <f t="shared" si="36"/>
        <v>0</v>
      </c>
      <c r="J722" s="12">
        <v>45260</v>
      </c>
      <c r="K722" s="15"/>
    </row>
    <row r="723" spans="1:11" x14ac:dyDescent="0.2">
      <c r="A723" s="9"/>
      <c r="B723" s="40"/>
      <c r="C723" s="17"/>
      <c r="D723" s="17"/>
      <c r="E723" s="95"/>
      <c r="F723" s="95"/>
      <c r="G723" s="95">
        <f t="shared" si="35"/>
        <v>0</v>
      </c>
      <c r="H723" s="106"/>
      <c r="I723" s="94">
        <f t="shared" si="36"/>
        <v>0</v>
      </c>
      <c r="J723" s="12">
        <v>45260</v>
      </c>
      <c r="K723" s="15"/>
    </row>
    <row r="724" spans="1:11" x14ac:dyDescent="0.2">
      <c r="A724" s="9"/>
      <c r="B724" s="40"/>
      <c r="C724" s="9"/>
      <c r="D724" s="9"/>
      <c r="E724" s="95"/>
      <c r="F724" s="95"/>
      <c r="G724" s="95">
        <f t="shared" si="35"/>
        <v>0</v>
      </c>
      <c r="H724" s="106"/>
      <c r="I724" s="94">
        <f t="shared" si="36"/>
        <v>0</v>
      </c>
      <c r="J724" s="12">
        <v>45260</v>
      </c>
      <c r="K724" s="15" t="s">
        <v>737</v>
      </c>
    </row>
    <row r="725" spans="1:11" x14ac:dyDescent="0.2">
      <c r="A725" s="9"/>
      <c r="B725" s="40"/>
      <c r="C725" s="9"/>
      <c r="D725" s="9"/>
      <c r="E725" s="95"/>
      <c r="F725" s="95"/>
      <c r="G725" s="95"/>
      <c r="I725" s="107"/>
      <c r="J725" s="12"/>
      <c r="K725" s="15"/>
    </row>
    <row r="726" spans="1:11" x14ac:dyDescent="0.2">
      <c r="A726" s="9"/>
      <c r="B726" s="40"/>
      <c r="C726" s="9"/>
      <c r="D726" s="9"/>
      <c r="E726" s="95"/>
      <c r="F726" s="95"/>
      <c r="G726" s="95"/>
      <c r="I726" s="107"/>
      <c r="J726" s="12"/>
      <c r="K726" s="15"/>
    </row>
    <row r="727" spans="1:11" x14ac:dyDescent="0.2">
      <c r="A727" s="9"/>
      <c r="B727" s="40"/>
      <c r="C727" s="9"/>
      <c r="D727" s="9"/>
      <c r="E727" s="95"/>
      <c r="F727" s="95"/>
      <c r="G727" s="95"/>
      <c r="I727" s="107"/>
      <c r="J727" s="12"/>
      <c r="K727" s="15"/>
    </row>
    <row r="728" spans="1:11" x14ac:dyDescent="0.2">
      <c r="A728" s="9"/>
      <c r="B728" s="40"/>
      <c r="C728" s="9"/>
      <c r="D728" s="9"/>
      <c r="E728" s="95"/>
      <c r="F728" s="95"/>
      <c r="G728" s="95"/>
      <c r="I728" s="107"/>
      <c r="J728" s="12"/>
      <c r="K728" s="15"/>
    </row>
    <row r="729" spans="1:11" x14ac:dyDescent="0.2">
      <c r="A729" s="9"/>
      <c r="B729" s="40"/>
      <c r="C729" s="9"/>
      <c r="D729" s="9"/>
      <c r="E729" s="95"/>
      <c r="F729" s="95"/>
      <c r="G729" s="95"/>
      <c r="I729" s="107"/>
      <c r="J729" s="12"/>
      <c r="K729" s="15"/>
    </row>
    <row r="730" spans="1:11" x14ac:dyDescent="0.2">
      <c r="A730" s="9"/>
      <c r="B730" s="40"/>
      <c r="C730" s="9"/>
      <c r="D730" s="9"/>
      <c r="E730" s="95"/>
      <c r="F730" s="95"/>
      <c r="G730" s="95"/>
      <c r="I730" s="107"/>
      <c r="J730" s="12"/>
      <c r="K730" s="15"/>
    </row>
    <row r="731" spans="1:11" x14ac:dyDescent="0.2">
      <c r="A731" s="9"/>
      <c r="B731" s="40"/>
      <c r="C731" s="9"/>
      <c r="D731" s="9"/>
      <c r="E731" s="95"/>
      <c r="F731" s="95"/>
      <c r="G731" s="95"/>
      <c r="I731" s="107"/>
      <c r="J731" s="12"/>
      <c r="K731" s="15"/>
    </row>
    <row r="732" spans="1:11" x14ac:dyDescent="0.2">
      <c r="A732" s="9"/>
      <c r="B732" s="40"/>
      <c r="C732" s="9"/>
      <c r="D732" s="9"/>
      <c r="E732" s="95"/>
      <c r="F732" s="95"/>
      <c r="G732" s="95"/>
      <c r="I732" s="107"/>
      <c r="J732" s="12"/>
      <c r="K732" s="15"/>
    </row>
    <row r="733" spans="1:11" x14ac:dyDescent="0.2">
      <c r="A733" s="9"/>
      <c r="B733" s="40"/>
      <c r="C733" s="9"/>
      <c r="D733" s="9"/>
      <c r="E733" s="95"/>
      <c r="F733" s="95"/>
      <c r="G733" s="95"/>
      <c r="I733" s="107"/>
      <c r="J733" s="12"/>
      <c r="K733" s="15"/>
    </row>
    <row r="734" spans="1:11" x14ac:dyDescent="0.2">
      <c r="A734" s="9"/>
      <c r="B734" s="40"/>
      <c r="C734" s="9"/>
      <c r="D734" s="9"/>
      <c r="E734" s="95"/>
      <c r="F734" s="95"/>
      <c r="G734" s="95"/>
      <c r="I734" s="107"/>
      <c r="J734" s="12"/>
      <c r="K734" s="15"/>
    </row>
    <row r="735" spans="1:11" x14ac:dyDescent="0.2">
      <c r="A735" s="9"/>
      <c r="B735" s="40"/>
      <c r="C735" s="9"/>
      <c r="D735" s="9"/>
      <c r="E735" s="95"/>
      <c r="F735" s="95"/>
      <c r="G735" s="95"/>
      <c r="I735" s="107"/>
      <c r="J735" s="12"/>
      <c r="K735" s="15"/>
    </row>
    <row r="736" spans="1:11" x14ac:dyDescent="0.2">
      <c r="A736" s="9"/>
      <c r="B736" s="40"/>
      <c r="C736" s="9"/>
      <c r="D736" s="9"/>
      <c r="E736" s="95"/>
      <c r="F736" s="95"/>
      <c r="G736" s="95"/>
      <c r="I736" s="107"/>
      <c r="J736" s="12"/>
      <c r="K736" s="15"/>
    </row>
    <row r="737" spans="1:11" x14ac:dyDescent="0.2">
      <c r="A737" s="9"/>
      <c r="B737" s="40"/>
      <c r="C737" s="9"/>
      <c r="D737" s="9"/>
      <c r="E737" s="95"/>
      <c r="F737" s="95"/>
      <c r="G737" s="95"/>
      <c r="I737" s="107"/>
      <c r="J737" s="12"/>
      <c r="K737" s="15"/>
    </row>
    <row r="738" spans="1:11" x14ac:dyDescent="0.2">
      <c r="A738" s="9"/>
      <c r="B738" s="40"/>
      <c r="C738" s="9"/>
      <c r="D738" s="9"/>
      <c r="E738" s="95"/>
      <c r="F738" s="95"/>
      <c r="G738" s="95"/>
      <c r="I738" s="107"/>
      <c r="J738" s="12"/>
      <c r="K738" s="15"/>
    </row>
    <row r="739" spans="1:11" x14ac:dyDescent="0.2">
      <c r="A739" s="9"/>
      <c r="B739" s="40"/>
      <c r="C739" s="9"/>
      <c r="D739" s="9"/>
      <c r="E739" s="95"/>
      <c r="F739" s="95"/>
      <c r="G739" s="95"/>
      <c r="H739" s="106"/>
      <c r="I739" s="107"/>
      <c r="J739" s="12"/>
      <c r="K739" s="15"/>
    </row>
    <row r="740" spans="1:11" x14ac:dyDescent="0.2">
      <c r="A740" s="9"/>
      <c r="B740" s="40"/>
      <c r="C740" s="9"/>
      <c r="D740" s="9"/>
      <c r="E740" s="95"/>
      <c r="F740" s="95"/>
      <c r="G740" s="95"/>
      <c r="I740" s="107"/>
      <c r="J740" s="12"/>
      <c r="K740" s="15"/>
    </row>
    <row r="741" spans="1:11" x14ac:dyDescent="0.2">
      <c r="A741" s="9"/>
      <c r="B741" s="40"/>
      <c r="C741" s="9"/>
      <c r="D741" s="9"/>
      <c r="E741" s="95"/>
      <c r="F741" s="95"/>
      <c r="G741" s="95"/>
      <c r="I741" s="107"/>
      <c r="J741" s="12"/>
      <c r="K741" s="15"/>
    </row>
    <row r="742" spans="1:11" x14ac:dyDescent="0.2">
      <c r="A742" s="9"/>
      <c r="B742" s="40"/>
      <c r="C742" s="9"/>
      <c r="D742" s="9"/>
      <c r="E742" s="108"/>
      <c r="F742" s="108"/>
      <c r="G742" s="108"/>
      <c r="H742" s="106"/>
      <c r="I742" s="107"/>
      <c r="J742" s="12"/>
      <c r="K742" s="15"/>
    </row>
    <row r="743" spans="1:11" x14ac:dyDescent="0.2">
      <c r="A743" s="9"/>
      <c r="B743" s="40"/>
      <c r="C743" s="9"/>
      <c r="D743" s="9"/>
      <c r="E743" s="108"/>
      <c r="F743" s="108"/>
      <c r="G743" s="108"/>
      <c r="H743" s="106"/>
      <c r="I743" s="107"/>
      <c r="J743" s="12"/>
      <c r="K743" s="15"/>
    </row>
    <row r="744" spans="1:11" x14ac:dyDescent="0.2">
      <c r="A744" s="9"/>
      <c r="B744" s="40"/>
      <c r="C744" s="9"/>
      <c r="D744" s="9"/>
      <c r="E744" s="95"/>
      <c r="F744" s="95"/>
      <c r="G744" s="95"/>
      <c r="I744" s="107"/>
      <c r="J744" s="12"/>
      <c r="K744" s="15"/>
    </row>
    <row r="745" spans="1:11" x14ac:dyDescent="0.2">
      <c r="A745" s="9"/>
      <c r="B745" s="40"/>
      <c r="C745" s="9"/>
      <c r="D745" s="9"/>
      <c r="E745" s="95"/>
      <c r="F745" s="95"/>
      <c r="G745" s="95"/>
      <c r="I745" s="107"/>
      <c r="J745" s="12"/>
      <c r="K745" s="15"/>
    </row>
    <row r="746" spans="1:11" x14ac:dyDescent="0.2">
      <c r="A746" s="9"/>
      <c r="B746" s="40"/>
      <c r="C746" s="9"/>
      <c r="D746" s="9"/>
      <c r="E746" s="108"/>
      <c r="F746" s="108"/>
      <c r="G746" s="108"/>
      <c r="H746" s="106"/>
      <c r="I746" s="107"/>
      <c r="J746" s="12"/>
      <c r="K746" s="15"/>
    </row>
    <row r="747" spans="1:11" x14ac:dyDescent="0.2">
      <c r="A747" s="9"/>
      <c r="B747" s="40"/>
      <c r="C747" s="9"/>
      <c r="D747" s="9"/>
      <c r="E747" s="95"/>
      <c r="F747" s="95"/>
      <c r="G747" s="95"/>
      <c r="I747" s="107"/>
      <c r="J747" s="12"/>
      <c r="K747" s="15"/>
    </row>
    <row r="748" spans="1:11" x14ac:dyDescent="0.2">
      <c r="A748" s="9"/>
      <c r="B748" s="40"/>
      <c r="C748" s="9"/>
      <c r="D748" s="9"/>
      <c r="E748" s="95"/>
      <c r="F748" s="95"/>
      <c r="G748" s="95"/>
      <c r="I748" s="107"/>
      <c r="J748" s="12"/>
      <c r="K748" s="15"/>
    </row>
    <row r="749" spans="1:11" x14ac:dyDescent="0.2">
      <c r="A749" s="9"/>
      <c r="B749" s="40"/>
      <c r="C749" s="9"/>
      <c r="D749" s="9"/>
      <c r="E749" s="95"/>
      <c r="F749" s="95"/>
      <c r="G749" s="95"/>
      <c r="I749" s="107"/>
      <c r="J749" s="12"/>
      <c r="K749" s="15"/>
    </row>
    <row r="750" spans="1:11" x14ac:dyDescent="0.2">
      <c r="A750" s="9"/>
      <c r="B750" s="40"/>
      <c r="C750" s="9"/>
      <c r="D750" s="9"/>
      <c r="E750" s="95"/>
      <c r="F750" s="95"/>
      <c r="G750" s="95"/>
      <c r="I750" s="107"/>
      <c r="J750" s="12"/>
      <c r="K750" s="15"/>
    </row>
    <row r="751" spans="1:11" x14ac:dyDescent="0.2">
      <c r="A751" s="9"/>
      <c r="B751" s="40"/>
      <c r="C751" s="9"/>
      <c r="D751" s="9"/>
      <c r="E751" s="95"/>
      <c r="F751" s="95"/>
      <c r="G751" s="95"/>
      <c r="I751" s="107"/>
      <c r="J751" s="12"/>
      <c r="K751" s="15"/>
    </row>
    <row r="752" spans="1:11" x14ac:dyDescent="0.2">
      <c r="A752" s="9"/>
      <c r="B752" s="40"/>
      <c r="C752" s="9"/>
      <c r="D752" s="9"/>
      <c r="E752" s="95"/>
      <c r="F752" s="95"/>
      <c r="G752" s="95"/>
      <c r="I752" s="107"/>
      <c r="J752" s="12"/>
      <c r="K752" s="15"/>
    </row>
    <row r="753" spans="1:11" x14ac:dyDescent="0.2">
      <c r="A753" s="9"/>
      <c r="B753" s="40"/>
      <c r="C753" s="9"/>
      <c r="D753" s="9"/>
      <c r="E753" s="108"/>
      <c r="F753" s="108"/>
      <c r="G753" s="108"/>
      <c r="H753" s="106"/>
      <c r="I753" s="107"/>
      <c r="J753" s="12"/>
      <c r="K753" s="15"/>
    </row>
    <row r="754" spans="1:11" x14ac:dyDescent="0.2">
      <c r="A754" s="9"/>
      <c r="B754" s="40"/>
      <c r="C754" s="9"/>
      <c r="D754" s="9"/>
      <c r="E754" s="95"/>
      <c r="F754" s="95"/>
      <c r="G754" s="95"/>
      <c r="I754" s="107"/>
      <c r="J754" s="12"/>
      <c r="K754" s="15"/>
    </row>
    <row r="755" spans="1:11" x14ac:dyDescent="0.2">
      <c r="A755" s="9"/>
      <c r="B755" s="40"/>
      <c r="C755" s="9"/>
      <c r="D755" s="9"/>
      <c r="E755" s="95"/>
      <c r="F755" s="95"/>
      <c r="G755" s="95"/>
      <c r="I755" s="107"/>
      <c r="J755" s="12"/>
      <c r="K755" s="15"/>
    </row>
    <row r="756" spans="1:11" x14ac:dyDescent="0.2">
      <c r="A756" s="9"/>
      <c r="B756" s="40"/>
      <c r="C756" s="9"/>
      <c r="D756" s="9"/>
      <c r="E756" s="108"/>
      <c r="F756" s="108"/>
      <c r="G756" s="108"/>
      <c r="H756" s="106"/>
      <c r="I756" s="107"/>
      <c r="J756" s="12"/>
      <c r="K756" s="15"/>
    </row>
    <row r="757" spans="1:11" x14ac:dyDescent="0.2">
      <c r="A757" s="9"/>
      <c r="B757" s="40"/>
      <c r="C757" s="9"/>
      <c r="D757" s="9"/>
      <c r="E757" s="95"/>
      <c r="F757" s="95"/>
      <c r="G757" s="95"/>
      <c r="I757" s="107"/>
      <c r="J757" s="12"/>
      <c r="K757" s="15"/>
    </row>
    <row r="758" spans="1:11" x14ac:dyDescent="0.2">
      <c r="A758" s="9"/>
      <c r="B758" s="40"/>
      <c r="C758" s="9"/>
      <c r="D758" s="9"/>
      <c r="E758" s="95"/>
      <c r="F758" s="95"/>
      <c r="G758" s="95"/>
      <c r="I758" s="107"/>
      <c r="J758" s="12"/>
      <c r="K758" s="15"/>
    </row>
    <row r="759" spans="1:11" x14ac:dyDescent="0.2">
      <c r="A759" s="9"/>
      <c r="B759" s="40"/>
      <c r="C759" s="9"/>
      <c r="D759" s="9"/>
      <c r="E759" s="108"/>
      <c r="F759" s="108"/>
      <c r="G759" s="108"/>
      <c r="H759" s="106"/>
      <c r="I759" s="107"/>
      <c r="J759" s="12"/>
      <c r="K759" s="15"/>
    </row>
    <row r="760" spans="1:11" x14ac:dyDescent="0.2">
      <c r="A760" s="9"/>
      <c r="B760" s="40"/>
      <c r="C760" s="9"/>
      <c r="D760" s="9"/>
      <c r="E760" s="108"/>
      <c r="F760" s="108"/>
      <c r="G760" s="108"/>
      <c r="H760" s="106"/>
      <c r="I760" s="107"/>
      <c r="J760" s="12"/>
      <c r="K760" s="15"/>
    </row>
    <row r="761" spans="1:11" x14ac:dyDescent="0.2">
      <c r="A761" s="9"/>
      <c r="B761" s="40"/>
      <c r="C761" s="9"/>
      <c r="D761" s="9"/>
      <c r="E761" s="95"/>
      <c r="F761" s="95"/>
      <c r="G761" s="95"/>
      <c r="I761" s="107"/>
      <c r="J761" s="12"/>
      <c r="K761" s="15"/>
    </row>
    <row r="762" spans="1:11" x14ac:dyDescent="0.2">
      <c r="A762" s="9"/>
      <c r="B762" s="40"/>
      <c r="C762" s="9"/>
      <c r="D762" s="9"/>
      <c r="E762" s="95"/>
      <c r="F762" s="95"/>
      <c r="G762" s="95"/>
      <c r="I762" s="107"/>
      <c r="J762" s="12"/>
      <c r="K762" s="15"/>
    </row>
    <row r="763" spans="1:11" x14ac:dyDescent="0.2">
      <c r="A763" s="9"/>
      <c r="B763" s="40"/>
      <c r="C763" s="9"/>
      <c r="D763" s="9"/>
      <c r="E763" s="108"/>
      <c r="F763" s="108"/>
      <c r="G763" s="108"/>
      <c r="H763" s="106"/>
      <c r="I763" s="107"/>
      <c r="J763" s="12"/>
      <c r="K763" s="15"/>
    </row>
    <row r="764" spans="1:11" x14ac:dyDescent="0.2">
      <c r="A764" s="9"/>
      <c r="B764" s="40"/>
      <c r="C764" s="9"/>
      <c r="D764" s="9"/>
      <c r="E764" s="95"/>
      <c r="F764" s="95"/>
      <c r="G764" s="95"/>
      <c r="I764" s="107"/>
      <c r="J764" s="12"/>
      <c r="K764" s="15"/>
    </row>
    <row r="765" spans="1:11" x14ac:dyDescent="0.2">
      <c r="A765" s="9"/>
      <c r="B765" s="40"/>
      <c r="C765" s="9"/>
      <c r="D765" s="9"/>
      <c r="E765" s="95"/>
      <c r="F765" s="95"/>
      <c r="G765" s="95"/>
      <c r="I765" s="107"/>
      <c r="J765" s="12"/>
      <c r="K765" s="15"/>
    </row>
    <row r="766" spans="1:11" x14ac:dyDescent="0.2">
      <c r="A766" s="9"/>
      <c r="B766" s="40"/>
      <c r="C766" s="9"/>
      <c r="D766" s="9"/>
      <c r="E766" s="108"/>
      <c r="F766" s="108"/>
      <c r="G766" s="108"/>
      <c r="H766" s="106"/>
      <c r="I766" s="107"/>
      <c r="J766" s="12"/>
      <c r="K766" s="15"/>
    </row>
    <row r="767" spans="1:11" x14ac:dyDescent="0.2">
      <c r="A767" s="9"/>
      <c r="B767" s="40"/>
      <c r="C767" s="9"/>
      <c r="D767" s="9"/>
      <c r="E767" s="95"/>
      <c r="F767" s="95"/>
      <c r="G767" s="95"/>
      <c r="I767" s="107"/>
      <c r="J767" s="12"/>
      <c r="K767" s="15"/>
    </row>
    <row r="768" spans="1:11" x14ac:dyDescent="0.2">
      <c r="A768" s="9"/>
      <c r="B768" s="40"/>
      <c r="C768" s="9"/>
      <c r="D768" s="9"/>
      <c r="E768" s="95"/>
      <c r="F768" s="95"/>
      <c r="G768" s="95"/>
      <c r="I768" s="107"/>
      <c r="J768" s="12"/>
      <c r="K768" s="15"/>
    </row>
    <row r="769" spans="1:11" x14ac:dyDescent="0.2">
      <c r="A769" s="9"/>
      <c r="B769" s="40"/>
      <c r="C769" s="9"/>
      <c r="D769" s="9"/>
      <c r="E769" s="95"/>
      <c r="F769" s="95"/>
      <c r="G769" s="95"/>
      <c r="I769" s="107"/>
      <c r="J769" s="12"/>
      <c r="K769" s="15"/>
    </row>
    <row r="770" spans="1:11" x14ac:dyDescent="0.2">
      <c r="A770" s="9"/>
      <c r="B770" s="40"/>
      <c r="C770" s="9"/>
      <c r="D770" s="9"/>
      <c r="E770" s="95"/>
      <c r="F770" s="95"/>
      <c r="G770" s="95"/>
      <c r="I770" s="107"/>
      <c r="J770" s="12"/>
      <c r="K770" s="15"/>
    </row>
    <row r="771" spans="1:11" x14ac:dyDescent="0.2">
      <c r="A771" s="9"/>
      <c r="B771" s="40"/>
      <c r="C771" s="9"/>
      <c r="D771" s="9"/>
      <c r="E771" s="95"/>
      <c r="F771" s="95"/>
      <c r="G771" s="95"/>
      <c r="I771" s="107"/>
      <c r="J771" s="12"/>
      <c r="K771" s="15"/>
    </row>
    <row r="772" spans="1:11" x14ac:dyDescent="0.2">
      <c r="A772" s="9"/>
      <c r="B772" s="40"/>
      <c r="C772" s="9"/>
      <c r="D772" s="9"/>
      <c r="E772" s="95"/>
      <c r="F772" s="95"/>
      <c r="G772" s="95"/>
      <c r="I772" s="107"/>
      <c r="J772" s="12"/>
      <c r="K772" s="15"/>
    </row>
    <row r="773" spans="1:11" x14ac:dyDescent="0.2">
      <c r="A773" s="9"/>
      <c r="B773" s="40"/>
      <c r="C773" s="9"/>
      <c r="D773" s="9"/>
      <c r="E773" s="95"/>
      <c r="F773" s="95"/>
      <c r="G773" s="95"/>
      <c r="I773" s="107"/>
      <c r="J773" s="12"/>
      <c r="K773" s="15"/>
    </row>
    <row r="774" spans="1:11" x14ac:dyDescent="0.2">
      <c r="A774" s="9"/>
      <c r="B774" s="40"/>
      <c r="C774" s="9"/>
      <c r="D774" s="9"/>
      <c r="E774" s="95"/>
      <c r="F774" s="95"/>
      <c r="G774" s="95"/>
      <c r="I774" s="107"/>
      <c r="J774" s="12"/>
      <c r="K774" s="15"/>
    </row>
    <row r="775" spans="1:11" x14ac:dyDescent="0.2">
      <c r="A775" s="9"/>
      <c r="B775" s="40"/>
      <c r="C775" s="9"/>
      <c r="D775" s="9"/>
      <c r="E775" s="95"/>
      <c r="F775" s="95"/>
      <c r="G775" s="108"/>
      <c r="I775" s="107"/>
      <c r="J775" s="12"/>
      <c r="K775" s="15"/>
    </row>
    <row r="776" spans="1:11" x14ac:dyDescent="0.2">
      <c r="A776" s="9"/>
      <c r="B776" s="40"/>
      <c r="C776" s="9"/>
      <c r="D776" s="9"/>
      <c r="E776" s="95"/>
      <c r="F776" s="95"/>
      <c r="G776" s="95"/>
      <c r="I776" s="107"/>
      <c r="J776" s="12"/>
      <c r="K776" s="15"/>
    </row>
    <row r="777" spans="1:11" x14ac:dyDescent="0.2">
      <c r="A777" s="9"/>
      <c r="B777" s="40"/>
      <c r="C777" s="9"/>
      <c r="D777" s="9"/>
      <c r="E777" s="95"/>
      <c r="F777" s="95"/>
      <c r="G777" s="95"/>
      <c r="I777" s="107"/>
      <c r="J777" s="12"/>
      <c r="K777" s="15"/>
    </row>
    <row r="778" spans="1:11" x14ac:dyDescent="0.2">
      <c r="A778" s="9"/>
      <c r="B778" s="40"/>
      <c r="C778" s="9"/>
      <c r="D778" s="9"/>
      <c r="E778" s="95"/>
      <c r="F778" s="95"/>
      <c r="G778" s="95"/>
      <c r="I778" s="107"/>
      <c r="J778" s="12"/>
      <c r="K778" s="15"/>
    </row>
    <row r="779" spans="1:11" x14ac:dyDescent="0.2">
      <c r="A779" s="9"/>
      <c r="B779" s="40"/>
      <c r="C779" s="9"/>
      <c r="D779" s="9"/>
      <c r="E779" s="95"/>
      <c r="F779" s="95"/>
      <c r="G779" s="95"/>
      <c r="I779" s="107"/>
      <c r="J779" s="12"/>
      <c r="K779" s="15"/>
    </row>
    <row r="780" spans="1:11" x14ac:dyDescent="0.2">
      <c r="A780" s="9"/>
      <c r="B780" s="40"/>
      <c r="C780" s="9"/>
      <c r="D780" s="9"/>
      <c r="E780" s="95"/>
      <c r="F780" s="95"/>
      <c r="G780" s="95"/>
      <c r="I780" s="107"/>
      <c r="J780" s="12"/>
      <c r="K780" s="15"/>
    </row>
    <row r="781" spans="1:11" x14ac:dyDescent="0.2">
      <c r="A781" s="9"/>
      <c r="B781" s="40"/>
      <c r="C781" s="9"/>
      <c r="D781" s="9"/>
      <c r="E781" s="95"/>
      <c r="F781" s="95"/>
      <c r="G781" s="95"/>
      <c r="I781" s="107"/>
      <c r="J781" s="12"/>
      <c r="K781" s="15"/>
    </row>
    <row r="782" spans="1:11" x14ac:dyDescent="0.2">
      <c r="A782" s="9"/>
      <c r="B782" s="40"/>
      <c r="C782" s="9"/>
      <c r="D782" s="9"/>
      <c r="E782" s="95"/>
      <c r="F782" s="95"/>
      <c r="G782" s="95"/>
      <c r="I782" s="107"/>
      <c r="J782" s="12"/>
      <c r="K782" s="15"/>
    </row>
    <row r="783" spans="1:11" x14ac:dyDescent="0.2">
      <c r="A783" s="9"/>
      <c r="B783" s="40"/>
      <c r="C783" s="9"/>
      <c r="D783" s="9"/>
      <c r="E783" s="95"/>
      <c r="F783" s="95"/>
      <c r="G783" s="95"/>
      <c r="I783" s="107"/>
      <c r="J783" s="12"/>
      <c r="K783" s="15"/>
    </row>
    <row r="784" spans="1:11" x14ac:dyDescent="0.2">
      <c r="A784" s="9"/>
      <c r="B784" s="40"/>
      <c r="C784" s="9"/>
      <c r="D784" s="9"/>
      <c r="E784" s="95"/>
      <c r="F784" s="95"/>
      <c r="G784" s="95"/>
      <c r="I784" s="107"/>
      <c r="J784" s="12"/>
      <c r="K784" s="15"/>
    </row>
    <row r="785" spans="1:11" x14ac:dyDescent="0.2">
      <c r="A785" s="9"/>
      <c r="B785" s="40"/>
      <c r="C785" s="9"/>
      <c r="D785" s="9"/>
      <c r="E785" s="95"/>
      <c r="F785" s="95"/>
      <c r="G785" s="95"/>
      <c r="I785" s="107"/>
      <c r="J785" s="12"/>
      <c r="K785" s="15"/>
    </row>
    <row r="786" spans="1:11" x14ac:dyDescent="0.2">
      <c r="A786" s="9"/>
      <c r="B786" s="40"/>
      <c r="C786" s="9"/>
      <c r="D786" s="9"/>
      <c r="E786" s="95"/>
      <c r="F786" s="95"/>
      <c r="G786" s="95"/>
      <c r="I786" s="107"/>
      <c r="J786" s="12"/>
      <c r="K786" s="15"/>
    </row>
    <row r="787" spans="1:11" x14ac:dyDescent="0.2">
      <c r="A787" s="9"/>
      <c r="B787" s="40"/>
      <c r="C787" s="9"/>
      <c r="D787" s="9"/>
      <c r="E787" s="95"/>
      <c r="F787" s="95"/>
      <c r="G787" s="95"/>
      <c r="I787" s="107"/>
      <c r="J787" s="12"/>
      <c r="K787" s="15"/>
    </row>
    <row r="788" spans="1:11" x14ac:dyDescent="0.2">
      <c r="A788" s="9"/>
      <c r="B788" s="40"/>
      <c r="C788" s="9"/>
      <c r="D788" s="9"/>
      <c r="E788" s="95"/>
      <c r="F788" s="95"/>
      <c r="G788" s="95"/>
      <c r="I788" s="107"/>
      <c r="J788" s="12"/>
      <c r="K788" s="15"/>
    </row>
    <row r="789" spans="1:11" x14ac:dyDescent="0.2">
      <c r="A789" s="9"/>
      <c r="B789" s="40"/>
      <c r="C789" s="9"/>
      <c r="D789" s="9"/>
      <c r="E789" s="95"/>
      <c r="F789" s="95"/>
      <c r="G789" s="95"/>
      <c r="I789" s="107"/>
      <c r="J789" s="12"/>
      <c r="K789" s="15"/>
    </row>
    <row r="790" spans="1:11" x14ac:dyDescent="0.2">
      <c r="A790" s="9"/>
      <c r="B790" s="40"/>
      <c r="C790" s="9"/>
      <c r="D790" s="9"/>
      <c r="E790" s="95"/>
      <c r="F790" s="95"/>
      <c r="G790" s="95"/>
      <c r="I790" s="107"/>
      <c r="J790" s="12"/>
      <c r="K790" s="15"/>
    </row>
    <row r="791" spans="1:11" x14ac:dyDescent="0.2">
      <c r="A791" s="9"/>
      <c r="B791" s="40"/>
      <c r="C791" s="9"/>
      <c r="D791" s="9"/>
      <c r="E791" s="95"/>
      <c r="F791" s="95"/>
      <c r="G791" s="95"/>
      <c r="I791" s="107"/>
      <c r="J791" s="12"/>
      <c r="K791" s="15"/>
    </row>
    <row r="792" spans="1:11" x14ac:dyDescent="0.2">
      <c r="A792" s="9"/>
      <c r="B792" s="40"/>
      <c r="C792" s="9"/>
      <c r="D792" s="9"/>
      <c r="E792" s="95"/>
      <c r="F792" s="95"/>
      <c r="G792" s="95"/>
      <c r="I792" s="107"/>
      <c r="J792" s="12"/>
      <c r="K792" s="15"/>
    </row>
    <row r="793" spans="1:11" x14ac:dyDescent="0.2">
      <c r="A793" s="9"/>
      <c r="B793" s="40"/>
      <c r="C793" s="9"/>
      <c r="D793" s="9"/>
      <c r="E793" s="95"/>
      <c r="F793" s="95"/>
      <c r="G793" s="95"/>
      <c r="I793" s="107"/>
      <c r="J793" s="12"/>
      <c r="K793" s="15"/>
    </row>
    <row r="794" spans="1:11" x14ac:dyDescent="0.2">
      <c r="A794" s="9"/>
      <c r="B794" s="40"/>
      <c r="C794" s="7"/>
      <c r="D794" s="7"/>
      <c r="E794" s="95"/>
      <c r="F794" s="95"/>
      <c r="G794" s="95"/>
      <c r="I794" s="107"/>
      <c r="J794" s="12"/>
      <c r="K794" s="15"/>
    </row>
    <row r="795" spans="1:11" x14ac:dyDescent="0.2">
      <c r="A795" s="9"/>
      <c r="B795" s="40"/>
      <c r="C795" s="9"/>
      <c r="D795" s="9"/>
      <c r="E795" s="95"/>
      <c r="F795" s="95"/>
      <c r="G795" s="95"/>
      <c r="I795" s="107"/>
      <c r="J795" s="12"/>
      <c r="K795" s="15"/>
    </row>
    <row r="796" spans="1:11" x14ac:dyDescent="0.2">
      <c r="A796" s="9"/>
      <c r="B796" s="40"/>
      <c r="C796" s="9"/>
      <c r="D796" s="9"/>
      <c r="E796" s="95"/>
      <c r="F796" s="95"/>
      <c r="G796" s="95"/>
      <c r="I796" s="107"/>
      <c r="J796" s="12"/>
      <c r="K796" s="15"/>
    </row>
    <row r="797" spans="1:11" x14ac:dyDescent="0.2">
      <c r="A797" s="9"/>
      <c r="B797" s="40"/>
      <c r="C797" s="9"/>
      <c r="D797" s="9"/>
      <c r="E797" s="95"/>
      <c r="F797" s="95"/>
      <c r="G797" s="95"/>
      <c r="I797" s="107"/>
      <c r="J797" s="12"/>
      <c r="K797" s="15"/>
    </row>
    <row r="798" spans="1:11" x14ac:dyDescent="0.2">
      <c r="A798" s="9"/>
      <c r="B798" s="40"/>
      <c r="C798" s="9"/>
      <c r="D798" s="9"/>
      <c r="E798" s="95"/>
      <c r="F798" s="95"/>
      <c r="G798" s="95"/>
      <c r="I798" s="107"/>
      <c r="J798" s="12"/>
      <c r="K798" s="15"/>
    </row>
    <row r="799" spans="1:11" x14ac:dyDescent="0.2">
      <c r="A799" s="9"/>
      <c r="B799" s="40"/>
      <c r="C799" s="9"/>
      <c r="D799" s="9"/>
      <c r="E799" s="95"/>
      <c r="F799" s="95"/>
      <c r="G799" s="95"/>
      <c r="I799" s="107"/>
      <c r="J799" s="12"/>
      <c r="K799" s="15"/>
    </row>
    <row r="800" spans="1:11" x14ac:dyDescent="0.2">
      <c r="A800" s="9"/>
      <c r="B800" s="40"/>
      <c r="C800" s="9"/>
      <c r="D800" s="9"/>
      <c r="E800" s="95"/>
      <c r="F800" s="95"/>
      <c r="G800" s="95"/>
      <c r="I800" s="107"/>
      <c r="J800" s="12"/>
      <c r="K800" s="15"/>
    </row>
    <row r="801" spans="1:11" x14ac:dyDescent="0.2">
      <c r="A801" s="9"/>
      <c r="B801" s="40"/>
      <c r="C801" s="9"/>
      <c r="D801" s="9"/>
      <c r="E801" s="95"/>
      <c r="F801" s="95"/>
      <c r="G801" s="95"/>
      <c r="I801" s="107"/>
      <c r="J801" s="12"/>
      <c r="K801" s="15"/>
    </row>
    <row r="802" spans="1:11" x14ac:dyDescent="0.2">
      <c r="A802" s="9"/>
      <c r="B802" s="40"/>
      <c r="C802" s="9"/>
      <c r="D802" s="9"/>
      <c r="E802" s="95"/>
      <c r="F802" s="95"/>
      <c r="G802" s="95"/>
      <c r="I802" s="107"/>
      <c r="J802" s="12"/>
      <c r="K802" s="15"/>
    </row>
    <row r="803" spans="1:11" x14ac:dyDescent="0.2">
      <c r="A803" s="9"/>
      <c r="B803" s="40"/>
      <c r="C803" s="9"/>
      <c r="D803" s="9"/>
      <c r="E803" s="95"/>
      <c r="F803" s="95"/>
      <c r="G803" s="95"/>
      <c r="I803" s="107"/>
      <c r="J803" s="12"/>
      <c r="K803" s="15"/>
    </row>
    <row r="804" spans="1:11" x14ac:dyDescent="0.2">
      <c r="A804" s="9"/>
      <c r="B804" s="40"/>
      <c r="C804" s="9"/>
      <c r="D804" s="9"/>
      <c r="E804" s="95"/>
      <c r="F804" s="95"/>
      <c r="G804" s="95"/>
      <c r="I804" s="107"/>
      <c r="J804" s="12"/>
      <c r="K804" s="15"/>
    </row>
    <row r="805" spans="1:11" x14ac:dyDescent="0.2">
      <c r="A805" s="9"/>
      <c r="B805" s="40"/>
      <c r="C805" s="9"/>
      <c r="D805" s="9"/>
      <c r="E805" s="95"/>
      <c r="F805" s="95"/>
      <c r="G805" s="95"/>
      <c r="I805" s="107"/>
      <c r="J805" s="12"/>
      <c r="K805" s="15"/>
    </row>
    <row r="806" spans="1:11" x14ac:dyDescent="0.2">
      <c r="A806" s="9"/>
      <c r="B806" s="40"/>
      <c r="C806" s="9"/>
      <c r="D806" s="9"/>
      <c r="E806" s="95"/>
      <c r="F806" s="95"/>
      <c r="G806" s="95"/>
      <c r="I806" s="107"/>
      <c r="J806" s="12"/>
      <c r="K806" s="15"/>
    </row>
    <row r="807" spans="1:11" x14ac:dyDescent="0.2">
      <c r="A807" s="9"/>
      <c r="B807" s="40"/>
      <c r="C807" s="9"/>
      <c r="D807" s="9"/>
      <c r="E807" s="95"/>
      <c r="F807" s="95"/>
      <c r="G807" s="95"/>
      <c r="I807" s="107"/>
      <c r="J807" s="12"/>
      <c r="K807" s="15"/>
    </row>
    <row r="808" spans="1:11" x14ac:dyDescent="0.2">
      <c r="A808" s="9"/>
      <c r="B808" s="40"/>
      <c r="C808" s="9"/>
      <c r="D808" s="9"/>
      <c r="E808" s="95"/>
      <c r="F808" s="95"/>
      <c r="G808" s="95"/>
      <c r="I808" s="107"/>
      <c r="J808" s="12"/>
      <c r="K808" s="15"/>
    </row>
    <row r="809" spans="1:11" x14ac:dyDescent="0.2">
      <c r="A809" s="9"/>
      <c r="B809" s="40"/>
      <c r="C809" s="9"/>
      <c r="D809" s="9"/>
      <c r="E809" s="95"/>
      <c r="F809" s="95"/>
      <c r="G809" s="95"/>
      <c r="I809" s="107"/>
      <c r="J809" s="12"/>
      <c r="K809" s="15"/>
    </row>
    <row r="810" spans="1:11" x14ac:dyDescent="0.2">
      <c r="A810" s="9"/>
      <c r="B810" s="40"/>
      <c r="C810" s="9"/>
      <c r="D810" s="9"/>
      <c r="E810" s="95"/>
      <c r="F810" s="95"/>
      <c r="G810" s="95"/>
      <c r="I810" s="107"/>
      <c r="J810" s="12"/>
      <c r="K810" s="15"/>
    </row>
    <row r="811" spans="1:11" x14ac:dyDescent="0.2">
      <c r="A811" s="9"/>
      <c r="B811" s="40"/>
      <c r="C811" s="9"/>
      <c r="D811" s="9"/>
      <c r="E811" s="95"/>
      <c r="F811" s="95"/>
      <c r="G811" s="95"/>
      <c r="I811" s="107"/>
      <c r="J811" s="12"/>
      <c r="K811" s="15"/>
    </row>
    <row r="812" spans="1:11" x14ac:dyDescent="0.2">
      <c r="A812" s="9"/>
      <c r="B812" s="40"/>
      <c r="C812" s="9"/>
      <c r="D812" s="9"/>
      <c r="E812" s="95"/>
      <c r="F812" s="95"/>
      <c r="G812" s="95"/>
      <c r="I812" s="107"/>
      <c r="J812" s="12"/>
      <c r="K812" s="15"/>
    </row>
    <row r="813" spans="1:11" x14ac:dyDescent="0.2">
      <c r="A813" s="9"/>
      <c r="B813" s="40"/>
      <c r="C813" s="9"/>
      <c r="D813" s="9"/>
      <c r="E813" s="95"/>
      <c r="F813" s="95"/>
      <c r="G813" s="95"/>
      <c r="I813" s="107"/>
      <c r="J813" s="12"/>
      <c r="K813" s="15"/>
    </row>
    <row r="814" spans="1:11" x14ac:dyDescent="0.2">
      <c r="A814" s="9"/>
      <c r="B814" s="40"/>
      <c r="C814" s="9"/>
      <c r="D814" s="9"/>
      <c r="E814" s="95"/>
      <c r="F814" s="95"/>
      <c r="G814" s="95"/>
      <c r="I814" s="107"/>
      <c r="J814" s="12"/>
      <c r="K814" s="15"/>
    </row>
    <row r="815" spans="1:11" x14ac:dyDescent="0.2">
      <c r="A815" s="9"/>
      <c r="B815" s="40"/>
      <c r="C815" s="9"/>
      <c r="D815" s="9"/>
      <c r="E815" s="95"/>
      <c r="F815" s="95"/>
      <c r="G815" s="95"/>
      <c r="I815" s="107"/>
      <c r="J815" s="12"/>
      <c r="K815" s="15"/>
    </row>
    <row r="816" spans="1:11" x14ac:dyDescent="0.2">
      <c r="A816" s="9"/>
      <c r="B816" s="40"/>
      <c r="C816" s="9"/>
      <c r="D816" s="9"/>
      <c r="E816" s="95"/>
      <c r="F816" s="95"/>
      <c r="G816" s="95"/>
      <c r="I816" s="107"/>
      <c r="J816" s="12"/>
      <c r="K816" s="15"/>
    </row>
    <row r="817" spans="1:11" x14ac:dyDescent="0.2">
      <c r="A817" s="9"/>
      <c r="B817" s="40"/>
      <c r="C817" s="9"/>
      <c r="D817" s="9"/>
      <c r="E817" s="95"/>
      <c r="F817" s="95"/>
      <c r="G817" s="95"/>
      <c r="I817" s="107"/>
      <c r="J817" s="12"/>
      <c r="K817" s="15"/>
    </row>
    <row r="818" spans="1:11" x14ac:dyDescent="0.2">
      <c r="A818" s="9"/>
      <c r="B818" s="40"/>
      <c r="C818" s="9"/>
      <c r="D818" s="9"/>
      <c r="E818" s="95"/>
      <c r="F818" s="95"/>
      <c r="G818" s="95"/>
      <c r="I818" s="107"/>
      <c r="J818" s="12"/>
      <c r="K818" s="15"/>
    </row>
    <row r="819" spans="1:11" x14ac:dyDescent="0.2">
      <c r="A819" s="9"/>
      <c r="B819" s="40"/>
      <c r="C819" s="9"/>
      <c r="D819" s="9"/>
      <c r="E819" s="95"/>
      <c r="F819" s="95"/>
      <c r="G819" s="95"/>
      <c r="I819" s="107"/>
      <c r="J819" s="12"/>
      <c r="K819" s="15"/>
    </row>
    <row r="820" spans="1:11" x14ac:dyDescent="0.2">
      <c r="A820" s="9"/>
      <c r="B820" s="40"/>
      <c r="C820" s="9"/>
      <c r="D820" s="9"/>
      <c r="E820" s="95"/>
      <c r="F820" s="95"/>
      <c r="G820" s="95"/>
      <c r="I820" s="107"/>
      <c r="J820" s="12"/>
      <c r="K820" s="15"/>
    </row>
    <row r="821" spans="1:11" x14ac:dyDescent="0.2">
      <c r="A821" s="9"/>
      <c r="B821" s="40"/>
      <c r="C821" s="9"/>
      <c r="D821" s="9"/>
      <c r="E821" s="95"/>
      <c r="F821" s="95"/>
      <c r="G821" s="95"/>
      <c r="I821" s="107"/>
      <c r="J821" s="12"/>
      <c r="K821" s="15"/>
    </row>
    <row r="822" spans="1:11" x14ac:dyDescent="0.2">
      <c r="A822" s="9"/>
      <c r="B822" s="40"/>
      <c r="C822" s="9"/>
      <c r="D822" s="9"/>
      <c r="E822" s="95"/>
      <c r="F822" s="95"/>
      <c r="G822" s="95"/>
      <c r="I822" s="107"/>
      <c r="J822" s="12"/>
      <c r="K822" s="15"/>
    </row>
    <row r="823" spans="1:11" x14ac:dyDescent="0.2">
      <c r="A823" s="9"/>
      <c r="B823" s="40"/>
      <c r="C823" s="9"/>
      <c r="D823" s="9"/>
      <c r="E823" s="95"/>
      <c r="F823" s="95"/>
      <c r="G823" s="95"/>
      <c r="I823" s="107"/>
      <c r="J823" s="12"/>
      <c r="K823" s="15"/>
    </row>
    <row r="824" spans="1:11" x14ac:dyDescent="0.2">
      <c r="A824" s="9"/>
      <c r="B824" s="40"/>
      <c r="C824" s="9"/>
      <c r="D824" s="9"/>
      <c r="E824" s="95"/>
      <c r="F824" s="95"/>
      <c r="G824" s="95"/>
      <c r="I824" s="107"/>
      <c r="J824" s="12"/>
      <c r="K824" s="15"/>
    </row>
    <row r="825" spans="1:11" x14ac:dyDescent="0.2">
      <c r="A825" s="9"/>
      <c r="B825" s="40"/>
      <c r="C825" s="9"/>
      <c r="D825" s="9"/>
      <c r="E825" s="95"/>
      <c r="F825" s="95"/>
      <c r="G825" s="95"/>
      <c r="I825" s="107"/>
      <c r="J825" s="12"/>
      <c r="K825" s="15"/>
    </row>
    <row r="826" spans="1:11" x14ac:dyDescent="0.2">
      <c r="A826" s="9"/>
      <c r="B826" s="40"/>
      <c r="C826" s="9"/>
      <c r="D826" s="9"/>
      <c r="E826" s="95"/>
      <c r="F826" s="95"/>
      <c r="G826" s="95"/>
      <c r="I826" s="107"/>
      <c r="J826" s="12"/>
      <c r="K826" s="15"/>
    </row>
    <row r="827" spans="1:11" x14ac:dyDescent="0.2">
      <c r="A827" s="9"/>
      <c r="B827" s="40"/>
      <c r="C827" s="9"/>
      <c r="D827" s="9"/>
      <c r="E827" s="95"/>
      <c r="F827" s="95"/>
      <c r="G827" s="95"/>
      <c r="I827" s="107"/>
      <c r="J827" s="12"/>
      <c r="K827" s="15"/>
    </row>
    <row r="828" spans="1:11" x14ac:dyDescent="0.2">
      <c r="A828" s="9"/>
      <c r="B828" s="40"/>
      <c r="C828" s="9"/>
      <c r="D828" s="9"/>
      <c r="E828" s="95"/>
      <c r="F828" s="95"/>
      <c r="G828" s="95"/>
      <c r="I828" s="107"/>
      <c r="J828" s="12"/>
      <c r="K828" s="15"/>
    </row>
    <row r="829" spans="1:11" x14ac:dyDescent="0.2">
      <c r="A829" s="9"/>
      <c r="B829" s="40"/>
      <c r="C829" s="9"/>
      <c r="D829" s="9"/>
      <c r="E829" s="95"/>
      <c r="F829" s="95"/>
      <c r="G829" s="95"/>
      <c r="I829" s="107"/>
      <c r="J829" s="12"/>
      <c r="K829" s="15"/>
    </row>
    <row r="830" spans="1:11" x14ac:dyDescent="0.2">
      <c r="A830" s="9"/>
      <c r="B830" s="40"/>
      <c r="C830" s="9"/>
      <c r="D830" s="9"/>
      <c r="E830" s="95"/>
      <c r="F830" s="95"/>
      <c r="G830" s="95"/>
      <c r="I830" s="107"/>
      <c r="J830" s="12"/>
      <c r="K830" s="15"/>
    </row>
    <row r="831" spans="1:11" x14ac:dyDescent="0.2">
      <c r="A831" s="9"/>
      <c r="B831" s="40"/>
      <c r="C831" s="9"/>
      <c r="D831" s="9"/>
      <c r="E831" s="95"/>
      <c r="F831" s="95"/>
      <c r="G831" s="95"/>
      <c r="I831" s="107"/>
      <c r="J831" s="12"/>
      <c r="K831" s="15"/>
    </row>
    <row r="832" spans="1:11" x14ac:dyDescent="0.2">
      <c r="A832" s="9"/>
      <c r="B832" s="40"/>
      <c r="C832" s="9"/>
      <c r="D832" s="9"/>
      <c r="E832" s="95"/>
      <c r="F832" s="95"/>
      <c r="G832" s="95"/>
      <c r="I832" s="107"/>
      <c r="J832" s="12"/>
      <c r="K832" s="15"/>
    </row>
    <row r="833" spans="1:11" x14ac:dyDescent="0.2">
      <c r="A833" s="9"/>
      <c r="B833" s="40"/>
      <c r="C833" s="7"/>
      <c r="D833" s="7"/>
      <c r="E833" s="95"/>
      <c r="F833" s="95"/>
      <c r="G833" s="95"/>
      <c r="I833" s="107"/>
      <c r="J833" s="12"/>
      <c r="K833" s="15"/>
    </row>
    <row r="834" spans="1:11" x14ac:dyDescent="0.2">
      <c r="A834" s="9"/>
      <c r="B834" s="40"/>
      <c r="C834" s="9"/>
      <c r="D834" s="9"/>
      <c r="E834" s="95"/>
      <c r="F834" s="95"/>
      <c r="G834" s="95"/>
      <c r="I834" s="107"/>
      <c r="J834" s="12"/>
      <c r="K834" s="15"/>
    </row>
    <row r="835" spans="1:11" x14ac:dyDescent="0.2">
      <c r="A835" s="9"/>
      <c r="B835" s="40"/>
      <c r="C835" s="9"/>
      <c r="D835" s="9"/>
      <c r="E835" s="95"/>
      <c r="F835" s="95"/>
      <c r="G835" s="95"/>
      <c r="I835" s="107"/>
      <c r="J835" s="12"/>
      <c r="K835" s="15"/>
    </row>
    <row r="836" spans="1:11" x14ac:dyDescent="0.2">
      <c r="A836" s="9"/>
      <c r="B836" s="40"/>
      <c r="C836" s="9"/>
      <c r="D836" s="9"/>
      <c r="E836" s="95"/>
      <c r="F836" s="95"/>
      <c r="G836" s="95"/>
      <c r="I836" s="107"/>
      <c r="J836" s="12"/>
      <c r="K836" s="15"/>
    </row>
    <row r="837" spans="1:11" x14ac:dyDescent="0.2">
      <c r="A837" s="9"/>
      <c r="B837" s="40"/>
      <c r="C837" s="9"/>
      <c r="D837" s="9"/>
      <c r="E837" s="95"/>
      <c r="F837" s="95"/>
      <c r="G837" s="95"/>
      <c r="I837" s="107"/>
      <c r="J837" s="12"/>
      <c r="K837" s="15"/>
    </row>
    <row r="838" spans="1:11" x14ac:dyDescent="0.2">
      <c r="A838" s="9"/>
      <c r="B838" s="40"/>
      <c r="C838" s="9"/>
      <c r="D838" s="9"/>
      <c r="E838" s="95"/>
      <c r="F838" s="95"/>
      <c r="G838" s="95"/>
      <c r="I838" s="107"/>
      <c r="J838" s="12"/>
      <c r="K838" s="15"/>
    </row>
    <row r="839" spans="1:11" x14ac:dyDescent="0.2">
      <c r="A839" s="9"/>
      <c r="B839" s="40"/>
      <c r="C839" s="9"/>
      <c r="D839" s="9"/>
      <c r="E839" s="95"/>
      <c r="F839" s="95"/>
      <c r="G839" s="95"/>
      <c r="I839" s="107"/>
      <c r="J839" s="12"/>
      <c r="K839" s="15"/>
    </row>
    <row r="840" spans="1:11" x14ac:dyDescent="0.2">
      <c r="A840" s="9"/>
      <c r="B840" s="40"/>
      <c r="C840" s="9"/>
      <c r="D840" s="9"/>
      <c r="E840" s="95"/>
      <c r="F840" s="95"/>
      <c r="G840" s="95"/>
      <c r="I840" s="107"/>
      <c r="J840" s="12"/>
      <c r="K840" s="15"/>
    </row>
    <row r="841" spans="1:11" x14ac:dyDescent="0.2">
      <c r="A841" s="9"/>
      <c r="B841" s="40"/>
      <c r="C841" s="9"/>
      <c r="D841" s="9"/>
      <c r="E841" s="95"/>
      <c r="F841" s="95"/>
      <c r="G841" s="95"/>
      <c r="I841" s="107"/>
      <c r="J841" s="12"/>
      <c r="K841" s="15"/>
    </row>
    <row r="842" spans="1:11" x14ac:dyDescent="0.2">
      <c r="A842" s="9"/>
      <c r="B842" s="40"/>
      <c r="C842" s="9"/>
      <c r="D842" s="9"/>
      <c r="E842" s="95"/>
      <c r="F842" s="95"/>
      <c r="G842" s="95"/>
      <c r="I842" s="107"/>
      <c r="J842" s="12"/>
      <c r="K842" s="15"/>
    </row>
    <row r="843" spans="1:11" x14ac:dyDescent="0.2">
      <c r="A843" s="9"/>
      <c r="B843" s="40"/>
      <c r="C843" s="9"/>
      <c r="D843" s="9"/>
      <c r="E843" s="95"/>
      <c r="F843" s="95"/>
      <c r="G843" s="95"/>
      <c r="I843" s="107"/>
      <c r="J843" s="12"/>
      <c r="K843" s="15"/>
    </row>
    <row r="844" spans="1:11" x14ac:dyDescent="0.2">
      <c r="A844" s="9"/>
      <c r="B844" s="40"/>
      <c r="C844" s="9"/>
      <c r="D844" s="9"/>
      <c r="E844" s="95"/>
      <c r="F844" s="95"/>
      <c r="G844" s="95"/>
      <c r="I844" s="107"/>
      <c r="J844" s="12"/>
      <c r="K844" s="15"/>
    </row>
    <row r="845" spans="1:11" x14ac:dyDescent="0.2">
      <c r="A845" s="9"/>
      <c r="B845" s="40"/>
      <c r="C845" s="9"/>
      <c r="D845" s="9"/>
      <c r="E845" s="95"/>
      <c r="F845" s="95"/>
      <c r="G845" s="95"/>
      <c r="I845" s="107"/>
      <c r="J845" s="12"/>
      <c r="K845" s="15"/>
    </row>
    <row r="846" spans="1:11" x14ac:dyDescent="0.2">
      <c r="A846" s="9"/>
      <c r="B846" s="40"/>
      <c r="C846" s="9"/>
      <c r="D846" s="9"/>
      <c r="E846" s="95"/>
      <c r="F846" s="95"/>
      <c r="G846" s="95"/>
      <c r="I846" s="107"/>
      <c r="J846" s="12"/>
      <c r="K846" s="15"/>
    </row>
    <row r="847" spans="1:11" x14ac:dyDescent="0.2">
      <c r="A847" s="9"/>
      <c r="B847" s="40"/>
      <c r="C847" s="9"/>
      <c r="D847" s="9"/>
      <c r="E847" s="95"/>
      <c r="F847" s="95"/>
      <c r="G847" s="95"/>
      <c r="I847" s="107"/>
      <c r="J847" s="12"/>
      <c r="K847" s="15"/>
    </row>
    <row r="848" spans="1:11" x14ac:dyDescent="0.2">
      <c r="A848" s="9"/>
      <c r="B848" s="40"/>
      <c r="C848" s="9"/>
      <c r="D848" s="9"/>
      <c r="E848" s="95"/>
      <c r="F848" s="95"/>
      <c r="G848" s="95"/>
      <c r="I848" s="107"/>
      <c r="J848" s="12"/>
      <c r="K848" s="15"/>
    </row>
    <row r="849" spans="1:11" x14ac:dyDescent="0.2">
      <c r="A849" s="9"/>
      <c r="B849" s="40"/>
      <c r="C849" s="9"/>
      <c r="D849" s="9"/>
      <c r="E849" s="95"/>
      <c r="F849" s="95"/>
      <c r="G849" s="95"/>
      <c r="I849" s="107"/>
      <c r="J849" s="12"/>
      <c r="K849" s="15"/>
    </row>
    <row r="850" spans="1:11" x14ac:dyDescent="0.2">
      <c r="A850" s="9"/>
      <c r="B850" s="40"/>
      <c r="C850" s="9"/>
      <c r="D850" s="9"/>
      <c r="E850" s="95"/>
      <c r="F850" s="95"/>
      <c r="G850" s="95"/>
      <c r="I850" s="107"/>
      <c r="J850" s="12"/>
      <c r="K850" s="15"/>
    </row>
    <row r="851" spans="1:11" x14ac:dyDescent="0.2">
      <c r="A851" s="9"/>
      <c r="B851" s="40"/>
      <c r="C851" s="9"/>
      <c r="D851" s="9"/>
      <c r="E851" s="95"/>
      <c r="F851" s="95"/>
      <c r="G851" s="95"/>
      <c r="I851" s="107"/>
      <c r="J851" s="12"/>
      <c r="K851" s="15"/>
    </row>
    <row r="852" spans="1:11" x14ac:dyDescent="0.2">
      <c r="A852" s="9"/>
      <c r="B852" s="40"/>
      <c r="C852" s="9"/>
      <c r="D852" s="9"/>
      <c r="E852" s="95"/>
      <c r="F852" s="95"/>
      <c r="G852" s="95"/>
      <c r="I852" s="107"/>
      <c r="J852" s="12"/>
      <c r="K852" s="15"/>
    </row>
    <row r="853" spans="1:11" x14ac:dyDescent="0.2">
      <c r="A853" s="9"/>
      <c r="B853" s="40"/>
      <c r="C853" s="7"/>
      <c r="D853" s="7"/>
      <c r="E853" s="95"/>
      <c r="F853" s="95"/>
      <c r="G853" s="95"/>
      <c r="I853" s="107"/>
      <c r="J853" s="12"/>
      <c r="K853" s="15"/>
    </row>
    <row r="854" spans="1:11" x14ac:dyDescent="0.2">
      <c r="A854" s="9"/>
      <c r="B854" s="40"/>
      <c r="C854" s="9"/>
      <c r="D854" s="9"/>
      <c r="E854" s="95"/>
      <c r="F854" s="95"/>
      <c r="G854" s="95"/>
      <c r="I854" s="107"/>
      <c r="J854" s="12"/>
      <c r="K854" s="15"/>
    </row>
    <row r="855" spans="1:11" x14ac:dyDescent="0.2">
      <c r="A855" s="9"/>
      <c r="B855" s="40"/>
      <c r="C855" s="9"/>
      <c r="D855" s="9"/>
      <c r="E855" s="95"/>
      <c r="F855" s="95"/>
      <c r="G855" s="95"/>
      <c r="I855" s="107"/>
      <c r="J855" s="12"/>
      <c r="K855" s="15"/>
    </row>
    <row r="856" spans="1:11" x14ac:dyDescent="0.2">
      <c r="A856" s="9"/>
      <c r="B856" s="40"/>
      <c r="C856" s="9"/>
      <c r="D856" s="9"/>
      <c r="E856" s="95"/>
      <c r="F856" s="95"/>
      <c r="G856" s="95"/>
      <c r="I856" s="107"/>
      <c r="J856" s="12"/>
      <c r="K856" s="15"/>
    </row>
    <row r="857" spans="1:11" x14ac:dyDescent="0.2">
      <c r="A857" s="9"/>
      <c r="B857" s="40"/>
      <c r="C857" s="9"/>
      <c r="D857" s="9"/>
      <c r="E857" s="95"/>
      <c r="F857" s="95"/>
      <c r="G857" s="95"/>
      <c r="I857" s="107"/>
      <c r="J857" s="12"/>
      <c r="K857" s="15"/>
    </row>
    <row r="858" spans="1:11" x14ac:dyDescent="0.2">
      <c r="A858" s="9"/>
      <c r="B858" s="40"/>
      <c r="C858" s="9"/>
      <c r="D858" s="9"/>
      <c r="E858" s="95"/>
      <c r="F858" s="95"/>
      <c r="G858" s="95"/>
      <c r="I858" s="107"/>
      <c r="J858" s="12"/>
      <c r="K858" s="15"/>
    </row>
    <row r="859" spans="1:11" x14ac:dyDescent="0.2">
      <c r="A859" s="9"/>
      <c r="B859" s="40"/>
      <c r="C859" s="9"/>
      <c r="D859" s="9"/>
      <c r="E859" s="95"/>
      <c r="F859" s="95"/>
      <c r="G859" s="95"/>
      <c r="I859" s="107"/>
      <c r="J859" s="12"/>
      <c r="K859" s="15"/>
    </row>
    <row r="860" spans="1:11" x14ac:dyDescent="0.2">
      <c r="A860" s="9"/>
      <c r="B860" s="40"/>
      <c r="C860" s="9"/>
      <c r="D860" s="9"/>
      <c r="E860" s="95"/>
      <c r="F860" s="95"/>
      <c r="G860" s="95"/>
      <c r="I860" s="107"/>
      <c r="J860" s="12"/>
      <c r="K860" s="15"/>
    </row>
    <row r="861" spans="1:11" x14ac:dyDescent="0.2">
      <c r="A861" s="9"/>
      <c r="B861" s="40"/>
      <c r="C861" s="7"/>
      <c r="D861" s="7"/>
      <c r="E861" s="95"/>
      <c r="F861" s="95"/>
      <c r="G861" s="95"/>
      <c r="I861" s="107"/>
      <c r="J861" s="12"/>
      <c r="K861" s="15"/>
    </row>
    <row r="862" spans="1:11" x14ac:dyDescent="0.2">
      <c r="A862" s="9"/>
      <c r="B862" s="40"/>
      <c r="C862" s="9"/>
      <c r="D862" s="9"/>
      <c r="E862" s="95"/>
      <c r="F862" s="95"/>
      <c r="G862" s="95"/>
      <c r="I862" s="107"/>
      <c r="J862" s="12"/>
      <c r="K862" s="15"/>
    </row>
    <row r="863" spans="1:11" x14ac:dyDescent="0.2">
      <c r="A863" s="9"/>
      <c r="B863" s="40"/>
      <c r="C863" s="9"/>
      <c r="D863" s="9"/>
      <c r="E863" s="95"/>
      <c r="F863" s="95"/>
      <c r="G863" s="95"/>
      <c r="I863" s="107"/>
      <c r="J863" s="12"/>
      <c r="K863" s="15"/>
    </row>
    <row r="864" spans="1:11" x14ac:dyDescent="0.2">
      <c r="A864" s="9"/>
      <c r="B864" s="40"/>
      <c r="C864" s="9"/>
      <c r="D864" s="9"/>
      <c r="E864" s="95"/>
      <c r="F864" s="95"/>
      <c r="G864" s="95"/>
      <c r="I864" s="107"/>
      <c r="J864" s="12"/>
      <c r="K864" s="15"/>
    </row>
    <row r="865" spans="1:11" x14ac:dyDescent="0.2">
      <c r="A865" s="9"/>
      <c r="B865" s="40"/>
      <c r="C865" s="9"/>
      <c r="D865" s="9"/>
      <c r="E865" s="95"/>
      <c r="F865" s="95"/>
      <c r="G865" s="95"/>
      <c r="I865" s="107"/>
      <c r="J865" s="12"/>
      <c r="K865" s="15"/>
    </row>
    <row r="866" spans="1:11" x14ac:dyDescent="0.2">
      <c r="A866" s="9"/>
      <c r="B866" s="40"/>
      <c r="C866" s="9"/>
      <c r="D866" s="9"/>
      <c r="E866" s="95"/>
      <c r="F866" s="95"/>
      <c r="G866" s="95"/>
      <c r="I866" s="107"/>
      <c r="J866" s="12"/>
      <c r="K866" s="15"/>
    </row>
    <row r="867" spans="1:11" x14ac:dyDescent="0.2">
      <c r="A867" s="9"/>
      <c r="B867" s="40"/>
      <c r="C867" s="9"/>
      <c r="D867" s="9"/>
      <c r="E867" s="95"/>
      <c r="F867" s="95"/>
      <c r="G867" s="95"/>
      <c r="I867" s="107"/>
      <c r="J867" s="12"/>
      <c r="K867" s="15"/>
    </row>
    <row r="868" spans="1:11" x14ac:dyDescent="0.2">
      <c r="A868" s="9"/>
      <c r="B868" s="40"/>
      <c r="C868" s="9"/>
      <c r="D868" s="9"/>
      <c r="E868" s="95"/>
      <c r="F868" s="95"/>
      <c r="G868" s="95"/>
      <c r="I868" s="107"/>
      <c r="J868" s="12"/>
      <c r="K868" s="15"/>
    </row>
    <row r="869" spans="1:11" x14ac:dyDescent="0.2">
      <c r="A869" s="9"/>
      <c r="B869" s="40"/>
      <c r="C869" s="9"/>
      <c r="D869" s="9"/>
      <c r="E869" s="95"/>
      <c r="F869" s="95"/>
      <c r="G869" s="95"/>
      <c r="I869" s="107"/>
      <c r="J869" s="12"/>
      <c r="K869" s="15"/>
    </row>
    <row r="870" spans="1:11" x14ac:dyDescent="0.2">
      <c r="A870" s="9"/>
      <c r="B870" s="40"/>
      <c r="C870" s="9"/>
      <c r="D870" s="9"/>
      <c r="E870" s="95"/>
      <c r="F870" s="95"/>
      <c r="G870" s="95"/>
      <c r="I870" s="107"/>
      <c r="J870" s="12"/>
      <c r="K870" s="15"/>
    </row>
    <row r="871" spans="1:11" x14ac:dyDescent="0.2">
      <c r="A871" s="9"/>
      <c r="B871" s="40"/>
      <c r="C871" s="9"/>
      <c r="D871" s="9"/>
      <c r="E871" s="95"/>
      <c r="F871" s="95"/>
      <c r="G871" s="95"/>
      <c r="I871" s="107"/>
      <c r="J871" s="12"/>
      <c r="K871" s="15"/>
    </row>
    <row r="872" spans="1:11" x14ac:dyDescent="0.2">
      <c r="A872" s="9"/>
      <c r="B872" s="40"/>
      <c r="C872" s="9"/>
      <c r="D872" s="9"/>
      <c r="E872" s="95"/>
      <c r="F872" s="95"/>
      <c r="G872" s="95"/>
      <c r="I872" s="107"/>
      <c r="J872" s="12"/>
      <c r="K872" s="15"/>
    </row>
    <row r="873" spans="1:11" x14ac:dyDescent="0.2">
      <c r="A873" s="9"/>
      <c r="B873" s="40"/>
      <c r="C873" s="9"/>
      <c r="D873" s="9"/>
      <c r="E873" s="95"/>
      <c r="F873" s="95"/>
      <c r="G873" s="95"/>
      <c r="I873" s="107"/>
      <c r="J873" s="12"/>
      <c r="K873" s="15"/>
    </row>
    <row r="874" spans="1:11" x14ac:dyDescent="0.2">
      <c r="A874" s="9"/>
      <c r="B874" s="40"/>
      <c r="C874" s="9"/>
      <c r="D874" s="9"/>
      <c r="E874" s="95"/>
      <c r="F874" s="95"/>
      <c r="G874" s="95"/>
      <c r="I874" s="107"/>
      <c r="J874" s="12"/>
      <c r="K874" s="15"/>
    </row>
    <row r="875" spans="1:11" x14ac:dyDescent="0.2">
      <c r="A875" s="9"/>
      <c r="B875" s="40"/>
      <c r="C875" s="9"/>
      <c r="D875" s="9"/>
      <c r="E875" s="95"/>
      <c r="F875" s="95"/>
      <c r="G875" s="95"/>
      <c r="I875" s="107"/>
      <c r="J875" s="12"/>
      <c r="K875" s="15"/>
    </row>
    <row r="876" spans="1:11" x14ac:dyDescent="0.2">
      <c r="A876" s="9"/>
      <c r="B876" s="40"/>
      <c r="C876" s="7"/>
      <c r="D876" s="7"/>
      <c r="E876" s="95"/>
      <c r="F876" s="95"/>
      <c r="G876" s="95"/>
      <c r="I876" s="107"/>
      <c r="J876" s="12"/>
      <c r="K876" s="15"/>
    </row>
    <row r="877" spans="1:11" x14ac:dyDescent="0.2">
      <c r="A877" s="9"/>
      <c r="B877" s="40"/>
      <c r="C877" s="9"/>
      <c r="D877" s="9"/>
      <c r="E877" s="95"/>
      <c r="F877" s="95"/>
      <c r="G877" s="95"/>
      <c r="I877" s="107"/>
      <c r="J877" s="12"/>
      <c r="K877" s="15"/>
    </row>
    <row r="878" spans="1:11" x14ac:dyDescent="0.2">
      <c r="A878" s="9"/>
      <c r="B878" s="40"/>
      <c r="C878" s="9"/>
      <c r="D878" s="9"/>
      <c r="E878" s="95"/>
      <c r="F878" s="95"/>
      <c r="G878" s="95"/>
      <c r="I878" s="107"/>
      <c r="J878" s="12"/>
      <c r="K878" s="15"/>
    </row>
    <row r="879" spans="1:11" x14ac:dyDescent="0.2">
      <c r="A879" s="9"/>
      <c r="B879" s="40"/>
      <c r="C879" s="9"/>
      <c r="D879" s="9"/>
      <c r="E879" s="95"/>
      <c r="F879" s="95"/>
      <c r="G879" s="95"/>
      <c r="I879" s="107"/>
      <c r="J879" s="12"/>
      <c r="K879" s="15"/>
    </row>
    <row r="880" spans="1:11" x14ac:dyDescent="0.2">
      <c r="A880" s="9"/>
      <c r="B880" s="40"/>
      <c r="C880" s="9"/>
      <c r="D880" s="9"/>
      <c r="E880" s="95"/>
      <c r="F880" s="95"/>
      <c r="G880" s="95"/>
      <c r="I880" s="107"/>
      <c r="J880" s="12"/>
      <c r="K880" s="15"/>
    </row>
    <row r="881" spans="1:11" x14ac:dyDescent="0.2">
      <c r="A881" s="9"/>
      <c r="B881" s="40"/>
      <c r="C881" s="9"/>
      <c r="D881" s="9"/>
      <c r="E881" s="95"/>
      <c r="F881" s="95"/>
      <c r="G881" s="95"/>
      <c r="I881" s="107"/>
      <c r="J881" s="12"/>
      <c r="K881" s="15"/>
    </row>
    <row r="882" spans="1:11" x14ac:dyDescent="0.2">
      <c r="A882" s="9"/>
      <c r="B882" s="40"/>
      <c r="C882" s="9"/>
      <c r="D882" s="9"/>
      <c r="E882" s="95"/>
      <c r="F882" s="95"/>
      <c r="G882" s="95"/>
      <c r="I882" s="107"/>
      <c r="J882" s="12"/>
      <c r="K882" s="15"/>
    </row>
    <row r="883" spans="1:11" x14ac:dyDescent="0.2">
      <c r="A883" s="9"/>
      <c r="B883" s="40"/>
      <c r="C883" s="9"/>
      <c r="D883" s="9"/>
      <c r="E883" s="95"/>
      <c r="F883" s="95"/>
      <c r="G883" s="95"/>
      <c r="I883" s="107"/>
      <c r="J883" s="12"/>
      <c r="K883" s="15"/>
    </row>
    <row r="884" spans="1:11" x14ac:dyDescent="0.2">
      <c r="A884" s="9"/>
      <c r="B884" s="40"/>
      <c r="C884" s="9"/>
      <c r="D884" s="9"/>
      <c r="E884" s="95"/>
      <c r="F884" s="95"/>
      <c r="G884" s="95"/>
      <c r="I884" s="107"/>
      <c r="J884" s="12"/>
      <c r="K884" s="15"/>
    </row>
    <row r="885" spans="1:11" x14ac:dyDescent="0.2">
      <c r="A885" s="9"/>
      <c r="B885" s="40"/>
      <c r="C885" s="9"/>
      <c r="D885" s="9"/>
      <c r="E885" s="95"/>
      <c r="F885" s="95"/>
      <c r="G885" s="95"/>
      <c r="I885" s="107"/>
      <c r="J885" s="12"/>
      <c r="K885" s="15"/>
    </row>
    <row r="886" spans="1:11" x14ac:dyDescent="0.2">
      <c r="A886" s="9"/>
      <c r="B886" s="40"/>
      <c r="C886" s="9"/>
      <c r="D886" s="9"/>
      <c r="E886" s="95"/>
      <c r="F886" s="95"/>
      <c r="G886" s="95"/>
      <c r="I886" s="107"/>
      <c r="J886" s="12"/>
      <c r="K886" s="15"/>
    </row>
    <row r="887" spans="1:11" x14ac:dyDescent="0.2">
      <c r="A887" s="9"/>
      <c r="B887" s="40"/>
      <c r="C887" s="9"/>
      <c r="D887" s="9"/>
      <c r="E887" s="95"/>
      <c r="F887" s="95"/>
      <c r="G887" s="95"/>
      <c r="I887" s="107"/>
      <c r="J887" s="12"/>
      <c r="K887" s="15"/>
    </row>
    <row r="888" spans="1:11" x14ac:dyDescent="0.2">
      <c r="A888" s="9"/>
      <c r="B888" s="40"/>
      <c r="C888" s="9"/>
      <c r="D888" s="9"/>
      <c r="E888" s="95"/>
      <c r="F888" s="95"/>
      <c r="G888" s="95"/>
      <c r="I888" s="107"/>
      <c r="J888" s="12"/>
      <c r="K888" s="15"/>
    </row>
    <row r="889" spans="1:11" x14ac:dyDescent="0.2">
      <c r="A889" s="9"/>
      <c r="B889" s="40"/>
      <c r="C889" s="7"/>
      <c r="D889" s="7"/>
      <c r="E889" s="95"/>
      <c r="F889" s="95"/>
      <c r="G889" s="95"/>
      <c r="I889" s="107"/>
      <c r="J889" s="12"/>
      <c r="K889" s="15"/>
    </row>
    <row r="890" spans="1:11" x14ac:dyDescent="0.2">
      <c r="A890" s="9"/>
      <c r="B890" s="40"/>
      <c r="C890" s="9"/>
      <c r="D890" s="9"/>
      <c r="E890" s="95"/>
      <c r="F890" s="95"/>
      <c r="G890" s="95"/>
      <c r="I890" s="107"/>
      <c r="J890" s="12"/>
      <c r="K890" s="15"/>
    </row>
    <row r="891" spans="1:11" x14ac:dyDescent="0.2">
      <c r="A891" s="9"/>
      <c r="B891" s="40"/>
      <c r="C891" s="9"/>
      <c r="D891" s="9"/>
      <c r="E891" s="95"/>
      <c r="F891" s="95"/>
      <c r="G891" s="95"/>
      <c r="I891" s="107"/>
      <c r="J891" s="12"/>
      <c r="K891" s="15"/>
    </row>
    <row r="892" spans="1:11" x14ac:dyDescent="0.2">
      <c r="A892" s="9"/>
      <c r="B892" s="40"/>
      <c r="C892" s="9"/>
      <c r="D892" s="9"/>
      <c r="E892" s="95"/>
      <c r="F892" s="95"/>
      <c r="G892" s="95"/>
      <c r="I892" s="107"/>
      <c r="J892" s="12"/>
      <c r="K892" s="15"/>
    </row>
    <row r="893" spans="1:11" x14ac:dyDescent="0.2">
      <c r="A893" s="9"/>
      <c r="B893" s="40"/>
      <c r="C893" s="9"/>
      <c r="D893" s="9"/>
      <c r="E893" s="95"/>
      <c r="F893" s="95"/>
      <c r="G893" s="95"/>
      <c r="I893" s="107"/>
      <c r="J893" s="12"/>
      <c r="K893" s="15"/>
    </row>
    <row r="894" spans="1:11" x14ac:dyDescent="0.2">
      <c r="A894" s="9"/>
      <c r="B894" s="40"/>
      <c r="C894" s="9"/>
      <c r="D894" s="9"/>
      <c r="E894" s="95"/>
      <c r="F894" s="95"/>
      <c r="G894" s="95"/>
      <c r="I894" s="107"/>
      <c r="J894" s="12"/>
      <c r="K894" s="15"/>
    </row>
    <row r="895" spans="1:11" x14ac:dyDescent="0.2">
      <c r="A895" s="9"/>
      <c r="B895" s="40"/>
      <c r="C895" s="9"/>
      <c r="D895" s="9"/>
      <c r="E895" s="95"/>
      <c r="F895" s="95"/>
      <c r="G895" s="95"/>
      <c r="I895" s="107"/>
      <c r="J895" s="12"/>
      <c r="K895" s="15"/>
    </row>
    <row r="896" spans="1:11" x14ac:dyDescent="0.2">
      <c r="A896" s="9"/>
      <c r="B896" s="40"/>
      <c r="C896" s="9"/>
      <c r="D896" s="9"/>
      <c r="E896" s="95"/>
      <c r="F896" s="95"/>
      <c r="G896" s="95"/>
      <c r="I896" s="107"/>
      <c r="J896" s="12"/>
      <c r="K896" s="15"/>
    </row>
    <row r="897" spans="1:11" x14ac:dyDescent="0.2">
      <c r="A897" s="9"/>
      <c r="B897" s="40"/>
      <c r="C897" s="9"/>
      <c r="D897" s="9"/>
      <c r="E897" s="95"/>
      <c r="F897" s="95"/>
      <c r="G897" s="95"/>
      <c r="I897" s="107"/>
      <c r="J897" s="12"/>
      <c r="K897" s="15"/>
    </row>
    <row r="898" spans="1:11" x14ac:dyDescent="0.2">
      <c r="A898" s="9"/>
      <c r="B898" s="40"/>
      <c r="C898" s="9"/>
      <c r="D898" s="9"/>
      <c r="E898" s="95"/>
      <c r="F898" s="95"/>
      <c r="G898" s="95"/>
      <c r="I898" s="107"/>
      <c r="J898" s="12"/>
      <c r="K898" s="15"/>
    </row>
    <row r="899" spans="1:11" x14ac:dyDescent="0.2">
      <c r="A899" s="9"/>
      <c r="B899" s="40"/>
      <c r="C899" s="9"/>
      <c r="D899" s="9"/>
      <c r="E899" s="95"/>
      <c r="F899" s="95"/>
      <c r="G899" s="95"/>
      <c r="I899" s="107"/>
      <c r="J899" s="12"/>
      <c r="K899" s="15"/>
    </row>
    <row r="900" spans="1:11" x14ac:dyDescent="0.2">
      <c r="A900" s="9"/>
      <c r="B900" s="40"/>
      <c r="C900" s="9"/>
      <c r="D900" s="9"/>
      <c r="E900" s="95"/>
      <c r="F900" s="95"/>
      <c r="G900" s="95"/>
      <c r="I900" s="107"/>
      <c r="J900" s="12"/>
      <c r="K900" s="15"/>
    </row>
    <row r="901" spans="1:11" x14ac:dyDescent="0.2">
      <c r="A901" s="9"/>
      <c r="B901" s="40"/>
      <c r="C901" s="9"/>
      <c r="D901" s="9"/>
      <c r="E901" s="95"/>
      <c r="F901" s="95"/>
      <c r="G901" s="95"/>
      <c r="I901" s="107"/>
      <c r="J901" s="12"/>
      <c r="K901" s="15"/>
    </row>
    <row r="902" spans="1:11" x14ac:dyDescent="0.2">
      <c r="A902" s="9"/>
      <c r="B902" s="40"/>
      <c r="C902" s="9"/>
      <c r="D902" s="9"/>
      <c r="E902" s="95"/>
      <c r="F902" s="95"/>
      <c r="G902" s="95"/>
      <c r="I902" s="107"/>
      <c r="J902" s="12"/>
      <c r="K902" s="15"/>
    </row>
    <row r="903" spans="1:11" x14ac:dyDescent="0.2">
      <c r="A903" s="9"/>
      <c r="B903" s="40"/>
      <c r="C903" s="9"/>
      <c r="D903" s="9"/>
      <c r="E903" s="95"/>
      <c r="F903" s="95"/>
      <c r="G903" s="95"/>
      <c r="I903" s="107"/>
      <c r="J903" s="12"/>
      <c r="K903" s="15"/>
    </row>
    <row r="904" spans="1:11" x14ac:dyDescent="0.2">
      <c r="A904" s="9"/>
      <c r="B904" s="40"/>
      <c r="C904" s="9"/>
      <c r="D904" s="9"/>
      <c r="E904" s="95"/>
      <c r="F904" s="95"/>
      <c r="G904" s="95"/>
      <c r="I904" s="107"/>
      <c r="J904" s="12"/>
      <c r="K904" s="15"/>
    </row>
    <row r="905" spans="1:11" x14ac:dyDescent="0.2">
      <c r="A905" s="9"/>
      <c r="B905" s="40"/>
      <c r="C905" s="9"/>
      <c r="D905" s="9"/>
      <c r="E905" s="95"/>
      <c r="F905" s="95"/>
      <c r="G905" s="95"/>
      <c r="I905" s="107"/>
      <c r="J905" s="12"/>
      <c r="K905" s="15"/>
    </row>
    <row r="906" spans="1:11" x14ac:dyDescent="0.2">
      <c r="A906" s="9"/>
      <c r="B906" s="40"/>
      <c r="C906" s="9"/>
      <c r="D906" s="9"/>
      <c r="E906" s="95"/>
      <c r="F906" s="95"/>
      <c r="G906" s="95"/>
      <c r="I906" s="107"/>
      <c r="J906" s="12"/>
      <c r="K906" s="15"/>
    </row>
    <row r="907" spans="1:11" x14ac:dyDescent="0.2">
      <c r="A907" s="9"/>
      <c r="B907" s="40"/>
      <c r="C907" s="9"/>
      <c r="D907" s="9"/>
      <c r="E907" s="95"/>
      <c r="F907" s="95"/>
      <c r="G907" s="95"/>
      <c r="I907" s="107"/>
      <c r="J907" s="12"/>
      <c r="K907" s="15"/>
    </row>
    <row r="908" spans="1:11" x14ac:dyDescent="0.2">
      <c r="A908" s="9"/>
      <c r="B908" s="40"/>
      <c r="C908" s="9"/>
      <c r="D908" s="9"/>
      <c r="E908" s="95"/>
      <c r="F908" s="95"/>
      <c r="G908" s="95"/>
      <c r="I908" s="107"/>
      <c r="J908" s="12"/>
      <c r="K908" s="15"/>
    </row>
    <row r="909" spans="1:11" x14ac:dyDescent="0.2">
      <c r="A909" s="9"/>
      <c r="B909" s="40"/>
      <c r="C909" s="9"/>
      <c r="D909" s="9"/>
      <c r="E909" s="95"/>
      <c r="F909" s="95"/>
      <c r="G909" s="95"/>
      <c r="I909" s="107"/>
      <c r="J909" s="12"/>
      <c r="K909" s="15"/>
    </row>
    <row r="910" spans="1:11" x14ac:dyDescent="0.2">
      <c r="A910" s="9"/>
      <c r="B910" s="40"/>
      <c r="C910" s="9"/>
      <c r="D910" s="9"/>
      <c r="E910" s="95"/>
      <c r="F910" s="95"/>
      <c r="G910" s="95"/>
      <c r="I910" s="107"/>
      <c r="J910" s="12"/>
      <c r="K910" s="15"/>
    </row>
    <row r="911" spans="1:11" x14ac:dyDescent="0.2">
      <c r="A911" s="9"/>
      <c r="B911" s="40"/>
      <c r="C911" s="9"/>
      <c r="D911" s="9"/>
      <c r="E911" s="95"/>
      <c r="F911" s="95"/>
      <c r="G911" s="95"/>
      <c r="I911" s="107"/>
      <c r="J911" s="12"/>
      <c r="K911" s="15"/>
    </row>
    <row r="912" spans="1:11" x14ac:dyDescent="0.2">
      <c r="A912" s="9"/>
      <c r="B912" s="40"/>
      <c r="C912" s="9"/>
      <c r="D912" s="9"/>
      <c r="E912" s="95"/>
      <c r="F912" s="95"/>
      <c r="G912" s="95"/>
      <c r="I912" s="107"/>
      <c r="J912" s="12"/>
      <c r="K912" s="15"/>
    </row>
    <row r="913" spans="1:11" x14ac:dyDescent="0.2">
      <c r="A913" s="9"/>
      <c r="B913" s="40"/>
      <c r="C913" s="9"/>
      <c r="D913" s="9"/>
      <c r="E913" s="95"/>
      <c r="F913" s="95"/>
      <c r="G913" s="95"/>
      <c r="I913" s="107"/>
      <c r="J913" s="12"/>
      <c r="K913" s="15"/>
    </row>
    <row r="914" spans="1:11" x14ac:dyDescent="0.2">
      <c r="A914" s="9"/>
      <c r="B914" s="40"/>
      <c r="C914" s="9"/>
      <c r="D914" s="9"/>
      <c r="E914" s="95"/>
      <c r="F914" s="95"/>
      <c r="G914" s="95"/>
      <c r="I914" s="107"/>
      <c r="J914" s="12"/>
      <c r="K914" s="15"/>
    </row>
    <row r="915" spans="1:11" x14ac:dyDescent="0.2">
      <c r="A915" s="9"/>
      <c r="B915" s="40"/>
      <c r="C915" s="9"/>
      <c r="D915" s="9"/>
      <c r="E915" s="95"/>
      <c r="F915" s="95"/>
      <c r="G915" s="95"/>
      <c r="I915" s="107"/>
      <c r="J915" s="12"/>
      <c r="K915" s="15"/>
    </row>
    <row r="916" spans="1:11" x14ac:dyDescent="0.2">
      <c r="A916" s="9"/>
      <c r="B916" s="40"/>
      <c r="C916" s="9"/>
      <c r="D916" s="9"/>
      <c r="E916" s="95"/>
      <c r="F916" s="95"/>
      <c r="G916" s="95"/>
      <c r="I916" s="107"/>
      <c r="J916" s="12"/>
      <c r="K916" s="15"/>
    </row>
    <row r="917" spans="1:11" x14ac:dyDescent="0.2">
      <c r="A917" s="9"/>
      <c r="B917" s="40"/>
      <c r="C917" s="9"/>
      <c r="D917" s="9"/>
      <c r="E917" s="95"/>
      <c r="F917" s="95"/>
      <c r="G917" s="95"/>
      <c r="I917" s="107"/>
      <c r="J917" s="12"/>
      <c r="K917" s="15"/>
    </row>
    <row r="918" spans="1:11" x14ac:dyDescent="0.2">
      <c r="A918" s="9"/>
      <c r="B918" s="40"/>
      <c r="C918" s="9"/>
      <c r="D918" s="9"/>
      <c r="E918" s="95"/>
      <c r="F918" s="95"/>
      <c r="G918" s="95"/>
      <c r="I918" s="107"/>
      <c r="J918" s="12"/>
      <c r="K918" s="15"/>
    </row>
    <row r="919" spans="1:11" x14ac:dyDescent="0.2">
      <c r="A919" s="9"/>
      <c r="B919" s="40"/>
      <c r="C919" s="9"/>
      <c r="D919" s="9"/>
      <c r="E919" s="95"/>
      <c r="F919" s="95"/>
      <c r="G919" s="95"/>
      <c r="I919" s="107"/>
      <c r="J919" s="12"/>
      <c r="K919" s="15"/>
    </row>
    <row r="920" spans="1:11" x14ac:dyDescent="0.2">
      <c r="A920" s="9"/>
      <c r="B920" s="40"/>
      <c r="C920" s="9"/>
      <c r="D920" s="9"/>
      <c r="E920" s="95"/>
      <c r="F920" s="95"/>
      <c r="G920" s="95"/>
      <c r="I920" s="107"/>
      <c r="J920" s="12"/>
      <c r="K920" s="15"/>
    </row>
    <row r="921" spans="1:11" x14ac:dyDescent="0.2">
      <c r="A921" s="9"/>
      <c r="B921" s="40"/>
      <c r="C921" s="9"/>
      <c r="D921" s="9"/>
      <c r="E921" s="95"/>
      <c r="F921" s="95"/>
      <c r="G921" s="95"/>
      <c r="I921" s="107"/>
      <c r="J921" s="12"/>
      <c r="K921" s="15"/>
    </row>
    <row r="922" spans="1:11" x14ac:dyDescent="0.2">
      <c r="A922" s="9"/>
      <c r="B922" s="40"/>
      <c r="C922" s="9"/>
      <c r="D922" s="9"/>
      <c r="E922" s="95"/>
      <c r="F922" s="95"/>
      <c r="G922" s="95"/>
      <c r="I922" s="107"/>
      <c r="J922" s="12"/>
      <c r="K922" s="15"/>
    </row>
    <row r="923" spans="1:11" x14ac:dyDescent="0.2">
      <c r="A923" s="9"/>
      <c r="B923" s="40"/>
      <c r="C923" s="9"/>
      <c r="D923" s="9"/>
      <c r="E923" s="95"/>
      <c r="F923" s="95"/>
      <c r="G923" s="95"/>
      <c r="I923" s="107"/>
      <c r="J923" s="12"/>
      <c r="K923" s="15"/>
    </row>
    <row r="924" spans="1:11" x14ac:dyDescent="0.2">
      <c r="A924" s="9"/>
      <c r="B924" s="40"/>
      <c r="C924" s="7"/>
      <c r="D924" s="7"/>
      <c r="E924" s="95"/>
      <c r="F924" s="95"/>
      <c r="G924" s="95"/>
      <c r="I924" s="107"/>
      <c r="J924" s="12"/>
      <c r="K924" s="15"/>
    </row>
    <row r="925" spans="1:11" x14ac:dyDescent="0.2">
      <c r="A925" s="9"/>
      <c r="B925" s="40"/>
      <c r="C925" s="9"/>
      <c r="D925" s="9"/>
      <c r="E925" s="95"/>
      <c r="F925" s="95"/>
      <c r="G925" s="95"/>
      <c r="I925" s="107"/>
      <c r="J925" s="12"/>
      <c r="K925" s="15"/>
    </row>
    <row r="926" spans="1:11" x14ac:dyDescent="0.2">
      <c r="A926" s="9"/>
      <c r="B926" s="40"/>
      <c r="C926" s="9"/>
      <c r="D926" s="9"/>
      <c r="E926" s="95"/>
      <c r="F926" s="95"/>
      <c r="G926" s="95"/>
      <c r="I926" s="107"/>
      <c r="J926" s="12"/>
      <c r="K926" s="15"/>
    </row>
    <row r="927" spans="1:11" x14ac:dyDescent="0.2">
      <c r="A927" s="9"/>
      <c r="B927" s="40"/>
      <c r="C927" s="9"/>
      <c r="D927" s="9"/>
      <c r="E927" s="95"/>
      <c r="F927" s="95"/>
      <c r="G927" s="95"/>
      <c r="I927" s="107"/>
      <c r="J927" s="12"/>
      <c r="K927" s="15"/>
    </row>
    <row r="928" spans="1:11" x14ac:dyDescent="0.2">
      <c r="A928" s="9"/>
      <c r="B928" s="40"/>
      <c r="C928" s="7"/>
      <c r="D928" s="7"/>
      <c r="E928" s="95"/>
      <c r="F928" s="95"/>
      <c r="G928" s="95"/>
      <c r="I928" s="107"/>
      <c r="J928" s="12"/>
      <c r="K928" s="15"/>
    </row>
    <row r="929" spans="1:11" x14ac:dyDescent="0.2">
      <c r="A929" s="9"/>
      <c r="B929" s="40"/>
      <c r="C929" s="9"/>
      <c r="D929" s="9"/>
      <c r="E929" s="95"/>
      <c r="F929" s="95"/>
      <c r="G929" s="95"/>
      <c r="I929" s="107"/>
      <c r="J929" s="12"/>
      <c r="K929" s="15"/>
    </row>
    <row r="930" spans="1:11" x14ac:dyDescent="0.2">
      <c r="A930" s="9"/>
      <c r="B930" s="40"/>
      <c r="C930" s="9"/>
      <c r="D930" s="9"/>
      <c r="E930" s="95"/>
      <c r="F930" s="95"/>
      <c r="G930" s="95"/>
      <c r="I930" s="107"/>
      <c r="J930" s="12"/>
      <c r="K930" s="15"/>
    </row>
    <row r="931" spans="1:11" x14ac:dyDescent="0.2">
      <c r="A931" s="9"/>
      <c r="B931" s="40"/>
      <c r="C931" s="9"/>
      <c r="D931" s="9"/>
      <c r="E931" s="95"/>
      <c r="F931" s="95"/>
      <c r="G931" s="95"/>
      <c r="I931" s="107"/>
      <c r="J931" s="12"/>
      <c r="K931" s="15"/>
    </row>
    <row r="932" spans="1:11" x14ac:dyDescent="0.2">
      <c r="A932" s="9"/>
      <c r="B932" s="40"/>
      <c r="C932" s="9"/>
      <c r="D932" s="9"/>
      <c r="E932" s="95"/>
      <c r="F932" s="95"/>
      <c r="G932" s="95"/>
      <c r="I932" s="107"/>
      <c r="J932" s="12"/>
      <c r="K932" s="15"/>
    </row>
    <row r="933" spans="1:11" x14ac:dyDescent="0.2">
      <c r="A933" s="9"/>
      <c r="B933" s="40"/>
      <c r="C933" s="9"/>
      <c r="D933" s="9"/>
      <c r="E933" s="95"/>
      <c r="F933" s="95"/>
      <c r="G933" s="95"/>
      <c r="I933" s="107"/>
      <c r="J933" s="12"/>
      <c r="K933" s="15"/>
    </row>
    <row r="934" spans="1:11" x14ac:dyDescent="0.2">
      <c r="A934" s="9"/>
      <c r="B934" s="40"/>
      <c r="C934" s="9"/>
      <c r="D934" s="9"/>
      <c r="E934" s="95"/>
      <c r="F934" s="95"/>
      <c r="G934" s="95"/>
      <c r="I934" s="107"/>
      <c r="J934" s="12"/>
      <c r="K934" s="15"/>
    </row>
    <row r="935" spans="1:11" x14ac:dyDescent="0.2">
      <c r="A935" s="9"/>
      <c r="B935" s="40"/>
      <c r="C935" s="9"/>
      <c r="D935" s="9"/>
      <c r="E935" s="95"/>
      <c r="F935" s="95"/>
      <c r="G935" s="95"/>
      <c r="I935" s="107"/>
      <c r="J935" s="12"/>
      <c r="K935" s="15"/>
    </row>
    <row r="936" spans="1:11" x14ac:dyDescent="0.2">
      <c r="A936" s="9"/>
      <c r="B936" s="40"/>
      <c r="C936" s="9"/>
      <c r="D936" s="9"/>
      <c r="E936" s="95"/>
      <c r="F936" s="95"/>
      <c r="G936" s="95"/>
      <c r="I936" s="107"/>
      <c r="J936" s="12"/>
      <c r="K936" s="15"/>
    </row>
    <row r="937" spans="1:11" x14ac:dyDescent="0.2">
      <c r="A937" s="9"/>
      <c r="B937" s="40"/>
      <c r="C937" s="9"/>
      <c r="D937" s="9"/>
      <c r="E937" s="95"/>
      <c r="F937" s="95"/>
      <c r="G937" s="95"/>
      <c r="I937" s="107"/>
      <c r="J937" s="12"/>
      <c r="K937" s="15"/>
    </row>
    <row r="938" spans="1:11" x14ac:dyDescent="0.2">
      <c r="A938" s="9"/>
      <c r="B938" s="40"/>
      <c r="C938" s="9"/>
      <c r="D938" s="9"/>
      <c r="E938" s="95"/>
      <c r="F938" s="95"/>
      <c r="G938" s="95"/>
      <c r="I938" s="107"/>
      <c r="J938" s="12"/>
      <c r="K938" s="15"/>
    </row>
    <row r="939" spans="1:11" x14ac:dyDescent="0.2">
      <c r="A939" s="9"/>
      <c r="B939" s="40"/>
      <c r="C939" s="9"/>
      <c r="D939" s="9"/>
      <c r="E939" s="95"/>
      <c r="F939" s="95"/>
      <c r="G939" s="95"/>
      <c r="I939" s="107"/>
      <c r="J939" s="12"/>
      <c r="K939" s="15"/>
    </row>
    <row r="940" spans="1:11" x14ac:dyDescent="0.2">
      <c r="A940" s="9"/>
      <c r="B940" s="40"/>
      <c r="C940" s="9"/>
      <c r="D940" s="9"/>
      <c r="E940" s="95"/>
      <c r="F940" s="95"/>
      <c r="G940" s="95"/>
      <c r="I940" s="107"/>
      <c r="J940" s="12"/>
      <c r="K940" s="15"/>
    </row>
    <row r="941" spans="1:11" x14ac:dyDescent="0.2">
      <c r="A941" s="9"/>
      <c r="B941" s="40"/>
      <c r="C941" s="9"/>
      <c r="D941" s="9"/>
      <c r="E941" s="95"/>
      <c r="F941" s="95"/>
      <c r="G941" s="95"/>
      <c r="I941" s="107"/>
      <c r="J941" s="12"/>
      <c r="K941" s="15"/>
    </row>
    <row r="942" spans="1:11" x14ac:dyDescent="0.2">
      <c r="A942" s="9"/>
      <c r="B942" s="40"/>
      <c r="C942" s="9"/>
      <c r="D942" s="9"/>
      <c r="E942" s="95"/>
      <c r="F942" s="95"/>
      <c r="G942" s="95"/>
      <c r="I942" s="107"/>
      <c r="J942" s="12"/>
      <c r="K942" s="15"/>
    </row>
    <row r="943" spans="1:11" x14ac:dyDescent="0.2">
      <c r="A943" s="9"/>
      <c r="B943" s="40"/>
      <c r="C943" s="9"/>
      <c r="D943" s="9"/>
      <c r="E943" s="95"/>
      <c r="F943" s="95"/>
      <c r="G943" s="95"/>
      <c r="I943" s="107"/>
      <c r="J943" s="12"/>
      <c r="K943" s="15"/>
    </row>
    <row r="944" spans="1:11" x14ac:dyDescent="0.2">
      <c r="A944" s="9"/>
      <c r="B944" s="40"/>
      <c r="C944" s="9"/>
      <c r="D944" s="9"/>
      <c r="E944" s="95"/>
      <c r="F944" s="95"/>
      <c r="G944" s="95"/>
      <c r="I944" s="107"/>
      <c r="J944" s="12"/>
      <c r="K944" s="15"/>
    </row>
    <row r="945" spans="1:11" x14ac:dyDescent="0.2">
      <c r="A945" s="9"/>
      <c r="B945" s="40"/>
      <c r="C945" s="9"/>
      <c r="D945" s="9"/>
      <c r="E945" s="95"/>
      <c r="F945" s="95"/>
      <c r="G945" s="95"/>
      <c r="I945" s="107"/>
      <c r="J945" s="12"/>
      <c r="K945" s="15"/>
    </row>
    <row r="946" spans="1:11" x14ac:dyDescent="0.2">
      <c r="A946" s="9"/>
      <c r="B946" s="40"/>
      <c r="C946" s="9"/>
      <c r="D946" s="9"/>
      <c r="E946" s="95"/>
      <c r="F946" s="95"/>
      <c r="G946" s="95"/>
      <c r="I946" s="107"/>
      <c r="J946" s="12"/>
      <c r="K946" s="15"/>
    </row>
    <row r="947" spans="1:11" x14ac:dyDescent="0.2">
      <c r="A947" s="9"/>
      <c r="B947" s="40"/>
      <c r="C947" s="9"/>
      <c r="D947" s="9"/>
      <c r="E947" s="95"/>
      <c r="F947" s="95"/>
      <c r="G947" s="95"/>
      <c r="I947" s="107"/>
      <c r="J947" s="12"/>
      <c r="K947" s="15"/>
    </row>
    <row r="948" spans="1:11" x14ac:dyDescent="0.2">
      <c r="A948" s="9"/>
      <c r="B948" s="40"/>
      <c r="C948" s="9"/>
      <c r="D948" s="9"/>
      <c r="E948" s="95"/>
      <c r="F948" s="95"/>
      <c r="G948" s="95"/>
      <c r="I948" s="107"/>
      <c r="J948" s="12"/>
      <c r="K948" s="15"/>
    </row>
    <row r="949" spans="1:11" x14ac:dyDescent="0.2">
      <c r="A949" s="9"/>
      <c r="B949" s="40"/>
      <c r="C949" s="9"/>
      <c r="D949" s="9"/>
      <c r="E949" s="95"/>
      <c r="F949" s="95"/>
      <c r="G949" s="95"/>
      <c r="I949" s="107"/>
      <c r="J949" s="12"/>
      <c r="K949" s="15"/>
    </row>
    <row r="950" spans="1:11" x14ac:dyDescent="0.2">
      <c r="A950" s="9"/>
      <c r="B950" s="40"/>
      <c r="C950" s="9"/>
      <c r="D950" s="9"/>
      <c r="E950" s="95"/>
      <c r="F950" s="95"/>
      <c r="G950" s="95"/>
      <c r="I950" s="107"/>
      <c r="J950" s="12"/>
      <c r="K950" s="15"/>
    </row>
    <row r="951" spans="1:11" x14ac:dyDescent="0.2">
      <c r="A951" s="9"/>
      <c r="B951" s="40"/>
      <c r="C951" s="9"/>
      <c r="D951" s="9"/>
      <c r="E951" s="95"/>
      <c r="F951" s="95"/>
      <c r="G951" s="95"/>
      <c r="I951" s="107"/>
      <c r="J951" s="12"/>
      <c r="K951" s="15"/>
    </row>
    <row r="952" spans="1:11" x14ac:dyDescent="0.2">
      <c r="A952" s="9"/>
      <c r="B952" s="40"/>
      <c r="C952" s="7"/>
      <c r="D952" s="7"/>
      <c r="E952" s="95"/>
      <c r="F952" s="95"/>
      <c r="G952" s="95"/>
      <c r="I952" s="107"/>
      <c r="J952" s="12"/>
      <c r="K952" s="15"/>
    </row>
    <row r="953" spans="1:11" x14ac:dyDescent="0.2">
      <c r="A953" s="9"/>
      <c r="B953" s="40"/>
      <c r="C953" s="9"/>
      <c r="D953" s="9"/>
      <c r="E953" s="95"/>
      <c r="F953" s="95"/>
      <c r="G953" s="95"/>
      <c r="I953" s="107"/>
      <c r="J953" s="12"/>
      <c r="K953" s="15"/>
    </row>
    <row r="954" spans="1:11" x14ac:dyDescent="0.2">
      <c r="A954" s="9"/>
      <c r="B954" s="40"/>
      <c r="C954" s="9"/>
      <c r="D954" s="9"/>
      <c r="E954" s="95"/>
      <c r="F954" s="95"/>
      <c r="G954" s="95"/>
      <c r="I954" s="107"/>
      <c r="J954" s="12"/>
      <c r="K954" s="15"/>
    </row>
    <row r="955" spans="1:11" x14ac:dyDescent="0.2">
      <c r="A955" s="9"/>
      <c r="B955" s="40"/>
      <c r="C955" s="9"/>
      <c r="D955" s="9"/>
      <c r="E955" s="95"/>
      <c r="F955" s="95"/>
      <c r="G955" s="95"/>
      <c r="I955" s="107"/>
      <c r="J955" s="12"/>
      <c r="K955" s="15"/>
    </row>
    <row r="956" spans="1:11" x14ac:dyDescent="0.2">
      <c r="A956" s="9"/>
      <c r="B956" s="40"/>
      <c r="C956" s="9"/>
      <c r="D956" s="9"/>
      <c r="E956" s="95"/>
      <c r="F956" s="95"/>
      <c r="G956" s="95"/>
      <c r="I956" s="107"/>
      <c r="J956" s="12"/>
      <c r="K956" s="15"/>
    </row>
    <row r="957" spans="1:11" x14ac:dyDescent="0.2">
      <c r="A957" s="9"/>
      <c r="B957" s="40"/>
      <c r="C957" s="9"/>
      <c r="D957" s="9"/>
      <c r="E957" s="95"/>
      <c r="F957" s="95"/>
      <c r="G957" s="95"/>
      <c r="I957" s="107"/>
      <c r="J957" s="12"/>
      <c r="K957" s="15"/>
    </row>
    <row r="958" spans="1:11" x14ac:dyDescent="0.2">
      <c r="A958" s="9"/>
      <c r="B958" s="40"/>
      <c r="C958" s="9"/>
      <c r="D958" s="9"/>
      <c r="E958" s="95"/>
      <c r="F958" s="95"/>
      <c r="G958" s="95"/>
      <c r="I958" s="107"/>
      <c r="J958" s="12"/>
      <c r="K958" s="15"/>
    </row>
    <row r="959" spans="1:11" x14ac:dyDescent="0.2">
      <c r="A959" s="9"/>
      <c r="B959" s="40"/>
      <c r="C959" s="9"/>
      <c r="D959" s="9"/>
      <c r="E959" s="95"/>
      <c r="F959" s="95"/>
      <c r="G959" s="95"/>
      <c r="I959" s="107"/>
      <c r="J959" s="12"/>
      <c r="K959" s="15"/>
    </row>
    <row r="960" spans="1:11" x14ac:dyDescent="0.2">
      <c r="A960" s="9"/>
      <c r="B960" s="40"/>
      <c r="C960" s="9"/>
      <c r="D960" s="9"/>
      <c r="E960" s="95"/>
      <c r="F960" s="95"/>
      <c r="G960" s="95"/>
      <c r="I960" s="107"/>
      <c r="J960" s="12"/>
      <c r="K960" s="15"/>
    </row>
    <row r="961" spans="1:11" x14ac:dyDescent="0.2">
      <c r="A961" s="9"/>
      <c r="B961" s="40"/>
      <c r="C961" s="9"/>
      <c r="D961" s="9"/>
      <c r="E961" s="95"/>
      <c r="F961" s="95"/>
      <c r="G961" s="95"/>
      <c r="I961" s="107"/>
      <c r="J961" s="12"/>
      <c r="K961" s="15"/>
    </row>
    <row r="962" spans="1:11" x14ac:dyDescent="0.2">
      <c r="A962" s="9"/>
      <c r="B962" s="40"/>
      <c r="C962" s="9"/>
      <c r="D962" s="9"/>
      <c r="E962" s="95"/>
      <c r="F962" s="95"/>
      <c r="G962" s="95"/>
      <c r="I962" s="107"/>
      <c r="J962" s="12"/>
      <c r="K962" s="15"/>
    </row>
    <row r="963" spans="1:11" x14ac:dyDescent="0.2">
      <c r="A963" s="9"/>
      <c r="B963" s="40"/>
      <c r="C963" s="9"/>
      <c r="D963" s="9"/>
      <c r="E963" s="95"/>
      <c r="F963" s="95"/>
      <c r="G963" s="95"/>
      <c r="I963" s="107"/>
      <c r="J963" s="12"/>
      <c r="K963" s="15"/>
    </row>
    <row r="964" spans="1:11" x14ac:dyDescent="0.2">
      <c r="A964" s="9"/>
      <c r="B964" s="40"/>
      <c r="C964" s="9"/>
      <c r="D964" s="9"/>
      <c r="E964" s="95"/>
      <c r="F964" s="95"/>
      <c r="G964" s="95"/>
      <c r="I964" s="107"/>
      <c r="J964" s="12"/>
      <c r="K964" s="15"/>
    </row>
    <row r="965" spans="1:11" x14ac:dyDescent="0.2">
      <c r="A965" s="9"/>
      <c r="B965" s="40"/>
      <c r="C965" s="9"/>
      <c r="D965" s="9"/>
      <c r="E965" s="95"/>
      <c r="F965" s="95"/>
      <c r="G965" s="95"/>
      <c r="I965" s="107"/>
      <c r="J965" s="12"/>
      <c r="K965" s="15"/>
    </row>
    <row r="966" spans="1:11" x14ac:dyDescent="0.2">
      <c r="A966" s="9"/>
      <c r="B966" s="40"/>
      <c r="C966" s="9"/>
      <c r="D966" s="9"/>
      <c r="E966" s="95"/>
      <c r="F966" s="95"/>
      <c r="G966" s="95"/>
      <c r="I966" s="107"/>
      <c r="J966" s="12"/>
      <c r="K966" s="15"/>
    </row>
    <row r="967" spans="1:11" x14ac:dyDescent="0.2">
      <c r="A967" s="9"/>
      <c r="B967" s="40"/>
      <c r="C967" s="9"/>
      <c r="D967" s="9"/>
      <c r="E967" s="95"/>
      <c r="F967" s="95"/>
      <c r="G967" s="95"/>
      <c r="I967" s="107"/>
      <c r="J967" s="12"/>
      <c r="K967" s="15"/>
    </row>
    <row r="968" spans="1:11" x14ac:dyDescent="0.2">
      <c r="A968" s="9"/>
      <c r="B968" s="40"/>
      <c r="C968" s="9"/>
      <c r="D968" s="9"/>
      <c r="E968" s="95"/>
      <c r="F968" s="95"/>
      <c r="G968" s="95"/>
      <c r="I968" s="107"/>
      <c r="J968" s="12"/>
      <c r="K968" s="15"/>
    </row>
    <row r="969" spans="1:11" x14ac:dyDescent="0.2">
      <c r="A969" s="9"/>
      <c r="B969" s="40"/>
      <c r="C969" s="9"/>
      <c r="D969" s="9"/>
      <c r="E969" s="95"/>
      <c r="F969" s="95"/>
      <c r="G969" s="95"/>
      <c r="I969" s="107"/>
      <c r="J969" s="12"/>
      <c r="K969" s="15"/>
    </row>
    <row r="970" spans="1:11" x14ac:dyDescent="0.2">
      <c r="A970" s="9"/>
      <c r="B970" s="40"/>
      <c r="C970" s="9"/>
      <c r="D970" s="9"/>
      <c r="E970" s="95"/>
      <c r="F970" s="95"/>
      <c r="G970" s="95"/>
      <c r="I970" s="107"/>
      <c r="J970" s="12"/>
      <c r="K970" s="15"/>
    </row>
    <row r="971" spans="1:11" x14ac:dyDescent="0.2">
      <c r="A971" s="9"/>
      <c r="B971" s="40"/>
      <c r="C971" s="9"/>
      <c r="D971" s="9"/>
      <c r="E971" s="95"/>
      <c r="F971" s="95"/>
      <c r="G971" s="95"/>
      <c r="I971" s="107"/>
      <c r="J971" s="12"/>
      <c r="K971" s="15"/>
    </row>
    <row r="972" spans="1:11" x14ac:dyDescent="0.2">
      <c r="A972" s="9"/>
      <c r="B972" s="40"/>
      <c r="C972" s="9"/>
      <c r="D972" s="9"/>
      <c r="E972" s="95"/>
      <c r="F972" s="95"/>
      <c r="G972" s="95"/>
      <c r="I972" s="107"/>
      <c r="J972" s="12"/>
      <c r="K972" s="15"/>
    </row>
    <row r="973" spans="1:11" x14ac:dyDescent="0.2">
      <c r="A973" s="9"/>
      <c r="B973" s="40"/>
      <c r="C973" s="9"/>
      <c r="D973" s="9"/>
      <c r="E973" s="95"/>
      <c r="F973" s="95"/>
      <c r="G973" s="95"/>
      <c r="I973" s="107"/>
      <c r="J973" s="12"/>
      <c r="K973" s="15"/>
    </row>
    <row r="974" spans="1:11" x14ac:dyDescent="0.2">
      <c r="A974" s="9"/>
      <c r="B974" s="40"/>
      <c r="C974" s="9"/>
      <c r="D974" s="9"/>
      <c r="E974" s="95"/>
      <c r="F974" s="95"/>
      <c r="G974" s="95"/>
      <c r="I974" s="107"/>
      <c r="J974" s="12"/>
      <c r="K974" s="15"/>
    </row>
    <row r="975" spans="1:11" x14ac:dyDescent="0.2">
      <c r="A975" s="9"/>
      <c r="B975" s="40"/>
      <c r="C975" s="9"/>
      <c r="D975" s="9"/>
      <c r="E975" s="95"/>
      <c r="F975" s="95"/>
      <c r="G975" s="95"/>
      <c r="I975" s="107"/>
      <c r="J975" s="12"/>
      <c r="K975" s="15"/>
    </row>
    <row r="976" spans="1:11" x14ac:dyDescent="0.2">
      <c r="A976" s="9"/>
      <c r="B976" s="40"/>
      <c r="C976" s="9"/>
      <c r="D976" s="9"/>
      <c r="E976" s="95"/>
      <c r="F976" s="95"/>
      <c r="G976" s="95"/>
      <c r="I976" s="107"/>
      <c r="J976" s="12"/>
      <c r="K976" s="15"/>
    </row>
    <row r="977" spans="1:11" x14ac:dyDescent="0.2">
      <c r="A977" s="9"/>
      <c r="B977" s="40"/>
      <c r="C977" s="9"/>
      <c r="D977" s="9"/>
      <c r="E977" s="95"/>
      <c r="F977" s="95"/>
      <c r="G977" s="95"/>
      <c r="I977" s="107"/>
      <c r="J977" s="12"/>
      <c r="K977" s="15"/>
    </row>
    <row r="978" spans="1:11" x14ac:dyDescent="0.2">
      <c r="A978" s="9"/>
      <c r="B978" s="40"/>
      <c r="C978" s="9"/>
      <c r="D978" s="9"/>
      <c r="E978" s="95"/>
      <c r="F978" s="95"/>
      <c r="G978" s="95"/>
      <c r="I978" s="107"/>
      <c r="J978" s="12"/>
      <c r="K978" s="15"/>
    </row>
    <row r="979" spans="1:11" x14ac:dyDescent="0.2">
      <c r="A979" s="9"/>
      <c r="B979" s="40"/>
      <c r="C979" s="9"/>
      <c r="D979" s="9"/>
      <c r="E979" s="95"/>
      <c r="F979" s="95"/>
      <c r="G979" s="95"/>
      <c r="I979" s="107"/>
      <c r="J979" s="12"/>
      <c r="K979" s="15"/>
    </row>
    <row r="980" spans="1:11" x14ac:dyDescent="0.2">
      <c r="A980" s="9"/>
      <c r="B980" s="40"/>
      <c r="C980" s="9"/>
      <c r="D980" s="9"/>
      <c r="E980" s="95"/>
      <c r="F980" s="95"/>
      <c r="G980" s="95"/>
      <c r="I980" s="107"/>
      <c r="J980" s="12"/>
      <c r="K980" s="15"/>
    </row>
    <row r="981" spans="1:11" x14ac:dyDescent="0.2">
      <c r="A981" s="9"/>
      <c r="B981" s="40"/>
      <c r="C981" s="9"/>
      <c r="D981" s="9"/>
      <c r="E981" s="95"/>
      <c r="F981" s="95"/>
      <c r="G981" s="95"/>
      <c r="I981" s="107"/>
      <c r="J981" s="12"/>
      <c r="K981" s="15"/>
    </row>
    <row r="982" spans="1:11" x14ac:dyDescent="0.2">
      <c r="A982" s="9"/>
      <c r="B982" s="40"/>
      <c r="C982" s="9"/>
      <c r="D982" s="9"/>
      <c r="E982" s="95"/>
      <c r="F982" s="95"/>
      <c r="G982" s="95"/>
      <c r="I982" s="107"/>
      <c r="J982" s="12"/>
      <c r="K982" s="15"/>
    </row>
    <row r="983" spans="1:11" x14ac:dyDescent="0.2">
      <c r="A983" s="9"/>
      <c r="B983" s="40"/>
      <c r="C983" s="7"/>
      <c r="D983" s="7"/>
      <c r="E983" s="95"/>
      <c r="F983" s="95"/>
      <c r="G983" s="95"/>
      <c r="I983" s="107"/>
      <c r="J983" s="12"/>
      <c r="K983" s="15"/>
    </row>
    <row r="984" spans="1:11" x14ac:dyDescent="0.2">
      <c r="A984" s="9"/>
      <c r="B984" s="40"/>
      <c r="C984" s="9"/>
      <c r="D984" s="9"/>
      <c r="E984" s="95"/>
      <c r="F984" s="95"/>
      <c r="G984" s="95"/>
      <c r="I984" s="107"/>
      <c r="J984" s="12"/>
      <c r="K984" s="15"/>
    </row>
    <row r="985" spans="1:11" x14ac:dyDescent="0.2">
      <c r="A985" s="9"/>
      <c r="B985" s="40"/>
      <c r="C985" s="9"/>
      <c r="D985" s="9"/>
      <c r="E985" s="95"/>
      <c r="F985" s="95"/>
      <c r="G985" s="95"/>
      <c r="I985" s="107"/>
      <c r="J985" s="12"/>
      <c r="K985" s="15"/>
    </row>
    <row r="986" spans="1:11" x14ac:dyDescent="0.2">
      <c r="A986" s="9"/>
      <c r="B986" s="40"/>
      <c r="C986" s="9"/>
      <c r="D986" s="9"/>
      <c r="E986" s="95"/>
      <c r="F986" s="95"/>
      <c r="G986" s="95"/>
      <c r="I986" s="107"/>
      <c r="J986" s="12"/>
      <c r="K986" s="15"/>
    </row>
    <row r="987" spans="1:11" x14ac:dyDescent="0.2">
      <c r="A987" s="9"/>
      <c r="B987" s="40"/>
      <c r="C987" s="9"/>
      <c r="D987" s="9"/>
      <c r="E987" s="95"/>
      <c r="F987" s="95"/>
      <c r="G987" s="95"/>
      <c r="I987" s="107"/>
      <c r="J987" s="12"/>
      <c r="K987" s="15"/>
    </row>
    <row r="988" spans="1:11" x14ac:dyDescent="0.2">
      <c r="A988" s="9"/>
      <c r="B988" s="40"/>
      <c r="C988" s="9"/>
      <c r="D988" s="9"/>
      <c r="E988" s="95"/>
      <c r="F988" s="95"/>
      <c r="G988" s="95"/>
      <c r="I988" s="107"/>
      <c r="J988" s="12"/>
      <c r="K988" s="15"/>
    </row>
    <row r="989" spans="1:11" x14ac:dyDescent="0.2">
      <c r="A989" s="9"/>
      <c r="B989" s="40"/>
      <c r="C989" s="9"/>
      <c r="D989" s="9"/>
      <c r="E989" s="95"/>
      <c r="F989" s="95"/>
      <c r="G989" s="95"/>
      <c r="I989" s="107"/>
      <c r="J989" s="12"/>
      <c r="K989" s="15"/>
    </row>
    <row r="990" spans="1:11" x14ac:dyDescent="0.2">
      <c r="A990" s="9"/>
      <c r="B990" s="40"/>
      <c r="C990" s="9"/>
      <c r="D990" s="9"/>
      <c r="E990" s="95"/>
      <c r="F990" s="95"/>
      <c r="G990" s="95"/>
      <c r="I990" s="107"/>
      <c r="J990" s="12"/>
      <c r="K990" s="15"/>
    </row>
    <row r="991" spans="1:11" x14ac:dyDescent="0.2">
      <c r="A991" s="9"/>
      <c r="B991" s="40"/>
      <c r="C991" s="9"/>
      <c r="D991" s="9"/>
      <c r="E991" s="95"/>
      <c r="F991" s="95"/>
      <c r="G991" s="95"/>
      <c r="I991" s="107"/>
      <c r="J991" s="12"/>
      <c r="K991" s="15"/>
    </row>
    <row r="992" spans="1:11" x14ac:dyDescent="0.2">
      <c r="A992" s="9"/>
      <c r="B992" s="40"/>
      <c r="C992" s="9"/>
      <c r="D992" s="9"/>
      <c r="E992" s="95"/>
      <c r="F992" s="95"/>
      <c r="G992" s="95"/>
      <c r="I992" s="107"/>
      <c r="J992" s="12"/>
      <c r="K992" s="15"/>
    </row>
    <row r="993" spans="1:11" x14ac:dyDescent="0.2">
      <c r="A993" s="9"/>
      <c r="B993" s="40"/>
      <c r="C993" s="9"/>
      <c r="D993" s="9"/>
      <c r="E993" s="95"/>
      <c r="F993" s="95"/>
      <c r="G993" s="95"/>
      <c r="I993" s="107"/>
      <c r="J993" s="12"/>
      <c r="K993" s="15"/>
    </row>
    <row r="994" spans="1:11" x14ac:dyDescent="0.2">
      <c r="A994" s="9"/>
      <c r="B994" s="40"/>
      <c r="C994" s="9"/>
      <c r="D994" s="9"/>
      <c r="E994" s="95"/>
      <c r="F994" s="95"/>
      <c r="G994" s="95"/>
      <c r="I994" s="107"/>
      <c r="J994" s="12"/>
      <c r="K994" s="15"/>
    </row>
    <row r="995" spans="1:11" x14ac:dyDescent="0.2">
      <c r="A995" s="9"/>
      <c r="B995" s="40"/>
      <c r="C995" s="9"/>
      <c r="D995" s="9"/>
      <c r="E995" s="95"/>
      <c r="F995" s="95"/>
      <c r="G995" s="95"/>
      <c r="I995" s="107"/>
      <c r="J995" s="12"/>
      <c r="K995" s="15"/>
    </row>
    <row r="996" spans="1:11" x14ac:dyDescent="0.2">
      <c r="A996" s="9"/>
      <c r="B996" s="40"/>
      <c r="C996" s="9"/>
      <c r="D996" s="9"/>
      <c r="E996" s="95"/>
      <c r="F996" s="95"/>
      <c r="G996" s="95"/>
      <c r="I996" s="107"/>
      <c r="J996" s="12"/>
      <c r="K996" s="15"/>
    </row>
    <row r="997" spans="1:11" x14ac:dyDescent="0.2">
      <c r="A997" s="9"/>
      <c r="B997" s="40"/>
      <c r="C997" s="9"/>
      <c r="D997" s="9"/>
      <c r="E997" s="95"/>
      <c r="F997" s="95"/>
      <c r="G997" s="95"/>
      <c r="I997" s="107"/>
      <c r="J997" s="12"/>
      <c r="K997" s="15"/>
    </row>
    <row r="998" spans="1:11" x14ac:dyDescent="0.2">
      <c r="A998" s="9"/>
      <c r="B998" s="40"/>
      <c r="C998" s="9"/>
      <c r="D998" s="9"/>
      <c r="E998" s="95"/>
      <c r="F998" s="95"/>
      <c r="G998" s="95"/>
      <c r="I998" s="107"/>
      <c r="J998" s="12"/>
      <c r="K998" s="15"/>
    </row>
    <row r="999" spans="1:11" x14ac:dyDescent="0.2">
      <c r="A999" s="9"/>
      <c r="B999" s="40"/>
      <c r="C999" s="9"/>
      <c r="D999" s="9"/>
      <c r="E999" s="95"/>
      <c r="F999" s="95"/>
      <c r="G999" s="95"/>
      <c r="I999" s="107"/>
      <c r="J999" s="12"/>
      <c r="K999" s="15"/>
    </row>
    <row r="1000" spans="1:11" x14ac:dyDescent="0.2">
      <c r="A1000" s="9"/>
      <c r="B1000" s="40"/>
      <c r="C1000" s="9"/>
      <c r="D1000" s="9"/>
      <c r="E1000" s="95"/>
      <c r="F1000" s="95"/>
      <c r="G1000" s="95"/>
      <c r="I1000" s="107"/>
      <c r="J1000" s="12"/>
      <c r="K1000" s="15"/>
    </row>
    <row r="1001" spans="1:11" x14ac:dyDescent="0.2">
      <c r="A1001" s="9"/>
      <c r="B1001" s="40"/>
      <c r="C1001" s="9"/>
      <c r="D1001" s="9"/>
      <c r="E1001" s="95"/>
      <c r="F1001" s="95"/>
      <c r="G1001" s="95"/>
      <c r="I1001" s="107"/>
      <c r="J1001" s="12"/>
      <c r="K1001" s="15"/>
    </row>
    <row r="1002" spans="1:11" x14ac:dyDescent="0.2">
      <c r="A1002" s="9"/>
      <c r="B1002" s="40"/>
      <c r="C1002" s="9"/>
      <c r="D1002" s="9"/>
      <c r="E1002" s="95"/>
      <c r="F1002" s="95"/>
      <c r="G1002" s="95"/>
      <c r="I1002" s="107"/>
      <c r="J1002" s="12"/>
      <c r="K1002" s="15"/>
    </row>
    <row r="1003" spans="1:11" x14ac:dyDescent="0.2">
      <c r="A1003" s="9"/>
      <c r="B1003" s="40"/>
      <c r="C1003" s="9"/>
      <c r="D1003" s="9"/>
      <c r="E1003" s="95"/>
      <c r="F1003" s="95"/>
      <c r="G1003" s="95"/>
      <c r="I1003" s="107"/>
      <c r="J1003" s="12"/>
      <c r="K1003" s="15"/>
    </row>
    <row r="1004" spans="1:11" x14ac:dyDescent="0.2">
      <c r="A1004" s="9"/>
      <c r="B1004" s="40"/>
      <c r="C1004" s="9"/>
      <c r="D1004" s="9"/>
      <c r="E1004" s="95"/>
      <c r="F1004" s="95"/>
      <c r="G1004" s="95"/>
      <c r="I1004" s="107"/>
      <c r="J1004" s="12"/>
      <c r="K1004" s="15"/>
    </row>
    <row r="1005" spans="1:11" x14ac:dyDescent="0.2">
      <c r="A1005" s="9"/>
      <c r="B1005" s="40"/>
      <c r="C1005" s="9"/>
      <c r="D1005" s="9"/>
      <c r="E1005" s="95"/>
      <c r="F1005" s="95"/>
      <c r="G1005" s="95"/>
      <c r="I1005" s="107"/>
      <c r="J1005" s="12"/>
      <c r="K1005" s="15"/>
    </row>
    <row r="1006" spans="1:11" x14ac:dyDescent="0.2">
      <c r="A1006" s="9"/>
      <c r="B1006" s="40"/>
      <c r="C1006" s="7"/>
      <c r="D1006" s="7"/>
      <c r="E1006" s="95"/>
      <c r="F1006" s="95"/>
      <c r="G1006" s="95"/>
      <c r="I1006" s="107"/>
      <c r="J1006" s="12"/>
      <c r="K1006" s="15"/>
    </row>
    <row r="1007" spans="1:11" x14ac:dyDescent="0.2">
      <c r="A1007" s="9"/>
      <c r="B1007" s="40"/>
      <c r="C1007" s="9"/>
      <c r="D1007" s="9"/>
      <c r="E1007" s="95"/>
      <c r="F1007" s="95"/>
      <c r="G1007" s="95"/>
      <c r="I1007" s="107"/>
      <c r="J1007" s="12"/>
      <c r="K1007" s="15"/>
    </row>
    <row r="1008" spans="1:11" x14ac:dyDescent="0.2">
      <c r="A1008" s="9"/>
      <c r="B1008" s="40"/>
      <c r="C1008" s="9"/>
      <c r="D1008" s="9"/>
      <c r="E1008" s="95"/>
      <c r="F1008" s="95"/>
      <c r="G1008" s="95"/>
      <c r="I1008" s="107"/>
      <c r="J1008" s="12"/>
      <c r="K1008" s="15"/>
    </row>
    <row r="1009" spans="1:11" x14ac:dyDescent="0.2">
      <c r="A1009" s="9"/>
      <c r="B1009" s="40"/>
      <c r="C1009" s="7"/>
      <c r="D1009" s="7"/>
      <c r="E1009" s="95"/>
      <c r="F1009" s="95"/>
      <c r="G1009" s="95"/>
      <c r="I1009" s="107"/>
      <c r="J1009" s="12"/>
      <c r="K1009" s="15"/>
    </row>
    <row r="1010" spans="1:11" x14ac:dyDescent="0.2">
      <c r="A1010" s="9"/>
      <c r="B1010" s="40"/>
      <c r="C1010" s="9"/>
      <c r="D1010" s="9"/>
      <c r="E1010" s="95"/>
      <c r="F1010" s="95"/>
      <c r="G1010" s="95"/>
      <c r="I1010" s="107"/>
      <c r="J1010" s="12"/>
      <c r="K1010" s="15"/>
    </row>
    <row r="1011" spans="1:11" x14ac:dyDescent="0.2">
      <c r="A1011" s="9"/>
      <c r="B1011" s="40"/>
      <c r="C1011" s="9"/>
      <c r="D1011" s="9"/>
      <c r="E1011" s="95"/>
      <c r="F1011" s="95"/>
      <c r="G1011" s="95"/>
      <c r="I1011" s="107"/>
      <c r="J1011" s="12"/>
      <c r="K1011" s="15"/>
    </row>
    <row r="1012" spans="1:11" x14ac:dyDescent="0.2">
      <c r="A1012" s="9"/>
      <c r="B1012" s="40"/>
      <c r="C1012" s="9"/>
      <c r="D1012" s="9"/>
      <c r="E1012" s="95"/>
      <c r="F1012" s="95"/>
      <c r="G1012" s="95"/>
      <c r="I1012" s="107"/>
      <c r="J1012" s="12"/>
      <c r="K1012" s="15"/>
    </row>
    <row r="1013" spans="1:11" x14ac:dyDescent="0.2">
      <c r="A1013" s="9"/>
      <c r="B1013" s="40"/>
      <c r="C1013" s="9"/>
      <c r="D1013" s="9"/>
      <c r="E1013" s="95"/>
      <c r="F1013" s="95"/>
      <c r="G1013" s="95"/>
      <c r="I1013" s="107"/>
      <c r="J1013" s="12"/>
      <c r="K1013" s="15"/>
    </row>
    <row r="1014" spans="1:11" x14ac:dyDescent="0.2">
      <c r="A1014" s="9"/>
      <c r="B1014" s="40"/>
      <c r="C1014" s="9"/>
      <c r="D1014" s="9"/>
      <c r="E1014" s="95"/>
      <c r="F1014" s="95"/>
      <c r="G1014" s="95"/>
      <c r="I1014" s="107"/>
      <c r="J1014" s="12"/>
      <c r="K1014" s="15"/>
    </row>
    <row r="1015" spans="1:11" x14ac:dyDescent="0.2">
      <c r="A1015" s="9"/>
      <c r="B1015" s="40"/>
      <c r="C1015" s="9"/>
      <c r="D1015" s="9"/>
      <c r="E1015" s="95"/>
      <c r="F1015" s="95"/>
      <c r="G1015" s="95"/>
      <c r="I1015" s="107"/>
      <c r="J1015" s="12"/>
      <c r="K1015" s="15"/>
    </row>
    <row r="1016" spans="1:11" x14ac:dyDescent="0.2">
      <c r="A1016" s="9"/>
      <c r="B1016" s="40"/>
      <c r="C1016" s="9"/>
      <c r="D1016" s="9"/>
      <c r="E1016" s="95"/>
      <c r="F1016" s="95"/>
      <c r="G1016" s="95"/>
      <c r="I1016" s="107"/>
      <c r="J1016" s="12"/>
      <c r="K1016" s="15"/>
    </row>
    <row r="1017" spans="1:11" x14ac:dyDescent="0.2">
      <c r="A1017" s="9"/>
      <c r="B1017" s="40"/>
      <c r="C1017" s="9"/>
      <c r="D1017" s="9"/>
      <c r="E1017" s="95"/>
      <c r="F1017" s="95"/>
      <c r="G1017" s="95"/>
      <c r="I1017" s="107"/>
      <c r="J1017" s="12"/>
      <c r="K1017" s="15"/>
    </row>
    <row r="1018" spans="1:11" x14ac:dyDescent="0.2">
      <c r="A1018" s="9"/>
      <c r="B1018" s="40"/>
      <c r="C1018" s="9"/>
      <c r="D1018" s="9"/>
      <c r="E1018" s="95"/>
      <c r="F1018" s="95"/>
      <c r="G1018" s="95"/>
      <c r="I1018" s="107"/>
      <c r="J1018" s="12"/>
      <c r="K1018" s="15"/>
    </row>
    <row r="1019" spans="1:11" x14ac:dyDescent="0.2">
      <c r="A1019" s="9"/>
      <c r="B1019" s="40"/>
      <c r="C1019" s="9"/>
      <c r="D1019" s="9"/>
      <c r="E1019" s="95"/>
      <c r="F1019" s="95"/>
      <c r="G1019" s="95"/>
      <c r="I1019" s="107"/>
      <c r="J1019" s="12"/>
      <c r="K1019" s="15"/>
    </row>
    <row r="1020" spans="1:11" x14ac:dyDescent="0.2">
      <c r="A1020" s="9"/>
      <c r="B1020" s="40"/>
      <c r="C1020" s="9"/>
      <c r="D1020" s="9"/>
      <c r="E1020" s="95"/>
      <c r="F1020" s="95"/>
      <c r="G1020" s="95"/>
      <c r="I1020" s="107"/>
      <c r="J1020" s="12"/>
      <c r="K1020" s="15"/>
    </row>
    <row r="1021" spans="1:11" x14ac:dyDescent="0.2">
      <c r="A1021" s="9"/>
      <c r="B1021" s="40"/>
      <c r="C1021" s="9"/>
      <c r="D1021" s="9"/>
      <c r="E1021" s="95"/>
      <c r="F1021" s="95"/>
      <c r="G1021" s="95"/>
      <c r="I1021" s="107"/>
      <c r="J1021" s="12"/>
      <c r="K1021" s="15"/>
    </row>
    <row r="1022" spans="1:11" x14ac:dyDescent="0.2">
      <c r="A1022" s="9"/>
      <c r="B1022" s="40"/>
      <c r="C1022" s="9"/>
      <c r="D1022" s="9"/>
      <c r="E1022" s="95"/>
      <c r="F1022" s="95"/>
      <c r="G1022" s="95"/>
      <c r="I1022" s="107"/>
      <c r="J1022" s="12"/>
      <c r="K1022" s="15"/>
    </row>
    <row r="1023" spans="1:11" x14ac:dyDescent="0.2">
      <c r="A1023" s="9"/>
      <c r="B1023" s="40"/>
      <c r="C1023" s="9"/>
      <c r="D1023" s="9"/>
      <c r="E1023" s="95"/>
      <c r="F1023" s="95"/>
      <c r="G1023" s="95"/>
      <c r="I1023" s="107"/>
      <c r="J1023" s="12"/>
      <c r="K1023" s="15"/>
    </row>
    <row r="1024" spans="1:11" x14ac:dyDescent="0.2">
      <c r="A1024" s="9"/>
      <c r="B1024" s="40"/>
      <c r="C1024" s="9"/>
      <c r="D1024" s="9"/>
      <c r="E1024" s="95"/>
      <c r="F1024" s="95"/>
      <c r="G1024" s="95"/>
      <c r="I1024" s="107"/>
      <c r="J1024" s="12"/>
      <c r="K1024" s="15"/>
    </row>
    <row r="1025" spans="1:11" x14ac:dyDescent="0.2">
      <c r="A1025" s="9"/>
      <c r="B1025" s="40"/>
      <c r="C1025" s="9"/>
      <c r="D1025" s="9"/>
      <c r="E1025" s="95"/>
      <c r="F1025" s="95"/>
      <c r="G1025" s="95"/>
      <c r="I1025" s="107"/>
      <c r="J1025" s="12"/>
      <c r="K1025" s="15"/>
    </row>
    <row r="1026" spans="1:11" x14ac:dyDescent="0.2">
      <c r="A1026" s="9"/>
      <c r="B1026" s="40"/>
      <c r="C1026" s="9"/>
      <c r="D1026" s="9"/>
      <c r="E1026" s="95"/>
      <c r="F1026" s="95"/>
      <c r="G1026" s="95"/>
      <c r="I1026" s="107"/>
      <c r="J1026" s="12"/>
      <c r="K1026" s="15"/>
    </row>
    <row r="1027" spans="1:11" x14ac:dyDescent="0.2">
      <c r="A1027" s="9"/>
      <c r="B1027" s="40"/>
      <c r="C1027" s="9"/>
      <c r="D1027" s="9"/>
      <c r="E1027" s="95"/>
      <c r="F1027" s="95"/>
      <c r="G1027" s="95"/>
      <c r="I1027" s="107"/>
      <c r="J1027" s="12"/>
      <c r="K1027" s="15"/>
    </row>
    <row r="1028" spans="1:11" x14ac:dyDescent="0.2">
      <c r="A1028" s="9"/>
      <c r="B1028" s="40"/>
      <c r="C1028" s="9"/>
      <c r="D1028" s="9"/>
      <c r="E1028" s="95"/>
      <c r="F1028" s="95"/>
      <c r="G1028" s="95"/>
      <c r="I1028" s="107"/>
      <c r="J1028" s="12"/>
      <c r="K1028" s="15"/>
    </row>
    <row r="1029" spans="1:11" x14ac:dyDescent="0.2">
      <c r="A1029" s="9"/>
      <c r="B1029" s="40"/>
      <c r="C1029" s="9"/>
      <c r="D1029" s="9"/>
      <c r="E1029" s="95"/>
      <c r="F1029" s="95"/>
      <c r="G1029" s="95"/>
      <c r="I1029" s="107"/>
      <c r="J1029" s="12"/>
      <c r="K1029" s="15"/>
    </row>
    <row r="1030" spans="1:11" x14ac:dyDescent="0.2">
      <c r="A1030" s="9"/>
      <c r="B1030" s="40"/>
      <c r="C1030" s="7"/>
      <c r="D1030" s="7"/>
      <c r="E1030" s="95"/>
      <c r="F1030" s="95"/>
      <c r="G1030" s="95"/>
      <c r="I1030" s="107"/>
      <c r="J1030" s="12"/>
      <c r="K1030" s="15"/>
    </row>
    <row r="1031" spans="1:11" x14ac:dyDescent="0.2">
      <c r="A1031" s="9"/>
      <c r="B1031" s="40"/>
      <c r="C1031" s="9"/>
      <c r="D1031" s="9"/>
      <c r="E1031" s="95"/>
      <c r="F1031" s="95"/>
      <c r="G1031" s="95"/>
      <c r="I1031" s="107"/>
      <c r="J1031" s="12"/>
      <c r="K1031" s="15"/>
    </row>
    <row r="1032" spans="1:11" x14ac:dyDescent="0.2">
      <c r="A1032" s="9"/>
      <c r="B1032" s="40"/>
      <c r="C1032" s="9"/>
      <c r="D1032" s="9"/>
      <c r="E1032" s="95"/>
      <c r="F1032" s="95"/>
      <c r="G1032" s="95"/>
      <c r="I1032" s="107"/>
      <c r="J1032" s="12"/>
      <c r="K1032" s="15"/>
    </row>
    <row r="1033" spans="1:11" x14ac:dyDescent="0.2">
      <c r="A1033" s="9"/>
      <c r="B1033" s="40"/>
      <c r="C1033" s="9"/>
      <c r="D1033" s="9"/>
      <c r="E1033" s="95"/>
      <c r="F1033" s="95"/>
      <c r="G1033" s="95"/>
      <c r="I1033" s="107"/>
      <c r="J1033" s="12"/>
      <c r="K1033" s="15"/>
    </row>
    <row r="1034" spans="1:11" x14ac:dyDescent="0.2">
      <c r="A1034" s="9"/>
      <c r="B1034" s="40"/>
      <c r="C1034" s="9"/>
      <c r="D1034" s="9"/>
      <c r="E1034" s="95"/>
      <c r="F1034" s="95"/>
      <c r="G1034" s="95"/>
      <c r="I1034" s="107"/>
      <c r="J1034" s="12"/>
      <c r="K1034" s="15"/>
    </row>
    <row r="1035" spans="1:11" x14ac:dyDescent="0.2">
      <c r="A1035" s="9"/>
      <c r="B1035" s="40"/>
      <c r="C1035" s="9"/>
      <c r="D1035" s="9"/>
      <c r="E1035" s="95"/>
      <c r="F1035" s="95"/>
      <c r="G1035" s="95"/>
      <c r="I1035" s="107"/>
      <c r="J1035" s="12"/>
      <c r="K1035" s="15"/>
    </row>
    <row r="1036" spans="1:11" x14ac:dyDescent="0.2">
      <c r="A1036" s="9"/>
      <c r="B1036" s="40"/>
      <c r="C1036" s="9"/>
      <c r="D1036" s="9"/>
      <c r="E1036" s="95"/>
      <c r="F1036" s="95"/>
      <c r="G1036" s="95"/>
      <c r="I1036" s="107"/>
      <c r="J1036" s="12"/>
      <c r="K1036" s="15"/>
    </row>
    <row r="1037" spans="1:11" x14ac:dyDescent="0.2">
      <c r="A1037" s="9"/>
      <c r="B1037" s="40"/>
      <c r="C1037" s="9"/>
      <c r="D1037" s="9"/>
      <c r="E1037" s="95"/>
      <c r="F1037" s="95"/>
      <c r="G1037" s="95"/>
      <c r="I1037" s="107"/>
      <c r="J1037" s="12"/>
      <c r="K1037" s="15"/>
    </row>
    <row r="1038" spans="1:11" x14ac:dyDescent="0.2">
      <c r="A1038" s="9"/>
      <c r="B1038" s="40"/>
      <c r="C1038" s="7"/>
      <c r="D1038" s="7"/>
      <c r="E1038" s="95"/>
      <c r="F1038" s="95"/>
      <c r="G1038" s="95"/>
      <c r="I1038" s="107"/>
      <c r="J1038" s="12"/>
      <c r="K1038" s="15"/>
    </row>
    <row r="1039" spans="1:11" x14ac:dyDescent="0.2">
      <c r="A1039" s="9"/>
      <c r="B1039" s="40"/>
      <c r="C1039" s="9"/>
      <c r="D1039" s="9"/>
      <c r="E1039" s="95"/>
      <c r="F1039" s="95"/>
      <c r="G1039" s="95"/>
      <c r="I1039" s="107"/>
      <c r="J1039" s="12"/>
      <c r="K1039" s="15"/>
    </row>
    <row r="1040" spans="1:11" x14ac:dyDescent="0.2">
      <c r="A1040" s="9"/>
      <c r="B1040" s="40"/>
      <c r="C1040" s="7"/>
      <c r="D1040" s="7"/>
      <c r="E1040" s="95"/>
      <c r="F1040" s="95"/>
      <c r="G1040" s="95"/>
      <c r="I1040" s="107"/>
      <c r="J1040" s="12"/>
      <c r="K1040" s="15"/>
    </row>
    <row r="1041" spans="1:11" x14ac:dyDescent="0.2">
      <c r="A1041" s="9"/>
      <c r="B1041" s="40"/>
      <c r="C1041" s="9"/>
      <c r="D1041" s="9"/>
      <c r="E1041" s="95"/>
      <c r="F1041" s="95"/>
      <c r="G1041" s="95"/>
      <c r="I1041" s="107"/>
      <c r="J1041" s="12"/>
      <c r="K1041" s="15"/>
    </row>
    <row r="1042" spans="1:11" x14ac:dyDescent="0.2">
      <c r="A1042" s="9"/>
      <c r="B1042" s="40"/>
      <c r="C1042" s="9"/>
      <c r="D1042" s="9"/>
      <c r="E1042" s="95"/>
      <c r="F1042" s="95"/>
      <c r="G1042" s="95"/>
      <c r="I1042" s="107"/>
      <c r="J1042" s="12"/>
      <c r="K1042" s="15"/>
    </row>
    <row r="1043" spans="1:11" x14ac:dyDescent="0.2">
      <c r="A1043" s="9"/>
      <c r="B1043" s="40"/>
      <c r="C1043" s="9"/>
      <c r="D1043" s="9"/>
      <c r="E1043" s="95"/>
      <c r="F1043" s="95"/>
      <c r="G1043" s="95"/>
      <c r="I1043" s="107"/>
      <c r="J1043" s="12"/>
      <c r="K1043" s="15"/>
    </row>
    <row r="1044" spans="1:11" x14ac:dyDescent="0.2">
      <c r="A1044" s="9"/>
      <c r="B1044" s="40"/>
      <c r="C1044" s="9"/>
      <c r="D1044" s="9"/>
      <c r="E1044" s="95"/>
      <c r="F1044" s="95"/>
      <c r="G1044" s="95"/>
      <c r="I1044" s="107"/>
      <c r="J1044" s="12"/>
      <c r="K1044" s="15"/>
    </row>
    <row r="1045" spans="1:11" x14ac:dyDescent="0.2">
      <c r="A1045" s="9"/>
      <c r="B1045" s="40"/>
      <c r="C1045" s="9"/>
      <c r="D1045" s="9"/>
      <c r="E1045" s="95"/>
      <c r="F1045" s="95"/>
      <c r="G1045" s="95"/>
      <c r="I1045" s="107"/>
      <c r="J1045" s="12"/>
      <c r="K1045" s="15"/>
    </row>
    <row r="1046" spans="1:11" x14ac:dyDescent="0.2">
      <c r="A1046" s="9"/>
      <c r="B1046" s="40"/>
      <c r="C1046" s="9"/>
      <c r="D1046" s="9"/>
      <c r="E1046" s="95"/>
      <c r="F1046" s="95"/>
      <c r="G1046" s="95"/>
      <c r="I1046" s="107"/>
      <c r="J1046" s="12"/>
      <c r="K1046" s="15"/>
    </row>
    <row r="1047" spans="1:11" x14ac:dyDescent="0.2">
      <c r="A1047" s="9"/>
      <c r="B1047" s="40"/>
      <c r="C1047" s="7"/>
      <c r="D1047" s="7"/>
      <c r="E1047" s="95"/>
      <c r="F1047" s="95"/>
      <c r="G1047" s="95"/>
      <c r="I1047" s="107"/>
      <c r="J1047" s="12"/>
      <c r="K1047" s="15"/>
    </row>
    <row r="1048" spans="1:11" x14ac:dyDescent="0.2">
      <c r="A1048" s="9"/>
      <c r="B1048" s="40"/>
      <c r="C1048" s="9"/>
      <c r="D1048" s="9"/>
      <c r="E1048" s="95"/>
      <c r="F1048" s="95"/>
      <c r="G1048" s="95"/>
      <c r="I1048" s="107"/>
      <c r="J1048" s="12"/>
      <c r="K1048" s="15"/>
    </row>
    <row r="1049" spans="1:11" x14ac:dyDescent="0.2">
      <c r="A1049" s="9"/>
      <c r="B1049" s="40"/>
      <c r="C1049" s="7"/>
      <c r="D1049" s="7"/>
      <c r="E1049" s="95"/>
      <c r="F1049" s="95"/>
      <c r="G1049" s="95"/>
      <c r="I1049" s="107"/>
      <c r="J1049" s="12"/>
      <c r="K1049" s="15"/>
    </row>
    <row r="1050" spans="1:11" x14ac:dyDescent="0.2">
      <c r="A1050" s="9"/>
      <c r="B1050" s="40"/>
      <c r="C1050" s="9"/>
      <c r="D1050" s="9"/>
      <c r="E1050" s="95"/>
      <c r="F1050" s="95"/>
      <c r="G1050" s="95"/>
      <c r="I1050" s="107"/>
      <c r="J1050" s="12"/>
      <c r="K1050" s="15"/>
    </row>
    <row r="1051" spans="1:11" x14ac:dyDescent="0.2">
      <c r="A1051" s="9"/>
      <c r="B1051" s="40"/>
      <c r="C1051" s="9"/>
      <c r="D1051" s="9"/>
      <c r="E1051" s="95"/>
      <c r="F1051" s="95"/>
      <c r="G1051" s="95"/>
      <c r="I1051" s="107"/>
      <c r="J1051" s="12"/>
      <c r="K1051" s="15"/>
    </row>
    <row r="1052" spans="1:11" x14ac:dyDescent="0.2">
      <c r="A1052" s="9"/>
      <c r="B1052" s="40"/>
      <c r="C1052" s="9"/>
      <c r="D1052" s="9"/>
      <c r="E1052" s="95"/>
      <c r="F1052" s="95"/>
      <c r="G1052" s="95"/>
      <c r="I1052" s="107"/>
      <c r="J1052" s="12"/>
      <c r="K1052" s="15"/>
    </row>
    <row r="1053" spans="1:11" x14ac:dyDescent="0.2">
      <c r="A1053" s="9"/>
      <c r="B1053" s="40"/>
      <c r="C1053" s="9"/>
      <c r="D1053" s="9"/>
      <c r="E1053" s="95"/>
      <c r="F1053" s="95"/>
      <c r="G1053" s="95"/>
      <c r="I1053" s="107"/>
      <c r="J1053" s="12"/>
      <c r="K1053" s="15"/>
    </row>
    <row r="1054" spans="1:11" x14ac:dyDescent="0.2">
      <c r="A1054" s="9"/>
      <c r="B1054" s="40"/>
      <c r="C1054" s="9"/>
      <c r="D1054" s="9"/>
      <c r="E1054" s="95"/>
      <c r="F1054" s="95"/>
      <c r="G1054" s="95"/>
      <c r="I1054" s="107"/>
      <c r="J1054" s="12"/>
      <c r="K1054" s="15"/>
    </row>
    <row r="1055" spans="1:11" x14ac:dyDescent="0.2">
      <c r="A1055" s="9"/>
      <c r="B1055" s="40"/>
      <c r="C1055" s="9"/>
      <c r="D1055" s="9"/>
      <c r="E1055" s="95"/>
      <c r="F1055" s="95"/>
      <c r="G1055" s="95"/>
      <c r="I1055" s="107"/>
      <c r="J1055" s="12"/>
      <c r="K1055" s="15"/>
    </row>
    <row r="1056" spans="1:11" x14ac:dyDescent="0.2">
      <c r="A1056" s="9"/>
      <c r="B1056" s="40"/>
      <c r="C1056" s="9"/>
      <c r="D1056" s="9"/>
      <c r="E1056" s="95"/>
      <c r="F1056" s="95"/>
      <c r="G1056" s="95"/>
      <c r="I1056" s="107"/>
      <c r="J1056" s="12"/>
      <c r="K1056" s="15"/>
    </row>
    <row r="1057" spans="1:11" x14ac:dyDescent="0.2">
      <c r="A1057" s="9"/>
      <c r="B1057" s="40"/>
      <c r="C1057" s="9"/>
      <c r="D1057" s="9"/>
      <c r="E1057" s="95"/>
      <c r="F1057" s="95"/>
      <c r="G1057" s="95"/>
      <c r="I1057" s="107"/>
      <c r="J1057" s="12"/>
      <c r="K1057" s="15"/>
    </row>
    <row r="1058" spans="1:11" x14ac:dyDescent="0.2">
      <c r="A1058" s="9"/>
      <c r="B1058" s="40"/>
      <c r="C1058" s="9"/>
      <c r="D1058" s="9"/>
      <c r="E1058" s="95"/>
      <c r="F1058" s="95"/>
      <c r="G1058" s="95"/>
      <c r="I1058" s="107"/>
      <c r="J1058" s="12"/>
      <c r="K1058" s="15"/>
    </row>
    <row r="1059" spans="1:11" x14ac:dyDescent="0.2">
      <c r="A1059" s="9"/>
      <c r="B1059" s="40"/>
      <c r="C1059" s="9"/>
      <c r="D1059" s="9"/>
      <c r="E1059" s="95"/>
      <c r="F1059" s="95"/>
      <c r="G1059" s="95"/>
      <c r="I1059" s="107"/>
      <c r="J1059" s="12"/>
      <c r="K1059" s="15"/>
    </row>
    <row r="1060" spans="1:11" x14ac:dyDescent="0.2">
      <c r="A1060" s="9"/>
      <c r="B1060" s="40"/>
      <c r="C1060" s="9"/>
      <c r="D1060" s="9"/>
      <c r="E1060" s="95"/>
      <c r="F1060" s="95"/>
      <c r="G1060" s="95"/>
      <c r="I1060" s="107"/>
      <c r="J1060" s="12"/>
      <c r="K1060" s="15"/>
    </row>
    <row r="1061" spans="1:11" x14ac:dyDescent="0.2">
      <c r="A1061" s="9"/>
      <c r="B1061" s="40"/>
      <c r="C1061" s="9"/>
      <c r="D1061" s="9"/>
      <c r="E1061" s="95"/>
      <c r="F1061" s="95"/>
      <c r="G1061" s="95"/>
      <c r="I1061" s="107"/>
      <c r="J1061" s="12"/>
      <c r="K1061" s="15"/>
    </row>
    <row r="1062" spans="1:11" x14ac:dyDescent="0.2">
      <c r="A1062" s="9"/>
      <c r="B1062" s="40"/>
      <c r="C1062" s="9"/>
      <c r="D1062" s="9"/>
      <c r="E1062" s="95"/>
      <c r="F1062" s="95"/>
      <c r="G1062" s="95"/>
      <c r="I1062" s="107"/>
      <c r="J1062" s="12"/>
      <c r="K1062" s="15"/>
    </row>
    <row r="1063" spans="1:11" x14ac:dyDescent="0.2">
      <c r="A1063" s="9"/>
      <c r="B1063" s="40"/>
      <c r="C1063" s="9"/>
      <c r="D1063" s="9"/>
      <c r="E1063" s="95"/>
      <c r="F1063" s="95"/>
      <c r="G1063" s="95"/>
      <c r="I1063" s="107"/>
      <c r="J1063" s="12"/>
      <c r="K1063" s="15"/>
    </row>
    <row r="1064" spans="1:11" x14ac:dyDescent="0.2">
      <c r="A1064" s="9"/>
      <c r="B1064" s="40"/>
      <c r="C1064" s="9"/>
      <c r="D1064" s="9"/>
      <c r="E1064" s="95"/>
      <c r="F1064" s="95"/>
      <c r="G1064" s="95"/>
      <c r="I1064" s="107"/>
      <c r="J1064" s="12"/>
      <c r="K1064" s="15"/>
    </row>
    <row r="1065" spans="1:11" x14ac:dyDescent="0.2">
      <c r="A1065" s="9"/>
      <c r="B1065" s="40"/>
      <c r="C1065" s="9"/>
      <c r="D1065" s="9"/>
      <c r="E1065" s="95"/>
      <c r="F1065" s="95"/>
      <c r="G1065" s="95"/>
      <c r="I1065" s="107"/>
      <c r="J1065" s="12"/>
      <c r="K1065" s="15"/>
    </row>
    <row r="1066" spans="1:11" x14ac:dyDescent="0.2">
      <c r="A1066" s="9"/>
      <c r="B1066" s="40"/>
      <c r="C1066" s="9"/>
      <c r="D1066" s="9"/>
      <c r="E1066" s="95"/>
      <c r="F1066" s="95"/>
      <c r="G1066" s="95"/>
      <c r="I1066" s="107"/>
      <c r="J1066" s="12"/>
      <c r="K1066" s="15"/>
    </row>
    <row r="1067" spans="1:11" x14ac:dyDescent="0.2">
      <c r="A1067" s="9"/>
      <c r="B1067" s="40"/>
      <c r="C1067" s="9"/>
      <c r="D1067" s="9"/>
      <c r="E1067" s="95"/>
      <c r="F1067" s="95"/>
      <c r="G1067" s="95"/>
      <c r="I1067" s="107"/>
      <c r="J1067" s="12"/>
      <c r="K1067" s="15"/>
    </row>
    <row r="1068" spans="1:11" x14ac:dyDescent="0.2">
      <c r="A1068" s="9"/>
      <c r="B1068" s="40"/>
      <c r="C1068" s="9"/>
      <c r="D1068" s="9"/>
      <c r="E1068" s="95"/>
      <c r="F1068" s="95"/>
      <c r="G1068" s="95"/>
      <c r="I1068" s="107"/>
      <c r="J1068" s="12"/>
      <c r="K1068" s="15"/>
    </row>
    <row r="1069" spans="1:11" x14ac:dyDescent="0.2">
      <c r="A1069" s="9"/>
      <c r="B1069" s="40"/>
      <c r="C1069" s="9"/>
      <c r="D1069" s="9"/>
      <c r="E1069" s="95"/>
      <c r="F1069" s="95"/>
      <c r="G1069" s="95"/>
      <c r="I1069" s="107"/>
      <c r="J1069" s="12"/>
      <c r="K1069" s="15"/>
    </row>
    <row r="1070" spans="1:11" x14ac:dyDescent="0.2">
      <c r="A1070" s="9"/>
      <c r="B1070" s="40"/>
      <c r="C1070" s="9"/>
      <c r="D1070" s="9"/>
      <c r="E1070" s="95"/>
      <c r="F1070" s="95"/>
      <c r="G1070" s="95"/>
      <c r="I1070" s="107"/>
      <c r="J1070" s="12"/>
      <c r="K1070" s="15"/>
    </row>
    <row r="1071" spans="1:11" x14ac:dyDescent="0.2">
      <c r="A1071" s="9"/>
      <c r="B1071" s="40"/>
      <c r="C1071" s="9"/>
      <c r="D1071" s="9"/>
      <c r="E1071" s="95"/>
      <c r="F1071" s="95"/>
      <c r="G1071" s="95"/>
      <c r="I1071" s="107"/>
      <c r="J1071" s="12"/>
      <c r="K1071" s="15"/>
    </row>
    <row r="1072" spans="1:11" x14ac:dyDescent="0.2">
      <c r="A1072" s="9"/>
      <c r="B1072" s="40"/>
      <c r="C1072" s="9"/>
      <c r="D1072" s="9"/>
      <c r="E1072" s="95"/>
      <c r="F1072" s="95"/>
      <c r="G1072" s="95"/>
      <c r="I1072" s="107"/>
      <c r="J1072" s="12"/>
      <c r="K1072" s="15"/>
    </row>
    <row r="1073" spans="1:11" x14ac:dyDescent="0.2">
      <c r="A1073" s="9"/>
      <c r="B1073" s="40"/>
      <c r="C1073" s="9"/>
      <c r="D1073" s="9"/>
      <c r="E1073" s="95"/>
      <c r="F1073" s="95"/>
      <c r="G1073" s="95"/>
      <c r="I1073" s="107"/>
      <c r="J1073" s="12"/>
      <c r="K1073" s="15"/>
    </row>
    <row r="1074" spans="1:11" x14ac:dyDescent="0.2">
      <c r="A1074" s="9"/>
      <c r="B1074" s="40"/>
      <c r="C1074" s="9"/>
      <c r="D1074" s="9"/>
      <c r="E1074" s="95"/>
      <c r="F1074" s="95"/>
      <c r="G1074" s="95"/>
      <c r="I1074" s="107"/>
      <c r="J1074" s="12"/>
      <c r="K1074" s="15"/>
    </row>
    <row r="1075" spans="1:11" x14ac:dyDescent="0.2">
      <c r="A1075" s="9"/>
      <c r="B1075" s="40"/>
      <c r="C1075" s="9"/>
      <c r="D1075" s="9"/>
      <c r="E1075" s="95"/>
      <c r="F1075" s="95"/>
      <c r="G1075" s="95"/>
      <c r="I1075" s="107"/>
      <c r="J1075" s="12"/>
      <c r="K1075" s="15"/>
    </row>
    <row r="1076" spans="1:11" x14ac:dyDescent="0.2">
      <c r="A1076" s="9"/>
      <c r="B1076" s="40"/>
      <c r="C1076" s="9"/>
      <c r="D1076" s="9"/>
      <c r="E1076" s="95"/>
      <c r="F1076" s="95"/>
      <c r="G1076" s="95"/>
      <c r="I1076" s="107"/>
      <c r="J1076" s="12"/>
      <c r="K1076" s="15"/>
    </row>
    <row r="1077" spans="1:11" x14ac:dyDescent="0.2">
      <c r="A1077" s="9"/>
      <c r="B1077" s="40"/>
      <c r="C1077" s="9"/>
      <c r="D1077" s="9"/>
      <c r="E1077" s="95"/>
      <c r="F1077" s="95"/>
      <c r="G1077" s="95"/>
      <c r="I1077" s="107"/>
      <c r="J1077" s="12"/>
      <c r="K1077" s="15"/>
    </row>
    <row r="1078" spans="1:11" x14ac:dyDescent="0.2">
      <c r="A1078" s="9"/>
      <c r="B1078" s="40"/>
      <c r="C1078" s="9"/>
      <c r="D1078" s="9"/>
      <c r="E1078" s="95"/>
      <c r="F1078" s="95"/>
      <c r="G1078" s="95"/>
      <c r="I1078" s="107"/>
      <c r="J1078" s="12"/>
      <c r="K1078" s="15"/>
    </row>
    <row r="1079" spans="1:11" x14ac:dyDescent="0.2">
      <c r="A1079" s="9"/>
      <c r="B1079" s="40"/>
      <c r="C1079" s="9"/>
      <c r="D1079" s="9"/>
      <c r="E1079" s="95"/>
      <c r="F1079" s="95"/>
      <c r="G1079" s="95"/>
      <c r="I1079" s="107"/>
      <c r="J1079" s="12"/>
      <c r="K1079" s="15"/>
    </row>
    <row r="1080" spans="1:11" x14ac:dyDescent="0.2">
      <c r="A1080" s="9"/>
      <c r="B1080" s="40"/>
      <c r="C1080" s="9"/>
      <c r="D1080" s="9"/>
      <c r="E1080" s="95"/>
      <c r="F1080" s="95"/>
      <c r="G1080" s="95"/>
      <c r="I1080" s="107"/>
      <c r="J1080" s="12"/>
      <c r="K1080" s="15"/>
    </row>
    <row r="1081" spans="1:11" x14ac:dyDescent="0.2">
      <c r="A1081" s="9"/>
      <c r="B1081" s="40"/>
      <c r="C1081" s="9"/>
      <c r="D1081" s="9"/>
      <c r="E1081" s="95"/>
      <c r="F1081" s="95"/>
      <c r="G1081" s="95"/>
      <c r="I1081" s="107"/>
      <c r="J1081" s="12"/>
      <c r="K1081" s="15"/>
    </row>
    <row r="1082" spans="1:11" x14ac:dyDescent="0.2">
      <c r="A1082" s="9"/>
      <c r="B1082" s="40"/>
      <c r="C1082" s="9"/>
      <c r="D1082" s="9"/>
      <c r="E1082" s="95"/>
      <c r="F1082" s="95"/>
      <c r="G1082" s="95"/>
      <c r="I1082" s="107"/>
      <c r="J1082" s="12"/>
      <c r="K1082" s="15"/>
    </row>
    <row r="1083" spans="1:11" x14ac:dyDescent="0.2">
      <c r="A1083" s="9"/>
      <c r="B1083" s="40"/>
      <c r="C1083" s="9"/>
      <c r="D1083" s="9"/>
      <c r="E1083" s="95"/>
      <c r="F1083" s="95"/>
      <c r="G1083" s="95"/>
      <c r="I1083" s="107"/>
      <c r="J1083" s="12"/>
      <c r="K1083" s="15"/>
    </row>
    <row r="1084" spans="1:11" x14ac:dyDescent="0.2">
      <c r="A1084" s="9"/>
      <c r="B1084" s="40"/>
      <c r="C1084" s="9"/>
      <c r="D1084" s="9"/>
      <c r="E1084" s="95"/>
      <c r="F1084" s="95"/>
      <c r="G1084" s="95"/>
      <c r="I1084" s="107"/>
      <c r="J1084" s="12"/>
      <c r="K1084" s="15"/>
    </row>
    <row r="1085" spans="1:11" x14ac:dyDescent="0.2">
      <c r="A1085" s="9"/>
      <c r="B1085" s="40"/>
      <c r="C1085" s="9"/>
      <c r="D1085" s="9"/>
      <c r="E1085" s="95"/>
      <c r="F1085" s="95"/>
      <c r="G1085" s="95"/>
      <c r="I1085" s="107"/>
      <c r="J1085" s="12"/>
      <c r="K1085" s="15"/>
    </row>
    <row r="1086" spans="1:11" x14ac:dyDescent="0.2">
      <c r="A1086" s="9"/>
      <c r="B1086" s="40"/>
      <c r="C1086" s="9"/>
      <c r="D1086" s="9"/>
      <c r="E1086" s="95"/>
      <c r="F1086" s="95"/>
      <c r="G1086" s="95"/>
      <c r="I1086" s="107"/>
      <c r="J1086" s="12"/>
      <c r="K1086" s="15"/>
    </row>
    <row r="1087" spans="1:11" x14ac:dyDescent="0.2">
      <c r="A1087" s="9"/>
      <c r="B1087" s="40"/>
      <c r="C1087" s="9"/>
      <c r="D1087" s="9"/>
      <c r="E1087" s="95"/>
      <c r="F1087" s="95"/>
      <c r="G1087" s="95"/>
      <c r="I1087" s="107"/>
      <c r="J1087" s="12"/>
      <c r="K1087" s="15"/>
    </row>
    <row r="1088" spans="1:11" x14ac:dyDescent="0.2">
      <c r="A1088" s="9"/>
      <c r="B1088" s="40"/>
      <c r="C1088" s="9"/>
      <c r="D1088" s="9"/>
      <c r="E1088" s="95"/>
      <c r="F1088" s="95"/>
      <c r="G1088" s="95"/>
      <c r="I1088" s="107"/>
      <c r="J1088" s="12"/>
      <c r="K1088" s="15"/>
    </row>
    <row r="1089" spans="1:11" x14ac:dyDescent="0.2">
      <c r="A1089" s="9"/>
      <c r="B1089" s="40"/>
      <c r="C1089" s="9"/>
      <c r="D1089" s="9"/>
      <c r="E1089" s="95"/>
      <c r="F1089" s="95"/>
      <c r="G1089" s="95"/>
      <c r="I1089" s="107"/>
      <c r="J1089" s="12"/>
      <c r="K1089" s="15"/>
    </row>
    <row r="1090" spans="1:11" x14ac:dyDescent="0.2">
      <c r="A1090" s="9"/>
      <c r="B1090" s="40"/>
      <c r="C1090" s="9"/>
      <c r="D1090" s="9"/>
      <c r="E1090" s="95"/>
      <c r="F1090" s="95"/>
      <c r="G1090" s="95"/>
      <c r="I1090" s="107"/>
      <c r="J1090" s="12"/>
      <c r="K1090" s="15"/>
    </row>
    <row r="1091" spans="1:11" x14ac:dyDescent="0.2">
      <c r="A1091" s="9"/>
      <c r="B1091" s="40"/>
      <c r="C1091" s="9"/>
      <c r="D1091" s="9"/>
      <c r="E1091" s="95"/>
      <c r="F1091" s="95"/>
      <c r="G1091" s="95"/>
      <c r="J1091" s="18"/>
      <c r="K1091" s="9"/>
    </row>
    <row r="1092" spans="1:11" x14ac:dyDescent="0.2">
      <c r="A1092" s="9"/>
      <c r="B1092" s="40"/>
      <c r="C1092" s="9"/>
      <c r="D1092" s="9"/>
      <c r="E1092" s="95"/>
      <c r="F1092" s="95"/>
      <c r="G1092" s="95"/>
      <c r="J1092" s="18"/>
      <c r="K1092" s="9"/>
    </row>
    <row r="1093" spans="1:11" x14ac:dyDescent="0.2">
      <c r="A1093" s="9"/>
      <c r="B1093" s="40"/>
      <c r="C1093" s="9"/>
      <c r="D1093" s="9"/>
      <c r="E1093" s="95"/>
      <c r="F1093" s="95"/>
      <c r="G1093" s="95"/>
      <c r="J1093" s="18"/>
      <c r="K1093" s="9"/>
    </row>
    <row r="1094" spans="1:11" x14ac:dyDescent="0.2">
      <c r="A1094" s="9"/>
      <c r="B1094" s="40"/>
      <c r="C1094" s="9"/>
      <c r="D1094" s="9"/>
      <c r="E1094" s="95"/>
      <c r="F1094" s="95"/>
      <c r="G1094" s="95"/>
      <c r="J1094" s="18"/>
      <c r="K1094" s="9"/>
    </row>
    <row r="1095" spans="1:11" x14ac:dyDescent="0.2">
      <c r="A1095" s="9"/>
      <c r="B1095" s="40"/>
      <c r="C1095" s="9"/>
      <c r="D1095" s="9"/>
      <c r="E1095" s="95"/>
      <c r="F1095" s="95"/>
      <c r="G1095" s="95"/>
      <c r="J1095" s="18"/>
      <c r="K1095" s="9"/>
    </row>
    <row r="1096" spans="1:11" x14ac:dyDescent="0.2">
      <c r="A1096" s="9"/>
      <c r="B1096" s="40"/>
      <c r="C1096" s="9"/>
      <c r="D1096" s="9"/>
      <c r="E1096" s="95"/>
      <c r="F1096" s="95"/>
      <c r="G1096" s="95"/>
      <c r="J1096" s="18"/>
      <c r="K1096" s="9"/>
    </row>
    <row r="1097" spans="1:11" x14ac:dyDescent="0.2">
      <c r="A1097" s="9"/>
      <c r="B1097" s="40"/>
      <c r="C1097" s="9"/>
      <c r="D1097" s="9"/>
      <c r="E1097" s="95"/>
      <c r="F1097" s="95"/>
      <c r="G1097" s="95"/>
      <c r="J1097" s="18"/>
      <c r="K1097" s="9"/>
    </row>
    <row r="1098" spans="1:11" x14ac:dyDescent="0.2">
      <c r="A1098" s="9"/>
      <c r="B1098" s="40"/>
      <c r="C1098" s="9"/>
      <c r="D1098" s="9"/>
      <c r="E1098" s="95"/>
      <c r="F1098" s="95"/>
      <c r="G1098" s="95"/>
      <c r="J1098" s="18"/>
      <c r="K1098" s="9"/>
    </row>
    <row r="1099" spans="1:11" x14ac:dyDescent="0.2">
      <c r="A1099" s="9"/>
      <c r="B1099" s="40"/>
      <c r="C1099" s="9"/>
      <c r="D1099" s="9"/>
      <c r="E1099" s="95"/>
      <c r="F1099" s="95"/>
      <c r="G1099" s="95"/>
      <c r="J1099" s="18"/>
      <c r="K1099" s="9"/>
    </row>
    <row r="1100" spans="1:11" x14ac:dyDescent="0.2">
      <c r="A1100" s="9"/>
      <c r="B1100" s="40"/>
      <c r="C1100" s="9"/>
      <c r="D1100" s="9"/>
      <c r="E1100" s="95"/>
      <c r="F1100" s="95"/>
      <c r="G1100" s="95"/>
      <c r="J1100" s="18"/>
      <c r="K1100" s="9"/>
    </row>
    <row r="1101" spans="1:11" x14ac:dyDescent="0.2">
      <c r="A1101" s="9"/>
      <c r="B1101" s="40"/>
      <c r="C1101" s="9"/>
      <c r="D1101" s="9"/>
      <c r="E1101" s="95"/>
      <c r="F1101" s="95"/>
      <c r="G1101" s="95"/>
      <c r="J1101" s="18"/>
      <c r="K1101" s="9"/>
    </row>
    <row r="1102" spans="1:11" x14ac:dyDescent="0.2">
      <c r="A1102" s="9"/>
      <c r="B1102" s="40"/>
      <c r="C1102" s="9"/>
      <c r="D1102" s="9"/>
      <c r="E1102" s="95"/>
      <c r="F1102" s="95"/>
      <c r="G1102" s="95"/>
      <c r="J1102" s="18"/>
      <c r="K1102" s="9"/>
    </row>
    <row r="1103" spans="1:11" x14ac:dyDescent="0.2">
      <c r="A1103" s="9"/>
      <c r="B1103" s="40"/>
      <c r="C1103" s="9"/>
      <c r="D1103" s="9"/>
      <c r="E1103" s="95"/>
      <c r="F1103" s="95"/>
      <c r="G1103" s="95"/>
      <c r="J1103" s="18"/>
      <c r="K1103" s="9"/>
    </row>
    <row r="1104" spans="1:11" x14ac:dyDescent="0.2">
      <c r="A1104" s="9"/>
      <c r="B1104" s="40"/>
      <c r="C1104" s="9"/>
      <c r="D1104" s="9"/>
      <c r="E1104" s="95"/>
      <c r="F1104" s="95"/>
      <c r="G1104" s="95"/>
      <c r="J1104" s="18"/>
      <c r="K1104" s="9"/>
    </row>
    <row r="1105" spans="1:11" x14ac:dyDescent="0.2">
      <c r="A1105" s="9"/>
      <c r="B1105" s="40"/>
      <c r="C1105" s="9"/>
      <c r="D1105" s="9"/>
      <c r="E1105" s="95"/>
      <c r="F1105" s="95"/>
      <c r="G1105" s="95"/>
      <c r="J1105" s="18"/>
      <c r="K1105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CC-7226-4231-A192-96F1AE740D81}">
  <sheetPr>
    <tabColor theme="9" tint="0.79998168889431442"/>
  </sheetPr>
  <dimension ref="A2:BC1086"/>
  <sheetViews>
    <sheetView zoomScale="70" zoomScaleNormal="70" workbookViewId="0">
      <selection activeCell="M23" sqref="M23"/>
    </sheetView>
  </sheetViews>
  <sheetFormatPr baseColWidth="10" defaultColWidth="8.83203125" defaultRowHeight="16" x14ac:dyDescent="0.2"/>
  <cols>
    <col min="1" max="1" width="26.1640625" style="2" bestFit="1" customWidth="1"/>
    <col min="2" max="2" width="11.5" style="2" bestFit="1" customWidth="1"/>
    <col min="3" max="3" width="31.5" style="2" customWidth="1"/>
    <col min="4" max="4" width="72.5" style="2" customWidth="1"/>
    <col min="5" max="5" width="13" style="105" bestFit="1" customWidth="1"/>
    <col min="6" max="6" width="11.1640625" style="105" bestFit="1" customWidth="1"/>
    <col min="7" max="7" width="12" style="105" bestFit="1" customWidth="1"/>
    <col min="8" max="8" width="1.83203125" style="105" customWidth="1"/>
    <col min="9" max="9" width="16.6640625" style="108" customWidth="1"/>
    <col min="10" max="10" width="15" style="2" customWidth="1"/>
    <col min="11" max="11" width="36.1640625" style="2" bestFit="1" customWidth="1"/>
  </cols>
  <sheetData>
    <row r="2" spans="1:11" x14ac:dyDescent="0.2">
      <c r="A2" s="38" t="s">
        <v>19</v>
      </c>
      <c r="B2" s="39" t="s">
        <v>20</v>
      </c>
      <c r="C2" s="38" t="s">
        <v>21</v>
      </c>
      <c r="D2" s="38" t="s">
        <v>22</v>
      </c>
      <c r="E2" s="39" t="s">
        <v>23</v>
      </c>
      <c r="F2" s="39" t="s">
        <v>24</v>
      </c>
      <c r="G2" s="38" t="s">
        <v>25</v>
      </c>
      <c r="H2" s="38"/>
      <c r="I2" s="39" t="s">
        <v>26</v>
      </c>
      <c r="J2" s="38" t="s">
        <v>27</v>
      </c>
      <c r="K2" s="38" t="s">
        <v>28</v>
      </c>
    </row>
    <row r="3" spans="1:11" x14ac:dyDescent="0.2">
      <c r="A3" s="7"/>
      <c r="B3" s="90"/>
      <c r="C3" s="7"/>
      <c r="D3" s="9"/>
      <c r="E3" s="91"/>
      <c r="F3" s="91"/>
      <c r="G3" s="95">
        <f t="shared" ref="G3:G34" si="0">G4+F3-E3</f>
        <v>0</v>
      </c>
      <c r="H3" s="93"/>
      <c r="I3" s="94">
        <f t="shared" ref="I3:I58" si="1">-E3+F3</f>
        <v>0</v>
      </c>
      <c r="J3" s="12">
        <f t="shared" ref="J3:J58" si="2">EOMONTH(B3,0)</f>
        <v>31</v>
      </c>
      <c r="K3" s="13"/>
    </row>
    <row r="4" spans="1:11" x14ac:dyDescent="0.2">
      <c r="A4" s="7"/>
      <c r="B4" s="90"/>
      <c r="C4" s="7"/>
      <c r="D4" s="9"/>
      <c r="E4" s="91"/>
      <c r="F4" s="91"/>
      <c r="G4" s="95">
        <f t="shared" si="0"/>
        <v>0</v>
      </c>
      <c r="H4" s="93"/>
      <c r="I4" s="94">
        <f t="shared" si="1"/>
        <v>0</v>
      </c>
      <c r="J4" s="12">
        <f t="shared" si="2"/>
        <v>31</v>
      </c>
      <c r="K4" s="13"/>
    </row>
    <row r="5" spans="1:11" x14ac:dyDescent="0.2">
      <c r="A5" s="7"/>
      <c r="B5" s="90"/>
      <c r="C5" s="7"/>
      <c r="D5" s="9"/>
      <c r="E5" s="91"/>
      <c r="F5" s="91"/>
      <c r="G5" s="95">
        <f t="shared" si="0"/>
        <v>0</v>
      </c>
      <c r="H5" s="93"/>
      <c r="I5" s="94">
        <f t="shared" si="1"/>
        <v>0</v>
      </c>
      <c r="J5" s="12">
        <f t="shared" si="2"/>
        <v>31</v>
      </c>
      <c r="K5" s="13"/>
    </row>
    <row r="6" spans="1:11" x14ac:dyDescent="0.2">
      <c r="A6" s="7"/>
      <c r="B6" s="90"/>
      <c r="C6" s="7"/>
      <c r="D6" s="9"/>
      <c r="E6" s="91"/>
      <c r="F6" s="91"/>
      <c r="G6" s="95">
        <f t="shared" si="0"/>
        <v>0</v>
      </c>
      <c r="H6" s="93"/>
      <c r="I6" s="94">
        <f t="shared" si="1"/>
        <v>0</v>
      </c>
      <c r="J6" s="12">
        <f t="shared" si="2"/>
        <v>31</v>
      </c>
      <c r="K6" s="13"/>
    </row>
    <row r="7" spans="1:11" x14ac:dyDescent="0.2">
      <c r="A7" s="7"/>
      <c r="B7" s="90"/>
      <c r="C7" s="7"/>
      <c r="D7" s="9"/>
      <c r="E7" s="91"/>
      <c r="F7" s="91"/>
      <c r="G7" s="95">
        <f t="shared" si="0"/>
        <v>0</v>
      </c>
      <c r="H7" s="93"/>
      <c r="I7" s="94">
        <f t="shared" si="1"/>
        <v>0</v>
      </c>
      <c r="J7" s="12">
        <f t="shared" si="2"/>
        <v>31</v>
      </c>
      <c r="K7" s="13"/>
    </row>
    <row r="8" spans="1:11" x14ac:dyDescent="0.2">
      <c r="A8" s="7"/>
      <c r="B8" s="90"/>
      <c r="C8" s="7"/>
      <c r="D8" s="9"/>
      <c r="E8" s="91"/>
      <c r="F8" s="91"/>
      <c r="G8" s="95">
        <f t="shared" si="0"/>
        <v>0</v>
      </c>
      <c r="H8" s="93"/>
      <c r="I8" s="94">
        <f t="shared" si="1"/>
        <v>0</v>
      </c>
      <c r="J8" s="12">
        <f t="shared" si="2"/>
        <v>31</v>
      </c>
      <c r="K8" s="13"/>
    </row>
    <row r="9" spans="1:11" x14ac:dyDescent="0.2">
      <c r="A9" s="7"/>
      <c r="B9" s="90"/>
      <c r="C9" s="7"/>
      <c r="D9" s="9"/>
      <c r="E9" s="91"/>
      <c r="F9" s="91"/>
      <c r="G9" s="95">
        <f t="shared" si="0"/>
        <v>0</v>
      </c>
      <c r="H9" s="93"/>
      <c r="I9" s="94">
        <f t="shared" si="1"/>
        <v>0</v>
      </c>
      <c r="J9" s="12">
        <f t="shared" si="2"/>
        <v>31</v>
      </c>
      <c r="K9" s="13"/>
    </row>
    <row r="10" spans="1:11" x14ac:dyDescent="0.2">
      <c r="A10" s="7"/>
      <c r="B10" s="90"/>
      <c r="C10" s="7"/>
      <c r="D10" s="9"/>
      <c r="E10" s="91"/>
      <c r="F10" s="91"/>
      <c r="G10" s="95">
        <f t="shared" si="0"/>
        <v>0</v>
      </c>
      <c r="H10" s="93"/>
      <c r="I10" s="94">
        <f t="shared" si="1"/>
        <v>0</v>
      </c>
      <c r="J10" s="12">
        <f t="shared" si="2"/>
        <v>31</v>
      </c>
      <c r="K10" s="13"/>
    </row>
    <row r="11" spans="1:11" x14ac:dyDescent="0.2">
      <c r="A11" s="7"/>
      <c r="B11" s="90"/>
      <c r="C11" s="7"/>
      <c r="D11" s="9"/>
      <c r="E11" s="91"/>
      <c r="F11" s="91"/>
      <c r="G11" s="95">
        <f t="shared" si="0"/>
        <v>0</v>
      </c>
      <c r="H11" s="93"/>
      <c r="I11" s="94">
        <f t="shared" si="1"/>
        <v>0</v>
      </c>
      <c r="J11" s="12">
        <f t="shared" si="2"/>
        <v>31</v>
      </c>
      <c r="K11" s="13"/>
    </row>
    <row r="12" spans="1:11" x14ac:dyDescent="0.2">
      <c r="A12" s="7"/>
      <c r="B12" s="90"/>
      <c r="C12" s="7"/>
      <c r="D12" s="9"/>
      <c r="E12" s="91"/>
      <c r="F12" s="91"/>
      <c r="G12" s="95">
        <f>G13+F12-E12</f>
        <v>0</v>
      </c>
      <c r="H12" s="93"/>
      <c r="I12" s="94">
        <f t="shared" si="1"/>
        <v>0</v>
      </c>
      <c r="J12" s="12">
        <f t="shared" si="2"/>
        <v>31</v>
      </c>
      <c r="K12" s="13"/>
    </row>
    <row r="13" spans="1:11" s="55" customFormat="1" x14ac:dyDescent="0.2">
      <c r="A13" s="34"/>
      <c r="B13" s="41"/>
      <c r="C13" s="34"/>
      <c r="D13" s="30"/>
      <c r="E13" s="109"/>
      <c r="F13" s="109"/>
      <c r="G13" s="110"/>
      <c r="H13" s="56"/>
      <c r="I13" s="111"/>
      <c r="J13" s="33"/>
      <c r="K13" s="34"/>
    </row>
    <row r="14" spans="1:11" x14ac:dyDescent="0.2">
      <c r="A14" s="7" t="s">
        <v>1519</v>
      </c>
      <c r="B14" s="90">
        <v>45747</v>
      </c>
      <c r="C14" s="7"/>
      <c r="D14" s="9" t="s">
        <v>5553</v>
      </c>
      <c r="E14" s="91"/>
      <c r="F14" s="91">
        <f>SUM(E15:E25)</f>
        <v>63821.5</v>
      </c>
      <c r="G14" s="95">
        <f t="shared" ref="G14:G22" si="3">G15+F14-E14</f>
        <v>0</v>
      </c>
      <c r="H14" s="93"/>
      <c r="I14" s="94">
        <f t="shared" ref="I14:I22" si="4">-E14+F14</f>
        <v>63821.5</v>
      </c>
      <c r="J14" s="12">
        <f t="shared" ref="J14:J22" si="5">EOMONTH(B14,0)</f>
        <v>45747</v>
      </c>
      <c r="K14" s="13" t="s">
        <v>995</v>
      </c>
    </row>
    <row r="15" spans="1:11" x14ac:dyDescent="0.2">
      <c r="A15" s="7" t="s">
        <v>1519</v>
      </c>
      <c r="B15" s="90">
        <v>45744</v>
      </c>
      <c r="C15" s="7" t="s">
        <v>1036</v>
      </c>
      <c r="D15" s="9" t="s">
        <v>5516</v>
      </c>
      <c r="E15" s="91">
        <v>4000</v>
      </c>
      <c r="F15" s="91"/>
      <c r="G15" s="95">
        <f t="shared" si="3"/>
        <v>-63821.5</v>
      </c>
      <c r="H15" s="93"/>
      <c r="I15" s="94">
        <f t="shared" si="4"/>
        <v>-4000</v>
      </c>
      <c r="J15" s="12">
        <f t="shared" si="5"/>
        <v>45747</v>
      </c>
      <c r="K15" s="13" t="s">
        <v>12</v>
      </c>
    </row>
    <row r="16" spans="1:11" x14ac:dyDescent="0.2">
      <c r="A16" s="7" t="s">
        <v>1519</v>
      </c>
      <c r="B16" s="90">
        <v>45744</v>
      </c>
      <c r="C16" s="7" t="s">
        <v>5557</v>
      </c>
      <c r="D16" s="9" t="s">
        <v>5558</v>
      </c>
      <c r="E16" s="91">
        <v>1032</v>
      </c>
      <c r="F16" s="91"/>
      <c r="G16" s="95">
        <f t="shared" si="3"/>
        <v>-59821.5</v>
      </c>
      <c r="H16" s="93"/>
      <c r="I16" s="94">
        <f t="shared" si="4"/>
        <v>-1032</v>
      </c>
      <c r="J16" s="12">
        <f t="shared" si="5"/>
        <v>45747</v>
      </c>
      <c r="K16" s="13" t="s">
        <v>12</v>
      </c>
    </row>
    <row r="17" spans="1:11" x14ac:dyDescent="0.2">
      <c r="A17" s="7" t="s">
        <v>1519</v>
      </c>
      <c r="B17" s="90">
        <v>45737</v>
      </c>
      <c r="C17" s="7" t="s">
        <v>5559</v>
      </c>
      <c r="D17" s="9" t="s">
        <v>5562</v>
      </c>
      <c r="E17" s="91">
        <v>1250</v>
      </c>
      <c r="F17" s="91"/>
      <c r="G17" s="95">
        <f t="shared" si="3"/>
        <v>-58789.5</v>
      </c>
      <c r="H17" s="93"/>
      <c r="I17" s="94">
        <f t="shared" si="4"/>
        <v>-1250</v>
      </c>
      <c r="J17" s="12">
        <f t="shared" si="5"/>
        <v>45747</v>
      </c>
      <c r="K17" s="13" t="s">
        <v>12</v>
      </c>
    </row>
    <row r="18" spans="1:11" x14ac:dyDescent="0.2">
      <c r="A18" s="7" t="s">
        <v>1519</v>
      </c>
      <c r="B18" s="90">
        <v>45737</v>
      </c>
      <c r="C18" s="7" t="s">
        <v>29</v>
      </c>
      <c r="D18" s="9" t="s">
        <v>5563</v>
      </c>
      <c r="E18" s="91">
        <v>9000</v>
      </c>
      <c r="F18" s="91"/>
      <c r="G18" s="95">
        <f t="shared" si="3"/>
        <v>-57539.5</v>
      </c>
      <c r="H18" s="93"/>
      <c r="I18" s="94">
        <f t="shared" si="4"/>
        <v>-9000</v>
      </c>
      <c r="J18" s="12">
        <f t="shared" si="5"/>
        <v>45747</v>
      </c>
      <c r="K18" s="13" t="s">
        <v>12</v>
      </c>
    </row>
    <row r="19" spans="1:11" x14ac:dyDescent="0.2">
      <c r="A19" s="7" t="s">
        <v>1519</v>
      </c>
      <c r="B19" s="90">
        <v>45737</v>
      </c>
      <c r="C19" s="7" t="s">
        <v>1601</v>
      </c>
      <c r="D19" s="9" t="s">
        <v>5564</v>
      </c>
      <c r="E19" s="91">
        <v>3000</v>
      </c>
      <c r="F19" s="91"/>
      <c r="G19" s="95">
        <f t="shared" si="3"/>
        <v>-48539.5</v>
      </c>
      <c r="H19" s="93"/>
      <c r="I19" s="94">
        <f t="shared" si="4"/>
        <v>-3000</v>
      </c>
      <c r="J19" s="12">
        <f t="shared" si="5"/>
        <v>45747</v>
      </c>
      <c r="K19" s="13" t="s">
        <v>12</v>
      </c>
    </row>
    <row r="20" spans="1:11" x14ac:dyDescent="0.2">
      <c r="A20" s="7" t="s">
        <v>1519</v>
      </c>
      <c r="B20" s="90">
        <v>45737</v>
      </c>
      <c r="C20" s="7" t="s">
        <v>91</v>
      </c>
      <c r="D20" s="9" t="s">
        <v>5565</v>
      </c>
      <c r="E20" s="91">
        <v>975</v>
      </c>
      <c r="F20" s="91"/>
      <c r="G20" s="95">
        <f t="shared" si="3"/>
        <v>-45539.5</v>
      </c>
      <c r="H20" s="93"/>
      <c r="I20" s="94">
        <f t="shared" si="4"/>
        <v>-975</v>
      </c>
      <c r="J20" s="12">
        <f t="shared" si="5"/>
        <v>45747</v>
      </c>
      <c r="K20" s="13" t="s">
        <v>11</v>
      </c>
    </row>
    <row r="21" spans="1:11" x14ac:dyDescent="0.2">
      <c r="A21" s="7" t="s">
        <v>1519</v>
      </c>
      <c r="B21" s="90">
        <v>45737</v>
      </c>
      <c r="C21" s="7" t="s">
        <v>34</v>
      </c>
      <c r="D21" s="9" t="s">
        <v>5566</v>
      </c>
      <c r="E21" s="91">
        <v>21600</v>
      </c>
      <c r="F21" s="91"/>
      <c r="G21" s="95">
        <f t="shared" si="3"/>
        <v>-44564.5</v>
      </c>
      <c r="H21" s="93"/>
      <c r="I21" s="94">
        <f t="shared" si="4"/>
        <v>-21600</v>
      </c>
      <c r="J21" s="12">
        <f t="shared" si="5"/>
        <v>45747</v>
      </c>
      <c r="K21" s="13" t="s">
        <v>13</v>
      </c>
    </row>
    <row r="22" spans="1:11" x14ac:dyDescent="0.2">
      <c r="A22" s="7" t="s">
        <v>1519</v>
      </c>
      <c r="B22" s="90">
        <v>45730</v>
      </c>
      <c r="C22" s="7" t="s">
        <v>34</v>
      </c>
      <c r="D22" s="9" t="s">
        <v>5568</v>
      </c>
      <c r="E22" s="91">
        <v>21000</v>
      </c>
      <c r="F22" s="91"/>
      <c r="G22" s="95">
        <f t="shared" si="3"/>
        <v>-22964.5</v>
      </c>
      <c r="H22" s="93"/>
      <c r="I22" s="94">
        <f t="shared" si="4"/>
        <v>-21000</v>
      </c>
      <c r="J22" s="12">
        <f t="shared" si="5"/>
        <v>45747</v>
      </c>
      <c r="K22" s="13" t="s">
        <v>13</v>
      </c>
    </row>
    <row r="23" spans="1:11" x14ac:dyDescent="0.2">
      <c r="A23" s="7" t="s">
        <v>1519</v>
      </c>
      <c r="B23" s="90">
        <v>45727</v>
      </c>
      <c r="C23" s="7" t="s">
        <v>40</v>
      </c>
      <c r="D23" s="9" t="s">
        <v>41</v>
      </c>
      <c r="E23" s="91">
        <v>800</v>
      </c>
      <c r="F23" s="91">
        <v>0</v>
      </c>
      <c r="G23" s="95">
        <f t="shared" si="0"/>
        <v>-1964.5</v>
      </c>
      <c r="H23" s="93"/>
      <c r="I23" s="94">
        <f t="shared" si="1"/>
        <v>-800</v>
      </c>
      <c r="J23" s="12">
        <f t="shared" si="2"/>
        <v>45747</v>
      </c>
      <c r="K23" s="13" t="s">
        <v>12</v>
      </c>
    </row>
    <row r="24" spans="1:11" x14ac:dyDescent="0.2">
      <c r="A24" s="7" t="s">
        <v>1519</v>
      </c>
      <c r="B24" s="90">
        <v>45726</v>
      </c>
      <c r="C24" s="7" t="s">
        <v>37</v>
      </c>
      <c r="D24" s="9" t="s">
        <v>46</v>
      </c>
      <c r="E24" s="91">
        <v>324.5</v>
      </c>
      <c r="F24" s="91">
        <v>0</v>
      </c>
      <c r="G24" s="95">
        <f t="shared" si="0"/>
        <v>-1164.5</v>
      </c>
      <c r="H24" s="93"/>
      <c r="I24" s="94">
        <f t="shared" ref="I24:I36" si="6">-E24+F24</f>
        <v>-324.5</v>
      </c>
      <c r="J24" s="12">
        <f t="shared" ref="J24:J36" si="7">EOMONTH(B24,0)</f>
        <v>45747</v>
      </c>
      <c r="K24" s="13" t="s">
        <v>12</v>
      </c>
    </row>
    <row r="25" spans="1:11" x14ac:dyDescent="0.2">
      <c r="A25" s="7" t="s">
        <v>1519</v>
      </c>
      <c r="B25" s="90">
        <v>45723</v>
      </c>
      <c r="C25" s="7" t="s">
        <v>47</v>
      </c>
      <c r="D25" s="9" t="s">
        <v>48</v>
      </c>
      <c r="E25" s="91">
        <v>840</v>
      </c>
      <c r="F25" s="91">
        <v>0</v>
      </c>
      <c r="G25" s="95">
        <f t="shared" si="0"/>
        <v>-840</v>
      </c>
      <c r="H25" s="93"/>
      <c r="I25" s="94">
        <f t="shared" si="6"/>
        <v>-840</v>
      </c>
      <c r="J25" s="12">
        <f t="shared" si="7"/>
        <v>45747</v>
      </c>
      <c r="K25" s="13" t="s">
        <v>12</v>
      </c>
    </row>
    <row r="26" spans="1:11" x14ac:dyDescent="0.2">
      <c r="A26" s="7" t="s">
        <v>1519</v>
      </c>
      <c r="B26" s="90">
        <f>B27</f>
        <v>45716</v>
      </c>
      <c r="C26" s="7"/>
      <c r="D26" s="9" t="s">
        <v>5553</v>
      </c>
      <c r="E26" s="91"/>
      <c r="F26" s="91">
        <v>31843.84</v>
      </c>
      <c r="G26" s="95">
        <f t="shared" si="0"/>
        <v>0</v>
      </c>
      <c r="H26" s="93"/>
      <c r="I26" s="94">
        <f t="shared" si="6"/>
        <v>31843.84</v>
      </c>
      <c r="J26" s="12">
        <f t="shared" si="7"/>
        <v>45716</v>
      </c>
      <c r="K26" s="13" t="s">
        <v>995</v>
      </c>
    </row>
    <row r="27" spans="1:11" x14ac:dyDescent="0.2">
      <c r="A27" s="7" t="s">
        <v>1519</v>
      </c>
      <c r="B27" s="90">
        <v>45716</v>
      </c>
      <c r="C27" s="7" t="s">
        <v>54</v>
      </c>
      <c r="D27" s="9" t="s">
        <v>55</v>
      </c>
      <c r="E27" s="91">
        <v>22903.84</v>
      </c>
      <c r="F27" s="91">
        <v>0</v>
      </c>
      <c r="G27" s="95">
        <f t="shared" si="0"/>
        <v>-31843.84</v>
      </c>
      <c r="H27" s="93"/>
      <c r="I27" s="94">
        <f t="shared" si="6"/>
        <v>-22903.84</v>
      </c>
      <c r="J27" s="12">
        <f t="shared" si="7"/>
        <v>45716</v>
      </c>
      <c r="K27" s="13" t="s">
        <v>13</v>
      </c>
    </row>
    <row r="28" spans="1:11" x14ac:dyDescent="0.2">
      <c r="A28" s="7" t="s">
        <v>1519</v>
      </c>
      <c r="B28" s="90">
        <v>45702</v>
      </c>
      <c r="C28" s="7" t="s">
        <v>57</v>
      </c>
      <c r="D28" s="9" t="s">
        <v>58</v>
      </c>
      <c r="E28" s="91">
        <v>2940</v>
      </c>
      <c r="F28" s="91">
        <v>0</v>
      </c>
      <c r="G28" s="95">
        <f t="shared" si="0"/>
        <v>-8940</v>
      </c>
      <c r="H28" s="93"/>
      <c r="I28" s="94">
        <f t="shared" si="6"/>
        <v>-2940</v>
      </c>
      <c r="J28" s="12">
        <f t="shared" si="7"/>
        <v>45716</v>
      </c>
      <c r="K28" s="13" t="s">
        <v>12</v>
      </c>
    </row>
    <row r="29" spans="1:11" x14ac:dyDescent="0.2">
      <c r="A29" s="7" t="s">
        <v>1519</v>
      </c>
      <c r="B29" s="90">
        <v>45702</v>
      </c>
      <c r="C29" s="7" t="s">
        <v>29</v>
      </c>
      <c r="D29" s="9" t="s">
        <v>59</v>
      </c>
      <c r="E29" s="91">
        <v>6000</v>
      </c>
      <c r="F29" s="91">
        <v>0</v>
      </c>
      <c r="G29" s="95">
        <f t="shared" si="0"/>
        <v>-6000</v>
      </c>
      <c r="H29" s="93"/>
      <c r="I29" s="94">
        <f t="shared" si="6"/>
        <v>-6000</v>
      </c>
      <c r="J29" s="12">
        <f t="shared" si="7"/>
        <v>45716</v>
      </c>
      <c r="K29" s="13" t="s">
        <v>12</v>
      </c>
    </row>
    <row r="30" spans="1:11" x14ac:dyDescent="0.2">
      <c r="A30" s="7" t="s">
        <v>1519</v>
      </c>
      <c r="B30" s="90">
        <f>B31</f>
        <v>45677</v>
      </c>
      <c r="C30" s="7"/>
      <c r="D30" s="9" t="s">
        <v>5553</v>
      </c>
      <c r="E30" s="91"/>
      <c r="F30" s="91">
        <v>1850000</v>
      </c>
      <c r="G30" s="95">
        <f t="shared" si="0"/>
        <v>0</v>
      </c>
      <c r="H30" s="93"/>
      <c r="I30" s="94">
        <f t="shared" si="6"/>
        <v>1850000</v>
      </c>
      <c r="J30" s="12">
        <f t="shared" si="7"/>
        <v>45688</v>
      </c>
      <c r="K30" s="13" t="s">
        <v>995</v>
      </c>
    </row>
    <row r="31" spans="1:11" x14ac:dyDescent="0.2">
      <c r="A31" s="7" t="s">
        <v>1519</v>
      </c>
      <c r="B31" s="90">
        <v>45677</v>
      </c>
      <c r="C31" s="7" t="s">
        <v>54</v>
      </c>
      <c r="D31" s="9" t="s">
        <v>71</v>
      </c>
      <c r="E31" s="91">
        <v>850000</v>
      </c>
      <c r="F31" s="91">
        <v>0</v>
      </c>
      <c r="G31" s="95">
        <f t="shared" si="0"/>
        <v>-1850000</v>
      </c>
      <c r="H31" s="93"/>
      <c r="I31" s="94">
        <f t="shared" si="6"/>
        <v>-850000</v>
      </c>
      <c r="J31" s="12">
        <f t="shared" si="7"/>
        <v>45688</v>
      </c>
      <c r="K31" s="13" t="s">
        <v>5</v>
      </c>
    </row>
    <row r="32" spans="1:11" x14ac:dyDescent="0.2">
      <c r="A32" s="7" t="s">
        <v>1519</v>
      </c>
      <c r="B32" s="90">
        <v>45677</v>
      </c>
      <c r="C32" s="7" t="s">
        <v>54</v>
      </c>
      <c r="D32" s="9" t="s">
        <v>72</v>
      </c>
      <c r="E32" s="91">
        <v>1000000</v>
      </c>
      <c r="F32" s="91">
        <v>0</v>
      </c>
      <c r="G32" s="95">
        <f t="shared" si="0"/>
        <v>-1000000</v>
      </c>
      <c r="H32" s="93"/>
      <c r="I32" s="94">
        <f t="shared" si="6"/>
        <v>-1000000</v>
      </c>
      <c r="J32" s="12">
        <f t="shared" si="7"/>
        <v>45688</v>
      </c>
      <c r="K32" s="13" t="s">
        <v>5</v>
      </c>
    </row>
    <row r="33" spans="1:11" x14ac:dyDescent="0.2">
      <c r="A33" s="7" t="s">
        <v>1519</v>
      </c>
      <c r="B33" s="90">
        <f>B34</f>
        <v>45593</v>
      </c>
      <c r="C33" s="7"/>
      <c r="D33" s="9" t="s">
        <v>5553</v>
      </c>
      <c r="E33" s="91"/>
      <c r="F33" s="91">
        <v>3600</v>
      </c>
      <c r="G33" s="95">
        <f t="shared" si="0"/>
        <v>0</v>
      </c>
      <c r="H33" s="93"/>
      <c r="I33" s="94">
        <f t="shared" si="6"/>
        <v>3600</v>
      </c>
      <c r="J33" s="12">
        <f t="shared" si="7"/>
        <v>45596</v>
      </c>
      <c r="K33" s="13" t="s">
        <v>995</v>
      </c>
    </row>
    <row r="34" spans="1:11" x14ac:dyDescent="0.2">
      <c r="A34" s="7" t="s">
        <v>1519</v>
      </c>
      <c r="B34" s="90">
        <v>45593</v>
      </c>
      <c r="C34" s="7" t="s">
        <v>29</v>
      </c>
      <c r="D34" s="9" t="s">
        <v>138</v>
      </c>
      <c r="E34" s="91">
        <v>3600</v>
      </c>
      <c r="F34" s="91">
        <v>0</v>
      </c>
      <c r="G34" s="95">
        <f t="shared" si="0"/>
        <v>-3600</v>
      </c>
      <c r="H34" s="93"/>
      <c r="I34" s="94">
        <f t="shared" si="6"/>
        <v>-3600</v>
      </c>
      <c r="J34" s="12">
        <f t="shared" si="7"/>
        <v>45596</v>
      </c>
      <c r="K34" s="13" t="s">
        <v>12</v>
      </c>
    </row>
    <row r="35" spans="1:11" x14ac:dyDescent="0.2">
      <c r="A35" s="7"/>
      <c r="B35" s="96"/>
      <c r="C35" s="7"/>
      <c r="D35" s="9"/>
      <c r="E35" s="91"/>
      <c r="F35" s="91"/>
      <c r="G35" s="95"/>
      <c r="H35" s="93"/>
      <c r="I35" s="94">
        <f t="shared" si="6"/>
        <v>0</v>
      </c>
      <c r="J35" s="12">
        <f t="shared" si="7"/>
        <v>31</v>
      </c>
      <c r="K35" s="13"/>
    </row>
    <row r="36" spans="1:11" x14ac:dyDescent="0.2">
      <c r="A36" s="7"/>
      <c r="B36" s="96"/>
      <c r="C36" s="7"/>
      <c r="D36" s="9"/>
      <c r="E36" s="91"/>
      <c r="F36" s="91"/>
      <c r="G36" s="95"/>
      <c r="H36" s="93"/>
      <c r="I36" s="94">
        <f t="shared" si="6"/>
        <v>0</v>
      </c>
      <c r="J36" s="12">
        <f t="shared" si="7"/>
        <v>31</v>
      </c>
      <c r="K36" s="13" t="s">
        <v>14</v>
      </c>
    </row>
    <row r="37" spans="1:11" x14ac:dyDescent="0.2">
      <c r="A37" s="7"/>
      <c r="B37" s="96"/>
      <c r="C37" s="7"/>
      <c r="D37" s="9"/>
      <c r="E37" s="91"/>
      <c r="F37" s="91"/>
      <c r="G37" s="95"/>
      <c r="H37" s="93"/>
      <c r="I37" s="94">
        <f t="shared" si="1"/>
        <v>0</v>
      </c>
      <c r="J37" s="12">
        <f t="shared" si="2"/>
        <v>31</v>
      </c>
      <c r="K37" s="13"/>
    </row>
    <row r="38" spans="1:11" x14ac:dyDescent="0.2">
      <c r="A38" s="7"/>
      <c r="B38" s="96"/>
      <c r="C38" s="7"/>
      <c r="D38" s="9"/>
      <c r="E38" s="91"/>
      <c r="F38" s="91"/>
      <c r="G38" s="95"/>
      <c r="H38" s="93"/>
      <c r="I38" s="94">
        <f t="shared" si="1"/>
        <v>0</v>
      </c>
      <c r="J38" s="12">
        <f t="shared" si="2"/>
        <v>31</v>
      </c>
      <c r="K38" s="13"/>
    </row>
    <row r="39" spans="1:11" x14ac:dyDescent="0.2">
      <c r="A39" s="7"/>
      <c r="B39" s="96"/>
      <c r="C39" s="7"/>
      <c r="D39" s="9"/>
      <c r="E39" s="91"/>
      <c r="F39" s="91"/>
      <c r="G39" s="95"/>
      <c r="H39" s="93"/>
      <c r="I39" s="94">
        <f t="shared" si="1"/>
        <v>0</v>
      </c>
      <c r="J39" s="12">
        <f t="shared" si="2"/>
        <v>31</v>
      </c>
      <c r="K39" s="13"/>
    </row>
    <row r="40" spans="1:11" x14ac:dyDescent="0.2">
      <c r="A40" s="7"/>
      <c r="B40" s="90"/>
      <c r="C40" s="7"/>
      <c r="D40" s="9"/>
      <c r="E40" s="91"/>
      <c r="F40" s="91"/>
      <c r="G40" s="95"/>
      <c r="H40" s="93"/>
      <c r="I40" s="94">
        <f t="shared" si="1"/>
        <v>0</v>
      </c>
      <c r="J40" s="12">
        <f t="shared" si="2"/>
        <v>31</v>
      </c>
      <c r="K40" s="13"/>
    </row>
    <row r="41" spans="1:11" x14ac:dyDescent="0.2">
      <c r="A41" s="7"/>
      <c r="B41" s="90"/>
      <c r="C41" s="7"/>
      <c r="D41" s="9"/>
      <c r="E41" s="91"/>
      <c r="F41" s="91"/>
      <c r="G41" s="95"/>
      <c r="H41" s="93"/>
      <c r="I41" s="94">
        <f t="shared" si="1"/>
        <v>0</v>
      </c>
      <c r="J41" s="12">
        <f t="shared" si="2"/>
        <v>31</v>
      </c>
      <c r="K41" s="13"/>
    </row>
    <row r="42" spans="1:11" x14ac:dyDescent="0.2">
      <c r="A42" s="7"/>
      <c r="B42" s="90"/>
      <c r="C42" s="7"/>
      <c r="D42" s="9"/>
      <c r="E42" s="91"/>
      <c r="F42" s="91"/>
      <c r="G42" s="95"/>
      <c r="H42" s="93"/>
      <c r="I42" s="94">
        <f t="shared" si="1"/>
        <v>0</v>
      </c>
      <c r="J42" s="12">
        <f t="shared" si="2"/>
        <v>31</v>
      </c>
      <c r="K42" s="13"/>
    </row>
    <row r="43" spans="1:11" x14ac:dyDescent="0.2">
      <c r="A43" s="7"/>
      <c r="B43" s="90"/>
      <c r="C43" s="7"/>
      <c r="D43" s="9"/>
      <c r="E43" s="91"/>
      <c r="F43" s="91"/>
      <c r="G43" s="95"/>
      <c r="H43" s="93"/>
      <c r="I43" s="94">
        <f t="shared" si="1"/>
        <v>0</v>
      </c>
      <c r="J43" s="12">
        <f t="shared" si="2"/>
        <v>31</v>
      </c>
      <c r="K43" s="13"/>
    </row>
    <row r="44" spans="1:11" x14ac:dyDescent="0.2">
      <c r="A44" s="7"/>
      <c r="B44" s="90"/>
      <c r="C44" s="7"/>
      <c r="D44" s="9"/>
      <c r="E44" s="91"/>
      <c r="F44" s="91"/>
      <c r="G44" s="95"/>
      <c r="H44" s="93"/>
      <c r="I44" s="94">
        <f t="shared" si="1"/>
        <v>0</v>
      </c>
      <c r="J44" s="12">
        <f t="shared" si="2"/>
        <v>31</v>
      </c>
      <c r="K44" s="13"/>
    </row>
    <row r="45" spans="1:11" x14ac:dyDescent="0.2">
      <c r="A45" s="7"/>
      <c r="B45" s="90"/>
      <c r="C45" s="7"/>
      <c r="D45" s="9"/>
      <c r="E45" s="91"/>
      <c r="F45" s="91"/>
      <c r="G45" s="95"/>
      <c r="H45" s="93"/>
      <c r="I45" s="94">
        <f t="shared" si="1"/>
        <v>0</v>
      </c>
      <c r="J45" s="12">
        <f t="shared" si="2"/>
        <v>31</v>
      </c>
      <c r="K45" s="13"/>
    </row>
    <row r="46" spans="1:11" x14ac:dyDescent="0.2">
      <c r="A46" s="7"/>
      <c r="B46" s="90"/>
      <c r="C46" s="7"/>
      <c r="D46" s="9"/>
      <c r="E46" s="91"/>
      <c r="F46" s="91"/>
      <c r="G46" s="95"/>
      <c r="H46" s="93"/>
      <c r="I46" s="94">
        <f t="shared" si="1"/>
        <v>0</v>
      </c>
      <c r="J46" s="12">
        <f t="shared" si="2"/>
        <v>31</v>
      </c>
      <c r="K46" s="13"/>
    </row>
    <row r="47" spans="1:11" x14ac:dyDescent="0.2">
      <c r="A47" s="7"/>
      <c r="B47" s="90"/>
      <c r="C47" s="7"/>
      <c r="D47" s="9"/>
      <c r="E47" s="91"/>
      <c r="F47" s="91"/>
      <c r="G47" s="95"/>
      <c r="H47" s="93"/>
      <c r="I47" s="94">
        <f t="shared" si="1"/>
        <v>0</v>
      </c>
      <c r="J47" s="12">
        <f t="shared" si="2"/>
        <v>31</v>
      </c>
      <c r="K47" s="13"/>
    </row>
    <row r="48" spans="1:11" x14ac:dyDescent="0.2">
      <c r="A48" s="7"/>
      <c r="B48" s="90"/>
      <c r="C48" s="7"/>
      <c r="D48" s="9"/>
      <c r="E48" s="91"/>
      <c r="F48" s="91"/>
      <c r="G48" s="95"/>
      <c r="H48" s="93"/>
      <c r="I48" s="94">
        <f t="shared" si="1"/>
        <v>0</v>
      </c>
      <c r="J48" s="12">
        <f t="shared" si="2"/>
        <v>31</v>
      </c>
      <c r="K48" s="13"/>
    </row>
    <row r="49" spans="1:11" x14ac:dyDescent="0.2">
      <c r="A49" s="7"/>
      <c r="B49" s="90"/>
      <c r="C49" s="7"/>
      <c r="D49" s="9"/>
      <c r="E49" s="91"/>
      <c r="F49" s="91"/>
      <c r="G49" s="95"/>
      <c r="H49" s="93"/>
      <c r="I49" s="94">
        <f t="shared" si="1"/>
        <v>0</v>
      </c>
      <c r="J49" s="12">
        <f t="shared" si="2"/>
        <v>31</v>
      </c>
      <c r="K49" s="13"/>
    </row>
    <row r="50" spans="1:11" x14ac:dyDescent="0.2">
      <c r="A50" s="7"/>
      <c r="B50" s="90"/>
      <c r="C50" s="7"/>
      <c r="D50" s="9"/>
      <c r="E50" s="91"/>
      <c r="F50" s="91"/>
      <c r="G50" s="95"/>
      <c r="H50" s="93"/>
      <c r="I50" s="94">
        <f t="shared" si="1"/>
        <v>0</v>
      </c>
      <c r="J50" s="12">
        <f t="shared" si="2"/>
        <v>31</v>
      </c>
      <c r="K50" s="13"/>
    </row>
    <row r="51" spans="1:11" x14ac:dyDescent="0.2">
      <c r="A51" s="7"/>
      <c r="B51" s="90"/>
      <c r="C51" s="7"/>
      <c r="D51" s="9"/>
      <c r="E51" s="91"/>
      <c r="F51" s="91"/>
      <c r="G51" s="95"/>
      <c r="H51" s="93"/>
      <c r="I51" s="94">
        <f t="shared" si="1"/>
        <v>0</v>
      </c>
      <c r="J51" s="12">
        <f t="shared" si="2"/>
        <v>31</v>
      </c>
      <c r="K51" s="13"/>
    </row>
    <row r="52" spans="1:11" x14ac:dyDescent="0.2">
      <c r="A52" s="7"/>
      <c r="B52" s="90"/>
      <c r="C52" s="7"/>
      <c r="D52" s="9"/>
      <c r="E52" s="91"/>
      <c r="F52" s="91"/>
      <c r="G52" s="95"/>
      <c r="H52" s="93"/>
      <c r="I52" s="94">
        <f t="shared" si="1"/>
        <v>0</v>
      </c>
      <c r="J52" s="12">
        <f t="shared" si="2"/>
        <v>31</v>
      </c>
      <c r="K52" s="13"/>
    </row>
    <row r="53" spans="1:11" x14ac:dyDescent="0.2">
      <c r="A53" s="7"/>
      <c r="B53" s="90"/>
      <c r="C53" s="7"/>
      <c r="D53" s="9"/>
      <c r="E53" s="91"/>
      <c r="F53" s="91"/>
      <c r="G53" s="95"/>
      <c r="H53" s="93"/>
      <c r="I53" s="94">
        <f t="shared" si="1"/>
        <v>0</v>
      </c>
      <c r="J53" s="12">
        <f t="shared" si="2"/>
        <v>31</v>
      </c>
      <c r="K53" s="13"/>
    </row>
    <row r="54" spans="1:11" x14ac:dyDescent="0.2">
      <c r="A54" s="7"/>
      <c r="B54" s="90"/>
      <c r="C54" s="7"/>
      <c r="D54" s="9"/>
      <c r="E54" s="91"/>
      <c r="F54" s="91"/>
      <c r="G54" s="92"/>
      <c r="H54" s="93"/>
      <c r="I54" s="94">
        <f t="shared" si="1"/>
        <v>0</v>
      </c>
      <c r="J54" s="12">
        <f t="shared" si="2"/>
        <v>31</v>
      </c>
      <c r="K54" s="13"/>
    </row>
    <row r="55" spans="1:11" x14ac:dyDescent="0.2">
      <c r="A55" s="7"/>
      <c r="B55" s="90"/>
      <c r="C55" s="7"/>
      <c r="D55" s="9"/>
      <c r="E55" s="91"/>
      <c r="F55" s="91"/>
      <c r="G55" s="92"/>
      <c r="H55" s="93"/>
      <c r="I55" s="94">
        <f t="shared" si="1"/>
        <v>0</v>
      </c>
      <c r="J55" s="12">
        <f t="shared" si="2"/>
        <v>31</v>
      </c>
      <c r="K55" s="13"/>
    </row>
    <row r="56" spans="1:11" x14ac:dyDescent="0.2">
      <c r="A56" s="7"/>
      <c r="B56" s="90"/>
      <c r="C56" s="7"/>
      <c r="D56" s="9"/>
      <c r="E56" s="91"/>
      <c r="F56" s="91"/>
      <c r="G56" s="92"/>
      <c r="H56" s="93"/>
      <c r="I56" s="94">
        <f t="shared" si="1"/>
        <v>0</v>
      </c>
      <c r="J56" s="12">
        <f t="shared" si="2"/>
        <v>31</v>
      </c>
      <c r="K56" s="13"/>
    </row>
    <row r="57" spans="1:11" x14ac:dyDescent="0.2">
      <c r="A57" s="7"/>
      <c r="B57" s="90"/>
      <c r="C57" s="7"/>
      <c r="D57" s="9"/>
      <c r="E57" s="91"/>
      <c r="F57" s="91"/>
      <c r="G57" s="92"/>
      <c r="H57" s="93"/>
      <c r="I57" s="94">
        <f t="shared" si="1"/>
        <v>0</v>
      </c>
      <c r="J57" s="12">
        <f t="shared" si="2"/>
        <v>31</v>
      </c>
      <c r="K57" s="13"/>
    </row>
    <row r="58" spans="1:11" x14ac:dyDescent="0.2">
      <c r="A58" s="7"/>
      <c r="B58" s="90"/>
      <c r="C58" s="7"/>
      <c r="D58" s="9"/>
      <c r="E58" s="91"/>
      <c r="F58" s="91"/>
      <c r="G58" s="92"/>
      <c r="H58" s="93"/>
      <c r="I58" s="94">
        <f t="shared" si="1"/>
        <v>0</v>
      </c>
      <c r="J58" s="12">
        <f t="shared" si="2"/>
        <v>31</v>
      </c>
      <c r="K58" s="13"/>
    </row>
    <row r="59" spans="1:11" x14ac:dyDescent="0.2">
      <c r="A59" s="7"/>
      <c r="B59" s="90"/>
      <c r="C59" s="7"/>
      <c r="D59" s="9"/>
      <c r="E59" s="91"/>
      <c r="F59" s="91"/>
      <c r="G59" s="92"/>
      <c r="H59" s="93"/>
      <c r="I59" s="94"/>
      <c r="J59" s="12"/>
      <c r="K59" s="13"/>
    </row>
    <row r="60" spans="1:11" x14ac:dyDescent="0.2">
      <c r="A60" s="7"/>
      <c r="B60" s="90"/>
      <c r="C60" s="7"/>
      <c r="D60" s="9"/>
      <c r="E60" s="91"/>
      <c r="F60" s="91"/>
      <c r="G60" s="92"/>
      <c r="H60" s="93"/>
      <c r="I60" s="94"/>
      <c r="J60" s="12"/>
      <c r="K60" s="13"/>
    </row>
    <row r="61" spans="1:11" x14ac:dyDescent="0.2">
      <c r="A61" s="7"/>
      <c r="B61" s="90"/>
      <c r="C61" s="7"/>
      <c r="D61" s="9"/>
      <c r="E61" s="91"/>
      <c r="F61" s="91"/>
      <c r="G61" s="95">
        <f t="shared" ref="G61:G124" si="8">G62+F61-E61</f>
        <v>0</v>
      </c>
      <c r="H61" s="93"/>
      <c r="I61" s="94">
        <f t="shared" ref="I61:I124" si="9">-E61+F61</f>
        <v>0</v>
      </c>
      <c r="J61" s="12">
        <f t="shared" ref="J61:J124" si="10">EOMONTH(B61,0)</f>
        <v>31</v>
      </c>
      <c r="K61" s="13"/>
    </row>
    <row r="62" spans="1:11" x14ac:dyDescent="0.2">
      <c r="A62" s="7"/>
      <c r="B62" s="90"/>
      <c r="C62" s="7"/>
      <c r="D62" s="9"/>
      <c r="E62" s="91"/>
      <c r="F62" s="91"/>
      <c r="G62" s="95">
        <f t="shared" si="8"/>
        <v>0</v>
      </c>
      <c r="H62" s="93"/>
      <c r="I62" s="94">
        <f t="shared" si="9"/>
        <v>0</v>
      </c>
      <c r="J62" s="12">
        <f t="shared" si="10"/>
        <v>31</v>
      </c>
      <c r="K62" s="13"/>
    </row>
    <row r="63" spans="1:11" x14ac:dyDescent="0.2">
      <c r="A63" s="7"/>
      <c r="B63" s="90"/>
      <c r="C63" s="7"/>
      <c r="D63" s="9"/>
      <c r="E63" s="91"/>
      <c r="F63" s="91"/>
      <c r="G63" s="95">
        <f t="shared" si="8"/>
        <v>0</v>
      </c>
      <c r="H63" s="93"/>
      <c r="I63" s="94">
        <f t="shared" si="9"/>
        <v>0</v>
      </c>
      <c r="J63" s="12">
        <f t="shared" si="10"/>
        <v>31</v>
      </c>
      <c r="K63" s="13"/>
    </row>
    <row r="64" spans="1:11" x14ac:dyDescent="0.2">
      <c r="A64" s="7"/>
      <c r="B64" s="90"/>
      <c r="C64" s="7"/>
      <c r="D64" s="9"/>
      <c r="E64" s="91"/>
      <c r="F64" s="91"/>
      <c r="G64" s="95">
        <f t="shared" si="8"/>
        <v>0</v>
      </c>
      <c r="H64" s="93"/>
      <c r="I64" s="94">
        <f t="shared" si="9"/>
        <v>0</v>
      </c>
      <c r="J64" s="12">
        <f t="shared" si="10"/>
        <v>31</v>
      </c>
      <c r="K64" s="13"/>
    </row>
    <row r="65" spans="1:11" x14ac:dyDescent="0.2">
      <c r="A65" s="7"/>
      <c r="B65" s="90"/>
      <c r="C65" s="7"/>
      <c r="D65" s="9"/>
      <c r="E65" s="91"/>
      <c r="F65" s="91"/>
      <c r="G65" s="95">
        <f t="shared" si="8"/>
        <v>0</v>
      </c>
      <c r="H65" s="93"/>
      <c r="I65" s="94">
        <f t="shared" si="9"/>
        <v>0</v>
      </c>
      <c r="J65" s="12">
        <f t="shared" si="10"/>
        <v>31</v>
      </c>
      <c r="K65" s="13"/>
    </row>
    <row r="66" spans="1:11" x14ac:dyDescent="0.2">
      <c r="A66" s="7"/>
      <c r="B66" s="90"/>
      <c r="C66" s="7"/>
      <c r="D66" s="9"/>
      <c r="E66" s="91"/>
      <c r="F66" s="91"/>
      <c r="G66" s="95">
        <f t="shared" si="8"/>
        <v>0</v>
      </c>
      <c r="H66" s="93"/>
      <c r="I66" s="94">
        <f t="shared" si="9"/>
        <v>0</v>
      </c>
      <c r="J66" s="12">
        <f t="shared" si="10"/>
        <v>31</v>
      </c>
      <c r="K66" s="13"/>
    </row>
    <row r="67" spans="1:11" x14ac:dyDescent="0.2">
      <c r="A67" s="7"/>
      <c r="B67" s="90"/>
      <c r="C67" s="7"/>
      <c r="D67" s="9"/>
      <c r="E67" s="91"/>
      <c r="F67" s="91"/>
      <c r="G67" s="95">
        <f t="shared" si="8"/>
        <v>0</v>
      </c>
      <c r="H67" s="93"/>
      <c r="I67" s="94">
        <f t="shared" si="9"/>
        <v>0</v>
      </c>
      <c r="J67" s="12">
        <f t="shared" si="10"/>
        <v>31</v>
      </c>
      <c r="K67" s="13"/>
    </row>
    <row r="68" spans="1:11" x14ac:dyDescent="0.2">
      <c r="A68" s="7"/>
      <c r="B68" s="90"/>
      <c r="C68" s="7"/>
      <c r="D68" s="9"/>
      <c r="E68" s="91"/>
      <c r="F68" s="91"/>
      <c r="G68" s="95">
        <f t="shared" si="8"/>
        <v>0</v>
      </c>
      <c r="H68" s="93"/>
      <c r="I68" s="94">
        <f t="shared" si="9"/>
        <v>0</v>
      </c>
      <c r="J68" s="12">
        <f t="shared" si="10"/>
        <v>31</v>
      </c>
      <c r="K68" s="13"/>
    </row>
    <row r="69" spans="1:11" x14ac:dyDescent="0.2">
      <c r="A69" s="7"/>
      <c r="B69" s="90"/>
      <c r="C69" s="7"/>
      <c r="D69" s="9"/>
      <c r="E69" s="91"/>
      <c r="F69" s="91"/>
      <c r="G69" s="95">
        <f t="shared" si="8"/>
        <v>0</v>
      </c>
      <c r="H69" s="93"/>
      <c r="I69" s="94">
        <f t="shared" si="9"/>
        <v>0</v>
      </c>
      <c r="J69" s="12">
        <f t="shared" si="10"/>
        <v>31</v>
      </c>
      <c r="K69" s="13"/>
    </row>
    <row r="70" spans="1:11" x14ac:dyDescent="0.2">
      <c r="A70" s="7"/>
      <c r="B70" s="90"/>
      <c r="C70" s="7"/>
      <c r="D70" s="9"/>
      <c r="E70" s="91"/>
      <c r="F70" s="91"/>
      <c r="G70" s="95">
        <f t="shared" si="8"/>
        <v>0</v>
      </c>
      <c r="H70" s="93"/>
      <c r="I70" s="94">
        <f t="shared" si="9"/>
        <v>0</v>
      </c>
      <c r="J70" s="12">
        <f t="shared" si="10"/>
        <v>31</v>
      </c>
      <c r="K70" s="13"/>
    </row>
    <row r="71" spans="1:11" x14ac:dyDescent="0.2">
      <c r="A71" s="7"/>
      <c r="B71" s="90"/>
      <c r="C71" s="7"/>
      <c r="D71" s="9"/>
      <c r="E71" s="91"/>
      <c r="F71" s="91"/>
      <c r="G71" s="95">
        <f t="shared" si="8"/>
        <v>0</v>
      </c>
      <c r="H71" s="93"/>
      <c r="I71" s="94">
        <f t="shared" si="9"/>
        <v>0</v>
      </c>
      <c r="J71" s="12">
        <f t="shared" si="10"/>
        <v>31</v>
      </c>
      <c r="K71" s="13"/>
    </row>
    <row r="72" spans="1:11" x14ac:dyDescent="0.2">
      <c r="A72" s="7"/>
      <c r="B72" s="90"/>
      <c r="C72" s="7"/>
      <c r="D72" s="9"/>
      <c r="E72" s="91"/>
      <c r="F72" s="91"/>
      <c r="G72" s="95">
        <f t="shared" si="8"/>
        <v>0</v>
      </c>
      <c r="H72" s="93"/>
      <c r="I72" s="94">
        <f t="shared" si="9"/>
        <v>0</v>
      </c>
      <c r="J72" s="12">
        <f t="shared" si="10"/>
        <v>31</v>
      </c>
      <c r="K72" s="13"/>
    </row>
    <row r="73" spans="1:11" x14ac:dyDescent="0.2">
      <c r="A73" s="7"/>
      <c r="B73" s="90"/>
      <c r="C73" s="7"/>
      <c r="D73" s="9"/>
      <c r="E73" s="97"/>
      <c r="F73"/>
      <c r="G73" s="95">
        <f t="shared" si="8"/>
        <v>0</v>
      </c>
      <c r="H73" s="93"/>
      <c r="I73" s="94">
        <f t="shared" si="9"/>
        <v>0</v>
      </c>
      <c r="J73" s="12">
        <f t="shared" si="10"/>
        <v>31</v>
      </c>
      <c r="K73" s="13"/>
    </row>
    <row r="74" spans="1:11" x14ac:dyDescent="0.2">
      <c r="A74" s="7"/>
      <c r="B74" s="90"/>
      <c r="C74" s="7"/>
      <c r="D74" s="9"/>
      <c r="E74" s="97"/>
      <c r="F74"/>
      <c r="G74" s="95">
        <f t="shared" si="8"/>
        <v>0</v>
      </c>
      <c r="H74" s="93"/>
      <c r="I74" s="94">
        <f t="shared" si="9"/>
        <v>0</v>
      </c>
      <c r="J74" s="12">
        <f t="shared" si="10"/>
        <v>31</v>
      </c>
      <c r="K74" s="13"/>
    </row>
    <row r="75" spans="1:11" x14ac:dyDescent="0.2">
      <c r="A75" s="7"/>
      <c r="B75" s="90"/>
      <c r="C75" s="7"/>
      <c r="D75" s="9"/>
      <c r="E75"/>
      <c r="F75" s="97"/>
      <c r="G75" s="95">
        <f t="shared" si="8"/>
        <v>0</v>
      </c>
      <c r="H75" s="93"/>
      <c r="I75" s="94">
        <f t="shared" si="9"/>
        <v>0</v>
      </c>
      <c r="J75" s="12">
        <f t="shared" si="10"/>
        <v>31</v>
      </c>
      <c r="K75" s="13"/>
    </row>
    <row r="76" spans="1:11" x14ac:dyDescent="0.2">
      <c r="A76" s="7"/>
      <c r="B76" s="90"/>
      <c r="C76" s="7"/>
      <c r="D76" s="9"/>
      <c r="E76" s="91"/>
      <c r="F76" s="91"/>
      <c r="G76" s="95">
        <f t="shared" si="8"/>
        <v>0</v>
      </c>
      <c r="H76" s="93"/>
      <c r="I76" s="94">
        <f t="shared" si="9"/>
        <v>0</v>
      </c>
      <c r="J76" s="12">
        <f t="shared" si="10"/>
        <v>31</v>
      </c>
      <c r="K76" s="13"/>
    </row>
    <row r="77" spans="1:11" x14ac:dyDescent="0.2">
      <c r="A77" s="7"/>
      <c r="B77" s="90"/>
      <c r="C77" s="7"/>
      <c r="D77" s="9"/>
      <c r="E77" s="91"/>
      <c r="F77" s="91"/>
      <c r="G77" s="95">
        <f t="shared" si="8"/>
        <v>0</v>
      </c>
      <c r="H77" s="93"/>
      <c r="I77" s="94">
        <f t="shared" si="9"/>
        <v>0</v>
      </c>
      <c r="J77" s="12">
        <f t="shared" si="10"/>
        <v>31</v>
      </c>
      <c r="K77" s="13"/>
    </row>
    <row r="78" spans="1:11" x14ac:dyDescent="0.2">
      <c r="A78" s="7"/>
      <c r="B78" s="90"/>
      <c r="C78" s="7"/>
      <c r="D78" s="9"/>
      <c r="E78" s="91"/>
      <c r="F78" s="91"/>
      <c r="G78" s="95">
        <f t="shared" si="8"/>
        <v>0</v>
      </c>
      <c r="H78" s="93"/>
      <c r="I78" s="94">
        <f t="shared" si="9"/>
        <v>0</v>
      </c>
      <c r="J78" s="12">
        <f t="shared" si="10"/>
        <v>31</v>
      </c>
      <c r="K78" s="13"/>
    </row>
    <row r="79" spans="1:11" x14ac:dyDescent="0.2">
      <c r="A79" s="7"/>
      <c r="B79" s="90"/>
      <c r="C79" s="7"/>
      <c r="D79" s="9"/>
      <c r="E79" s="91"/>
      <c r="F79" s="91"/>
      <c r="G79" s="95">
        <f t="shared" si="8"/>
        <v>0</v>
      </c>
      <c r="H79" s="93"/>
      <c r="I79" s="94">
        <f t="shared" si="9"/>
        <v>0</v>
      </c>
      <c r="J79" s="12">
        <f t="shared" si="10"/>
        <v>31</v>
      </c>
      <c r="K79" s="13"/>
    </row>
    <row r="80" spans="1:11" x14ac:dyDescent="0.2">
      <c r="A80" s="7"/>
      <c r="B80" s="90"/>
      <c r="C80" s="7"/>
      <c r="D80" s="9"/>
      <c r="E80" s="91"/>
      <c r="F80" s="91"/>
      <c r="G80" s="95">
        <f t="shared" si="8"/>
        <v>0</v>
      </c>
      <c r="H80" s="93"/>
      <c r="I80" s="94">
        <f t="shared" si="9"/>
        <v>0</v>
      </c>
      <c r="J80" s="12">
        <f t="shared" si="10"/>
        <v>31</v>
      </c>
      <c r="K80" s="13"/>
    </row>
    <row r="81" spans="1:11" x14ac:dyDescent="0.2">
      <c r="A81" s="7"/>
      <c r="B81" s="90"/>
      <c r="C81" s="7"/>
      <c r="D81" s="9"/>
      <c r="E81" s="91"/>
      <c r="F81" s="91"/>
      <c r="G81" s="95">
        <f t="shared" si="8"/>
        <v>0</v>
      </c>
      <c r="H81" s="93"/>
      <c r="I81" s="94">
        <f t="shared" si="9"/>
        <v>0</v>
      </c>
      <c r="J81" s="12">
        <f t="shared" si="10"/>
        <v>31</v>
      </c>
      <c r="K81" s="13"/>
    </row>
    <row r="82" spans="1:11" x14ac:dyDescent="0.2">
      <c r="A82" s="7"/>
      <c r="B82" s="90"/>
      <c r="C82" s="7"/>
      <c r="D82" s="9"/>
      <c r="E82" s="91"/>
      <c r="F82" s="91"/>
      <c r="G82" s="95">
        <f t="shared" si="8"/>
        <v>0</v>
      </c>
      <c r="H82" s="93"/>
      <c r="I82" s="94">
        <f t="shared" si="9"/>
        <v>0</v>
      </c>
      <c r="J82" s="12">
        <f t="shared" si="10"/>
        <v>31</v>
      </c>
      <c r="K82" s="13"/>
    </row>
    <row r="83" spans="1:11" x14ac:dyDescent="0.2">
      <c r="A83" s="7"/>
      <c r="B83" s="90"/>
      <c r="C83" s="7"/>
      <c r="D83" s="9"/>
      <c r="E83" s="91"/>
      <c r="F83" s="91"/>
      <c r="G83" s="95">
        <f t="shared" si="8"/>
        <v>0</v>
      </c>
      <c r="H83" s="93"/>
      <c r="I83" s="94">
        <f t="shared" si="9"/>
        <v>0</v>
      </c>
      <c r="J83" s="12">
        <f t="shared" si="10"/>
        <v>31</v>
      </c>
      <c r="K83" s="13"/>
    </row>
    <row r="84" spans="1:11" x14ac:dyDescent="0.2">
      <c r="A84" s="7"/>
      <c r="B84" s="90"/>
      <c r="C84" s="7"/>
      <c r="D84" s="9"/>
      <c r="E84" s="91"/>
      <c r="F84" s="91"/>
      <c r="G84" s="95">
        <f t="shared" si="8"/>
        <v>0</v>
      </c>
      <c r="H84" s="93"/>
      <c r="I84" s="94">
        <f t="shared" si="9"/>
        <v>0</v>
      </c>
      <c r="J84" s="12">
        <f t="shared" si="10"/>
        <v>31</v>
      </c>
      <c r="K84" s="13"/>
    </row>
    <row r="85" spans="1:11" x14ac:dyDescent="0.2">
      <c r="A85" s="7"/>
      <c r="B85" s="90"/>
      <c r="C85" s="7"/>
      <c r="D85" s="9"/>
      <c r="E85" s="91"/>
      <c r="F85" s="91"/>
      <c r="G85" s="95">
        <f t="shared" si="8"/>
        <v>0</v>
      </c>
      <c r="H85" s="93"/>
      <c r="I85" s="94">
        <f t="shared" si="9"/>
        <v>0</v>
      </c>
      <c r="J85" s="12">
        <f t="shared" si="10"/>
        <v>31</v>
      </c>
      <c r="K85" s="13"/>
    </row>
    <row r="86" spans="1:11" x14ac:dyDescent="0.2">
      <c r="A86" s="7"/>
      <c r="B86" s="90"/>
      <c r="C86" s="7"/>
      <c r="D86" s="9"/>
      <c r="E86" s="91"/>
      <c r="F86" s="91"/>
      <c r="G86" s="95">
        <f t="shared" si="8"/>
        <v>0</v>
      </c>
      <c r="H86" s="93"/>
      <c r="I86" s="94">
        <f t="shared" si="9"/>
        <v>0</v>
      </c>
      <c r="J86" s="12">
        <f t="shared" si="10"/>
        <v>31</v>
      </c>
      <c r="K86" s="13"/>
    </row>
    <row r="87" spans="1:11" x14ac:dyDescent="0.2">
      <c r="A87" s="7"/>
      <c r="B87" s="90"/>
      <c r="C87" s="7"/>
      <c r="D87" s="9"/>
      <c r="E87" s="91"/>
      <c r="F87" s="91"/>
      <c r="G87" s="95">
        <f t="shared" si="8"/>
        <v>0</v>
      </c>
      <c r="H87" s="93"/>
      <c r="I87" s="94">
        <f t="shared" si="9"/>
        <v>0</v>
      </c>
      <c r="J87" s="12">
        <f t="shared" si="10"/>
        <v>31</v>
      </c>
      <c r="K87" s="13"/>
    </row>
    <row r="88" spans="1:11" x14ac:dyDescent="0.2">
      <c r="A88" s="7"/>
      <c r="B88" s="90"/>
      <c r="C88" s="7"/>
      <c r="D88" s="9"/>
      <c r="E88" s="91"/>
      <c r="F88" s="91"/>
      <c r="G88" s="95">
        <f t="shared" si="8"/>
        <v>0</v>
      </c>
      <c r="H88" s="93"/>
      <c r="I88" s="94">
        <f t="shared" si="9"/>
        <v>0</v>
      </c>
      <c r="J88" s="12">
        <f t="shared" si="10"/>
        <v>31</v>
      </c>
      <c r="K88" s="13"/>
    </row>
    <row r="89" spans="1:11" x14ac:dyDescent="0.2">
      <c r="A89" s="7"/>
      <c r="B89" s="90"/>
      <c r="C89" s="7"/>
      <c r="D89" s="9"/>
      <c r="E89" s="91"/>
      <c r="F89" s="91"/>
      <c r="G89" s="95">
        <f t="shared" si="8"/>
        <v>0</v>
      </c>
      <c r="H89" s="93"/>
      <c r="I89" s="94">
        <f t="shared" si="9"/>
        <v>0</v>
      </c>
      <c r="J89" s="12">
        <f t="shared" si="10"/>
        <v>31</v>
      </c>
      <c r="K89" s="13"/>
    </row>
    <row r="90" spans="1:11" x14ac:dyDescent="0.2">
      <c r="A90" s="7"/>
      <c r="B90" s="90"/>
      <c r="C90" s="7"/>
      <c r="D90" s="9"/>
      <c r="E90" s="91"/>
      <c r="F90" s="91"/>
      <c r="G90" s="95">
        <f t="shared" si="8"/>
        <v>0</v>
      </c>
      <c r="H90" s="93"/>
      <c r="I90" s="94">
        <f t="shared" si="9"/>
        <v>0</v>
      </c>
      <c r="J90" s="12">
        <f t="shared" si="10"/>
        <v>31</v>
      </c>
      <c r="K90" s="13"/>
    </row>
    <row r="91" spans="1:11" x14ac:dyDescent="0.2">
      <c r="A91" s="7"/>
      <c r="B91" s="90"/>
      <c r="C91" s="7"/>
      <c r="D91" s="9"/>
      <c r="E91" s="91"/>
      <c r="F91" s="91"/>
      <c r="G91" s="95">
        <f t="shared" si="8"/>
        <v>0</v>
      </c>
      <c r="H91" s="93"/>
      <c r="I91" s="94">
        <f t="shared" si="9"/>
        <v>0</v>
      </c>
      <c r="J91" s="12">
        <f t="shared" si="10"/>
        <v>31</v>
      </c>
      <c r="K91" s="13"/>
    </row>
    <row r="92" spans="1:11" x14ac:dyDescent="0.2">
      <c r="A92" s="7"/>
      <c r="B92" s="90"/>
      <c r="C92" s="7"/>
      <c r="D92" s="9"/>
      <c r="E92" s="91"/>
      <c r="F92" s="91"/>
      <c r="G92" s="95">
        <f t="shared" si="8"/>
        <v>0</v>
      </c>
      <c r="H92" s="93"/>
      <c r="I92" s="94">
        <f t="shared" si="9"/>
        <v>0</v>
      </c>
      <c r="J92" s="12">
        <f t="shared" si="10"/>
        <v>31</v>
      </c>
      <c r="K92" s="13"/>
    </row>
    <row r="93" spans="1:11" x14ac:dyDescent="0.2">
      <c r="A93" s="7"/>
      <c r="B93" s="90"/>
      <c r="C93" s="7"/>
      <c r="D93" s="9"/>
      <c r="E93" s="91"/>
      <c r="F93" s="91"/>
      <c r="G93" s="95">
        <f t="shared" si="8"/>
        <v>0</v>
      </c>
      <c r="H93" s="93"/>
      <c r="I93" s="94">
        <f t="shared" si="9"/>
        <v>0</v>
      </c>
      <c r="J93" s="12">
        <f t="shared" si="10"/>
        <v>31</v>
      </c>
      <c r="K93" s="13"/>
    </row>
    <row r="94" spans="1:11" x14ac:dyDescent="0.2">
      <c r="A94" s="7"/>
      <c r="B94" s="90"/>
      <c r="C94" s="7"/>
      <c r="D94" s="9"/>
      <c r="E94" s="91"/>
      <c r="F94" s="91"/>
      <c r="G94" s="95">
        <f t="shared" si="8"/>
        <v>0</v>
      </c>
      <c r="H94" s="93"/>
      <c r="I94" s="94">
        <f t="shared" si="9"/>
        <v>0</v>
      </c>
      <c r="J94" s="12">
        <f t="shared" si="10"/>
        <v>31</v>
      </c>
      <c r="K94" s="13"/>
    </row>
    <row r="95" spans="1:11" x14ac:dyDescent="0.2">
      <c r="A95" s="7"/>
      <c r="B95" s="90"/>
      <c r="C95" s="7"/>
      <c r="D95" s="9"/>
      <c r="E95" s="91"/>
      <c r="F95" s="91"/>
      <c r="G95" s="95">
        <f t="shared" si="8"/>
        <v>0</v>
      </c>
      <c r="H95" s="93"/>
      <c r="I95" s="94">
        <f t="shared" si="9"/>
        <v>0</v>
      </c>
      <c r="J95" s="12">
        <f t="shared" si="10"/>
        <v>31</v>
      </c>
      <c r="K95" s="13"/>
    </row>
    <row r="96" spans="1:11" x14ac:dyDescent="0.2">
      <c r="A96" s="7"/>
      <c r="B96" s="90"/>
      <c r="C96" s="7"/>
      <c r="D96" s="9"/>
      <c r="E96" s="91"/>
      <c r="F96" s="91"/>
      <c r="G96" s="95">
        <f t="shared" si="8"/>
        <v>0</v>
      </c>
      <c r="H96" s="93"/>
      <c r="I96" s="94">
        <f t="shared" si="9"/>
        <v>0</v>
      </c>
      <c r="J96" s="12">
        <f t="shared" si="10"/>
        <v>31</v>
      </c>
      <c r="K96" s="13"/>
    </row>
    <row r="97" spans="1:11" x14ac:dyDescent="0.2">
      <c r="A97" s="7"/>
      <c r="B97" s="90"/>
      <c r="C97" s="7"/>
      <c r="D97" s="9"/>
      <c r="E97" s="91"/>
      <c r="F97" s="91"/>
      <c r="G97" s="95">
        <f t="shared" si="8"/>
        <v>0</v>
      </c>
      <c r="H97" s="93"/>
      <c r="I97" s="94">
        <f t="shared" si="9"/>
        <v>0</v>
      </c>
      <c r="J97" s="12">
        <f t="shared" si="10"/>
        <v>31</v>
      </c>
      <c r="K97" s="13"/>
    </row>
    <row r="98" spans="1:11" x14ac:dyDescent="0.2">
      <c r="A98" s="7"/>
      <c r="B98" s="90"/>
      <c r="C98" s="7"/>
      <c r="D98" s="9"/>
      <c r="E98" s="91"/>
      <c r="F98" s="91"/>
      <c r="G98" s="95">
        <f t="shared" si="8"/>
        <v>0</v>
      </c>
      <c r="H98" s="93"/>
      <c r="I98" s="94">
        <f t="shared" si="9"/>
        <v>0</v>
      </c>
      <c r="J98" s="12">
        <f t="shared" si="10"/>
        <v>31</v>
      </c>
      <c r="K98" s="13"/>
    </row>
    <row r="99" spans="1:11" x14ac:dyDescent="0.2">
      <c r="A99" s="7"/>
      <c r="B99" s="90"/>
      <c r="C99" s="7"/>
      <c r="D99" s="9"/>
      <c r="E99" s="91"/>
      <c r="F99" s="91"/>
      <c r="G99" s="95">
        <f t="shared" si="8"/>
        <v>0</v>
      </c>
      <c r="H99" s="93"/>
      <c r="I99" s="94">
        <f t="shared" si="9"/>
        <v>0</v>
      </c>
      <c r="J99" s="12">
        <f t="shared" si="10"/>
        <v>31</v>
      </c>
      <c r="K99" s="13"/>
    </row>
    <row r="100" spans="1:11" x14ac:dyDescent="0.2">
      <c r="A100" s="7"/>
      <c r="B100" s="90"/>
      <c r="C100" s="7"/>
      <c r="D100" s="9"/>
      <c r="E100" s="91"/>
      <c r="F100" s="91"/>
      <c r="G100" s="95">
        <f t="shared" si="8"/>
        <v>0</v>
      </c>
      <c r="H100" s="93"/>
      <c r="I100" s="94">
        <f t="shared" si="9"/>
        <v>0</v>
      </c>
      <c r="J100" s="12">
        <f t="shared" si="10"/>
        <v>31</v>
      </c>
      <c r="K100" s="13"/>
    </row>
    <row r="101" spans="1:11" x14ac:dyDescent="0.2">
      <c r="A101" s="7"/>
      <c r="B101" s="90"/>
      <c r="C101" s="7"/>
      <c r="D101" s="9"/>
      <c r="E101" s="91"/>
      <c r="F101" s="91"/>
      <c r="G101" s="95">
        <f t="shared" si="8"/>
        <v>0</v>
      </c>
      <c r="H101" s="93"/>
      <c r="I101" s="94">
        <f t="shared" si="9"/>
        <v>0</v>
      </c>
      <c r="J101" s="12">
        <f t="shared" si="10"/>
        <v>31</v>
      </c>
      <c r="K101" s="13"/>
    </row>
    <row r="102" spans="1:11" x14ac:dyDescent="0.2">
      <c r="A102" s="7"/>
      <c r="B102" s="90"/>
      <c r="C102" s="7"/>
      <c r="D102" s="9"/>
      <c r="E102" s="91"/>
      <c r="F102" s="91"/>
      <c r="G102" s="95">
        <f t="shared" si="8"/>
        <v>0</v>
      </c>
      <c r="H102" s="93"/>
      <c r="I102" s="94">
        <f t="shared" si="9"/>
        <v>0</v>
      </c>
      <c r="J102" s="12">
        <f t="shared" si="10"/>
        <v>31</v>
      </c>
      <c r="K102" s="13"/>
    </row>
    <row r="103" spans="1:11" x14ac:dyDescent="0.2">
      <c r="A103" s="7"/>
      <c r="B103" s="90"/>
      <c r="C103" s="7"/>
      <c r="D103" s="9"/>
      <c r="E103" s="91"/>
      <c r="F103" s="91"/>
      <c r="G103" s="95">
        <f t="shared" si="8"/>
        <v>0</v>
      </c>
      <c r="H103" s="93"/>
      <c r="I103" s="94">
        <f t="shared" si="9"/>
        <v>0</v>
      </c>
      <c r="J103" s="12">
        <f t="shared" si="10"/>
        <v>31</v>
      </c>
      <c r="K103" s="13"/>
    </row>
    <row r="104" spans="1:11" x14ac:dyDescent="0.2">
      <c r="A104" s="7"/>
      <c r="B104" s="90"/>
      <c r="C104" s="7"/>
      <c r="D104" s="9"/>
      <c r="E104" s="91"/>
      <c r="F104" s="91"/>
      <c r="G104" s="95">
        <f t="shared" si="8"/>
        <v>0</v>
      </c>
      <c r="H104" s="93"/>
      <c r="I104" s="94">
        <f t="shared" si="9"/>
        <v>0</v>
      </c>
      <c r="J104" s="12">
        <f t="shared" si="10"/>
        <v>31</v>
      </c>
      <c r="K104" s="13"/>
    </row>
    <row r="105" spans="1:11" x14ac:dyDescent="0.2">
      <c r="A105" s="7"/>
      <c r="B105" s="90"/>
      <c r="C105" s="7"/>
      <c r="D105" s="9"/>
      <c r="E105" s="91"/>
      <c r="F105" s="91"/>
      <c r="G105" s="95">
        <f t="shared" si="8"/>
        <v>0</v>
      </c>
      <c r="H105" s="93"/>
      <c r="I105" s="94">
        <f t="shared" si="9"/>
        <v>0</v>
      </c>
      <c r="J105" s="12">
        <f t="shared" si="10"/>
        <v>31</v>
      </c>
      <c r="K105" s="13"/>
    </row>
    <row r="106" spans="1:11" x14ac:dyDescent="0.2">
      <c r="A106" s="7"/>
      <c r="B106" s="90"/>
      <c r="C106" s="7"/>
      <c r="D106" s="9"/>
      <c r="E106" s="91"/>
      <c r="F106" s="91"/>
      <c r="G106" s="95">
        <f t="shared" si="8"/>
        <v>0</v>
      </c>
      <c r="H106" s="93"/>
      <c r="I106" s="94">
        <f t="shared" si="9"/>
        <v>0</v>
      </c>
      <c r="J106" s="12">
        <f t="shared" si="10"/>
        <v>31</v>
      </c>
      <c r="K106" s="13"/>
    </row>
    <row r="107" spans="1:11" x14ac:dyDescent="0.2">
      <c r="A107" s="7"/>
      <c r="B107" s="90"/>
      <c r="C107" s="7"/>
      <c r="D107" s="9"/>
      <c r="E107" s="91"/>
      <c r="F107" s="91"/>
      <c r="G107" s="95">
        <f t="shared" si="8"/>
        <v>0</v>
      </c>
      <c r="H107" s="93"/>
      <c r="I107" s="94">
        <f t="shared" si="9"/>
        <v>0</v>
      </c>
      <c r="J107" s="12">
        <f t="shared" si="10"/>
        <v>31</v>
      </c>
      <c r="K107" s="13"/>
    </row>
    <row r="108" spans="1:11" x14ac:dyDescent="0.2">
      <c r="A108" s="7"/>
      <c r="B108" s="90"/>
      <c r="C108" s="7"/>
      <c r="D108" s="9"/>
      <c r="E108" s="91"/>
      <c r="F108" s="91"/>
      <c r="G108" s="95">
        <f t="shared" si="8"/>
        <v>0</v>
      </c>
      <c r="H108" s="93"/>
      <c r="I108" s="94">
        <f t="shared" si="9"/>
        <v>0</v>
      </c>
      <c r="J108" s="12">
        <f t="shared" si="10"/>
        <v>31</v>
      </c>
      <c r="K108" s="13"/>
    </row>
    <row r="109" spans="1:11" x14ac:dyDescent="0.2">
      <c r="A109" s="7"/>
      <c r="B109" s="90"/>
      <c r="C109" s="7"/>
      <c r="D109" s="9"/>
      <c r="E109" s="91"/>
      <c r="F109" s="91"/>
      <c r="G109" s="95">
        <f t="shared" si="8"/>
        <v>0</v>
      </c>
      <c r="H109" s="93"/>
      <c r="I109" s="94">
        <f t="shared" si="9"/>
        <v>0</v>
      </c>
      <c r="J109" s="12">
        <f t="shared" si="10"/>
        <v>31</v>
      </c>
      <c r="K109" s="13"/>
    </row>
    <row r="110" spans="1:11" x14ac:dyDescent="0.2">
      <c r="A110" s="7"/>
      <c r="B110" s="90"/>
      <c r="C110" s="7"/>
      <c r="D110" s="9"/>
      <c r="E110" s="91"/>
      <c r="F110" s="91"/>
      <c r="G110" s="95">
        <f t="shared" si="8"/>
        <v>0</v>
      </c>
      <c r="H110" s="93"/>
      <c r="I110" s="94">
        <f t="shared" si="9"/>
        <v>0</v>
      </c>
      <c r="J110" s="12">
        <f t="shared" si="10"/>
        <v>31</v>
      </c>
      <c r="K110" s="13"/>
    </row>
    <row r="111" spans="1:11" x14ac:dyDescent="0.2">
      <c r="A111" s="7"/>
      <c r="B111" s="90"/>
      <c r="C111" s="7"/>
      <c r="D111" s="9"/>
      <c r="E111" s="91"/>
      <c r="F111" s="91"/>
      <c r="G111" s="95">
        <f t="shared" si="8"/>
        <v>0</v>
      </c>
      <c r="H111" s="93"/>
      <c r="I111" s="94">
        <f t="shared" si="9"/>
        <v>0</v>
      </c>
      <c r="J111" s="12">
        <f t="shared" si="10"/>
        <v>31</v>
      </c>
      <c r="K111" s="13"/>
    </row>
    <row r="112" spans="1:11" x14ac:dyDescent="0.2">
      <c r="A112" s="7"/>
      <c r="B112" s="90"/>
      <c r="C112" s="7"/>
      <c r="D112" s="9"/>
      <c r="E112" s="91"/>
      <c r="F112" s="91"/>
      <c r="G112" s="95">
        <f t="shared" si="8"/>
        <v>0</v>
      </c>
      <c r="H112" s="93"/>
      <c r="I112" s="94">
        <f t="shared" si="9"/>
        <v>0</v>
      </c>
      <c r="J112" s="12">
        <f t="shared" si="10"/>
        <v>31</v>
      </c>
      <c r="K112" s="13"/>
    </row>
    <row r="113" spans="1:11" x14ac:dyDescent="0.2">
      <c r="A113" s="7"/>
      <c r="B113" s="90"/>
      <c r="C113" s="7"/>
      <c r="D113" s="9"/>
      <c r="E113" s="91"/>
      <c r="F113" s="91"/>
      <c r="G113" s="95">
        <f t="shared" si="8"/>
        <v>0</v>
      </c>
      <c r="H113" s="93"/>
      <c r="I113" s="94">
        <f t="shared" si="9"/>
        <v>0</v>
      </c>
      <c r="J113" s="12">
        <f t="shared" si="10"/>
        <v>31</v>
      </c>
      <c r="K113" s="13"/>
    </row>
    <row r="114" spans="1:11" x14ac:dyDescent="0.2">
      <c r="A114" s="7"/>
      <c r="B114" s="90"/>
      <c r="C114" s="7"/>
      <c r="D114" s="9"/>
      <c r="E114" s="91"/>
      <c r="F114" s="91"/>
      <c r="G114" s="95">
        <f t="shared" si="8"/>
        <v>0</v>
      </c>
      <c r="H114" s="93"/>
      <c r="I114" s="94">
        <f t="shared" si="9"/>
        <v>0</v>
      </c>
      <c r="J114" s="12">
        <f t="shared" si="10"/>
        <v>31</v>
      </c>
      <c r="K114" s="13"/>
    </row>
    <row r="115" spans="1:11" x14ac:dyDescent="0.2">
      <c r="A115" s="7"/>
      <c r="B115" s="90"/>
      <c r="C115" s="7"/>
      <c r="D115" s="9"/>
      <c r="E115" s="91"/>
      <c r="F115" s="91"/>
      <c r="G115" s="95">
        <f t="shared" si="8"/>
        <v>0</v>
      </c>
      <c r="H115" s="93"/>
      <c r="I115" s="94">
        <f t="shared" si="9"/>
        <v>0</v>
      </c>
      <c r="J115" s="12">
        <f t="shared" si="10"/>
        <v>31</v>
      </c>
      <c r="K115" s="13"/>
    </row>
    <row r="116" spans="1:11" x14ac:dyDescent="0.2">
      <c r="A116" s="7"/>
      <c r="B116" s="90"/>
      <c r="C116" s="7"/>
      <c r="D116" s="9"/>
      <c r="E116" s="91"/>
      <c r="F116" s="91"/>
      <c r="G116" s="95">
        <f t="shared" si="8"/>
        <v>0</v>
      </c>
      <c r="H116" s="93"/>
      <c r="I116" s="94">
        <f t="shared" si="9"/>
        <v>0</v>
      </c>
      <c r="J116" s="12">
        <f t="shared" si="10"/>
        <v>31</v>
      </c>
      <c r="K116" s="13"/>
    </row>
    <row r="117" spans="1:11" x14ac:dyDescent="0.2">
      <c r="A117" s="7"/>
      <c r="B117" s="90"/>
      <c r="C117" s="7"/>
      <c r="D117" s="9"/>
      <c r="E117" s="91"/>
      <c r="F117" s="91"/>
      <c r="G117" s="95">
        <f t="shared" si="8"/>
        <v>0</v>
      </c>
      <c r="H117" s="93"/>
      <c r="I117" s="94">
        <f t="shared" si="9"/>
        <v>0</v>
      </c>
      <c r="J117" s="12">
        <f t="shared" si="10"/>
        <v>31</v>
      </c>
      <c r="K117" s="13"/>
    </row>
    <row r="118" spans="1:11" x14ac:dyDescent="0.2">
      <c r="A118" s="7"/>
      <c r="B118" s="90"/>
      <c r="C118" s="7"/>
      <c r="D118" s="9"/>
      <c r="E118" s="91"/>
      <c r="F118" s="91"/>
      <c r="G118" s="95">
        <f t="shared" si="8"/>
        <v>0</v>
      </c>
      <c r="H118" s="93"/>
      <c r="I118" s="94">
        <f t="shared" si="9"/>
        <v>0</v>
      </c>
      <c r="J118" s="12">
        <f t="shared" si="10"/>
        <v>31</v>
      </c>
      <c r="K118" s="13"/>
    </row>
    <row r="119" spans="1:11" x14ac:dyDescent="0.2">
      <c r="A119" s="7"/>
      <c r="B119" s="90"/>
      <c r="C119" s="7"/>
      <c r="D119" s="9"/>
      <c r="E119" s="91"/>
      <c r="F119" s="91"/>
      <c r="G119" s="95">
        <f t="shared" si="8"/>
        <v>0</v>
      </c>
      <c r="H119" s="93"/>
      <c r="I119" s="94">
        <f t="shared" si="9"/>
        <v>0</v>
      </c>
      <c r="J119" s="12">
        <f t="shared" si="10"/>
        <v>31</v>
      </c>
      <c r="K119" s="13"/>
    </row>
    <row r="120" spans="1:11" x14ac:dyDescent="0.2">
      <c r="A120" s="7"/>
      <c r="B120" s="90"/>
      <c r="C120" s="7"/>
      <c r="D120" s="9"/>
      <c r="E120" s="91"/>
      <c r="F120" s="91"/>
      <c r="G120" s="95">
        <f t="shared" si="8"/>
        <v>0</v>
      </c>
      <c r="H120" s="93"/>
      <c r="I120" s="94">
        <f t="shared" si="9"/>
        <v>0</v>
      </c>
      <c r="J120" s="12">
        <f t="shared" si="10"/>
        <v>31</v>
      </c>
      <c r="K120" s="13"/>
    </row>
    <row r="121" spans="1:11" x14ac:dyDescent="0.2">
      <c r="A121" s="7"/>
      <c r="B121" s="90"/>
      <c r="C121" s="7"/>
      <c r="D121" s="9"/>
      <c r="E121" s="91"/>
      <c r="F121" s="91"/>
      <c r="G121" s="95">
        <f t="shared" si="8"/>
        <v>0</v>
      </c>
      <c r="H121" s="93"/>
      <c r="I121" s="94">
        <f t="shared" si="9"/>
        <v>0</v>
      </c>
      <c r="J121" s="12">
        <f t="shared" si="10"/>
        <v>31</v>
      </c>
      <c r="K121" s="13"/>
    </row>
    <row r="122" spans="1:11" x14ac:dyDescent="0.2">
      <c r="A122" s="7"/>
      <c r="B122" s="90"/>
      <c r="C122" s="7"/>
      <c r="D122" s="9"/>
      <c r="E122" s="91"/>
      <c r="F122" s="91"/>
      <c r="G122" s="95">
        <f t="shared" si="8"/>
        <v>0</v>
      </c>
      <c r="H122" s="93"/>
      <c r="I122" s="94">
        <f t="shared" si="9"/>
        <v>0</v>
      </c>
      <c r="J122" s="12">
        <f t="shared" si="10"/>
        <v>31</v>
      </c>
      <c r="K122" s="13"/>
    </row>
    <row r="123" spans="1:11" x14ac:dyDescent="0.2">
      <c r="A123" s="7"/>
      <c r="B123" s="90"/>
      <c r="C123" s="7"/>
      <c r="D123" s="9"/>
      <c r="E123" s="91"/>
      <c r="F123" s="91"/>
      <c r="G123" s="95">
        <f t="shared" si="8"/>
        <v>0</v>
      </c>
      <c r="H123" s="93"/>
      <c r="I123" s="94">
        <f t="shared" si="9"/>
        <v>0</v>
      </c>
      <c r="J123" s="12">
        <f t="shared" si="10"/>
        <v>31</v>
      </c>
      <c r="K123" s="13"/>
    </row>
    <row r="124" spans="1:11" x14ac:dyDescent="0.2">
      <c r="A124" s="7"/>
      <c r="B124" s="90"/>
      <c r="C124" s="7"/>
      <c r="D124" s="9"/>
      <c r="E124" s="91"/>
      <c r="F124" s="91"/>
      <c r="G124" s="95">
        <f t="shared" si="8"/>
        <v>0</v>
      </c>
      <c r="H124" s="93"/>
      <c r="I124" s="94">
        <f t="shared" si="9"/>
        <v>0</v>
      </c>
      <c r="J124" s="12">
        <f t="shared" si="10"/>
        <v>31</v>
      </c>
      <c r="K124" s="13"/>
    </row>
    <row r="125" spans="1:11" x14ac:dyDescent="0.2">
      <c r="A125" s="7"/>
      <c r="B125" s="90"/>
      <c r="C125" s="7"/>
      <c r="D125" s="9"/>
      <c r="E125" s="91"/>
      <c r="F125" s="91"/>
      <c r="G125" s="95">
        <f t="shared" ref="G125:G188" si="11">G126+F125-E125</f>
        <v>0</v>
      </c>
      <c r="H125" s="93"/>
      <c r="I125" s="94">
        <f t="shared" ref="I125:I188" si="12">-E125+F125</f>
        <v>0</v>
      </c>
      <c r="J125" s="12">
        <f t="shared" ref="J125:J188" si="13">EOMONTH(B125,0)</f>
        <v>31</v>
      </c>
      <c r="K125" s="13"/>
    </row>
    <row r="126" spans="1:11" x14ac:dyDescent="0.2">
      <c r="A126" s="7"/>
      <c r="B126" s="90"/>
      <c r="C126" s="7"/>
      <c r="D126" s="9"/>
      <c r="E126" s="91"/>
      <c r="F126" s="91"/>
      <c r="G126" s="95">
        <f t="shared" si="11"/>
        <v>0</v>
      </c>
      <c r="H126" s="93"/>
      <c r="I126" s="94">
        <f t="shared" si="12"/>
        <v>0</v>
      </c>
      <c r="J126" s="12">
        <f t="shared" si="13"/>
        <v>31</v>
      </c>
      <c r="K126" s="13"/>
    </row>
    <row r="127" spans="1:11" x14ac:dyDescent="0.2">
      <c r="A127" s="7"/>
      <c r="B127" s="90"/>
      <c r="C127" s="7"/>
      <c r="D127" s="9"/>
      <c r="E127" s="91"/>
      <c r="F127" s="91"/>
      <c r="G127" s="95">
        <f t="shared" si="11"/>
        <v>0</v>
      </c>
      <c r="H127" s="93"/>
      <c r="I127" s="94">
        <f t="shared" si="12"/>
        <v>0</v>
      </c>
      <c r="J127" s="12">
        <f t="shared" si="13"/>
        <v>31</v>
      </c>
      <c r="K127" s="13"/>
    </row>
    <row r="128" spans="1:11" x14ac:dyDescent="0.2">
      <c r="A128" s="7"/>
      <c r="B128" s="90"/>
      <c r="C128" s="7"/>
      <c r="D128" s="9"/>
      <c r="E128" s="91"/>
      <c r="F128" s="91"/>
      <c r="G128" s="95">
        <f t="shared" si="11"/>
        <v>0</v>
      </c>
      <c r="H128" s="93"/>
      <c r="I128" s="94">
        <f t="shared" si="12"/>
        <v>0</v>
      </c>
      <c r="J128" s="12">
        <f t="shared" si="13"/>
        <v>31</v>
      </c>
      <c r="K128" s="13"/>
    </row>
    <row r="129" spans="1:11" x14ac:dyDescent="0.2">
      <c r="A129" s="7"/>
      <c r="B129" s="90"/>
      <c r="C129" s="7"/>
      <c r="D129" s="9"/>
      <c r="E129" s="91"/>
      <c r="F129" s="91"/>
      <c r="G129" s="95">
        <f t="shared" si="11"/>
        <v>0</v>
      </c>
      <c r="H129" s="93"/>
      <c r="I129" s="94">
        <f t="shared" si="12"/>
        <v>0</v>
      </c>
      <c r="J129" s="12">
        <f t="shared" si="13"/>
        <v>31</v>
      </c>
      <c r="K129" s="13"/>
    </row>
    <row r="130" spans="1:11" x14ac:dyDescent="0.2">
      <c r="A130" s="7"/>
      <c r="B130" s="90"/>
      <c r="C130" s="7"/>
      <c r="D130" s="9"/>
      <c r="E130" s="91"/>
      <c r="F130" s="91"/>
      <c r="G130" s="95">
        <f t="shared" si="11"/>
        <v>0</v>
      </c>
      <c r="H130" s="93"/>
      <c r="I130" s="94">
        <f t="shared" si="12"/>
        <v>0</v>
      </c>
      <c r="J130" s="12">
        <f t="shared" si="13"/>
        <v>31</v>
      </c>
      <c r="K130" s="13"/>
    </row>
    <row r="131" spans="1:11" x14ac:dyDescent="0.2">
      <c r="A131" s="7"/>
      <c r="B131" s="90"/>
      <c r="C131" s="7"/>
      <c r="D131" s="9"/>
      <c r="E131" s="91"/>
      <c r="F131" s="91"/>
      <c r="G131" s="95">
        <f t="shared" si="11"/>
        <v>0</v>
      </c>
      <c r="H131" s="93"/>
      <c r="I131" s="94">
        <f t="shared" si="12"/>
        <v>0</v>
      </c>
      <c r="J131" s="12">
        <f t="shared" si="13"/>
        <v>31</v>
      </c>
      <c r="K131" s="13"/>
    </row>
    <row r="132" spans="1:11" x14ac:dyDescent="0.2">
      <c r="A132" s="7"/>
      <c r="B132" s="90"/>
      <c r="C132" s="7"/>
      <c r="D132" s="9"/>
      <c r="E132" s="91"/>
      <c r="F132" s="91"/>
      <c r="G132" s="95">
        <f t="shared" si="11"/>
        <v>0</v>
      </c>
      <c r="H132" s="93"/>
      <c r="I132" s="94">
        <f t="shared" si="12"/>
        <v>0</v>
      </c>
      <c r="J132" s="12">
        <f t="shared" si="13"/>
        <v>31</v>
      </c>
      <c r="K132" s="13"/>
    </row>
    <row r="133" spans="1:11" x14ac:dyDescent="0.2">
      <c r="A133" s="7"/>
      <c r="B133" s="90"/>
      <c r="C133" s="7"/>
      <c r="D133" s="9"/>
      <c r="E133" s="91"/>
      <c r="F133" s="91"/>
      <c r="G133" s="95">
        <f t="shared" si="11"/>
        <v>0</v>
      </c>
      <c r="H133" s="93"/>
      <c r="I133" s="94">
        <f t="shared" si="12"/>
        <v>0</v>
      </c>
      <c r="J133" s="12">
        <f t="shared" si="13"/>
        <v>31</v>
      </c>
      <c r="K133" s="13"/>
    </row>
    <row r="134" spans="1:11" x14ac:dyDescent="0.2">
      <c r="A134" s="7"/>
      <c r="B134" s="90"/>
      <c r="C134" s="7"/>
      <c r="D134" s="9"/>
      <c r="E134" s="91"/>
      <c r="F134" s="91"/>
      <c r="G134" s="95">
        <f t="shared" si="11"/>
        <v>0</v>
      </c>
      <c r="H134" s="93"/>
      <c r="I134" s="94">
        <f t="shared" si="12"/>
        <v>0</v>
      </c>
      <c r="J134" s="12">
        <f t="shared" si="13"/>
        <v>31</v>
      </c>
      <c r="K134" s="13"/>
    </row>
    <row r="135" spans="1:11" x14ac:dyDescent="0.2">
      <c r="A135" s="7"/>
      <c r="B135" s="90"/>
      <c r="C135" s="7"/>
      <c r="D135" s="9"/>
      <c r="E135" s="91"/>
      <c r="F135" s="91"/>
      <c r="G135" s="95">
        <f t="shared" si="11"/>
        <v>0</v>
      </c>
      <c r="H135" s="93"/>
      <c r="I135" s="94">
        <f t="shared" si="12"/>
        <v>0</v>
      </c>
      <c r="J135" s="12">
        <f t="shared" si="13"/>
        <v>31</v>
      </c>
      <c r="K135" s="13"/>
    </row>
    <row r="136" spans="1:11" x14ac:dyDescent="0.2">
      <c r="A136" s="7"/>
      <c r="B136" s="90"/>
      <c r="C136" s="7"/>
      <c r="D136" s="9"/>
      <c r="E136" s="91"/>
      <c r="F136" s="91"/>
      <c r="G136" s="95">
        <f t="shared" si="11"/>
        <v>0</v>
      </c>
      <c r="H136" s="93"/>
      <c r="I136" s="94">
        <f t="shared" si="12"/>
        <v>0</v>
      </c>
      <c r="J136" s="12">
        <f t="shared" si="13"/>
        <v>31</v>
      </c>
      <c r="K136" s="13"/>
    </row>
    <row r="137" spans="1:11" x14ac:dyDescent="0.2">
      <c r="A137" s="7"/>
      <c r="B137" s="90"/>
      <c r="C137" s="7"/>
      <c r="D137" s="9"/>
      <c r="E137" s="91"/>
      <c r="F137" s="91"/>
      <c r="G137" s="95">
        <f t="shared" si="11"/>
        <v>0</v>
      </c>
      <c r="H137" s="93"/>
      <c r="I137" s="94">
        <f t="shared" si="12"/>
        <v>0</v>
      </c>
      <c r="J137" s="12">
        <f t="shared" si="13"/>
        <v>31</v>
      </c>
      <c r="K137" s="13"/>
    </row>
    <row r="138" spans="1:11" x14ac:dyDescent="0.2">
      <c r="A138" s="7"/>
      <c r="B138" s="90"/>
      <c r="C138" s="7"/>
      <c r="D138" s="9"/>
      <c r="E138" s="91"/>
      <c r="F138" s="91"/>
      <c r="G138" s="95">
        <f t="shared" si="11"/>
        <v>0</v>
      </c>
      <c r="H138" s="93"/>
      <c r="I138" s="94">
        <f t="shared" si="12"/>
        <v>0</v>
      </c>
      <c r="J138" s="12">
        <f t="shared" si="13"/>
        <v>31</v>
      </c>
      <c r="K138" s="13"/>
    </row>
    <row r="139" spans="1:11" x14ac:dyDescent="0.2">
      <c r="A139" s="7"/>
      <c r="B139" s="90"/>
      <c r="C139" s="7"/>
      <c r="D139" s="9"/>
      <c r="E139" s="91"/>
      <c r="F139" s="91"/>
      <c r="G139" s="95">
        <f t="shared" si="11"/>
        <v>0</v>
      </c>
      <c r="H139" s="93"/>
      <c r="I139" s="94">
        <f t="shared" si="12"/>
        <v>0</v>
      </c>
      <c r="J139" s="12">
        <f t="shared" si="13"/>
        <v>31</v>
      </c>
      <c r="K139" s="13"/>
    </row>
    <row r="140" spans="1:11" x14ac:dyDescent="0.2">
      <c r="A140" s="7"/>
      <c r="B140" s="90"/>
      <c r="C140" s="7"/>
      <c r="D140" s="9"/>
      <c r="E140" s="91"/>
      <c r="F140" s="91"/>
      <c r="G140" s="95">
        <f t="shared" si="11"/>
        <v>0</v>
      </c>
      <c r="H140" s="93"/>
      <c r="I140" s="94">
        <f t="shared" si="12"/>
        <v>0</v>
      </c>
      <c r="J140" s="12">
        <f t="shared" si="13"/>
        <v>31</v>
      </c>
      <c r="K140" s="13"/>
    </row>
    <row r="141" spans="1:11" x14ac:dyDescent="0.2">
      <c r="A141" s="7"/>
      <c r="B141" s="90"/>
      <c r="C141" s="7"/>
      <c r="D141" s="9"/>
      <c r="E141" s="91"/>
      <c r="F141" s="91"/>
      <c r="G141" s="95">
        <f t="shared" si="11"/>
        <v>0</v>
      </c>
      <c r="H141" s="93"/>
      <c r="I141" s="94">
        <f t="shared" si="12"/>
        <v>0</v>
      </c>
      <c r="J141" s="12">
        <f t="shared" si="13"/>
        <v>31</v>
      </c>
      <c r="K141" s="13"/>
    </row>
    <row r="142" spans="1:11" x14ac:dyDescent="0.2">
      <c r="A142" s="7"/>
      <c r="B142" s="90"/>
      <c r="C142" s="7"/>
      <c r="D142" s="9"/>
      <c r="E142" s="91"/>
      <c r="F142" s="91"/>
      <c r="G142" s="95">
        <f t="shared" si="11"/>
        <v>0</v>
      </c>
      <c r="H142" s="93"/>
      <c r="I142" s="94">
        <f t="shared" si="12"/>
        <v>0</v>
      </c>
      <c r="J142" s="12">
        <f t="shared" si="13"/>
        <v>31</v>
      </c>
      <c r="K142" s="13"/>
    </row>
    <row r="143" spans="1:11" x14ac:dyDescent="0.2">
      <c r="A143" s="7"/>
      <c r="B143" s="90"/>
      <c r="C143" s="7"/>
      <c r="D143" s="9"/>
      <c r="E143" s="91"/>
      <c r="F143" s="91"/>
      <c r="G143" s="95">
        <f t="shared" si="11"/>
        <v>0</v>
      </c>
      <c r="H143" s="93"/>
      <c r="I143" s="94">
        <f t="shared" si="12"/>
        <v>0</v>
      </c>
      <c r="J143" s="12">
        <f t="shared" si="13"/>
        <v>31</v>
      </c>
      <c r="K143" s="13"/>
    </row>
    <row r="144" spans="1:11" x14ac:dyDescent="0.2">
      <c r="A144" s="7"/>
      <c r="B144" s="90"/>
      <c r="C144" s="7"/>
      <c r="D144" s="9"/>
      <c r="E144" s="91"/>
      <c r="F144" s="91"/>
      <c r="G144" s="95">
        <f t="shared" si="11"/>
        <v>0</v>
      </c>
      <c r="H144" s="93"/>
      <c r="I144" s="94">
        <f t="shared" si="12"/>
        <v>0</v>
      </c>
      <c r="J144" s="12">
        <f t="shared" si="13"/>
        <v>31</v>
      </c>
      <c r="K144" s="13"/>
    </row>
    <row r="145" spans="1:11" x14ac:dyDescent="0.2">
      <c r="A145" s="7"/>
      <c r="B145" s="90"/>
      <c r="C145" s="7"/>
      <c r="D145" s="9"/>
      <c r="E145" s="91"/>
      <c r="F145" s="91"/>
      <c r="G145" s="95">
        <f t="shared" si="11"/>
        <v>0</v>
      </c>
      <c r="H145" s="93"/>
      <c r="I145" s="94">
        <f t="shared" si="12"/>
        <v>0</v>
      </c>
      <c r="J145" s="12">
        <f t="shared" si="13"/>
        <v>31</v>
      </c>
      <c r="K145" s="13"/>
    </row>
    <row r="146" spans="1:11" x14ac:dyDescent="0.2">
      <c r="A146" s="7"/>
      <c r="B146" s="90"/>
      <c r="C146" s="7"/>
      <c r="D146" s="9"/>
      <c r="E146" s="91"/>
      <c r="F146" s="91"/>
      <c r="G146" s="95">
        <f t="shared" si="11"/>
        <v>0</v>
      </c>
      <c r="H146" s="93"/>
      <c r="I146" s="94">
        <f t="shared" si="12"/>
        <v>0</v>
      </c>
      <c r="J146" s="12">
        <f t="shared" si="13"/>
        <v>31</v>
      </c>
      <c r="K146" s="13"/>
    </row>
    <row r="147" spans="1:11" x14ac:dyDescent="0.2">
      <c r="A147" s="7"/>
      <c r="B147" s="90"/>
      <c r="C147" s="7"/>
      <c r="D147" s="9"/>
      <c r="E147" s="91"/>
      <c r="F147" s="91"/>
      <c r="G147" s="95">
        <f t="shared" si="11"/>
        <v>0</v>
      </c>
      <c r="H147" s="93"/>
      <c r="I147" s="94">
        <f t="shared" si="12"/>
        <v>0</v>
      </c>
      <c r="J147" s="12">
        <f t="shared" si="13"/>
        <v>31</v>
      </c>
      <c r="K147" s="13"/>
    </row>
    <row r="148" spans="1:11" x14ac:dyDescent="0.2">
      <c r="A148" s="7"/>
      <c r="B148" s="90"/>
      <c r="C148" s="7"/>
      <c r="D148" s="9"/>
      <c r="E148" s="91"/>
      <c r="F148" s="91"/>
      <c r="G148" s="95">
        <f t="shared" si="11"/>
        <v>0</v>
      </c>
      <c r="H148" s="93"/>
      <c r="I148" s="94">
        <f t="shared" si="12"/>
        <v>0</v>
      </c>
      <c r="J148" s="12">
        <f t="shared" si="13"/>
        <v>31</v>
      </c>
      <c r="K148" s="13"/>
    </row>
    <row r="149" spans="1:11" x14ac:dyDescent="0.2">
      <c r="A149" s="7"/>
      <c r="B149" s="90"/>
      <c r="C149" s="7"/>
      <c r="D149" s="9"/>
      <c r="E149" s="91"/>
      <c r="F149" s="91"/>
      <c r="G149" s="95">
        <f t="shared" si="11"/>
        <v>0</v>
      </c>
      <c r="H149" s="93"/>
      <c r="I149" s="94">
        <f t="shared" si="12"/>
        <v>0</v>
      </c>
      <c r="J149" s="12">
        <f t="shared" si="13"/>
        <v>31</v>
      </c>
      <c r="K149" s="13"/>
    </row>
    <row r="150" spans="1:11" x14ac:dyDescent="0.2">
      <c r="A150" s="7"/>
      <c r="B150" s="90"/>
      <c r="C150" s="7"/>
      <c r="D150" s="9"/>
      <c r="E150" s="91"/>
      <c r="F150" s="91"/>
      <c r="G150" s="95">
        <f t="shared" si="11"/>
        <v>0</v>
      </c>
      <c r="H150" s="93"/>
      <c r="I150" s="94">
        <f t="shared" si="12"/>
        <v>0</v>
      </c>
      <c r="J150" s="12">
        <f t="shared" si="13"/>
        <v>31</v>
      </c>
      <c r="K150" s="13"/>
    </row>
    <row r="151" spans="1:11" x14ac:dyDescent="0.2">
      <c r="A151" s="7"/>
      <c r="B151" s="90"/>
      <c r="C151" s="7"/>
      <c r="D151" s="9"/>
      <c r="E151" s="91"/>
      <c r="F151" s="91"/>
      <c r="G151" s="95">
        <f t="shared" si="11"/>
        <v>0</v>
      </c>
      <c r="H151" s="93"/>
      <c r="I151" s="94">
        <f t="shared" si="12"/>
        <v>0</v>
      </c>
      <c r="J151" s="12">
        <f t="shared" si="13"/>
        <v>31</v>
      </c>
      <c r="K151" s="13"/>
    </row>
    <row r="152" spans="1:11" x14ac:dyDescent="0.2">
      <c r="A152" s="7"/>
      <c r="B152" s="90"/>
      <c r="C152" s="7"/>
      <c r="D152" s="9"/>
      <c r="E152" s="91"/>
      <c r="F152" s="91"/>
      <c r="G152" s="95">
        <f t="shared" si="11"/>
        <v>0</v>
      </c>
      <c r="H152" s="93"/>
      <c r="I152" s="94">
        <f t="shared" si="12"/>
        <v>0</v>
      </c>
      <c r="J152" s="12">
        <f t="shared" si="13"/>
        <v>31</v>
      </c>
      <c r="K152" s="13"/>
    </row>
    <row r="153" spans="1:11" x14ac:dyDescent="0.2">
      <c r="A153" s="7"/>
      <c r="B153" s="90"/>
      <c r="C153" s="7"/>
      <c r="D153" s="9"/>
      <c r="E153" s="91"/>
      <c r="F153" s="91"/>
      <c r="G153" s="95">
        <f t="shared" si="11"/>
        <v>0</v>
      </c>
      <c r="H153" s="93"/>
      <c r="I153" s="94">
        <f t="shared" si="12"/>
        <v>0</v>
      </c>
      <c r="J153" s="12">
        <f t="shared" si="13"/>
        <v>31</v>
      </c>
      <c r="K153" s="13"/>
    </row>
    <row r="154" spans="1:11" x14ac:dyDescent="0.2">
      <c r="A154" s="7"/>
      <c r="B154" s="90"/>
      <c r="C154" s="7"/>
      <c r="D154" s="9"/>
      <c r="E154" s="91"/>
      <c r="F154" s="91"/>
      <c r="G154" s="95">
        <f t="shared" si="11"/>
        <v>0</v>
      </c>
      <c r="H154" s="93"/>
      <c r="I154" s="94">
        <f t="shared" si="12"/>
        <v>0</v>
      </c>
      <c r="J154" s="12">
        <f t="shared" si="13"/>
        <v>31</v>
      </c>
      <c r="K154" s="13"/>
    </row>
    <row r="155" spans="1:11" x14ac:dyDescent="0.2">
      <c r="A155" s="7"/>
      <c r="B155" s="90"/>
      <c r="C155" s="7"/>
      <c r="D155" s="9"/>
      <c r="E155" s="91"/>
      <c r="F155" s="91"/>
      <c r="G155" s="95">
        <f t="shared" si="11"/>
        <v>0</v>
      </c>
      <c r="H155" s="93"/>
      <c r="I155" s="94">
        <f t="shared" si="12"/>
        <v>0</v>
      </c>
      <c r="J155" s="12">
        <f t="shared" si="13"/>
        <v>31</v>
      </c>
      <c r="K155" s="13"/>
    </row>
    <row r="156" spans="1:11" x14ac:dyDescent="0.2">
      <c r="A156" s="7"/>
      <c r="B156" s="90"/>
      <c r="C156" s="7"/>
      <c r="D156" s="9"/>
      <c r="E156" s="91"/>
      <c r="F156" s="91"/>
      <c r="G156" s="95">
        <f t="shared" si="11"/>
        <v>0</v>
      </c>
      <c r="H156" s="93"/>
      <c r="I156" s="94">
        <f t="shared" si="12"/>
        <v>0</v>
      </c>
      <c r="J156" s="12">
        <f t="shared" si="13"/>
        <v>31</v>
      </c>
      <c r="K156" s="13"/>
    </row>
    <row r="157" spans="1:11" x14ac:dyDescent="0.2">
      <c r="A157" s="7"/>
      <c r="B157" s="90"/>
      <c r="C157" s="7"/>
      <c r="D157" s="9"/>
      <c r="E157" s="91"/>
      <c r="F157" s="91"/>
      <c r="G157" s="95">
        <f t="shared" si="11"/>
        <v>0</v>
      </c>
      <c r="H157" s="93"/>
      <c r="I157" s="94">
        <f t="shared" si="12"/>
        <v>0</v>
      </c>
      <c r="J157" s="12">
        <f t="shared" si="13"/>
        <v>31</v>
      </c>
      <c r="K157" s="13"/>
    </row>
    <row r="158" spans="1:11" x14ac:dyDescent="0.2">
      <c r="A158" s="7"/>
      <c r="B158" s="90"/>
      <c r="C158" s="7"/>
      <c r="D158" s="9"/>
      <c r="E158" s="91"/>
      <c r="F158" s="91"/>
      <c r="G158" s="95">
        <f t="shared" si="11"/>
        <v>0</v>
      </c>
      <c r="H158" s="93"/>
      <c r="I158" s="94">
        <f t="shared" si="12"/>
        <v>0</v>
      </c>
      <c r="J158" s="12">
        <f t="shared" si="13"/>
        <v>31</v>
      </c>
      <c r="K158" s="13"/>
    </row>
    <row r="159" spans="1:11" x14ac:dyDescent="0.2">
      <c r="A159" s="7"/>
      <c r="B159" s="90"/>
      <c r="C159" s="7"/>
      <c r="D159" s="9"/>
      <c r="E159" s="91"/>
      <c r="F159" s="91"/>
      <c r="G159" s="95">
        <f t="shared" si="11"/>
        <v>0</v>
      </c>
      <c r="H159" s="93"/>
      <c r="I159" s="94">
        <f t="shared" si="12"/>
        <v>0</v>
      </c>
      <c r="J159" s="12">
        <f t="shared" si="13"/>
        <v>31</v>
      </c>
      <c r="K159" s="13"/>
    </row>
    <row r="160" spans="1:11" x14ac:dyDescent="0.2">
      <c r="A160" s="7"/>
      <c r="B160" s="90"/>
      <c r="C160" s="7"/>
      <c r="D160" s="9"/>
      <c r="E160" s="91"/>
      <c r="F160" s="91"/>
      <c r="G160" s="95">
        <f t="shared" si="11"/>
        <v>0</v>
      </c>
      <c r="H160" s="93"/>
      <c r="I160" s="94">
        <f t="shared" si="12"/>
        <v>0</v>
      </c>
      <c r="J160" s="12">
        <f t="shared" si="13"/>
        <v>31</v>
      </c>
      <c r="K160" s="13"/>
    </row>
    <row r="161" spans="1:11" x14ac:dyDescent="0.2">
      <c r="A161" s="7"/>
      <c r="B161" s="90"/>
      <c r="C161" s="7"/>
      <c r="D161" s="9"/>
      <c r="E161" s="91"/>
      <c r="F161" s="91"/>
      <c r="G161" s="95">
        <f t="shared" si="11"/>
        <v>0</v>
      </c>
      <c r="H161" s="93"/>
      <c r="I161" s="94">
        <f t="shared" si="12"/>
        <v>0</v>
      </c>
      <c r="J161" s="12">
        <f t="shared" si="13"/>
        <v>31</v>
      </c>
      <c r="K161" s="13"/>
    </row>
    <row r="162" spans="1:11" x14ac:dyDescent="0.2">
      <c r="A162" s="7"/>
      <c r="B162" s="90"/>
      <c r="C162" s="7"/>
      <c r="D162" s="9"/>
      <c r="E162" s="91"/>
      <c r="F162" s="91"/>
      <c r="G162" s="95">
        <f t="shared" si="11"/>
        <v>0</v>
      </c>
      <c r="H162" s="93"/>
      <c r="I162" s="94">
        <f t="shared" si="12"/>
        <v>0</v>
      </c>
      <c r="J162" s="12">
        <f t="shared" si="13"/>
        <v>31</v>
      </c>
      <c r="K162" s="13"/>
    </row>
    <row r="163" spans="1:11" x14ac:dyDescent="0.2">
      <c r="A163" s="7"/>
      <c r="B163" s="90"/>
      <c r="C163" s="7"/>
      <c r="D163" s="9"/>
      <c r="E163" s="91"/>
      <c r="F163" s="91"/>
      <c r="G163" s="95">
        <f t="shared" si="11"/>
        <v>0</v>
      </c>
      <c r="H163" s="93"/>
      <c r="I163" s="94">
        <f t="shared" si="12"/>
        <v>0</v>
      </c>
      <c r="J163" s="12">
        <f t="shared" si="13"/>
        <v>31</v>
      </c>
      <c r="K163" s="13"/>
    </row>
    <row r="164" spans="1:11" x14ac:dyDescent="0.2">
      <c r="A164" s="7"/>
      <c r="B164" s="90"/>
      <c r="C164" s="7"/>
      <c r="D164" s="9"/>
      <c r="E164" s="91"/>
      <c r="F164" s="91"/>
      <c r="G164" s="95">
        <f t="shared" si="11"/>
        <v>0</v>
      </c>
      <c r="H164" s="93"/>
      <c r="I164" s="94">
        <f t="shared" si="12"/>
        <v>0</v>
      </c>
      <c r="J164" s="12">
        <f t="shared" si="13"/>
        <v>31</v>
      </c>
      <c r="K164" s="13"/>
    </row>
    <row r="165" spans="1:11" x14ac:dyDescent="0.2">
      <c r="A165" s="7"/>
      <c r="B165" s="90"/>
      <c r="C165" s="7"/>
      <c r="D165" s="9"/>
      <c r="E165" s="91"/>
      <c r="F165" s="91"/>
      <c r="G165" s="95">
        <f t="shared" si="11"/>
        <v>0</v>
      </c>
      <c r="H165" s="93"/>
      <c r="I165" s="94">
        <f t="shared" si="12"/>
        <v>0</v>
      </c>
      <c r="J165" s="12">
        <f t="shared" si="13"/>
        <v>31</v>
      </c>
      <c r="K165" s="13"/>
    </row>
    <row r="166" spans="1:11" x14ac:dyDescent="0.2">
      <c r="A166" s="7"/>
      <c r="B166" s="90"/>
      <c r="C166" s="7"/>
      <c r="D166" s="9"/>
      <c r="E166" s="91"/>
      <c r="F166" s="91"/>
      <c r="G166" s="95">
        <f t="shared" si="11"/>
        <v>0</v>
      </c>
      <c r="H166" s="93"/>
      <c r="I166" s="94">
        <f t="shared" si="12"/>
        <v>0</v>
      </c>
      <c r="J166" s="12">
        <f t="shared" si="13"/>
        <v>31</v>
      </c>
      <c r="K166" s="13"/>
    </row>
    <row r="167" spans="1:11" x14ac:dyDescent="0.2">
      <c r="A167" s="7"/>
      <c r="B167" s="90"/>
      <c r="C167" s="7"/>
      <c r="D167" s="9"/>
      <c r="E167" s="91"/>
      <c r="F167" s="91"/>
      <c r="G167" s="95">
        <f t="shared" si="11"/>
        <v>0</v>
      </c>
      <c r="H167" s="93"/>
      <c r="I167" s="94">
        <f t="shared" si="12"/>
        <v>0</v>
      </c>
      <c r="J167" s="12">
        <f t="shared" si="13"/>
        <v>31</v>
      </c>
      <c r="K167" s="13"/>
    </row>
    <row r="168" spans="1:11" x14ac:dyDescent="0.2">
      <c r="A168" s="7"/>
      <c r="B168" s="90"/>
      <c r="C168" s="7"/>
      <c r="D168" s="9"/>
      <c r="E168" s="91"/>
      <c r="F168" s="91"/>
      <c r="G168" s="95">
        <f t="shared" si="11"/>
        <v>0</v>
      </c>
      <c r="H168" s="93"/>
      <c r="I168" s="94">
        <f t="shared" si="12"/>
        <v>0</v>
      </c>
      <c r="J168" s="12">
        <f t="shared" si="13"/>
        <v>31</v>
      </c>
      <c r="K168" s="13"/>
    </row>
    <row r="169" spans="1:11" x14ac:dyDescent="0.2">
      <c r="A169" s="7"/>
      <c r="B169" s="90"/>
      <c r="C169" s="7"/>
      <c r="D169" s="9"/>
      <c r="E169" s="91"/>
      <c r="F169" s="91"/>
      <c r="G169" s="95">
        <f t="shared" si="11"/>
        <v>0</v>
      </c>
      <c r="H169" s="93"/>
      <c r="I169" s="94">
        <f t="shared" si="12"/>
        <v>0</v>
      </c>
      <c r="J169" s="12">
        <f t="shared" si="13"/>
        <v>31</v>
      </c>
      <c r="K169" s="13"/>
    </row>
    <row r="170" spans="1:11" x14ac:dyDescent="0.2">
      <c r="A170" s="7"/>
      <c r="B170" s="90"/>
      <c r="C170" s="7"/>
      <c r="D170" s="9"/>
      <c r="E170" s="91"/>
      <c r="F170" s="91"/>
      <c r="G170" s="95">
        <f t="shared" si="11"/>
        <v>0</v>
      </c>
      <c r="H170" s="93"/>
      <c r="I170" s="94">
        <f t="shared" si="12"/>
        <v>0</v>
      </c>
      <c r="J170" s="12">
        <f t="shared" si="13"/>
        <v>31</v>
      </c>
      <c r="K170" s="13"/>
    </row>
    <row r="171" spans="1:11" x14ac:dyDescent="0.2">
      <c r="A171" s="7"/>
      <c r="B171" s="90"/>
      <c r="C171" s="7"/>
      <c r="D171" s="9"/>
      <c r="E171" s="91"/>
      <c r="F171" s="91"/>
      <c r="G171" s="95">
        <f t="shared" si="11"/>
        <v>0</v>
      </c>
      <c r="H171" s="93"/>
      <c r="I171" s="94">
        <f t="shared" si="12"/>
        <v>0</v>
      </c>
      <c r="J171" s="12">
        <f t="shared" si="13"/>
        <v>31</v>
      </c>
      <c r="K171" s="13"/>
    </row>
    <row r="172" spans="1:11" x14ac:dyDescent="0.2">
      <c r="A172" s="7"/>
      <c r="B172" s="90"/>
      <c r="C172" s="7"/>
      <c r="D172" s="9"/>
      <c r="E172" s="91"/>
      <c r="F172" s="91"/>
      <c r="G172" s="95">
        <f t="shared" si="11"/>
        <v>0</v>
      </c>
      <c r="H172" s="93"/>
      <c r="I172" s="94">
        <f t="shared" si="12"/>
        <v>0</v>
      </c>
      <c r="J172" s="12">
        <f t="shared" si="13"/>
        <v>31</v>
      </c>
      <c r="K172" s="13"/>
    </row>
    <row r="173" spans="1:11" x14ac:dyDescent="0.2">
      <c r="A173" s="7"/>
      <c r="B173" s="90"/>
      <c r="C173" s="7"/>
      <c r="D173" s="9"/>
      <c r="E173" s="91"/>
      <c r="F173" s="91"/>
      <c r="G173" s="95">
        <f t="shared" si="11"/>
        <v>0</v>
      </c>
      <c r="H173" s="93"/>
      <c r="I173" s="94">
        <f t="shared" si="12"/>
        <v>0</v>
      </c>
      <c r="J173" s="12">
        <f t="shared" si="13"/>
        <v>31</v>
      </c>
      <c r="K173" s="13"/>
    </row>
    <row r="174" spans="1:11" x14ac:dyDescent="0.2">
      <c r="A174" s="7"/>
      <c r="B174" s="90"/>
      <c r="C174" s="7"/>
      <c r="D174" s="9"/>
      <c r="E174" s="91"/>
      <c r="F174" s="91"/>
      <c r="G174" s="95">
        <f t="shared" si="11"/>
        <v>0</v>
      </c>
      <c r="H174" s="93"/>
      <c r="I174" s="94">
        <f t="shared" si="12"/>
        <v>0</v>
      </c>
      <c r="J174" s="12">
        <f t="shared" si="13"/>
        <v>31</v>
      </c>
      <c r="K174" s="13"/>
    </row>
    <row r="175" spans="1:11" x14ac:dyDescent="0.2">
      <c r="A175" s="7"/>
      <c r="B175" s="90"/>
      <c r="C175" s="7"/>
      <c r="D175" s="9"/>
      <c r="E175" s="91"/>
      <c r="F175" s="91"/>
      <c r="G175" s="95">
        <f t="shared" si="11"/>
        <v>0</v>
      </c>
      <c r="H175" s="93"/>
      <c r="I175" s="94">
        <f t="shared" si="12"/>
        <v>0</v>
      </c>
      <c r="J175" s="12">
        <f t="shared" si="13"/>
        <v>31</v>
      </c>
      <c r="K175" s="13"/>
    </row>
    <row r="176" spans="1:11" x14ac:dyDescent="0.2">
      <c r="A176" s="7"/>
      <c r="B176" s="90"/>
      <c r="C176" s="7"/>
      <c r="D176" s="9"/>
      <c r="E176" s="91"/>
      <c r="F176" s="91"/>
      <c r="G176" s="95">
        <f t="shared" si="11"/>
        <v>0</v>
      </c>
      <c r="H176" s="93"/>
      <c r="I176" s="94">
        <f t="shared" si="12"/>
        <v>0</v>
      </c>
      <c r="J176" s="12">
        <f t="shared" si="13"/>
        <v>31</v>
      </c>
      <c r="K176" s="13"/>
    </row>
    <row r="177" spans="1:55" x14ac:dyDescent="0.2">
      <c r="A177" s="7"/>
      <c r="B177" s="90"/>
      <c r="C177" s="7"/>
      <c r="D177" s="9"/>
      <c r="E177" s="91"/>
      <c r="F177" s="91"/>
      <c r="G177" s="95">
        <f t="shared" si="11"/>
        <v>0</v>
      </c>
      <c r="H177" s="93"/>
      <c r="I177" s="94">
        <f t="shared" si="12"/>
        <v>0</v>
      </c>
      <c r="J177" s="12">
        <f t="shared" si="13"/>
        <v>31</v>
      </c>
      <c r="K177" s="13"/>
      <c r="BC177" s="128"/>
    </row>
    <row r="178" spans="1:55" x14ac:dyDescent="0.2">
      <c r="A178" s="7"/>
      <c r="B178" s="90"/>
      <c r="C178" s="7"/>
      <c r="D178" s="9"/>
      <c r="E178" s="91"/>
      <c r="F178" s="91"/>
      <c r="G178" s="95">
        <f t="shared" si="11"/>
        <v>0</v>
      </c>
      <c r="H178" s="93"/>
      <c r="I178" s="94">
        <f t="shared" si="12"/>
        <v>0</v>
      </c>
      <c r="J178" s="12">
        <f t="shared" si="13"/>
        <v>31</v>
      </c>
      <c r="K178" s="13"/>
    </row>
    <row r="179" spans="1:55" x14ac:dyDescent="0.2">
      <c r="A179" s="7"/>
      <c r="B179" s="90"/>
      <c r="C179" s="7"/>
      <c r="D179" s="9"/>
      <c r="E179" s="91"/>
      <c r="F179" s="91"/>
      <c r="G179" s="95">
        <f t="shared" si="11"/>
        <v>0</v>
      </c>
      <c r="H179" s="93"/>
      <c r="I179" s="94">
        <f t="shared" si="12"/>
        <v>0</v>
      </c>
      <c r="J179" s="12">
        <f t="shared" si="13"/>
        <v>31</v>
      </c>
      <c r="K179" s="13"/>
    </row>
    <row r="180" spans="1:55" x14ac:dyDescent="0.2">
      <c r="A180" s="7"/>
      <c r="B180" s="90"/>
      <c r="C180" s="7"/>
      <c r="D180" s="9"/>
      <c r="E180" s="91"/>
      <c r="F180" s="91"/>
      <c r="G180" s="95">
        <f t="shared" si="11"/>
        <v>0</v>
      </c>
      <c r="H180" s="93"/>
      <c r="I180" s="94">
        <f t="shared" si="12"/>
        <v>0</v>
      </c>
      <c r="J180" s="12">
        <f t="shared" si="13"/>
        <v>31</v>
      </c>
      <c r="K180" s="13"/>
    </row>
    <row r="181" spans="1:55" x14ac:dyDescent="0.2">
      <c r="A181" s="7"/>
      <c r="B181" s="90"/>
      <c r="C181" s="7"/>
      <c r="D181" s="9"/>
      <c r="E181" s="91"/>
      <c r="F181" s="91"/>
      <c r="G181" s="95">
        <f t="shared" si="11"/>
        <v>0</v>
      </c>
      <c r="H181" s="93"/>
      <c r="I181" s="94">
        <f t="shared" si="12"/>
        <v>0</v>
      </c>
      <c r="J181" s="12">
        <f t="shared" si="13"/>
        <v>31</v>
      </c>
      <c r="K181" s="13"/>
    </row>
    <row r="182" spans="1:55" x14ac:dyDescent="0.2">
      <c r="A182" s="7"/>
      <c r="B182" s="90"/>
      <c r="C182" s="7"/>
      <c r="D182" s="9"/>
      <c r="E182" s="91"/>
      <c r="F182" s="91"/>
      <c r="G182" s="95">
        <f t="shared" si="11"/>
        <v>0</v>
      </c>
      <c r="H182" s="93"/>
      <c r="I182" s="94">
        <f t="shared" si="12"/>
        <v>0</v>
      </c>
      <c r="J182" s="12">
        <f t="shared" si="13"/>
        <v>31</v>
      </c>
      <c r="K182" s="13"/>
    </row>
    <row r="183" spans="1:55" x14ac:dyDescent="0.2">
      <c r="A183" s="7"/>
      <c r="B183" s="90"/>
      <c r="C183" s="7"/>
      <c r="D183" s="9"/>
      <c r="E183" s="91"/>
      <c r="F183" s="91"/>
      <c r="G183" s="95">
        <f t="shared" si="11"/>
        <v>0</v>
      </c>
      <c r="H183" s="93"/>
      <c r="I183" s="94">
        <f t="shared" si="12"/>
        <v>0</v>
      </c>
      <c r="J183" s="12">
        <f t="shared" si="13"/>
        <v>31</v>
      </c>
      <c r="K183" s="13"/>
    </row>
    <row r="184" spans="1:55" x14ac:dyDescent="0.2">
      <c r="A184" s="7"/>
      <c r="B184" s="90"/>
      <c r="C184" s="7"/>
      <c r="D184" s="9"/>
      <c r="E184" s="91"/>
      <c r="F184" s="91"/>
      <c r="G184" s="95">
        <f t="shared" si="11"/>
        <v>0</v>
      </c>
      <c r="H184" s="93"/>
      <c r="I184" s="94">
        <f t="shared" si="12"/>
        <v>0</v>
      </c>
      <c r="J184" s="12">
        <f t="shared" si="13"/>
        <v>31</v>
      </c>
      <c r="K184" s="13"/>
    </row>
    <row r="185" spans="1:55" x14ac:dyDescent="0.2">
      <c r="A185" s="7"/>
      <c r="B185" s="90"/>
      <c r="C185" s="7"/>
      <c r="D185" s="9"/>
      <c r="E185" s="91"/>
      <c r="F185" s="91"/>
      <c r="G185" s="95">
        <f t="shared" si="11"/>
        <v>0</v>
      </c>
      <c r="H185" s="93"/>
      <c r="I185" s="94">
        <f t="shared" si="12"/>
        <v>0</v>
      </c>
      <c r="J185" s="12">
        <f t="shared" si="13"/>
        <v>31</v>
      </c>
      <c r="K185" s="13"/>
    </row>
    <row r="186" spans="1:55" x14ac:dyDescent="0.2">
      <c r="A186" s="7"/>
      <c r="B186" s="90"/>
      <c r="C186" s="7"/>
      <c r="D186" s="9"/>
      <c r="E186" s="91"/>
      <c r="F186" s="91"/>
      <c r="G186" s="95">
        <f t="shared" si="11"/>
        <v>0</v>
      </c>
      <c r="H186" s="93"/>
      <c r="I186" s="94">
        <f t="shared" si="12"/>
        <v>0</v>
      </c>
      <c r="J186" s="12">
        <f t="shared" si="13"/>
        <v>31</v>
      </c>
      <c r="K186" s="13"/>
    </row>
    <row r="187" spans="1:55" x14ac:dyDescent="0.2">
      <c r="A187" s="7"/>
      <c r="B187" s="90"/>
      <c r="C187" s="7"/>
      <c r="D187" s="9"/>
      <c r="E187" s="91"/>
      <c r="F187" s="91"/>
      <c r="G187" s="95">
        <f t="shared" si="11"/>
        <v>0</v>
      </c>
      <c r="H187" s="93"/>
      <c r="I187" s="94">
        <f t="shared" si="12"/>
        <v>0</v>
      </c>
      <c r="J187" s="12">
        <f t="shared" si="13"/>
        <v>31</v>
      </c>
      <c r="K187" s="13"/>
    </row>
    <row r="188" spans="1:55" x14ac:dyDescent="0.2">
      <c r="A188" s="7"/>
      <c r="B188" s="90"/>
      <c r="C188" s="7"/>
      <c r="D188" s="9"/>
      <c r="E188" s="91"/>
      <c r="F188" s="91"/>
      <c r="G188" s="95">
        <f t="shared" si="11"/>
        <v>0</v>
      </c>
      <c r="H188" s="93"/>
      <c r="I188" s="94">
        <f t="shared" si="12"/>
        <v>0</v>
      </c>
      <c r="J188" s="12">
        <f t="shared" si="13"/>
        <v>31</v>
      </c>
      <c r="K188" s="13"/>
    </row>
    <row r="189" spans="1:55" x14ac:dyDescent="0.2">
      <c r="A189" s="7"/>
      <c r="B189" s="90"/>
      <c r="C189" s="7"/>
      <c r="D189" s="9"/>
      <c r="E189" s="91"/>
      <c r="F189" s="91"/>
      <c r="G189" s="95">
        <f t="shared" ref="G189:G252" si="14">G190+F189-E189</f>
        <v>0</v>
      </c>
      <c r="H189" s="93"/>
      <c r="I189" s="94">
        <f t="shared" ref="I189:I252" si="15">-E189+F189</f>
        <v>0</v>
      </c>
      <c r="J189" s="12">
        <f t="shared" ref="J189:J252" si="16">EOMONTH(B189,0)</f>
        <v>31</v>
      </c>
      <c r="K189" s="13"/>
    </row>
    <row r="190" spans="1:55" x14ac:dyDescent="0.2">
      <c r="A190" s="7"/>
      <c r="B190" s="90"/>
      <c r="C190" s="7"/>
      <c r="D190" s="9"/>
      <c r="E190" s="91"/>
      <c r="F190" s="91"/>
      <c r="G190" s="95">
        <f t="shared" si="14"/>
        <v>0</v>
      </c>
      <c r="H190" s="93"/>
      <c r="I190" s="94">
        <f t="shared" si="15"/>
        <v>0</v>
      </c>
      <c r="J190" s="12">
        <f t="shared" si="16"/>
        <v>31</v>
      </c>
      <c r="K190" s="13"/>
    </row>
    <row r="191" spans="1:55" x14ac:dyDescent="0.2">
      <c r="A191" s="7"/>
      <c r="B191" s="90"/>
      <c r="C191" s="7"/>
      <c r="D191" s="9"/>
      <c r="E191" s="91"/>
      <c r="F191" s="91"/>
      <c r="G191" s="95">
        <f t="shared" si="14"/>
        <v>0</v>
      </c>
      <c r="H191" s="93"/>
      <c r="I191" s="94">
        <f t="shared" si="15"/>
        <v>0</v>
      </c>
      <c r="J191" s="12">
        <f t="shared" si="16"/>
        <v>31</v>
      </c>
      <c r="K191" s="13"/>
    </row>
    <row r="192" spans="1:55" x14ac:dyDescent="0.2">
      <c r="A192" s="7"/>
      <c r="B192" s="90"/>
      <c r="C192" s="7"/>
      <c r="D192" s="9"/>
      <c r="E192" s="91"/>
      <c r="F192" s="91"/>
      <c r="G192" s="95">
        <f t="shared" si="14"/>
        <v>0</v>
      </c>
      <c r="H192" s="93"/>
      <c r="I192" s="94">
        <f t="shared" si="15"/>
        <v>0</v>
      </c>
      <c r="J192" s="12">
        <f t="shared" si="16"/>
        <v>31</v>
      </c>
      <c r="K192" s="13"/>
    </row>
    <row r="193" spans="1:11" x14ac:dyDescent="0.2">
      <c r="A193" s="7"/>
      <c r="B193" s="90"/>
      <c r="C193" s="7"/>
      <c r="D193" s="9"/>
      <c r="E193" s="91"/>
      <c r="F193" s="91"/>
      <c r="G193" s="95">
        <f t="shared" si="14"/>
        <v>0</v>
      </c>
      <c r="H193" s="93"/>
      <c r="I193" s="94">
        <f t="shared" si="15"/>
        <v>0</v>
      </c>
      <c r="J193" s="12">
        <f t="shared" si="16"/>
        <v>31</v>
      </c>
      <c r="K193" s="13"/>
    </row>
    <row r="194" spans="1:11" x14ac:dyDescent="0.2">
      <c r="A194" s="7"/>
      <c r="B194" s="90"/>
      <c r="C194" s="7"/>
      <c r="D194" s="9"/>
      <c r="E194" s="91"/>
      <c r="F194" s="91"/>
      <c r="G194" s="95">
        <f t="shared" si="14"/>
        <v>0</v>
      </c>
      <c r="H194" s="93"/>
      <c r="I194" s="94">
        <f t="shared" si="15"/>
        <v>0</v>
      </c>
      <c r="J194" s="12">
        <f t="shared" si="16"/>
        <v>31</v>
      </c>
      <c r="K194" s="13"/>
    </row>
    <row r="195" spans="1:11" x14ac:dyDescent="0.2">
      <c r="A195" s="7"/>
      <c r="B195" s="90"/>
      <c r="C195" s="7"/>
      <c r="D195" s="9"/>
      <c r="E195" s="91"/>
      <c r="F195" s="91"/>
      <c r="G195" s="95">
        <f t="shared" si="14"/>
        <v>0</v>
      </c>
      <c r="H195" s="93"/>
      <c r="I195" s="94">
        <f t="shared" si="15"/>
        <v>0</v>
      </c>
      <c r="J195" s="12">
        <f t="shared" si="16"/>
        <v>31</v>
      </c>
      <c r="K195" s="13"/>
    </row>
    <row r="196" spans="1:11" x14ac:dyDescent="0.2">
      <c r="A196" s="7"/>
      <c r="B196" s="90"/>
      <c r="C196" s="7"/>
      <c r="D196" s="9"/>
      <c r="E196" s="91"/>
      <c r="F196" s="91"/>
      <c r="G196" s="95">
        <f t="shared" si="14"/>
        <v>0</v>
      </c>
      <c r="H196" s="93"/>
      <c r="I196" s="94">
        <f t="shared" si="15"/>
        <v>0</v>
      </c>
      <c r="J196" s="12">
        <f t="shared" si="16"/>
        <v>31</v>
      </c>
      <c r="K196" s="13"/>
    </row>
    <row r="197" spans="1:11" x14ac:dyDescent="0.2">
      <c r="A197" s="7"/>
      <c r="B197" s="90"/>
      <c r="C197" s="7"/>
      <c r="D197" s="9"/>
      <c r="E197" s="91"/>
      <c r="F197" s="91"/>
      <c r="G197" s="95">
        <f t="shared" si="14"/>
        <v>0</v>
      </c>
      <c r="H197" s="93"/>
      <c r="I197" s="94">
        <f t="shared" si="15"/>
        <v>0</v>
      </c>
      <c r="J197" s="12">
        <f t="shared" si="16"/>
        <v>31</v>
      </c>
      <c r="K197" s="13"/>
    </row>
    <row r="198" spans="1:11" x14ac:dyDescent="0.2">
      <c r="A198" s="7"/>
      <c r="B198" s="90"/>
      <c r="C198" s="7"/>
      <c r="D198" s="9"/>
      <c r="E198" s="91"/>
      <c r="F198" s="91"/>
      <c r="G198" s="95">
        <f t="shared" si="14"/>
        <v>0</v>
      </c>
      <c r="H198" s="93"/>
      <c r="I198" s="94">
        <f t="shared" si="15"/>
        <v>0</v>
      </c>
      <c r="J198" s="12">
        <f t="shared" si="16"/>
        <v>31</v>
      </c>
      <c r="K198" s="13"/>
    </row>
    <row r="199" spans="1:11" x14ac:dyDescent="0.2">
      <c r="A199" s="7"/>
      <c r="B199" s="90"/>
      <c r="C199" s="7"/>
      <c r="D199" s="9"/>
      <c r="E199" s="91"/>
      <c r="F199" s="91"/>
      <c r="G199" s="95">
        <f t="shared" si="14"/>
        <v>0</v>
      </c>
      <c r="H199" s="93"/>
      <c r="I199" s="94">
        <f t="shared" si="15"/>
        <v>0</v>
      </c>
      <c r="J199" s="12">
        <f t="shared" si="16"/>
        <v>31</v>
      </c>
      <c r="K199" s="13"/>
    </row>
    <row r="200" spans="1:11" x14ac:dyDescent="0.2">
      <c r="A200" s="7"/>
      <c r="B200" s="90"/>
      <c r="C200" s="7"/>
      <c r="D200" s="9"/>
      <c r="E200" s="91"/>
      <c r="F200" s="91"/>
      <c r="G200" s="95">
        <f t="shared" si="14"/>
        <v>0</v>
      </c>
      <c r="H200" s="93"/>
      <c r="I200" s="94">
        <f t="shared" si="15"/>
        <v>0</v>
      </c>
      <c r="J200" s="12">
        <f t="shared" si="16"/>
        <v>31</v>
      </c>
      <c r="K200" s="13"/>
    </row>
    <row r="201" spans="1:11" x14ac:dyDescent="0.2">
      <c r="A201" s="7"/>
      <c r="B201" s="90"/>
      <c r="C201" s="7"/>
      <c r="D201" s="9"/>
      <c r="E201" s="91"/>
      <c r="F201" s="91"/>
      <c r="G201" s="95">
        <f t="shared" si="14"/>
        <v>0</v>
      </c>
      <c r="H201" s="93"/>
      <c r="I201" s="94">
        <f t="shared" si="15"/>
        <v>0</v>
      </c>
      <c r="J201" s="12">
        <f t="shared" si="16"/>
        <v>31</v>
      </c>
      <c r="K201" s="13"/>
    </row>
    <row r="202" spans="1:11" x14ac:dyDescent="0.2">
      <c r="A202" s="7"/>
      <c r="B202" s="90"/>
      <c r="C202" s="7"/>
      <c r="D202" s="9"/>
      <c r="E202" s="91"/>
      <c r="F202" s="91"/>
      <c r="G202" s="95">
        <f t="shared" si="14"/>
        <v>0</v>
      </c>
      <c r="H202" s="93"/>
      <c r="I202" s="94">
        <f t="shared" si="15"/>
        <v>0</v>
      </c>
      <c r="J202" s="12">
        <f t="shared" si="16"/>
        <v>31</v>
      </c>
      <c r="K202" s="13"/>
    </row>
    <row r="203" spans="1:11" x14ac:dyDescent="0.2">
      <c r="A203" s="7"/>
      <c r="B203" s="90"/>
      <c r="C203" s="7"/>
      <c r="D203" s="9"/>
      <c r="E203" s="91"/>
      <c r="F203" s="91"/>
      <c r="G203" s="95">
        <f t="shared" si="14"/>
        <v>0</v>
      </c>
      <c r="H203" s="93"/>
      <c r="I203" s="94">
        <f t="shared" si="15"/>
        <v>0</v>
      </c>
      <c r="J203" s="12">
        <f t="shared" si="16"/>
        <v>31</v>
      </c>
      <c r="K203" s="13"/>
    </row>
    <row r="204" spans="1:11" x14ac:dyDescent="0.2">
      <c r="A204" s="7"/>
      <c r="B204" s="90"/>
      <c r="C204" s="7"/>
      <c r="D204" s="9"/>
      <c r="E204" s="91"/>
      <c r="F204" s="91"/>
      <c r="G204" s="95">
        <f t="shared" si="14"/>
        <v>0</v>
      </c>
      <c r="H204" s="93"/>
      <c r="I204" s="94">
        <f t="shared" si="15"/>
        <v>0</v>
      </c>
      <c r="J204" s="12">
        <f t="shared" si="16"/>
        <v>31</v>
      </c>
      <c r="K204" s="13"/>
    </row>
    <row r="205" spans="1:11" x14ac:dyDescent="0.2">
      <c r="A205" s="7"/>
      <c r="B205" s="90"/>
      <c r="C205" s="7"/>
      <c r="D205" s="9"/>
      <c r="E205" s="91"/>
      <c r="F205" s="91"/>
      <c r="G205" s="95">
        <f t="shared" si="14"/>
        <v>0</v>
      </c>
      <c r="H205" s="93"/>
      <c r="I205" s="94">
        <f t="shared" si="15"/>
        <v>0</v>
      </c>
      <c r="J205" s="12">
        <f t="shared" si="16"/>
        <v>31</v>
      </c>
      <c r="K205" s="13"/>
    </row>
    <row r="206" spans="1:11" x14ac:dyDescent="0.2">
      <c r="A206" s="7"/>
      <c r="B206" s="90"/>
      <c r="C206" s="7"/>
      <c r="D206" s="9"/>
      <c r="E206" s="91"/>
      <c r="F206" s="91"/>
      <c r="G206" s="95">
        <f t="shared" si="14"/>
        <v>0</v>
      </c>
      <c r="H206" s="93"/>
      <c r="I206" s="94">
        <f t="shared" si="15"/>
        <v>0</v>
      </c>
      <c r="J206" s="12">
        <f t="shared" si="16"/>
        <v>31</v>
      </c>
      <c r="K206" s="13"/>
    </row>
    <row r="207" spans="1:11" x14ac:dyDescent="0.2">
      <c r="A207" s="7"/>
      <c r="B207" s="90"/>
      <c r="C207" s="7"/>
      <c r="D207" s="9"/>
      <c r="E207" s="91"/>
      <c r="F207" s="91"/>
      <c r="G207" s="95">
        <f t="shared" si="14"/>
        <v>0</v>
      </c>
      <c r="H207" s="93"/>
      <c r="I207" s="94">
        <f t="shared" si="15"/>
        <v>0</v>
      </c>
      <c r="J207" s="12">
        <f t="shared" si="16"/>
        <v>31</v>
      </c>
      <c r="K207" s="13"/>
    </row>
    <row r="208" spans="1:11" x14ac:dyDescent="0.2">
      <c r="A208" s="7"/>
      <c r="B208" s="90"/>
      <c r="C208" s="7"/>
      <c r="D208" s="9"/>
      <c r="E208" s="91"/>
      <c r="F208" s="91"/>
      <c r="G208" s="95">
        <f t="shared" si="14"/>
        <v>0</v>
      </c>
      <c r="H208" s="93"/>
      <c r="I208" s="94">
        <f t="shared" si="15"/>
        <v>0</v>
      </c>
      <c r="J208" s="12">
        <f t="shared" si="16"/>
        <v>31</v>
      </c>
      <c r="K208" s="13"/>
    </row>
    <row r="209" spans="1:11" x14ac:dyDescent="0.2">
      <c r="A209" s="7"/>
      <c r="B209" s="90"/>
      <c r="C209" s="7"/>
      <c r="D209" s="9"/>
      <c r="E209" s="91"/>
      <c r="F209" s="91"/>
      <c r="G209" s="95">
        <f t="shared" si="14"/>
        <v>0</v>
      </c>
      <c r="H209" s="93"/>
      <c r="I209" s="94">
        <f t="shared" si="15"/>
        <v>0</v>
      </c>
      <c r="J209" s="12">
        <f t="shared" si="16"/>
        <v>31</v>
      </c>
      <c r="K209" s="13"/>
    </row>
    <row r="210" spans="1:11" x14ac:dyDescent="0.2">
      <c r="A210" s="7"/>
      <c r="B210" s="90"/>
      <c r="C210" s="7"/>
      <c r="D210" s="9"/>
      <c r="E210" s="91"/>
      <c r="F210" s="91"/>
      <c r="G210" s="95">
        <f t="shared" si="14"/>
        <v>0</v>
      </c>
      <c r="H210" s="93"/>
      <c r="I210" s="94">
        <f t="shared" si="15"/>
        <v>0</v>
      </c>
      <c r="J210" s="12">
        <f t="shared" si="16"/>
        <v>31</v>
      </c>
      <c r="K210" s="13"/>
    </row>
    <row r="211" spans="1:11" x14ac:dyDescent="0.2">
      <c r="A211" s="7"/>
      <c r="B211" s="90"/>
      <c r="C211" s="7"/>
      <c r="D211" s="9"/>
      <c r="E211" s="91"/>
      <c r="F211" s="91"/>
      <c r="G211" s="95">
        <f t="shared" si="14"/>
        <v>0</v>
      </c>
      <c r="H211" s="93"/>
      <c r="I211" s="94">
        <f t="shared" si="15"/>
        <v>0</v>
      </c>
      <c r="J211" s="12">
        <f t="shared" si="16"/>
        <v>31</v>
      </c>
      <c r="K211" s="13"/>
    </row>
    <row r="212" spans="1:11" x14ac:dyDescent="0.2">
      <c r="A212" s="7"/>
      <c r="B212" s="90"/>
      <c r="C212" s="7"/>
      <c r="D212" s="9"/>
      <c r="E212" s="91"/>
      <c r="F212" s="91"/>
      <c r="G212" s="95">
        <f t="shared" si="14"/>
        <v>0</v>
      </c>
      <c r="H212" s="93"/>
      <c r="I212" s="94">
        <f t="shared" si="15"/>
        <v>0</v>
      </c>
      <c r="J212" s="12">
        <f t="shared" si="16"/>
        <v>31</v>
      </c>
      <c r="K212" s="13"/>
    </row>
    <row r="213" spans="1:11" x14ac:dyDescent="0.2">
      <c r="A213" s="7"/>
      <c r="B213" s="90"/>
      <c r="C213" s="7"/>
      <c r="D213" s="9"/>
      <c r="E213" s="91"/>
      <c r="F213" s="91"/>
      <c r="G213" s="95">
        <f t="shared" si="14"/>
        <v>0</v>
      </c>
      <c r="H213" s="93"/>
      <c r="I213" s="94">
        <f t="shared" si="15"/>
        <v>0</v>
      </c>
      <c r="J213" s="12">
        <f t="shared" si="16"/>
        <v>31</v>
      </c>
      <c r="K213" s="13"/>
    </row>
    <row r="214" spans="1:11" x14ac:dyDescent="0.2">
      <c r="A214" s="7"/>
      <c r="B214" s="90"/>
      <c r="C214" s="7"/>
      <c r="D214" s="9"/>
      <c r="E214" s="91"/>
      <c r="F214" s="91"/>
      <c r="G214" s="95">
        <f t="shared" si="14"/>
        <v>0</v>
      </c>
      <c r="H214" s="93"/>
      <c r="I214" s="94">
        <f t="shared" si="15"/>
        <v>0</v>
      </c>
      <c r="J214" s="12">
        <f t="shared" si="16"/>
        <v>31</v>
      </c>
      <c r="K214" s="13"/>
    </row>
    <row r="215" spans="1:11" x14ac:dyDescent="0.2">
      <c r="A215" s="7"/>
      <c r="B215" s="90"/>
      <c r="C215" s="7"/>
      <c r="D215" s="9"/>
      <c r="E215" s="91"/>
      <c r="F215" s="91"/>
      <c r="G215" s="95">
        <f t="shared" si="14"/>
        <v>0</v>
      </c>
      <c r="H215" s="93"/>
      <c r="I215" s="94">
        <f t="shared" si="15"/>
        <v>0</v>
      </c>
      <c r="J215" s="12">
        <f t="shared" si="16"/>
        <v>31</v>
      </c>
      <c r="K215" s="13"/>
    </row>
    <row r="216" spans="1:11" x14ac:dyDescent="0.2">
      <c r="A216" s="7"/>
      <c r="B216" s="90"/>
      <c r="C216" s="7"/>
      <c r="D216" s="9"/>
      <c r="E216" s="91"/>
      <c r="F216" s="91"/>
      <c r="G216" s="95">
        <f t="shared" si="14"/>
        <v>0</v>
      </c>
      <c r="H216" s="93"/>
      <c r="I216" s="94">
        <f t="shared" si="15"/>
        <v>0</v>
      </c>
      <c r="J216" s="12">
        <f t="shared" si="16"/>
        <v>31</v>
      </c>
      <c r="K216" s="13"/>
    </row>
    <row r="217" spans="1:11" x14ac:dyDescent="0.2">
      <c r="A217" s="7"/>
      <c r="B217" s="90"/>
      <c r="C217" s="7"/>
      <c r="D217" s="9"/>
      <c r="E217" s="91"/>
      <c r="F217" s="91"/>
      <c r="G217" s="95">
        <f t="shared" si="14"/>
        <v>0</v>
      </c>
      <c r="H217" s="93"/>
      <c r="I217" s="94">
        <f t="shared" si="15"/>
        <v>0</v>
      </c>
      <c r="J217" s="12">
        <f t="shared" si="16"/>
        <v>31</v>
      </c>
      <c r="K217" s="13"/>
    </row>
    <row r="218" spans="1:11" x14ac:dyDescent="0.2">
      <c r="A218" s="7"/>
      <c r="B218" s="90"/>
      <c r="C218" s="7"/>
      <c r="D218" s="9"/>
      <c r="E218" s="91"/>
      <c r="F218" s="91"/>
      <c r="G218" s="95">
        <f t="shared" si="14"/>
        <v>0</v>
      </c>
      <c r="H218" s="93"/>
      <c r="I218" s="94">
        <f t="shared" si="15"/>
        <v>0</v>
      </c>
      <c r="J218" s="12">
        <f t="shared" si="16"/>
        <v>31</v>
      </c>
      <c r="K218" s="13"/>
    </row>
    <row r="219" spans="1:11" x14ac:dyDescent="0.2">
      <c r="A219" s="7"/>
      <c r="B219" s="90"/>
      <c r="C219" s="7"/>
      <c r="D219" s="9"/>
      <c r="E219" s="91"/>
      <c r="F219" s="91"/>
      <c r="G219" s="95">
        <f t="shared" si="14"/>
        <v>0</v>
      </c>
      <c r="H219" s="93"/>
      <c r="I219" s="94">
        <f t="shared" si="15"/>
        <v>0</v>
      </c>
      <c r="J219" s="12">
        <f t="shared" si="16"/>
        <v>31</v>
      </c>
      <c r="K219" s="13"/>
    </row>
    <row r="220" spans="1:11" x14ac:dyDescent="0.2">
      <c r="A220" s="7"/>
      <c r="B220" s="90"/>
      <c r="C220" s="7"/>
      <c r="D220" s="9"/>
      <c r="E220" s="91"/>
      <c r="F220" s="91"/>
      <c r="G220" s="95">
        <f t="shared" si="14"/>
        <v>0</v>
      </c>
      <c r="H220" s="93"/>
      <c r="I220" s="94">
        <f t="shared" si="15"/>
        <v>0</v>
      </c>
      <c r="J220" s="12">
        <f t="shared" si="16"/>
        <v>31</v>
      </c>
      <c r="K220" s="13"/>
    </row>
    <row r="221" spans="1:11" x14ac:dyDescent="0.2">
      <c r="A221" s="7"/>
      <c r="B221" s="90"/>
      <c r="C221" s="7"/>
      <c r="D221" s="9"/>
      <c r="E221" s="91"/>
      <c r="F221" s="91"/>
      <c r="G221" s="95">
        <f t="shared" si="14"/>
        <v>0</v>
      </c>
      <c r="H221" s="93"/>
      <c r="I221" s="94">
        <f t="shared" si="15"/>
        <v>0</v>
      </c>
      <c r="J221" s="12">
        <f t="shared" si="16"/>
        <v>31</v>
      </c>
      <c r="K221" s="13"/>
    </row>
    <row r="222" spans="1:11" x14ac:dyDescent="0.2">
      <c r="A222" s="7"/>
      <c r="B222" s="90"/>
      <c r="C222" s="7"/>
      <c r="D222" s="9"/>
      <c r="E222" s="91"/>
      <c r="F222" s="91"/>
      <c r="G222" s="95">
        <f t="shared" si="14"/>
        <v>0</v>
      </c>
      <c r="H222" s="93"/>
      <c r="I222" s="94">
        <f t="shared" si="15"/>
        <v>0</v>
      </c>
      <c r="J222" s="12">
        <f t="shared" si="16"/>
        <v>31</v>
      </c>
      <c r="K222" s="13"/>
    </row>
    <row r="223" spans="1:11" x14ac:dyDescent="0.2">
      <c r="A223" s="7"/>
      <c r="B223" s="90"/>
      <c r="C223" s="7"/>
      <c r="D223" s="9"/>
      <c r="E223" s="91"/>
      <c r="F223" s="91"/>
      <c r="G223" s="95">
        <f t="shared" si="14"/>
        <v>0</v>
      </c>
      <c r="H223" s="93"/>
      <c r="I223" s="94">
        <f t="shared" si="15"/>
        <v>0</v>
      </c>
      <c r="J223" s="12">
        <f t="shared" si="16"/>
        <v>31</v>
      </c>
      <c r="K223" s="13"/>
    </row>
    <row r="224" spans="1:11" x14ac:dyDescent="0.2">
      <c r="A224" s="7"/>
      <c r="B224" s="90"/>
      <c r="C224" s="7"/>
      <c r="D224" s="9"/>
      <c r="E224" s="91"/>
      <c r="F224" s="91"/>
      <c r="G224" s="95">
        <f t="shared" si="14"/>
        <v>0</v>
      </c>
      <c r="H224" s="93"/>
      <c r="I224" s="94">
        <f t="shared" si="15"/>
        <v>0</v>
      </c>
      <c r="J224" s="12">
        <f t="shared" si="16"/>
        <v>31</v>
      </c>
      <c r="K224" s="13"/>
    </row>
    <row r="225" spans="1:11" x14ac:dyDescent="0.2">
      <c r="A225" s="7"/>
      <c r="B225" s="90"/>
      <c r="C225" s="7"/>
      <c r="D225" s="9"/>
      <c r="E225" s="91"/>
      <c r="F225" s="91"/>
      <c r="G225" s="95">
        <f t="shared" si="14"/>
        <v>0</v>
      </c>
      <c r="H225" s="93"/>
      <c r="I225" s="94">
        <f t="shared" si="15"/>
        <v>0</v>
      </c>
      <c r="J225" s="12">
        <f t="shared" si="16"/>
        <v>31</v>
      </c>
      <c r="K225" s="13"/>
    </row>
    <row r="226" spans="1:11" x14ac:dyDescent="0.2">
      <c r="A226" s="7"/>
      <c r="B226" s="90"/>
      <c r="C226" s="7"/>
      <c r="D226" s="9"/>
      <c r="E226" s="91"/>
      <c r="F226" s="91"/>
      <c r="G226" s="95">
        <f t="shared" si="14"/>
        <v>0</v>
      </c>
      <c r="H226" s="93"/>
      <c r="I226" s="94">
        <f t="shared" si="15"/>
        <v>0</v>
      </c>
      <c r="J226" s="12">
        <f t="shared" si="16"/>
        <v>31</v>
      </c>
      <c r="K226" s="13"/>
    </row>
    <row r="227" spans="1:11" x14ac:dyDescent="0.2">
      <c r="A227" s="7"/>
      <c r="B227" s="90"/>
      <c r="C227" s="7"/>
      <c r="D227" s="9"/>
      <c r="E227" s="91"/>
      <c r="F227" s="91"/>
      <c r="G227" s="95">
        <f t="shared" si="14"/>
        <v>0</v>
      </c>
      <c r="H227" s="93"/>
      <c r="I227" s="94">
        <f t="shared" si="15"/>
        <v>0</v>
      </c>
      <c r="J227" s="12">
        <f t="shared" si="16"/>
        <v>31</v>
      </c>
      <c r="K227" s="13"/>
    </row>
    <row r="228" spans="1:11" x14ac:dyDescent="0.2">
      <c r="A228" s="7"/>
      <c r="B228" s="90"/>
      <c r="C228" s="7"/>
      <c r="D228" s="9"/>
      <c r="E228" s="91"/>
      <c r="F228" s="91"/>
      <c r="G228" s="95">
        <f t="shared" si="14"/>
        <v>0</v>
      </c>
      <c r="H228" s="93"/>
      <c r="I228" s="94">
        <f t="shared" si="15"/>
        <v>0</v>
      </c>
      <c r="J228" s="12">
        <f t="shared" si="16"/>
        <v>31</v>
      </c>
      <c r="K228" s="13"/>
    </row>
    <row r="229" spans="1:11" x14ac:dyDescent="0.2">
      <c r="A229" s="7"/>
      <c r="B229" s="90"/>
      <c r="C229" s="7"/>
      <c r="D229" s="9"/>
      <c r="E229" s="91"/>
      <c r="F229" s="91"/>
      <c r="G229" s="95">
        <f t="shared" si="14"/>
        <v>0</v>
      </c>
      <c r="H229" s="93"/>
      <c r="I229" s="94">
        <f t="shared" si="15"/>
        <v>0</v>
      </c>
      <c r="J229" s="12">
        <f t="shared" si="16"/>
        <v>31</v>
      </c>
      <c r="K229" s="13"/>
    </row>
    <row r="230" spans="1:11" x14ac:dyDescent="0.2">
      <c r="A230" s="7"/>
      <c r="B230" s="90"/>
      <c r="C230" s="7"/>
      <c r="D230" s="9"/>
      <c r="E230" s="91"/>
      <c r="F230" s="91"/>
      <c r="G230" s="95">
        <f t="shared" si="14"/>
        <v>0</v>
      </c>
      <c r="H230" s="93"/>
      <c r="I230" s="94">
        <f t="shared" si="15"/>
        <v>0</v>
      </c>
      <c r="J230" s="12">
        <f t="shared" si="16"/>
        <v>31</v>
      </c>
      <c r="K230" s="13"/>
    </row>
    <row r="231" spans="1:11" x14ac:dyDescent="0.2">
      <c r="A231" s="7"/>
      <c r="B231" s="90"/>
      <c r="C231" s="7"/>
      <c r="D231" s="9"/>
      <c r="E231" s="91"/>
      <c r="F231" s="91"/>
      <c r="G231" s="95">
        <f t="shared" si="14"/>
        <v>0</v>
      </c>
      <c r="H231" s="93"/>
      <c r="I231" s="94">
        <f t="shared" si="15"/>
        <v>0</v>
      </c>
      <c r="J231" s="12">
        <f t="shared" si="16"/>
        <v>31</v>
      </c>
      <c r="K231" s="13"/>
    </row>
    <row r="232" spans="1:11" x14ac:dyDescent="0.2">
      <c r="A232" s="7"/>
      <c r="B232" s="90"/>
      <c r="C232" s="7"/>
      <c r="D232" s="9"/>
      <c r="E232" s="91"/>
      <c r="F232" s="91"/>
      <c r="G232" s="95">
        <f t="shared" si="14"/>
        <v>0</v>
      </c>
      <c r="H232" s="93"/>
      <c r="I232" s="94">
        <f t="shared" si="15"/>
        <v>0</v>
      </c>
      <c r="J232" s="12">
        <f t="shared" si="16"/>
        <v>31</v>
      </c>
      <c r="K232" s="13"/>
    </row>
    <row r="233" spans="1:11" x14ac:dyDescent="0.2">
      <c r="A233" s="7"/>
      <c r="B233" s="90"/>
      <c r="C233" s="7"/>
      <c r="D233" s="9"/>
      <c r="E233" s="91"/>
      <c r="F233" s="91"/>
      <c r="G233" s="95">
        <f t="shared" si="14"/>
        <v>0</v>
      </c>
      <c r="H233" s="93"/>
      <c r="I233" s="94">
        <f t="shared" si="15"/>
        <v>0</v>
      </c>
      <c r="J233" s="12">
        <f t="shared" si="16"/>
        <v>31</v>
      </c>
      <c r="K233" s="13"/>
    </row>
    <row r="234" spans="1:11" x14ac:dyDescent="0.2">
      <c r="A234" s="7"/>
      <c r="B234" s="90"/>
      <c r="C234" s="7"/>
      <c r="D234" s="9"/>
      <c r="E234" s="91"/>
      <c r="F234" s="91"/>
      <c r="G234" s="95">
        <f t="shared" si="14"/>
        <v>0</v>
      </c>
      <c r="H234" s="93"/>
      <c r="I234" s="94">
        <f t="shared" si="15"/>
        <v>0</v>
      </c>
      <c r="J234" s="12">
        <f t="shared" si="16"/>
        <v>31</v>
      </c>
      <c r="K234" s="13"/>
    </row>
    <row r="235" spans="1:11" x14ac:dyDescent="0.2">
      <c r="A235" s="7"/>
      <c r="B235" s="90"/>
      <c r="C235" s="7"/>
      <c r="D235" s="9"/>
      <c r="E235" s="91"/>
      <c r="F235" s="91"/>
      <c r="G235" s="95">
        <f t="shared" si="14"/>
        <v>0</v>
      </c>
      <c r="H235" s="93"/>
      <c r="I235" s="94">
        <f t="shared" si="15"/>
        <v>0</v>
      </c>
      <c r="J235" s="12">
        <f t="shared" si="16"/>
        <v>31</v>
      </c>
      <c r="K235" s="13"/>
    </row>
    <row r="236" spans="1:11" x14ac:dyDescent="0.2">
      <c r="A236" s="7"/>
      <c r="B236" s="90"/>
      <c r="C236" s="7"/>
      <c r="D236" s="9"/>
      <c r="E236" s="91"/>
      <c r="F236" s="91"/>
      <c r="G236" s="95">
        <f t="shared" si="14"/>
        <v>0</v>
      </c>
      <c r="H236" s="93"/>
      <c r="I236" s="94">
        <f t="shared" si="15"/>
        <v>0</v>
      </c>
      <c r="J236" s="12">
        <f t="shared" si="16"/>
        <v>31</v>
      </c>
      <c r="K236" s="13"/>
    </row>
    <row r="237" spans="1:11" x14ac:dyDescent="0.2">
      <c r="A237" s="7"/>
      <c r="B237" s="90"/>
      <c r="C237" s="7"/>
      <c r="D237" s="9"/>
      <c r="E237" s="91"/>
      <c r="F237" s="91"/>
      <c r="G237" s="95">
        <f t="shared" si="14"/>
        <v>0</v>
      </c>
      <c r="H237" s="93"/>
      <c r="I237" s="94">
        <f t="shared" si="15"/>
        <v>0</v>
      </c>
      <c r="J237" s="12">
        <f t="shared" si="16"/>
        <v>31</v>
      </c>
      <c r="K237" s="13"/>
    </row>
    <row r="238" spans="1:11" x14ac:dyDescent="0.2">
      <c r="A238" s="7"/>
      <c r="B238" s="90"/>
      <c r="C238" s="7"/>
      <c r="D238" s="9"/>
      <c r="E238" s="91"/>
      <c r="F238" s="91"/>
      <c r="G238" s="95">
        <f t="shared" si="14"/>
        <v>0</v>
      </c>
      <c r="H238" s="93"/>
      <c r="I238" s="94">
        <f t="shared" si="15"/>
        <v>0</v>
      </c>
      <c r="J238" s="12">
        <f t="shared" si="16"/>
        <v>31</v>
      </c>
      <c r="K238" s="13"/>
    </row>
    <row r="239" spans="1:11" x14ac:dyDescent="0.2">
      <c r="A239" s="7"/>
      <c r="B239" s="90"/>
      <c r="C239" s="7"/>
      <c r="D239" s="9"/>
      <c r="E239" s="91"/>
      <c r="F239" s="91"/>
      <c r="G239" s="95">
        <f t="shared" si="14"/>
        <v>0</v>
      </c>
      <c r="H239" s="93"/>
      <c r="I239" s="94">
        <f t="shared" si="15"/>
        <v>0</v>
      </c>
      <c r="J239" s="12">
        <f t="shared" si="16"/>
        <v>31</v>
      </c>
      <c r="K239" s="13"/>
    </row>
    <row r="240" spans="1:11" x14ac:dyDescent="0.2">
      <c r="A240" s="7"/>
      <c r="B240" s="90"/>
      <c r="C240" s="7"/>
      <c r="D240" s="9"/>
      <c r="E240" s="91"/>
      <c r="F240" s="91"/>
      <c r="G240" s="95">
        <f t="shared" si="14"/>
        <v>0</v>
      </c>
      <c r="H240" s="93"/>
      <c r="I240" s="94">
        <f t="shared" si="15"/>
        <v>0</v>
      </c>
      <c r="J240" s="12">
        <f t="shared" si="16"/>
        <v>31</v>
      </c>
      <c r="K240" s="13"/>
    </row>
    <row r="241" spans="1:11" x14ac:dyDescent="0.2">
      <c r="A241" s="7"/>
      <c r="B241" s="90"/>
      <c r="C241" s="7"/>
      <c r="D241" s="9"/>
      <c r="E241" s="91"/>
      <c r="F241" s="91"/>
      <c r="G241" s="95">
        <f t="shared" si="14"/>
        <v>0</v>
      </c>
      <c r="H241" s="93"/>
      <c r="I241" s="94">
        <f t="shared" si="15"/>
        <v>0</v>
      </c>
      <c r="J241" s="12">
        <f t="shared" si="16"/>
        <v>31</v>
      </c>
      <c r="K241" s="13"/>
    </row>
    <row r="242" spans="1:11" x14ac:dyDescent="0.2">
      <c r="A242" s="7"/>
      <c r="B242" s="90"/>
      <c r="C242" s="7"/>
      <c r="D242" s="9"/>
      <c r="E242" s="91"/>
      <c r="F242" s="91"/>
      <c r="G242" s="95">
        <f t="shared" si="14"/>
        <v>0</v>
      </c>
      <c r="H242" s="93"/>
      <c r="I242" s="94">
        <f t="shared" si="15"/>
        <v>0</v>
      </c>
      <c r="J242" s="12">
        <f t="shared" si="16"/>
        <v>31</v>
      </c>
      <c r="K242" s="13"/>
    </row>
    <row r="243" spans="1:11" x14ac:dyDescent="0.2">
      <c r="A243" s="7"/>
      <c r="B243" s="90"/>
      <c r="C243" s="7"/>
      <c r="D243" s="9"/>
      <c r="E243" s="91"/>
      <c r="F243" s="91"/>
      <c r="G243" s="95">
        <f t="shared" si="14"/>
        <v>0</v>
      </c>
      <c r="H243" s="93"/>
      <c r="I243" s="94">
        <f t="shared" si="15"/>
        <v>0</v>
      </c>
      <c r="J243" s="12">
        <f t="shared" si="16"/>
        <v>31</v>
      </c>
      <c r="K243" s="13"/>
    </row>
    <row r="244" spans="1:11" x14ac:dyDescent="0.2">
      <c r="A244" s="7"/>
      <c r="B244" s="90"/>
      <c r="C244" s="7"/>
      <c r="D244" s="9"/>
      <c r="E244" s="91"/>
      <c r="F244" s="91"/>
      <c r="G244" s="95">
        <f t="shared" si="14"/>
        <v>0</v>
      </c>
      <c r="H244" s="93"/>
      <c r="I244" s="94">
        <f t="shared" si="15"/>
        <v>0</v>
      </c>
      <c r="J244" s="12">
        <f t="shared" si="16"/>
        <v>31</v>
      </c>
      <c r="K244" s="13"/>
    </row>
    <row r="245" spans="1:11" x14ac:dyDescent="0.2">
      <c r="A245" s="7"/>
      <c r="B245" s="90"/>
      <c r="C245" s="7"/>
      <c r="D245" s="9"/>
      <c r="E245" s="91"/>
      <c r="F245" s="91"/>
      <c r="G245" s="95">
        <f t="shared" si="14"/>
        <v>0</v>
      </c>
      <c r="H245" s="93"/>
      <c r="I245" s="94">
        <f t="shared" si="15"/>
        <v>0</v>
      </c>
      <c r="J245" s="12">
        <f t="shared" si="16"/>
        <v>31</v>
      </c>
      <c r="K245" s="13"/>
    </row>
    <row r="246" spans="1:11" x14ac:dyDescent="0.2">
      <c r="A246" s="7"/>
      <c r="B246" s="90"/>
      <c r="C246" s="7"/>
      <c r="D246" s="9"/>
      <c r="E246" s="91"/>
      <c r="F246" s="91"/>
      <c r="G246" s="95">
        <f t="shared" si="14"/>
        <v>0</v>
      </c>
      <c r="H246" s="93"/>
      <c r="I246" s="94">
        <f t="shared" si="15"/>
        <v>0</v>
      </c>
      <c r="J246" s="12">
        <f t="shared" si="16"/>
        <v>31</v>
      </c>
      <c r="K246" s="13"/>
    </row>
    <row r="247" spans="1:11" x14ac:dyDescent="0.2">
      <c r="A247" s="7"/>
      <c r="B247" s="90"/>
      <c r="C247" s="7"/>
      <c r="D247" s="9"/>
      <c r="E247" s="91"/>
      <c r="F247" s="91"/>
      <c r="G247" s="95">
        <f t="shared" si="14"/>
        <v>0</v>
      </c>
      <c r="H247" s="93"/>
      <c r="I247" s="94">
        <f t="shared" si="15"/>
        <v>0</v>
      </c>
      <c r="J247" s="12">
        <f t="shared" si="16"/>
        <v>31</v>
      </c>
      <c r="K247" s="13"/>
    </row>
    <row r="248" spans="1:11" x14ac:dyDescent="0.2">
      <c r="A248" s="7"/>
      <c r="B248" s="90"/>
      <c r="C248" s="7"/>
      <c r="D248" s="9"/>
      <c r="E248" s="91"/>
      <c r="F248" s="91"/>
      <c r="G248" s="95">
        <f t="shared" si="14"/>
        <v>0</v>
      </c>
      <c r="H248" s="93"/>
      <c r="I248" s="94">
        <f t="shared" si="15"/>
        <v>0</v>
      </c>
      <c r="J248" s="12">
        <f t="shared" si="16"/>
        <v>31</v>
      </c>
      <c r="K248" s="13"/>
    </row>
    <row r="249" spans="1:11" x14ac:dyDescent="0.2">
      <c r="A249" s="7"/>
      <c r="B249" s="90"/>
      <c r="C249" s="7"/>
      <c r="D249" s="9"/>
      <c r="E249" s="91"/>
      <c r="F249" s="91"/>
      <c r="G249" s="95">
        <f t="shared" si="14"/>
        <v>0</v>
      </c>
      <c r="H249" s="93"/>
      <c r="I249" s="94">
        <f t="shared" si="15"/>
        <v>0</v>
      </c>
      <c r="J249" s="12">
        <f t="shared" si="16"/>
        <v>31</v>
      </c>
      <c r="K249" s="13"/>
    </row>
    <row r="250" spans="1:11" x14ac:dyDescent="0.2">
      <c r="A250" s="7"/>
      <c r="B250" s="90"/>
      <c r="C250" s="7"/>
      <c r="D250" s="9"/>
      <c r="E250" s="91"/>
      <c r="F250" s="91"/>
      <c r="G250" s="95">
        <f t="shared" si="14"/>
        <v>0</v>
      </c>
      <c r="H250" s="93"/>
      <c r="I250" s="94">
        <f t="shared" si="15"/>
        <v>0</v>
      </c>
      <c r="J250" s="12">
        <f t="shared" si="16"/>
        <v>31</v>
      </c>
      <c r="K250" s="13"/>
    </row>
    <row r="251" spans="1:11" x14ac:dyDescent="0.2">
      <c r="A251" s="7"/>
      <c r="B251" s="90"/>
      <c r="C251" s="7"/>
      <c r="D251" s="9"/>
      <c r="E251" s="91"/>
      <c r="F251" s="91"/>
      <c r="G251" s="95">
        <f t="shared" si="14"/>
        <v>0</v>
      </c>
      <c r="H251" s="93"/>
      <c r="I251" s="94">
        <f t="shared" si="15"/>
        <v>0</v>
      </c>
      <c r="J251" s="12">
        <f t="shared" si="16"/>
        <v>31</v>
      </c>
      <c r="K251" s="13"/>
    </row>
    <row r="252" spans="1:11" x14ac:dyDescent="0.2">
      <c r="A252" s="7"/>
      <c r="B252" s="90"/>
      <c r="C252" s="7"/>
      <c r="D252" s="9"/>
      <c r="E252" s="91"/>
      <c r="F252" s="91"/>
      <c r="G252" s="95">
        <f t="shared" si="14"/>
        <v>0</v>
      </c>
      <c r="H252" s="93"/>
      <c r="I252" s="94">
        <f t="shared" si="15"/>
        <v>0</v>
      </c>
      <c r="J252" s="12">
        <f t="shared" si="16"/>
        <v>31</v>
      </c>
      <c r="K252" s="13"/>
    </row>
    <row r="253" spans="1:11" x14ac:dyDescent="0.2">
      <c r="A253" s="7"/>
      <c r="B253" s="90"/>
      <c r="C253" s="7"/>
      <c r="D253" s="9"/>
      <c r="E253" s="91"/>
      <c r="F253" s="91"/>
      <c r="G253" s="95">
        <f t="shared" ref="G253:G316" si="17">G254+F253-E253</f>
        <v>0</v>
      </c>
      <c r="H253" s="93"/>
      <c r="I253" s="94">
        <f t="shared" ref="I253:I316" si="18">-E253+F253</f>
        <v>0</v>
      </c>
      <c r="J253" s="12">
        <f t="shared" ref="J253:J316" si="19">EOMONTH(B253,0)</f>
        <v>31</v>
      </c>
      <c r="K253" s="13"/>
    </row>
    <row r="254" spans="1:11" x14ac:dyDescent="0.2">
      <c r="A254" s="7"/>
      <c r="B254" s="90"/>
      <c r="C254" s="7"/>
      <c r="D254" s="9"/>
      <c r="E254" s="91"/>
      <c r="F254" s="91"/>
      <c r="G254" s="95">
        <f t="shared" si="17"/>
        <v>0</v>
      </c>
      <c r="H254" s="93"/>
      <c r="I254" s="94">
        <f t="shared" si="18"/>
        <v>0</v>
      </c>
      <c r="J254" s="12">
        <f t="shared" si="19"/>
        <v>31</v>
      </c>
      <c r="K254" s="13"/>
    </row>
    <row r="255" spans="1:11" x14ac:dyDescent="0.2">
      <c r="A255" s="7"/>
      <c r="B255" s="90"/>
      <c r="C255" s="7"/>
      <c r="D255" s="9"/>
      <c r="E255" s="91"/>
      <c r="F255" s="91"/>
      <c r="G255" s="95">
        <f t="shared" si="17"/>
        <v>0</v>
      </c>
      <c r="H255" s="93"/>
      <c r="I255" s="94">
        <f t="shared" si="18"/>
        <v>0</v>
      </c>
      <c r="J255" s="12">
        <f t="shared" si="19"/>
        <v>31</v>
      </c>
      <c r="K255" s="13"/>
    </row>
    <row r="256" spans="1:11" x14ac:dyDescent="0.2">
      <c r="A256" s="7"/>
      <c r="B256" s="90"/>
      <c r="C256" s="7"/>
      <c r="D256" s="9"/>
      <c r="E256" s="91"/>
      <c r="F256" s="91"/>
      <c r="G256" s="95">
        <f t="shared" si="17"/>
        <v>0</v>
      </c>
      <c r="H256" s="93"/>
      <c r="I256" s="94">
        <f t="shared" si="18"/>
        <v>0</v>
      </c>
      <c r="J256" s="12">
        <f t="shared" si="19"/>
        <v>31</v>
      </c>
      <c r="K256" s="13"/>
    </row>
    <row r="257" spans="1:11" x14ac:dyDescent="0.2">
      <c r="A257" s="7"/>
      <c r="B257" s="98"/>
      <c r="C257" s="7"/>
      <c r="D257" s="9"/>
      <c r="E257" s="91"/>
      <c r="F257" s="91"/>
      <c r="G257" s="95">
        <f t="shared" si="17"/>
        <v>0</v>
      </c>
      <c r="H257" s="99"/>
      <c r="I257" s="94">
        <f t="shared" si="18"/>
        <v>0</v>
      </c>
      <c r="J257" s="12">
        <f t="shared" si="19"/>
        <v>31</v>
      </c>
      <c r="K257" s="13"/>
    </row>
    <row r="258" spans="1:11" x14ac:dyDescent="0.2">
      <c r="A258" s="7"/>
      <c r="B258" s="98"/>
      <c r="C258" s="7"/>
      <c r="D258" s="9"/>
      <c r="E258" s="91"/>
      <c r="F258" s="91"/>
      <c r="G258" s="95">
        <f t="shared" si="17"/>
        <v>0</v>
      </c>
      <c r="H258" s="99"/>
      <c r="I258" s="94">
        <f t="shared" si="18"/>
        <v>0</v>
      </c>
      <c r="J258" s="12">
        <f t="shared" si="19"/>
        <v>31</v>
      </c>
      <c r="K258" s="13"/>
    </row>
    <row r="259" spans="1:11" x14ac:dyDescent="0.2">
      <c r="A259" s="7"/>
      <c r="B259" s="98"/>
      <c r="C259" s="7"/>
      <c r="D259" s="9"/>
      <c r="E259" s="91"/>
      <c r="F259" s="91"/>
      <c r="G259" s="95">
        <f t="shared" si="17"/>
        <v>0</v>
      </c>
      <c r="H259" s="99"/>
      <c r="I259" s="94">
        <f t="shared" si="18"/>
        <v>0</v>
      </c>
      <c r="J259" s="12">
        <f t="shared" si="19"/>
        <v>31</v>
      </c>
      <c r="K259" s="13"/>
    </row>
    <row r="260" spans="1:11" x14ac:dyDescent="0.2">
      <c r="A260" s="7"/>
      <c r="B260" s="98"/>
      <c r="C260" s="7"/>
      <c r="D260" s="9"/>
      <c r="E260" s="91"/>
      <c r="F260" s="91"/>
      <c r="G260" s="95">
        <f t="shared" si="17"/>
        <v>0</v>
      </c>
      <c r="H260" s="99"/>
      <c r="I260" s="94">
        <f t="shared" si="18"/>
        <v>0</v>
      </c>
      <c r="J260" s="12">
        <f t="shared" si="19"/>
        <v>31</v>
      </c>
      <c r="K260" s="13"/>
    </row>
    <row r="261" spans="1:11" x14ac:dyDescent="0.2">
      <c r="A261" s="7"/>
      <c r="B261" s="98"/>
      <c r="C261" s="7"/>
      <c r="D261" s="9"/>
      <c r="E261" s="91"/>
      <c r="F261" s="91"/>
      <c r="G261" s="95">
        <f t="shared" si="17"/>
        <v>0</v>
      </c>
      <c r="H261" s="100"/>
      <c r="I261" s="94">
        <f t="shared" si="18"/>
        <v>0</v>
      </c>
      <c r="J261" s="12">
        <f t="shared" si="19"/>
        <v>31</v>
      </c>
      <c r="K261" s="13"/>
    </row>
    <row r="262" spans="1:11" x14ac:dyDescent="0.2">
      <c r="A262" s="7"/>
      <c r="B262" s="98"/>
      <c r="C262" s="7"/>
      <c r="D262" s="9"/>
      <c r="E262" s="91"/>
      <c r="F262" s="91"/>
      <c r="G262" s="95">
        <f t="shared" si="17"/>
        <v>0</v>
      </c>
      <c r="H262" s="100"/>
      <c r="I262" s="94">
        <f t="shared" si="18"/>
        <v>0</v>
      </c>
      <c r="J262" s="12">
        <f t="shared" si="19"/>
        <v>31</v>
      </c>
      <c r="K262" s="13"/>
    </row>
    <row r="263" spans="1:11" x14ac:dyDescent="0.2">
      <c r="A263" s="7"/>
      <c r="B263" s="98"/>
      <c r="C263" s="7"/>
      <c r="D263" s="9"/>
      <c r="E263" s="91"/>
      <c r="F263" s="91"/>
      <c r="G263" s="95">
        <f t="shared" si="17"/>
        <v>0</v>
      </c>
      <c r="H263" s="100"/>
      <c r="I263" s="94">
        <f t="shared" si="18"/>
        <v>0</v>
      </c>
      <c r="J263" s="12">
        <f t="shared" si="19"/>
        <v>31</v>
      </c>
      <c r="K263" s="13"/>
    </row>
    <row r="264" spans="1:11" x14ac:dyDescent="0.2">
      <c r="A264" s="7"/>
      <c r="B264" s="98"/>
      <c r="C264" s="7"/>
      <c r="D264" s="9"/>
      <c r="E264" s="91"/>
      <c r="F264" s="91"/>
      <c r="G264" s="95">
        <f t="shared" si="17"/>
        <v>0</v>
      </c>
      <c r="H264" s="100"/>
      <c r="I264" s="94">
        <f t="shared" si="18"/>
        <v>0</v>
      </c>
      <c r="J264" s="12">
        <f t="shared" si="19"/>
        <v>31</v>
      </c>
      <c r="K264" s="13"/>
    </row>
    <row r="265" spans="1:11" x14ac:dyDescent="0.2">
      <c r="A265" s="7"/>
      <c r="B265" s="98"/>
      <c r="C265" s="7"/>
      <c r="D265" s="9"/>
      <c r="E265" s="91"/>
      <c r="F265" s="91"/>
      <c r="G265" s="95">
        <f t="shared" si="17"/>
        <v>0</v>
      </c>
      <c r="H265" s="100"/>
      <c r="I265" s="94">
        <f t="shared" si="18"/>
        <v>0</v>
      </c>
      <c r="J265" s="12">
        <f t="shared" si="19"/>
        <v>31</v>
      </c>
      <c r="K265" s="13"/>
    </row>
    <row r="266" spans="1:11" x14ac:dyDescent="0.2">
      <c r="A266" s="7"/>
      <c r="B266" s="98"/>
      <c r="C266" s="7"/>
      <c r="D266" s="9"/>
      <c r="E266" s="91"/>
      <c r="F266" s="91"/>
      <c r="G266" s="95">
        <f t="shared" si="17"/>
        <v>0</v>
      </c>
      <c r="H266" s="100"/>
      <c r="I266" s="94">
        <f t="shared" si="18"/>
        <v>0</v>
      </c>
      <c r="J266" s="12">
        <f t="shared" si="19"/>
        <v>31</v>
      </c>
      <c r="K266" s="13"/>
    </row>
    <row r="267" spans="1:11" x14ac:dyDescent="0.2">
      <c r="A267" s="7"/>
      <c r="B267" s="98"/>
      <c r="C267" s="7"/>
      <c r="D267" s="9"/>
      <c r="E267" s="91"/>
      <c r="F267" s="91"/>
      <c r="G267" s="95">
        <f t="shared" si="17"/>
        <v>0</v>
      </c>
      <c r="H267" s="100"/>
      <c r="I267" s="94">
        <f t="shared" si="18"/>
        <v>0</v>
      </c>
      <c r="J267" s="12">
        <f t="shared" si="19"/>
        <v>31</v>
      </c>
      <c r="K267" s="13"/>
    </row>
    <row r="268" spans="1:11" x14ac:dyDescent="0.2">
      <c r="A268" s="7"/>
      <c r="B268" s="98"/>
      <c r="C268" s="7"/>
      <c r="D268" s="9"/>
      <c r="E268" s="91"/>
      <c r="F268" s="91"/>
      <c r="G268" s="95">
        <f t="shared" si="17"/>
        <v>0</v>
      </c>
      <c r="H268" s="100"/>
      <c r="I268" s="94">
        <f t="shared" si="18"/>
        <v>0</v>
      </c>
      <c r="J268" s="12">
        <f t="shared" si="19"/>
        <v>31</v>
      </c>
      <c r="K268" s="13"/>
    </row>
    <row r="269" spans="1:11" x14ac:dyDescent="0.2">
      <c r="A269" s="7"/>
      <c r="B269" s="98"/>
      <c r="C269" s="7"/>
      <c r="D269" s="9"/>
      <c r="E269" s="91"/>
      <c r="F269" s="91"/>
      <c r="G269" s="95">
        <f t="shared" si="17"/>
        <v>0</v>
      </c>
      <c r="H269" s="100"/>
      <c r="I269" s="94">
        <f t="shared" si="18"/>
        <v>0</v>
      </c>
      <c r="J269" s="12">
        <f t="shared" si="19"/>
        <v>31</v>
      </c>
      <c r="K269" s="13"/>
    </row>
    <row r="270" spans="1:11" x14ac:dyDescent="0.2">
      <c r="A270" s="7"/>
      <c r="B270" s="98"/>
      <c r="C270" s="7"/>
      <c r="D270" s="9"/>
      <c r="E270" s="91"/>
      <c r="F270" s="91"/>
      <c r="G270" s="95">
        <f t="shared" si="17"/>
        <v>0</v>
      </c>
      <c r="H270" s="100"/>
      <c r="I270" s="94">
        <f t="shared" si="18"/>
        <v>0</v>
      </c>
      <c r="J270" s="12">
        <f t="shared" si="19"/>
        <v>31</v>
      </c>
      <c r="K270" s="13"/>
    </row>
    <row r="271" spans="1:11" x14ac:dyDescent="0.2">
      <c r="A271" s="7"/>
      <c r="B271" s="98"/>
      <c r="C271" s="7"/>
      <c r="D271" s="9"/>
      <c r="E271" s="91"/>
      <c r="F271" s="91"/>
      <c r="G271" s="95">
        <f t="shared" si="17"/>
        <v>0</v>
      </c>
      <c r="H271" s="100"/>
      <c r="I271" s="94">
        <f t="shared" si="18"/>
        <v>0</v>
      </c>
      <c r="J271" s="12">
        <f t="shared" si="19"/>
        <v>31</v>
      </c>
      <c r="K271" s="13"/>
    </row>
    <row r="272" spans="1:11" x14ac:dyDescent="0.2">
      <c r="A272" s="7"/>
      <c r="B272" s="98"/>
      <c r="C272" s="7"/>
      <c r="D272" s="7"/>
      <c r="E272" s="91"/>
      <c r="F272" s="91"/>
      <c r="G272" s="95">
        <f t="shared" si="17"/>
        <v>0</v>
      </c>
      <c r="H272" s="99"/>
      <c r="I272" s="94">
        <f t="shared" si="18"/>
        <v>0</v>
      </c>
      <c r="J272" s="12">
        <f t="shared" si="19"/>
        <v>31</v>
      </c>
      <c r="K272" s="13"/>
    </row>
    <row r="273" spans="1:11" x14ac:dyDescent="0.2">
      <c r="A273" s="7"/>
      <c r="B273" s="98"/>
      <c r="C273" s="7"/>
      <c r="D273" s="9"/>
      <c r="E273" s="91"/>
      <c r="F273" s="91"/>
      <c r="G273" s="95">
        <f t="shared" si="17"/>
        <v>0</v>
      </c>
      <c r="H273" s="99"/>
      <c r="I273" s="94">
        <f t="shared" si="18"/>
        <v>0</v>
      </c>
      <c r="J273" s="12">
        <f t="shared" si="19"/>
        <v>31</v>
      </c>
      <c r="K273" s="13"/>
    </row>
    <row r="274" spans="1:11" x14ac:dyDescent="0.2">
      <c r="A274" s="7"/>
      <c r="B274" s="98"/>
      <c r="C274" s="7"/>
      <c r="D274" s="9"/>
      <c r="E274" s="91"/>
      <c r="F274" s="91"/>
      <c r="G274" s="95">
        <f t="shared" si="17"/>
        <v>0</v>
      </c>
      <c r="H274" s="100"/>
      <c r="I274" s="94">
        <f t="shared" si="18"/>
        <v>0</v>
      </c>
      <c r="J274" s="12">
        <f t="shared" si="19"/>
        <v>31</v>
      </c>
      <c r="K274" s="13"/>
    </row>
    <row r="275" spans="1:11" x14ac:dyDescent="0.2">
      <c r="A275" s="7"/>
      <c r="B275" s="98"/>
      <c r="C275" s="7"/>
      <c r="D275" s="9"/>
      <c r="E275" s="91"/>
      <c r="F275" s="91"/>
      <c r="G275" s="95">
        <f t="shared" si="17"/>
        <v>0</v>
      </c>
      <c r="H275" s="100"/>
      <c r="I275" s="94">
        <f t="shared" si="18"/>
        <v>0</v>
      </c>
      <c r="J275" s="12">
        <f t="shared" si="19"/>
        <v>31</v>
      </c>
      <c r="K275" s="13"/>
    </row>
    <row r="276" spans="1:11" x14ac:dyDescent="0.2">
      <c r="A276" s="7"/>
      <c r="B276" s="98"/>
      <c r="C276" s="7"/>
      <c r="D276" s="9"/>
      <c r="E276" s="91"/>
      <c r="F276" s="91"/>
      <c r="G276" s="95">
        <f t="shared" si="17"/>
        <v>0</v>
      </c>
      <c r="H276" s="100"/>
      <c r="I276" s="94">
        <f t="shared" si="18"/>
        <v>0</v>
      </c>
      <c r="J276" s="12">
        <f t="shared" si="19"/>
        <v>31</v>
      </c>
      <c r="K276" s="13"/>
    </row>
    <row r="277" spans="1:11" x14ac:dyDescent="0.2">
      <c r="A277" s="7"/>
      <c r="B277" s="98"/>
      <c r="C277" s="7"/>
      <c r="D277" s="9"/>
      <c r="E277" s="91"/>
      <c r="F277" s="91"/>
      <c r="G277" s="95">
        <f t="shared" si="17"/>
        <v>0</v>
      </c>
      <c r="H277" s="100"/>
      <c r="I277" s="94">
        <f t="shared" si="18"/>
        <v>0</v>
      </c>
      <c r="J277" s="12">
        <f t="shared" si="19"/>
        <v>31</v>
      </c>
      <c r="K277" s="13"/>
    </row>
    <row r="278" spans="1:11" x14ac:dyDescent="0.2">
      <c r="A278" s="7"/>
      <c r="B278" s="98"/>
      <c r="C278" s="7"/>
      <c r="D278" s="9"/>
      <c r="E278" s="91"/>
      <c r="F278" s="91"/>
      <c r="G278" s="95">
        <f t="shared" si="17"/>
        <v>0</v>
      </c>
      <c r="H278" s="99"/>
      <c r="I278" s="94">
        <f t="shared" si="18"/>
        <v>0</v>
      </c>
      <c r="J278" s="12">
        <f t="shared" si="19"/>
        <v>31</v>
      </c>
      <c r="K278" s="13"/>
    </row>
    <row r="279" spans="1:11" x14ac:dyDescent="0.2">
      <c r="A279" s="7"/>
      <c r="B279" s="98"/>
      <c r="C279" s="7"/>
      <c r="D279" s="9"/>
      <c r="E279" s="91"/>
      <c r="F279" s="91"/>
      <c r="G279" s="95">
        <f t="shared" si="17"/>
        <v>0</v>
      </c>
      <c r="H279" s="99"/>
      <c r="I279" s="94">
        <f t="shared" si="18"/>
        <v>0</v>
      </c>
      <c r="J279" s="12">
        <f t="shared" si="19"/>
        <v>31</v>
      </c>
      <c r="K279" s="13"/>
    </row>
    <row r="280" spans="1:11" x14ac:dyDescent="0.2">
      <c r="A280" s="7"/>
      <c r="B280" s="98"/>
      <c r="C280" s="7"/>
      <c r="D280" s="9"/>
      <c r="E280" s="91"/>
      <c r="F280" s="91"/>
      <c r="G280" s="95">
        <f t="shared" si="17"/>
        <v>0</v>
      </c>
      <c r="H280" s="99"/>
      <c r="I280" s="94">
        <f t="shared" si="18"/>
        <v>0</v>
      </c>
      <c r="J280" s="12">
        <f t="shared" si="19"/>
        <v>31</v>
      </c>
      <c r="K280" s="13"/>
    </row>
    <row r="281" spans="1:11" x14ac:dyDescent="0.2">
      <c r="A281" s="7"/>
      <c r="B281" s="98"/>
      <c r="C281" s="7"/>
      <c r="D281" s="9"/>
      <c r="E281" s="91"/>
      <c r="F281" s="91"/>
      <c r="G281" s="95">
        <f t="shared" si="17"/>
        <v>0</v>
      </c>
      <c r="H281" s="99"/>
      <c r="I281" s="94">
        <f t="shared" si="18"/>
        <v>0</v>
      </c>
      <c r="J281" s="12">
        <f t="shared" si="19"/>
        <v>31</v>
      </c>
      <c r="K281" s="13"/>
    </row>
    <row r="282" spans="1:11" x14ac:dyDescent="0.2">
      <c r="A282" s="7"/>
      <c r="B282" s="98"/>
      <c r="C282" s="7"/>
      <c r="D282" s="9"/>
      <c r="E282" s="91"/>
      <c r="F282" s="91"/>
      <c r="G282" s="95">
        <f t="shared" si="17"/>
        <v>0</v>
      </c>
      <c r="H282" s="99"/>
      <c r="I282" s="94">
        <f t="shared" si="18"/>
        <v>0</v>
      </c>
      <c r="J282" s="12">
        <f t="shared" si="19"/>
        <v>31</v>
      </c>
      <c r="K282" s="13"/>
    </row>
    <row r="283" spans="1:11" x14ac:dyDescent="0.2">
      <c r="A283" s="7"/>
      <c r="B283" s="98"/>
      <c r="C283" s="7"/>
      <c r="D283" s="9"/>
      <c r="E283" s="91"/>
      <c r="F283" s="91"/>
      <c r="G283" s="95">
        <f t="shared" si="17"/>
        <v>0</v>
      </c>
      <c r="H283" s="99"/>
      <c r="I283" s="94">
        <f t="shared" si="18"/>
        <v>0</v>
      </c>
      <c r="J283" s="12">
        <f t="shared" si="19"/>
        <v>31</v>
      </c>
      <c r="K283" s="13"/>
    </row>
    <row r="284" spans="1:11" x14ac:dyDescent="0.2">
      <c r="A284" s="7"/>
      <c r="B284" s="98"/>
      <c r="C284" s="7"/>
      <c r="D284" s="9"/>
      <c r="E284" s="91"/>
      <c r="F284" s="91"/>
      <c r="G284" s="95">
        <f t="shared" si="17"/>
        <v>0</v>
      </c>
      <c r="H284" s="99"/>
      <c r="I284" s="94">
        <f t="shared" si="18"/>
        <v>0</v>
      </c>
      <c r="J284" s="12">
        <f t="shared" si="19"/>
        <v>31</v>
      </c>
      <c r="K284" s="13"/>
    </row>
    <row r="285" spans="1:11" x14ac:dyDescent="0.2">
      <c r="A285" s="7"/>
      <c r="B285" s="98"/>
      <c r="C285" s="7"/>
      <c r="D285" s="9"/>
      <c r="E285" s="91"/>
      <c r="F285" s="91"/>
      <c r="G285" s="95">
        <f t="shared" si="17"/>
        <v>0</v>
      </c>
      <c r="H285" s="100"/>
      <c r="I285" s="94">
        <f t="shared" si="18"/>
        <v>0</v>
      </c>
      <c r="J285" s="12">
        <f t="shared" si="19"/>
        <v>31</v>
      </c>
      <c r="K285" s="13"/>
    </row>
    <row r="286" spans="1:11" x14ac:dyDescent="0.2">
      <c r="A286" s="7"/>
      <c r="B286" s="98"/>
      <c r="C286" s="7"/>
      <c r="D286" s="9"/>
      <c r="E286" s="91"/>
      <c r="F286" s="91"/>
      <c r="G286" s="95">
        <f t="shared" si="17"/>
        <v>0</v>
      </c>
      <c r="H286" s="100"/>
      <c r="I286" s="94">
        <f t="shared" si="18"/>
        <v>0</v>
      </c>
      <c r="J286" s="12">
        <f t="shared" si="19"/>
        <v>31</v>
      </c>
      <c r="K286" s="13"/>
    </row>
    <row r="287" spans="1:11" x14ac:dyDescent="0.2">
      <c r="A287" s="7"/>
      <c r="B287" s="98"/>
      <c r="C287" s="7"/>
      <c r="D287" s="9"/>
      <c r="E287" s="91"/>
      <c r="F287" s="91"/>
      <c r="G287" s="95">
        <f t="shared" si="17"/>
        <v>0</v>
      </c>
      <c r="H287" s="99"/>
      <c r="I287" s="94">
        <f t="shared" si="18"/>
        <v>0</v>
      </c>
      <c r="J287" s="12">
        <f t="shared" si="19"/>
        <v>31</v>
      </c>
      <c r="K287" s="13"/>
    </row>
    <row r="288" spans="1:11" x14ac:dyDescent="0.2">
      <c r="A288" s="7"/>
      <c r="B288" s="98"/>
      <c r="C288" s="7"/>
      <c r="D288" s="9"/>
      <c r="E288" s="91"/>
      <c r="F288" s="91"/>
      <c r="G288" s="95">
        <f t="shared" si="17"/>
        <v>0</v>
      </c>
      <c r="H288" s="99"/>
      <c r="I288" s="94">
        <f t="shared" si="18"/>
        <v>0</v>
      </c>
      <c r="J288" s="12">
        <f t="shared" si="19"/>
        <v>31</v>
      </c>
      <c r="K288" s="13"/>
    </row>
    <row r="289" spans="1:11" x14ac:dyDescent="0.2">
      <c r="A289" s="7"/>
      <c r="B289" s="98"/>
      <c r="C289" s="7"/>
      <c r="D289" s="9"/>
      <c r="E289" s="91"/>
      <c r="F289" s="91"/>
      <c r="G289" s="95">
        <f t="shared" si="17"/>
        <v>0</v>
      </c>
      <c r="H289" s="99"/>
      <c r="I289" s="94">
        <f t="shared" si="18"/>
        <v>0</v>
      </c>
      <c r="J289" s="12">
        <f t="shared" si="19"/>
        <v>31</v>
      </c>
      <c r="K289" s="13"/>
    </row>
    <row r="290" spans="1:11" x14ac:dyDescent="0.2">
      <c r="A290" s="7"/>
      <c r="B290" s="98"/>
      <c r="C290" s="7"/>
      <c r="D290" s="9"/>
      <c r="E290" s="91"/>
      <c r="F290" s="91"/>
      <c r="G290" s="95">
        <f t="shared" si="17"/>
        <v>0</v>
      </c>
      <c r="H290" s="100"/>
      <c r="I290" s="94">
        <f t="shared" si="18"/>
        <v>0</v>
      </c>
      <c r="J290" s="12">
        <f t="shared" si="19"/>
        <v>31</v>
      </c>
      <c r="K290" s="13"/>
    </row>
    <row r="291" spans="1:11" x14ac:dyDescent="0.2">
      <c r="A291" s="7"/>
      <c r="B291" s="98"/>
      <c r="C291" s="7"/>
      <c r="D291" s="9"/>
      <c r="E291" s="91"/>
      <c r="F291" s="91"/>
      <c r="G291" s="95">
        <f t="shared" si="17"/>
        <v>0</v>
      </c>
      <c r="H291" s="100"/>
      <c r="I291" s="94">
        <f t="shared" si="18"/>
        <v>0</v>
      </c>
      <c r="J291" s="12">
        <f t="shared" si="19"/>
        <v>31</v>
      </c>
      <c r="K291" s="13"/>
    </row>
    <row r="292" spans="1:11" x14ac:dyDescent="0.2">
      <c r="A292" s="7"/>
      <c r="B292" s="98"/>
      <c r="C292" s="7"/>
      <c r="D292" s="9"/>
      <c r="E292" s="91"/>
      <c r="F292" s="91"/>
      <c r="G292" s="95">
        <f t="shared" si="17"/>
        <v>0</v>
      </c>
      <c r="H292" s="100"/>
      <c r="I292" s="94">
        <f t="shared" si="18"/>
        <v>0</v>
      </c>
      <c r="J292" s="12">
        <f t="shared" si="19"/>
        <v>31</v>
      </c>
      <c r="K292" s="13"/>
    </row>
    <row r="293" spans="1:11" x14ac:dyDescent="0.2">
      <c r="A293" s="7"/>
      <c r="B293" s="98"/>
      <c r="C293" s="7"/>
      <c r="D293" s="9"/>
      <c r="E293" s="91"/>
      <c r="F293" s="91"/>
      <c r="G293" s="95">
        <f t="shared" si="17"/>
        <v>0</v>
      </c>
      <c r="H293" s="100"/>
      <c r="I293" s="94">
        <f t="shared" si="18"/>
        <v>0</v>
      </c>
      <c r="J293" s="12">
        <f t="shared" si="19"/>
        <v>31</v>
      </c>
      <c r="K293" s="13"/>
    </row>
    <row r="294" spans="1:11" x14ac:dyDescent="0.2">
      <c r="A294" s="7"/>
      <c r="B294" s="98"/>
      <c r="C294" s="7"/>
      <c r="D294" s="9"/>
      <c r="E294" s="91"/>
      <c r="F294" s="91"/>
      <c r="G294" s="95">
        <f t="shared" si="17"/>
        <v>0</v>
      </c>
      <c r="H294" s="100"/>
      <c r="I294" s="94">
        <f t="shared" si="18"/>
        <v>0</v>
      </c>
      <c r="J294" s="12">
        <f t="shared" si="19"/>
        <v>31</v>
      </c>
      <c r="K294" s="13"/>
    </row>
    <row r="295" spans="1:11" x14ac:dyDescent="0.2">
      <c r="A295" s="7"/>
      <c r="B295" s="98"/>
      <c r="C295" s="7"/>
      <c r="D295" s="9"/>
      <c r="E295" s="91"/>
      <c r="F295" s="91"/>
      <c r="G295" s="95">
        <f t="shared" si="17"/>
        <v>0</v>
      </c>
      <c r="H295" s="100"/>
      <c r="I295" s="94">
        <f t="shared" si="18"/>
        <v>0</v>
      </c>
      <c r="J295" s="12">
        <f t="shared" si="19"/>
        <v>31</v>
      </c>
      <c r="K295" s="13"/>
    </row>
    <row r="296" spans="1:11" x14ac:dyDescent="0.2">
      <c r="A296" s="7"/>
      <c r="B296" s="98"/>
      <c r="C296" s="7"/>
      <c r="D296" s="9"/>
      <c r="E296" s="91"/>
      <c r="F296" s="91"/>
      <c r="G296" s="95">
        <f t="shared" si="17"/>
        <v>0</v>
      </c>
      <c r="H296" s="100"/>
      <c r="I296" s="94">
        <f t="shared" si="18"/>
        <v>0</v>
      </c>
      <c r="J296" s="12">
        <f t="shared" si="19"/>
        <v>31</v>
      </c>
      <c r="K296" s="13"/>
    </row>
    <row r="297" spans="1:11" x14ac:dyDescent="0.2">
      <c r="A297" s="7"/>
      <c r="B297" s="98"/>
      <c r="C297" s="7"/>
      <c r="D297" s="9"/>
      <c r="E297" s="91"/>
      <c r="F297" s="91"/>
      <c r="G297" s="95">
        <f t="shared" si="17"/>
        <v>0</v>
      </c>
      <c r="H297" s="100"/>
      <c r="I297" s="94">
        <f t="shared" si="18"/>
        <v>0</v>
      </c>
      <c r="J297" s="12">
        <f t="shared" si="19"/>
        <v>31</v>
      </c>
      <c r="K297" s="13"/>
    </row>
    <row r="298" spans="1:11" x14ac:dyDescent="0.2">
      <c r="A298" s="7"/>
      <c r="B298" s="98"/>
      <c r="C298" s="7"/>
      <c r="D298" s="9"/>
      <c r="E298" s="91"/>
      <c r="F298" s="91"/>
      <c r="G298" s="95">
        <f t="shared" si="17"/>
        <v>0</v>
      </c>
      <c r="H298" s="100"/>
      <c r="I298" s="94">
        <f t="shared" si="18"/>
        <v>0</v>
      </c>
      <c r="J298" s="12">
        <f t="shared" si="19"/>
        <v>31</v>
      </c>
      <c r="K298" s="13"/>
    </row>
    <row r="299" spans="1:11" x14ac:dyDescent="0.2">
      <c r="A299" s="7"/>
      <c r="B299" s="98"/>
      <c r="C299" s="7"/>
      <c r="D299" s="9"/>
      <c r="E299" s="91"/>
      <c r="F299" s="91"/>
      <c r="G299" s="95">
        <f t="shared" si="17"/>
        <v>0</v>
      </c>
      <c r="H299" s="100"/>
      <c r="I299" s="94">
        <f t="shared" si="18"/>
        <v>0</v>
      </c>
      <c r="J299" s="12">
        <f t="shared" si="19"/>
        <v>31</v>
      </c>
      <c r="K299" s="13"/>
    </row>
    <row r="300" spans="1:11" x14ac:dyDescent="0.2">
      <c r="A300" s="7"/>
      <c r="B300" s="98"/>
      <c r="C300" s="7"/>
      <c r="D300" s="9"/>
      <c r="E300" s="91"/>
      <c r="F300" s="91"/>
      <c r="G300" s="95">
        <f t="shared" si="17"/>
        <v>0</v>
      </c>
      <c r="H300" s="100"/>
      <c r="I300" s="94">
        <f t="shared" si="18"/>
        <v>0</v>
      </c>
      <c r="J300" s="12">
        <f t="shared" si="19"/>
        <v>31</v>
      </c>
      <c r="K300" s="13"/>
    </row>
    <row r="301" spans="1:11" x14ac:dyDescent="0.2">
      <c r="A301" s="7"/>
      <c r="B301" s="98"/>
      <c r="C301" s="7"/>
      <c r="D301" s="9"/>
      <c r="E301" s="91"/>
      <c r="F301" s="91"/>
      <c r="G301" s="95">
        <f t="shared" si="17"/>
        <v>0</v>
      </c>
      <c r="H301" s="100"/>
      <c r="I301" s="94">
        <f t="shared" si="18"/>
        <v>0</v>
      </c>
      <c r="J301" s="12">
        <f t="shared" si="19"/>
        <v>31</v>
      </c>
      <c r="K301" s="13"/>
    </row>
    <row r="302" spans="1:11" x14ac:dyDescent="0.2">
      <c r="A302" s="7"/>
      <c r="B302" s="98"/>
      <c r="C302" s="7"/>
      <c r="D302" s="9"/>
      <c r="E302" s="91"/>
      <c r="F302" s="91"/>
      <c r="G302" s="95">
        <f t="shared" si="17"/>
        <v>0</v>
      </c>
      <c r="H302" s="100"/>
      <c r="I302" s="94">
        <f t="shared" si="18"/>
        <v>0</v>
      </c>
      <c r="J302" s="12">
        <f t="shared" si="19"/>
        <v>31</v>
      </c>
      <c r="K302" s="13"/>
    </row>
    <row r="303" spans="1:11" x14ac:dyDescent="0.2">
      <c r="A303" s="7"/>
      <c r="B303" s="98"/>
      <c r="C303" s="7"/>
      <c r="D303" s="9"/>
      <c r="E303" s="91"/>
      <c r="F303" s="91"/>
      <c r="G303" s="95">
        <f t="shared" si="17"/>
        <v>0</v>
      </c>
      <c r="H303" s="99"/>
      <c r="I303" s="94">
        <f t="shared" si="18"/>
        <v>0</v>
      </c>
      <c r="J303" s="12">
        <f t="shared" si="19"/>
        <v>31</v>
      </c>
      <c r="K303" s="13"/>
    </row>
    <row r="304" spans="1:11" x14ac:dyDescent="0.2">
      <c r="A304" s="7"/>
      <c r="B304" s="98"/>
      <c r="C304" s="7"/>
      <c r="D304" s="9"/>
      <c r="E304" s="91"/>
      <c r="F304" s="91"/>
      <c r="G304" s="95">
        <f t="shared" si="17"/>
        <v>0</v>
      </c>
      <c r="H304" s="99"/>
      <c r="I304" s="94">
        <f t="shared" si="18"/>
        <v>0</v>
      </c>
      <c r="J304" s="12">
        <f t="shared" si="19"/>
        <v>31</v>
      </c>
      <c r="K304" s="13"/>
    </row>
    <row r="305" spans="1:11" x14ac:dyDescent="0.2">
      <c r="A305" s="7"/>
      <c r="B305" s="98"/>
      <c r="C305" s="7"/>
      <c r="D305" s="9"/>
      <c r="E305" s="91"/>
      <c r="F305" s="91"/>
      <c r="G305" s="95">
        <f t="shared" si="17"/>
        <v>0</v>
      </c>
      <c r="H305" s="101"/>
      <c r="I305" s="94">
        <f t="shared" si="18"/>
        <v>0</v>
      </c>
      <c r="J305" s="12">
        <f t="shared" si="19"/>
        <v>31</v>
      </c>
      <c r="K305" s="13"/>
    </row>
    <row r="306" spans="1:11" x14ac:dyDescent="0.2">
      <c r="A306" s="7"/>
      <c r="B306" s="98"/>
      <c r="C306" s="7"/>
      <c r="D306" s="9"/>
      <c r="E306" s="91"/>
      <c r="F306" s="91"/>
      <c r="G306" s="95">
        <f t="shared" si="17"/>
        <v>0</v>
      </c>
      <c r="H306" s="101"/>
      <c r="I306" s="94">
        <f t="shared" si="18"/>
        <v>0</v>
      </c>
      <c r="J306" s="12">
        <f t="shared" si="19"/>
        <v>31</v>
      </c>
      <c r="K306" s="13"/>
    </row>
    <row r="307" spans="1:11" x14ac:dyDescent="0.2">
      <c r="A307" s="7"/>
      <c r="B307" s="40"/>
      <c r="C307" s="7"/>
      <c r="D307" s="9"/>
      <c r="E307" s="102"/>
      <c r="F307" s="102"/>
      <c r="G307" s="95">
        <f t="shared" si="17"/>
        <v>0</v>
      </c>
      <c r="H307" s="100"/>
      <c r="I307" s="94">
        <f t="shared" si="18"/>
        <v>0</v>
      </c>
      <c r="J307" s="12">
        <f t="shared" si="19"/>
        <v>31</v>
      </c>
      <c r="K307" s="13"/>
    </row>
    <row r="308" spans="1:11" x14ac:dyDescent="0.2">
      <c r="A308" s="7"/>
      <c r="B308" s="98"/>
      <c r="C308" s="7"/>
      <c r="D308" s="7"/>
      <c r="E308" s="91"/>
      <c r="F308" s="91"/>
      <c r="G308" s="95">
        <f t="shared" si="17"/>
        <v>0</v>
      </c>
      <c r="H308" s="99"/>
      <c r="I308" s="94">
        <f t="shared" si="18"/>
        <v>0</v>
      </c>
      <c r="J308" s="12">
        <f t="shared" si="19"/>
        <v>31</v>
      </c>
      <c r="K308" s="13"/>
    </row>
    <row r="309" spans="1:11" x14ac:dyDescent="0.2">
      <c r="A309" s="7"/>
      <c r="B309" s="98"/>
      <c r="C309" s="7"/>
      <c r="D309" s="7"/>
      <c r="E309" s="91"/>
      <c r="F309" s="91"/>
      <c r="G309" s="95">
        <f t="shared" si="17"/>
        <v>0</v>
      </c>
      <c r="H309" s="99"/>
      <c r="I309" s="94">
        <f t="shared" si="18"/>
        <v>0</v>
      </c>
      <c r="J309" s="12">
        <f t="shared" si="19"/>
        <v>31</v>
      </c>
      <c r="K309" s="13"/>
    </row>
    <row r="310" spans="1:11" x14ac:dyDescent="0.2">
      <c r="A310" s="7"/>
      <c r="B310" s="98"/>
      <c r="C310" s="7"/>
      <c r="D310" s="7"/>
      <c r="E310" s="91"/>
      <c r="F310" s="91"/>
      <c r="G310" s="95">
        <f t="shared" si="17"/>
        <v>0</v>
      </c>
      <c r="H310" s="99"/>
      <c r="I310" s="94">
        <f t="shared" si="18"/>
        <v>0</v>
      </c>
      <c r="J310" s="12">
        <f t="shared" si="19"/>
        <v>31</v>
      </c>
      <c r="K310" s="13"/>
    </row>
    <row r="311" spans="1:11" x14ac:dyDescent="0.2">
      <c r="A311" s="7"/>
      <c r="B311" s="98"/>
      <c r="C311" s="7"/>
      <c r="D311" s="7"/>
      <c r="E311" s="91"/>
      <c r="F311" s="91"/>
      <c r="G311" s="95">
        <f t="shared" si="17"/>
        <v>0</v>
      </c>
      <c r="H311" s="99"/>
      <c r="I311" s="94">
        <f t="shared" si="18"/>
        <v>0</v>
      </c>
      <c r="J311" s="12">
        <f t="shared" si="19"/>
        <v>31</v>
      </c>
      <c r="K311" s="13"/>
    </row>
    <row r="312" spans="1:11" x14ac:dyDescent="0.2">
      <c r="A312" s="7"/>
      <c r="B312" s="98"/>
      <c r="C312" s="7"/>
      <c r="D312" s="7"/>
      <c r="E312" s="91"/>
      <c r="F312" s="91"/>
      <c r="G312" s="95">
        <f t="shared" si="17"/>
        <v>0</v>
      </c>
      <c r="H312" s="99"/>
      <c r="I312" s="94">
        <f t="shared" si="18"/>
        <v>0</v>
      </c>
      <c r="J312" s="12">
        <f t="shared" si="19"/>
        <v>31</v>
      </c>
      <c r="K312" s="13"/>
    </row>
    <row r="313" spans="1:11" x14ac:dyDescent="0.2">
      <c r="A313" s="7"/>
      <c r="B313" s="98"/>
      <c r="C313" s="7"/>
      <c r="D313" s="7"/>
      <c r="E313" s="91"/>
      <c r="F313" s="91"/>
      <c r="G313" s="95">
        <f t="shared" si="17"/>
        <v>0</v>
      </c>
      <c r="H313" s="99"/>
      <c r="I313" s="94">
        <f t="shared" si="18"/>
        <v>0</v>
      </c>
      <c r="J313" s="12">
        <f t="shared" si="19"/>
        <v>31</v>
      </c>
      <c r="K313" s="13"/>
    </row>
    <row r="314" spans="1:11" x14ac:dyDescent="0.2">
      <c r="A314" s="7"/>
      <c r="B314" s="98"/>
      <c r="C314" s="7"/>
      <c r="D314" s="7"/>
      <c r="E314" s="91"/>
      <c r="F314" s="91"/>
      <c r="G314" s="95">
        <f t="shared" si="17"/>
        <v>0</v>
      </c>
      <c r="H314" s="99"/>
      <c r="I314" s="94">
        <f t="shared" si="18"/>
        <v>0</v>
      </c>
      <c r="J314" s="12">
        <f t="shared" si="19"/>
        <v>31</v>
      </c>
      <c r="K314" s="13"/>
    </row>
    <row r="315" spans="1:11" x14ac:dyDescent="0.2">
      <c r="A315" s="7"/>
      <c r="B315" s="98"/>
      <c r="C315" s="7"/>
      <c r="D315" s="7"/>
      <c r="E315" s="91"/>
      <c r="F315" s="91"/>
      <c r="G315" s="95">
        <f t="shared" si="17"/>
        <v>0</v>
      </c>
      <c r="H315" s="99"/>
      <c r="I315" s="94">
        <f t="shared" si="18"/>
        <v>0</v>
      </c>
      <c r="J315" s="12">
        <f t="shared" si="19"/>
        <v>31</v>
      </c>
      <c r="K315" s="13"/>
    </row>
    <row r="316" spans="1:11" x14ac:dyDescent="0.2">
      <c r="A316" s="7"/>
      <c r="B316" s="98"/>
      <c r="C316" s="7"/>
      <c r="D316" s="9"/>
      <c r="E316" s="91"/>
      <c r="F316" s="91"/>
      <c r="G316" s="95">
        <f t="shared" si="17"/>
        <v>0</v>
      </c>
      <c r="H316" s="99"/>
      <c r="I316" s="94">
        <f t="shared" si="18"/>
        <v>0</v>
      </c>
      <c r="J316" s="12">
        <f t="shared" si="19"/>
        <v>31</v>
      </c>
      <c r="K316" s="13"/>
    </row>
    <row r="317" spans="1:11" x14ac:dyDescent="0.2">
      <c r="A317" s="7"/>
      <c r="B317" s="98"/>
      <c r="C317" s="7"/>
      <c r="D317" s="9"/>
      <c r="E317" s="91"/>
      <c r="F317" s="91"/>
      <c r="G317" s="95">
        <f t="shared" ref="G317:G380" si="20">G318+F317-E317</f>
        <v>0</v>
      </c>
      <c r="H317" s="99"/>
      <c r="I317" s="94">
        <f t="shared" ref="I317:I380" si="21">-E317+F317</f>
        <v>0</v>
      </c>
      <c r="J317" s="12">
        <f t="shared" ref="J317:J380" si="22">EOMONTH(B317,0)</f>
        <v>31</v>
      </c>
      <c r="K317" s="13"/>
    </row>
    <row r="318" spans="1:11" x14ac:dyDescent="0.2">
      <c r="A318" s="7"/>
      <c r="B318" s="98"/>
      <c r="C318" s="7"/>
      <c r="D318" s="9"/>
      <c r="E318" s="91"/>
      <c r="F318" s="91"/>
      <c r="G318" s="95">
        <f t="shared" si="20"/>
        <v>0</v>
      </c>
      <c r="H318" s="101"/>
      <c r="I318" s="94">
        <f t="shared" si="21"/>
        <v>0</v>
      </c>
      <c r="J318" s="12">
        <f t="shared" si="22"/>
        <v>31</v>
      </c>
      <c r="K318" s="13"/>
    </row>
    <row r="319" spans="1:11" x14ac:dyDescent="0.2">
      <c r="A319" s="7"/>
      <c r="B319" s="98"/>
      <c r="C319" s="7"/>
      <c r="D319" s="9"/>
      <c r="E319" s="91"/>
      <c r="F319" s="91"/>
      <c r="G319" s="95">
        <f t="shared" si="20"/>
        <v>0</v>
      </c>
      <c r="H319" s="101"/>
      <c r="I319" s="94">
        <f t="shared" si="21"/>
        <v>0</v>
      </c>
      <c r="J319" s="12">
        <f t="shared" si="22"/>
        <v>31</v>
      </c>
      <c r="K319" s="13"/>
    </row>
    <row r="320" spans="1:11" x14ac:dyDescent="0.2">
      <c r="A320" s="7"/>
      <c r="B320" s="98"/>
      <c r="C320" s="7"/>
      <c r="D320" s="9"/>
      <c r="E320" s="91"/>
      <c r="F320" s="91"/>
      <c r="G320" s="95">
        <f t="shared" si="20"/>
        <v>0</v>
      </c>
      <c r="H320" s="101"/>
      <c r="I320" s="94">
        <f t="shared" si="21"/>
        <v>0</v>
      </c>
      <c r="J320" s="12">
        <f t="shared" si="22"/>
        <v>31</v>
      </c>
      <c r="K320" s="13"/>
    </row>
    <row r="321" spans="1:11" x14ac:dyDescent="0.2">
      <c r="A321" s="7"/>
      <c r="B321" s="98"/>
      <c r="C321" s="7"/>
      <c r="D321" s="9"/>
      <c r="E321" s="91"/>
      <c r="F321" s="91"/>
      <c r="G321" s="95">
        <f t="shared" si="20"/>
        <v>0</v>
      </c>
      <c r="H321" s="101"/>
      <c r="I321" s="94">
        <f t="shared" si="21"/>
        <v>0</v>
      </c>
      <c r="J321" s="12">
        <f t="shared" si="22"/>
        <v>31</v>
      </c>
      <c r="K321" s="13"/>
    </row>
    <row r="322" spans="1:11" x14ac:dyDescent="0.2">
      <c r="A322" s="7"/>
      <c r="B322" s="98"/>
      <c r="C322" s="7"/>
      <c r="D322" s="9"/>
      <c r="E322" s="91"/>
      <c r="F322" s="91"/>
      <c r="G322" s="95">
        <f t="shared" si="20"/>
        <v>0</v>
      </c>
      <c r="H322" s="101"/>
      <c r="I322" s="94">
        <f t="shared" si="21"/>
        <v>0</v>
      </c>
      <c r="J322" s="12">
        <f t="shared" si="22"/>
        <v>31</v>
      </c>
      <c r="K322" s="13"/>
    </row>
    <row r="323" spans="1:11" x14ac:dyDescent="0.2">
      <c r="A323" s="7"/>
      <c r="B323" s="98"/>
      <c r="C323" s="7"/>
      <c r="D323" s="9"/>
      <c r="E323" s="91"/>
      <c r="F323" s="91"/>
      <c r="G323" s="95">
        <f t="shared" si="20"/>
        <v>0</v>
      </c>
      <c r="H323" s="101"/>
      <c r="I323" s="94">
        <f t="shared" si="21"/>
        <v>0</v>
      </c>
      <c r="J323" s="12">
        <f t="shared" si="22"/>
        <v>31</v>
      </c>
      <c r="K323" s="13"/>
    </row>
    <row r="324" spans="1:11" x14ac:dyDescent="0.2">
      <c r="A324" s="7"/>
      <c r="B324" s="98"/>
      <c r="C324" s="7"/>
      <c r="D324" s="9"/>
      <c r="E324" s="91"/>
      <c r="F324" s="91"/>
      <c r="G324" s="95">
        <f t="shared" si="20"/>
        <v>0</v>
      </c>
      <c r="H324" s="101"/>
      <c r="I324" s="94">
        <f t="shared" si="21"/>
        <v>0</v>
      </c>
      <c r="J324" s="12">
        <f t="shared" si="22"/>
        <v>31</v>
      </c>
      <c r="K324" s="13"/>
    </row>
    <row r="325" spans="1:11" x14ac:dyDescent="0.2">
      <c r="A325" s="7"/>
      <c r="B325" s="98"/>
      <c r="C325" s="7"/>
      <c r="D325" s="9"/>
      <c r="E325" s="91"/>
      <c r="F325" s="91"/>
      <c r="G325" s="95">
        <f t="shared" si="20"/>
        <v>0</v>
      </c>
      <c r="H325" s="101"/>
      <c r="I325" s="94">
        <f t="shared" si="21"/>
        <v>0</v>
      </c>
      <c r="J325" s="12">
        <f t="shared" si="22"/>
        <v>31</v>
      </c>
      <c r="K325" s="13"/>
    </row>
    <row r="326" spans="1:11" x14ac:dyDescent="0.2">
      <c r="A326" s="7"/>
      <c r="B326" s="98"/>
      <c r="C326" s="7"/>
      <c r="D326" s="9"/>
      <c r="E326" s="91"/>
      <c r="F326" s="91"/>
      <c r="G326" s="95">
        <f t="shared" si="20"/>
        <v>0</v>
      </c>
      <c r="H326" s="101"/>
      <c r="I326" s="94">
        <f t="shared" si="21"/>
        <v>0</v>
      </c>
      <c r="J326" s="12">
        <f t="shared" si="22"/>
        <v>31</v>
      </c>
      <c r="K326" s="13"/>
    </row>
    <row r="327" spans="1:11" x14ac:dyDescent="0.2">
      <c r="A327" s="7"/>
      <c r="B327" s="98"/>
      <c r="C327" s="7"/>
      <c r="D327" s="9"/>
      <c r="E327" s="91"/>
      <c r="F327" s="91"/>
      <c r="G327" s="95">
        <f t="shared" si="20"/>
        <v>0</v>
      </c>
      <c r="H327" s="101"/>
      <c r="I327" s="94">
        <f t="shared" si="21"/>
        <v>0</v>
      </c>
      <c r="J327" s="12">
        <f t="shared" si="22"/>
        <v>31</v>
      </c>
      <c r="K327" s="13"/>
    </row>
    <row r="328" spans="1:11" x14ac:dyDescent="0.2">
      <c r="A328" s="7"/>
      <c r="B328" s="98"/>
      <c r="C328" s="7"/>
      <c r="D328" s="9"/>
      <c r="E328" s="91"/>
      <c r="F328" s="91"/>
      <c r="G328" s="95">
        <f t="shared" si="20"/>
        <v>0</v>
      </c>
      <c r="H328" s="101"/>
      <c r="I328" s="94">
        <f t="shared" si="21"/>
        <v>0</v>
      </c>
      <c r="J328" s="12">
        <f t="shared" si="22"/>
        <v>31</v>
      </c>
      <c r="K328" s="13"/>
    </row>
    <row r="329" spans="1:11" x14ac:dyDescent="0.2">
      <c r="A329" s="7"/>
      <c r="B329" s="98"/>
      <c r="C329" s="7"/>
      <c r="D329" s="9"/>
      <c r="E329" s="91"/>
      <c r="F329" s="91"/>
      <c r="G329" s="95">
        <f t="shared" si="20"/>
        <v>0</v>
      </c>
      <c r="H329" s="101"/>
      <c r="I329" s="94">
        <f t="shared" si="21"/>
        <v>0</v>
      </c>
      <c r="J329" s="12">
        <f t="shared" si="22"/>
        <v>31</v>
      </c>
      <c r="K329" s="13"/>
    </row>
    <row r="330" spans="1:11" x14ac:dyDescent="0.2">
      <c r="A330" s="7"/>
      <c r="B330" s="98"/>
      <c r="C330" s="7"/>
      <c r="D330" s="9"/>
      <c r="E330" s="91"/>
      <c r="F330" s="91"/>
      <c r="G330" s="95">
        <f t="shared" si="20"/>
        <v>0</v>
      </c>
      <c r="H330" s="101"/>
      <c r="I330" s="94">
        <f t="shared" si="21"/>
        <v>0</v>
      </c>
      <c r="J330" s="12">
        <f t="shared" si="22"/>
        <v>31</v>
      </c>
      <c r="K330" s="13"/>
    </row>
    <row r="331" spans="1:11" x14ac:dyDescent="0.2">
      <c r="A331" s="7"/>
      <c r="B331" s="98"/>
      <c r="C331" s="7"/>
      <c r="D331" s="9"/>
      <c r="E331" s="91"/>
      <c r="F331" s="91"/>
      <c r="G331" s="95">
        <f t="shared" si="20"/>
        <v>0</v>
      </c>
      <c r="H331" s="101"/>
      <c r="I331" s="94">
        <f t="shared" si="21"/>
        <v>0</v>
      </c>
      <c r="J331" s="12">
        <f t="shared" si="22"/>
        <v>31</v>
      </c>
      <c r="K331" s="13"/>
    </row>
    <row r="332" spans="1:11" x14ac:dyDescent="0.2">
      <c r="A332" s="7"/>
      <c r="B332" s="98"/>
      <c r="C332" s="7"/>
      <c r="D332" s="9"/>
      <c r="E332" s="91"/>
      <c r="F332" s="91"/>
      <c r="G332" s="95">
        <f t="shared" si="20"/>
        <v>0</v>
      </c>
      <c r="H332" s="101"/>
      <c r="I332" s="94">
        <f t="shared" si="21"/>
        <v>0</v>
      </c>
      <c r="J332" s="12">
        <f t="shared" si="22"/>
        <v>31</v>
      </c>
      <c r="K332" s="13"/>
    </row>
    <row r="333" spans="1:11" x14ac:dyDescent="0.2">
      <c r="A333" s="7"/>
      <c r="B333" s="98"/>
      <c r="C333" s="7"/>
      <c r="D333" s="9"/>
      <c r="E333" s="91"/>
      <c r="F333" s="91"/>
      <c r="G333" s="95">
        <f t="shared" si="20"/>
        <v>0</v>
      </c>
      <c r="H333" s="101"/>
      <c r="I333" s="94">
        <f t="shared" si="21"/>
        <v>0</v>
      </c>
      <c r="J333" s="12">
        <f t="shared" si="22"/>
        <v>31</v>
      </c>
      <c r="K333" s="13"/>
    </row>
    <row r="334" spans="1:11" x14ac:dyDescent="0.2">
      <c r="A334" s="7"/>
      <c r="B334" s="98"/>
      <c r="C334" s="7"/>
      <c r="D334" s="9"/>
      <c r="E334" s="91"/>
      <c r="F334" s="91"/>
      <c r="G334" s="95">
        <f t="shared" si="20"/>
        <v>0</v>
      </c>
      <c r="H334" s="101"/>
      <c r="I334" s="94">
        <f t="shared" si="21"/>
        <v>0</v>
      </c>
      <c r="J334" s="12">
        <f t="shared" si="22"/>
        <v>31</v>
      </c>
      <c r="K334" s="13"/>
    </row>
    <row r="335" spans="1:11" x14ac:dyDescent="0.2">
      <c r="A335" s="7"/>
      <c r="B335" s="98"/>
      <c r="C335" s="7"/>
      <c r="D335" s="9"/>
      <c r="E335" s="91"/>
      <c r="F335" s="91"/>
      <c r="G335" s="95">
        <f t="shared" si="20"/>
        <v>0</v>
      </c>
      <c r="H335" s="101"/>
      <c r="I335" s="94">
        <f t="shared" si="21"/>
        <v>0</v>
      </c>
      <c r="J335" s="12">
        <f t="shared" si="22"/>
        <v>31</v>
      </c>
      <c r="K335" s="13"/>
    </row>
    <row r="336" spans="1:11" x14ac:dyDescent="0.2">
      <c r="A336" s="7"/>
      <c r="B336" s="98"/>
      <c r="C336" s="7"/>
      <c r="D336" s="9"/>
      <c r="E336" s="91"/>
      <c r="F336" s="91"/>
      <c r="G336" s="95">
        <f t="shared" si="20"/>
        <v>0</v>
      </c>
      <c r="H336" s="101"/>
      <c r="I336" s="94">
        <f t="shared" si="21"/>
        <v>0</v>
      </c>
      <c r="J336" s="12">
        <f t="shared" si="22"/>
        <v>31</v>
      </c>
      <c r="K336" s="13"/>
    </row>
    <row r="337" spans="1:11" x14ac:dyDescent="0.2">
      <c r="A337" s="7"/>
      <c r="B337" s="98"/>
      <c r="C337" s="7"/>
      <c r="D337" s="9"/>
      <c r="E337" s="91"/>
      <c r="F337" s="91"/>
      <c r="G337" s="95">
        <f t="shared" si="20"/>
        <v>0</v>
      </c>
      <c r="H337" s="101"/>
      <c r="I337" s="94">
        <f t="shared" si="21"/>
        <v>0</v>
      </c>
      <c r="J337" s="12">
        <f t="shared" si="22"/>
        <v>31</v>
      </c>
      <c r="K337" s="13"/>
    </row>
    <row r="338" spans="1:11" x14ac:dyDescent="0.2">
      <c r="A338" s="7"/>
      <c r="B338" s="98"/>
      <c r="C338" s="7"/>
      <c r="D338" s="9"/>
      <c r="E338" s="91"/>
      <c r="F338" s="91"/>
      <c r="G338" s="95">
        <f t="shared" si="20"/>
        <v>0</v>
      </c>
      <c r="H338" s="101"/>
      <c r="I338" s="94">
        <f t="shared" si="21"/>
        <v>0</v>
      </c>
      <c r="J338" s="12">
        <f t="shared" si="22"/>
        <v>31</v>
      </c>
      <c r="K338" s="13"/>
    </row>
    <row r="339" spans="1:11" x14ac:dyDescent="0.2">
      <c r="A339" s="7"/>
      <c r="B339" s="98"/>
      <c r="C339" s="7"/>
      <c r="D339" s="7"/>
      <c r="E339" s="91"/>
      <c r="F339" s="91"/>
      <c r="G339" s="95">
        <f t="shared" si="20"/>
        <v>0</v>
      </c>
      <c r="H339" s="99"/>
      <c r="I339" s="94">
        <f t="shared" si="21"/>
        <v>0</v>
      </c>
      <c r="J339" s="12">
        <f t="shared" si="22"/>
        <v>31</v>
      </c>
      <c r="K339" s="13"/>
    </row>
    <row r="340" spans="1:11" x14ac:dyDescent="0.2">
      <c r="A340" s="7"/>
      <c r="B340" s="98"/>
      <c r="C340" s="7"/>
      <c r="D340" s="7"/>
      <c r="E340" s="91"/>
      <c r="F340" s="91"/>
      <c r="G340" s="95">
        <f t="shared" si="20"/>
        <v>0</v>
      </c>
      <c r="H340" s="99"/>
      <c r="I340" s="94">
        <f t="shared" si="21"/>
        <v>0</v>
      </c>
      <c r="J340" s="12">
        <f t="shared" si="22"/>
        <v>31</v>
      </c>
      <c r="K340" s="13"/>
    </row>
    <row r="341" spans="1:11" x14ac:dyDescent="0.2">
      <c r="A341" s="7"/>
      <c r="B341" s="98"/>
      <c r="C341" s="7"/>
      <c r="D341" s="9"/>
      <c r="E341" s="91"/>
      <c r="F341" s="91"/>
      <c r="G341" s="95">
        <f t="shared" si="20"/>
        <v>0</v>
      </c>
      <c r="H341" s="101"/>
      <c r="I341" s="94">
        <f t="shared" si="21"/>
        <v>0</v>
      </c>
      <c r="J341" s="12">
        <f t="shared" si="22"/>
        <v>31</v>
      </c>
      <c r="K341" s="13"/>
    </row>
    <row r="342" spans="1:11" x14ac:dyDescent="0.2">
      <c r="A342" s="7"/>
      <c r="B342" s="98"/>
      <c r="C342" s="7"/>
      <c r="D342" s="9"/>
      <c r="E342" s="91"/>
      <c r="F342" s="91"/>
      <c r="G342" s="95">
        <f t="shared" si="20"/>
        <v>0</v>
      </c>
      <c r="H342" s="101"/>
      <c r="I342" s="94">
        <f t="shared" si="21"/>
        <v>0</v>
      </c>
      <c r="J342" s="12">
        <f t="shared" si="22"/>
        <v>31</v>
      </c>
      <c r="K342" s="13"/>
    </row>
    <row r="343" spans="1:11" x14ac:dyDescent="0.2">
      <c r="A343" s="7"/>
      <c r="B343" s="98"/>
      <c r="C343" s="7"/>
      <c r="D343" s="9"/>
      <c r="E343" s="91"/>
      <c r="F343" s="91"/>
      <c r="G343" s="95">
        <f t="shared" si="20"/>
        <v>0</v>
      </c>
      <c r="H343" s="101"/>
      <c r="I343" s="94">
        <f t="shared" si="21"/>
        <v>0</v>
      </c>
      <c r="J343" s="12">
        <f t="shared" si="22"/>
        <v>31</v>
      </c>
      <c r="K343" s="13"/>
    </row>
    <row r="344" spans="1:11" x14ac:dyDescent="0.2">
      <c r="A344" s="7"/>
      <c r="B344" s="98"/>
      <c r="C344" s="7"/>
      <c r="D344" s="9"/>
      <c r="E344" s="91"/>
      <c r="F344" s="91"/>
      <c r="G344" s="95">
        <f t="shared" si="20"/>
        <v>0</v>
      </c>
      <c r="H344" s="101"/>
      <c r="I344" s="94">
        <f t="shared" si="21"/>
        <v>0</v>
      </c>
      <c r="J344" s="12">
        <f t="shared" si="22"/>
        <v>31</v>
      </c>
      <c r="K344" s="13"/>
    </row>
    <row r="345" spans="1:11" x14ac:dyDescent="0.2">
      <c r="A345" s="7"/>
      <c r="B345" s="98"/>
      <c r="C345" s="7"/>
      <c r="D345" s="9"/>
      <c r="E345" s="91"/>
      <c r="F345" s="91"/>
      <c r="G345" s="95">
        <f t="shared" si="20"/>
        <v>0</v>
      </c>
      <c r="H345" s="101"/>
      <c r="I345" s="94">
        <f t="shared" si="21"/>
        <v>0</v>
      </c>
      <c r="J345" s="12">
        <f t="shared" si="22"/>
        <v>31</v>
      </c>
      <c r="K345" s="13"/>
    </row>
    <row r="346" spans="1:11" x14ac:dyDescent="0.2">
      <c r="A346" s="7"/>
      <c r="B346" s="98"/>
      <c r="C346" s="7"/>
      <c r="D346" s="9"/>
      <c r="E346" s="91"/>
      <c r="F346" s="91"/>
      <c r="G346" s="95">
        <f t="shared" si="20"/>
        <v>0</v>
      </c>
      <c r="H346" s="101"/>
      <c r="I346" s="94">
        <f t="shared" si="21"/>
        <v>0</v>
      </c>
      <c r="J346" s="12">
        <f t="shared" si="22"/>
        <v>31</v>
      </c>
      <c r="K346" s="13"/>
    </row>
    <row r="347" spans="1:11" x14ac:dyDescent="0.2">
      <c r="A347" s="7"/>
      <c r="B347" s="98"/>
      <c r="C347" s="7"/>
      <c r="D347" s="9"/>
      <c r="E347" s="91"/>
      <c r="F347" s="91"/>
      <c r="G347" s="95">
        <f t="shared" si="20"/>
        <v>0</v>
      </c>
      <c r="H347" s="101"/>
      <c r="I347" s="94">
        <f t="shared" si="21"/>
        <v>0</v>
      </c>
      <c r="J347" s="12">
        <f t="shared" si="22"/>
        <v>31</v>
      </c>
      <c r="K347" s="13"/>
    </row>
    <row r="348" spans="1:11" x14ac:dyDescent="0.2">
      <c r="A348" s="7"/>
      <c r="B348" s="98"/>
      <c r="C348" s="7"/>
      <c r="D348" s="9"/>
      <c r="E348" s="91"/>
      <c r="F348" s="91"/>
      <c r="G348" s="95">
        <f t="shared" si="20"/>
        <v>0</v>
      </c>
      <c r="H348" s="101"/>
      <c r="I348" s="94">
        <f t="shared" si="21"/>
        <v>0</v>
      </c>
      <c r="J348" s="12">
        <f t="shared" si="22"/>
        <v>31</v>
      </c>
      <c r="K348" s="13"/>
    </row>
    <row r="349" spans="1:11" x14ac:dyDescent="0.2">
      <c r="A349" s="7"/>
      <c r="B349" s="98"/>
      <c r="C349" s="7"/>
      <c r="D349" s="9"/>
      <c r="E349" s="91"/>
      <c r="F349" s="91"/>
      <c r="G349" s="95">
        <f t="shared" si="20"/>
        <v>0</v>
      </c>
      <c r="H349" s="101"/>
      <c r="I349" s="94">
        <f t="shared" si="21"/>
        <v>0</v>
      </c>
      <c r="J349" s="12">
        <f t="shared" si="22"/>
        <v>31</v>
      </c>
      <c r="K349" s="13"/>
    </row>
    <row r="350" spans="1:11" x14ac:dyDescent="0.2">
      <c r="A350" s="7"/>
      <c r="B350" s="98"/>
      <c r="C350" s="7"/>
      <c r="D350" s="9"/>
      <c r="E350" s="91"/>
      <c r="F350" s="91"/>
      <c r="G350" s="95">
        <f t="shared" si="20"/>
        <v>0</v>
      </c>
      <c r="H350" s="101"/>
      <c r="I350" s="94">
        <f t="shared" si="21"/>
        <v>0</v>
      </c>
      <c r="J350" s="12">
        <f t="shared" si="22"/>
        <v>31</v>
      </c>
      <c r="K350" s="13"/>
    </row>
    <row r="351" spans="1:11" x14ac:dyDescent="0.2">
      <c r="A351" s="7"/>
      <c r="B351" s="98"/>
      <c r="C351" s="7"/>
      <c r="D351" s="9"/>
      <c r="E351" s="91"/>
      <c r="F351" s="91"/>
      <c r="G351" s="95">
        <f t="shared" si="20"/>
        <v>0</v>
      </c>
      <c r="H351" s="101"/>
      <c r="I351" s="94">
        <f t="shared" si="21"/>
        <v>0</v>
      </c>
      <c r="J351" s="12">
        <f t="shared" si="22"/>
        <v>31</v>
      </c>
      <c r="K351" s="13"/>
    </row>
    <row r="352" spans="1:11" x14ac:dyDescent="0.2">
      <c r="A352" s="7"/>
      <c r="B352" s="98"/>
      <c r="C352" s="7"/>
      <c r="D352" s="9"/>
      <c r="E352" s="91"/>
      <c r="F352" s="91"/>
      <c r="G352" s="95">
        <f t="shared" si="20"/>
        <v>0</v>
      </c>
      <c r="H352" s="101"/>
      <c r="I352" s="94">
        <f t="shared" si="21"/>
        <v>0</v>
      </c>
      <c r="J352" s="12">
        <f t="shared" si="22"/>
        <v>31</v>
      </c>
      <c r="K352" s="13"/>
    </row>
    <row r="353" spans="1:11" x14ac:dyDescent="0.2">
      <c r="A353" s="7"/>
      <c r="B353" s="98"/>
      <c r="C353" s="7"/>
      <c r="D353" s="9"/>
      <c r="E353" s="91"/>
      <c r="F353" s="91"/>
      <c r="G353" s="95">
        <f t="shared" si="20"/>
        <v>0</v>
      </c>
      <c r="H353" s="101"/>
      <c r="I353" s="94">
        <f t="shared" si="21"/>
        <v>0</v>
      </c>
      <c r="J353" s="12">
        <f t="shared" si="22"/>
        <v>31</v>
      </c>
      <c r="K353" s="13"/>
    </row>
    <row r="354" spans="1:11" x14ac:dyDescent="0.2">
      <c r="A354" s="7"/>
      <c r="B354" s="98"/>
      <c r="C354" s="7"/>
      <c r="D354" s="9"/>
      <c r="E354" s="91"/>
      <c r="F354" s="91"/>
      <c r="G354" s="95">
        <f t="shared" si="20"/>
        <v>0</v>
      </c>
      <c r="H354" s="101"/>
      <c r="I354" s="94">
        <f t="shared" si="21"/>
        <v>0</v>
      </c>
      <c r="J354" s="12">
        <f t="shared" si="22"/>
        <v>31</v>
      </c>
      <c r="K354" s="13"/>
    </row>
    <row r="355" spans="1:11" x14ac:dyDescent="0.2">
      <c r="A355" s="7"/>
      <c r="B355" s="98"/>
      <c r="C355" s="7"/>
      <c r="D355" s="9"/>
      <c r="E355" s="91"/>
      <c r="F355" s="91"/>
      <c r="G355" s="95">
        <f t="shared" si="20"/>
        <v>0</v>
      </c>
      <c r="H355" s="101"/>
      <c r="I355" s="94">
        <f t="shared" si="21"/>
        <v>0</v>
      </c>
      <c r="J355" s="12">
        <f t="shared" si="22"/>
        <v>31</v>
      </c>
      <c r="K355" s="13"/>
    </row>
    <row r="356" spans="1:11" x14ac:dyDescent="0.2">
      <c r="A356" s="7"/>
      <c r="B356" s="98"/>
      <c r="C356" s="7"/>
      <c r="D356" s="9"/>
      <c r="E356" s="91"/>
      <c r="F356" s="91"/>
      <c r="G356" s="95">
        <f t="shared" si="20"/>
        <v>0</v>
      </c>
      <c r="H356" s="101"/>
      <c r="I356" s="94">
        <f t="shared" si="21"/>
        <v>0</v>
      </c>
      <c r="J356" s="12">
        <f t="shared" si="22"/>
        <v>31</v>
      </c>
      <c r="K356" s="13"/>
    </row>
    <row r="357" spans="1:11" x14ac:dyDescent="0.2">
      <c r="A357" s="7"/>
      <c r="B357" s="98"/>
      <c r="C357" s="7"/>
      <c r="D357" s="9"/>
      <c r="E357" s="91"/>
      <c r="F357" s="91"/>
      <c r="G357" s="95">
        <f t="shared" si="20"/>
        <v>0</v>
      </c>
      <c r="H357" s="101"/>
      <c r="I357" s="94">
        <f t="shared" si="21"/>
        <v>0</v>
      </c>
      <c r="J357" s="12">
        <f t="shared" si="22"/>
        <v>31</v>
      </c>
      <c r="K357" s="13"/>
    </row>
    <row r="358" spans="1:11" x14ac:dyDescent="0.2">
      <c r="A358" s="7"/>
      <c r="B358" s="98"/>
      <c r="C358" s="7"/>
      <c r="D358" s="9"/>
      <c r="E358" s="91"/>
      <c r="F358" s="91"/>
      <c r="G358" s="95">
        <f t="shared" si="20"/>
        <v>0</v>
      </c>
      <c r="H358" s="101"/>
      <c r="I358" s="94">
        <f t="shared" si="21"/>
        <v>0</v>
      </c>
      <c r="J358" s="12">
        <f t="shared" si="22"/>
        <v>31</v>
      </c>
      <c r="K358" s="13"/>
    </row>
    <row r="359" spans="1:11" x14ac:dyDescent="0.2">
      <c r="A359" s="7"/>
      <c r="B359" s="98"/>
      <c r="C359" s="7"/>
      <c r="D359" s="9"/>
      <c r="E359" s="91"/>
      <c r="F359" s="91"/>
      <c r="G359" s="95">
        <f t="shared" si="20"/>
        <v>0</v>
      </c>
      <c r="H359" s="101"/>
      <c r="I359" s="94">
        <f t="shared" si="21"/>
        <v>0</v>
      </c>
      <c r="J359" s="12">
        <f t="shared" si="22"/>
        <v>31</v>
      </c>
      <c r="K359" s="13"/>
    </row>
    <row r="360" spans="1:11" x14ac:dyDescent="0.2">
      <c r="A360" s="7"/>
      <c r="B360" s="98"/>
      <c r="C360" s="7"/>
      <c r="D360" s="9"/>
      <c r="E360" s="91"/>
      <c r="F360" s="91"/>
      <c r="G360" s="95">
        <f t="shared" si="20"/>
        <v>0</v>
      </c>
      <c r="H360" s="101"/>
      <c r="I360" s="94">
        <f t="shared" si="21"/>
        <v>0</v>
      </c>
      <c r="J360" s="12">
        <f t="shared" si="22"/>
        <v>31</v>
      </c>
      <c r="K360" s="13"/>
    </row>
    <row r="361" spans="1:11" x14ac:dyDescent="0.2">
      <c r="A361" s="7"/>
      <c r="B361" s="98"/>
      <c r="C361" s="7"/>
      <c r="D361" s="9"/>
      <c r="E361" s="91"/>
      <c r="F361" s="91"/>
      <c r="G361" s="95">
        <f t="shared" si="20"/>
        <v>0</v>
      </c>
      <c r="H361" s="101"/>
      <c r="I361" s="94">
        <f t="shared" si="21"/>
        <v>0</v>
      </c>
      <c r="J361" s="12">
        <f t="shared" si="22"/>
        <v>31</v>
      </c>
      <c r="K361" s="13"/>
    </row>
    <row r="362" spans="1:11" x14ac:dyDescent="0.2">
      <c r="A362" s="7"/>
      <c r="B362" s="98"/>
      <c r="C362" s="7"/>
      <c r="D362" s="9"/>
      <c r="E362" s="91"/>
      <c r="F362" s="91"/>
      <c r="G362" s="95">
        <f t="shared" si="20"/>
        <v>0</v>
      </c>
      <c r="H362" s="101"/>
      <c r="I362" s="94">
        <f t="shared" si="21"/>
        <v>0</v>
      </c>
      <c r="J362" s="12">
        <f t="shared" si="22"/>
        <v>31</v>
      </c>
      <c r="K362" s="13"/>
    </row>
    <row r="363" spans="1:11" x14ac:dyDescent="0.2">
      <c r="A363" s="7"/>
      <c r="B363" s="98"/>
      <c r="C363" s="7"/>
      <c r="D363" s="9"/>
      <c r="E363" s="91"/>
      <c r="F363" s="91"/>
      <c r="G363" s="95">
        <f t="shared" si="20"/>
        <v>0</v>
      </c>
      <c r="H363" s="101"/>
      <c r="I363" s="94">
        <f t="shared" si="21"/>
        <v>0</v>
      </c>
      <c r="J363" s="12">
        <f t="shared" si="22"/>
        <v>31</v>
      </c>
      <c r="K363" s="13"/>
    </row>
    <row r="364" spans="1:11" x14ac:dyDescent="0.2">
      <c r="A364" s="7"/>
      <c r="B364" s="98"/>
      <c r="C364" s="7"/>
      <c r="D364" s="9"/>
      <c r="E364" s="91"/>
      <c r="F364" s="91"/>
      <c r="G364" s="95">
        <f t="shared" si="20"/>
        <v>0</v>
      </c>
      <c r="H364" s="101"/>
      <c r="I364" s="94">
        <f t="shared" si="21"/>
        <v>0</v>
      </c>
      <c r="J364" s="12">
        <f t="shared" si="22"/>
        <v>31</v>
      </c>
      <c r="K364" s="13"/>
    </row>
    <row r="365" spans="1:11" x14ac:dyDescent="0.2">
      <c r="A365" s="7"/>
      <c r="B365" s="98"/>
      <c r="C365" s="7"/>
      <c r="D365" s="9"/>
      <c r="E365" s="91"/>
      <c r="F365" s="91"/>
      <c r="G365" s="95">
        <f t="shared" si="20"/>
        <v>0</v>
      </c>
      <c r="H365" s="101"/>
      <c r="I365" s="94">
        <f t="shared" si="21"/>
        <v>0</v>
      </c>
      <c r="J365" s="12">
        <f t="shared" si="22"/>
        <v>31</v>
      </c>
      <c r="K365" s="13"/>
    </row>
    <row r="366" spans="1:11" x14ac:dyDescent="0.2">
      <c r="A366" s="7"/>
      <c r="B366" s="98"/>
      <c r="C366" s="7"/>
      <c r="D366" s="9"/>
      <c r="E366" s="91"/>
      <c r="F366" s="91"/>
      <c r="G366" s="95">
        <f t="shared" si="20"/>
        <v>0</v>
      </c>
      <c r="H366" s="101"/>
      <c r="I366" s="94">
        <f t="shared" si="21"/>
        <v>0</v>
      </c>
      <c r="J366" s="12">
        <f t="shared" si="22"/>
        <v>31</v>
      </c>
      <c r="K366" s="13"/>
    </row>
    <row r="367" spans="1:11" x14ac:dyDescent="0.2">
      <c r="A367" s="7"/>
      <c r="B367" s="98"/>
      <c r="C367" s="7"/>
      <c r="D367" s="9"/>
      <c r="E367" s="91"/>
      <c r="F367" s="91"/>
      <c r="G367" s="95">
        <f t="shared" si="20"/>
        <v>0</v>
      </c>
      <c r="H367" s="101"/>
      <c r="I367" s="94">
        <f t="shared" si="21"/>
        <v>0</v>
      </c>
      <c r="J367" s="12">
        <f t="shared" si="22"/>
        <v>31</v>
      </c>
      <c r="K367" s="13"/>
    </row>
    <row r="368" spans="1:11" x14ac:dyDescent="0.2">
      <c r="A368" s="7"/>
      <c r="B368" s="98"/>
      <c r="C368" s="7"/>
      <c r="D368" s="9"/>
      <c r="E368" s="91"/>
      <c r="F368" s="91"/>
      <c r="G368" s="95">
        <f t="shared" si="20"/>
        <v>0</v>
      </c>
      <c r="H368" s="101"/>
      <c r="I368" s="94">
        <f t="shared" si="21"/>
        <v>0</v>
      </c>
      <c r="J368" s="12">
        <f t="shared" si="22"/>
        <v>31</v>
      </c>
      <c r="K368" s="13"/>
    </row>
    <row r="369" spans="1:11" x14ac:dyDescent="0.2">
      <c r="A369" s="7"/>
      <c r="B369" s="98"/>
      <c r="C369" s="7"/>
      <c r="D369" s="9"/>
      <c r="E369" s="91"/>
      <c r="F369" s="91"/>
      <c r="G369" s="95">
        <f t="shared" si="20"/>
        <v>0</v>
      </c>
      <c r="H369" s="101"/>
      <c r="I369" s="94">
        <f t="shared" si="21"/>
        <v>0</v>
      </c>
      <c r="J369" s="12">
        <f t="shared" si="22"/>
        <v>31</v>
      </c>
      <c r="K369" s="13"/>
    </row>
    <row r="370" spans="1:11" x14ac:dyDescent="0.2">
      <c r="A370" s="7"/>
      <c r="B370" s="98"/>
      <c r="C370" s="7"/>
      <c r="D370" s="9"/>
      <c r="E370" s="91"/>
      <c r="F370" s="91"/>
      <c r="G370" s="95">
        <f t="shared" si="20"/>
        <v>0</v>
      </c>
      <c r="H370" s="101"/>
      <c r="I370" s="94">
        <f t="shared" si="21"/>
        <v>0</v>
      </c>
      <c r="J370" s="12">
        <f t="shared" si="22"/>
        <v>31</v>
      </c>
      <c r="K370" s="13"/>
    </row>
    <row r="371" spans="1:11" x14ac:dyDescent="0.2">
      <c r="A371" s="7"/>
      <c r="B371" s="98"/>
      <c r="C371" s="7"/>
      <c r="D371" s="9"/>
      <c r="E371" s="91"/>
      <c r="F371" s="91"/>
      <c r="G371" s="95">
        <f t="shared" si="20"/>
        <v>0</v>
      </c>
      <c r="H371" s="101"/>
      <c r="I371" s="94">
        <f t="shared" si="21"/>
        <v>0</v>
      </c>
      <c r="J371" s="12">
        <f t="shared" si="22"/>
        <v>31</v>
      </c>
      <c r="K371" s="13"/>
    </row>
    <row r="372" spans="1:11" x14ac:dyDescent="0.2">
      <c r="A372" s="7"/>
      <c r="B372" s="98"/>
      <c r="C372" s="7"/>
      <c r="D372" s="9"/>
      <c r="E372" s="91"/>
      <c r="F372" s="91"/>
      <c r="G372" s="95">
        <f t="shared" si="20"/>
        <v>0</v>
      </c>
      <c r="H372" s="92"/>
      <c r="I372" s="94">
        <f t="shared" si="21"/>
        <v>0</v>
      </c>
      <c r="J372" s="12">
        <f t="shared" si="22"/>
        <v>31</v>
      </c>
      <c r="K372" s="13"/>
    </row>
    <row r="373" spans="1:11" x14ac:dyDescent="0.2">
      <c r="A373" s="7"/>
      <c r="B373" s="98"/>
      <c r="C373" s="7"/>
      <c r="D373" s="9"/>
      <c r="E373" s="91"/>
      <c r="F373" s="91"/>
      <c r="G373" s="95">
        <f t="shared" si="20"/>
        <v>0</v>
      </c>
      <c r="H373" s="101"/>
      <c r="I373" s="94">
        <f t="shared" si="21"/>
        <v>0</v>
      </c>
      <c r="J373" s="12">
        <f t="shared" si="22"/>
        <v>31</v>
      </c>
      <c r="K373" s="13"/>
    </row>
    <row r="374" spans="1:11" x14ac:dyDescent="0.2">
      <c r="A374" s="7"/>
      <c r="B374" s="98"/>
      <c r="C374" s="7"/>
      <c r="D374" s="9"/>
      <c r="E374" s="91"/>
      <c r="F374" s="91"/>
      <c r="G374" s="95">
        <f t="shared" si="20"/>
        <v>0</v>
      </c>
      <c r="H374" s="101"/>
      <c r="I374" s="94">
        <f t="shared" si="21"/>
        <v>0</v>
      </c>
      <c r="J374" s="12">
        <f t="shared" si="22"/>
        <v>31</v>
      </c>
      <c r="K374" s="13"/>
    </row>
    <row r="375" spans="1:11" x14ac:dyDescent="0.2">
      <c r="A375" s="7"/>
      <c r="B375" s="98"/>
      <c r="C375" s="7"/>
      <c r="D375" s="9"/>
      <c r="E375" s="91"/>
      <c r="F375" s="91"/>
      <c r="G375" s="95">
        <f t="shared" si="20"/>
        <v>0</v>
      </c>
      <c r="H375" s="101"/>
      <c r="I375" s="94">
        <f t="shared" si="21"/>
        <v>0</v>
      </c>
      <c r="J375" s="12">
        <f t="shared" si="22"/>
        <v>31</v>
      </c>
      <c r="K375" s="13"/>
    </row>
    <row r="376" spans="1:11" x14ac:dyDescent="0.2">
      <c r="A376" s="7"/>
      <c r="B376" s="98"/>
      <c r="C376" s="7"/>
      <c r="D376" s="9"/>
      <c r="E376" s="91"/>
      <c r="F376" s="91"/>
      <c r="G376" s="95">
        <f t="shared" si="20"/>
        <v>0</v>
      </c>
      <c r="H376" s="101"/>
      <c r="I376" s="94">
        <f t="shared" si="21"/>
        <v>0</v>
      </c>
      <c r="J376" s="12">
        <f t="shared" si="22"/>
        <v>31</v>
      </c>
      <c r="K376" s="13"/>
    </row>
    <row r="377" spans="1:11" x14ac:dyDescent="0.2">
      <c r="A377" s="7"/>
      <c r="B377" s="98"/>
      <c r="C377" s="7"/>
      <c r="D377" s="9"/>
      <c r="E377" s="91"/>
      <c r="F377" s="91"/>
      <c r="G377" s="95">
        <f t="shared" si="20"/>
        <v>0</v>
      </c>
      <c r="H377" s="101"/>
      <c r="I377" s="94">
        <f t="shared" si="21"/>
        <v>0</v>
      </c>
      <c r="J377" s="12">
        <f t="shared" si="22"/>
        <v>31</v>
      </c>
      <c r="K377" s="13"/>
    </row>
    <row r="378" spans="1:11" x14ac:dyDescent="0.2">
      <c r="A378" s="7"/>
      <c r="B378" s="98"/>
      <c r="C378" s="7"/>
      <c r="D378" s="9"/>
      <c r="E378" s="91"/>
      <c r="F378" s="91"/>
      <c r="G378" s="95">
        <f t="shared" si="20"/>
        <v>0</v>
      </c>
      <c r="H378" s="101"/>
      <c r="I378" s="94">
        <f t="shared" si="21"/>
        <v>0</v>
      </c>
      <c r="J378" s="12">
        <f t="shared" si="22"/>
        <v>31</v>
      </c>
      <c r="K378" s="13"/>
    </row>
    <row r="379" spans="1:11" x14ac:dyDescent="0.2">
      <c r="A379" s="7"/>
      <c r="B379" s="98"/>
      <c r="C379" s="7"/>
      <c r="D379" s="9"/>
      <c r="E379" s="91"/>
      <c r="F379" s="91"/>
      <c r="G379" s="95">
        <f t="shared" si="20"/>
        <v>0</v>
      </c>
      <c r="H379" s="101"/>
      <c r="I379" s="94">
        <f t="shared" si="21"/>
        <v>0</v>
      </c>
      <c r="J379" s="12">
        <f t="shared" si="22"/>
        <v>31</v>
      </c>
      <c r="K379" s="13"/>
    </row>
    <row r="380" spans="1:11" x14ac:dyDescent="0.2">
      <c r="A380" s="7"/>
      <c r="B380" s="98"/>
      <c r="C380" s="7"/>
      <c r="D380" s="9"/>
      <c r="E380" s="91"/>
      <c r="F380" s="91"/>
      <c r="G380" s="95">
        <f t="shared" si="20"/>
        <v>0</v>
      </c>
      <c r="H380" s="101"/>
      <c r="I380" s="94">
        <f t="shared" si="21"/>
        <v>0</v>
      </c>
      <c r="J380" s="12">
        <f t="shared" si="22"/>
        <v>31</v>
      </c>
      <c r="K380" s="13"/>
    </row>
    <row r="381" spans="1:11" x14ac:dyDescent="0.2">
      <c r="A381" s="7"/>
      <c r="B381" s="98"/>
      <c r="C381" s="7"/>
      <c r="D381" s="9"/>
      <c r="E381" s="91"/>
      <c r="F381" s="91"/>
      <c r="G381" s="95">
        <f t="shared" ref="G381:G444" si="23">G382+F381-E381</f>
        <v>0</v>
      </c>
      <c r="H381" s="101"/>
      <c r="I381" s="94">
        <f t="shared" ref="I381:I444" si="24">-E381+F381</f>
        <v>0</v>
      </c>
      <c r="J381" s="12">
        <f t="shared" ref="J381:J444" si="25">EOMONTH(B381,0)</f>
        <v>31</v>
      </c>
      <c r="K381" s="13"/>
    </row>
    <row r="382" spans="1:11" x14ac:dyDescent="0.2">
      <c r="A382" s="7"/>
      <c r="B382" s="98"/>
      <c r="C382" s="7"/>
      <c r="D382" s="9"/>
      <c r="E382" s="91"/>
      <c r="F382" s="91"/>
      <c r="G382" s="95">
        <f t="shared" si="23"/>
        <v>0</v>
      </c>
      <c r="H382" s="101"/>
      <c r="I382" s="94">
        <f t="shared" si="24"/>
        <v>0</v>
      </c>
      <c r="J382" s="12">
        <f t="shared" si="25"/>
        <v>31</v>
      </c>
      <c r="K382" s="13"/>
    </row>
    <row r="383" spans="1:11" x14ac:dyDescent="0.2">
      <c r="A383" s="7"/>
      <c r="B383" s="98"/>
      <c r="C383" s="7"/>
      <c r="D383" s="9"/>
      <c r="E383" s="91"/>
      <c r="F383" s="91"/>
      <c r="G383" s="95">
        <f t="shared" si="23"/>
        <v>0</v>
      </c>
      <c r="H383" s="101"/>
      <c r="I383" s="94">
        <f t="shared" si="24"/>
        <v>0</v>
      </c>
      <c r="J383" s="12">
        <f t="shared" si="25"/>
        <v>31</v>
      </c>
      <c r="K383" s="13"/>
    </row>
    <row r="384" spans="1:11" x14ac:dyDescent="0.2">
      <c r="A384" s="7"/>
      <c r="B384" s="98"/>
      <c r="C384" s="7"/>
      <c r="D384" s="9"/>
      <c r="E384" s="91"/>
      <c r="F384" s="91"/>
      <c r="G384" s="95">
        <f t="shared" si="23"/>
        <v>0</v>
      </c>
      <c r="H384" s="101"/>
      <c r="I384" s="94">
        <f t="shared" si="24"/>
        <v>0</v>
      </c>
      <c r="J384" s="12">
        <f t="shared" si="25"/>
        <v>31</v>
      </c>
      <c r="K384" s="13"/>
    </row>
    <row r="385" spans="1:11" x14ac:dyDescent="0.2">
      <c r="A385" s="7"/>
      <c r="B385" s="98"/>
      <c r="C385" s="7"/>
      <c r="D385" s="9"/>
      <c r="E385" s="91"/>
      <c r="F385" s="91"/>
      <c r="G385" s="95">
        <f t="shared" si="23"/>
        <v>0</v>
      </c>
      <c r="H385" s="101"/>
      <c r="I385" s="94">
        <f t="shared" si="24"/>
        <v>0</v>
      </c>
      <c r="J385" s="12">
        <f t="shared" si="25"/>
        <v>31</v>
      </c>
      <c r="K385" s="13"/>
    </row>
    <row r="386" spans="1:11" x14ac:dyDescent="0.2">
      <c r="A386" s="7"/>
      <c r="B386" s="98"/>
      <c r="C386" s="7"/>
      <c r="D386" s="9"/>
      <c r="E386" s="91"/>
      <c r="F386" s="91"/>
      <c r="G386" s="95">
        <f t="shared" si="23"/>
        <v>0</v>
      </c>
      <c r="H386" s="101"/>
      <c r="I386" s="94">
        <f t="shared" si="24"/>
        <v>0</v>
      </c>
      <c r="J386" s="12">
        <f t="shared" si="25"/>
        <v>31</v>
      </c>
      <c r="K386" s="13"/>
    </row>
    <row r="387" spans="1:11" x14ac:dyDescent="0.2">
      <c r="A387" s="7"/>
      <c r="B387" s="98"/>
      <c r="C387" s="7"/>
      <c r="D387" s="9"/>
      <c r="E387" s="91"/>
      <c r="F387" s="91"/>
      <c r="G387" s="95">
        <f t="shared" si="23"/>
        <v>0</v>
      </c>
      <c r="H387" s="101"/>
      <c r="I387" s="94">
        <f t="shared" si="24"/>
        <v>0</v>
      </c>
      <c r="J387" s="12">
        <f t="shared" si="25"/>
        <v>31</v>
      </c>
      <c r="K387" s="13"/>
    </row>
    <row r="388" spans="1:11" x14ac:dyDescent="0.2">
      <c r="A388" s="7"/>
      <c r="B388" s="98"/>
      <c r="C388" s="7"/>
      <c r="D388" s="9"/>
      <c r="E388" s="91"/>
      <c r="F388" s="91"/>
      <c r="G388" s="95">
        <f t="shared" si="23"/>
        <v>0</v>
      </c>
      <c r="H388" s="101"/>
      <c r="I388" s="94">
        <f t="shared" si="24"/>
        <v>0</v>
      </c>
      <c r="J388" s="12">
        <f t="shared" si="25"/>
        <v>31</v>
      </c>
      <c r="K388" s="13"/>
    </row>
    <row r="389" spans="1:11" x14ac:dyDescent="0.2">
      <c r="A389" s="7"/>
      <c r="B389" s="98"/>
      <c r="C389" s="7"/>
      <c r="D389" s="9"/>
      <c r="E389" s="91"/>
      <c r="F389" s="91"/>
      <c r="G389" s="95">
        <f t="shared" si="23"/>
        <v>0</v>
      </c>
      <c r="H389" s="101"/>
      <c r="I389" s="94">
        <f t="shared" si="24"/>
        <v>0</v>
      </c>
      <c r="J389" s="12">
        <f t="shared" si="25"/>
        <v>31</v>
      </c>
      <c r="K389" s="13"/>
    </row>
    <row r="390" spans="1:11" x14ac:dyDescent="0.2">
      <c r="A390" s="7"/>
      <c r="B390" s="98"/>
      <c r="C390" s="7"/>
      <c r="D390" s="9"/>
      <c r="E390" s="91"/>
      <c r="F390" s="91"/>
      <c r="G390" s="95">
        <f t="shared" si="23"/>
        <v>0</v>
      </c>
      <c r="H390" s="101"/>
      <c r="I390" s="94">
        <f t="shared" si="24"/>
        <v>0</v>
      </c>
      <c r="J390" s="12">
        <f t="shared" si="25"/>
        <v>31</v>
      </c>
      <c r="K390" s="13"/>
    </row>
    <row r="391" spans="1:11" x14ac:dyDescent="0.2">
      <c r="A391" s="7"/>
      <c r="B391" s="98"/>
      <c r="C391" s="7"/>
      <c r="D391" s="9"/>
      <c r="E391" s="91"/>
      <c r="F391" s="91"/>
      <c r="G391" s="95">
        <f t="shared" si="23"/>
        <v>0</v>
      </c>
      <c r="H391" s="101"/>
      <c r="I391" s="94">
        <f t="shared" si="24"/>
        <v>0</v>
      </c>
      <c r="J391" s="12">
        <f t="shared" si="25"/>
        <v>31</v>
      </c>
      <c r="K391" s="13"/>
    </row>
    <row r="392" spans="1:11" x14ac:dyDescent="0.2">
      <c r="A392" s="7"/>
      <c r="B392" s="98"/>
      <c r="C392" s="7"/>
      <c r="D392" s="7"/>
      <c r="E392" s="91"/>
      <c r="F392" s="91"/>
      <c r="G392" s="95">
        <f t="shared" si="23"/>
        <v>0</v>
      </c>
      <c r="H392" s="101"/>
      <c r="I392" s="94">
        <f t="shared" si="24"/>
        <v>0</v>
      </c>
      <c r="J392" s="12">
        <f t="shared" si="25"/>
        <v>31</v>
      </c>
      <c r="K392" s="13"/>
    </row>
    <row r="393" spans="1:11" x14ac:dyDescent="0.2">
      <c r="A393" s="7"/>
      <c r="B393" s="98"/>
      <c r="C393" s="7"/>
      <c r="D393" s="9"/>
      <c r="E393" s="91"/>
      <c r="F393" s="91"/>
      <c r="G393" s="95">
        <f t="shared" si="23"/>
        <v>0</v>
      </c>
      <c r="H393" s="101"/>
      <c r="I393" s="94">
        <f t="shared" si="24"/>
        <v>0</v>
      </c>
      <c r="J393" s="12">
        <f t="shared" si="25"/>
        <v>31</v>
      </c>
      <c r="K393" s="13"/>
    </row>
    <row r="394" spans="1:11" x14ac:dyDescent="0.2">
      <c r="A394" s="7"/>
      <c r="B394" s="98"/>
      <c r="C394" s="7"/>
      <c r="D394" s="9"/>
      <c r="E394" s="91"/>
      <c r="F394" s="91"/>
      <c r="G394" s="95">
        <f t="shared" si="23"/>
        <v>0</v>
      </c>
      <c r="H394" s="101"/>
      <c r="I394" s="94">
        <f t="shared" si="24"/>
        <v>0</v>
      </c>
      <c r="J394" s="12">
        <f t="shared" si="25"/>
        <v>31</v>
      </c>
      <c r="K394" s="13"/>
    </row>
    <row r="395" spans="1:11" x14ac:dyDescent="0.2">
      <c r="A395" s="7"/>
      <c r="B395" s="98"/>
      <c r="C395" s="7"/>
      <c r="D395" s="9"/>
      <c r="E395" s="91"/>
      <c r="F395" s="91"/>
      <c r="G395" s="95">
        <f t="shared" si="23"/>
        <v>0</v>
      </c>
      <c r="H395" s="101"/>
      <c r="I395" s="94">
        <f t="shared" si="24"/>
        <v>0</v>
      </c>
      <c r="J395" s="12">
        <f t="shared" si="25"/>
        <v>31</v>
      </c>
      <c r="K395" s="13"/>
    </row>
    <row r="396" spans="1:11" x14ac:dyDescent="0.2">
      <c r="A396" s="7"/>
      <c r="B396" s="98"/>
      <c r="C396" s="7"/>
      <c r="D396" s="9"/>
      <c r="E396" s="91"/>
      <c r="F396" s="91"/>
      <c r="G396" s="95">
        <f t="shared" si="23"/>
        <v>0</v>
      </c>
      <c r="H396" s="101"/>
      <c r="I396" s="94">
        <f t="shared" si="24"/>
        <v>0</v>
      </c>
      <c r="J396" s="12">
        <f t="shared" si="25"/>
        <v>31</v>
      </c>
      <c r="K396" s="13"/>
    </row>
    <row r="397" spans="1:11" x14ac:dyDescent="0.2">
      <c r="A397" s="7"/>
      <c r="B397" s="98"/>
      <c r="C397" s="7"/>
      <c r="D397" s="9"/>
      <c r="E397" s="91"/>
      <c r="F397" s="91"/>
      <c r="G397" s="95">
        <f t="shared" si="23"/>
        <v>0</v>
      </c>
      <c r="H397" s="101"/>
      <c r="I397" s="94">
        <f t="shared" si="24"/>
        <v>0</v>
      </c>
      <c r="J397" s="12">
        <f t="shared" si="25"/>
        <v>31</v>
      </c>
      <c r="K397" s="13"/>
    </row>
    <row r="398" spans="1:11" x14ac:dyDescent="0.2">
      <c r="A398" s="7"/>
      <c r="B398" s="98"/>
      <c r="C398" s="7"/>
      <c r="D398" s="7"/>
      <c r="E398" s="91"/>
      <c r="F398" s="91"/>
      <c r="G398" s="95">
        <f t="shared" si="23"/>
        <v>0</v>
      </c>
      <c r="H398" s="101"/>
      <c r="I398" s="94">
        <f t="shared" si="24"/>
        <v>0</v>
      </c>
      <c r="J398" s="12">
        <f t="shared" si="25"/>
        <v>31</v>
      </c>
      <c r="K398" s="13"/>
    </row>
    <row r="399" spans="1:11" x14ac:dyDescent="0.2">
      <c r="A399" s="9"/>
      <c r="B399" s="98"/>
      <c r="C399" s="7"/>
      <c r="D399" s="9"/>
      <c r="E399" s="91"/>
      <c r="F399" s="91"/>
      <c r="G399" s="95">
        <f t="shared" si="23"/>
        <v>0</v>
      </c>
      <c r="H399" s="101"/>
      <c r="I399" s="94">
        <f t="shared" si="24"/>
        <v>0</v>
      </c>
      <c r="J399" s="12">
        <f t="shared" si="25"/>
        <v>31</v>
      </c>
      <c r="K399" s="13"/>
    </row>
    <row r="400" spans="1:11" x14ac:dyDescent="0.2">
      <c r="A400" s="9"/>
      <c r="B400" s="98"/>
      <c r="C400" s="7"/>
      <c r="D400" s="9"/>
      <c r="E400" s="91"/>
      <c r="F400" s="91"/>
      <c r="G400" s="95">
        <f t="shared" si="23"/>
        <v>0</v>
      </c>
      <c r="H400" s="101"/>
      <c r="I400" s="94">
        <f t="shared" si="24"/>
        <v>0</v>
      </c>
      <c r="J400" s="12">
        <f t="shared" si="25"/>
        <v>31</v>
      </c>
      <c r="K400" s="13"/>
    </row>
    <row r="401" spans="1:11" x14ac:dyDescent="0.2">
      <c r="A401" s="7"/>
      <c r="B401" s="98"/>
      <c r="C401" s="7"/>
      <c r="D401" s="9"/>
      <c r="E401" s="91"/>
      <c r="F401" s="91"/>
      <c r="G401" s="95">
        <f t="shared" si="23"/>
        <v>0</v>
      </c>
      <c r="H401" s="101"/>
      <c r="I401" s="94">
        <f t="shared" si="24"/>
        <v>0</v>
      </c>
      <c r="J401" s="12">
        <f t="shared" si="25"/>
        <v>31</v>
      </c>
      <c r="K401" s="13"/>
    </row>
    <row r="402" spans="1:11" x14ac:dyDescent="0.2">
      <c r="A402" s="7"/>
      <c r="B402" s="98"/>
      <c r="C402" s="7"/>
      <c r="D402" s="9"/>
      <c r="E402" s="91"/>
      <c r="F402" s="91"/>
      <c r="G402" s="95">
        <f t="shared" si="23"/>
        <v>0</v>
      </c>
      <c r="H402" s="101"/>
      <c r="I402" s="94">
        <f t="shared" si="24"/>
        <v>0</v>
      </c>
      <c r="J402" s="12">
        <f t="shared" si="25"/>
        <v>31</v>
      </c>
      <c r="K402" s="13"/>
    </row>
    <row r="403" spans="1:11" x14ac:dyDescent="0.2">
      <c r="A403" s="7"/>
      <c r="B403" s="98"/>
      <c r="C403" s="7"/>
      <c r="D403" s="7"/>
      <c r="E403" s="91"/>
      <c r="F403" s="91"/>
      <c r="G403" s="95">
        <f t="shared" si="23"/>
        <v>0</v>
      </c>
      <c r="H403" s="101"/>
      <c r="I403" s="94">
        <f t="shared" si="24"/>
        <v>0</v>
      </c>
      <c r="J403" s="12">
        <f t="shared" si="25"/>
        <v>31</v>
      </c>
      <c r="K403" s="13"/>
    </row>
    <row r="404" spans="1:11" x14ac:dyDescent="0.2">
      <c r="A404" s="7"/>
      <c r="B404" s="98"/>
      <c r="C404" s="7"/>
      <c r="D404" s="9"/>
      <c r="E404" s="91"/>
      <c r="F404" s="91"/>
      <c r="G404" s="95">
        <f t="shared" si="23"/>
        <v>0</v>
      </c>
      <c r="H404" s="101"/>
      <c r="I404" s="94">
        <f t="shared" si="24"/>
        <v>0</v>
      </c>
      <c r="J404" s="12">
        <f t="shared" si="25"/>
        <v>31</v>
      </c>
      <c r="K404" s="13"/>
    </row>
    <row r="405" spans="1:11" x14ac:dyDescent="0.2">
      <c r="A405" s="7"/>
      <c r="B405" s="98"/>
      <c r="C405" s="7"/>
      <c r="D405" s="9"/>
      <c r="E405" s="91"/>
      <c r="F405" s="91"/>
      <c r="G405" s="95">
        <f t="shared" si="23"/>
        <v>0</v>
      </c>
      <c r="H405" s="101"/>
      <c r="I405" s="94">
        <f t="shared" si="24"/>
        <v>0</v>
      </c>
      <c r="J405" s="12">
        <f t="shared" si="25"/>
        <v>31</v>
      </c>
      <c r="K405" s="13"/>
    </row>
    <row r="406" spans="1:11" x14ac:dyDescent="0.2">
      <c r="A406" s="7"/>
      <c r="B406" s="98"/>
      <c r="C406" s="7"/>
      <c r="D406" s="9"/>
      <c r="E406" s="91"/>
      <c r="F406" s="91"/>
      <c r="G406" s="95">
        <f t="shared" si="23"/>
        <v>0</v>
      </c>
      <c r="H406" s="101"/>
      <c r="I406" s="94">
        <f t="shared" si="24"/>
        <v>0</v>
      </c>
      <c r="J406" s="12">
        <f t="shared" si="25"/>
        <v>31</v>
      </c>
      <c r="K406" s="13"/>
    </row>
    <row r="407" spans="1:11" x14ac:dyDescent="0.2">
      <c r="A407" s="7"/>
      <c r="B407" s="98"/>
      <c r="C407" s="7"/>
      <c r="D407" s="9"/>
      <c r="E407" s="91"/>
      <c r="F407" s="91"/>
      <c r="G407" s="95">
        <f t="shared" si="23"/>
        <v>0</v>
      </c>
      <c r="H407" s="101"/>
      <c r="I407" s="94">
        <f t="shared" si="24"/>
        <v>0</v>
      </c>
      <c r="J407" s="12">
        <f t="shared" si="25"/>
        <v>31</v>
      </c>
      <c r="K407" s="13"/>
    </row>
    <row r="408" spans="1:11" x14ac:dyDescent="0.2">
      <c r="A408" s="7"/>
      <c r="B408" s="98"/>
      <c r="C408" s="7"/>
      <c r="D408" s="9"/>
      <c r="E408" s="91"/>
      <c r="F408" s="91"/>
      <c r="G408" s="95">
        <f t="shared" si="23"/>
        <v>0</v>
      </c>
      <c r="H408" s="101"/>
      <c r="I408" s="94">
        <f t="shared" si="24"/>
        <v>0</v>
      </c>
      <c r="J408" s="12">
        <f t="shared" si="25"/>
        <v>31</v>
      </c>
      <c r="K408" s="13"/>
    </row>
    <row r="409" spans="1:11" x14ac:dyDescent="0.2">
      <c r="A409" s="7"/>
      <c r="B409" s="98"/>
      <c r="C409" s="7"/>
      <c r="D409" s="9"/>
      <c r="E409" s="91"/>
      <c r="F409" s="91"/>
      <c r="G409" s="95">
        <f t="shared" si="23"/>
        <v>0</v>
      </c>
      <c r="H409" s="101"/>
      <c r="I409" s="94">
        <f t="shared" si="24"/>
        <v>0</v>
      </c>
      <c r="J409" s="12">
        <f t="shared" si="25"/>
        <v>31</v>
      </c>
      <c r="K409" s="13"/>
    </row>
    <row r="410" spans="1:11" x14ac:dyDescent="0.2">
      <c r="A410" s="7"/>
      <c r="B410" s="98"/>
      <c r="C410" s="7"/>
      <c r="D410" s="9"/>
      <c r="E410" s="91"/>
      <c r="F410" s="91"/>
      <c r="G410" s="95">
        <f t="shared" si="23"/>
        <v>0</v>
      </c>
      <c r="H410" s="101"/>
      <c r="I410" s="94">
        <f t="shared" si="24"/>
        <v>0</v>
      </c>
      <c r="J410" s="12">
        <f t="shared" si="25"/>
        <v>31</v>
      </c>
      <c r="K410" s="13"/>
    </row>
    <row r="411" spans="1:11" x14ac:dyDescent="0.2">
      <c r="A411" s="7"/>
      <c r="B411" s="98"/>
      <c r="C411" s="7"/>
      <c r="D411" s="9"/>
      <c r="E411" s="91"/>
      <c r="F411" s="91"/>
      <c r="G411" s="95">
        <f t="shared" si="23"/>
        <v>0</v>
      </c>
      <c r="H411" s="101"/>
      <c r="I411" s="94">
        <f t="shared" si="24"/>
        <v>0</v>
      </c>
      <c r="J411" s="12">
        <f t="shared" si="25"/>
        <v>31</v>
      </c>
      <c r="K411" s="13"/>
    </row>
    <row r="412" spans="1:11" x14ac:dyDescent="0.2">
      <c r="A412" s="7"/>
      <c r="B412" s="98"/>
      <c r="C412" s="7"/>
      <c r="D412" s="9"/>
      <c r="E412" s="91"/>
      <c r="F412" s="91"/>
      <c r="G412" s="95">
        <f t="shared" si="23"/>
        <v>0</v>
      </c>
      <c r="H412" s="101"/>
      <c r="I412" s="94">
        <f t="shared" si="24"/>
        <v>0</v>
      </c>
      <c r="J412" s="12">
        <f t="shared" si="25"/>
        <v>31</v>
      </c>
      <c r="K412" s="13"/>
    </row>
    <row r="413" spans="1:11" x14ac:dyDescent="0.2">
      <c r="A413" s="7"/>
      <c r="B413" s="98"/>
      <c r="C413" s="7"/>
      <c r="D413" s="9"/>
      <c r="E413" s="91"/>
      <c r="F413" s="91"/>
      <c r="G413" s="95">
        <f t="shared" si="23"/>
        <v>0</v>
      </c>
      <c r="H413" s="101"/>
      <c r="I413" s="94">
        <f t="shared" si="24"/>
        <v>0</v>
      </c>
      <c r="J413" s="12">
        <f t="shared" si="25"/>
        <v>31</v>
      </c>
      <c r="K413" s="13"/>
    </row>
    <row r="414" spans="1:11" x14ac:dyDescent="0.2">
      <c r="A414" s="7"/>
      <c r="B414" s="98"/>
      <c r="C414" s="7"/>
      <c r="D414" s="9"/>
      <c r="E414" s="91"/>
      <c r="F414" s="91"/>
      <c r="G414" s="95">
        <f t="shared" si="23"/>
        <v>0</v>
      </c>
      <c r="H414" s="101"/>
      <c r="I414" s="94">
        <f t="shared" si="24"/>
        <v>0</v>
      </c>
      <c r="J414" s="12">
        <f t="shared" si="25"/>
        <v>31</v>
      </c>
      <c r="K414" s="13"/>
    </row>
    <row r="415" spans="1:11" x14ac:dyDescent="0.2">
      <c r="A415" s="7"/>
      <c r="B415" s="98"/>
      <c r="C415" s="7"/>
      <c r="D415" s="9"/>
      <c r="E415" s="91"/>
      <c r="F415" s="91"/>
      <c r="G415" s="95">
        <f t="shared" si="23"/>
        <v>0</v>
      </c>
      <c r="H415" s="101"/>
      <c r="I415" s="94">
        <f t="shared" si="24"/>
        <v>0</v>
      </c>
      <c r="J415" s="12">
        <f t="shared" si="25"/>
        <v>31</v>
      </c>
      <c r="K415" s="13"/>
    </row>
    <row r="416" spans="1:11" x14ac:dyDescent="0.2">
      <c r="A416" s="7"/>
      <c r="B416" s="98"/>
      <c r="C416" s="7"/>
      <c r="D416" s="7"/>
      <c r="E416" s="91"/>
      <c r="F416" s="91"/>
      <c r="G416" s="95">
        <f t="shared" si="23"/>
        <v>0</v>
      </c>
      <c r="H416" s="101"/>
      <c r="I416" s="94">
        <f t="shared" si="24"/>
        <v>0</v>
      </c>
      <c r="J416" s="12">
        <f t="shared" si="25"/>
        <v>31</v>
      </c>
      <c r="K416" s="13"/>
    </row>
    <row r="417" spans="1:11" x14ac:dyDescent="0.2">
      <c r="A417" s="9"/>
      <c r="B417" s="98"/>
      <c r="C417" s="7"/>
      <c r="D417" s="9"/>
      <c r="E417" s="91"/>
      <c r="F417" s="91"/>
      <c r="G417" s="95">
        <f t="shared" si="23"/>
        <v>0</v>
      </c>
      <c r="H417" s="101"/>
      <c r="I417" s="94">
        <f t="shared" si="24"/>
        <v>0</v>
      </c>
      <c r="J417" s="12">
        <f t="shared" si="25"/>
        <v>31</v>
      </c>
      <c r="K417" s="13"/>
    </row>
    <row r="418" spans="1:11" x14ac:dyDescent="0.2">
      <c r="A418" s="7"/>
      <c r="B418" s="98"/>
      <c r="C418" s="7"/>
      <c r="D418" s="7"/>
      <c r="E418" s="91"/>
      <c r="F418" s="91"/>
      <c r="G418" s="95">
        <f t="shared" si="23"/>
        <v>0</v>
      </c>
      <c r="H418" s="101"/>
      <c r="I418" s="94">
        <f t="shared" si="24"/>
        <v>0</v>
      </c>
      <c r="J418" s="12">
        <f t="shared" si="25"/>
        <v>31</v>
      </c>
      <c r="K418" s="13"/>
    </row>
    <row r="419" spans="1:11" x14ac:dyDescent="0.2">
      <c r="A419" s="7"/>
      <c r="B419" s="98"/>
      <c r="C419" s="9"/>
      <c r="D419" s="9"/>
      <c r="E419" s="91"/>
      <c r="F419" s="91"/>
      <c r="G419" s="95">
        <f t="shared" si="23"/>
        <v>0</v>
      </c>
      <c r="H419" s="101"/>
      <c r="I419" s="94">
        <f t="shared" si="24"/>
        <v>0</v>
      </c>
      <c r="J419" s="12">
        <f t="shared" si="25"/>
        <v>31</v>
      </c>
      <c r="K419" s="13"/>
    </row>
    <row r="420" spans="1:11" x14ac:dyDescent="0.2">
      <c r="A420" s="9"/>
      <c r="B420" s="98"/>
      <c r="C420" s="9"/>
      <c r="D420" s="9"/>
      <c r="E420" s="91"/>
      <c r="F420" s="91"/>
      <c r="G420" s="95">
        <f t="shared" si="23"/>
        <v>0</v>
      </c>
      <c r="H420" s="101"/>
      <c r="I420" s="94">
        <f t="shared" si="24"/>
        <v>0</v>
      </c>
      <c r="J420" s="12">
        <f t="shared" si="25"/>
        <v>31</v>
      </c>
      <c r="K420" s="13"/>
    </row>
    <row r="421" spans="1:11" x14ac:dyDescent="0.2">
      <c r="A421" s="7"/>
      <c r="B421" s="98"/>
      <c r="C421" s="9"/>
      <c r="D421" s="9"/>
      <c r="E421" s="91"/>
      <c r="F421" s="91"/>
      <c r="G421" s="95">
        <f t="shared" si="23"/>
        <v>0</v>
      </c>
      <c r="H421" s="101"/>
      <c r="I421" s="94">
        <f t="shared" si="24"/>
        <v>0</v>
      </c>
      <c r="J421" s="12">
        <f t="shared" si="25"/>
        <v>31</v>
      </c>
      <c r="K421" s="13"/>
    </row>
    <row r="422" spans="1:11" x14ac:dyDescent="0.2">
      <c r="A422" s="7"/>
      <c r="B422" s="98"/>
      <c r="C422" s="9"/>
      <c r="D422" s="9"/>
      <c r="E422" s="91"/>
      <c r="F422" s="91"/>
      <c r="G422" s="95">
        <f t="shared" si="23"/>
        <v>0</v>
      </c>
      <c r="H422" s="101"/>
      <c r="I422" s="94">
        <f t="shared" si="24"/>
        <v>0</v>
      </c>
      <c r="J422" s="12">
        <f t="shared" si="25"/>
        <v>31</v>
      </c>
      <c r="K422" s="13"/>
    </row>
    <row r="423" spans="1:11" x14ac:dyDescent="0.2">
      <c r="A423" s="7"/>
      <c r="B423" s="98"/>
      <c r="C423" s="7"/>
      <c r="D423" s="7"/>
      <c r="E423" s="91"/>
      <c r="F423" s="91"/>
      <c r="G423" s="95">
        <f t="shared" si="23"/>
        <v>0</v>
      </c>
      <c r="H423" s="101"/>
      <c r="I423" s="94">
        <f t="shared" si="24"/>
        <v>0</v>
      </c>
      <c r="J423" s="12">
        <f t="shared" si="25"/>
        <v>31</v>
      </c>
      <c r="K423" s="13"/>
    </row>
    <row r="424" spans="1:11" x14ac:dyDescent="0.2">
      <c r="A424" s="9"/>
      <c r="B424" s="98"/>
      <c r="C424" s="9"/>
      <c r="D424" s="9"/>
      <c r="E424" s="91"/>
      <c r="F424" s="91"/>
      <c r="G424" s="95">
        <f t="shared" si="23"/>
        <v>0</v>
      </c>
      <c r="H424" s="101"/>
      <c r="I424" s="94">
        <f t="shared" si="24"/>
        <v>0</v>
      </c>
      <c r="J424" s="12">
        <f t="shared" si="25"/>
        <v>31</v>
      </c>
      <c r="K424" s="13"/>
    </row>
    <row r="425" spans="1:11" x14ac:dyDescent="0.2">
      <c r="A425" s="9"/>
      <c r="B425" s="98"/>
      <c r="C425" s="9"/>
      <c r="D425" s="9"/>
      <c r="E425" s="91"/>
      <c r="F425" s="91"/>
      <c r="G425" s="95">
        <f t="shared" si="23"/>
        <v>0</v>
      </c>
      <c r="H425" s="101"/>
      <c r="I425" s="94">
        <f t="shared" si="24"/>
        <v>0</v>
      </c>
      <c r="J425" s="12">
        <f t="shared" si="25"/>
        <v>31</v>
      </c>
      <c r="K425" s="13"/>
    </row>
    <row r="426" spans="1:11" x14ac:dyDescent="0.2">
      <c r="A426" s="7"/>
      <c r="B426" s="98"/>
      <c r="C426" s="9"/>
      <c r="D426" s="9"/>
      <c r="E426" s="91"/>
      <c r="F426" s="91"/>
      <c r="G426" s="95">
        <f t="shared" si="23"/>
        <v>0</v>
      </c>
      <c r="H426" s="101"/>
      <c r="I426" s="94">
        <f t="shared" si="24"/>
        <v>0</v>
      </c>
      <c r="J426" s="12">
        <f t="shared" si="25"/>
        <v>31</v>
      </c>
      <c r="K426" s="13"/>
    </row>
    <row r="427" spans="1:11" x14ac:dyDescent="0.2">
      <c r="A427" s="7"/>
      <c r="B427" s="98"/>
      <c r="C427" s="9"/>
      <c r="D427" s="9"/>
      <c r="E427" s="91"/>
      <c r="F427" s="91"/>
      <c r="G427" s="95">
        <f t="shared" si="23"/>
        <v>0</v>
      </c>
      <c r="H427" s="101"/>
      <c r="I427" s="94">
        <f t="shared" si="24"/>
        <v>0</v>
      </c>
      <c r="J427" s="12">
        <f t="shared" si="25"/>
        <v>31</v>
      </c>
      <c r="K427" s="13"/>
    </row>
    <row r="428" spans="1:11" x14ac:dyDescent="0.2">
      <c r="A428" s="7"/>
      <c r="B428" s="98"/>
      <c r="C428" s="9"/>
      <c r="D428" s="9"/>
      <c r="E428" s="91"/>
      <c r="F428" s="91"/>
      <c r="G428" s="95">
        <f t="shared" si="23"/>
        <v>0</v>
      </c>
      <c r="H428" s="101"/>
      <c r="I428" s="94">
        <f t="shared" si="24"/>
        <v>0</v>
      </c>
      <c r="J428" s="12">
        <f t="shared" si="25"/>
        <v>31</v>
      </c>
      <c r="K428" s="13"/>
    </row>
    <row r="429" spans="1:11" x14ac:dyDescent="0.2">
      <c r="A429" s="7"/>
      <c r="B429" s="98"/>
      <c r="C429" s="7"/>
      <c r="D429" s="7"/>
      <c r="E429" s="91"/>
      <c r="F429" s="91"/>
      <c r="G429" s="95">
        <f t="shared" si="23"/>
        <v>0</v>
      </c>
      <c r="H429" s="101"/>
      <c r="I429" s="94">
        <f t="shared" si="24"/>
        <v>0</v>
      </c>
      <c r="J429" s="12">
        <f t="shared" si="25"/>
        <v>31</v>
      </c>
      <c r="K429" s="13"/>
    </row>
    <row r="430" spans="1:11" x14ac:dyDescent="0.2">
      <c r="A430" s="7"/>
      <c r="B430" s="98"/>
      <c r="C430" s="9"/>
      <c r="D430" s="9"/>
      <c r="E430" s="91"/>
      <c r="F430" s="91"/>
      <c r="G430" s="95">
        <f t="shared" si="23"/>
        <v>0</v>
      </c>
      <c r="H430" s="101"/>
      <c r="I430" s="94">
        <f t="shared" si="24"/>
        <v>0</v>
      </c>
      <c r="J430" s="12">
        <f t="shared" si="25"/>
        <v>31</v>
      </c>
      <c r="K430" s="13"/>
    </row>
    <row r="431" spans="1:11" x14ac:dyDescent="0.2">
      <c r="A431" s="9"/>
      <c r="B431" s="98"/>
      <c r="C431" s="9"/>
      <c r="D431" s="9"/>
      <c r="E431" s="91"/>
      <c r="F431" s="91"/>
      <c r="G431" s="95">
        <f t="shared" si="23"/>
        <v>0</v>
      </c>
      <c r="H431" s="101"/>
      <c r="I431" s="94">
        <f t="shared" si="24"/>
        <v>0</v>
      </c>
      <c r="J431" s="12">
        <f t="shared" si="25"/>
        <v>31</v>
      </c>
      <c r="K431" s="13"/>
    </row>
    <row r="432" spans="1:11" x14ac:dyDescent="0.2">
      <c r="A432" s="7"/>
      <c r="B432" s="98"/>
      <c r="C432" s="7"/>
      <c r="D432" s="7"/>
      <c r="E432" s="91"/>
      <c r="F432" s="91"/>
      <c r="G432" s="95">
        <f t="shared" si="23"/>
        <v>0</v>
      </c>
      <c r="H432" s="101"/>
      <c r="I432" s="94">
        <f t="shared" si="24"/>
        <v>0</v>
      </c>
      <c r="J432" s="12">
        <f t="shared" si="25"/>
        <v>31</v>
      </c>
      <c r="K432" s="13"/>
    </row>
    <row r="433" spans="1:11" x14ac:dyDescent="0.2">
      <c r="A433" s="7"/>
      <c r="B433" s="98"/>
      <c r="C433" s="9"/>
      <c r="D433" s="9"/>
      <c r="E433" s="91"/>
      <c r="F433" s="91"/>
      <c r="G433" s="95">
        <f t="shared" si="23"/>
        <v>0</v>
      </c>
      <c r="H433" s="101"/>
      <c r="I433" s="94">
        <f t="shared" si="24"/>
        <v>0</v>
      </c>
      <c r="J433" s="12">
        <f t="shared" si="25"/>
        <v>31</v>
      </c>
      <c r="K433" s="13"/>
    </row>
    <row r="434" spans="1:11" x14ac:dyDescent="0.2">
      <c r="A434" s="9"/>
      <c r="B434" s="98"/>
      <c r="C434" s="9"/>
      <c r="D434" s="9"/>
      <c r="E434" s="91"/>
      <c r="F434" s="91"/>
      <c r="G434" s="95">
        <f t="shared" si="23"/>
        <v>0</v>
      </c>
      <c r="H434" s="101"/>
      <c r="I434" s="94">
        <f t="shared" si="24"/>
        <v>0</v>
      </c>
      <c r="J434" s="12">
        <f t="shared" si="25"/>
        <v>31</v>
      </c>
      <c r="K434" s="13"/>
    </row>
    <row r="435" spans="1:11" x14ac:dyDescent="0.2">
      <c r="A435" s="9"/>
      <c r="B435" s="98"/>
      <c r="C435" s="9"/>
      <c r="D435" s="9"/>
      <c r="E435" s="91"/>
      <c r="F435" s="91"/>
      <c r="G435" s="95">
        <f t="shared" si="23"/>
        <v>0</v>
      </c>
      <c r="H435" s="101"/>
      <c r="I435" s="94">
        <f t="shared" si="24"/>
        <v>0</v>
      </c>
      <c r="J435" s="12">
        <f t="shared" si="25"/>
        <v>31</v>
      </c>
      <c r="K435" s="13"/>
    </row>
    <row r="436" spans="1:11" x14ac:dyDescent="0.2">
      <c r="A436" s="7"/>
      <c r="B436" s="98"/>
      <c r="C436" s="7"/>
      <c r="D436" s="7"/>
      <c r="E436" s="91"/>
      <c r="F436" s="91"/>
      <c r="G436" s="95">
        <f t="shared" si="23"/>
        <v>0</v>
      </c>
      <c r="H436" s="101"/>
      <c r="I436" s="94">
        <f t="shared" si="24"/>
        <v>0</v>
      </c>
      <c r="J436" s="12">
        <f t="shared" si="25"/>
        <v>31</v>
      </c>
      <c r="K436" s="13"/>
    </row>
    <row r="437" spans="1:11" x14ac:dyDescent="0.2">
      <c r="A437" s="7"/>
      <c r="B437" s="98"/>
      <c r="C437" s="9"/>
      <c r="D437" s="9"/>
      <c r="E437" s="91"/>
      <c r="F437" s="91"/>
      <c r="G437" s="95">
        <f t="shared" si="23"/>
        <v>0</v>
      </c>
      <c r="H437" s="101"/>
      <c r="I437" s="94">
        <f t="shared" si="24"/>
        <v>0</v>
      </c>
      <c r="J437" s="12">
        <f t="shared" si="25"/>
        <v>31</v>
      </c>
      <c r="K437" s="13"/>
    </row>
    <row r="438" spans="1:11" x14ac:dyDescent="0.2">
      <c r="A438" s="7"/>
      <c r="B438" s="98"/>
      <c r="C438" s="7"/>
      <c r="D438" s="7"/>
      <c r="E438" s="91"/>
      <c r="F438" s="91"/>
      <c r="G438" s="95">
        <f t="shared" si="23"/>
        <v>0</v>
      </c>
      <c r="H438" s="101"/>
      <c r="I438" s="94">
        <f t="shared" si="24"/>
        <v>0</v>
      </c>
      <c r="J438" s="12">
        <f t="shared" si="25"/>
        <v>31</v>
      </c>
      <c r="K438" s="13"/>
    </row>
    <row r="439" spans="1:11" x14ac:dyDescent="0.2">
      <c r="A439" s="7"/>
      <c r="B439" s="98"/>
      <c r="C439" s="7"/>
      <c r="D439" s="7"/>
      <c r="E439" s="91"/>
      <c r="F439" s="91"/>
      <c r="G439" s="95">
        <f t="shared" si="23"/>
        <v>0</v>
      </c>
      <c r="H439" s="101"/>
      <c r="I439" s="94">
        <f t="shared" si="24"/>
        <v>0</v>
      </c>
      <c r="J439" s="12">
        <f t="shared" si="25"/>
        <v>31</v>
      </c>
      <c r="K439" s="13"/>
    </row>
    <row r="440" spans="1:11" x14ac:dyDescent="0.2">
      <c r="A440" s="7"/>
      <c r="B440" s="98"/>
      <c r="C440" s="7"/>
      <c r="D440" s="7"/>
      <c r="E440" s="91"/>
      <c r="F440" s="91"/>
      <c r="G440" s="95">
        <f t="shared" si="23"/>
        <v>0</v>
      </c>
      <c r="H440" s="101"/>
      <c r="I440" s="94">
        <f t="shared" si="24"/>
        <v>0</v>
      </c>
      <c r="J440" s="12">
        <f t="shared" si="25"/>
        <v>31</v>
      </c>
      <c r="K440" s="13"/>
    </row>
    <row r="441" spans="1:11" x14ac:dyDescent="0.2">
      <c r="A441" s="7"/>
      <c r="B441" s="98"/>
      <c r="C441" s="7"/>
      <c r="D441" s="7"/>
      <c r="E441" s="91"/>
      <c r="F441" s="91"/>
      <c r="G441" s="95">
        <f t="shared" si="23"/>
        <v>0</v>
      </c>
      <c r="H441" s="101"/>
      <c r="I441" s="94">
        <f t="shared" si="24"/>
        <v>0</v>
      </c>
      <c r="J441" s="12">
        <f t="shared" si="25"/>
        <v>31</v>
      </c>
      <c r="K441" s="13"/>
    </row>
    <row r="442" spans="1:11" x14ac:dyDescent="0.2">
      <c r="A442" s="7"/>
      <c r="B442" s="98"/>
      <c r="C442" s="7"/>
      <c r="D442" s="7"/>
      <c r="E442" s="91"/>
      <c r="F442" s="91"/>
      <c r="G442" s="95">
        <f t="shared" si="23"/>
        <v>0</v>
      </c>
      <c r="H442" s="101"/>
      <c r="I442" s="94">
        <f t="shared" si="24"/>
        <v>0</v>
      </c>
      <c r="J442" s="12">
        <f t="shared" si="25"/>
        <v>31</v>
      </c>
      <c r="K442" s="13"/>
    </row>
    <row r="443" spans="1:11" x14ac:dyDescent="0.2">
      <c r="A443" s="7"/>
      <c r="B443" s="98"/>
      <c r="C443" s="7"/>
      <c r="D443" s="7"/>
      <c r="E443" s="91"/>
      <c r="F443" s="91"/>
      <c r="G443" s="95">
        <f t="shared" si="23"/>
        <v>0</v>
      </c>
      <c r="H443" s="101"/>
      <c r="I443" s="94">
        <f t="shared" si="24"/>
        <v>0</v>
      </c>
      <c r="J443" s="12">
        <f t="shared" si="25"/>
        <v>31</v>
      </c>
      <c r="K443" s="13"/>
    </row>
    <row r="444" spans="1:11" x14ac:dyDescent="0.2">
      <c r="A444" s="7"/>
      <c r="B444" s="98"/>
      <c r="C444" s="7"/>
      <c r="D444" s="7"/>
      <c r="E444" s="91"/>
      <c r="F444" s="91"/>
      <c r="G444" s="95">
        <f t="shared" si="23"/>
        <v>0</v>
      </c>
      <c r="H444" s="101"/>
      <c r="I444" s="94">
        <f t="shared" si="24"/>
        <v>0</v>
      </c>
      <c r="J444" s="12">
        <f t="shared" si="25"/>
        <v>31</v>
      </c>
      <c r="K444" s="13"/>
    </row>
    <row r="445" spans="1:11" x14ac:dyDescent="0.2">
      <c r="A445" s="7"/>
      <c r="B445" s="98"/>
      <c r="C445" s="7"/>
      <c r="D445" s="7"/>
      <c r="E445" s="91"/>
      <c r="F445" s="91"/>
      <c r="G445" s="95">
        <f t="shared" ref="G445:G508" si="26">G446+F445-E445</f>
        <v>0</v>
      </c>
      <c r="H445" s="101"/>
      <c r="I445" s="94">
        <f t="shared" ref="I445:I508" si="27">-E445+F445</f>
        <v>0</v>
      </c>
      <c r="J445" s="12">
        <f t="shared" ref="J445:J508" si="28">EOMONTH(B445,0)</f>
        <v>31</v>
      </c>
      <c r="K445" s="13"/>
    </row>
    <row r="446" spans="1:11" x14ac:dyDescent="0.2">
      <c r="A446" s="7"/>
      <c r="B446" s="98"/>
      <c r="C446" s="7"/>
      <c r="D446" s="7"/>
      <c r="E446" s="91"/>
      <c r="F446" s="91"/>
      <c r="G446" s="95">
        <f t="shared" si="26"/>
        <v>0</v>
      </c>
      <c r="H446" s="101"/>
      <c r="I446" s="94">
        <f t="shared" si="27"/>
        <v>0</v>
      </c>
      <c r="J446" s="12">
        <f t="shared" si="28"/>
        <v>31</v>
      </c>
      <c r="K446" s="13"/>
    </row>
    <row r="447" spans="1:11" x14ac:dyDescent="0.2">
      <c r="A447" s="7"/>
      <c r="B447" s="98"/>
      <c r="C447" s="7"/>
      <c r="D447" s="7"/>
      <c r="E447" s="91"/>
      <c r="F447" s="91"/>
      <c r="G447" s="95">
        <f t="shared" si="26"/>
        <v>0</v>
      </c>
      <c r="H447" s="101"/>
      <c r="I447" s="94">
        <f t="shared" si="27"/>
        <v>0</v>
      </c>
      <c r="J447" s="12">
        <f t="shared" si="28"/>
        <v>31</v>
      </c>
      <c r="K447" s="13"/>
    </row>
    <row r="448" spans="1:11" x14ac:dyDescent="0.2">
      <c r="A448" s="7"/>
      <c r="B448" s="98"/>
      <c r="C448" s="7"/>
      <c r="D448" s="7"/>
      <c r="E448" s="91"/>
      <c r="F448" s="91"/>
      <c r="G448" s="95">
        <f t="shared" si="26"/>
        <v>0</v>
      </c>
      <c r="H448" s="101"/>
      <c r="I448" s="94">
        <f t="shared" si="27"/>
        <v>0</v>
      </c>
      <c r="J448" s="12">
        <f t="shared" si="28"/>
        <v>31</v>
      </c>
      <c r="K448" s="13"/>
    </row>
    <row r="449" spans="1:11" x14ac:dyDescent="0.2">
      <c r="A449" s="7"/>
      <c r="B449" s="98"/>
      <c r="C449" s="7"/>
      <c r="D449" s="7"/>
      <c r="E449" s="91"/>
      <c r="F449" s="91"/>
      <c r="G449" s="95">
        <f t="shared" si="26"/>
        <v>0</v>
      </c>
      <c r="H449" s="101"/>
      <c r="I449" s="94">
        <f t="shared" si="27"/>
        <v>0</v>
      </c>
      <c r="J449" s="12">
        <f t="shared" si="28"/>
        <v>31</v>
      </c>
      <c r="K449" s="13"/>
    </row>
    <row r="450" spans="1:11" x14ac:dyDescent="0.2">
      <c r="A450" s="7"/>
      <c r="B450" s="98"/>
      <c r="C450" s="7"/>
      <c r="D450" s="7"/>
      <c r="E450" s="91"/>
      <c r="F450" s="91"/>
      <c r="G450" s="95">
        <f t="shared" si="26"/>
        <v>0</v>
      </c>
      <c r="H450" s="99"/>
      <c r="I450" s="94">
        <f t="shared" si="27"/>
        <v>0</v>
      </c>
      <c r="J450" s="12">
        <f t="shared" si="28"/>
        <v>31</v>
      </c>
      <c r="K450" s="13"/>
    </row>
    <row r="451" spans="1:11" x14ac:dyDescent="0.2">
      <c r="A451" s="9"/>
      <c r="B451" s="98"/>
      <c r="C451" s="9"/>
      <c r="D451" s="9"/>
      <c r="E451" s="91"/>
      <c r="F451" s="91"/>
      <c r="G451" s="95">
        <f t="shared" si="26"/>
        <v>0</v>
      </c>
      <c r="H451" s="101"/>
      <c r="I451" s="94">
        <f t="shared" si="27"/>
        <v>0</v>
      </c>
      <c r="J451" s="12">
        <f t="shared" si="28"/>
        <v>31</v>
      </c>
      <c r="K451" s="13"/>
    </row>
    <row r="452" spans="1:11" x14ac:dyDescent="0.2">
      <c r="A452" s="7"/>
      <c r="B452" s="98"/>
      <c r="C452" s="7"/>
      <c r="D452" s="7"/>
      <c r="E452" s="91"/>
      <c r="F452" s="91"/>
      <c r="G452" s="95">
        <f t="shared" si="26"/>
        <v>0</v>
      </c>
      <c r="H452" s="99"/>
      <c r="I452" s="94">
        <f t="shared" si="27"/>
        <v>0</v>
      </c>
      <c r="J452" s="12">
        <f t="shared" si="28"/>
        <v>31</v>
      </c>
      <c r="K452" s="13"/>
    </row>
    <row r="453" spans="1:11" x14ac:dyDescent="0.2">
      <c r="A453" s="7"/>
      <c r="B453" s="98"/>
      <c r="C453" s="7"/>
      <c r="D453" s="7"/>
      <c r="E453" s="91"/>
      <c r="F453" s="91"/>
      <c r="G453" s="95">
        <f t="shared" si="26"/>
        <v>0</v>
      </c>
      <c r="H453" s="99"/>
      <c r="I453" s="94">
        <f t="shared" si="27"/>
        <v>0</v>
      </c>
      <c r="J453" s="12">
        <f t="shared" si="28"/>
        <v>31</v>
      </c>
      <c r="K453" s="13"/>
    </row>
    <row r="454" spans="1:11" x14ac:dyDescent="0.2">
      <c r="A454" s="7"/>
      <c r="B454" s="98"/>
      <c r="C454" s="7"/>
      <c r="D454" s="7"/>
      <c r="E454" s="91"/>
      <c r="F454" s="91"/>
      <c r="G454" s="95">
        <f t="shared" si="26"/>
        <v>0</v>
      </c>
      <c r="H454" s="99"/>
      <c r="I454" s="94">
        <f t="shared" si="27"/>
        <v>0</v>
      </c>
      <c r="J454" s="12">
        <f t="shared" si="28"/>
        <v>31</v>
      </c>
      <c r="K454" s="13"/>
    </row>
    <row r="455" spans="1:11" x14ac:dyDescent="0.2">
      <c r="A455" s="9"/>
      <c r="B455" s="98"/>
      <c r="C455" s="9"/>
      <c r="D455" s="9"/>
      <c r="E455" s="91"/>
      <c r="F455" s="91"/>
      <c r="G455" s="95">
        <f t="shared" si="26"/>
        <v>0</v>
      </c>
      <c r="H455" s="101"/>
      <c r="I455" s="94">
        <f t="shared" si="27"/>
        <v>0</v>
      </c>
      <c r="J455" s="12">
        <f t="shared" si="28"/>
        <v>31</v>
      </c>
      <c r="K455" s="13"/>
    </row>
    <row r="456" spans="1:11" x14ac:dyDescent="0.2">
      <c r="A456" s="7"/>
      <c r="B456" s="98"/>
      <c r="C456" s="7"/>
      <c r="D456" s="7"/>
      <c r="E456" s="91"/>
      <c r="F456" s="91"/>
      <c r="G456" s="95">
        <f t="shared" si="26"/>
        <v>0</v>
      </c>
      <c r="H456" s="99"/>
      <c r="I456" s="94">
        <f t="shared" si="27"/>
        <v>0</v>
      </c>
      <c r="J456" s="12">
        <f t="shared" si="28"/>
        <v>31</v>
      </c>
      <c r="K456" s="13"/>
    </row>
    <row r="457" spans="1:11" x14ac:dyDescent="0.2">
      <c r="A457" s="7"/>
      <c r="B457" s="98"/>
      <c r="C457" s="7"/>
      <c r="D457" s="7"/>
      <c r="E457" s="91"/>
      <c r="F457" s="91"/>
      <c r="G457" s="95">
        <f t="shared" si="26"/>
        <v>0</v>
      </c>
      <c r="H457" s="99"/>
      <c r="I457" s="94">
        <f t="shared" si="27"/>
        <v>0</v>
      </c>
      <c r="J457" s="12">
        <f t="shared" si="28"/>
        <v>31</v>
      </c>
      <c r="K457" s="13"/>
    </row>
    <row r="458" spans="1:11" x14ac:dyDescent="0.2">
      <c r="A458" s="7"/>
      <c r="B458" s="98"/>
      <c r="C458" s="7"/>
      <c r="D458" s="7"/>
      <c r="E458" s="91"/>
      <c r="F458" s="91"/>
      <c r="G458" s="95">
        <f t="shared" si="26"/>
        <v>0</v>
      </c>
      <c r="H458" s="99"/>
      <c r="I458" s="94">
        <f t="shared" si="27"/>
        <v>0</v>
      </c>
      <c r="J458" s="12">
        <f t="shared" si="28"/>
        <v>31</v>
      </c>
      <c r="K458" s="13"/>
    </row>
    <row r="459" spans="1:11" x14ac:dyDescent="0.2">
      <c r="A459" s="7"/>
      <c r="B459" s="98"/>
      <c r="C459" s="7"/>
      <c r="D459" s="7"/>
      <c r="E459" s="91"/>
      <c r="F459" s="91"/>
      <c r="G459" s="95">
        <f t="shared" si="26"/>
        <v>0</v>
      </c>
      <c r="H459" s="99"/>
      <c r="I459" s="94">
        <f t="shared" si="27"/>
        <v>0</v>
      </c>
      <c r="J459" s="12">
        <f t="shared" si="28"/>
        <v>31</v>
      </c>
      <c r="K459" s="13"/>
    </row>
    <row r="460" spans="1:11" x14ac:dyDescent="0.2">
      <c r="A460" s="9"/>
      <c r="B460" s="40"/>
      <c r="C460" s="9"/>
      <c r="D460" s="9"/>
      <c r="E460" s="102"/>
      <c r="F460" s="102"/>
      <c r="G460" s="95">
        <f t="shared" si="26"/>
        <v>0</v>
      </c>
      <c r="H460" s="101"/>
      <c r="I460" s="94">
        <f t="shared" si="27"/>
        <v>0</v>
      </c>
      <c r="J460" s="12">
        <f t="shared" si="28"/>
        <v>31</v>
      </c>
      <c r="K460" s="13"/>
    </row>
    <row r="461" spans="1:11" x14ac:dyDescent="0.2">
      <c r="A461" s="9"/>
      <c r="B461" s="40"/>
      <c r="C461" s="9"/>
      <c r="D461" s="9"/>
      <c r="E461" s="102"/>
      <c r="F461" s="102"/>
      <c r="G461" s="95">
        <f t="shared" si="26"/>
        <v>0</v>
      </c>
      <c r="H461" s="101"/>
      <c r="I461" s="94">
        <f t="shared" si="27"/>
        <v>0</v>
      </c>
      <c r="J461" s="12">
        <f t="shared" si="28"/>
        <v>31</v>
      </c>
      <c r="K461" s="13"/>
    </row>
    <row r="462" spans="1:11" x14ac:dyDescent="0.2">
      <c r="A462" s="9"/>
      <c r="B462" s="40"/>
      <c r="C462" s="9"/>
      <c r="D462" s="9"/>
      <c r="E462" s="102"/>
      <c r="F462" s="102"/>
      <c r="G462" s="95">
        <f t="shared" si="26"/>
        <v>0</v>
      </c>
      <c r="H462" s="101"/>
      <c r="I462" s="94">
        <f t="shared" si="27"/>
        <v>0</v>
      </c>
      <c r="J462" s="12">
        <f t="shared" si="28"/>
        <v>31</v>
      </c>
      <c r="K462" s="13"/>
    </row>
    <row r="463" spans="1:11" x14ac:dyDescent="0.2">
      <c r="A463" s="9"/>
      <c r="B463" s="40"/>
      <c r="C463" s="9"/>
      <c r="D463" s="9"/>
      <c r="E463" s="102"/>
      <c r="F463" s="102"/>
      <c r="G463" s="95">
        <f t="shared" si="26"/>
        <v>0</v>
      </c>
      <c r="H463" s="101"/>
      <c r="I463" s="94">
        <f t="shared" si="27"/>
        <v>0</v>
      </c>
      <c r="J463" s="12">
        <f t="shared" si="28"/>
        <v>31</v>
      </c>
      <c r="K463" s="13"/>
    </row>
    <row r="464" spans="1:11" x14ac:dyDescent="0.2">
      <c r="A464" s="9"/>
      <c r="B464" s="40"/>
      <c r="C464" s="9"/>
      <c r="D464" s="9"/>
      <c r="E464" s="102"/>
      <c r="F464" s="102"/>
      <c r="G464" s="95">
        <f t="shared" si="26"/>
        <v>0</v>
      </c>
      <c r="H464" s="101"/>
      <c r="I464" s="94">
        <f t="shared" si="27"/>
        <v>0</v>
      </c>
      <c r="J464" s="12">
        <f t="shared" si="28"/>
        <v>31</v>
      </c>
      <c r="K464" s="13"/>
    </row>
    <row r="465" spans="1:11" x14ac:dyDescent="0.2">
      <c r="A465" s="9"/>
      <c r="B465" s="40"/>
      <c r="C465" s="9"/>
      <c r="D465" s="9"/>
      <c r="E465" s="102"/>
      <c r="F465" s="102"/>
      <c r="G465" s="95">
        <f t="shared" si="26"/>
        <v>0</v>
      </c>
      <c r="H465" s="101"/>
      <c r="I465" s="94">
        <f t="shared" si="27"/>
        <v>0</v>
      </c>
      <c r="J465" s="12">
        <f t="shared" si="28"/>
        <v>31</v>
      </c>
      <c r="K465" s="13"/>
    </row>
    <row r="466" spans="1:11" x14ac:dyDescent="0.2">
      <c r="A466" s="9"/>
      <c r="B466" s="40"/>
      <c r="C466" s="9"/>
      <c r="D466" s="9"/>
      <c r="E466" s="102"/>
      <c r="F466" s="102"/>
      <c r="G466" s="95">
        <f t="shared" si="26"/>
        <v>0</v>
      </c>
      <c r="H466" s="101"/>
      <c r="I466" s="94">
        <f t="shared" si="27"/>
        <v>0</v>
      </c>
      <c r="J466" s="12">
        <f t="shared" si="28"/>
        <v>31</v>
      </c>
      <c r="K466" s="13"/>
    </row>
    <row r="467" spans="1:11" x14ac:dyDescent="0.2">
      <c r="A467" s="9"/>
      <c r="B467" s="40"/>
      <c r="C467" s="9"/>
      <c r="D467" s="9"/>
      <c r="E467" s="102"/>
      <c r="F467" s="102"/>
      <c r="G467" s="95">
        <f t="shared" si="26"/>
        <v>0</v>
      </c>
      <c r="H467" s="101"/>
      <c r="I467" s="94">
        <f t="shared" si="27"/>
        <v>0</v>
      </c>
      <c r="J467" s="12">
        <f t="shared" si="28"/>
        <v>31</v>
      </c>
      <c r="K467" s="13"/>
    </row>
    <row r="468" spans="1:11" x14ac:dyDescent="0.2">
      <c r="A468" s="9"/>
      <c r="B468" s="40"/>
      <c r="C468" s="9"/>
      <c r="D468" s="9"/>
      <c r="E468" s="102"/>
      <c r="F468" s="102"/>
      <c r="G468" s="95">
        <f t="shared" si="26"/>
        <v>0</v>
      </c>
      <c r="H468" s="101"/>
      <c r="I468" s="94">
        <f t="shared" si="27"/>
        <v>0</v>
      </c>
      <c r="J468" s="12">
        <f t="shared" si="28"/>
        <v>31</v>
      </c>
      <c r="K468" s="13"/>
    </row>
    <row r="469" spans="1:11" x14ac:dyDescent="0.2">
      <c r="A469" s="9"/>
      <c r="B469" s="40"/>
      <c r="C469" s="9"/>
      <c r="D469" s="9"/>
      <c r="E469" s="95"/>
      <c r="F469" s="102"/>
      <c r="G469" s="95">
        <f t="shared" si="26"/>
        <v>0</v>
      </c>
      <c r="H469" s="101"/>
      <c r="I469" s="94">
        <f t="shared" si="27"/>
        <v>0</v>
      </c>
      <c r="J469" s="12">
        <f t="shared" si="28"/>
        <v>31</v>
      </c>
      <c r="K469" s="13"/>
    </row>
    <row r="470" spans="1:11" x14ac:dyDescent="0.2">
      <c r="A470" s="9"/>
      <c r="B470" s="40"/>
      <c r="C470" s="9"/>
      <c r="D470" s="9"/>
      <c r="E470" s="102"/>
      <c r="F470" s="102"/>
      <c r="G470" s="95">
        <f t="shared" si="26"/>
        <v>0</v>
      </c>
      <c r="H470" s="101"/>
      <c r="I470" s="94">
        <f t="shared" si="27"/>
        <v>0</v>
      </c>
      <c r="J470" s="12">
        <f t="shared" si="28"/>
        <v>31</v>
      </c>
      <c r="K470" s="13"/>
    </row>
    <row r="471" spans="1:11" x14ac:dyDescent="0.2">
      <c r="A471" s="9"/>
      <c r="B471" s="40"/>
      <c r="C471" s="9"/>
      <c r="D471" s="9"/>
      <c r="E471" s="102"/>
      <c r="F471" s="102"/>
      <c r="G471" s="95">
        <f t="shared" si="26"/>
        <v>0</v>
      </c>
      <c r="H471" s="101"/>
      <c r="I471" s="94">
        <f t="shared" si="27"/>
        <v>0</v>
      </c>
      <c r="J471" s="12">
        <f t="shared" si="28"/>
        <v>31</v>
      </c>
      <c r="K471" s="13"/>
    </row>
    <row r="472" spans="1:11" x14ac:dyDescent="0.2">
      <c r="A472" s="9"/>
      <c r="B472" s="40"/>
      <c r="C472" s="9"/>
      <c r="D472" s="9"/>
      <c r="E472" s="102"/>
      <c r="F472" s="102"/>
      <c r="G472" s="95">
        <f t="shared" si="26"/>
        <v>0</v>
      </c>
      <c r="H472" s="101"/>
      <c r="I472" s="94">
        <f t="shared" si="27"/>
        <v>0</v>
      </c>
      <c r="J472" s="12">
        <f t="shared" si="28"/>
        <v>31</v>
      </c>
      <c r="K472" s="13"/>
    </row>
    <row r="473" spans="1:11" x14ac:dyDescent="0.2">
      <c r="A473" s="9"/>
      <c r="B473" s="40"/>
      <c r="C473" s="9"/>
      <c r="D473" s="9"/>
      <c r="E473" s="102"/>
      <c r="F473" s="102"/>
      <c r="G473" s="95">
        <f t="shared" si="26"/>
        <v>0</v>
      </c>
      <c r="H473" s="101"/>
      <c r="I473" s="94">
        <f t="shared" si="27"/>
        <v>0</v>
      </c>
      <c r="J473" s="12">
        <f t="shared" si="28"/>
        <v>31</v>
      </c>
      <c r="K473" s="13"/>
    </row>
    <row r="474" spans="1:11" x14ac:dyDescent="0.2">
      <c r="A474" s="9"/>
      <c r="B474" s="40"/>
      <c r="C474" s="9"/>
      <c r="D474" s="9"/>
      <c r="E474" s="102"/>
      <c r="F474" s="102"/>
      <c r="G474" s="95">
        <f t="shared" si="26"/>
        <v>0</v>
      </c>
      <c r="H474" s="101"/>
      <c r="I474" s="94">
        <f t="shared" si="27"/>
        <v>0</v>
      </c>
      <c r="J474" s="12">
        <f t="shared" si="28"/>
        <v>31</v>
      </c>
      <c r="K474" s="13"/>
    </row>
    <row r="475" spans="1:11" x14ac:dyDescent="0.2">
      <c r="A475" s="9"/>
      <c r="B475" s="40"/>
      <c r="C475" s="9"/>
      <c r="D475" s="9"/>
      <c r="E475" s="102"/>
      <c r="F475" s="102"/>
      <c r="G475" s="95">
        <f t="shared" si="26"/>
        <v>0</v>
      </c>
      <c r="H475" s="101"/>
      <c r="I475" s="94">
        <f t="shared" si="27"/>
        <v>0</v>
      </c>
      <c r="J475" s="12">
        <f t="shared" si="28"/>
        <v>31</v>
      </c>
      <c r="K475" s="13"/>
    </row>
    <row r="476" spans="1:11" x14ac:dyDescent="0.2">
      <c r="A476" s="9"/>
      <c r="B476" s="40"/>
      <c r="C476" s="9"/>
      <c r="D476" s="9"/>
      <c r="E476" s="102"/>
      <c r="F476" s="102"/>
      <c r="G476" s="95">
        <f t="shared" si="26"/>
        <v>0</v>
      </c>
      <c r="H476" s="101"/>
      <c r="I476" s="94">
        <f t="shared" si="27"/>
        <v>0</v>
      </c>
      <c r="J476" s="12">
        <f t="shared" si="28"/>
        <v>31</v>
      </c>
      <c r="K476" s="13"/>
    </row>
    <row r="477" spans="1:11" x14ac:dyDescent="0.2">
      <c r="A477" s="9"/>
      <c r="B477" s="40"/>
      <c r="C477" s="9"/>
      <c r="D477" s="9"/>
      <c r="E477" s="102"/>
      <c r="F477" s="102"/>
      <c r="G477" s="95">
        <f t="shared" si="26"/>
        <v>0</v>
      </c>
      <c r="H477" s="101"/>
      <c r="I477" s="94">
        <f t="shared" si="27"/>
        <v>0</v>
      </c>
      <c r="J477" s="12">
        <f t="shared" si="28"/>
        <v>31</v>
      </c>
      <c r="K477" s="13"/>
    </row>
    <row r="478" spans="1:11" x14ac:dyDescent="0.2">
      <c r="A478" s="9"/>
      <c r="B478" s="40"/>
      <c r="C478" s="9"/>
      <c r="D478" s="9"/>
      <c r="E478" s="102"/>
      <c r="F478" s="102"/>
      <c r="G478" s="95">
        <f t="shared" si="26"/>
        <v>0</v>
      </c>
      <c r="H478" s="101"/>
      <c r="I478" s="94">
        <f t="shared" si="27"/>
        <v>0</v>
      </c>
      <c r="J478" s="12">
        <f t="shared" si="28"/>
        <v>31</v>
      </c>
      <c r="K478" s="13"/>
    </row>
    <row r="479" spans="1:11" x14ac:dyDescent="0.2">
      <c r="A479" s="9"/>
      <c r="B479" s="40"/>
      <c r="C479" s="9"/>
      <c r="D479" s="9"/>
      <c r="E479" s="102"/>
      <c r="F479" s="102"/>
      <c r="G479" s="95">
        <f t="shared" si="26"/>
        <v>0</v>
      </c>
      <c r="H479" s="101"/>
      <c r="I479" s="94">
        <f t="shared" si="27"/>
        <v>0</v>
      </c>
      <c r="J479" s="12">
        <f t="shared" si="28"/>
        <v>31</v>
      </c>
      <c r="K479" s="13"/>
    </row>
    <row r="480" spans="1:11" x14ac:dyDescent="0.2">
      <c r="A480" s="9"/>
      <c r="B480" s="40"/>
      <c r="C480" s="9"/>
      <c r="D480" s="9"/>
      <c r="E480" s="102"/>
      <c r="F480" s="102"/>
      <c r="G480" s="95">
        <f t="shared" si="26"/>
        <v>0</v>
      </c>
      <c r="H480" s="101"/>
      <c r="I480" s="94">
        <f t="shared" si="27"/>
        <v>0</v>
      </c>
      <c r="J480" s="12">
        <f t="shared" si="28"/>
        <v>31</v>
      </c>
      <c r="K480" s="13"/>
    </row>
    <row r="481" spans="1:11" x14ac:dyDescent="0.2">
      <c r="A481" s="9"/>
      <c r="B481" s="40"/>
      <c r="C481" s="7"/>
      <c r="D481" s="7"/>
      <c r="E481" s="102"/>
      <c r="F481" s="102"/>
      <c r="G481" s="95">
        <f t="shared" si="26"/>
        <v>0</v>
      </c>
      <c r="H481" s="101"/>
      <c r="I481" s="94">
        <f t="shared" si="27"/>
        <v>0</v>
      </c>
      <c r="J481" s="12">
        <f t="shared" si="28"/>
        <v>31</v>
      </c>
      <c r="K481" s="13"/>
    </row>
    <row r="482" spans="1:11" x14ac:dyDescent="0.2">
      <c r="A482" s="9"/>
      <c r="B482" s="40"/>
      <c r="C482" s="9"/>
      <c r="D482" s="9"/>
      <c r="E482" s="102"/>
      <c r="F482" s="102"/>
      <c r="G482" s="95">
        <f t="shared" si="26"/>
        <v>0</v>
      </c>
      <c r="H482" s="101"/>
      <c r="I482" s="94">
        <f t="shared" si="27"/>
        <v>0</v>
      </c>
      <c r="J482" s="12">
        <f t="shared" si="28"/>
        <v>31</v>
      </c>
      <c r="K482" s="13"/>
    </row>
    <row r="483" spans="1:11" x14ac:dyDescent="0.2">
      <c r="A483" s="9"/>
      <c r="B483" s="40"/>
      <c r="C483" s="9"/>
      <c r="D483" s="9"/>
      <c r="E483" s="102"/>
      <c r="F483" s="102"/>
      <c r="G483" s="95">
        <f t="shared" si="26"/>
        <v>0</v>
      </c>
      <c r="H483" s="101"/>
      <c r="I483" s="94">
        <f t="shared" si="27"/>
        <v>0</v>
      </c>
      <c r="J483" s="12">
        <f t="shared" si="28"/>
        <v>31</v>
      </c>
      <c r="K483" s="13"/>
    </row>
    <row r="484" spans="1:11" x14ac:dyDescent="0.2">
      <c r="A484" s="9"/>
      <c r="B484" s="40"/>
      <c r="C484" s="9"/>
      <c r="D484" s="9"/>
      <c r="E484" s="102"/>
      <c r="F484" s="102"/>
      <c r="G484" s="95">
        <f t="shared" si="26"/>
        <v>0</v>
      </c>
      <c r="H484" s="101"/>
      <c r="I484" s="94">
        <f t="shared" si="27"/>
        <v>0</v>
      </c>
      <c r="J484" s="12">
        <f t="shared" si="28"/>
        <v>31</v>
      </c>
      <c r="K484" s="13"/>
    </row>
    <row r="485" spans="1:11" x14ac:dyDescent="0.2">
      <c r="A485" s="9"/>
      <c r="B485" s="40"/>
      <c r="C485" s="9"/>
      <c r="D485" s="9"/>
      <c r="E485" s="102"/>
      <c r="F485" s="102"/>
      <c r="G485" s="95">
        <f t="shared" si="26"/>
        <v>0</v>
      </c>
      <c r="H485" s="101"/>
      <c r="I485" s="94">
        <f t="shared" si="27"/>
        <v>0</v>
      </c>
      <c r="J485" s="12">
        <f t="shared" si="28"/>
        <v>31</v>
      </c>
      <c r="K485" s="13"/>
    </row>
    <row r="486" spans="1:11" x14ac:dyDescent="0.2">
      <c r="A486" s="9"/>
      <c r="B486" s="40"/>
      <c r="C486" s="9"/>
      <c r="D486" s="9"/>
      <c r="E486" s="102"/>
      <c r="F486" s="102"/>
      <c r="G486" s="95">
        <f t="shared" si="26"/>
        <v>0</v>
      </c>
      <c r="H486" s="101"/>
      <c r="I486" s="94">
        <f t="shared" si="27"/>
        <v>0</v>
      </c>
      <c r="J486" s="12">
        <f t="shared" si="28"/>
        <v>31</v>
      </c>
      <c r="K486" s="13"/>
    </row>
    <row r="487" spans="1:11" x14ac:dyDescent="0.2">
      <c r="A487" s="9"/>
      <c r="B487" s="40"/>
      <c r="C487" s="9"/>
      <c r="D487" s="9"/>
      <c r="E487" s="102"/>
      <c r="F487" s="102"/>
      <c r="G487" s="95">
        <f t="shared" si="26"/>
        <v>0</v>
      </c>
      <c r="H487" s="101"/>
      <c r="I487" s="94">
        <f t="shared" si="27"/>
        <v>0</v>
      </c>
      <c r="J487" s="12">
        <f t="shared" si="28"/>
        <v>31</v>
      </c>
      <c r="K487" s="13"/>
    </row>
    <row r="488" spans="1:11" x14ac:dyDescent="0.2">
      <c r="A488" s="9"/>
      <c r="B488" s="40"/>
      <c r="C488" s="9"/>
      <c r="D488" s="9"/>
      <c r="E488" s="102"/>
      <c r="F488" s="102"/>
      <c r="G488" s="95">
        <f t="shared" si="26"/>
        <v>0</v>
      </c>
      <c r="H488" s="101"/>
      <c r="I488" s="94">
        <f t="shared" si="27"/>
        <v>0</v>
      </c>
      <c r="J488" s="12">
        <f t="shared" si="28"/>
        <v>31</v>
      </c>
      <c r="K488" s="13"/>
    </row>
    <row r="489" spans="1:11" x14ac:dyDescent="0.2">
      <c r="A489" s="9"/>
      <c r="B489" s="40"/>
      <c r="C489" s="9"/>
      <c r="D489" s="9"/>
      <c r="E489" s="102"/>
      <c r="F489" s="102"/>
      <c r="G489" s="95">
        <f t="shared" si="26"/>
        <v>0</v>
      </c>
      <c r="H489" s="101"/>
      <c r="I489" s="94">
        <f t="shared" si="27"/>
        <v>0</v>
      </c>
      <c r="J489" s="12">
        <f t="shared" si="28"/>
        <v>31</v>
      </c>
      <c r="K489" s="13"/>
    </row>
    <row r="490" spans="1:11" x14ac:dyDescent="0.2">
      <c r="A490" s="9"/>
      <c r="B490" s="40"/>
      <c r="C490" s="9"/>
      <c r="D490" s="9"/>
      <c r="E490" s="102"/>
      <c r="F490" s="102"/>
      <c r="G490" s="95">
        <f t="shared" si="26"/>
        <v>0</v>
      </c>
      <c r="H490" s="101"/>
      <c r="I490" s="94">
        <f t="shared" si="27"/>
        <v>0</v>
      </c>
      <c r="J490" s="12">
        <f t="shared" si="28"/>
        <v>31</v>
      </c>
      <c r="K490" s="13"/>
    </row>
    <row r="491" spans="1:11" x14ac:dyDescent="0.2">
      <c r="A491" s="9"/>
      <c r="B491" s="40"/>
      <c r="C491" s="9"/>
      <c r="D491" s="9"/>
      <c r="E491" s="102"/>
      <c r="F491" s="102"/>
      <c r="G491" s="95">
        <f t="shared" si="26"/>
        <v>0</v>
      </c>
      <c r="H491" s="101"/>
      <c r="I491" s="94">
        <f t="shared" si="27"/>
        <v>0</v>
      </c>
      <c r="J491" s="12">
        <f t="shared" si="28"/>
        <v>31</v>
      </c>
      <c r="K491" s="13"/>
    </row>
    <row r="492" spans="1:11" x14ac:dyDescent="0.2">
      <c r="A492" s="9"/>
      <c r="B492" s="40"/>
      <c r="C492" s="9"/>
      <c r="D492" s="9"/>
      <c r="E492" s="102"/>
      <c r="F492" s="102"/>
      <c r="G492" s="95">
        <f t="shared" si="26"/>
        <v>0</v>
      </c>
      <c r="H492" s="101"/>
      <c r="I492" s="94">
        <f t="shared" si="27"/>
        <v>0</v>
      </c>
      <c r="J492" s="12">
        <f t="shared" si="28"/>
        <v>31</v>
      </c>
      <c r="K492" s="13"/>
    </row>
    <row r="493" spans="1:11" x14ac:dyDescent="0.2">
      <c r="A493" s="9"/>
      <c r="B493" s="40"/>
      <c r="C493" s="9"/>
      <c r="D493" s="9"/>
      <c r="E493" s="102"/>
      <c r="F493" s="102"/>
      <c r="G493" s="95">
        <f t="shared" si="26"/>
        <v>0</v>
      </c>
      <c r="H493" s="101"/>
      <c r="I493" s="94">
        <f t="shared" si="27"/>
        <v>0</v>
      </c>
      <c r="J493" s="12">
        <f t="shared" si="28"/>
        <v>31</v>
      </c>
      <c r="K493" s="13"/>
    </row>
    <row r="494" spans="1:11" x14ac:dyDescent="0.2">
      <c r="A494" s="9"/>
      <c r="B494" s="40"/>
      <c r="C494" s="9"/>
      <c r="D494" s="9"/>
      <c r="E494" s="102"/>
      <c r="F494" s="102"/>
      <c r="G494" s="95">
        <f t="shared" si="26"/>
        <v>0</v>
      </c>
      <c r="H494" s="101"/>
      <c r="I494" s="94">
        <f t="shared" si="27"/>
        <v>0</v>
      </c>
      <c r="J494" s="12">
        <f t="shared" si="28"/>
        <v>31</v>
      </c>
      <c r="K494" s="13"/>
    </row>
    <row r="495" spans="1:11" x14ac:dyDescent="0.2">
      <c r="A495" s="9"/>
      <c r="B495" s="40"/>
      <c r="C495" s="9"/>
      <c r="D495" s="9"/>
      <c r="E495" s="102"/>
      <c r="F495" s="102"/>
      <c r="G495" s="95">
        <f t="shared" si="26"/>
        <v>0</v>
      </c>
      <c r="H495" s="101"/>
      <c r="I495" s="94">
        <f t="shared" si="27"/>
        <v>0</v>
      </c>
      <c r="J495" s="12">
        <f t="shared" si="28"/>
        <v>31</v>
      </c>
      <c r="K495" s="13"/>
    </row>
    <row r="496" spans="1:11" x14ac:dyDescent="0.2">
      <c r="A496" s="9"/>
      <c r="B496" s="40"/>
      <c r="C496" s="9"/>
      <c r="D496" s="9"/>
      <c r="E496" s="102"/>
      <c r="F496" s="102"/>
      <c r="G496" s="95">
        <f t="shared" si="26"/>
        <v>0</v>
      </c>
      <c r="H496" s="101"/>
      <c r="I496" s="94">
        <f t="shared" si="27"/>
        <v>0</v>
      </c>
      <c r="J496" s="12">
        <f t="shared" si="28"/>
        <v>31</v>
      </c>
      <c r="K496" s="13"/>
    </row>
    <row r="497" spans="1:11" x14ac:dyDescent="0.2">
      <c r="A497" s="9"/>
      <c r="B497" s="40"/>
      <c r="C497" s="9"/>
      <c r="D497" s="9"/>
      <c r="E497" s="95"/>
      <c r="F497" s="102"/>
      <c r="G497" s="95">
        <f t="shared" si="26"/>
        <v>0</v>
      </c>
      <c r="H497" s="101"/>
      <c r="I497" s="94">
        <f t="shared" si="27"/>
        <v>0</v>
      </c>
      <c r="J497" s="12">
        <f t="shared" si="28"/>
        <v>31</v>
      </c>
      <c r="K497" s="13"/>
    </row>
    <row r="498" spans="1:11" x14ac:dyDescent="0.2">
      <c r="A498" s="9"/>
      <c r="B498" s="40"/>
      <c r="C498" s="9"/>
      <c r="D498" s="9"/>
      <c r="E498" s="102"/>
      <c r="F498" s="102"/>
      <c r="G498" s="95">
        <f t="shared" si="26"/>
        <v>0</v>
      </c>
      <c r="H498" s="101"/>
      <c r="I498" s="94">
        <f t="shared" si="27"/>
        <v>0</v>
      </c>
      <c r="J498" s="12">
        <f t="shared" si="28"/>
        <v>31</v>
      </c>
      <c r="K498" s="13"/>
    </row>
    <row r="499" spans="1:11" x14ac:dyDescent="0.2">
      <c r="A499" s="9"/>
      <c r="B499" s="40"/>
      <c r="C499" s="9"/>
      <c r="D499" s="9"/>
      <c r="E499" s="102"/>
      <c r="F499" s="102"/>
      <c r="G499" s="95">
        <f t="shared" si="26"/>
        <v>0</v>
      </c>
      <c r="H499" s="101"/>
      <c r="I499" s="94">
        <f t="shared" si="27"/>
        <v>0</v>
      </c>
      <c r="J499" s="12">
        <f t="shared" si="28"/>
        <v>31</v>
      </c>
      <c r="K499" s="13"/>
    </row>
    <row r="500" spans="1:11" x14ac:dyDescent="0.2">
      <c r="A500" s="9"/>
      <c r="B500" s="40"/>
      <c r="C500" s="9"/>
      <c r="D500" s="9"/>
      <c r="E500" s="102"/>
      <c r="F500" s="102"/>
      <c r="G500" s="95">
        <f t="shared" si="26"/>
        <v>0</v>
      </c>
      <c r="H500" s="101"/>
      <c r="I500" s="94">
        <f t="shared" si="27"/>
        <v>0</v>
      </c>
      <c r="J500" s="12">
        <f t="shared" si="28"/>
        <v>31</v>
      </c>
      <c r="K500" s="13"/>
    </row>
    <row r="501" spans="1:11" x14ac:dyDescent="0.2">
      <c r="A501" s="9"/>
      <c r="B501" s="40"/>
      <c r="C501" s="9"/>
      <c r="D501" s="9"/>
      <c r="E501" s="102"/>
      <c r="F501" s="102"/>
      <c r="G501" s="95">
        <f t="shared" si="26"/>
        <v>0</v>
      </c>
      <c r="H501" s="101"/>
      <c r="I501" s="94">
        <f t="shared" si="27"/>
        <v>0</v>
      </c>
      <c r="J501" s="12">
        <f t="shared" si="28"/>
        <v>31</v>
      </c>
      <c r="K501" s="13"/>
    </row>
    <row r="502" spans="1:11" x14ac:dyDescent="0.2">
      <c r="A502" s="9"/>
      <c r="B502" s="40"/>
      <c r="C502" s="9"/>
      <c r="D502" s="9"/>
      <c r="E502" s="102"/>
      <c r="F502" s="102"/>
      <c r="G502" s="95">
        <f t="shared" si="26"/>
        <v>0</v>
      </c>
      <c r="H502" s="101"/>
      <c r="I502" s="94">
        <f t="shared" si="27"/>
        <v>0</v>
      </c>
      <c r="J502" s="12">
        <f t="shared" si="28"/>
        <v>31</v>
      </c>
      <c r="K502" s="13"/>
    </row>
    <row r="503" spans="1:11" x14ac:dyDescent="0.2">
      <c r="A503" s="9"/>
      <c r="B503" s="40"/>
      <c r="C503" s="9"/>
      <c r="D503" s="9"/>
      <c r="E503" s="102"/>
      <c r="F503" s="102"/>
      <c r="G503" s="95">
        <f t="shared" si="26"/>
        <v>0</v>
      </c>
      <c r="H503" s="101"/>
      <c r="I503" s="94">
        <f t="shared" si="27"/>
        <v>0</v>
      </c>
      <c r="J503" s="12">
        <f t="shared" si="28"/>
        <v>31</v>
      </c>
      <c r="K503" s="13"/>
    </row>
    <row r="504" spans="1:11" x14ac:dyDescent="0.2">
      <c r="A504" s="9"/>
      <c r="B504" s="40"/>
      <c r="C504" s="9"/>
      <c r="D504" s="9"/>
      <c r="E504" s="102"/>
      <c r="F504" s="102"/>
      <c r="G504" s="95">
        <f t="shared" si="26"/>
        <v>0</v>
      </c>
      <c r="H504" s="101"/>
      <c r="I504" s="94">
        <f t="shared" si="27"/>
        <v>0</v>
      </c>
      <c r="J504" s="12">
        <f t="shared" si="28"/>
        <v>31</v>
      </c>
      <c r="K504" s="13"/>
    </row>
    <row r="505" spans="1:11" x14ac:dyDescent="0.2">
      <c r="A505" s="9"/>
      <c r="B505" s="40"/>
      <c r="C505" s="9"/>
      <c r="D505" s="9"/>
      <c r="E505" s="102"/>
      <c r="F505" s="102"/>
      <c r="G505" s="95">
        <f t="shared" si="26"/>
        <v>0</v>
      </c>
      <c r="H505" s="101"/>
      <c r="I505" s="94">
        <f t="shared" si="27"/>
        <v>0</v>
      </c>
      <c r="J505" s="12">
        <f t="shared" si="28"/>
        <v>31</v>
      </c>
      <c r="K505" s="13"/>
    </row>
    <row r="506" spans="1:11" x14ac:dyDescent="0.2">
      <c r="A506" s="9"/>
      <c r="B506" s="40"/>
      <c r="C506" s="9"/>
      <c r="D506" s="9"/>
      <c r="E506" s="102"/>
      <c r="F506" s="102"/>
      <c r="G506" s="95">
        <f t="shared" si="26"/>
        <v>0</v>
      </c>
      <c r="H506" s="101"/>
      <c r="I506" s="94">
        <f t="shared" si="27"/>
        <v>0</v>
      </c>
      <c r="J506" s="12">
        <f t="shared" si="28"/>
        <v>31</v>
      </c>
      <c r="K506" s="13"/>
    </row>
    <row r="507" spans="1:11" x14ac:dyDescent="0.2">
      <c r="A507" s="9"/>
      <c r="B507" s="40"/>
      <c r="C507" s="9"/>
      <c r="D507" s="9"/>
      <c r="E507" s="95"/>
      <c r="F507" s="95"/>
      <c r="G507" s="95">
        <f t="shared" si="26"/>
        <v>0</v>
      </c>
      <c r="H507" s="101"/>
      <c r="I507" s="94">
        <f t="shared" si="27"/>
        <v>0</v>
      </c>
      <c r="J507" s="12">
        <f t="shared" si="28"/>
        <v>31</v>
      </c>
      <c r="K507" s="13"/>
    </row>
    <row r="508" spans="1:11" x14ac:dyDescent="0.2">
      <c r="A508" s="9"/>
      <c r="B508" s="40"/>
      <c r="C508" s="9"/>
      <c r="D508" s="9"/>
      <c r="E508" s="102"/>
      <c r="F508" s="102"/>
      <c r="G508" s="95">
        <f t="shared" si="26"/>
        <v>0</v>
      </c>
      <c r="H508" s="101"/>
      <c r="I508" s="94">
        <f t="shared" si="27"/>
        <v>0</v>
      </c>
      <c r="J508" s="12">
        <f t="shared" si="28"/>
        <v>31</v>
      </c>
      <c r="K508" s="13"/>
    </row>
    <row r="509" spans="1:11" x14ac:dyDescent="0.2">
      <c r="A509" s="9"/>
      <c r="B509" s="40"/>
      <c r="C509" s="9"/>
      <c r="D509" s="9"/>
      <c r="E509" s="102"/>
      <c r="F509" s="102"/>
      <c r="G509" s="95">
        <f t="shared" ref="G509:G572" si="29">G510+F509-E509</f>
        <v>0</v>
      </c>
      <c r="H509" s="101"/>
      <c r="I509" s="94">
        <f t="shared" ref="I509:I572" si="30">-E509+F509</f>
        <v>0</v>
      </c>
      <c r="J509" s="12">
        <f t="shared" ref="J509:J572" si="31">EOMONTH(B509,0)</f>
        <v>31</v>
      </c>
      <c r="K509" s="13"/>
    </row>
    <row r="510" spans="1:11" x14ac:dyDescent="0.2">
      <c r="A510" s="9"/>
      <c r="B510" s="40"/>
      <c r="C510" s="9"/>
      <c r="D510" s="9"/>
      <c r="E510" s="102"/>
      <c r="F510" s="102"/>
      <c r="G510" s="95">
        <f t="shared" si="29"/>
        <v>0</v>
      </c>
      <c r="H510" s="101"/>
      <c r="I510" s="94">
        <f t="shared" si="30"/>
        <v>0</v>
      </c>
      <c r="J510" s="12">
        <f t="shared" si="31"/>
        <v>31</v>
      </c>
      <c r="K510" s="13"/>
    </row>
    <row r="511" spans="1:11" x14ac:dyDescent="0.2">
      <c r="A511" s="9"/>
      <c r="B511" s="40"/>
      <c r="C511" s="9"/>
      <c r="D511" s="9"/>
      <c r="E511" s="95"/>
      <c r="F511" s="103"/>
      <c r="G511" s="95">
        <f t="shared" si="29"/>
        <v>0</v>
      </c>
      <c r="H511" s="100"/>
      <c r="I511" s="94">
        <f t="shared" si="30"/>
        <v>0</v>
      </c>
      <c r="J511" s="12">
        <f t="shared" si="31"/>
        <v>31</v>
      </c>
      <c r="K511" s="13"/>
    </row>
    <row r="512" spans="1:11" x14ac:dyDescent="0.2">
      <c r="A512" s="9"/>
      <c r="B512" s="40"/>
      <c r="C512" s="9"/>
      <c r="D512" s="9"/>
      <c r="E512" s="102"/>
      <c r="F512" s="103"/>
      <c r="G512" s="95">
        <f t="shared" si="29"/>
        <v>0</v>
      </c>
      <c r="H512" s="100"/>
      <c r="I512" s="94">
        <f t="shared" si="30"/>
        <v>0</v>
      </c>
      <c r="J512" s="12">
        <f t="shared" si="31"/>
        <v>31</v>
      </c>
      <c r="K512" s="13"/>
    </row>
    <row r="513" spans="1:11" x14ac:dyDescent="0.2">
      <c r="A513" s="9"/>
      <c r="B513" s="40"/>
      <c r="C513" s="9"/>
      <c r="D513" s="9"/>
      <c r="E513" s="102"/>
      <c r="F513" s="102"/>
      <c r="G513" s="95">
        <f t="shared" si="29"/>
        <v>0</v>
      </c>
      <c r="H513" s="104"/>
      <c r="I513" s="94">
        <f t="shared" si="30"/>
        <v>0</v>
      </c>
      <c r="J513" s="12">
        <f t="shared" si="31"/>
        <v>31</v>
      </c>
      <c r="K513" s="13"/>
    </row>
    <row r="514" spans="1:11" x14ac:dyDescent="0.2">
      <c r="A514" s="9"/>
      <c r="B514" s="40"/>
      <c r="C514" s="9"/>
      <c r="D514" s="9"/>
      <c r="E514" s="102"/>
      <c r="F514" s="102"/>
      <c r="G514" s="95">
        <f t="shared" si="29"/>
        <v>0</v>
      </c>
      <c r="H514" s="104"/>
      <c r="I514" s="94">
        <f t="shared" si="30"/>
        <v>0</v>
      </c>
      <c r="J514" s="12">
        <f t="shared" si="31"/>
        <v>31</v>
      </c>
      <c r="K514" s="13"/>
    </row>
    <row r="515" spans="1:11" x14ac:dyDescent="0.2">
      <c r="A515" s="9"/>
      <c r="B515" s="40"/>
      <c r="C515" s="9"/>
      <c r="D515" s="9"/>
      <c r="E515" s="102"/>
      <c r="F515" s="102"/>
      <c r="G515" s="95">
        <f t="shared" si="29"/>
        <v>0</v>
      </c>
      <c r="H515" s="104"/>
      <c r="I515" s="94">
        <f t="shared" si="30"/>
        <v>0</v>
      </c>
      <c r="J515" s="12">
        <f t="shared" si="31"/>
        <v>31</v>
      </c>
      <c r="K515" s="13"/>
    </row>
    <row r="516" spans="1:11" x14ac:dyDescent="0.2">
      <c r="A516" s="9"/>
      <c r="B516" s="40"/>
      <c r="C516" s="9"/>
      <c r="D516" s="9"/>
      <c r="E516" s="102"/>
      <c r="F516" s="102"/>
      <c r="G516" s="95">
        <f t="shared" si="29"/>
        <v>0</v>
      </c>
      <c r="H516" s="104"/>
      <c r="I516" s="94">
        <f t="shared" si="30"/>
        <v>0</v>
      </c>
      <c r="J516" s="12">
        <f t="shared" si="31"/>
        <v>31</v>
      </c>
      <c r="K516" s="13"/>
    </row>
    <row r="517" spans="1:11" x14ac:dyDescent="0.2">
      <c r="A517" s="9"/>
      <c r="B517" s="40"/>
      <c r="C517" s="7"/>
      <c r="D517" s="7"/>
      <c r="E517" s="102"/>
      <c r="F517" s="102"/>
      <c r="G517" s="95">
        <f t="shared" si="29"/>
        <v>0</v>
      </c>
      <c r="H517" s="104"/>
      <c r="I517" s="94">
        <f t="shared" si="30"/>
        <v>0</v>
      </c>
      <c r="J517" s="12">
        <f t="shared" si="31"/>
        <v>31</v>
      </c>
      <c r="K517" s="13"/>
    </row>
    <row r="518" spans="1:11" x14ac:dyDescent="0.2">
      <c r="A518" s="9"/>
      <c r="B518" s="40"/>
      <c r="C518" s="9"/>
      <c r="D518" s="9"/>
      <c r="E518" s="102"/>
      <c r="F518" s="102"/>
      <c r="G518" s="95">
        <f t="shared" si="29"/>
        <v>0</v>
      </c>
      <c r="H518" s="104"/>
      <c r="I518" s="94">
        <f t="shared" si="30"/>
        <v>0</v>
      </c>
      <c r="J518" s="12">
        <f t="shared" si="31"/>
        <v>31</v>
      </c>
      <c r="K518" s="13"/>
    </row>
    <row r="519" spans="1:11" x14ac:dyDescent="0.2">
      <c r="A519" s="9"/>
      <c r="B519" s="40"/>
      <c r="C519" s="9"/>
      <c r="D519" s="9"/>
      <c r="E519" s="102"/>
      <c r="F519" s="102"/>
      <c r="G519" s="95">
        <f t="shared" si="29"/>
        <v>0</v>
      </c>
      <c r="H519" s="104"/>
      <c r="I519" s="94">
        <f t="shared" si="30"/>
        <v>0</v>
      </c>
      <c r="J519" s="12">
        <f t="shared" si="31"/>
        <v>31</v>
      </c>
      <c r="K519" s="13"/>
    </row>
    <row r="520" spans="1:11" x14ac:dyDescent="0.2">
      <c r="A520" s="9"/>
      <c r="B520" s="40"/>
      <c r="C520" s="9"/>
      <c r="D520" s="9"/>
      <c r="E520" s="102"/>
      <c r="F520" s="102"/>
      <c r="G520" s="95">
        <f t="shared" si="29"/>
        <v>0</v>
      </c>
      <c r="H520" s="104"/>
      <c r="I520" s="94">
        <f t="shared" si="30"/>
        <v>0</v>
      </c>
      <c r="J520" s="12">
        <f t="shared" si="31"/>
        <v>31</v>
      </c>
      <c r="K520" s="13"/>
    </row>
    <row r="521" spans="1:11" x14ac:dyDescent="0.2">
      <c r="A521" s="9"/>
      <c r="B521" s="40"/>
      <c r="C521" s="9"/>
      <c r="D521" s="9"/>
      <c r="E521" s="102"/>
      <c r="F521" s="102"/>
      <c r="G521" s="95">
        <f t="shared" si="29"/>
        <v>0</v>
      </c>
      <c r="H521" s="104"/>
      <c r="I521" s="94">
        <f t="shared" si="30"/>
        <v>0</v>
      </c>
      <c r="J521" s="12">
        <f t="shared" si="31"/>
        <v>31</v>
      </c>
      <c r="K521" s="13"/>
    </row>
    <row r="522" spans="1:11" x14ac:dyDescent="0.2">
      <c r="A522" s="9"/>
      <c r="B522" s="40"/>
      <c r="C522" s="9"/>
      <c r="D522" s="9"/>
      <c r="E522" s="102"/>
      <c r="F522" s="102"/>
      <c r="G522" s="95">
        <f t="shared" si="29"/>
        <v>0</v>
      </c>
      <c r="H522" s="104"/>
      <c r="I522" s="94">
        <f t="shared" si="30"/>
        <v>0</v>
      </c>
      <c r="J522" s="12">
        <f t="shared" si="31"/>
        <v>31</v>
      </c>
      <c r="K522" s="13"/>
    </row>
    <row r="523" spans="1:11" x14ac:dyDescent="0.2">
      <c r="A523" s="9"/>
      <c r="B523" s="40"/>
      <c r="C523" s="9"/>
      <c r="D523" s="9"/>
      <c r="E523" s="102"/>
      <c r="F523" s="102"/>
      <c r="G523" s="95">
        <f t="shared" si="29"/>
        <v>0</v>
      </c>
      <c r="H523" s="104"/>
      <c r="I523" s="94">
        <f t="shared" si="30"/>
        <v>0</v>
      </c>
      <c r="J523" s="12">
        <f t="shared" si="31"/>
        <v>31</v>
      </c>
      <c r="K523" s="13"/>
    </row>
    <row r="524" spans="1:11" x14ac:dyDescent="0.2">
      <c r="A524" s="9"/>
      <c r="B524" s="40"/>
      <c r="C524" s="9"/>
      <c r="D524" s="9"/>
      <c r="E524" s="102"/>
      <c r="F524" s="102"/>
      <c r="G524" s="95">
        <f t="shared" si="29"/>
        <v>0</v>
      </c>
      <c r="H524" s="104"/>
      <c r="I524" s="94">
        <f t="shared" si="30"/>
        <v>0</v>
      </c>
      <c r="J524" s="12">
        <f t="shared" si="31"/>
        <v>31</v>
      </c>
      <c r="K524" s="13"/>
    </row>
    <row r="525" spans="1:11" x14ac:dyDescent="0.2">
      <c r="A525" s="9"/>
      <c r="B525" s="40"/>
      <c r="C525" s="9"/>
      <c r="D525" s="9"/>
      <c r="E525" s="102"/>
      <c r="F525" s="102"/>
      <c r="G525" s="95">
        <f t="shared" si="29"/>
        <v>0</v>
      </c>
      <c r="H525" s="104"/>
      <c r="I525" s="94">
        <f t="shared" si="30"/>
        <v>0</v>
      </c>
      <c r="J525" s="12">
        <f t="shared" si="31"/>
        <v>31</v>
      </c>
      <c r="K525" s="13"/>
    </row>
    <row r="526" spans="1:11" x14ac:dyDescent="0.2">
      <c r="A526" s="9"/>
      <c r="B526" s="40"/>
      <c r="C526" s="9"/>
      <c r="D526" s="9"/>
      <c r="E526" s="102"/>
      <c r="F526" s="102"/>
      <c r="G526" s="95">
        <f t="shared" si="29"/>
        <v>0</v>
      </c>
      <c r="H526" s="104"/>
      <c r="I526" s="94">
        <f t="shared" si="30"/>
        <v>0</v>
      </c>
      <c r="J526" s="12">
        <f t="shared" si="31"/>
        <v>31</v>
      </c>
      <c r="K526" s="13"/>
    </row>
    <row r="527" spans="1:11" x14ac:dyDescent="0.2">
      <c r="A527" s="9"/>
      <c r="B527" s="40"/>
      <c r="C527" s="9"/>
      <c r="D527" s="9"/>
      <c r="E527" s="102"/>
      <c r="F527" s="102"/>
      <c r="G527" s="95">
        <f t="shared" si="29"/>
        <v>0</v>
      </c>
      <c r="H527" s="104"/>
      <c r="I527" s="94">
        <f t="shared" si="30"/>
        <v>0</v>
      </c>
      <c r="J527" s="12">
        <f t="shared" si="31"/>
        <v>31</v>
      </c>
      <c r="K527" s="13"/>
    </row>
    <row r="528" spans="1:11" x14ac:dyDescent="0.2">
      <c r="A528" s="9"/>
      <c r="B528" s="40"/>
      <c r="C528" s="9"/>
      <c r="D528" s="9"/>
      <c r="E528" s="102"/>
      <c r="F528" s="102"/>
      <c r="G528" s="95">
        <f t="shared" si="29"/>
        <v>0</v>
      </c>
      <c r="H528" s="104"/>
      <c r="I528" s="94">
        <f t="shared" si="30"/>
        <v>0</v>
      </c>
      <c r="J528" s="12">
        <f t="shared" si="31"/>
        <v>31</v>
      </c>
      <c r="K528" s="13"/>
    </row>
    <row r="529" spans="1:11" x14ac:dyDescent="0.2">
      <c r="A529" s="9"/>
      <c r="B529" s="40"/>
      <c r="C529" s="9"/>
      <c r="D529" s="9"/>
      <c r="E529" s="95"/>
      <c r="F529" s="95"/>
      <c r="G529" s="95">
        <f t="shared" si="29"/>
        <v>0</v>
      </c>
      <c r="I529" s="94">
        <f t="shared" si="30"/>
        <v>0</v>
      </c>
      <c r="J529" s="12">
        <f t="shared" si="31"/>
        <v>31</v>
      </c>
      <c r="K529" s="13"/>
    </row>
    <row r="530" spans="1:11" x14ac:dyDescent="0.2">
      <c r="A530" s="9"/>
      <c r="B530" s="40"/>
      <c r="C530" s="9"/>
      <c r="D530" s="9"/>
      <c r="E530" s="95"/>
      <c r="F530" s="95"/>
      <c r="G530" s="95">
        <f t="shared" si="29"/>
        <v>0</v>
      </c>
      <c r="I530" s="94">
        <f t="shared" si="30"/>
        <v>0</v>
      </c>
      <c r="J530" s="12">
        <f t="shared" si="31"/>
        <v>31</v>
      </c>
      <c r="K530" s="13"/>
    </row>
    <row r="531" spans="1:11" x14ac:dyDescent="0.2">
      <c r="A531" s="9"/>
      <c r="B531" s="40"/>
      <c r="C531" s="9"/>
      <c r="D531" s="9"/>
      <c r="E531" s="95"/>
      <c r="F531" s="95"/>
      <c r="G531" s="95">
        <f t="shared" si="29"/>
        <v>0</v>
      </c>
      <c r="I531" s="94">
        <f t="shared" si="30"/>
        <v>0</v>
      </c>
      <c r="J531" s="12">
        <f t="shared" si="31"/>
        <v>31</v>
      </c>
      <c r="K531" s="13"/>
    </row>
    <row r="532" spans="1:11" x14ac:dyDescent="0.2">
      <c r="A532" s="9"/>
      <c r="B532" s="40"/>
      <c r="C532" s="9"/>
      <c r="D532" s="9"/>
      <c r="E532" s="95"/>
      <c r="F532" s="95"/>
      <c r="G532" s="95">
        <f t="shared" si="29"/>
        <v>0</v>
      </c>
      <c r="I532" s="94">
        <f t="shared" si="30"/>
        <v>0</v>
      </c>
      <c r="J532" s="12">
        <f t="shared" si="31"/>
        <v>31</v>
      </c>
      <c r="K532" s="13"/>
    </row>
    <row r="533" spans="1:11" x14ac:dyDescent="0.2">
      <c r="A533" s="9"/>
      <c r="B533" s="40"/>
      <c r="C533" s="9"/>
      <c r="D533" s="9"/>
      <c r="E533" s="95"/>
      <c r="F533" s="95"/>
      <c r="G533" s="95">
        <f t="shared" si="29"/>
        <v>0</v>
      </c>
      <c r="I533" s="94">
        <f t="shared" si="30"/>
        <v>0</v>
      </c>
      <c r="J533" s="12">
        <f t="shared" si="31"/>
        <v>31</v>
      </c>
      <c r="K533" s="13"/>
    </row>
    <row r="534" spans="1:11" x14ac:dyDescent="0.2">
      <c r="A534" s="9"/>
      <c r="B534" s="40"/>
      <c r="C534" s="9"/>
      <c r="D534" s="9"/>
      <c r="E534" s="95"/>
      <c r="F534" s="95"/>
      <c r="G534" s="95">
        <f t="shared" si="29"/>
        <v>0</v>
      </c>
      <c r="I534" s="94">
        <f t="shared" si="30"/>
        <v>0</v>
      </c>
      <c r="J534" s="12">
        <f t="shared" si="31"/>
        <v>31</v>
      </c>
      <c r="K534" s="13"/>
    </row>
    <row r="535" spans="1:11" x14ac:dyDescent="0.2">
      <c r="A535" s="9"/>
      <c r="B535" s="40"/>
      <c r="C535" s="7"/>
      <c r="D535" s="7"/>
      <c r="E535" s="95"/>
      <c r="F535" s="95"/>
      <c r="G535" s="95">
        <f t="shared" si="29"/>
        <v>0</v>
      </c>
      <c r="I535" s="94">
        <f t="shared" si="30"/>
        <v>0</v>
      </c>
      <c r="J535" s="12">
        <f t="shared" si="31"/>
        <v>31</v>
      </c>
      <c r="K535" s="15"/>
    </row>
    <row r="536" spans="1:11" x14ac:dyDescent="0.2">
      <c r="A536" s="9"/>
      <c r="B536" s="40"/>
      <c r="C536" s="9"/>
      <c r="D536" s="9"/>
      <c r="E536" s="95"/>
      <c r="F536" s="95"/>
      <c r="G536" s="95">
        <f t="shared" si="29"/>
        <v>0</v>
      </c>
      <c r="I536" s="94">
        <f t="shared" si="30"/>
        <v>0</v>
      </c>
      <c r="J536" s="12">
        <f t="shared" si="31"/>
        <v>31</v>
      </c>
      <c r="K536" s="15"/>
    </row>
    <row r="537" spans="1:11" x14ac:dyDescent="0.2">
      <c r="A537" s="9"/>
      <c r="B537" s="40"/>
      <c r="C537" s="9"/>
      <c r="D537" s="9"/>
      <c r="E537" s="95"/>
      <c r="F537" s="95"/>
      <c r="G537" s="95">
        <f t="shared" si="29"/>
        <v>0</v>
      </c>
      <c r="I537" s="94">
        <f t="shared" si="30"/>
        <v>0</v>
      </c>
      <c r="J537" s="12">
        <f t="shared" si="31"/>
        <v>31</v>
      </c>
      <c r="K537" s="15"/>
    </row>
    <row r="538" spans="1:11" x14ac:dyDescent="0.2">
      <c r="A538" s="9"/>
      <c r="B538" s="40"/>
      <c r="C538" s="9"/>
      <c r="D538" s="9"/>
      <c r="E538" s="95"/>
      <c r="F538" s="95"/>
      <c r="G538" s="95">
        <f t="shared" si="29"/>
        <v>0</v>
      </c>
      <c r="I538" s="94">
        <f t="shared" si="30"/>
        <v>0</v>
      </c>
      <c r="J538" s="12">
        <f t="shared" si="31"/>
        <v>31</v>
      </c>
      <c r="K538" s="15"/>
    </row>
    <row r="539" spans="1:11" x14ac:dyDescent="0.2">
      <c r="A539" s="9"/>
      <c r="B539" s="40"/>
      <c r="C539" s="9"/>
      <c r="D539" s="9"/>
      <c r="E539" s="95"/>
      <c r="F539" s="95"/>
      <c r="G539" s="95">
        <f t="shared" si="29"/>
        <v>0</v>
      </c>
      <c r="I539" s="94">
        <f t="shared" si="30"/>
        <v>0</v>
      </c>
      <c r="J539" s="12">
        <f t="shared" si="31"/>
        <v>31</v>
      </c>
      <c r="K539" s="15"/>
    </row>
    <row r="540" spans="1:11" x14ac:dyDescent="0.2">
      <c r="A540" s="9"/>
      <c r="B540" s="40"/>
      <c r="C540" s="9"/>
      <c r="D540" s="9"/>
      <c r="E540" s="95"/>
      <c r="F540" s="95"/>
      <c r="G540" s="95">
        <f t="shared" si="29"/>
        <v>0</v>
      </c>
      <c r="I540" s="94">
        <f t="shared" si="30"/>
        <v>0</v>
      </c>
      <c r="J540" s="12">
        <f t="shared" si="31"/>
        <v>31</v>
      </c>
      <c r="K540" s="15"/>
    </row>
    <row r="541" spans="1:11" x14ac:dyDescent="0.2">
      <c r="A541" s="9"/>
      <c r="B541" s="40"/>
      <c r="C541" s="9"/>
      <c r="D541" s="9"/>
      <c r="E541" s="95"/>
      <c r="F541" s="95"/>
      <c r="G541" s="95">
        <f t="shared" si="29"/>
        <v>0</v>
      </c>
      <c r="I541" s="94">
        <f t="shared" si="30"/>
        <v>0</v>
      </c>
      <c r="J541" s="12">
        <f t="shared" si="31"/>
        <v>31</v>
      </c>
      <c r="K541" s="15"/>
    </row>
    <row r="542" spans="1:11" x14ac:dyDescent="0.2">
      <c r="A542" s="9"/>
      <c r="B542" s="40"/>
      <c r="C542" s="9"/>
      <c r="D542" s="9"/>
      <c r="E542" s="95"/>
      <c r="F542" s="95"/>
      <c r="G542" s="95">
        <f t="shared" si="29"/>
        <v>0</v>
      </c>
      <c r="I542" s="94">
        <f t="shared" si="30"/>
        <v>0</v>
      </c>
      <c r="J542" s="12">
        <f t="shared" si="31"/>
        <v>31</v>
      </c>
      <c r="K542" s="15"/>
    </row>
    <row r="543" spans="1:11" x14ac:dyDescent="0.2">
      <c r="A543" s="9"/>
      <c r="B543" s="40"/>
      <c r="C543" s="9"/>
      <c r="D543" s="9"/>
      <c r="E543" s="95"/>
      <c r="F543" s="95"/>
      <c r="G543" s="95">
        <f t="shared" si="29"/>
        <v>0</v>
      </c>
      <c r="I543" s="94">
        <f t="shared" si="30"/>
        <v>0</v>
      </c>
      <c r="J543" s="12">
        <f t="shared" si="31"/>
        <v>31</v>
      </c>
      <c r="K543" s="15"/>
    </row>
    <row r="544" spans="1:11" x14ac:dyDescent="0.2">
      <c r="A544" s="9"/>
      <c r="B544" s="40"/>
      <c r="C544" s="9"/>
      <c r="D544" s="9"/>
      <c r="E544" s="95"/>
      <c r="F544" s="95"/>
      <c r="G544" s="95">
        <f t="shared" si="29"/>
        <v>0</v>
      </c>
      <c r="I544" s="94">
        <f t="shared" si="30"/>
        <v>0</v>
      </c>
      <c r="J544" s="12">
        <f t="shared" si="31"/>
        <v>31</v>
      </c>
      <c r="K544" s="15"/>
    </row>
    <row r="545" spans="1:11" x14ac:dyDescent="0.2">
      <c r="A545" s="9"/>
      <c r="B545" s="40"/>
      <c r="C545" s="9"/>
      <c r="D545" s="9"/>
      <c r="E545" s="95"/>
      <c r="F545" s="95"/>
      <c r="G545" s="95">
        <f t="shared" si="29"/>
        <v>0</v>
      </c>
      <c r="I545" s="94">
        <f t="shared" si="30"/>
        <v>0</v>
      </c>
      <c r="J545" s="12">
        <f t="shared" si="31"/>
        <v>31</v>
      </c>
      <c r="K545" s="15"/>
    </row>
    <row r="546" spans="1:11" x14ac:dyDescent="0.2">
      <c r="A546" s="9"/>
      <c r="B546" s="40"/>
      <c r="C546" s="9"/>
      <c r="D546" s="9"/>
      <c r="E546" s="95"/>
      <c r="F546" s="95"/>
      <c r="G546" s="95">
        <f t="shared" si="29"/>
        <v>0</v>
      </c>
      <c r="I546" s="94">
        <f t="shared" si="30"/>
        <v>0</v>
      </c>
      <c r="J546" s="12">
        <f t="shared" si="31"/>
        <v>31</v>
      </c>
      <c r="K546" s="15"/>
    </row>
    <row r="547" spans="1:11" x14ac:dyDescent="0.2">
      <c r="A547" s="9"/>
      <c r="B547" s="40"/>
      <c r="C547" s="9"/>
      <c r="D547" s="9"/>
      <c r="E547" s="95"/>
      <c r="F547" s="95"/>
      <c r="G547" s="95">
        <f t="shared" si="29"/>
        <v>0</v>
      </c>
      <c r="I547" s="94">
        <f t="shared" si="30"/>
        <v>0</v>
      </c>
      <c r="J547" s="12">
        <f t="shared" si="31"/>
        <v>31</v>
      </c>
      <c r="K547" s="15"/>
    </row>
    <row r="548" spans="1:11" x14ac:dyDescent="0.2">
      <c r="A548" s="9"/>
      <c r="B548" s="40"/>
      <c r="C548" s="9"/>
      <c r="D548" s="9"/>
      <c r="E548" s="95"/>
      <c r="F548" s="95"/>
      <c r="G548" s="95">
        <f t="shared" si="29"/>
        <v>0</v>
      </c>
      <c r="I548" s="94">
        <f t="shared" si="30"/>
        <v>0</v>
      </c>
      <c r="J548" s="12">
        <f t="shared" si="31"/>
        <v>31</v>
      </c>
      <c r="K548" s="15"/>
    </row>
    <row r="549" spans="1:11" x14ac:dyDescent="0.2">
      <c r="A549" s="9"/>
      <c r="B549" s="40"/>
      <c r="C549" s="9"/>
      <c r="D549" s="9"/>
      <c r="E549" s="95"/>
      <c r="F549" s="95"/>
      <c r="G549" s="95">
        <f t="shared" si="29"/>
        <v>0</v>
      </c>
      <c r="I549" s="94">
        <f t="shared" si="30"/>
        <v>0</v>
      </c>
      <c r="J549" s="12">
        <f t="shared" si="31"/>
        <v>31</v>
      </c>
      <c r="K549" s="15"/>
    </row>
    <row r="550" spans="1:11" x14ac:dyDescent="0.2">
      <c r="A550" s="9"/>
      <c r="B550" s="40"/>
      <c r="C550" s="9"/>
      <c r="D550" s="9"/>
      <c r="E550" s="95"/>
      <c r="F550" s="95"/>
      <c r="G550" s="95">
        <f t="shared" si="29"/>
        <v>0</v>
      </c>
      <c r="I550" s="94">
        <f t="shared" si="30"/>
        <v>0</v>
      </c>
      <c r="J550" s="12">
        <f t="shared" si="31"/>
        <v>31</v>
      </c>
      <c r="K550" s="15"/>
    </row>
    <row r="551" spans="1:11" x14ac:dyDescent="0.2">
      <c r="A551" s="9"/>
      <c r="B551" s="40"/>
      <c r="C551" s="9"/>
      <c r="D551" s="9"/>
      <c r="E551" s="95"/>
      <c r="F551" s="95"/>
      <c r="G551" s="95">
        <f t="shared" si="29"/>
        <v>0</v>
      </c>
      <c r="I551" s="94">
        <f t="shared" si="30"/>
        <v>0</v>
      </c>
      <c r="J551" s="12">
        <f t="shared" si="31"/>
        <v>31</v>
      </c>
      <c r="K551" s="15"/>
    </row>
    <row r="552" spans="1:11" x14ac:dyDescent="0.2">
      <c r="A552" s="9"/>
      <c r="B552" s="40"/>
      <c r="C552" s="9"/>
      <c r="D552" s="9"/>
      <c r="E552" s="95"/>
      <c r="F552" s="95"/>
      <c r="G552" s="95">
        <f t="shared" si="29"/>
        <v>0</v>
      </c>
      <c r="I552" s="94">
        <f t="shared" si="30"/>
        <v>0</v>
      </c>
      <c r="J552" s="12">
        <f t="shared" si="31"/>
        <v>31</v>
      </c>
      <c r="K552" s="15"/>
    </row>
    <row r="553" spans="1:11" x14ac:dyDescent="0.2">
      <c r="A553" s="9"/>
      <c r="B553" s="40"/>
      <c r="C553" s="9"/>
      <c r="D553" s="9"/>
      <c r="E553" s="95"/>
      <c r="F553" s="95"/>
      <c r="G553" s="95">
        <f t="shared" si="29"/>
        <v>0</v>
      </c>
      <c r="I553" s="94">
        <f t="shared" si="30"/>
        <v>0</v>
      </c>
      <c r="J553" s="12">
        <f t="shared" si="31"/>
        <v>31</v>
      </c>
      <c r="K553" s="15"/>
    </row>
    <row r="554" spans="1:11" x14ac:dyDescent="0.2">
      <c r="A554" s="9"/>
      <c r="B554" s="40"/>
      <c r="C554" s="9"/>
      <c r="D554" s="9"/>
      <c r="E554" s="95"/>
      <c r="F554" s="95"/>
      <c r="G554" s="95">
        <f t="shared" si="29"/>
        <v>0</v>
      </c>
      <c r="I554" s="94">
        <f t="shared" si="30"/>
        <v>0</v>
      </c>
      <c r="J554" s="12">
        <f t="shared" si="31"/>
        <v>31</v>
      </c>
      <c r="K554" s="15"/>
    </row>
    <row r="555" spans="1:11" x14ac:dyDescent="0.2">
      <c r="A555" s="9"/>
      <c r="B555" s="40"/>
      <c r="C555" s="9"/>
      <c r="D555" s="9"/>
      <c r="E555" s="95"/>
      <c r="F555" s="95"/>
      <c r="G555" s="95">
        <f t="shared" si="29"/>
        <v>0</v>
      </c>
      <c r="I555" s="94">
        <f t="shared" si="30"/>
        <v>0</v>
      </c>
      <c r="J555" s="12">
        <f t="shared" si="31"/>
        <v>31</v>
      </c>
      <c r="K555" s="15"/>
    </row>
    <row r="556" spans="1:11" x14ac:dyDescent="0.2">
      <c r="A556" s="9"/>
      <c r="B556" s="40"/>
      <c r="C556" s="9"/>
      <c r="D556" s="9"/>
      <c r="E556" s="95"/>
      <c r="F556" s="95"/>
      <c r="G556" s="95">
        <f t="shared" si="29"/>
        <v>0</v>
      </c>
      <c r="I556" s="94">
        <f t="shared" si="30"/>
        <v>0</v>
      </c>
      <c r="J556" s="12">
        <f t="shared" si="31"/>
        <v>31</v>
      </c>
      <c r="K556" s="15"/>
    </row>
    <row r="557" spans="1:11" x14ac:dyDescent="0.2">
      <c r="A557" s="9"/>
      <c r="B557" s="40"/>
      <c r="C557" s="9"/>
      <c r="D557" s="9"/>
      <c r="E557" s="95"/>
      <c r="F557" s="95"/>
      <c r="G557" s="95">
        <f t="shared" si="29"/>
        <v>0</v>
      </c>
      <c r="I557" s="94">
        <f t="shared" si="30"/>
        <v>0</v>
      </c>
      <c r="J557" s="12">
        <f t="shared" si="31"/>
        <v>31</v>
      </c>
      <c r="K557" s="15"/>
    </row>
    <row r="558" spans="1:11" x14ac:dyDescent="0.2">
      <c r="A558" s="9"/>
      <c r="B558" s="40"/>
      <c r="C558" s="9"/>
      <c r="D558" s="9"/>
      <c r="E558" s="95"/>
      <c r="F558" s="95"/>
      <c r="G558" s="95">
        <f t="shared" si="29"/>
        <v>0</v>
      </c>
      <c r="I558" s="94">
        <f t="shared" si="30"/>
        <v>0</v>
      </c>
      <c r="J558" s="12">
        <f t="shared" si="31"/>
        <v>31</v>
      </c>
      <c r="K558" s="15"/>
    </row>
    <row r="559" spans="1:11" x14ac:dyDescent="0.2">
      <c r="A559" s="9"/>
      <c r="B559" s="40"/>
      <c r="C559" s="9"/>
      <c r="D559" s="9"/>
      <c r="E559" s="95"/>
      <c r="F559" s="95"/>
      <c r="G559" s="95">
        <f t="shared" si="29"/>
        <v>0</v>
      </c>
      <c r="I559" s="94">
        <f t="shared" si="30"/>
        <v>0</v>
      </c>
      <c r="J559" s="12">
        <f t="shared" si="31"/>
        <v>31</v>
      </c>
      <c r="K559" s="15"/>
    </row>
    <row r="560" spans="1:11" x14ac:dyDescent="0.2">
      <c r="A560" s="9"/>
      <c r="B560" s="40"/>
      <c r="C560" s="9"/>
      <c r="D560" s="9"/>
      <c r="E560" s="95"/>
      <c r="F560" s="95"/>
      <c r="G560" s="95">
        <f t="shared" si="29"/>
        <v>0</v>
      </c>
      <c r="I560" s="94">
        <f t="shared" si="30"/>
        <v>0</v>
      </c>
      <c r="J560" s="12">
        <f t="shared" si="31"/>
        <v>31</v>
      </c>
      <c r="K560" s="15"/>
    </row>
    <row r="561" spans="1:11" x14ac:dyDescent="0.2">
      <c r="A561" s="9"/>
      <c r="B561" s="40"/>
      <c r="C561" s="9"/>
      <c r="D561" s="9"/>
      <c r="E561" s="95"/>
      <c r="F561" s="95"/>
      <c r="G561" s="95">
        <f t="shared" si="29"/>
        <v>0</v>
      </c>
      <c r="I561" s="94">
        <f t="shared" si="30"/>
        <v>0</v>
      </c>
      <c r="J561" s="12">
        <f t="shared" si="31"/>
        <v>31</v>
      </c>
      <c r="K561" s="15"/>
    </row>
    <row r="562" spans="1:11" x14ac:dyDescent="0.2">
      <c r="A562" s="9"/>
      <c r="B562" s="40"/>
      <c r="C562" s="9"/>
      <c r="D562" s="9"/>
      <c r="E562" s="95"/>
      <c r="F562" s="95"/>
      <c r="G562" s="95">
        <f t="shared" si="29"/>
        <v>0</v>
      </c>
      <c r="I562" s="94">
        <f t="shared" si="30"/>
        <v>0</v>
      </c>
      <c r="J562" s="12">
        <f t="shared" si="31"/>
        <v>31</v>
      </c>
      <c r="K562" s="15"/>
    </row>
    <row r="563" spans="1:11" x14ac:dyDescent="0.2">
      <c r="A563" s="9"/>
      <c r="B563" s="40"/>
      <c r="C563" s="9"/>
      <c r="D563" s="9"/>
      <c r="E563" s="95"/>
      <c r="F563" s="95"/>
      <c r="G563" s="95">
        <f t="shared" si="29"/>
        <v>0</v>
      </c>
      <c r="I563" s="94">
        <f t="shared" si="30"/>
        <v>0</v>
      </c>
      <c r="J563" s="12">
        <f t="shared" si="31"/>
        <v>31</v>
      </c>
      <c r="K563" s="15"/>
    </row>
    <row r="564" spans="1:11" x14ac:dyDescent="0.2">
      <c r="A564" s="9"/>
      <c r="B564" s="40"/>
      <c r="C564" s="9"/>
      <c r="D564" s="9"/>
      <c r="E564" s="95"/>
      <c r="F564" s="95"/>
      <c r="G564" s="95">
        <f t="shared" si="29"/>
        <v>0</v>
      </c>
      <c r="I564" s="94">
        <f t="shared" si="30"/>
        <v>0</v>
      </c>
      <c r="J564" s="12">
        <f t="shared" si="31"/>
        <v>31</v>
      </c>
      <c r="K564" s="15"/>
    </row>
    <row r="565" spans="1:11" x14ac:dyDescent="0.2">
      <c r="A565" s="9"/>
      <c r="B565" s="40"/>
      <c r="C565" s="9"/>
      <c r="D565" s="9"/>
      <c r="E565" s="95"/>
      <c r="F565" s="95"/>
      <c r="G565" s="95">
        <f t="shared" si="29"/>
        <v>0</v>
      </c>
      <c r="I565" s="94">
        <f t="shared" si="30"/>
        <v>0</v>
      </c>
      <c r="J565" s="12">
        <f t="shared" si="31"/>
        <v>31</v>
      </c>
      <c r="K565" s="15"/>
    </row>
    <row r="566" spans="1:11" x14ac:dyDescent="0.2">
      <c r="A566" s="9"/>
      <c r="B566" s="40"/>
      <c r="C566" s="9"/>
      <c r="D566" s="9"/>
      <c r="E566" s="95"/>
      <c r="F566" s="95"/>
      <c r="G566" s="95">
        <f t="shared" si="29"/>
        <v>0</v>
      </c>
      <c r="I566" s="94">
        <f t="shared" si="30"/>
        <v>0</v>
      </c>
      <c r="J566" s="12">
        <f t="shared" si="31"/>
        <v>31</v>
      </c>
      <c r="K566" s="15"/>
    </row>
    <row r="567" spans="1:11" x14ac:dyDescent="0.2">
      <c r="A567" s="9"/>
      <c r="B567" s="40"/>
      <c r="C567" s="9"/>
      <c r="D567" s="9"/>
      <c r="E567" s="95"/>
      <c r="F567" s="95"/>
      <c r="G567" s="95">
        <f t="shared" si="29"/>
        <v>0</v>
      </c>
      <c r="I567" s="94">
        <f t="shared" si="30"/>
        <v>0</v>
      </c>
      <c r="J567" s="12">
        <f t="shared" si="31"/>
        <v>31</v>
      </c>
      <c r="K567" s="15"/>
    </row>
    <row r="568" spans="1:11" x14ac:dyDescent="0.2">
      <c r="A568" s="9"/>
      <c r="B568" s="40"/>
      <c r="C568" s="9"/>
      <c r="D568" s="9"/>
      <c r="E568" s="95"/>
      <c r="F568" s="95"/>
      <c r="G568" s="95">
        <f t="shared" si="29"/>
        <v>0</v>
      </c>
      <c r="I568" s="94">
        <f t="shared" si="30"/>
        <v>0</v>
      </c>
      <c r="J568" s="12">
        <f t="shared" si="31"/>
        <v>31</v>
      </c>
      <c r="K568" s="15"/>
    </row>
    <row r="569" spans="1:11" x14ac:dyDescent="0.2">
      <c r="A569" s="9"/>
      <c r="B569" s="40"/>
      <c r="C569" s="9"/>
      <c r="D569" s="9"/>
      <c r="E569" s="95"/>
      <c r="F569" s="95"/>
      <c r="G569" s="95">
        <f t="shared" si="29"/>
        <v>0</v>
      </c>
      <c r="I569" s="94">
        <f t="shared" si="30"/>
        <v>0</v>
      </c>
      <c r="J569" s="12">
        <f t="shared" si="31"/>
        <v>31</v>
      </c>
      <c r="K569" s="15"/>
    </row>
    <row r="570" spans="1:11" x14ac:dyDescent="0.2">
      <c r="A570" s="9"/>
      <c r="B570" s="40"/>
      <c r="C570" s="9"/>
      <c r="D570" s="9"/>
      <c r="E570" s="95"/>
      <c r="F570" s="95"/>
      <c r="G570" s="95">
        <f t="shared" si="29"/>
        <v>0</v>
      </c>
      <c r="I570" s="94">
        <f t="shared" si="30"/>
        <v>0</v>
      </c>
      <c r="J570" s="12">
        <f t="shared" si="31"/>
        <v>31</v>
      </c>
      <c r="K570" s="15"/>
    </row>
    <row r="571" spans="1:11" x14ac:dyDescent="0.2">
      <c r="A571" s="9"/>
      <c r="B571" s="40"/>
      <c r="C571" s="9"/>
      <c r="D571" s="9"/>
      <c r="E571" s="95"/>
      <c r="F571" s="95"/>
      <c r="G571" s="95">
        <f t="shared" si="29"/>
        <v>0</v>
      </c>
      <c r="I571" s="94">
        <f t="shared" si="30"/>
        <v>0</v>
      </c>
      <c r="J571" s="12">
        <f t="shared" si="31"/>
        <v>31</v>
      </c>
      <c r="K571" s="15"/>
    </row>
    <row r="572" spans="1:11" x14ac:dyDescent="0.2">
      <c r="A572" s="9"/>
      <c r="B572" s="40"/>
      <c r="C572" s="9"/>
      <c r="D572" s="9"/>
      <c r="E572" s="95"/>
      <c r="F572" s="95"/>
      <c r="G572" s="95">
        <f t="shared" si="29"/>
        <v>0</v>
      </c>
      <c r="I572" s="94">
        <f t="shared" si="30"/>
        <v>0</v>
      </c>
      <c r="J572" s="12">
        <f t="shared" si="31"/>
        <v>31</v>
      </c>
      <c r="K572" s="15"/>
    </row>
    <row r="573" spans="1:11" x14ac:dyDescent="0.2">
      <c r="A573" s="9"/>
      <c r="B573" s="40"/>
      <c r="C573" s="7"/>
      <c r="D573" s="7"/>
      <c r="E573" s="95"/>
      <c r="F573" s="95"/>
      <c r="G573" s="95">
        <f t="shared" ref="G573:G636" si="32">G574+F573-E573</f>
        <v>0</v>
      </c>
      <c r="I573" s="94">
        <f t="shared" ref="I573:I636" si="33">-E573+F573</f>
        <v>0</v>
      </c>
      <c r="J573" s="12">
        <f t="shared" ref="J573:J633" si="34">EOMONTH(B573,0)</f>
        <v>31</v>
      </c>
      <c r="K573" s="15"/>
    </row>
    <row r="574" spans="1:11" x14ac:dyDescent="0.2">
      <c r="A574" s="9"/>
      <c r="B574" s="40"/>
      <c r="C574" s="9"/>
      <c r="D574" s="9"/>
      <c r="E574" s="95"/>
      <c r="F574" s="95"/>
      <c r="G574" s="95">
        <f t="shared" si="32"/>
        <v>0</v>
      </c>
      <c r="I574" s="94">
        <f t="shared" si="33"/>
        <v>0</v>
      </c>
      <c r="J574" s="12">
        <f t="shared" si="34"/>
        <v>31</v>
      </c>
      <c r="K574" s="15"/>
    </row>
    <row r="575" spans="1:11" x14ac:dyDescent="0.2">
      <c r="A575" s="9"/>
      <c r="B575" s="40"/>
      <c r="C575" s="9"/>
      <c r="D575" s="9"/>
      <c r="E575" s="95"/>
      <c r="F575" s="95"/>
      <c r="G575" s="95">
        <f t="shared" si="32"/>
        <v>0</v>
      </c>
      <c r="I575" s="94">
        <f t="shared" si="33"/>
        <v>0</v>
      </c>
      <c r="J575" s="12">
        <f t="shared" si="34"/>
        <v>31</v>
      </c>
      <c r="K575" s="15"/>
    </row>
    <row r="576" spans="1:11" x14ac:dyDescent="0.2">
      <c r="A576" s="9"/>
      <c r="B576" s="40"/>
      <c r="C576" s="9"/>
      <c r="D576" s="9"/>
      <c r="E576" s="95"/>
      <c r="F576" s="95"/>
      <c r="G576" s="95">
        <f t="shared" si="32"/>
        <v>0</v>
      </c>
      <c r="I576" s="94">
        <f t="shared" si="33"/>
        <v>0</v>
      </c>
      <c r="J576" s="12">
        <f t="shared" si="34"/>
        <v>31</v>
      </c>
      <c r="K576" s="15"/>
    </row>
    <row r="577" spans="1:11" x14ac:dyDescent="0.2">
      <c r="A577" s="9"/>
      <c r="B577" s="40"/>
      <c r="C577" s="9"/>
      <c r="D577" s="9"/>
      <c r="E577" s="95"/>
      <c r="F577" s="95"/>
      <c r="G577" s="95">
        <f t="shared" si="32"/>
        <v>0</v>
      </c>
      <c r="I577" s="94">
        <f t="shared" si="33"/>
        <v>0</v>
      </c>
      <c r="J577" s="12">
        <f t="shared" si="34"/>
        <v>31</v>
      </c>
      <c r="K577" s="15"/>
    </row>
    <row r="578" spans="1:11" x14ac:dyDescent="0.2">
      <c r="A578" s="9"/>
      <c r="B578" s="40"/>
      <c r="C578" s="9"/>
      <c r="D578" s="9"/>
      <c r="E578" s="95"/>
      <c r="F578" s="95"/>
      <c r="G578" s="95">
        <f t="shared" si="32"/>
        <v>0</v>
      </c>
      <c r="I578" s="94">
        <f t="shared" si="33"/>
        <v>0</v>
      </c>
      <c r="J578" s="12">
        <f t="shared" si="34"/>
        <v>31</v>
      </c>
      <c r="K578" s="15"/>
    </row>
    <row r="579" spans="1:11" x14ac:dyDescent="0.2">
      <c r="A579" s="9"/>
      <c r="B579" s="40"/>
      <c r="C579" s="9"/>
      <c r="D579" s="9"/>
      <c r="E579" s="95"/>
      <c r="F579" s="95"/>
      <c r="G579" s="95">
        <f t="shared" si="32"/>
        <v>0</v>
      </c>
      <c r="I579" s="94">
        <f t="shared" si="33"/>
        <v>0</v>
      </c>
      <c r="J579" s="12">
        <f t="shared" si="34"/>
        <v>31</v>
      </c>
      <c r="K579" s="15"/>
    </row>
    <row r="580" spans="1:11" x14ac:dyDescent="0.2">
      <c r="A580" s="9"/>
      <c r="B580" s="40"/>
      <c r="C580" s="9"/>
      <c r="D580" s="9"/>
      <c r="E580" s="95"/>
      <c r="F580" s="95"/>
      <c r="G580" s="95">
        <f t="shared" si="32"/>
        <v>0</v>
      </c>
      <c r="I580" s="94">
        <f t="shared" si="33"/>
        <v>0</v>
      </c>
      <c r="J580" s="12">
        <f t="shared" si="34"/>
        <v>31</v>
      </c>
      <c r="K580" s="15"/>
    </row>
    <row r="581" spans="1:11" x14ac:dyDescent="0.2">
      <c r="A581" s="9"/>
      <c r="B581" s="40"/>
      <c r="C581" s="9"/>
      <c r="D581" s="9"/>
      <c r="E581" s="95"/>
      <c r="F581" s="95"/>
      <c r="G581" s="95">
        <f t="shared" si="32"/>
        <v>0</v>
      </c>
      <c r="I581" s="94">
        <f t="shared" si="33"/>
        <v>0</v>
      </c>
      <c r="J581" s="12">
        <f t="shared" si="34"/>
        <v>31</v>
      </c>
      <c r="K581" s="15"/>
    </row>
    <row r="582" spans="1:11" x14ac:dyDescent="0.2">
      <c r="A582" s="9"/>
      <c r="B582" s="40"/>
      <c r="C582" s="9"/>
      <c r="D582" s="9"/>
      <c r="E582" s="95"/>
      <c r="F582" s="95"/>
      <c r="G582" s="95">
        <f t="shared" si="32"/>
        <v>0</v>
      </c>
      <c r="I582" s="94">
        <f t="shared" si="33"/>
        <v>0</v>
      </c>
      <c r="J582" s="12">
        <f t="shared" si="34"/>
        <v>31</v>
      </c>
      <c r="K582" s="15"/>
    </row>
    <row r="583" spans="1:11" x14ac:dyDescent="0.2">
      <c r="A583" s="9"/>
      <c r="B583" s="40"/>
      <c r="C583" s="9"/>
      <c r="D583" s="9"/>
      <c r="E583" s="95"/>
      <c r="F583" s="95"/>
      <c r="G583" s="95">
        <f t="shared" si="32"/>
        <v>0</v>
      </c>
      <c r="I583" s="94">
        <f t="shared" si="33"/>
        <v>0</v>
      </c>
      <c r="J583" s="12">
        <f t="shared" si="34"/>
        <v>31</v>
      </c>
      <c r="K583" s="15"/>
    </row>
    <row r="584" spans="1:11" x14ac:dyDescent="0.2">
      <c r="A584" s="9"/>
      <c r="B584" s="40"/>
      <c r="C584" s="9"/>
      <c r="D584" s="9"/>
      <c r="E584" s="95"/>
      <c r="F584" s="95"/>
      <c r="G584" s="95">
        <f t="shared" si="32"/>
        <v>0</v>
      </c>
      <c r="I584" s="94">
        <f t="shared" si="33"/>
        <v>0</v>
      </c>
      <c r="J584" s="12">
        <f t="shared" si="34"/>
        <v>31</v>
      </c>
      <c r="K584" s="15"/>
    </row>
    <row r="585" spans="1:11" x14ac:dyDescent="0.2">
      <c r="A585" s="9"/>
      <c r="B585" s="40"/>
      <c r="C585" s="9"/>
      <c r="D585" s="9"/>
      <c r="E585" s="95"/>
      <c r="F585" s="95"/>
      <c r="G585" s="95">
        <f t="shared" si="32"/>
        <v>0</v>
      </c>
      <c r="I585" s="94">
        <f t="shared" si="33"/>
        <v>0</v>
      </c>
      <c r="J585" s="12">
        <f t="shared" si="34"/>
        <v>31</v>
      </c>
      <c r="K585" s="15"/>
    </row>
    <row r="586" spans="1:11" x14ac:dyDescent="0.2">
      <c r="A586" s="9"/>
      <c r="B586" s="40"/>
      <c r="C586" s="9"/>
      <c r="D586" s="9"/>
      <c r="E586" s="95"/>
      <c r="F586" s="95"/>
      <c r="G586" s="95">
        <f t="shared" si="32"/>
        <v>0</v>
      </c>
      <c r="I586" s="94">
        <f t="shared" si="33"/>
        <v>0</v>
      </c>
      <c r="J586" s="12">
        <f t="shared" si="34"/>
        <v>31</v>
      </c>
      <c r="K586" s="15"/>
    </row>
    <row r="587" spans="1:11" x14ac:dyDescent="0.2">
      <c r="A587" s="9"/>
      <c r="B587" s="40"/>
      <c r="C587" s="9"/>
      <c r="D587" s="9"/>
      <c r="E587" s="95"/>
      <c r="F587" s="95"/>
      <c r="G587" s="95">
        <f t="shared" si="32"/>
        <v>0</v>
      </c>
      <c r="I587" s="94">
        <f t="shared" si="33"/>
        <v>0</v>
      </c>
      <c r="J587" s="12">
        <f t="shared" si="34"/>
        <v>31</v>
      </c>
      <c r="K587" s="15"/>
    </row>
    <row r="588" spans="1:11" x14ac:dyDescent="0.2">
      <c r="A588" s="9"/>
      <c r="B588" s="40"/>
      <c r="C588" s="9"/>
      <c r="D588" s="9"/>
      <c r="E588" s="95"/>
      <c r="F588" s="95"/>
      <c r="G588" s="95">
        <f t="shared" si="32"/>
        <v>0</v>
      </c>
      <c r="I588" s="94">
        <f t="shared" si="33"/>
        <v>0</v>
      </c>
      <c r="J588" s="12">
        <f t="shared" si="34"/>
        <v>31</v>
      </c>
      <c r="K588" s="15"/>
    </row>
    <row r="589" spans="1:11" x14ac:dyDescent="0.2">
      <c r="A589" s="9"/>
      <c r="B589" s="40"/>
      <c r="C589" s="9"/>
      <c r="D589" s="9"/>
      <c r="E589" s="95"/>
      <c r="F589" s="95"/>
      <c r="G589" s="95">
        <f t="shared" si="32"/>
        <v>0</v>
      </c>
      <c r="I589" s="94">
        <f t="shared" si="33"/>
        <v>0</v>
      </c>
      <c r="J589" s="12">
        <f t="shared" si="34"/>
        <v>31</v>
      </c>
      <c r="K589" s="15"/>
    </row>
    <row r="590" spans="1:11" x14ac:dyDescent="0.2">
      <c r="A590" s="9"/>
      <c r="B590" s="40"/>
      <c r="C590" s="9"/>
      <c r="D590" s="9"/>
      <c r="E590" s="95"/>
      <c r="F590" s="95"/>
      <c r="G590" s="95">
        <f t="shared" si="32"/>
        <v>0</v>
      </c>
      <c r="I590" s="94">
        <f t="shared" si="33"/>
        <v>0</v>
      </c>
      <c r="J590" s="12">
        <f t="shared" si="34"/>
        <v>31</v>
      </c>
      <c r="K590" s="15"/>
    </row>
    <row r="591" spans="1:11" x14ac:dyDescent="0.2">
      <c r="A591" s="9"/>
      <c r="B591" s="40"/>
      <c r="C591" s="9"/>
      <c r="D591" s="9"/>
      <c r="E591" s="95"/>
      <c r="F591" s="95"/>
      <c r="G591" s="95">
        <f t="shared" si="32"/>
        <v>0</v>
      </c>
      <c r="I591" s="94">
        <f t="shared" si="33"/>
        <v>0</v>
      </c>
      <c r="J591" s="12">
        <f t="shared" si="34"/>
        <v>31</v>
      </c>
      <c r="K591" s="15"/>
    </row>
    <row r="592" spans="1:11" x14ac:dyDescent="0.2">
      <c r="A592" s="9"/>
      <c r="B592" s="40"/>
      <c r="C592" s="9"/>
      <c r="D592" s="9"/>
      <c r="E592" s="95"/>
      <c r="F592" s="95"/>
      <c r="G592" s="95">
        <f t="shared" si="32"/>
        <v>0</v>
      </c>
      <c r="I592" s="94">
        <f t="shared" si="33"/>
        <v>0</v>
      </c>
      <c r="J592" s="12">
        <f t="shared" si="34"/>
        <v>31</v>
      </c>
      <c r="K592" s="15"/>
    </row>
    <row r="593" spans="1:11" x14ac:dyDescent="0.2">
      <c r="A593" s="9"/>
      <c r="B593" s="40"/>
      <c r="C593" s="9"/>
      <c r="D593" s="9"/>
      <c r="E593" s="95"/>
      <c r="F593" s="95"/>
      <c r="G593" s="95">
        <f t="shared" si="32"/>
        <v>0</v>
      </c>
      <c r="I593" s="94">
        <f t="shared" si="33"/>
        <v>0</v>
      </c>
      <c r="J593" s="12">
        <f t="shared" si="34"/>
        <v>31</v>
      </c>
      <c r="K593" s="15"/>
    </row>
    <row r="594" spans="1:11" x14ac:dyDescent="0.2">
      <c r="A594" s="9"/>
      <c r="B594" s="40"/>
      <c r="C594" s="9"/>
      <c r="D594" s="9"/>
      <c r="E594" s="95"/>
      <c r="F594" s="95"/>
      <c r="G594" s="95">
        <f t="shared" si="32"/>
        <v>0</v>
      </c>
      <c r="I594" s="94">
        <f t="shared" si="33"/>
        <v>0</v>
      </c>
      <c r="J594" s="12">
        <f t="shared" si="34"/>
        <v>31</v>
      </c>
      <c r="K594" s="15"/>
    </row>
    <row r="595" spans="1:11" x14ac:dyDescent="0.2">
      <c r="A595" s="9"/>
      <c r="B595" s="40"/>
      <c r="C595" s="9"/>
      <c r="D595" s="9"/>
      <c r="E595" s="95"/>
      <c r="F595" s="95"/>
      <c r="G595" s="95">
        <f t="shared" si="32"/>
        <v>0</v>
      </c>
      <c r="I595" s="94">
        <f t="shared" si="33"/>
        <v>0</v>
      </c>
      <c r="J595" s="12">
        <f t="shared" si="34"/>
        <v>31</v>
      </c>
      <c r="K595" s="15"/>
    </row>
    <row r="596" spans="1:11" x14ac:dyDescent="0.2">
      <c r="A596" s="9"/>
      <c r="B596" s="40"/>
      <c r="C596" s="9"/>
      <c r="D596" s="9"/>
      <c r="E596" s="95"/>
      <c r="F596" s="95"/>
      <c r="G596" s="95">
        <f t="shared" si="32"/>
        <v>0</v>
      </c>
      <c r="I596" s="94">
        <f t="shared" si="33"/>
        <v>0</v>
      </c>
      <c r="J596" s="12">
        <f t="shared" si="34"/>
        <v>31</v>
      </c>
      <c r="K596" s="15"/>
    </row>
    <row r="597" spans="1:11" x14ac:dyDescent="0.2">
      <c r="A597" s="9"/>
      <c r="B597" s="40"/>
      <c r="C597" s="9"/>
      <c r="D597" s="9"/>
      <c r="E597" s="95"/>
      <c r="F597" s="95"/>
      <c r="G597" s="95">
        <f t="shared" si="32"/>
        <v>0</v>
      </c>
      <c r="I597" s="94">
        <f t="shared" si="33"/>
        <v>0</v>
      </c>
      <c r="J597" s="12">
        <f t="shared" si="34"/>
        <v>31</v>
      </c>
      <c r="K597" s="15"/>
    </row>
    <row r="598" spans="1:11" x14ac:dyDescent="0.2">
      <c r="A598" s="9"/>
      <c r="B598" s="40"/>
      <c r="C598" s="9"/>
      <c r="D598" s="9"/>
      <c r="E598" s="95"/>
      <c r="F598" s="95"/>
      <c r="G598" s="95">
        <f t="shared" si="32"/>
        <v>0</v>
      </c>
      <c r="I598" s="94">
        <f t="shared" si="33"/>
        <v>0</v>
      </c>
      <c r="J598" s="12">
        <f t="shared" si="34"/>
        <v>31</v>
      </c>
      <c r="K598" s="15"/>
    </row>
    <row r="599" spans="1:11" x14ac:dyDescent="0.2">
      <c r="A599" s="9"/>
      <c r="B599" s="40"/>
      <c r="C599" s="7"/>
      <c r="D599" s="7"/>
      <c r="E599" s="95"/>
      <c r="F599" s="95"/>
      <c r="G599" s="95">
        <f t="shared" si="32"/>
        <v>0</v>
      </c>
      <c r="I599" s="94">
        <f t="shared" si="33"/>
        <v>0</v>
      </c>
      <c r="J599" s="12">
        <f t="shared" si="34"/>
        <v>31</v>
      </c>
      <c r="K599" s="15"/>
    </row>
    <row r="600" spans="1:11" x14ac:dyDescent="0.2">
      <c r="A600" s="9"/>
      <c r="B600" s="40"/>
      <c r="C600" s="9"/>
      <c r="D600" s="9"/>
      <c r="E600" s="95"/>
      <c r="F600" s="95"/>
      <c r="G600" s="95">
        <f t="shared" si="32"/>
        <v>0</v>
      </c>
      <c r="I600" s="94">
        <f t="shared" si="33"/>
        <v>0</v>
      </c>
      <c r="J600" s="12">
        <f t="shared" si="34"/>
        <v>31</v>
      </c>
      <c r="K600" s="15"/>
    </row>
    <row r="601" spans="1:11" x14ac:dyDescent="0.2">
      <c r="A601" s="9"/>
      <c r="B601" s="40"/>
      <c r="C601" s="9"/>
      <c r="D601" s="9"/>
      <c r="E601" s="95"/>
      <c r="F601" s="95"/>
      <c r="G601" s="95">
        <f t="shared" si="32"/>
        <v>0</v>
      </c>
      <c r="I601" s="94">
        <f t="shared" si="33"/>
        <v>0</v>
      </c>
      <c r="J601" s="12">
        <f t="shared" si="34"/>
        <v>31</v>
      </c>
      <c r="K601" s="15"/>
    </row>
    <row r="602" spans="1:11" x14ac:dyDescent="0.2">
      <c r="A602" s="9"/>
      <c r="B602" s="40"/>
      <c r="C602" s="9"/>
      <c r="D602" s="9"/>
      <c r="E602" s="95"/>
      <c r="F602" s="95"/>
      <c r="G602" s="95">
        <f t="shared" si="32"/>
        <v>0</v>
      </c>
      <c r="I602" s="94">
        <f t="shared" si="33"/>
        <v>0</v>
      </c>
      <c r="J602" s="12">
        <f t="shared" si="34"/>
        <v>31</v>
      </c>
      <c r="K602" s="15"/>
    </row>
    <row r="603" spans="1:11" x14ac:dyDescent="0.2">
      <c r="A603" s="9"/>
      <c r="B603" s="40"/>
      <c r="C603" s="9"/>
      <c r="D603" s="9"/>
      <c r="E603" s="95"/>
      <c r="F603" s="95"/>
      <c r="G603" s="95">
        <f t="shared" si="32"/>
        <v>0</v>
      </c>
      <c r="I603" s="94">
        <f t="shared" si="33"/>
        <v>0</v>
      </c>
      <c r="J603" s="12">
        <f t="shared" si="34"/>
        <v>31</v>
      </c>
      <c r="K603" s="15"/>
    </row>
    <row r="604" spans="1:11" x14ac:dyDescent="0.2">
      <c r="A604" s="9"/>
      <c r="B604" s="40"/>
      <c r="C604" s="9"/>
      <c r="D604" s="9"/>
      <c r="E604" s="95"/>
      <c r="F604" s="95"/>
      <c r="G604" s="95">
        <f t="shared" si="32"/>
        <v>0</v>
      </c>
      <c r="I604" s="94">
        <f t="shared" si="33"/>
        <v>0</v>
      </c>
      <c r="J604" s="12">
        <f t="shared" si="34"/>
        <v>31</v>
      </c>
      <c r="K604" s="15"/>
    </row>
    <row r="605" spans="1:11" x14ac:dyDescent="0.2">
      <c r="A605" s="9"/>
      <c r="B605" s="40"/>
      <c r="C605" s="9"/>
      <c r="D605" s="9"/>
      <c r="E605" s="95"/>
      <c r="F605" s="95"/>
      <c r="G605" s="95">
        <f t="shared" si="32"/>
        <v>0</v>
      </c>
      <c r="I605" s="94">
        <f t="shared" si="33"/>
        <v>0</v>
      </c>
      <c r="J605" s="12">
        <f t="shared" si="34"/>
        <v>31</v>
      </c>
      <c r="K605" s="15"/>
    </row>
    <row r="606" spans="1:11" x14ac:dyDescent="0.2">
      <c r="A606" s="9"/>
      <c r="B606" s="40"/>
      <c r="C606" s="9"/>
      <c r="D606" s="9"/>
      <c r="E606" s="95"/>
      <c r="F606" s="95"/>
      <c r="G606" s="95">
        <f t="shared" si="32"/>
        <v>0</v>
      </c>
      <c r="I606" s="94">
        <f t="shared" si="33"/>
        <v>0</v>
      </c>
      <c r="J606" s="12">
        <f t="shared" si="34"/>
        <v>31</v>
      </c>
      <c r="K606" s="15"/>
    </row>
    <row r="607" spans="1:11" x14ac:dyDescent="0.2">
      <c r="A607" s="9"/>
      <c r="B607" s="40"/>
      <c r="C607" s="9"/>
      <c r="D607" s="9"/>
      <c r="E607" s="95"/>
      <c r="F607" s="95"/>
      <c r="G607" s="95">
        <f t="shared" si="32"/>
        <v>0</v>
      </c>
      <c r="I607" s="94">
        <f t="shared" si="33"/>
        <v>0</v>
      </c>
      <c r="J607" s="12">
        <f t="shared" si="34"/>
        <v>31</v>
      </c>
      <c r="K607" s="15"/>
    </row>
    <row r="608" spans="1:11" x14ac:dyDescent="0.2">
      <c r="A608" s="9"/>
      <c r="B608" s="40"/>
      <c r="C608" s="9"/>
      <c r="D608" s="9"/>
      <c r="E608" s="95"/>
      <c r="F608" s="95"/>
      <c r="G608" s="95">
        <f t="shared" si="32"/>
        <v>0</v>
      </c>
      <c r="I608" s="94">
        <f t="shared" si="33"/>
        <v>0</v>
      </c>
      <c r="J608" s="12">
        <f t="shared" si="34"/>
        <v>31</v>
      </c>
      <c r="K608" s="15"/>
    </row>
    <row r="609" spans="1:11" x14ac:dyDescent="0.2">
      <c r="A609" s="9"/>
      <c r="B609" s="40"/>
      <c r="C609" s="9"/>
      <c r="D609" s="9"/>
      <c r="E609" s="95"/>
      <c r="F609" s="95"/>
      <c r="G609" s="95">
        <f t="shared" si="32"/>
        <v>0</v>
      </c>
      <c r="I609" s="94">
        <f t="shared" si="33"/>
        <v>0</v>
      </c>
      <c r="J609" s="12">
        <f t="shared" si="34"/>
        <v>31</v>
      </c>
      <c r="K609" s="15"/>
    </row>
    <row r="610" spans="1:11" x14ac:dyDescent="0.2">
      <c r="A610" s="9"/>
      <c r="B610" s="40"/>
      <c r="C610" s="9"/>
      <c r="D610" s="9"/>
      <c r="E610" s="92"/>
      <c r="F610" s="95"/>
      <c r="G610" s="95">
        <f t="shared" si="32"/>
        <v>0</v>
      </c>
      <c r="I610" s="94">
        <f t="shared" si="33"/>
        <v>0</v>
      </c>
      <c r="J610" s="12">
        <f t="shared" si="34"/>
        <v>31</v>
      </c>
      <c r="K610" s="15"/>
    </row>
    <row r="611" spans="1:11" x14ac:dyDescent="0.2">
      <c r="A611" s="9"/>
      <c r="B611" s="40"/>
      <c r="C611" s="9"/>
      <c r="D611" s="9"/>
      <c r="E611" s="95"/>
      <c r="F611" s="95"/>
      <c r="G611" s="95">
        <f t="shared" si="32"/>
        <v>0</v>
      </c>
      <c r="I611" s="94">
        <f t="shared" si="33"/>
        <v>0</v>
      </c>
      <c r="J611" s="12">
        <f t="shared" si="34"/>
        <v>31</v>
      </c>
      <c r="K611" s="15"/>
    </row>
    <row r="612" spans="1:11" x14ac:dyDescent="0.2">
      <c r="A612" s="9"/>
      <c r="B612" s="40"/>
      <c r="C612" s="9"/>
      <c r="D612" s="9"/>
      <c r="E612" s="95"/>
      <c r="F612" s="95"/>
      <c r="G612" s="95">
        <f t="shared" si="32"/>
        <v>0</v>
      </c>
      <c r="I612" s="94">
        <f t="shared" si="33"/>
        <v>0</v>
      </c>
      <c r="J612" s="12">
        <f t="shared" si="34"/>
        <v>31</v>
      </c>
      <c r="K612" s="15"/>
    </row>
    <row r="613" spans="1:11" x14ac:dyDescent="0.2">
      <c r="A613" s="9"/>
      <c r="B613" s="40"/>
      <c r="C613" s="9"/>
      <c r="D613" s="9"/>
      <c r="E613" s="95"/>
      <c r="F613" s="95"/>
      <c r="G613" s="95">
        <f t="shared" si="32"/>
        <v>0</v>
      </c>
      <c r="I613" s="94">
        <f t="shared" si="33"/>
        <v>0</v>
      </c>
      <c r="J613" s="12">
        <f t="shared" si="34"/>
        <v>31</v>
      </c>
      <c r="K613" s="15"/>
    </row>
    <row r="614" spans="1:11" x14ac:dyDescent="0.2">
      <c r="A614" s="9"/>
      <c r="B614" s="40"/>
      <c r="C614" s="9"/>
      <c r="D614" s="9"/>
      <c r="E614" s="95"/>
      <c r="F614" s="95"/>
      <c r="G614" s="95">
        <f t="shared" si="32"/>
        <v>0</v>
      </c>
      <c r="I614" s="94">
        <f t="shared" si="33"/>
        <v>0</v>
      </c>
      <c r="J614" s="12">
        <f t="shared" si="34"/>
        <v>31</v>
      </c>
      <c r="K614" s="15"/>
    </row>
    <row r="615" spans="1:11" x14ac:dyDescent="0.2">
      <c r="A615" s="9"/>
      <c r="B615" s="40"/>
      <c r="C615" s="7"/>
      <c r="D615" s="7"/>
      <c r="E615" s="95"/>
      <c r="F615" s="95"/>
      <c r="G615" s="95">
        <f t="shared" si="32"/>
        <v>0</v>
      </c>
      <c r="I615" s="94">
        <f t="shared" si="33"/>
        <v>0</v>
      </c>
      <c r="J615" s="12">
        <f t="shared" si="34"/>
        <v>31</v>
      </c>
      <c r="K615" s="15"/>
    </row>
    <row r="616" spans="1:11" x14ac:dyDescent="0.2">
      <c r="A616" s="9"/>
      <c r="B616" s="40"/>
      <c r="C616" s="9"/>
      <c r="D616" s="9"/>
      <c r="E616" s="95"/>
      <c r="F616" s="95"/>
      <c r="G616" s="95">
        <f t="shared" si="32"/>
        <v>0</v>
      </c>
      <c r="I616" s="94">
        <f t="shared" si="33"/>
        <v>0</v>
      </c>
      <c r="J616" s="12">
        <f t="shared" si="34"/>
        <v>31</v>
      </c>
      <c r="K616" s="15"/>
    </row>
    <row r="617" spans="1:11" x14ac:dyDescent="0.2">
      <c r="A617" s="9"/>
      <c r="B617" s="40"/>
      <c r="C617" s="9"/>
      <c r="D617" s="9"/>
      <c r="E617" s="95"/>
      <c r="F617" s="95"/>
      <c r="G617" s="95">
        <f t="shared" si="32"/>
        <v>0</v>
      </c>
      <c r="I617" s="94">
        <f t="shared" si="33"/>
        <v>0</v>
      </c>
      <c r="J617" s="12">
        <f t="shared" si="34"/>
        <v>31</v>
      </c>
      <c r="K617" s="15"/>
    </row>
    <row r="618" spans="1:11" x14ac:dyDescent="0.2">
      <c r="A618" s="9"/>
      <c r="B618" s="40"/>
      <c r="C618" s="9"/>
      <c r="D618" s="9"/>
      <c r="E618" s="95"/>
      <c r="F618" s="95"/>
      <c r="G618" s="95">
        <f t="shared" si="32"/>
        <v>0</v>
      </c>
      <c r="I618" s="94">
        <f t="shared" si="33"/>
        <v>0</v>
      </c>
      <c r="J618" s="12">
        <f t="shared" si="34"/>
        <v>31</v>
      </c>
      <c r="K618" s="15"/>
    </row>
    <row r="619" spans="1:11" x14ac:dyDescent="0.2">
      <c r="A619" s="9"/>
      <c r="B619" s="40"/>
      <c r="C619" s="9"/>
      <c r="D619" s="9"/>
      <c r="E619" s="95"/>
      <c r="F619" s="95"/>
      <c r="G619" s="95">
        <f t="shared" si="32"/>
        <v>0</v>
      </c>
      <c r="I619" s="94">
        <f t="shared" si="33"/>
        <v>0</v>
      </c>
      <c r="J619" s="12">
        <f t="shared" si="34"/>
        <v>31</v>
      </c>
      <c r="K619" s="15"/>
    </row>
    <row r="620" spans="1:11" x14ac:dyDescent="0.2">
      <c r="A620" s="9"/>
      <c r="B620" s="40"/>
      <c r="C620" s="9"/>
      <c r="D620" s="9"/>
      <c r="E620" s="95"/>
      <c r="F620" s="95"/>
      <c r="G620" s="95">
        <f t="shared" si="32"/>
        <v>0</v>
      </c>
      <c r="I620" s="94">
        <f t="shared" si="33"/>
        <v>0</v>
      </c>
      <c r="J620" s="12">
        <f t="shared" si="34"/>
        <v>31</v>
      </c>
      <c r="K620" s="15"/>
    </row>
    <row r="621" spans="1:11" x14ac:dyDescent="0.2">
      <c r="A621" s="9"/>
      <c r="B621" s="40"/>
      <c r="C621" s="9"/>
      <c r="D621" s="9"/>
      <c r="E621" s="95"/>
      <c r="F621" s="95"/>
      <c r="G621" s="95">
        <f t="shared" si="32"/>
        <v>0</v>
      </c>
      <c r="I621" s="94">
        <f t="shared" si="33"/>
        <v>0</v>
      </c>
      <c r="J621" s="12">
        <f t="shared" si="34"/>
        <v>31</v>
      </c>
      <c r="K621" s="15"/>
    </row>
    <row r="622" spans="1:11" x14ac:dyDescent="0.2">
      <c r="A622" s="9"/>
      <c r="B622" s="40"/>
      <c r="C622" s="9"/>
      <c r="D622" s="9"/>
      <c r="E622" s="95"/>
      <c r="F622" s="95"/>
      <c r="G622" s="95">
        <f t="shared" si="32"/>
        <v>0</v>
      </c>
      <c r="I622" s="94">
        <f t="shared" si="33"/>
        <v>0</v>
      </c>
      <c r="J622" s="12">
        <f t="shared" si="34"/>
        <v>31</v>
      </c>
      <c r="K622" s="15"/>
    </row>
    <row r="623" spans="1:11" x14ac:dyDescent="0.2">
      <c r="A623" s="9"/>
      <c r="B623" s="40"/>
      <c r="C623" s="9"/>
      <c r="D623" s="9"/>
      <c r="E623" s="95"/>
      <c r="F623" s="95"/>
      <c r="G623" s="95">
        <f t="shared" si="32"/>
        <v>0</v>
      </c>
      <c r="I623" s="94">
        <f t="shared" si="33"/>
        <v>0</v>
      </c>
      <c r="J623" s="12">
        <f t="shared" si="34"/>
        <v>31</v>
      </c>
      <c r="K623" s="15"/>
    </row>
    <row r="624" spans="1:11" x14ac:dyDescent="0.2">
      <c r="A624" s="9"/>
      <c r="B624" s="40"/>
      <c r="C624" s="9"/>
      <c r="D624" s="9"/>
      <c r="E624" s="95"/>
      <c r="F624" s="95"/>
      <c r="G624" s="95">
        <f t="shared" si="32"/>
        <v>0</v>
      </c>
      <c r="I624" s="94">
        <f t="shared" si="33"/>
        <v>0</v>
      </c>
      <c r="J624" s="12">
        <f t="shared" si="34"/>
        <v>31</v>
      </c>
      <c r="K624" s="15"/>
    </row>
    <row r="625" spans="1:11" x14ac:dyDescent="0.2">
      <c r="A625" s="9"/>
      <c r="B625" s="40"/>
      <c r="C625" s="9"/>
      <c r="D625" s="9"/>
      <c r="E625" s="95"/>
      <c r="F625" s="95"/>
      <c r="G625" s="95">
        <f t="shared" si="32"/>
        <v>0</v>
      </c>
      <c r="I625" s="94">
        <f t="shared" si="33"/>
        <v>0</v>
      </c>
      <c r="J625" s="12">
        <f t="shared" si="34"/>
        <v>31</v>
      </c>
      <c r="K625" s="15"/>
    </row>
    <row r="626" spans="1:11" x14ac:dyDescent="0.2">
      <c r="A626" s="9"/>
      <c r="B626" s="40"/>
      <c r="C626" s="9"/>
      <c r="D626" s="9"/>
      <c r="E626" s="95"/>
      <c r="F626" s="95"/>
      <c r="G626" s="95">
        <f t="shared" si="32"/>
        <v>0</v>
      </c>
      <c r="I626" s="94">
        <f t="shared" si="33"/>
        <v>0</v>
      </c>
      <c r="J626" s="12">
        <f t="shared" si="34"/>
        <v>31</v>
      </c>
      <c r="K626" s="15"/>
    </row>
    <row r="627" spans="1:11" x14ac:dyDescent="0.2">
      <c r="A627" s="9"/>
      <c r="B627" s="40"/>
      <c r="C627" s="9"/>
      <c r="D627" s="9"/>
      <c r="E627" s="95"/>
      <c r="F627" s="95"/>
      <c r="G627" s="95">
        <f t="shared" si="32"/>
        <v>0</v>
      </c>
      <c r="I627" s="94">
        <f t="shared" si="33"/>
        <v>0</v>
      </c>
      <c r="J627" s="12">
        <f t="shared" si="34"/>
        <v>31</v>
      </c>
      <c r="K627" s="15"/>
    </row>
    <row r="628" spans="1:11" x14ac:dyDescent="0.2">
      <c r="A628" s="9"/>
      <c r="B628" s="40"/>
      <c r="C628" s="9"/>
      <c r="D628" s="9"/>
      <c r="E628" s="95"/>
      <c r="F628" s="95"/>
      <c r="G628" s="95">
        <f t="shared" si="32"/>
        <v>0</v>
      </c>
      <c r="I628" s="94">
        <f t="shared" si="33"/>
        <v>0</v>
      </c>
      <c r="J628" s="12">
        <f t="shared" si="34"/>
        <v>31</v>
      </c>
      <c r="K628" s="15"/>
    </row>
    <row r="629" spans="1:11" x14ac:dyDescent="0.2">
      <c r="A629" s="9"/>
      <c r="B629" s="40"/>
      <c r="C629" s="9"/>
      <c r="D629" s="9"/>
      <c r="E629" s="95"/>
      <c r="F629" s="95"/>
      <c r="G629" s="95">
        <f t="shared" si="32"/>
        <v>0</v>
      </c>
      <c r="I629" s="94">
        <f t="shared" si="33"/>
        <v>0</v>
      </c>
      <c r="J629" s="12">
        <f t="shared" si="34"/>
        <v>31</v>
      </c>
      <c r="K629" s="15"/>
    </row>
    <row r="630" spans="1:11" x14ac:dyDescent="0.2">
      <c r="A630" s="9"/>
      <c r="B630" s="40"/>
      <c r="C630" s="9"/>
      <c r="D630" s="9"/>
      <c r="E630" s="95"/>
      <c r="F630" s="95"/>
      <c r="G630" s="95">
        <f t="shared" si="32"/>
        <v>0</v>
      </c>
      <c r="I630" s="94">
        <f t="shared" si="33"/>
        <v>0</v>
      </c>
      <c r="J630" s="12">
        <f t="shared" si="34"/>
        <v>31</v>
      </c>
      <c r="K630" s="15"/>
    </row>
    <row r="631" spans="1:11" x14ac:dyDescent="0.2">
      <c r="A631" s="9"/>
      <c r="B631" s="40"/>
      <c r="C631" s="9"/>
      <c r="D631" s="9"/>
      <c r="E631" s="95"/>
      <c r="F631" s="95"/>
      <c r="G631" s="95">
        <f t="shared" si="32"/>
        <v>0</v>
      </c>
      <c r="I631" s="94">
        <f t="shared" si="33"/>
        <v>0</v>
      </c>
      <c r="J631" s="12">
        <f t="shared" si="34"/>
        <v>31</v>
      </c>
      <c r="K631" s="15"/>
    </row>
    <row r="632" spans="1:11" x14ac:dyDescent="0.2">
      <c r="A632" s="9"/>
      <c r="B632" s="40"/>
      <c r="C632" s="9"/>
      <c r="D632" s="9"/>
      <c r="E632" s="95"/>
      <c r="F632" s="95"/>
      <c r="G632" s="95">
        <f t="shared" si="32"/>
        <v>0</v>
      </c>
      <c r="I632" s="94">
        <f t="shared" si="33"/>
        <v>0</v>
      </c>
      <c r="J632" s="12">
        <f t="shared" si="34"/>
        <v>31</v>
      </c>
      <c r="K632" s="15"/>
    </row>
    <row r="633" spans="1:11" x14ac:dyDescent="0.2">
      <c r="A633" s="9"/>
      <c r="B633" s="40"/>
      <c r="C633" s="9"/>
      <c r="D633" s="9"/>
      <c r="E633" s="95"/>
      <c r="F633" s="95"/>
      <c r="G633" s="95">
        <f t="shared" si="32"/>
        <v>0</v>
      </c>
      <c r="I633" s="94">
        <f t="shared" si="33"/>
        <v>0</v>
      </c>
      <c r="J633" s="12">
        <f t="shared" si="34"/>
        <v>31</v>
      </c>
      <c r="K633" s="15"/>
    </row>
    <row r="634" spans="1:11" x14ac:dyDescent="0.2">
      <c r="A634" s="9"/>
      <c r="B634" s="40"/>
      <c r="C634" s="9"/>
      <c r="D634" s="9"/>
      <c r="E634" s="95"/>
      <c r="F634" s="95"/>
      <c r="G634" s="95">
        <f t="shared" si="32"/>
        <v>0</v>
      </c>
      <c r="I634" s="94">
        <f t="shared" si="33"/>
        <v>0</v>
      </c>
      <c r="J634" s="12"/>
      <c r="K634" s="15"/>
    </row>
    <row r="635" spans="1:11" x14ac:dyDescent="0.2">
      <c r="A635" s="9"/>
      <c r="B635" s="40"/>
      <c r="C635" s="9"/>
      <c r="D635" s="9"/>
      <c r="E635" s="95"/>
      <c r="F635" s="95"/>
      <c r="G635" s="95">
        <f t="shared" si="32"/>
        <v>0</v>
      </c>
      <c r="I635" s="94">
        <f t="shared" si="33"/>
        <v>0</v>
      </c>
      <c r="J635" s="12">
        <v>31</v>
      </c>
      <c r="K635" s="15"/>
    </row>
    <row r="636" spans="1:11" x14ac:dyDescent="0.2">
      <c r="A636" s="9"/>
      <c r="B636" s="40"/>
      <c r="C636" s="9"/>
      <c r="D636" s="9"/>
      <c r="E636" s="95"/>
      <c r="F636" s="95"/>
      <c r="G636" s="95">
        <f t="shared" si="32"/>
        <v>0</v>
      </c>
      <c r="I636" s="94">
        <f t="shared" si="33"/>
        <v>0</v>
      </c>
      <c r="J636" s="12">
        <v>31</v>
      </c>
      <c r="K636" s="15"/>
    </row>
    <row r="637" spans="1:11" x14ac:dyDescent="0.2">
      <c r="A637" s="9"/>
      <c r="B637" s="40"/>
      <c r="C637" s="9"/>
      <c r="D637" s="9"/>
      <c r="E637" s="95"/>
      <c r="F637" s="95"/>
      <c r="G637" s="95">
        <f t="shared" ref="G637:G700" si="35">G638+F637-E637</f>
        <v>0</v>
      </c>
      <c r="I637" s="94">
        <f t="shared" ref="I637:I700" si="36">-E637+F637</f>
        <v>0</v>
      </c>
      <c r="J637" s="12">
        <v>31</v>
      </c>
      <c r="K637" s="15"/>
    </row>
    <row r="638" spans="1:11" x14ac:dyDescent="0.2">
      <c r="A638" s="9"/>
      <c r="B638" s="40"/>
      <c r="C638" s="9"/>
      <c r="D638" s="9"/>
      <c r="E638" s="95"/>
      <c r="F638" s="95"/>
      <c r="G638" s="95">
        <f t="shared" si="35"/>
        <v>0</v>
      </c>
      <c r="I638" s="94">
        <f t="shared" si="36"/>
        <v>0</v>
      </c>
      <c r="J638" s="12">
        <v>31</v>
      </c>
      <c r="K638" s="15"/>
    </row>
    <row r="639" spans="1:11" x14ac:dyDescent="0.2">
      <c r="A639" s="9"/>
      <c r="B639" s="40"/>
      <c r="C639" s="9"/>
      <c r="D639" s="9"/>
      <c r="E639" s="95"/>
      <c r="F639" s="95"/>
      <c r="G639" s="95">
        <f t="shared" si="35"/>
        <v>0</v>
      </c>
      <c r="I639" s="94">
        <f t="shared" si="36"/>
        <v>0</v>
      </c>
      <c r="J639" s="12">
        <v>31</v>
      </c>
      <c r="K639" s="15"/>
    </row>
    <row r="640" spans="1:11" x14ac:dyDescent="0.2">
      <c r="A640" s="9"/>
      <c r="B640" s="40"/>
      <c r="C640" s="9"/>
      <c r="D640" s="9"/>
      <c r="E640" s="95"/>
      <c r="F640" s="95"/>
      <c r="G640" s="95">
        <f t="shared" si="35"/>
        <v>0</v>
      </c>
      <c r="I640" s="94">
        <f t="shared" si="36"/>
        <v>0</v>
      </c>
      <c r="J640" s="12">
        <v>31</v>
      </c>
      <c r="K640" s="15"/>
    </row>
    <row r="641" spans="1:11" x14ac:dyDescent="0.2">
      <c r="A641" s="9"/>
      <c r="B641" s="40"/>
      <c r="C641" s="9"/>
      <c r="D641" s="9"/>
      <c r="E641" s="95"/>
      <c r="F641" s="95"/>
      <c r="G641" s="95">
        <f t="shared" si="35"/>
        <v>0</v>
      </c>
      <c r="I641" s="94">
        <f t="shared" si="36"/>
        <v>0</v>
      </c>
      <c r="J641" s="12">
        <v>31</v>
      </c>
      <c r="K641" s="15"/>
    </row>
    <row r="642" spans="1:11" x14ac:dyDescent="0.2">
      <c r="A642" s="9"/>
      <c r="B642" s="40"/>
      <c r="C642" s="9"/>
      <c r="D642" s="9"/>
      <c r="E642" s="95"/>
      <c r="F642" s="95"/>
      <c r="G642" s="95">
        <f t="shared" si="35"/>
        <v>0</v>
      </c>
      <c r="I642" s="94">
        <f t="shared" si="36"/>
        <v>0</v>
      </c>
      <c r="J642" s="12">
        <v>31</v>
      </c>
      <c r="K642" s="15"/>
    </row>
    <row r="643" spans="1:11" x14ac:dyDescent="0.2">
      <c r="A643" s="9"/>
      <c r="B643" s="40"/>
      <c r="C643" s="9"/>
      <c r="D643" s="9"/>
      <c r="E643" s="95"/>
      <c r="F643" s="95"/>
      <c r="G643" s="95">
        <f t="shared" si="35"/>
        <v>0</v>
      </c>
      <c r="I643" s="94">
        <f t="shared" si="36"/>
        <v>0</v>
      </c>
      <c r="J643" s="12">
        <v>31</v>
      </c>
      <c r="K643" s="15"/>
    </row>
    <row r="644" spans="1:11" x14ac:dyDescent="0.2">
      <c r="A644" s="9"/>
      <c r="B644" s="40"/>
      <c r="C644" s="9"/>
      <c r="D644" s="9"/>
      <c r="E644" s="95"/>
      <c r="F644" s="95"/>
      <c r="G644" s="95">
        <f t="shared" si="35"/>
        <v>0</v>
      </c>
      <c r="I644" s="94">
        <f t="shared" si="36"/>
        <v>0</v>
      </c>
      <c r="J644" s="12">
        <v>31</v>
      </c>
      <c r="K644" s="15"/>
    </row>
    <row r="645" spans="1:11" x14ac:dyDescent="0.2">
      <c r="A645" s="9"/>
      <c r="B645" s="40"/>
      <c r="C645" s="9"/>
      <c r="D645" s="9"/>
      <c r="E645" s="95"/>
      <c r="F645" s="95"/>
      <c r="G645" s="95">
        <f t="shared" si="35"/>
        <v>0</v>
      </c>
      <c r="I645" s="94">
        <f t="shared" si="36"/>
        <v>0</v>
      </c>
      <c r="J645" s="12">
        <v>31</v>
      </c>
      <c r="K645" s="15"/>
    </row>
    <row r="646" spans="1:11" x14ac:dyDescent="0.2">
      <c r="A646" s="9"/>
      <c r="B646" s="40"/>
      <c r="C646" s="9"/>
      <c r="D646" s="9"/>
      <c r="E646" s="95"/>
      <c r="F646" s="95"/>
      <c r="G646" s="95">
        <f t="shared" si="35"/>
        <v>0</v>
      </c>
      <c r="I646" s="94">
        <f t="shared" si="36"/>
        <v>0</v>
      </c>
      <c r="J646" s="12">
        <v>45260</v>
      </c>
      <c r="K646" s="15"/>
    </row>
    <row r="647" spans="1:11" x14ac:dyDescent="0.2">
      <c r="A647" s="9"/>
      <c r="B647" s="40"/>
      <c r="C647" s="9"/>
      <c r="D647" s="9"/>
      <c r="E647" s="95"/>
      <c r="F647" s="95"/>
      <c r="G647" s="95">
        <f t="shared" si="35"/>
        <v>0</v>
      </c>
      <c r="I647" s="94">
        <f t="shared" si="36"/>
        <v>0</v>
      </c>
      <c r="J647" s="12">
        <v>45260</v>
      </c>
      <c r="K647" s="15"/>
    </row>
    <row r="648" spans="1:11" x14ac:dyDescent="0.2">
      <c r="A648" s="9"/>
      <c r="B648" s="40"/>
      <c r="C648" s="7"/>
      <c r="D648" s="7"/>
      <c r="E648" s="95"/>
      <c r="F648" s="95"/>
      <c r="G648" s="95">
        <f t="shared" si="35"/>
        <v>0</v>
      </c>
      <c r="I648" s="94">
        <f t="shared" si="36"/>
        <v>0</v>
      </c>
      <c r="J648" s="12">
        <v>45260</v>
      </c>
      <c r="K648" s="15"/>
    </row>
    <row r="649" spans="1:11" x14ac:dyDescent="0.2">
      <c r="A649" s="9"/>
      <c r="B649" s="40"/>
      <c r="C649" s="9"/>
      <c r="D649" s="9"/>
      <c r="E649" s="95"/>
      <c r="F649" s="95"/>
      <c r="G649" s="95">
        <f t="shared" si="35"/>
        <v>0</v>
      </c>
      <c r="I649" s="94">
        <f t="shared" si="36"/>
        <v>0</v>
      </c>
      <c r="J649" s="12">
        <v>45260</v>
      </c>
      <c r="K649" s="15"/>
    </row>
    <row r="650" spans="1:11" x14ac:dyDescent="0.2">
      <c r="A650" s="9"/>
      <c r="B650" s="40"/>
      <c r="C650" s="9"/>
      <c r="D650" s="9"/>
      <c r="E650" s="95"/>
      <c r="F650" s="95"/>
      <c r="G650" s="95">
        <f t="shared" si="35"/>
        <v>0</v>
      </c>
      <c r="I650" s="94">
        <f t="shared" si="36"/>
        <v>0</v>
      </c>
      <c r="J650" s="12">
        <v>45260</v>
      </c>
      <c r="K650" s="15"/>
    </row>
    <row r="651" spans="1:11" x14ac:dyDescent="0.2">
      <c r="A651" s="9"/>
      <c r="B651" s="40"/>
      <c r="C651" s="9"/>
      <c r="D651" s="9"/>
      <c r="E651" s="95"/>
      <c r="F651" s="95"/>
      <c r="G651" s="95">
        <f t="shared" si="35"/>
        <v>0</v>
      </c>
      <c r="I651" s="94">
        <f t="shared" si="36"/>
        <v>0</v>
      </c>
      <c r="J651" s="12">
        <v>45260</v>
      </c>
      <c r="K651" s="15"/>
    </row>
    <row r="652" spans="1:11" x14ac:dyDescent="0.2">
      <c r="A652" s="9"/>
      <c r="B652" s="40"/>
      <c r="C652" s="9"/>
      <c r="D652" s="9"/>
      <c r="E652" s="95"/>
      <c r="F652" s="95"/>
      <c r="G652" s="95">
        <f t="shared" si="35"/>
        <v>0</v>
      </c>
      <c r="I652" s="94">
        <f t="shared" si="36"/>
        <v>0</v>
      </c>
      <c r="J652" s="12">
        <v>45260</v>
      </c>
      <c r="K652" s="15"/>
    </row>
    <row r="653" spans="1:11" x14ac:dyDescent="0.2">
      <c r="A653" s="9"/>
      <c r="B653" s="40"/>
      <c r="C653" s="9"/>
      <c r="D653" s="9"/>
      <c r="E653" s="95"/>
      <c r="F653" s="95"/>
      <c r="G653" s="95">
        <f t="shared" si="35"/>
        <v>0</v>
      </c>
      <c r="I653" s="94">
        <f t="shared" si="36"/>
        <v>0</v>
      </c>
      <c r="J653" s="12">
        <v>45260</v>
      </c>
      <c r="K653" s="15"/>
    </row>
    <row r="654" spans="1:11" x14ac:dyDescent="0.2">
      <c r="A654" s="9"/>
      <c r="B654" s="40"/>
      <c r="C654" s="9"/>
      <c r="D654" s="9"/>
      <c r="E654" s="95"/>
      <c r="F654" s="95"/>
      <c r="G654" s="95">
        <f t="shared" si="35"/>
        <v>0</v>
      </c>
      <c r="I654" s="94">
        <f t="shared" si="36"/>
        <v>0</v>
      </c>
      <c r="J654" s="12">
        <v>45260</v>
      </c>
      <c r="K654" s="15"/>
    </row>
    <row r="655" spans="1:11" x14ac:dyDescent="0.2">
      <c r="A655" s="9"/>
      <c r="B655" s="40"/>
      <c r="C655" s="9"/>
      <c r="D655" s="9"/>
      <c r="E655" s="95"/>
      <c r="F655" s="95"/>
      <c r="G655" s="95">
        <f t="shared" si="35"/>
        <v>0</v>
      </c>
      <c r="I655" s="94">
        <f t="shared" si="36"/>
        <v>0</v>
      </c>
      <c r="J655" s="12">
        <v>45260</v>
      </c>
      <c r="K655" s="15"/>
    </row>
    <row r="656" spans="1:11" x14ac:dyDescent="0.2">
      <c r="A656" s="9"/>
      <c r="B656" s="40"/>
      <c r="C656" s="9"/>
      <c r="D656" s="9"/>
      <c r="E656" s="95"/>
      <c r="F656" s="95"/>
      <c r="G656" s="95">
        <f t="shared" si="35"/>
        <v>0</v>
      </c>
      <c r="I656" s="94">
        <f t="shared" si="36"/>
        <v>0</v>
      </c>
      <c r="J656" s="12">
        <v>45260</v>
      </c>
      <c r="K656" s="15"/>
    </row>
    <row r="657" spans="1:11" x14ac:dyDescent="0.2">
      <c r="A657" s="9"/>
      <c r="B657" s="40"/>
      <c r="C657" s="9"/>
      <c r="D657" s="9"/>
      <c r="E657" s="95"/>
      <c r="F657" s="95"/>
      <c r="G657" s="95">
        <f t="shared" si="35"/>
        <v>0</v>
      </c>
      <c r="I657" s="94">
        <f t="shared" si="36"/>
        <v>0</v>
      </c>
      <c r="J657" s="12">
        <v>45260</v>
      </c>
      <c r="K657" s="15"/>
    </row>
    <row r="658" spans="1:11" x14ac:dyDescent="0.2">
      <c r="A658" s="9"/>
      <c r="B658" s="40"/>
      <c r="C658" s="9"/>
      <c r="D658" s="9"/>
      <c r="E658" s="95"/>
      <c r="F658" s="95"/>
      <c r="G658" s="95">
        <f t="shared" si="35"/>
        <v>0</v>
      </c>
      <c r="I658" s="94">
        <f t="shared" si="36"/>
        <v>0</v>
      </c>
      <c r="J658" s="12">
        <v>45260</v>
      </c>
      <c r="K658" s="15"/>
    </row>
    <row r="659" spans="1:11" x14ac:dyDescent="0.2">
      <c r="A659" s="9"/>
      <c r="B659" s="40"/>
      <c r="C659" s="9"/>
      <c r="D659" s="9"/>
      <c r="E659" s="95"/>
      <c r="F659" s="95"/>
      <c r="G659" s="95">
        <f t="shared" si="35"/>
        <v>0</v>
      </c>
      <c r="I659" s="94">
        <f t="shared" si="36"/>
        <v>0</v>
      </c>
      <c r="J659" s="12">
        <v>45260</v>
      </c>
      <c r="K659" s="15"/>
    </row>
    <row r="660" spans="1:11" x14ac:dyDescent="0.2">
      <c r="A660" s="9"/>
      <c r="B660" s="40"/>
      <c r="C660" s="9"/>
      <c r="D660" s="9"/>
      <c r="E660" s="95"/>
      <c r="F660" s="95"/>
      <c r="G660" s="95">
        <f t="shared" si="35"/>
        <v>0</v>
      </c>
      <c r="I660" s="94">
        <f t="shared" si="36"/>
        <v>0</v>
      </c>
      <c r="J660" s="12">
        <v>45260</v>
      </c>
      <c r="K660" s="15"/>
    </row>
    <row r="661" spans="1:11" x14ac:dyDescent="0.2">
      <c r="A661" s="9"/>
      <c r="B661" s="40"/>
      <c r="C661" s="9"/>
      <c r="D661" s="9"/>
      <c r="E661" s="95"/>
      <c r="F661" s="95"/>
      <c r="G661" s="95">
        <f t="shared" si="35"/>
        <v>0</v>
      </c>
      <c r="I661" s="94">
        <f t="shared" si="36"/>
        <v>0</v>
      </c>
      <c r="J661" s="12">
        <v>45260</v>
      </c>
      <c r="K661" s="15"/>
    </row>
    <row r="662" spans="1:11" x14ac:dyDescent="0.2">
      <c r="A662" s="9"/>
      <c r="B662" s="40"/>
      <c r="C662" s="9"/>
      <c r="D662" s="9"/>
      <c r="E662" s="95"/>
      <c r="F662" s="95"/>
      <c r="G662" s="95">
        <f t="shared" si="35"/>
        <v>0</v>
      </c>
      <c r="I662" s="94">
        <f t="shared" si="36"/>
        <v>0</v>
      </c>
      <c r="J662" s="12">
        <v>45260</v>
      </c>
      <c r="K662" s="15"/>
    </row>
    <row r="663" spans="1:11" x14ac:dyDescent="0.2">
      <c r="A663" s="9"/>
      <c r="B663" s="40"/>
      <c r="C663" s="9"/>
      <c r="D663" s="9"/>
      <c r="E663" s="95"/>
      <c r="F663" s="95"/>
      <c r="G663" s="95">
        <f t="shared" si="35"/>
        <v>0</v>
      </c>
      <c r="I663" s="94">
        <f t="shared" si="36"/>
        <v>0</v>
      </c>
      <c r="J663" s="12">
        <v>45260</v>
      </c>
      <c r="K663" s="15"/>
    </row>
    <row r="664" spans="1:11" x14ac:dyDescent="0.2">
      <c r="A664" s="9"/>
      <c r="B664" s="40"/>
      <c r="C664" s="9"/>
      <c r="D664" s="9"/>
      <c r="E664" s="95"/>
      <c r="F664" s="95"/>
      <c r="G664" s="95">
        <f t="shared" si="35"/>
        <v>0</v>
      </c>
      <c r="I664" s="94">
        <f t="shared" si="36"/>
        <v>0</v>
      </c>
      <c r="J664" s="12">
        <v>45260</v>
      </c>
      <c r="K664" s="15"/>
    </row>
    <row r="665" spans="1:11" x14ac:dyDescent="0.2">
      <c r="A665" s="9"/>
      <c r="B665" s="40"/>
      <c r="C665" s="9"/>
      <c r="D665" s="9"/>
      <c r="E665" s="95"/>
      <c r="F665" s="95"/>
      <c r="G665" s="95">
        <f t="shared" si="35"/>
        <v>0</v>
      </c>
      <c r="I665" s="94">
        <f t="shared" si="36"/>
        <v>0</v>
      </c>
      <c r="J665" s="12">
        <v>45260</v>
      </c>
      <c r="K665" s="15"/>
    </row>
    <row r="666" spans="1:11" x14ac:dyDescent="0.2">
      <c r="A666" s="9"/>
      <c r="B666" s="40"/>
      <c r="C666" s="9"/>
      <c r="D666" s="9"/>
      <c r="E666" s="95"/>
      <c r="F666" s="95"/>
      <c r="G666" s="95">
        <f t="shared" si="35"/>
        <v>0</v>
      </c>
      <c r="I666" s="94">
        <f t="shared" si="36"/>
        <v>0</v>
      </c>
      <c r="J666" s="12">
        <v>45260</v>
      </c>
      <c r="K666" s="15"/>
    </row>
    <row r="667" spans="1:11" x14ac:dyDescent="0.2">
      <c r="A667" s="9"/>
      <c r="B667" s="40"/>
      <c r="C667" s="9"/>
      <c r="D667" s="9"/>
      <c r="E667" s="95"/>
      <c r="F667" s="95"/>
      <c r="G667" s="95">
        <f t="shared" si="35"/>
        <v>0</v>
      </c>
      <c r="I667" s="94">
        <f t="shared" si="36"/>
        <v>0</v>
      </c>
      <c r="J667" s="12">
        <v>45260</v>
      </c>
      <c r="K667" s="15"/>
    </row>
    <row r="668" spans="1:11" x14ac:dyDescent="0.2">
      <c r="A668" s="9"/>
      <c r="B668" s="40"/>
      <c r="C668" s="9"/>
      <c r="D668" s="9"/>
      <c r="E668" s="95"/>
      <c r="F668" s="95"/>
      <c r="G668" s="95">
        <f t="shared" si="35"/>
        <v>0</v>
      </c>
      <c r="I668" s="94">
        <f t="shared" si="36"/>
        <v>0</v>
      </c>
      <c r="J668" s="12">
        <v>45260</v>
      </c>
      <c r="K668" s="15"/>
    </row>
    <row r="669" spans="1:11" x14ac:dyDescent="0.2">
      <c r="A669" s="9"/>
      <c r="B669" s="40"/>
      <c r="C669" s="9"/>
      <c r="D669" s="9"/>
      <c r="E669" s="95"/>
      <c r="F669" s="95"/>
      <c r="G669" s="95">
        <f t="shared" si="35"/>
        <v>0</v>
      </c>
      <c r="I669" s="94">
        <f t="shared" si="36"/>
        <v>0</v>
      </c>
      <c r="J669" s="12">
        <v>45260</v>
      </c>
      <c r="K669" s="15"/>
    </row>
    <row r="670" spans="1:11" x14ac:dyDescent="0.2">
      <c r="A670" s="9"/>
      <c r="B670" s="40"/>
      <c r="C670" s="9"/>
      <c r="D670" s="9"/>
      <c r="E670" s="95"/>
      <c r="F670" s="95"/>
      <c r="G670" s="95">
        <f t="shared" si="35"/>
        <v>0</v>
      </c>
      <c r="I670" s="94">
        <f t="shared" si="36"/>
        <v>0</v>
      </c>
      <c r="J670" s="12">
        <v>45260</v>
      </c>
      <c r="K670" s="15"/>
    </row>
    <row r="671" spans="1:11" x14ac:dyDescent="0.2">
      <c r="A671" s="9"/>
      <c r="B671" s="40"/>
      <c r="C671" s="9"/>
      <c r="D671" s="9"/>
      <c r="E671" s="95"/>
      <c r="F671" s="95"/>
      <c r="G671" s="95">
        <f t="shared" si="35"/>
        <v>0</v>
      </c>
      <c r="I671" s="94">
        <f t="shared" si="36"/>
        <v>0</v>
      </c>
      <c r="J671" s="12">
        <v>45260</v>
      </c>
      <c r="K671" s="15"/>
    </row>
    <row r="672" spans="1:11" x14ac:dyDescent="0.2">
      <c r="A672" s="9"/>
      <c r="B672" s="40"/>
      <c r="C672" s="9"/>
      <c r="D672" s="9"/>
      <c r="E672" s="95"/>
      <c r="F672" s="95"/>
      <c r="G672" s="95">
        <f t="shared" si="35"/>
        <v>0</v>
      </c>
      <c r="I672" s="94">
        <f t="shared" si="36"/>
        <v>0</v>
      </c>
      <c r="J672" s="12">
        <v>45260</v>
      </c>
      <c r="K672" s="15"/>
    </row>
    <row r="673" spans="1:11" x14ac:dyDescent="0.2">
      <c r="A673" s="9"/>
      <c r="B673" s="40"/>
      <c r="C673" s="9"/>
      <c r="D673" s="9"/>
      <c r="E673" s="95"/>
      <c r="F673" s="95"/>
      <c r="G673" s="95">
        <f t="shared" si="35"/>
        <v>0</v>
      </c>
      <c r="I673" s="94">
        <f t="shared" si="36"/>
        <v>0</v>
      </c>
      <c r="J673" s="12">
        <v>45260</v>
      </c>
      <c r="K673" s="15"/>
    </row>
    <row r="674" spans="1:11" x14ac:dyDescent="0.2">
      <c r="A674" s="9"/>
      <c r="B674" s="40"/>
      <c r="C674" s="9"/>
      <c r="D674" s="9"/>
      <c r="E674" s="95"/>
      <c r="F674" s="95"/>
      <c r="G674" s="95">
        <f t="shared" si="35"/>
        <v>0</v>
      </c>
      <c r="I674" s="94">
        <f t="shared" si="36"/>
        <v>0</v>
      </c>
      <c r="J674" s="12">
        <v>45260</v>
      </c>
      <c r="K674" s="15"/>
    </row>
    <row r="675" spans="1:11" x14ac:dyDescent="0.2">
      <c r="A675" s="9"/>
      <c r="B675" s="40"/>
      <c r="C675" s="9"/>
      <c r="D675" s="9"/>
      <c r="E675" s="95"/>
      <c r="F675" s="95"/>
      <c r="G675" s="95">
        <f t="shared" si="35"/>
        <v>0</v>
      </c>
      <c r="I675" s="94">
        <f t="shared" si="36"/>
        <v>0</v>
      </c>
      <c r="J675" s="12">
        <v>45260</v>
      </c>
      <c r="K675" s="15"/>
    </row>
    <row r="676" spans="1:11" x14ac:dyDescent="0.2">
      <c r="A676" s="9"/>
      <c r="B676" s="40"/>
      <c r="C676" s="9"/>
      <c r="D676" s="9"/>
      <c r="E676" s="95"/>
      <c r="F676" s="95"/>
      <c r="G676" s="95">
        <f t="shared" si="35"/>
        <v>0</v>
      </c>
      <c r="H676" s="106"/>
      <c r="I676" s="94">
        <f t="shared" si="36"/>
        <v>0</v>
      </c>
      <c r="J676" s="12">
        <v>45260</v>
      </c>
      <c r="K676" s="15"/>
    </row>
    <row r="677" spans="1:11" x14ac:dyDescent="0.2">
      <c r="A677" s="9"/>
      <c r="B677" s="40"/>
      <c r="C677" s="9"/>
      <c r="D677" s="9"/>
      <c r="E677" s="95"/>
      <c r="F677" s="95"/>
      <c r="G677" s="95">
        <f t="shared" si="35"/>
        <v>0</v>
      </c>
      <c r="H677" s="106"/>
      <c r="I677" s="94">
        <f t="shared" si="36"/>
        <v>0</v>
      </c>
      <c r="J677" s="12">
        <v>45260</v>
      </c>
      <c r="K677" s="15"/>
    </row>
    <row r="678" spans="1:11" x14ac:dyDescent="0.2">
      <c r="A678" s="9"/>
      <c r="B678" s="40"/>
      <c r="C678" s="9"/>
      <c r="D678" s="9"/>
      <c r="E678" s="95"/>
      <c r="F678" s="95"/>
      <c r="G678" s="95">
        <f t="shared" si="35"/>
        <v>0</v>
      </c>
      <c r="H678" s="106"/>
      <c r="I678" s="94">
        <f t="shared" si="36"/>
        <v>0</v>
      </c>
      <c r="J678" s="12">
        <v>45260</v>
      </c>
      <c r="K678" s="15"/>
    </row>
    <row r="679" spans="1:11" x14ac:dyDescent="0.2">
      <c r="A679" s="9"/>
      <c r="B679" s="40"/>
      <c r="C679" s="9"/>
      <c r="D679" s="9"/>
      <c r="E679" s="95"/>
      <c r="F679" s="95"/>
      <c r="G679" s="95">
        <f t="shared" si="35"/>
        <v>0</v>
      </c>
      <c r="H679" s="106"/>
      <c r="I679" s="94">
        <f t="shared" si="36"/>
        <v>0</v>
      </c>
      <c r="J679" s="12">
        <v>45260</v>
      </c>
      <c r="K679" s="15"/>
    </row>
    <row r="680" spans="1:11" x14ac:dyDescent="0.2">
      <c r="A680" s="9"/>
      <c r="B680" s="40"/>
      <c r="C680" s="9"/>
      <c r="D680" s="9"/>
      <c r="E680" s="95"/>
      <c r="F680" s="95"/>
      <c r="G680" s="95">
        <f t="shared" si="35"/>
        <v>0</v>
      </c>
      <c r="H680" s="106"/>
      <c r="I680" s="94">
        <f t="shared" si="36"/>
        <v>0</v>
      </c>
      <c r="J680" s="12">
        <v>45260</v>
      </c>
      <c r="K680" s="15"/>
    </row>
    <row r="681" spans="1:11" x14ac:dyDescent="0.2">
      <c r="A681" s="9"/>
      <c r="B681" s="40"/>
      <c r="C681" s="9"/>
      <c r="D681" s="9"/>
      <c r="E681" s="95"/>
      <c r="F681" s="95"/>
      <c r="G681" s="95">
        <f t="shared" si="35"/>
        <v>0</v>
      </c>
      <c r="H681" s="106"/>
      <c r="I681" s="94">
        <f t="shared" si="36"/>
        <v>0</v>
      </c>
      <c r="J681" s="12">
        <v>45260</v>
      </c>
      <c r="K681" s="15"/>
    </row>
    <row r="682" spans="1:11" x14ac:dyDescent="0.2">
      <c r="A682" s="9"/>
      <c r="B682" s="40"/>
      <c r="C682" s="9"/>
      <c r="D682" s="9"/>
      <c r="E682" s="95"/>
      <c r="F682" s="95"/>
      <c r="G682" s="95">
        <f t="shared" si="35"/>
        <v>0</v>
      </c>
      <c r="H682" s="106"/>
      <c r="I682" s="94">
        <f t="shared" si="36"/>
        <v>0</v>
      </c>
      <c r="J682" s="12">
        <v>45260</v>
      </c>
      <c r="K682" s="15"/>
    </row>
    <row r="683" spans="1:11" x14ac:dyDescent="0.2">
      <c r="A683" s="9"/>
      <c r="B683" s="40"/>
      <c r="C683" s="9"/>
      <c r="D683" s="9"/>
      <c r="E683" s="95"/>
      <c r="F683" s="95"/>
      <c r="G683" s="95">
        <f t="shared" si="35"/>
        <v>0</v>
      </c>
      <c r="H683" s="106"/>
      <c r="I683" s="94">
        <f t="shared" si="36"/>
        <v>0</v>
      </c>
      <c r="J683" s="12"/>
      <c r="K683" s="15"/>
    </row>
    <row r="684" spans="1:11" x14ac:dyDescent="0.2">
      <c r="A684" s="9"/>
      <c r="B684" s="40"/>
      <c r="C684" s="9"/>
      <c r="D684" s="9"/>
      <c r="E684" s="95"/>
      <c r="F684" s="95"/>
      <c r="G684" s="95">
        <f t="shared" si="35"/>
        <v>0</v>
      </c>
      <c r="H684" s="106"/>
      <c r="I684" s="94">
        <f t="shared" si="36"/>
        <v>0</v>
      </c>
      <c r="J684" s="12">
        <v>45351</v>
      </c>
      <c r="K684" s="15"/>
    </row>
    <row r="685" spans="1:11" x14ac:dyDescent="0.2">
      <c r="A685" s="9"/>
      <c r="B685" s="40"/>
      <c r="C685" s="9"/>
      <c r="D685" s="9"/>
      <c r="E685" s="95"/>
      <c r="F685" s="95"/>
      <c r="G685" s="95">
        <f t="shared" si="35"/>
        <v>0</v>
      </c>
      <c r="H685" s="106"/>
      <c r="I685" s="94">
        <f t="shared" si="36"/>
        <v>0</v>
      </c>
      <c r="J685" s="12">
        <v>45351</v>
      </c>
      <c r="K685" s="15"/>
    </row>
    <row r="686" spans="1:11" x14ac:dyDescent="0.2">
      <c r="A686" s="9"/>
      <c r="B686" s="40"/>
      <c r="C686" s="9"/>
      <c r="D686" s="9"/>
      <c r="E686" s="95"/>
      <c r="F686" s="95"/>
      <c r="G686" s="95">
        <f t="shared" si="35"/>
        <v>0</v>
      </c>
      <c r="H686" s="106"/>
      <c r="I686" s="94">
        <f t="shared" si="36"/>
        <v>0</v>
      </c>
      <c r="J686" s="12">
        <v>45351</v>
      </c>
      <c r="K686" s="15"/>
    </row>
    <row r="687" spans="1:11" x14ac:dyDescent="0.2">
      <c r="A687" s="9"/>
      <c r="B687" s="40"/>
      <c r="C687" s="9"/>
      <c r="D687" s="9"/>
      <c r="E687" s="95"/>
      <c r="F687" s="95"/>
      <c r="G687" s="95">
        <f t="shared" si="35"/>
        <v>0</v>
      </c>
      <c r="H687" s="106"/>
      <c r="I687" s="94">
        <f t="shared" si="36"/>
        <v>0</v>
      </c>
      <c r="J687" s="12">
        <v>45291</v>
      </c>
      <c r="K687" s="15"/>
    </row>
    <row r="688" spans="1:11" x14ac:dyDescent="0.2">
      <c r="A688" s="9"/>
      <c r="B688" s="40"/>
      <c r="C688" s="9"/>
      <c r="D688" s="9"/>
      <c r="E688" s="95"/>
      <c r="F688" s="95"/>
      <c r="G688" s="95">
        <f t="shared" si="35"/>
        <v>0</v>
      </c>
      <c r="H688" s="106"/>
      <c r="I688" s="94">
        <f t="shared" si="36"/>
        <v>0</v>
      </c>
      <c r="J688" s="12">
        <v>45291</v>
      </c>
      <c r="K688" s="15"/>
    </row>
    <row r="689" spans="1:11" x14ac:dyDescent="0.2">
      <c r="A689" s="9"/>
      <c r="B689" s="40"/>
      <c r="C689" s="9"/>
      <c r="D689" s="9"/>
      <c r="E689" s="95"/>
      <c r="F689" s="95"/>
      <c r="G689" s="95">
        <f t="shared" si="35"/>
        <v>0</v>
      </c>
      <c r="H689" s="106"/>
      <c r="I689" s="94">
        <f t="shared" si="36"/>
        <v>0</v>
      </c>
      <c r="J689" s="12">
        <v>45260</v>
      </c>
      <c r="K689" s="15"/>
    </row>
    <row r="690" spans="1:11" x14ac:dyDescent="0.2">
      <c r="A690" s="9"/>
      <c r="B690" s="40"/>
      <c r="C690" s="9"/>
      <c r="D690" s="9"/>
      <c r="E690" s="95"/>
      <c r="F690" s="95"/>
      <c r="G690" s="95">
        <f t="shared" si="35"/>
        <v>0</v>
      </c>
      <c r="H690" s="106"/>
      <c r="I690" s="94">
        <f t="shared" si="36"/>
        <v>0</v>
      </c>
      <c r="J690" s="12">
        <v>45260</v>
      </c>
      <c r="K690" s="15"/>
    </row>
    <row r="691" spans="1:11" x14ac:dyDescent="0.2">
      <c r="A691" s="9"/>
      <c r="B691" s="40"/>
      <c r="C691" s="9"/>
      <c r="D691" s="9"/>
      <c r="E691" s="95"/>
      <c r="F691" s="95"/>
      <c r="G691" s="95">
        <f t="shared" si="35"/>
        <v>0</v>
      </c>
      <c r="H691" s="106"/>
      <c r="I691" s="94">
        <f t="shared" si="36"/>
        <v>0</v>
      </c>
      <c r="J691" s="12">
        <v>45260</v>
      </c>
      <c r="K691" s="15"/>
    </row>
    <row r="692" spans="1:11" x14ac:dyDescent="0.2">
      <c r="A692" s="9"/>
      <c r="B692" s="40"/>
      <c r="C692" s="9"/>
      <c r="D692" s="9"/>
      <c r="E692" s="95"/>
      <c r="F692" s="95"/>
      <c r="G692" s="95">
        <f t="shared" si="35"/>
        <v>0</v>
      </c>
      <c r="H692" s="106"/>
      <c r="I692" s="94">
        <f t="shared" si="36"/>
        <v>0</v>
      </c>
      <c r="J692" s="12">
        <v>45260</v>
      </c>
      <c r="K692" s="15"/>
    </row>
    <row r="693" spans="1:11" x14ac:dyDescent="0.2">
      <c r="A693" s="9"/>
      <c r="B693" s="40"/>
      <c r="C693" s="9"/>
      <c r="D693" s="9"/>
      <c r="E693" s="95"/>
      <c r="F693" s="95"/>
      <c r="G693" s="95">
        <f t="shared" si="35"/>
        <v>0</v>
      </c>
      <c r="H693" s="106"/>
      <c r="I693" s="94">
        <f t="shared" si="36"/>
        <v>0</v>
      </c>
      <c r="J693" s="12">
        <v>45260</v>
      </c>
      <c r="K693" s="15"/>
    </row>
    <row r="694" spans="1:11" x14ac:dyDescent="0.2">
      <c r="A694" s="9"/>
      <c r="B694" s="40"/>
      <c r="C694" s="9"/>
      <c r="D694" s="9"/>
      <c r="E694" s="95"/>
      <c r="F694" s="95"/>
      <c r="G694" s="95">
        <f t="shared" si="35"/>
        <v>0</v>
      </c>
      <c r="H694" s="106"/>
      <c r="I694" s="94">
        <f t="shared" si="36"/>
        <v>0</v>
      </c>
      <c r="J694" s="12"/>
      <c r="K694" s="15"/>
    </row>
    <row r="695" spans="1:11" x14ac:dyDescent="0.2">
      <c r="A695" s="9"/>
      <c r="B695" s="40"/>
      <c r="C695" s="17"/>
      <c r="D695" s="17"/>
      <c r="E695" s="95"/>
      <c r="F695" s="95"/>
      <c r="G695" s="95">
        <f t="shared" si="35"/>
        <v>0</v>
      </c>
      <c r="H695" s="106"/>
      <c r="I695" s="94">
        <f t="shared" si="36"/>
        <v>0</v>
      </c>
      <c r="J695" s="12">
        <v>45351</v>
      </c>
      <c r="K695" s="15"/>
    </row>
    <row r="696" spans="1:11" x14ac:dyDescent="0.2">
      <c r="A696" s="9"/>
      <c r="B696" s="40"/>
      <c r="C696" s="9"/>
      <c r="D696" s="9"/>
      <c r="E696" s="95"/>
      <c r="F696" s="95"/>
      <c r="G696" s="95">
        <f t="shared" si="35"/>
        <v>0</v>
      </c>
      <c r="H696" s="106"/>
      <c r="I696" s="94">
        <f t="shared" si="36"/>
        <v>0</v>
      </c>
      <c r="J696" s="12">
        <v>45351</v>
      </c>
      <c r="K696" s="15"/>
    </row>
    <row r="697" spans="1:11" x14ac:dyDescent="0.2">
      <c r="A697" s="9"/>
      <c r="B697" s="40"/>
      <c r="C697" s="9"/>
      <c r="D697" s="9"/>
      <c r="E697" s="95"/>
      <c r="F697" s="95"/>
      <c r="G697" s="95">
        <f t="shared" si="35"/>
        <v>0</v>
      </c>
      <c r="H697" s="106"/>
      <c r="I697" s="94">
        <f t="shared" si="36"/>
        <v>0</v>
      </c>
      <c r="J697" s="12">
        <v>45351</v>
      </c>
      <c r="K697" s="15"/>
    </row>
    <row r="698" spans="1:11" x14ac:dyDescent="0.2">
      <c r="A698" s="9"/>
      <c r="B698" s="40"/>
      <c r="C698" s="9"/>
      <c r="D698" s="9"/>
      <c r="E698" s="95"/>
      <c r="F698" s="95"/>
      <c r="G698" s="95">
        <f t="shared" si="35"/>
        <v>0</v>
      </c>
      <c r="H698" s="106"/>
      <c r="I698" s="94">
        <f t="shared" si="36"/>
        <v>0</v>
      </c>
      <c r="J698" s="12">
        <v>45322</v>
      </c>
      <c r="K698" s="15"/>
    </row>
    <row r="699" spans="1:11" x14ac:dyDescent="0.2">
      <c r="A699" s="9"/>
      <c r="B699" s="40"/>
      <c r="C699" s="9"/>
      <c r="D699" s="9"/>
      <c r="E699" s="95"/>
      <c r="F699" s="95"/>
      <c r="G699" s="95">
        <f t="shared" si="35"/>
        <v>0</v>
      </c>
      <c r="H699" s="106"/>
      <c r="I699" s="94">
        <f t="shared" si="36"/>
        <v>0</v>
      </c>
      <c r="J699" s="12">
        <v>45322</v>
      </c>
      <c r="K699" s="15"/>
    </row>
    <row r="700" spans="1:11" x14ac:dyDescent="0.2">
      <c r="A700" s="9"/>
      <c r="B700" s="40"/>
      <c r="C700" s="17"/>
      <c r="D700" s="17"/>
      <c r="E700" s="95"/>
      <c r="F700" s="95"/>
      <c r="G700" s="95">
        <f t="shared" si="35"/>
        <v>0</v>
      </c>
      <c r="H700" s="106"/>
      <c r="I700" s="94">
        <f t="shared" si="36"/>
        <v>0</v>
      </c>
      <c r="J700" s="12">
        <v>45322</v>
      </c>
      <c r="K700" s="15"/>
    </row>
    <row r="701" spans="1:11" x14ac:dyDescent="0.2">
      <c r="A701" s="9"/>
      <c r="B701" s="40"/>
      <c r="C701" s="9"/>
      <c r="D701" s="9"/>
      <c r="E701" s="95"/>
      <c r="F701" s="95"/>
      <c r="G701" s="95">
        <f t="shared" ref="G701:G705" si="37">G702+F701-E701</f>
        <v>0</v>
      </c>
      <c r="H701" s="106"/>
      <c r="I701" s="94">
        <f t="shared" ref="I701:I705" si="38">-E701+F701</f>
        <v>0</v>
      </c>
      <c r="J701" s="12">
        <v>45291</v>
      </c>
      <c r="K701" s="15"/>
    </row>
    <row r="702" spans="1:11" x14ac:dyDescent="0.2">
      <c r="A702" s="9"/>
      <c r="B702" s="40"/>
      <c r="C702" s="17"/>
      <c r="D702" s="17"/>
      <c r="E702" s="95"/>
      <c r="F702" s="95"/>
      <c r="G702" s="95">
        <f t="shared" si="37"/>
        <v>0</v>
      </c>
      <c r="H702" s="106"/>
      <c r="I702" s="94">
        <f t="shared" si="38"/>
        <v>0</v>
      </c>
      <c r="J702" s="12">
        <v>45291</v>
      </c>
      <c r="K702" s="15"/>
    </row>
    <row r="703" spans="1:11" x14ac:dyDescent="0.2">
      <c r="A703" s="9"/>
      <c r="B703" s="40"/>
      <c r="C703" s="9"/>
      <c r="D703" s="9"/>
      <c r="E703" s="95"/>
      <c r="F703" s="95"/>
      <c r="G703" s="95">
        <f t="shared" si="37"/>
        <v>0</v>
      </c>
      <c r="H703" s="106"/>
      <c r="I703" s="94">
        <f t="shared" si="38"/>
        <v>0</v>
      </c>
      <c r="J703" s="12">
        <v>45260</v>
      </c>
      <c r="K703" s="15"/>
    </row>
    <row r="704" spans="1:11" x14ac:dyDescent="0.2">
      <c r="A704" s="9"/>
      <c r="B704" s="40"/>
      <c r="C704" s="17"/>
      <c r="D704" s="17"/>
      <c r="E704" s="95"/>
      <c r="F704" s="95"/>
      <c r="G704" s="95">
        <f t="shared" si="37"/>
        <v>0</v>
      </c>
      <c r="H704" s="106"/>
      <c r="I704" s="94">
        <f t="shared" si="38"/>
        <v>0</v>
      </c>
      <c r="J704" s="12">
        <v>45260</v>
      </c>
      <c r="K704" s="15"/>
    </row>
    <row r="705" spans="1:11" x14ac:dyDescent="0.2">
      <c r="A705" s="9"/>
      <c r="B705" s="40"/>
      <c r="C705" s="9"/>
      <c r="D705" s="9"/>
      <c r="E705" s="95"/>
      <c r="F705" s="95"/>
      <c r="G705" s="95">
        <f t="shared" si="37"/>
        <v>0</v>
      </c>
      <c r="H705" s="106"/>
      <c r="I705" s="94">
        <f t="shared" si="38"/>
        <v>0</v>
      </c>
      <c r="J705" s="12">
        <v>45260</v>
      </c>
      <c r="K705" s="15" t="s">
        <v>737</v>
      </c>
    </row>
    <row r="706" spans="1:11" x14ac:dyDescent="0.2">
      <c r="A706" s="9"/>
      <c r="B706" s="40"/>
      <c r="C706" s="9"/>
      <c r="D706" s="9"/>
      <c r="E706" s="95"/>
      <c r="F706" s="95"/>
      <c r="G706" s="95"/>
      <c r="I706" s="107"/>
      <c r="J706" s="12"/>
      <c r="K706" s="15"/>
    </row>
    <row r="707" spans="1:11" x14ac:dyDescent="0.2">
      <c r="A707" s="9"/>
      <c r="B707" s="40"/>
      <c r="C707" s="9"/>
      <c r="D707" s="9"/>
      <c r="E707" s="95"/>
      <c r="F707" s="95"/>
      <c r="G707" s="95"/>
      <c r="I707" s="107"/>
      <c r="J707" s="12"/>
      <c r="K707" s="15"/>
    </row>
    <row r="708" spans="1:11" x14ac:dyDescent="0.2">
      <c r="A708" s="9"/>
      <c r="B708" s="40"/>
      <c r="C708" s="9"/>
      <c r="D708" s="9"/>
      <c r="E708" s="95"/>
      <c r="F708" s="95"/>
      <c r="G708" s="95"/>
      <c r="I708" s="107"/>
      <c r="J708" s="12"/>
      <c r="K708" s="15"/>
    </row>
    <row r="709" spans="1:11" x14ac:dyDescent="0.2">
      <c r="A709" s="9"/>
      <c r="B709" s="40"/>
      <c r="C709" s="9"/>
      <c r="D709" s="9"/>
      <c r="E709" s="95"/>
      <c r="F709" s="95"/>
      <c r="G709" s="95"/>
      <c r="I709" s="107"/>
      <c r="J709" s="12"/>
      <c r="K709" s="15"/>
    </row>
    <row r="710" spans="1:11" x14ac:dyDescent="0.2">
      <c r="A710" s="9"/>
      <c r="B710" s="40"/>
      <c r="C710" s="9"/>
      <c r="D710" s="9"/>
      <c r="E710" s="95"/>
      <c r="F710" s="95"/>
      <c r="G710" s="95"/>
      <c r="I710" s="107"/>
      <c r="J710" s="12"/>
      <c r="K710" s="15"/>
    </row>
    <row r="711" spans="1:11" x14ac:dyDescent="0.2">
      <c r="A711" s="9"/>
      <c r="B711" s="40"/>
      <c r="C711" s="9"/>
      <c r="D711" s="9"/>
      <c r="E711" s="95"/>
      <c r="F711" s="95"/>
      <c r="G711" s="95"/>
      <c r="I711" s="107"/>
      <c r="J711" s="12"/>
      <c r="K711" s="15"/>
    </row>
    <row r="712" spans="1:11" x14ac:dyDescent="0.2">
      <c r="A712" s="9"/>
      <c r="B712" s="40"/>
      <c r="C712" s="9"/>
      <c r="D712" s="9"/>
      <c r="E712" s="95"/>
      <c r="F712" s="95"/>
      <c r="G712" s="95"/>
      <c r="I712" s="107"/>
      <c r="J712" s="12"/>
      <c r="K712" s="15"/>
    </row>
    <row r="713" spans="1:11" x14ac:dyDescent="0.2">
      <c r="A713" s="9"/>
      <c r="B713" s="40"/>
      <c r="C713" s="9"/>
      <c r="D713" s="9"/>
      <c r="E713" s="95"/>
      <c r="F713" s="95"/>
      <c r="G713" s="95"/>
      <c r="I713" s="107"/>
      <c r="J713" s="12"/>
      <c r="K713" s="15"/>
    </row>
    <row r="714" spans="1:11" x14ac:dyDescent="0.2">
      <c r="A714" s="9"/>
      <c r="B714" s="40"/>
      <c r="C714" s="9"/>
      <c r="D714" s="9"/>
      <c r="E714" s="95"/>
      <c r="F714" s="95"/>
      <c r="G714" s="95"/>
      <c r="I714" s="107"/>
      <c r="J714" s="12"/>
      <c r="K714" s="15"/>
    </row>
    <row r="715" spans="1:11" x14ac:dyDescent="0.2">
      <c r="A715" s="9"/>
      <c r="B715" s="40"/>
      <c r="C715" s="9"/>
      <c r="D715" s="9"/>
      <c r="E715" s="95"/>
      <c r="F715" s="95"/>
      <c r="G715" s="95"/>
      <c r="I715" s="107"/>
      <c r="J715" s="12"/>
      <c r="K715" s="15"/>
    </row>
    <row r="716" spans="1:11" x14ac:dyDescent="0.2">
      <c r="A716" s="9"/>
      <c r="B716" s="40"/>
      <c r="C716" s="9"/>
      <c r="D716" s="9"/>
      <c r="E716" s="95"/>
      <c r="F716" s="95"/>
      <c r="G716" s="95"/>
      <c r="I716" s="107"/>
      <c r="J716" s="12"/>
      <c r="K716" s="15"/>
    </row>
    <row r="717" spans="1:11" x14ac:dyDescent="0.2">
      <c r="A717" s="9"/>
      <c r="B717" s="40"/>
      <c r="C717" s="9"/>
      <c r="D717" s="9"/>
      <c r="E717" s="95"/>
      <c r="F717" s="95"/>
      <c r="G717" s="95"/>
      <c r="I717" s="107"/>
      <c r="J717" s="12"/>
      <c r="K717" s="15"/>
    </row>
    <row r="718" spans="1:11" x14ac:dyDescent="0.2">
      <c r="A718" s="9"/>
      <c r="B718" s="40"/>
      <c r="C718" s="9"/>
      <c r="D718" s="9"/>
      <c r="E718" s="95"/>
      <c r="F718" s="95"/>
      <c r="G718" s="95"/>
      <c r="I718" s="107"/>
      <c r="J718" s="12"/>
      <c r="K718" s="15"/>
    </row>
    <row r="719" spans="1:11" x14ac:dyDescent="0.2">
      <c r="A719" s="9"/>
      <c r="B719" s="40"/>
      <c r="C719" s="9"/>
      <c r="D719" s="9"/>
      <c r="E719" s="95"/>
      <c r="F719" s="95"/>
      <c r="G719" s="95"/>
      <c r="I719" s="107"/>
      <c r="J719" s="12"/>
      <c r="K719" s="15"/>
    </row>
    <row r="720" spans="1:11" x14ac:dyDescent="0.2">
      <c r="A720" s="9"/>
      <c r="B720" s="40"/>
      <c r="C720" s="9"/>
      <c r="D720" s="9"/>
      <c r="E720" s="95"/>
      <c r="F720" s="95"/>
      <c r="G720" s="95"/>
      <c r="H720" s="106"/>
      <c r="I720" s="107"/>
      <c r="J720" s="12"/>
      <c r="K720" s="15"/>
    </row>
    <row r="721" spans="1:11" x14ac:dyDescent="0.2">
      <c r="A721" s="9"/>
      <c r="B721" s="40"/>
      <c r="C721" s="9"/>
      <c r="D721" s="9"/>
      <c r="E721" s="95"/>
      <c r="F721" s="95"/>
      <c r="G721" s="95"/>
      <c r="I721" s="107"/>
      <c r="J721" s="12"/>
      <c r="K721" s="15"/>
    </row>
    <row r="722" spans="1:11" x14ac:dyDescent="0.2">
      <c r="A722" s="9"/>
      <c r="B722" s="40"/>
      <c r="C722" s="9"/>
      <c r="D722" s="9"/>
      <c r="E722" s="95"/>
      <c r="F722" s="95"/>
      <c r="G722" s="95"/>
      <c r="I722" s="107"/>
      <c r="J722" s="12"/>
      <c r="K722" s="15"/>
    </row>
    <row r="723" spans="1:11" x14ac:dyDescent="0.2">
      <c r="A723" s="9"/>
      <c r="B723" s="40"/>
      <c r="C723" s="9"/>
      <c r="D723" s="9"/>
      <c r="E723" s="108"/>
      <c r="F723" s="108"/>
      <c r="G723" s="108"/>
      <c r="H723" s="106"/>
      <c r="I723" s="107"/>
      <c r="J723" s="12"/>
      <c r="K723" s="15"/>
    </row>
    <row r="724" spans="1:11" x14ac:dyDescent="0.2">
      <c r="A724" s="9"/>
      <c r="B724" s="40"/>
      <c r="C724" s="9"/>
      <c r="D724" s="9"/>
      <c r="E724" s="108"/>
      <c r="F724" s="108"/>
      <c r="G724" s="108"/>
      <c r="H724" s="106"/>
      <c r="I724" s="107"/>
      <c r="J724" s="12"/>
      <c r="K724" s="15"/>
    </row>
    <row r="725" spans="1:11" x14ac:dyDescent="0.2">
      <c r="A725" s="9"/>
      <c r="B725" s="40"/>
      <c r="C725" s="9"/>
      <c r="D725" s="9"/>
      <c r="E725" s="95"/>
      <c r="F725" s="95"/>
      <c r="G725" s="95"/>
      <c r="I725" s="107"/>
      <c r="J725" s="12"/>
      <c r="K725" s="15"/>
    </row>
    <row r="726" spans="1:11" x14ac:dyDescent="0.2">
      <c r="A726" s="9"/>
      <c r="B726" s="40"/>
      <c r="C726" s="9"/>
      <c r="D726" s="9"/>
      <c r="E726" s="95"/>
      <c r="F726" s="95"/>
      <c r="G726" s="95"/>
      <c r="I726" s="107"/>
      <c r="J726" s="12"/>
      <c r="K726" s="15"/>
    </row>
    <row r="727" spans="1:11" x14ac:dyDescent="0.2">
      <c r="A727" s="9"/>
      <c r="B727" s="40"/>
      <c r="C727" s="9"/>
      <c r="D727" s="9"/>
      <c r="E727" s="108"/>
      <c r="F727" s="108"/>
      <c r="G727" s="108"/>
      <c r="H727" s="106"/>
      <c r="I727" s="107"/>
      <c r="J727" s="12"/>
      <c r="K727" s="15"/>
    </row>
    <row r="728" spans="1:11" x14ac:dyDescent="0.2">
      <c r="A728" s="9"/>
      <c r="B728" s="40"/>
      <c r="C728" s="9"/>
      <c r="D728" s="9"/>
      <c r="E728" s="95"/>
      <c r="F728" s="95"/>
      <c r="G728" s="95"/>
      <c r="I728" s="107"/>
      <c r="J728" s="12"/>
      <c r="K728" s="15"/>
    </row>
    <row r="729" spans="1:11" x14ac:dyDescent="0.2">
      <c r="A729" s="9"/>
      <c r="B729" s="40"/>
      <c r="C729" s="9"/>
      <c r="D729" s="9"/>
      <c r="E729" s="95"/>
      <c r="F729" s="95"/>
      <c r="G729" s="95"/>
      <c r="I729" s="107"/>
      <c r="J729" s="12"/>
      <c r="K729" s="15"/>
    </row>
    <row r="730" spans="1:11" x14ac:dyDescent="0.2">
      <c r="A730" s="9"/>
      <c r="B730" s="40"/>
      <c r="C730" s="9"/>
      <c r="D730" s="9"/>
      <c r="E730" s="95"/>
      <c r="F730" s="95"/>
      <c r="G730" s="95"/>
      <c r="I730" s="107"/>
      <c r="J730" s="12"/>
      <c r="K730" s="15"/>
    </row>
    <row r="731" spans="1:11" x14ac:dyDescent="0.2">
      <c r="A731" s="9"/>
      <c r="B731" s="40"/>
      <c r="C731" s="9"/>
      <c r="D731" s="9"/>
      <c r="E731" s="95"/>
      <c r="F731" s="95"/>
      <c r="G731" s="95"/>
      <c r="I731" s="107"/>
      <c r="J731" s="12"/>
      <c r="K731" s="15"/>
    </row>
    <row r="732" spans="1:11" x14ac:dyDescent="0.2">
      <c r="A732" s="9"/>
      <c r="B732" s="40"/>
      <c r="C732" s="9"/>
      <c r="D732" s="9"/>
      <c r="E732" s="95"/>
      <c r="F732" s="95"/>
      <c r="G732" s="95"/>
      <c r="I732" s="107"/>
      <c r="J732" s="12"/>
      <c r="K732" s="15"/>
    </row>
    <row r="733" spans="1:11" x14ac:dyDescent="0.2">
      <c r="A733" s="9"/>
      <c r="B733" s="40"/>
      <c r="C733" s="9"/>
      <c r="D733" s="9"/>
      <c r="E733" s="95"/>
      <c r="F733" s="95"/>
      <c r="G733" s="95"/>
      <c r="I733" s="107"/>
      <c r="J733" s="12"/>
      <c r="K733" s="15"/>
    </row>
    <row r="734" spans="1:11" x14ac:dyDescent="0.2">
      <c r="A734" s="9"/>
      <c r="B734" s="40"/>
      <c r="C734" s="9"/>
      <c r="D734" s="9"/>
      <c r="E734" s="108"/>
      <c r="F734" s="108"/>
      <c r="G734" s="108"/>
      <c r="H734" s="106"/>
      <c r="I734" s="107"/>
      <c r="J734" s="12"/>
      <c r="K734" s="15"/>
    </row>
    <row r="735" spans="1:11" x14ac:dyDescent="0.2">
      <c r="A735" s="9"/>
      <c r="B735" s="40"/>
      <c r="C735" s="9"/>
      <c r="D735" s="9"/>
      <c r="E735" s="95"/>
      <c r="F735" s="95"/>
      <c r="G735" s="95"/>
      <c r="I735" s="107"/>
      <c r="J735" s="12"/>
      <c r="K735" s="15"/>
    </row>
    <row r="736" spans="1:11" x14ac:dyDescent="0.2">
      <c r="A736" s="9"/>
      <c r="B736" s="40"/>
      <c r="C736" s="9"/>
      <c r="D736" s="9"/>
      <c r="E736" s="95"/>
      <c r="F736" s="95"/>
      <c r="G736" s="95"/>
      <c r="I736" s="107"/>
      <c r="J736" s="12"/>
      <c r="K736" s="15"/>
    </row>
    <row r="737" spans="1:11" x14ac:dyDescent="0.2">
      <c r="A737" s="9"/>
      <c r="B737" s="40"/>
      <c r="C737" s="9"/>
      <c r="D737" s="9"/>
      <c r="E737" s="108"/>
      <c r="F737" s="108"/>
      <c r="G737" s="108"/>
      <c r="H737" s="106"/>
      <c r="I737" s="107"/>
      <c r="J737" s="12"/>
      <c r="K737" s="15"/>
    </row>
    <row r="738" spans="1:11" x14ac:dyDescent="0.2">
      <c r="A738" s="9"/>
      <c r="B738" s="40"/>
      <c r="C738" s="9"/>
      <c r="D738" s="9"/>
      <c r="E738" s="95"/>
      <c r="F738" s="95"/>
      <c r="G738" s="95"/>
      <c r="I738" s="107"/>
      <c r="J738" s="12"/>
      <c r="K738" s="15"/>
    </row>
    <row r="739" spans="1:11" x14ac:dyDescent="0.2">
      <c r="A739" s="9"/>
      <c r="B739" s="40"/>
      <c r="C739" s="9"/>
      <c r="D739" s="9"/>
      <c r="E739" s="95"/>
      <c r="F739" s="95"/>
      <c r="G739" s="95"/>
      <c r="I739" s="107"/>
      <c r="J739" s="12"/>
      <c r="K739" s="15"/>
    </row>
    <row r="740" spans="1:11" x14ac:dyDescent="0.2">
      <c r="A740" s="9"/>
      <c r="B740" s="40"/>
      <c r="C740" s="9"/>
      <c r="D740" s="9"/>
      <c r="E740" s="108"/>
      <c r="F740" s="108"/>
      <c r="G740" s="108"/>
      <c r="H740" s="106"/>
      <c r="I740" s="107"/>
      <c r="J740" s="12"/>
      <c r="K740" s="15"/>
    </row>
    <row r="741" spans="1:11" x14ac:dyDescent="0.2">
      <c r="A741" s="9"/>
      <c r="B741" s="40"/>
      <c r="C741" s="9"/>
      <c r="D741" s="9"/>
      <c r="E741" s="108"/>
      <c r="F741" s="108"/>
      <c r="G741" s="108"/>
      <c r="H741" s="106"/>
      <c r="I741" s="107"/>
      <c r="J741" s="12"/>
      <c r="K741" s="15"/>
    </row>
    <row r="742" spans="1:11" x14ac:dyDescent="0.2">
      <c r="A742" s="9"/>
      <c r="B742" s="40"/>
      <c r="C742" s="9"/>
      <c r="D742" s="9"/>
      <c r="E742" s="95"/>
      <c r="F742" s="95"/>
      <c r="G742" s="95"/>
      <c r="I742" s="107"/>
      <c r="J742" s="12"/>
      <c r="K742" s="15"/>
    </row>
    <row r="743" spans="1:11" x14ac:dyDescent="0.2">
      <c r="A743" s="9"/>
      <c r="B743" s="40"/>
      <c r="C743" s="9"/>
      <c r="D743" s="9"/>
      <c r="E743" s="95"/>
      <c r="F743" s="95"/>
      <c r="G743" s="95"/>
      <c r="I743" s="107"/>
      <c r="J743" s="12"/>
      <c r="K743" s="15"/>
    </row>
    <row r="744" spans="1:11" x14ac:dyDescent="0.2">
      <c r="A744" s="9"/>
      <c r="B744" s="40"/>
      <c r="C744" s="9"/>
      <c r="D744" s="9"/>
      <c r="E744" s="108"/>
      <c r="F744" s="108"/>
      <c r="G744" s="108"/>
      <c r="H744" s="106"/>
      <c r="I744" s="107"/>
      <c r="J744" s="12"/>
      <c r="K744" s="15"/>
    </row>
    <row r="745" spans="1:11" x14ac:dyDescent="0.2">
      <c r="A745" s="9"/>
      <c r="B745" s="40"/>
      <c r="C745" s="9"/>
      <c r="D745" s="9"/>
      <c r="E745" s="95"/>
      <c r="F745" s="95"/>
      <c r="G745" s="95"/>
      <c r="I745" s="107"/>
      <c r="J745" s="12"/>
      <c r="K745" s="15"/>
    </row>
    <row r="746" spans="1:11" x14ac:dyDescent="0.2">
      <c r="A746" s="9"/>
      <c r="B746" s="40"/>
      <c r="C746" s="9"/>
      <c r="D746" s="9"/>
      <c r="E746" s="95"/>
      <c r="F746" s="95"/>
      <c r="G746" s="95"/>
      <c r="I746" s="107"/>
      <c r="J746" s="12"/>
      <c r="K746" s="15"/>
    </row>
    <row r="747" spans="1:11" x14ac:dyDescent="0.2">
      <c r="A747" s="9"/>
      <c r="B747" s="40"/>
      <c r="C747" s="9"/>
      <c r="D747" s="9"/>
      <c r="E747" s="108"/>
      <c r="F747" s="108"/>
      <c r="G747" s="108"/>
      <c r="H747" s="106"/>
      <c r="I747" s="107"/>
      <c r="J747" s="12"/>
      <c r="K747" s="15"/>
    </row>
    <row r="748" spans="1:11" x14ac:dyDescent="0.2">
      <c r="A748" s="9"/>
      <c r="B748" s="40"/>
      <c r="C748" s="9"/>
      <c r="D748" s="9"/>
      <c r="E748" s="95"/>
      <c r="F748" s="95"/>
      <c r="G748" s="95"/>
      <c r="I748" s="107"/>
      <c r="J748" s="12"/>
      <c r="K748" s="15"/>
    </row>
    <row r="749" spans="1:11" x14ac:dyDescent="0.2">
      <c r="A749" s="9"/>
      <c r="B749" s="40"/>
      <c r="C749" s="9"/>
      <c r="D749" s="9"/>
      <c r="E749" s="95"/>
      <c r="F749" s="95"/>
      <c r="G749" s="95"/>
      <c r="I749" s="107"/>
      <c r="J749" s="12"/>
      <c r="K749" s="15"/>
    </row>
    <row r="750" spans="1:11" x14ac:dyDescent="0.2">
      <c r="A750" s="9"/>
      <c r="B750" s="40"/>
      <c r="C750" s="9"/>
      <c r="D750" s="9"/>
      <c r="E750" s="95"/>
      <c r="F750" s="95"/>
      <c r="G750" s="95"/>
      <c r="I750" s="107"/>
      <c r="J750" s="12"/>
      <c r="K750" s="15"/>
    </row>
    <row r="751" spans="1:11" x14ac:dyDescent="0.2">
      <c r="A751" s="9"/>
      <c r="B751" s="40"/>
      <c r="C751" s="9"/>
      <c r="D751" s="9"/>
      <c r="E751" s="95"/>
      <c r="F751" s="95"/>
      <c r="G751" s="95"/>
      <c r="I751" s="107"/>
      <c r="J751" s="12"/>
      <c r="K751" s="15"/>
    </row>
    <row r="752" spans="1:11" x14ac:dyDescent="0.2">
      <c r="A752" s="9"/>
      <c r="B752" s="40"/>
      <c r="C752" s="9"/>
      <c r="D752" s="9"/>
      <c r="E752" s="95"/>
      <c r="F752" s="95"/>
      <c r="G752" s="95"/>
      <c r="I752" s="107"/>
      <c r="J752" s="12"/>
      <c r="K752" s="15"/>
    </row>
    <row r="753" spans="1:11" x14ac:dyDescent="0.2">
      <c r="A753" s="9"/>
      <c r="B753" s="40"/>
      <c r="C753" s="9"/>
      <c r="D753" s="9"/>
      <c r="E753" s="95"/>
      <c r="F753" s="95"/>
      <c r="G753" s="95"/>
      <c r="I753" s="107"/>
      <c r="J753" s="12"/>
      <c r="K753" s="15"/>
    </row>
    <row r="754" spans="1:11" x14ac:dyDescent="0.2">
      <c r="A754" s="9"/>
      <c r="B754" s="40"/>
      <c r="C754" s="9"/>
      <c r="D754" s="9"/>
      <c r="E754" s="95"/>
      <c r="F754" s="95"/>
      <c r="G754" s="95"/>
      <c r="I754" s="107"/>
      <c r="J754" s="12"/>
      <c r="K754" s="15"/>
    </row>
    <row r="755" spans="1:11" x14ac:dyDescent="0.2">
      <c r="A755" s="9"/>
      <c r="B755" s="40"/>
      <c r="C755" s="9"/>
      <c r="D755" s="9"/>
      <c r="E755" s="95"/>
      <c r="F755" s="95"/>
      <c r="G755" s="95"/>
      <c r="I755" s="107"/>
      <c r="J755" s="12"/>
      <c r="K755" s="15"/>
    </row>
    <row r="756" spans="1:11" x14ac:dyDescent="0.2">
      <c r="A756" s="9"/>
      <c r="B756" s="40"/>
      <c r="C756" s="9"/>
      <c r="D756" s="9"/>
      <c r="E756" s="95"/>
      <c r="F756" s="95"/>
      <c r="G756" s="108"/>
      <c r="I756" s="107"/>
      <c r="J756" s="12"/>
      <c r="K756" s="15"/>
    </row>
    <row r="757" spans="1:11" x14ac:dyDescent="0.2">
      <c r="A757" s="9"/>
      <c r="B757" s="40"/>
      <c r="C757" s="9"/>
      <c r="D757" s="9"/>
      <c r="E757" s="95"/>
      <c r="F757" s="95"/>
      <c r="G757" s="95"/>
      <c r="I757" s="107"/>
      <c r="J757" s="12"/>
      <c r="K757" s="15"/>
    </row>
    <row r="758" spans="1:11" x14ac:dyDescent="0.2">
      <c r="A758" s="9"/>
      <c r="B758" s="40"/>
      <c r="C758" s="9"/>
      <c r="D758" s="9"/>
      <c r="E758" s="95"/>
      <c r="F758" s="95"/>
      <c r="G758" s="95"/>
      <c r="I758" s="107"/>
      <c r="J758" s="12"/>
      <c r="K758" s="15"/>
    </row>
    <row r="759" spans="1:11" x14ac:dyDescent="0.2">
      <c r="A759" s="9"/>
      <c r="B759" s="40"/>
      <c r="C759" s="9"/>
      <c r="D759" s="9"/>
      <c r="E759" s="95"/>
      <c r="F759" s="95"/>
      <c r="G759" s="95"/>
      <c r="I759" s="107"/>
      <c r="J759" s="12"/>
      <c r="K759" s="15"/>
    </row>
    <row r="760" spans="1:11" x14ac:dyDescent="0.2">
      <c r="A760" s="9"/>
      <c r="B760" s="40"/>
      <c r="C760" s="9"/>
      <c r="D760" s="9"/>
      <c r="E760" s="95"/>
      <c r="F760" s="95"/>
      <c r="G760" s="95"/>
      <c r="I760" s="107"/>
      <c r="J760" s="12"/>
      <c r="K760" s="15"/>
    </row>
    <row r="761" spans="1:11" x14ac:dyDescent="0.2">
      <c r="A761" s="9"/>
      <c r="B761" s="40"/>
      <c r="C761" s="9"/>
      <c r="D761" s="9"/>
      <c r="E761" s="95"/>
      <c r="F761" s="95"/>
      <c r="G761" s="95"/>
      <c r="I761" s="107"/>
      <c r="J761" s="12"/>
      <c r="K761" s="15"/>
    </row>
    <row r="762" spans="1:11" x14ac:dyDescent="0.2">
      <c r="A762" s="9"/>
      <c r="B762" s="40"/>
      <c r="C762" s="9"/>
      <c r="D762" s="9"/>
      <c r="E762" s="95"/>
      <c r="F762" s="95"/>
      <c r="G762" s="95"/>
      <c r="I762" s="107"/>
      <c r="J762" s="12"/>
      <c r="K762" s="15"/>
    </row>
    <row r="763" spans="1:11" x14ac:dyDescent="0.2">
      <c r="A763" s="9"/>
      <c r="B763" s="40"/>
      <c r="C763" s="9"/>
      <c r="D763" s="9"/>
      <c r="E763" s="95"/>
      <c r="F763" s="95"/>
      <c r="G763" s="95"/>
      <c r="I763" s="107"/>
      <c r="J763" s="12"/>
      <c r="K763" s="15"/>
    </row>
    <row r="764" spans="1:11" x14ac:dyDescent="0.2">
      <c r="A764" s="9"/>
      <c r="B764" s="40"/>
      <c r="C764" s="9"/>
      <c r="D764" s="9"/>
      <c r="E764" s="95"/>
      <c r="F764" s="95"/>
      <c r="G764" s="95"/>
      <c r="I764" s="107"/>
      <c r="J764" s="12"/>
      <c r="K764" s="15"/>
    </row>
    <row r="765" spans="1:11" x14ac:dyDescent="0.2">
      <c r="A765" s="9"/>
      <c r="B765" s="40"/>
      <c r="C765" s="9"/>
      <c r="D765" s="9"/>
      <c r="E765" s="95"/>
      <c r="F765" s="95"/>
      <c r="G765" s="95"/>
      <c r="I765" s="107"/>
      <c r="J765" s="12"/>
      <c r="K765" s="15"/>
    </row>
    <row r="766" spans="1:11" x14ac:dyDescent="0.2">
      <c r="A766" s="9"/>
      <c r="B766" s="40"/>
      <c r="C766" s="9"/>
      <c r="D766" s="9"/>
      <c r="E766" s="95"/>
      <c r="F766" s="95"/>
      <c r="G766" s="95"/>
      <c r="I766" s="107"/>
      <c r="J766" s="12"/>
      <c r="K766" s="15"/>
    </row>
    <row r="767" spans="1:11" x14ac:dyDescent="0.2">
      <c r="A767" s="9"/>
      <c r="B767" s="40"/>
      <c r="C767" s="9"/>
      <c r="D767" s="9"/>
      <c r="E767" s="95"/>
      <c r="F767" s="95"/>
      <c r="G767" s="95"/>
      <c r="I767" s="107"/>
      <c r="J767" s="12"/>
      <c r="K767" s="15"/>
    </row>
    <row r="768" spans="1:11" x14ac:dyDescent="0.2">
      <c r="A768" s="9"/>
      <c r="B768" s="40"/>
      <c r="C768" s="9"/>
      <c r="D768" s="9"/>
      <c r="E768" s="95"/>
      <c r="F768" s="95"/>
      <c r="G768" s="95"/>
      <c r="I768" s="107"/>
      <c r="J768" s="12"/>
      <c r="K768" s="15"/>
    </row>
    <row r="769" spans="1:11" x14ac:dyDescent="0.2">
      <c r="A769" s="9"/>
      <c r="B769" s="40"/>
      <c r="C769" s="9"/>
      <c r="D769" s="9"/>
      <c r="E769" s="95"/>
      <c r="F769" s="95"/>
      <c r="G769" s="95"/>
      <c r="I769" s="107"/>
      <c r="J769" s="12"/>
      <c r="K769" s="15"/>
    </row>
    <row r="770" spans="1:11" x14ac:dyDescent="0.2">
      <c r="A770" s="9"/>
      <c r="B770" s="40"/>
      <c r="C770" s="9"/>
      <c r="D770" s="9"/>
      <c r="E770" s="95"/>
      <c r="F770" s="95"/>
      <c r="G770" s="95"/>
      <c r="I770" s="107"/>
      <c r="J770" s="12"/>
      <c r="K770" s="15"/>
    </row>
    <row r="771" spans="1:11" x14ac:dyDescent="0.2">
      <c r="A771" s="9"/>
      <c r="B771" s="40"/>
      <c r="C771" s="9"/>
      <c r="D771" s="9"/>
      <c r="E771" s="95"/>
      <c r="F771" s="95"/>
      <c r="G771" s="95"/>
      <c r="I771" s="107"/>
      <c r="J771" s="12"/>
      <c r="K771" s="15"/>
    </row>
    <row r="772" spans="1:11" x14ac:dyDescent="0.2">
      <c r="A772" s="9"/>
      <c r="B772" s="40"/>
      <c r="C772" s="9"/>
      <c r="D772" s="9"/>
      <c r="E772" s="95"/>
      <c r="F772" s="95"/>
      <c r="G772" s="95"/>
      <c r="I772" s="107"/>
      <c r="J772" s="12"/>
      <c r="K772" s="15"/>
    </row>
    <row r="773" spans="1:11" x14ac:dyDescent="0.2">
      <c r="A773" s="9"/>
      <c r="B773" s="40"/>
      <c r="C773" s="9"/>
      <c r="D773" s="9"/>
      <c r="E773" s="95"/>
      <c r="F773" s="95"/>
      <c r="G773" s="95"/>
      <c r="I773" s="107"/>
      <c r="J773" s="12"/>
      <c r="K773" s="15"/>
    </row>
    <row r="774" spans="1:11" x14ac:dyDescent="0.2">
      <c r="A774" s="9"/>
      <c r="B774" s="40"/>
      <c r="C774" s="9"/>
      <c r="D774" s="9"/>
      <c r="E774" s="95"/>
      <c r="F774" s="95"/>
      <c r="G774" s="95"/>
      <c r="I774" s="107"/>
      <c r="J774" s="12"/>
      <c r="K774" s="15"/>
    </row>
    <row r="775" spans="1:11" x14ac:dyDescent="0.2">
      <c r="A775" s="9"/>
      <c r="B775" s="40"/>
      <c r="C775" s="7"/>
      <c r="D775" s="7"/>
      <c r="E775" s="95"/>
      <c r="F775" s="95"/>
      <c r="G775" s="95"/>
      <c r="I775" s="107"/>
      <c r="J775" s="12"/>
      <c r="K775" s="15"/>
    </row>
    <row r="776" spans="1:11" x14ac:dyDescent="0.2">
      <c r="A776" s="9"/>
      <c r="B776" s="40"/>
      <c r="C776" s="9"/>
      <c r="D776" s="9"/>
      <c r="E776" s="95"/>
      <c r="F776" s="95"/>
      <c r="G776" s="95"/>
      <c r="I776" s="107"/>
      <c r="J776" s="12"/>
      <c r="K776" s="15"/>
    </row>
    <row r="777" spans="1:11" x14ac:dyDescent="0.2">
      <c r="A777" s="9"/>
      <c r="B777" s="40"/>
      <c r="C777" s="9"/>
      <c r="D777" s="9"/>
      <c r="E777" s="95"/>
      <c r="F777" s="95"/>
      <c r="G777" s="95"/>
      <c r="I777" s="107"/>
      <c r="J777" s="12"/>
      <c r="K777" s="15"/>
    </row>
    <row r="778" spans="1:11" x14ac:dyDescent="0.2">
      <c r="A778" s="9"/>
      <c r="B778" s="40"/>
      <c r="C778" s="9"/>
      <c r="D778" s="9"/>
      <c r="E778" s="95"/>
      <c r="F778" s="95"/>
      <c r="G778" s="95"/>
      <c r="I778" s="107"/>
      <c r="J778" s="12"/>
      <c r="K778" s="15"/>
    </row>
    <row r="779" spans="1:11" x14ac:dyDescent="0.2">
      <c r="A779" s="9"/>
      <c r="B779" s="40"/>
      <c r="C779" s="9"/>
      <c r="D779" s="9"/>
      <c r="E779" s="95"/>
      <c r="F779" s="95"/>
      <c r="G779" s="95"/>
      <c r="I779" s="107"/>
      <c r="J779" s="12"/>
      <c r="K779" s="15"/>
    </row>
    <row r="780" spans="1:11" x14ac:dyDescent="0.2">
      <c r="A780" s="9"/>
      <c r="B780" s="40"/>
      <c r="C780" s="9"/>
      <c r="D780" s="9"/>
      <c r="E780" s="95"/>
      <c r="F780" s="95"/>
      <c r="G780" s="95"/>
      <c r="I780" s="107"/>
      <c r="J780" s="12"/>
      <c r="K780" s="15"/>
    </row>
    <row r="781" spans="1:11" x14ac:dyDescent="0.2">
      <c r="A781" s="9"/>
      <c r="B781" s="40"/>
      <c r="C781" s="9"/>
      <c r="D781" s="9"/>
      <c r="E781" s="95"/>
      <c r="F781" s="95"/>
      <c r="G781" s="95"/>
      <c r="I781" s="107"/>
      <c r="J781" s="12"/>
      <c r="K781" s="15"/>
    </row>
    <row r="782" spans="1:11" x14ac:dyDescent="0.2">
      <c r="A782" s="9"/>
      <c r="B782" s="40"/>
      <c r="C782" s="9"/>
      <c r="D782" s="9"/>
      <c r="E782" s="95"/>
      <c r="F782" s="95"/>
      <c r="G782" s="95"/>
      <c r="I782" s="107"/>
      <c r="J782" s="12"/>
      <c r="K782" s="15"/>
    </row>
    <row r="783" spans="1:11" x14ac:dyDescent="0.2">
      <c r="A783" s="9"/>
      <c r="B783" s="40"/>
      <c r="C783" s="9"/>
      <c r="D783" s="9"/>
      <c r="E783" s="95"/>
      <c r="F783" s="95"/>
      <c r="G783" s="95"/>
      <c r="I783" s="107"/>
      <c r="J783" s="12"/>
      <c r="K783" s="15"/>
    </row>
    <row r="784" spans="1:11" x14ac:dyDescent="0.2">
      <c r="A784" s="9"/>
      <c r="B784" s="40"/>
      <c r="C784" s="9"/>
      <c r="D784" s="9"/>
      <c r="E784" s="95"/>
      <c r="F784" s="95"/>
      <c r="G784" s="95"/>
      <c r="I784" s="107"/>
      <c r="J784" s="12"/>
      <c r="K784" s="15"/>
    </row>
    <row r="785" spans="1:11" x14ac:dyDescent="0.2">
      <c r="A785" s="9"/>
      <c r="B785" s="40"/>
      <c r="C785" s="9"/>
      <c r="D785" s="9"/>
      <c r="E785" s="95"/>
      <c r="F785" s="95"/>
      <c r="G785" s="95"/>
      <c r="I785" s="107"/>
      <c r="J785" s="12"/>
      <c r="K785" s="15"/>
    </row>
    <row r="786" spans="1:11" x14ac:dyDescent="0.2">
      <c r="A786" s="9"/>
      <c r="B786" s="40"/>
      <c r="C786" s="9"/>
      <c r="D786" s="9"/>
      <c r="E786" s="95"/>
      <c r="F786" s="95"/>
      <c r="G786" s="95"/>
      <c r="I786" s="107"/>
      <c r="J786" s="12"/>
      <c r="K786" s="15"/>
    </row>
    <row r="787" spans="1:11" x14ac:dyDescent="0.2">
      <c r="A787" s="9"/>
      <c r="B787" s="40"/>
      <c r="C787" s="9"/>
      <c r="D787" s="9"/>
      <c r="E787" s="95"/>
      <c r="F787" s="95"/>
      <c r="G787" s="95"/>
      <c r="I787" s="107"/>
      <c r="J787" s="12"/>
      <c r="K787" s="15"/>
    </row>
    <row r="788" spans="1:11" x14ac:dyDescent="0.2">
      <c r="A788" s="9"/>
      <c r="B788" s="40"/>
      <c r="C788" s="9"/>
      <c r="D788" s="9"/>
      <c r="E788" s="95"/>
      <c r="F788" s="95"/>
      <c r="G788" s="95"/>
      <c r="I788" s="107"/>
      <c r="J788" s="12"/>
      <c r="K788" s="15"/>
    </row>
    <row r="789" spans="1:11" x14ac:dyDescent="0.2">
      <c r="A789" s="9"/>
      <c r="B789" s="40"/>
      <c r="C789" s="9"/>
      <c r="D789" s="9"/>
      <c r="E789" s="95"/>
      <c r="F789" s="95"/>
      <c r="G789" s="95"/>
      <c r="I789" s="107"/>
      <c r="J789" s="12"/>
      <c r="K789" s="15"/>
    </row>
    <row r="790" spans="1:11" x14ac:dyDescent="0.2">
      <c r="A790" s="9"/>
      <c r="B790" s="40"/>
      <c r="C790" s="9"/>
      <c r="D790" s="9"/>
      <c r="E790" s="95"/>
      <c r="F790" s="95"/>
      <c r="G790" s="95"/>
      <c r="I790" s="107"/>
      <c r="J790" s="12"/>
      <c r="K790" s="15"/>
    </row>
    <row r="791" spans="1:11" x14ac:dyDescent="0.2">
      <c r="A791" s="9"/>
      <c r="B791" s="40"/>
      <c r="C791" s="9"/>
      <c r="D791" s="9"/>
      <c r="E791" s="95"/>
      <c r="F791" s="95"/>
      <c r="G791" s="95"/>
      <c r="I791" s="107"/>
      <c r="J791" s="12"/>
      <c r="K791" s="15"/>
    </row>
    <row r="792" spans="1:11" x14ac:dyDescent="0.2">
      <c r="A792" s="9"/>
      <c r="B792" s="40"/>
      <c r="C792" s="9"/>
      <c r="D792" s="9"/>
      <c r="E792" s="95"/>
      <c r="F792" s="95"/>
      <c r="G792" s="95"/>
      <c r="I792" s="107"/>
      <c r="J792" s="12"/>
      <c r="K792" s="15"/>
    </row>
    <row r="793" spans="1:11" x14ac:dyDescent="0.2">
      <c r="A793" s="9"/>
      <c r="B793" s="40"/>
      <c r="C793" s="9"/>
      <c r="D793" s="9"/>
      <c r="E793" s="95"/>
      <c r="F793" s="95"/>
      <c r="G793" s="95"/>
      <c r="I793" s="107"/>
      <c r="J793" s="12"/>
      <c r="K793" s="15"/>
    </row>
    <row r="794" spans="1:11" x14ac:dyDescent="0.2">
      <c r="A794" s="9"/>
      <c r="B794" s="40"/>
      <c r="C794" s="9"/>
      <c r="D794" s="9"/>
      <c r="E794" s="95"/>
      <c r="F794" s="95"/>
      <c r="G794" s="95"/>
      <c r="I794" s="107"/>
      <c r="J794" s="12"/>
      <c r="K794" s="15"/>
    </row>
    <row r="795" spans="1:11" x14ac:dyDescent="0.2">
      <c r="A795" s="9"/>
      <c r="B795" s="40"/>
      <c r="C795" s="9"/>
      <c r="D795" s="9"/>
      <c r="E795" s="95"/>
      <c r="F795" s="95"/>
      <c r="G795" s="95"/>
      <c r="I795" s="107"/>
      <c r="J795" s="12"/>
      <c r="K795" s="15"/>
    </row>
    <row r="796" spans="1:11" x14ac:dyDescent="0.2">
      <c r="A796" s="9"/>
      <c r="B796" s="40"/>
      <c r="C796" s="9"/>
      <c r="D796" s="9"/>
      <c r="E796" s="95"/>
      <c r="F796" s="95"/>
      <c r="G796" s="95"/>
      <c r="I796" s="107"/>
      <c r="J796" s="12"/>
      <c r="K796" s="15"/>
    </row>
    <row r="797" spans="1:11" x14ac:dyDescent="0.2">
      <c r="A797" s="9"/>
      <c r="B797" s="40"/>
      <c r="C797" s="9"/>
      <c r="D797" s="9"/>
      <c r="E797" s="95"/>
      <c r="F797" s="95"/>
      <c r="G797" s="95"/>
      <c r="I797" s="107"/>
      <c r="J797" s="12"/>
      <c r="K797" s="15"/>
    </row>
    <row r="798" spans="1:11" x14ac:dyDescent="0.2">
      <c r="A798" s="9"/>
      <c r="B798" s="40"/>
      <c r="C798" s="9"/>
      <c r="D798" s="9"/>
      <c r="E798" s="95"/>
      <c r="F798" s="95"/>
      <c r="G798" s="95"/>
      <c r="I798" s="107"/>
      <c r="J798" s="12"/>
      <c r="K798" s="15"/>
    </row>
    <row r="799" spans="1:11" x14ac:dyDescent="0.2">
      <c r="A799" s="9"/>
      <c r="B799" s="40"/>
      <c r="C799" s="9"/>
      <c r="D799" s="9"/>
      <c r="E799" s="95"/>
      <c r="F799" s="95"/>
      <c r="G799" s="95"/>
      <c r="I799" s="107"/>
      <c r="J799" s="12"/>
      <c r="K799" s="15"/>
    </row>
    <row r="800" spans="1:11" x14ac:dyDescent="0.2">
      <c r="A800" s="9"/>
      <c r="B800" s="40"/>
      <c r="C800" s="9"/>
      <c r="D800" s="9"/>
      <c r="E800" s="95"/>
      <c r="F800" s="95"/>
      <c r="G800" s="95"/>
      <c r="I800" s="107"/>
      <c r="J800" s="12"/>
      <c r="K800" s="15"/>
    </row>
    <row r="801" spans="1:11" x14ac:dyDescent="0.2">
      <c r="A801" s="9"/>
      <c r="B801" s="40"/>
      <c r="C801" s="9"/>
      <c r="D801" s="9"/>
      <c r="E801" s="95"/>
      <c r="F801" s="95"/>
      <c r="G801" s="95"/>
      <c r="I801" s="107"/>
      <c r="J801" s="12"/>
      <c r="K801" s="15"/>
    </row>
    <row r="802" spans="1:11" x14ac:dyDescent="0.2">
      <c r="A802" s="9"/>
      <c r="B802" s="40"/>
      <c r="C802" s="9"/>
      <c r="D802" s="9"/>
      <c r="E802" s="95"/>
      <c r="F802" s="95"/>
      <c r="G802" s="95"/>
      <c r="I802" s="107"/>
      <c r="J802" s="12"/>
      <c r="K802" s="15"/>
    </row>
    <row r="803" spans="1:11" x14ac:dyDescent="0.2">
      <c r="A803" s="9"/>
      <c r="B803" s="40"/>
      <c r="C803" s="9"/>
      <c r="D803" s="9"/>
      <c r="E803" s="95"/>
      <c r="F803" s="95"/>
      <c r="G803" s="95"/>
      <c r="I803" s="107"/>
      <c r="J803" s="12"/>
      <c r="K803" s="15"/>
    </row>
    <row r="804" spans="1:11" x14ac:dyDescent="0.2">
      <c r="A804" s="9"/>
      <c r="B804" s="40"/>
      <c r="C804" s="9"/>
      <c r="D804" s="9"/>
      <c r="E804" s="95"/>
      <c r="F804" s="95"/>
      <c r="G804" s="95"/>
      <c r="I804" s="107"/>
      <c r="J804" s="12"/>
      <c r="K804" s="15"/>
    </row>
    <row r="805" spans="1:11" x14ac:dyDescent="0.2">
      <c r="A805" s="9"/>
      <c r="B805" s="40"/>
      <c r="C805" s="9"/>
      <c r="D805" s="9"/>
      <c r="E805" s="95"/>
      <c r="F805" s="95"/>
      <c r="G805" s="95"/>
      <c r="I805" s="107"/>
      <c r="J805" s="12"/>
      <c r="K805" s="15"/>
    </row>
    <row r="806" spans="1:11" x14ac:dyDescent="0.2">
      <c r="A806" s="9"/>
      <c r="B806" s="40"/>
      <c r="C806" s="9"/>
      <c r="D806" s="9"/>
      <c r="E806" s="95"/>
      <c r="F806" s="95"/>
      <c r="G806" s="95"/>
      <c r="I806" s="107"/>
      <c r="J806" s="12"/>
      <c r="K806" s="15"/>
    </row>
    <row r="807" spans="1:11" x14ac:dyDescent="0.2">
      <c r="A807" s="9"/>
      <c r="B807" s="40"/>
      <c r="C807" s="9"/>
      <c r="D807" s="9"/>
      <c r="E807" s="95"/>
      <c r="F807" s="95"/>
      <c r="G807" s="95"/>
      <c r="I807" s="107"/>
      <c r="J807" s="12"/>
      <c r="K807" s="15"/>
    </row>
    <row r="808" spans="1:11" x14ac:dyDescent="0.2">
      <c r="A808" s="9"/>
      <c r="B808" s="40"/>
      <c r="C808" s="9"/>
      <c r="D808" s="9"/>
      <c r="E808" s="95"/>
      <c r="F808" s="95"/>
      <c r="G808" s="95"/>
      <c r="I808" s="107"/>
      <c r="J808" s="12"/>
      <c r="K808" s="15"/>
    </row>
    <row r="809" spans="1:11" x14ac:dyDescent="0.2">
      <c r="A809" s="9"/>
      <c r="B809" s="40"/>
      <c r="C809" s="9"/>
      <c r="D809" s="9"/>
      <c r="E809" s="95"/>
      <c r="F809" s="95"/>
      <c r="G809" s="95"/>
      <c r="I809" s="107"/>
      <c r="J809" s="12"/>
      <c r="K809" s="15"/>
    </row>
    <row r="810" spans="1:11" x14ac:dyDescent="0.2">
      <c r="A810" s="9"/>
      <c r="B810" s="40"/>
      <c r="C810" s="9"/>
      <c r="D810" s="9"/>
      <c r="E810" s="95"/>
      <c r="F810" s="95"/>
      <c r="G810" s="95"/>
      <c r="I810" s="107"/>
      <c r="J810" s="12"/>
      <c r="K810" s="15"/>
    </row>
    <row r="811" spans="1:11" x14ac:dyDescent="0.2">
      <c r="A811" s="9"/>
      <c r="B811" s="40"/>
      <c r="C811" s="9"/>
      <c r="D811" s="9"/>
      <c r="E811" s="95"/>
      <c r="F811" s="95"/>
      <c r="G811" s="95"/>
      <c r="I811" s="107"/>
      <c r="J811" s="12"/>
      <c r="K811" s="15"/>
    </row>
    <row r="812" spans="1:11" x14ac:dyDescent="0.2">
      <c r="A812" s="9"/>
      <c r="B812" s="40"/>
      <c r="C812" s="9"/>
      <c r="D812" s="9"/>
      <c r="E812" s="95"/>
      <c r="F812" s="95"/>
      <c r="G812" s="95"/>
      <c r="I812" s="107"/>
      <c r="J812" s="12"/>
      <c r="K812" s="15"/>
    </row>
    <row r="813" spans="1:11" x14ac:dyDescent="0.2">
      <c r="A813" s="9"/>
      <c r="B813" s="40"/>
      <c r="C813" s="9"/>
      <c r="D813" s="9"/>
      <c r="E813" s="95"/>
      <c r="F813" s="95"/>
      <c r="G813" s="95"/>
      <c r="I813" s="107"/>
      <c r="J813" s="12"/>
      <c r="K813" s="15"/>
    </row>
    <row r="814" spans="1:11" x14ac:dyDescent="0.2">
      <c r="A814" s="9"/>
      <c r="B814" s="40"/>
      <c r="C814" s="7"/>
      <c r="D814" s="7"/>
      <c r="E814" s="95"/>
      <c r="F814" s="95"/>
      <c r="G814" s="95"/>
      <c r="I814" s="107"/>
      <c r="J814" s="12"/>
      <c r="K814" s="15"/>
    </row>
    <row r="815" spans="1:11" x14ac:dyDescent="0.2">
      <c r="A815" s="9"/>
      <c r="B815" s="40"/>
      <c r="C815" s="9"/>
      <c r="D815" s="9"/>
      <c r="E815" s="95"/>
      <c r="F815" s="95"/>
      <c r="G815" s="95"/>
      <c r="I815" s="107"/>
      <c r="J815" s="12"/>
      <c r="K815" s="15"/>
    </row>
    <row r="816" spans="1:11" x14ac:dyDescent="0.2">
      <c r="A816" s="9"/>
      <c r="B816" s="40"/>
      <c r="C816" s="9"/>
      <c r="D816" s="9"/>
      <c r="E816" s="95"/>
      <c r="F816" s="95"/>
      <c r="G816" s="95"/>
      <c r="I816" s="107"/>
      <c r="J816" s="12"/>
      <c r="K816" s="15"/>
    </row>
    <row r="817" spans="1:11" x14ac:dyDescent="0.2">
      <c r="A817" s="9"/>
      <c r="B817" s="40"/>
      <c r="C817" s="9"/>
      <c r="D817" s="9"/>
      <c r="E817" s="95"/>
      <c r="F817" s="95"/>
      <c r="G817" s="95"/>
      <c r="I817" s="107"/>
      <c r="J817" s="12"/>
      <c r="K817" s="15"/>
    </row>
    <row r="818" spans="1:11" x14ac:dyDescent="0.2">
      <c r="A818" s="9"/>
      <c r="B818" s="40"/>
      <c r="C818" s="9"/>
      <c r="D818" s="9"/>
      <c r="E818" s="95"/>
      <c r="F818" s="95"/>
      <c r="G818" s="95"/>
      <c r="I818" s="107"/>
      <c r="J818" s="12"/>
      <c r="K818" s="15"/>
    </row>
    <row r="819" spans="1:11" x14ac:dyDescent="0.2">
      <c r="A819" s="9"/>
      <c r="B819" s="40"/>
      <c r="C819" s="9"/>
      <c r="D819" s="9"/>
      <c r="E819" s="95"/>
      <c r="F819" s="95"/>
      <c r="G819" s="95"/>
      <c r="I819" s="107"/>
      <c r="J819" s="12"/>
      <c r="K819" s="15"/>
    </row>
    <row r="820" spans="1:11" x14ac:dyDescent="0.2">
      <c r="A820" s="9"/>
      <c r="B820" s="40"/>
      <c r="C820" s="9"/>
      <c r="D820" s="9"/>
      <c r="E820" s="95"/>
      <c r="F820" s="95"/>
      <c r="G820" s="95"/>
      <c r="I820" s="107"/>
      <c r="J820" s="12"/>
      <c r="K820" s="15"/>
    </row>
    <row r="821" spans="1:11" x14ac:dyDescent="0.2">
      <c r="A821" s="9"/>
      <c r="B821" s="40"/>
      <c r="C821" s="9"/>
      <c r="D821" s="9"/>
      <c r="E821" s="95"/>
      <c r="F821" s="95"/>
      <c r="G821" s="95"/>
      <c r="I821" s="107"/>
      <c r="J821" s="12"/>
      <c r="K821" s="15"/>
    </row>
    <row r="822" spans="1:11" x14ac:dyDescent="0.2">
      <c r="A822" s="9"/>
      <c r="B822" s="40"/>
      <c r="C822" s="9"/>
      <c r="D822" s="9"/>
      <c r="E822" s="95"/>
      <c r="F822" s="95"/>
      <c r="G822" s="95"/>
      <c r="I822" s="107"/>
      <c r="J822" s="12"/>
      <c r="K822" s="15"/>
    </row>
    <row r="823" spans="1:11" x14ac:dyDescent="0.2">
      <c r="A823" s="9"/>
      <c r="B823" s="40"/>
      <c r="C823" s="9"/>
      <c r="D823" s="9"/>
      <c r="E823" s="95"/>
      <c r="F823" s="95"/>
      <c r="G823" s="95"/>
      <c r="I823" s="107"/>
      <c r="J823" s="12"/>
      <c r="K823" s="15"/>
    </row>
    <row r="824" spans="1:11" x14ac:dyDescent="0.2">
      <c r="A824" s="9"/>
      <c r="B824" s="40"/>
      <c r="C824" s="9"/>
      <c r="D824" s="9"/>
      <c r="E824" s="95"/>
      <c r="F824" s="95"/>
      <c r="G824" s="95"/>
      <c r="I824" s="107"/>
      <c r="J824" s="12"/>
      <c r="K824" s="15"/>
    </row>
    <row r="825" spans="1:11" x14ac:dyDescent="0.2">
      <c r="A825" s="9"/>
      <c r="B825" s="40"/>
      <c r="C825" s="9"/>
      <c r="D825" s="9"/>
      <c r="E825" s="95"/>
      <c r="F825" s="95"/>
      <c r="G825" s="95"/>
      <c r="I825" s="107"/>
      <c r="J825" s="12"/>
      <c r="K825" s="15"/>
    </row>
    <row r="826" spans="1:11" x14ac:dyDescent="0.2">
      <c r="A826" s="9"/>
      <c r="B826" s="40"/>
      <c r="C826" s="9"/>
      <c r="D826" s="9"/>
      <c r="E826" s="95"/>
      <c r="F826" s="95"/>
      <c r="G826" s="95"/>
      <c r="I826" s="107"/>
      <c r="J826" s="12"/>
      <c r="K826" s="15"/>
    </row>
    <row r="827" spans="1:11" x14ac:dyDescent="0.2">
      <c r="A827" s="9"/>
      <c r="B827" s="40"/>
      <c r="C827" s="9"/>
      <c r="D827" s="9"/>
      <c r="E827" s="95"/>
      <c r="F827" s="95"/>
      <c r="G827" s="95"/>
      <c r="I827" s="107"/>
      <c r="J827" s="12"/>
      <c r="K827" s="15"/>
    </row>
    <row r="828" spans="1:11" x14ac:dyDescent="0.2">
      <c r="A828" s="9"/>
      <c r="B828" s="40"/>
      <c r="C828" s="9"/>
      <c r="D828" s="9"/>
      <c r="E828" s="95"/>
      <c r="F828" s="95"/>
      <c r="G828" s="95"/>
      <c r="I828" s="107"/>
      <c r="J828" s="12"/>
      <c r="K828" s="15"/>
    </row>
    <row r="829" spans="1:11" x14ac:dyDescent="0.2">
      <c r="A829" s="9"/>
      <c r="B829" s="40"/>
      <c r="C829" s="9"/>
      <c r="D829" s="9"/>
      <c r="E829" s="95"/>
      <c r="F829" s="95"/>
      <c r="G829" s="95"/>
      <c r="I829" s="107"/>
      <c r="J829" s="12"/>
      <c r="K829" s="15"/>
    </row>
    <row r="830" spans="1:11" x14ac:dyDescent="0.2">
      <c r="A830" s="9"/>
      <c r="B830" s="40"/>
      <c r="C830" s="9"/>
      <c r="D830" s="9"/>
      <c r="E830" s="95"/>
      <c r="F830" s="95"/>
      <c r="G830" s="95"/>
      <c r="I830" s="107"/>
      <c r="J830" s="12"/>
      <c r="K830" s="15"/>
    </row>
    <row r="831" spans="1:11" x14ac:dyDescent="0.2">
      <c r="A831" s="9"/>
      <c r="B831" s="40"/>
      <c r="C831" s="9"/>
      <c r="D831" s="9"/>
      <c r="E831" s="95"/>
      <c r="F831" s="95"/>
      <c r="G831" s="95"/>
      <c r="I831" s="107"/>
      <c r="J831" s="12"/>
      <c r="K831" s="15"/>
    </row>
    <row r="832" spans="1:11" x14ac:dyDescent="0.2">
      <c r="A832" s="9"/>
      <c r="B832" s="40"/>
      <c r="C832" s="9"/>
      <c r="D832" s="9"/>
      <c r="E832" s="95"/>
      <c r="F832" s="95"/>
      <c r="G832" s="95"/>
      <c r="I832" s="107"/>
      <c r="J832" s="12"/>
      <c r="K832" s="15"/>
    </row>
    <row r="833" spans="1:11" x14ac:dyDescent="0.2">
      <c r="A833" s="9"/>
      <c r="B833" s="40"/>
      <c r="C833" s="9"/>
      <c r="D833" s="9"/>
      <c r="E833" s="95"/>
      <c r="F833" s="95"/>
      <c r="G833" s="95"/>
      <c r="I833" s="107"/>
      <c r="J833" s="12"/>
      <c r="K833" s="15"/>
    </row>
    <row r="834" spans="1:11" x14ac:dyDescent="0.2">
      <c r="A834" s="9"/>
      <c r="B834" s="40"/>
      <c r="C834" s="7"/>
      <c r="D834" s="7"/>
      <c r="E834" s="95"/>
      <c r="F834" s="95"/>
      <c r="G834" s="95"/>
      <c r="I834" s="107"/>
      <c r="J834" s="12"/>
      <c r="K834" s="15"/>
    </row>
    <row r="835" spans="1:11" x14ac:dyDescent="0.2">
      <c r="A835" s="9"/>
      <c r="B835" s="40"/>
      <c r="C835" s="9"/>
      <c r="D835" s="9"/>
      <c r="E835" s="95"/>
      <c r="F835" s="95"/>
      <c r="G835" s="95"/>
      <c r="I835" s="107"/>
      <c r="J835" s="12"/>
      <c r="K835" s="15"/>
    </row>
    <row r="836" spans="1:11" x14ac:dyDescent="0.2">
      <c r="A836" s="9"/>
      <c r="B836" s="40"/>
      <c r="C836" s="9"/>
      <c r="D836" s="9"/>
      <c r="E836" s="95"/>
      <c r="F836" s="95"/>
      <c r="G836" s="95"/>
      <c r="I836" s="107"/>
      <c r="J836" s="12"/>
      <c r="K836" s="15"/>
    </row>
    <row r="837" spans="1:11" x14ac:dyDescent="0.2">
      <c r="A837" s="9"/>
      <c r="B837" s="40"/>
      <c r="C837" s="9"/>
      <c r="D837" s="9"/>
      <c r="E837" s="95"/>
      <c r="F837" s="95"/>
      <c r="G837" s="95"/>
      <c r="I837" s="107"/>
      <c r="J837" s="12"/>
      <c r="K837" s="15"/>
    </row>
    <row r="838" spans="1:11" x14ac:dyDescent="0.2">
      <c r="A838" s="9"/>
      <c r="B838" s="40"/>
      <c r="C838" s="9"/>
      <c r="D838" s="9"/>
      <c r="E838" s="95"/>
      <c r="F838" s="95"/>
      <c r="G838" s="95"/>
      <c r="I838" s="107"/>
      <c r="J838" s="12"/>
      <c r="K838" s="15"/>
    </row>
    <row r="839" spans="1:11" x14ac:dyDescent="0.2">
      <c r="A839" s="9"/>
      <c r="B839" s="40"/>
      <c r="C839" s="9"/>
      <c r="D839" s="9"/>
      <c r="E839" s="95"/>
      <c r="F839" s="95"/>
      <c r="G839" s="95"/>
      <c r="I839" s="107"/>
      <c r="J839" s="12"/>
      <c r="K839" s="15"/>
    </row>
    <row r="840" spans="1:11" x14ac:dyDescent="0.2">
      <c r="A840" s="9"/>
      <c r="B840" s="40"/>
      <c r="C840" s="9"/>
      <c r="D840" s="9"/>
      <c r="E840" s="95"/>
      <c r="F840" s="95"/>
      <c r="G840" s="95"/>
      <c r="I840" s="107"/>
      <c r="J840" s="12"/>
      <c r="K840" s="15"/>
    </row>
    <row r="841" spans="1:11" x14ac:dyDescent="0.2">
      <c r="A841" s="9"/>
      <c r="B841" s="40"/>
      <c r="C841" s="9"/>
      <c r="D841" s="9"/>
      <c r="E841" s="95"/>
      <c r="F841" s="95"/>
      <c r="G841" s="95"/>
      <c r="I841" s="107"/>
      <c r="J841" s="12"/>
      <c r="K841" s="15"/>
    </row>
    <row r="842" spans="1:11" x14ac:dyDescent="0.2">
      <c r="A842" s="9"/>
      <c r="B842" s="40"/>
      <c r="C842" s="7"/>
      <c r="D842" s="7"/>
      <c r="E842" s="95"/>
      <c r="F842" s="95"/>
      <c r="G842" s="95"/>
      <c r="I842" s="107"/>
      <c r="J842" s="12"/>
      <c r="K842" s="15"/>
    </row>
    <row r="843" spans="1:11" x14ac:dyDescent="0.2">
      <c r="A843" s="9"/>
      <c r="B843" s="40"/>
      <c r="C843" s="9"/>
      <c r="D843" s="9"/>
      <c r="E843" s="95"/>
      <c r="F843" s="95"/>
      <c r="G843" s="95"/>
      <c r="I843" s="107"/>
      <c r="J843" s="12"/>
      <c r="K843" s="15"/>
    </row>
    <row r="844" spans="1:11" x14ac:dyDescent="0.2">
      <c r="A844" s="9"/>
      <c r="B844" s="40"/>
      <c r="C844" s="9"/>
      <c r="D844" s="9"/>
      <c r="E844" s="95"/>
      <c r="F844" s="95"/>
      <c r="G844" s="95"/>
      <c r="I844" s="107"/>
      <c r="J844" s="12"/>
      <c r="K844" s="15"/>
    </row>
    <row r="845" spans="1:11" x14ac:dyDescent="0.2">
      <c r="A845" s="9"/>
      <c r="B845" s="40"/>
      <c r="C845" s="9"/>
      <c r="D845" s="9"/>
      <c r="E845" s="95"/>
      <c r="F845" s="95"/>
      <c r="G845" s="95"/>
      <c r="I845" s="107"/>
      <c r="J845" s="12"/>
      <c r="K845" s="15"/>
    </row>
    <row r="846" spans="1:11" x14ac:dyDescent="0.2">
      <c r="A846" s="9"/>
      <c r="B846" s="40"/>
      <c r="C846" s="9"/>
      <c r="D846" s="9"/>
      <c r="E846" s="95"/>
      <c r="F846" s="95"/>
      <c r="G846" s="95"/>
      <c r="I846" s="107"/>
      <c r="J846" s="12"/>
      <c r="K846" s="15"/>
    </row>
    <row r="847" spans="1:11" x14ac:dyDescent="0.2">
      <c r="A847" s="9"/>
      <c r="B847" s="40"/>
      <c r="C847" s="9"/>
      <c r="D847" s="9"/>
      <c r="E847" s="95"/>
      <c r="F847" s="95"/>
      <c r="G847" s="95"/>
      <c r="I847" s="107"/>
      <c r="J847" s="12"/>
      <c r="K847" s="15"/>
    </row>
    <row r="848" spans="1:11" x14ac:dyDescent="0.2">
      <c r="A848" s="9"/>
      <c r="B848" s="40"/>
      <c r="C848" s="9"/>
      <c r="D848" s="9"/>
      <c r="E848" s="95"/>
      <c r="F848" s="95"/>
      <c r="G848" s="95"/>
      <c r="I848" s="107"/>
      <c r="J848" s="12"/>
      <c r="K848" s="15"/>
    </row>
    <row r="849" spans="1:11" x14ac:dyDescent="0.2">
      <c r="A849" s="9"/>
      <c r="B849" s="40"/>
      <c r="C849" s="9"/>
      <c r="D849" s="9"/>
      <c r="E849" s="95"/>
      <c r="F849" s="95"/>
      <c r="G849" s="95"/>
      <c r="I849" s="107"/>
      <c r="J849" s="12"/>
      <c r="K849" s="15"/>
    </row>
    <row r="850" spans="1:11" x14ac:dyDescent="0.2">
      <c r="A850" s="9"/>
      <c r="B850" s="40"/>
      <c r="C850" s="9"/>
      <c r="D850" s="9"/>
      <c r="E850" s="95"/>
      <c r="F850" s="95"/>
      <c r="G850" s="95"/>
      <c r="I850" s="107"/>
      <c r="J850" s="12"/>
      <c r="K850" s="15"/>
    </row>
    <row r="851" spans="1:11" x14ac:dyDescent="0.2">
      <c r="A851" s="9"/>
      <c r="B851" s="40"/>
      <c r="C851" s="9"/>
      <c r="D851" s="9"/>
      <c r="E851" s="95"/>
      <c r="F851" s="95"/>
      <c r="G851" s="95"/>
      <c r="I851" s="107"/>
      <c r="J851" s="12"/>
      <c r="K851" s="15"/>
    </row>
    <row r="852" spans="1:11" x14ac:dyDescent="0.2">
      <c r="A852" s="9"/>
      <c r="B852" s="40"/>
      <c r="C852" s="9"/>
      <c r="D852" s="9"/>
      <c r="E852" s="95"/>
      <c r="F852" s="95"/>
      <c r="G852" s="95"/>
      <c r="I852" s="107"/>
      <c r="J852" s="12"/>
      <c r="K852" s="15"/>
    </row>
    <row r="853" spans="1:11" x14ac:dyDescent="0.2">
      <c r="A853" s="9"/>
      <c r="B853" s="40"/>
      <c r="C853" s="9"/>
      <c r="D853" s="9"/>
      <c r="E853" s="95"/>
      <c r="F853" s="95"/>
      <c r="G853" s="95"/>
      <c r="I853" s="107"/>
      <c r="J853" s="12"/>
      <c r="K853" s="15"/>
    </row>
    <row r="854" spans="1:11" x14ac:dyDescent="0.2">
      <c r="A854" s="9"/>
      <c r="B854" s="40"/>
      <c r="C854" s="9"/>
      <c r="D854" s="9"/>
      <c r="E854" s="95"/>
      <c r="F854" s="95"/>
      <c r="G854" s="95"/>
      <c r="I854" s="107"/>
      <c r="J854" s="12"/>
      <c r="K854" s="15"/>
    </row>
    <row r="855" spans="1:11" x14ac:dyDescent="0.2">
      <c r="A855" s="9"/>
      <c r="B855" s="40"/>
      <c r="C855" s="9"/>
      <c r="D855" s="9"/>
      <c r="E855" s="95"/>
      <c r="F855" s="95"/>
      <c r="G855" s="95"/>
      <c r="I855" s="107"/>
      <c r="J855" s="12"/>
      <c r="K855" s="15"/>
    </row>
    <row r="856" spans="1:11" x14ac:dyDescent="0.2">
      <c r="A856" s="9"/>
      <c r="B856" s="40"/>
      <c r="C856" s="9"/>
      <c r="D856" s="9"/>
      <c r="E856" s="95"/>
      <c r="F856" s="95"/>
      <c r="G856" s="95"/>
      <c r="I856" s="107"/>
      <c r="J856" s="12"/>
      <c r="K856" s="15"/>
    </row>
    <row r="857" spans="1:11" x14ac:dyDescent="0.2">
      <c r="A857" s="9"/>
      <c r="B857" s="40"/>
      <c r="C857" s="7"/>
      <c r="D857" s="7"/>
      <c r="E857" s="95"/>
      <c r="F857" s="95"/>
      <c r="G857" s="95"/>
      <c r="I857" s="107"/>
      <c r="J857" s="12"/>
      <c r="K857" s="15"/>
    </row>
    <row r="858" spans="1:11" x14ac:dyDescent="0.2">
      <c r="A858" s="9"/>
      <c r="B858" s="40"/>
      <c r="C858" s="9"/>
      <c r="D858" s="9"/>
      <c r="E858" s="95"/>
      <c r="F858" s="95"/>
      <c r="G858" s="95"/>
      <c r="I858" s="107"/>
      <c r="J858" s="12"/>
      <c r="K858" s="15"/>
    </row>
    <row r="859" spans="1:11" x14ac:dyDescent="0.2">
      <c r="A859" s="9"/>
      <c r="B859" s="40"/>
      <c r="C859" s="9"/>
      <c r="D859" s="9"/>
      <c r="E859" s="95"/>
      <c r="F859" s="95"/>
      <c r="G859" s="95"/>
      <c r="I859" s="107"/>
      <c r="J859" s="12"/>
      <c r="K859" s="15"/>
    </row>
    <row r="860" spans="1:11" x14ac:dyDescent="0.2">
      <c r="A860" s="9"/>
      <c r="B860" s="40"/>
      <c r="C860" s="9"/>
      <c r="D860" s="9"/>
      <c r="E860" s="95"/>
      <c r="F860" s="95"/>
      <c r="G860" s="95"/>
      <c r="I860" s="107"/>
      <c r="J860" s="12"/>
      <c r="K860" s="15"/>
    </row>
    <row r="861" spans="1:11" x14ac:dyDescent="0.2">
      <c r="A861" s="9"/>
      <c r="B861" s="40"/>
      <c r="C861" s="9"/>
      <c r="D861" s="9"/>
      <c r="E861" s="95"/>
      <c r="F861" s="95"/>
      <c r="G861" s="95"/>
      <c r="I861" s="107"/>
      <c r="J861" s="12"/>
      <c r="K861" s="15"/>
    </row>
    <row r="862" spans="1:11" x14ac:dyDescent="0.2">
      <c r="A862" s="9"/>
      <c r="B862" s="40"/>
      <c r="C862" s="9"/>
      <c r="D862" s="9"/>
      <c r="E862" s="95"/>
      <c r="F862" s="95"/>
      <c r="G862" s="95"/>
      <c r="I862" s="107"/>
      <c r="J862" s="12"/>
      <c r="K862" s="15"/>
    </row>
    <row r="863" spans="1:11" x14ac:dyDescent="0.2">
      <c r="A863" s="9"/>
      <c r="B863" s="40"/>
      <c r="C863" s="9"/>
      <c r="D863" s="9"/>
      <c r="E863" s="95"/>
      <c r="F863" s="95"/>
      <c r="G863" s="95"/>
      <c r="I863" s="107"/>
      <c r="J863" s="12"/>
      <c r="K863" s="15"/>
    </row>
    <row r="864" spans="1:11" x14ac:dyDescent="0.2">
      <c r="A864" s="9"/>
      <c r="B864" s="40"/>
      <c r="C864" s="9"/>
      <c r="D864" s="9"/>
      <c r="E864" s="95"/>
      <c r="F864" s="95"/>
      <c r="G864" s="95"/>
      <c r="I864" s="107"/>
      <c r="J864" s="12"/>
      <c r="K864" s="15"/>
    </row>
    <row r="865" spans="1:11" x14ac:dyDescent="0.2">
      <c r="A865" s="9"/>
      <c r="B865" s="40"/>
      <c r="C865" s="9"/>
      <c r="D865" s="9"/>
      <c r="E865" s="95"/>
      <c r="F865" s="95"/>
      <c r="G865" s="95"/>
      <c r="I865" s="107"/>
      <c r="J865" s="12"/>
      <c r="K865" s="15"/>
    </row>
    <row r="866" spans="1:11" x14ac:dyDescent="0.2">
      <c r="A866" s="9"/>
      <c r="B866" s="40"/>
      <c r="C866" s="9"/>
      <c r="D866" s="9"/>
      <c r="E866" s="95"/>
      <c r="F866" s="95"/>
      <c r="G866" s="95"/>
      <c r="I866" s="107"/>
      <c r="J866" s="12"/>
      <c r="K866" s="15"/>
    </row>
    <row r="867" spans="1:11" x14ac:dyDescent="0.2">
      <c r="A867" s="9"/>
      <c r="B867" s="40"/>
      <c r="C867" s="9"/>
      <c r="D867" s="9"/>
      <c r="E867" s="95"/>
      <c r="F867" s="95"/>
      <c r="G867" s="95"/>
      <c r="I867" s="107"/>
      <c r="J867" s="12"/>
      <c r="K867" s="15"/>
    </row>
    <row r="868" spans="1:11" x14ac:dyDescent="0.2">
      <c r="A868" s="9"/>
      <c r="B868" s="40"/>
      <c r="C868" s="9"/>
      <c r="D868" s="9"/>
      <c r="E868" s="95"/>
      <c r="F868" s="95"/>
      <c r="G868" s="95"/>
      <c r="I868" s="107"/>
      <c r="J868" s="12"/>
      <c r="K868" s="15"/>
    </row>
    <row r="869" spans="1:11" x14ac:dyDescent="0.2">
      <c r="A869" s="9"/>
      <c r="B869" s="40"/>
      <c r="C869" s="9"/>
      <c r="D869" s="9"/>
      <c r="E869" s="95"/>
      <c r="F869" s="95"/>
      <c r="G869" s="95"/>
      <c r="I869" s="107"/>
      <c r="J869" s="12"/>
      <c r="K869" s="15"/>
    </row>
    <row r="870" spans="1:11" x14ac:dyDescent="0.2">
      <c r="A870" s="9"/>
      <c r="B870" s="40"/>
      <c r="C870" s="7"/>
      <c r="D870" s="7"/>
      <c r="E870" s="95"/>
      <c r="F870" s="95"/>
      <c r="G870" s="95"/>
      <c r="I870" s="107"/>
      <c r="J870" s="12"/>
      <c r="K870" s="15"/>
    </row>
    <row r="871" spans="1:11" x14ac:dyDescent="0.2">
      <c r="A871" s="9"/>
      <c r="B871" s="40"/>
      <c r="C871" s="9"/>
      <c r="D871" s="9"/>
      <c r="E871" s="95"/>
      <c r="F871" s="95"/>
      <c r="G871" s="95"/>
      <c r="I871" s="107"/>
      <c r="J871" s="12"/>
      <c r="K871" s="15"/>
    </row>
    <row r="872" spans="1:11" x14ac:dyDescent="0.2">
      <c r="A872" s="9"/>
      <c r="B872" s="40"/>
      <c r="C872" s="9"/>
      <c r="D872" s="9"/>
      <c r="E872" s="95"/>
      <c r="F872" s="95"/>
      <c r="G872" s="95"/>
      <c r="I872" s="107"/>
      <c r="J872" s="12"/>
      <c r="K872" s="15"/>
    </row>
    <row r="873" spans="1:11" x14ac:dyDescent="0.2">
      <c r="A873" s="9"/>
      <c r="B873" s="40"/>
      <c r="C873" s="9"/>
      <c r="D873" s="9"/>
      <c r="E873" s="95"/>
      <c r="F873" s="95"/>
      <c r="G873" s="95"/>
      <c r="I873" s="107"/>
      <c r="J873" s="12"/>
      <c r="K873" s="15"/>
    </row>
    <row r="874" spans="1:11" x14ac:dyDescent="0.2">
      <c r="A874" s="9"/>
      <c r="B874" s="40"/>
      <c r="C874" s="9"/>
      <c r="D874" s="9"/>
      <c r="E874" s="95"/>
      <c r="F874" s="95"/>
      <c r="G874" s="95"/>
      <c r="I874" s="107"/>
      <c r="J874" s="12"/>
      <c r="K874" s="15"/>
    </row>
    <row r="875" spans="1:11" x14ac:dyDescent="0.2">
      <c r="A875" s="9"/>
      <c r="B875" s="40"/>
      <c r="C875" s="9"/>
      <c r="D875" s="9"/>
      <c r="E875" s="95"/>
      <c r="F875" s="95"/>
      <c r="G875" s="95"/>
      <c r="I875" s="107"/>
      <c r="J875" s="12"/>
      <c r="K875" s="15"/>
    </row>
    <row r="876" spans="1:11" x14ac:dyDescent="0.2">
      <c r="A876" s="9"/>
      <c r="B876" s="40"/>
      <c r="C876" s="9"/>
      <c r="D876" s="9"/>
      <c r="E876" s="95"/>
      <c r="F876" s="95"/>
      <c r="G876" s="95"/>
      <c r="I876" s="107"/>
      <c r="J876" s="12"/>
      <c r="K876" s="15"/>
    </row>
    <row r="877" spans="1:11" x14ac:dyDescent="0.2">
      <c r="A877" s="9"/>
      <c r="B877" s="40"/>
      <c r="C877" s="9"/>
      <c r="D877" s="9"/>
      <c r="E877" s="95"/>
      <c r="F877" s="95"/>
      <c r="G877" s="95"/>
      <c r="I877" s="107"/>
      <c r="J877" s="12"/>
      <c r="K877" s="15"/>
    </row>
    <row r="878" spans="1:11" x14ac:dyDescent="0.2">
      <c r="A878" s="9"/>
      <c r="B878" s="40"/>
      <c r="C878" s="9"/>
      <c r="D878" s="9"/>
      <c r="E878" s="95"/>
      <c r="F878" s="95"/>
      <c r="G878" s="95"/>
      <c r="I878" s="107"/>
      <c r="J878" s="12"/>
      <c r="K878" s="15"/>
    </row>
    <row r="879" spans="1:11" x14ac:dyDescent="0.2">
      <c r="A879" s="9"/>
      <c r="B879" s="40"/>
      <c r="C879" s="9"/>
      <c r="D879" s="9"/>
      <c r="E879" s="95"/>
      <c r="F879" s="95"/>
      <c r="G879" s="95"/>
      <c r="I879" s="107"/>
      <c r="J879" s="12"/>
      <c r="K879" s="15"/>
    </row>
    <row r="880" spans="1:11" x14ac:dyDescent="0.2">
      <c r="A880" s="9"/>
      <c r="B880" s="40"/>
      <c r="C880" s="9"/>
      <c r="D880" s="9"/>
      <c r="E880" s="95"/>
      <c r="F880" s="95"/>
      <c r="G880" s="95"/>
      <c r="I880" s="107"/>
      <c r="J880" s="12"/>
      <c r="K880" s="15"/>
    </row>
    <row r="881" spans="1:11" x14ac:dyDescent="0.2">
      <c r="A881" s="9"/>
      <c r="B881" s="40"/>
      <c r="C881" s="9"/>
      <c r="D881" s="9"/>
      <c r="E881" s="95"/>
      <c r="F881" s="95"/>
      <c r="G881" s="95"/>
      <c r="I881" s="107"/>
      <c r="J881" s="12"/>
      <c r="K881" s="15"/>
    </row>
    <row r="882" spans="1:11" x14ac:dyDescent="0.2">
      <c r="A882" s="9"/>
      <c r="B882" s="40"/>
      <c r="C882" s="9"/>
      <c r="D882" s="9"/>
      <c r="E882" s="95"/>
      <c r="F882" s="95"/>
      <c r="G882" s="95"/>
      <c r="I882" s="107"/>
      <c r="J882" s="12"/>
      <c r="K882" s="15"/>
    </row>
    <row r="883" spans="1:11" x14ac:dyDescent="0.2">
      <c r="A883" s="9"/>
      <c r="B883" s="40"/>
      <c r="C883" s="9"/>
      <c r="D883" s="9"/>
      <c r="E883" s="95"/>
      <c r="F883" s="95"/>
      <c r="G883" s="95"/>
      <c r="I883" s="107"/>
      <c r="J883" s="12"/>
      <c r="K883" s="15"/>
    </row>
    <row r="884" spans="1:11" x14ac:dyDescent="0.2">
      <c r="A884" s="9"/>
      <c r="B884" s="40"/>
      <c r="C884" s="9"/>
      <c r="D884" s="9"/>
      <c r="E884" s="95"/>
      <c r="F884" s="95"/>
      <c r="G884" s="95"/>
      <c r="I884" s="107"/>
      <c r="J884" s="12"/>
      <c r="K884" s="15"/>
    </row>
    <row r="885" spans="1:11" x14ac:dyDescent="0.2">
      <c r="A885" s="9"/>
      <c r="B885" s="40"/>
      <c r="C885" s="9"/>
      <c r="D885" s="9"/>
      <c r="E885" s="95"/>
      <c r="F885" s="95"/>
      <c r="G885" s="95"/>
      <c r="I885" s="107"/>
      <c r="J885" s="12"/>
      <c r="K885" s="15"/>
    </row>
    <row r="886" spans="1:11" x14ac:dyDescent="0.2">
      <c r="A886" s="9"/>
      <c r="B886" s="40"/>
      <c r="C886" s="9"/>
      <c r="D886" s="9"/>
      <c r="E886" s="95"/>
      <c r="F886" s="95"/>
      <c r="G886" s="95"/>
      <c r="I886" s="107"/>
      <c r="J886" s="12"/>
      <c r="K886" s="15"/>
    </row>
    <row r="887" spans="1:11" x14ac:dyDescent="0.2">
      <c r="A887" s="9"/>
      <c r="B887" s="40"/>
      <c r="C887" s="9"/>
      <c r="D887" s="9"/>
      <c r="E887" s="95"/>
      <c r="F887" s="95"/>
      <c r="G887" s="95"/>
      <c r="I887" s="107"/>
      <c r="J887" s="12"/>
      <c r="K887" s="15"/>
    </row>
    <row r="888" spans="1:11" x14ac:dyDescent="0.2">
      <c r="A888" s="9"/>
      <c r="B888" s="40"/>
      <c r="C888" s="9"/>
      <c r="D888" s="9"/>
      <c r="E888" s="95"/>
      <c r="F888" s="95"/>
      <c r="G888" s="95"/>
      <c r="I888" s="107"/>
      <c r="J888" s="12"/>
      <c r="K888" s="15"/>
    </row>
    <row r="889" spans="1:11" x14ac:dyDescent="0.2">
      <c r="A889" s="9"/>
      <c r="B889" s="40"/>
      <c r="C889" s="9"/>
      <c r="D889" s="9"/>
      <c r="E889" s="95"/>
      <c r="F889" s="95"/>
      <c r="G889" s="95"/>
      <c r="I889" s="107"/>
      <c r="J889" s="12"/>
      <c r="K889" s="15"/>
    </row>
    <row r="890" spans="1:11" x14ac:dyDescent="0.2">
      <c r="A890" s="9"/>
      <c r="B890" s="40"/>
      <c r="C890" s="9"/>
      <c r="D890" s="9"/>
      <c r="E890" s="95"/>
      <c r="F890" s="95"/>
      <c r="G890" s="95"/>
      <c r="I890" s="107"/>
      <c r="J890" s="12"/>
      <c r="K890" s="15"/>
    </row>
    <row r="891" spans="1:11" x14ac:dyDescent="0.2">
      <c r="A891" s="9"/>
      <c r="B891" s="40"/>
      <c r="C891" s="9"/>
      <c r="D891" s="9"/>
      <c r="E891" s="95"/>
      <c r="F891" s="95"/>
      <c r="G891" s="95"/>
      <c r="I891" s="107"/>
      <c r="J891" s="12"/>
      <c r="K891" s="15"/>
    </row>
    <row r="892" spans="1:11" x14ac:dyDescent="0.2">
      <c r="A892" s="9"/>
      <c r="B892" s="40"/>
      <c r="C892" s="9"/>
      <c r="D892" s="9"/>
      <c r="E892" s="95"/>
      <c r="F892" s="95"/>
      <c r="G892" s="95"/>
      <c r="I892" s="107"/>
      <c r="J892" s="12"/>
      <c r="K892" s="15"/>
    </row>
    <row r="893" spans="1:11" x14ac:dyDescent="0.2">
      <c r="A893" s="9"/>
      <c r="B893" s="40"/>
      <c r="C893" s="9"/>
      <c r="D893" s="9"/>
      <c r="E893" s="95"/>
      <c r="F893" s="95"/>
      <c r="G893" s="95"/>
      <c r="I893" s="107"/>
      <c r="J893" s="12"/>
      <c r="K893" s="15"/>
    </row>
    <row r="894" spans="1:11" x14ac:dyDescent="0.2">
      <c r="A894" s="9"/>
      <c r="B894" s="40"/>
      <c r="C894" s="9"/>
      <c r="D894" s="9"/>
      <c r="E894" s="95"/>
      <c r="F894" s="95"/>
      <c r="G894" s="95"/>
      <c r="I894" s="107"/>
      <c r="J894" s="12"/>
      <c r="K894" s="15"/>
    </row>
    <row r="895" spans="1:11" x14ac:dyDescent="0.2">
      <c r="A895" s="9"/>
      <c r="B895" s="40"/>
      <c r="C895" s="9"/>
      <c r="D895" s="9"/>
      <c r="E895" s="95"/>
      <c r="F895" s="95"/>
      <c r="G895" s="95"/>
      <c r="I895" s="107"/>
      <c r="J895" s="12"/>
      <c r="K895" s="15"/>
    </row>
    <row r="896" spans="1:11" x14ac:dyDescent="0.2">
      <c r="A896" s="9"/>
      <c r="B896" s="40"/>
      <c r="C896" s="9"/>
      <c r="D896" s="9"/>
      <c r="E896" s="95"/>
      <c r="F896" s="95"/>
      <c r="G896" s="95"/>
      <c r="I896" s="107"/>
      <c r="J896" s="12"/>
      <c r="K896" s="15"/>
    </row>
    <row r="897" spans="1:11" x14ac:dyDescent="0.2">
      <c r="A897" s="9"/>
      <c r="B897" s="40"/>
      <c r="C897" s="9"/>
      <c r="D897" s="9"/>
      <c r="E897" s="95"/>
      <c r="F897" s="95"/>
      <c r="G897" s="95"/>
      <c r="I897" s="107"/>
      <c r="J897" s="12"/>
      <c r="K897" s="15"/>
    </row>
    <row r="898" spans="1:11" x14ac:dyDescent="0.2">
      <c r="A898" s="9"/>
      <c r="B898" s="40"/>
      <c r="C898" s="9"/>
      <c r="D898" s="9"/>
      <c r="E898" s="95"/>
      <c r="F898" s="95"/>
      <c r="G898" s="95"/>
      <c r="I898" s="107"/>
      <c r="J898" s="12"/>
      <c r="K898" s="15"/>
    </row>
    <row r="899" spans="1:11" x14ac:dyDescent="0.2">
      <c r="A899" s="9"/>
      <c r="B899" s="40"/>
      <c r="C899" s="9"/>
      <c r="D899" s="9"/>
      <c r="E899" s="95"/>
      <c r="F899" s="95"/>
      <c r="G899" s="95"/>
      <c r="I899" s="107"/>
      <c r="J899" s="12"/>
      <c r="K899" s="15"/>
    </row>
    <row r="900" spans="1:11" x14ac:dyDescent="0.2">
      <c r="A900" s="9"/>
      <c r="B900" s="40"/>
      <c r="C900" s="9"/>
      <c r="D900" s="9"/>
      <c r="E900" s="95"/>
      <c r="F900" s="95"/>
      <c r="G900" s="95"/>
      <c r="I900" s="107"/>
      <c r="J900" s="12"/>
      <c r="K900" s="15"/>
    </row>
    <row r="901" spans="1:11" x14ac:dyDescent="0.2">
      <c r="A901" s="9"/>
      <c r="B901" s="40"/>
      <c r="C901" s="9"/>
      <c r="D901" s="9"/>
      <c r="E901" s="95"/>
      <c r="F901" s="95"/>
      <c r="G901" s="95"/>
      <c r="I901" s="107"/>
      <c r="J901" s="12"/>
      <c r="K901" s="15"/>
    </row>
    <row r="902" spans="1:11" x14ac:dyDescent="0.2">
      <c r="A902" s="9"/>
      <c r="B902" s="40"/>
      <c r="C902" s="9"/>
      <c r="D902" s="9"/>
      <c r="E902" s="95"/>
      <c r="F902" s="95"/>
      <c r="G902" s="95"/>
      <c r="I902" s="107"/>
      <c r="J902" s="12"/>
      <c r="K902" s="15"/>
    </row>
    <row r="903" spans="1:11" x14ac:dyDescent="0.2">
      <c r="A903" s="9"/>
      <c r="B903" s="40"/>
      <c r="C903" s="9"/>
      <c r="D903" s="9"/>
      <c r="E903" s="95"/>
      <c r="F903" s="95"/>
      <c r="G903" s="95"/>
      <c r="I903" s="107"/>
      <c r="J903" s="12"/>
      <c r="K903" s="15"/>
    </row>
    <row r="904" spans="1:11" x14ac:dyDescent="0.2">
      <c r="A904" s="9"/>
      <c r="B904" s="40"/>
      <c r="C904" s="9"/>
      <c r="D904" s="9"/>
      <c r="E904" s="95"/>
      <c r="F904" s="95"/>
      <c r="G904" s="95"/>
      <c r="I904" s="107"/>
      <c r="J904" s="12"/>
      <c r="K904" s="15"/>
    </row>
    <row r="905" spans="1:11" x14ac:dyDescent="0.2">
      <c r="A905" s="9"/>
      <c r="B905" s="40"/>
      <c r="C905" s="7"/>
      <c r="D905" s="7"/>
      <c r="E905" s="95"/>
      <c r="F905" s="95"/>
      <c r="G905" s="95"/>
      <c r="I905" s="107"/>
      <c r="J905" s="12"/>
      <c r="K905" s="15"/>
    </row>
    <row r="906" spans="1:11" x14ac:dyDescent="0.2">
      <c r="A906" s="9"/>
      <c r="B906" s="40"/>
      <c r="C906" s="9"/>
      <c r="D906" s="9"/>
      <c r="E906" s="95"/>
      <c r="F906" s="95"/>
      <c r="G906" s="95"/>
      <c r="I906" s="107"/>
      <c r="J906" s="12"/>
      <c r="K906" s="15"/>
    </row>
    <row r="907" spans="1:11" x14ac:dyDescent="0.2">
      <c r="A907" s="9"/>
      <c r="B907" s="40"/>
      <c r="C907" s="9"/>
      <c r="D907" s="9"/>
      <c r="E907" s="95"/>
      <c r="F907" s="95"/>
      <c r="G907" s="95"/>
      <c r="I907" s="107"/>
      <c r="J907" s="12"/>
      <c r="K907" s="15"/>
    </row>
    <row r="908" spans="1:11" x14ac:dyDescent="0.2">
      <c r="A908" s="9"/>
      <c r="B908" s="40"/>
      <c r="C908" s="9"/>
      <c r="D908" s="9"/>
      <c r="E908" s="95"/>
      <c r="F908" s="95"/>
      <c r="G908" s="95"/>
      <c r="I908" s="107"/>
      <c r="J908" s="12"/>
      <c r="K908" s="15"/>
    </row>
    <row r="909" spans="1:11" x14ac:dyDescent="0.2">
      <c r="A909" s="9"/>
      <c r="B909" s="40"/>
      <c r="C909" s="7"/>
      <c r="D909" s="7"/>
      <c r="E909" s="95"/>
      <c r="F909" s="95"/>
      <c r="G909" s="95"/>
      <c r="I909" s="107"/>
      <c r="J909" s="12"/>
      <c r="K909" s="15"/>
    </row>
    <row r="910" spans="1:11" x14ac:dyDescent="0.2">
      <c r="A910" s="9"/>
      <c r="B910" s="40"/>
      <c r="C910" s="9"/>
      <c r="D910" s="9"/>
      <c r="E910" s="95"/>
      <c r="F910" s="95"/>
      <c r="G910" s="95"/>
      <c r="I910" s="107"/>
      <c r="J910" s="12"/>
      <c r="K910" s="15"/>
    </row>
    <row r="911" spans="1:11" x14ac:dyDescent="0.2">
      <c r="A911" s="9"/>
      <c r="B911" s="40"/>
      <c r="C911" s="9"/>
      <c r="D911" s="9"/>
      <c r="E911" s="95"/>
      <c r="F911" s="95"/>
      <c r="G911" s="95"/>
      <c r="I911" s="107"/>
      <c r="J911" s="12"/>
      <c r="K911" s="15"/>
    </row>
    <row r="912" spans="1:11" x14ac:dyDescent="0.2">
      <c r="A912" s="9"/>
      <c r="B912" s="40"/>
      <c r="C912" s="9"/>
      <c r="D912" s="9"/>
      <c r="E912" s="95"/>
      <c r="F912" s="95"/>
      <c r="G912" s="95"/>
      <c r="I912" s="107"/>
      <c r="J912" s="12"/>
      <c r="K912" s="15"/>
    </row>
    <row r="913" spans="1:11" x14ac:dyDescent="0.2">
      <c r="A913" s="9"/>
      <c r="B913" s="40"/>
      <c r="C913" s="9"/>
      <c r="D913" s="9"/>
      <c r="E913" s="95"/>
      <c r="F913" s="95"/>
      <c r="G913" s="95"/>
      <c r="I913" s="107"/>
      <c r="J913" s="12"/>
      <c r="K913" s="15"/>
    </row>
    <row r="914" spans="1:11" x14ac:dyDescent="0.2">
      <c r="A914" s="9"/>
      <c r="B914" s="40"/>
      <c r="C914" s="9"/>
      <c r="D914" s="9"/>
      <c r="E914" s="95"/>
      <c r="F914" s="95"/>
      <c r="G914" s="95"/>
      <c r="I914" s="107"/>
      <c r="J914" s="12"/>
      <c r="K914" s="15"/>
    </row>
    <row r="915" spans="1:11" x14ac:dyDescent="0.2">
      <c r="A915" s="9"/>
      <c r="B915" s="40"/>
      <c r="C915" s="9"/>
      <c r="D915" s="9"/>
      <c r="E915" s="95"/>
      <c r="F915" s="95"/>
      <c r="G915" s="95"/>
      <c r="I915" s="107"/>
      <c r="J915" s="12"/>
      <c r="K915" s="15"/>
    </row>
    <row r="916" spans="1:11" x14ac:dyDescent="0.2">
      <c r="A916" s="9"/>
      <c r="B916" s="40"/>
      <c r="C916" s="9"/>
      <c r="D916" s="9"/>
      <c r="E916" s="95"/>
      <c r="F916" s="95"/>
      <c r="G916" s="95"/>
      <c r="I916" s="107"/>
      <c r="J916" s="12"/>
      <c r="K916" s="15"/>
    </row>
    <row r="917" spans="1:11" x14ac:dyDescent="0.2">
      <c r="A917" s="9"/>
      <c r="B917" s="40"/>
      <c r="C917" s="9"/>
      <c r="D917" s="9"/>
      <c r="E917" s="95"/>
      <c r="F917" s="95"/>
      <c r="G917" s="95"/>
      <c r="I917" s="107"/>
      <c r="J917" s="12"/>
      <c r="K917" s="15"/>
    </row>
    <row r="918" spans="1:11" x14ac:dyDescent="0.2">
      <c r="A918" s="9"/>
      <c r="B918" s="40"/>
      <c r="C918" s="9"/>
      <c r="D918" s="9"/>
      <c r="E918" s="95"/>
      <c r="F918" s="95"/>
      <c r="G918" s="95"/>
      <c r="I918" s="107"/>
      <c r="J918" s="12"/>
      <c r="K918" s="15"/>
    </row>
    <row r="919" spans="1:11" x14ac:dyDescent="0.2">
      <c r="A919" s="9"/>
      <c r="B919" s="40"/>
      <c r="C919" s="9"/>
      <c r="D919" s="9"/>
      <c r="E919" s="95"/>
      <c r="F919" s="95"/>
      <c r="G919" s="95"/>
      <c r="I919" s="107"/>
      <c r="J919" s="12"/>
      <c r="K919" s="15"/>
    </row>
    <row r="920" spans="1:11" x14ac:dyDescent="0.2">
      <c r="A920" s="9"/>
      <c r="B920" s="40"/>
      <c r="C920" s="9"/>
      <c r="D920" s="9"/>
      <c r="E920" s="95"/>
      <c r="F920" s="95"/>
      <c r="G920" s="95"/>
      <c r="I920" s="107"/>
      <c r="J920" s="12"/>
      <c r="K920" s="15"/>
    </row>
    <row r="921" spans="1:11" x14ac:dyDescent="0.2">
      <c r="A921" s="9"/>
      <c r="B921" s="40"/>
      <c r="C921" s="9"/>
      <c r="D921" s="9"/>
      <c r="E921" s="95"/>
      <c r="F921" s="95"/>
      <c r="G921" s="95"/>
      <c r="I921" s="107"/>
      <c r="J921" s="12"/>
      <c r="K921" s="15"/>
    </row>
    <row r="922" spans="1:11" x14ac:dyDescent="0.2">
      <c r="A922" s="9"/>
      <c r="B922" s="40"/>
      <c r="C922" s="9"/>
      <c r="D922" s="9"/>
      <c r="E922" s="95"/>
      <c r="F922" s="95"/>
      <c r="G922" s="95"/>
      <c r="I922" s="107"/>
      <c r="J922" s="12"/>
      <c r="K922" s="15"/>
    </row>
    <row r="923" spans="1:11" x14ac:dyDescent="0.2">
      <c r="A923" s="9"/>
      <c r="B923" s="40"/>
      <c r="C923" s="9"/>
      <c r="D923" s="9"/>
      <c r="E923" s="95"/>
      <c r="F923" s="95"/>
      <c r="G923" s="95"/>
      <c r="I923" s="107"/>
      <c r="J923" s="12"/>
      <c r="K923" s="15"/>
    </row>
    <row r="924" spans="1:11" x14ac:dyDescent="0.2">
      <c r="A924" s="9"/>
      <c r="B924" s="40"/>
      <c r="C924" s="9"/>
      <c r="D924" s="9"/>
      <c r="E924" s="95"/>
      <c r="F924" s="95"/>
      <c r="G924" s="95"/>
      <c r="I924" s="107"/>
      <c r="J924" s="12"/>
      <c r="K924" s="15"/>
    </row>
    <row r="925" spans="1:11" x14ac:dyDescent="0.2">
      <c r="A925" s="9"/>
      <c r="B925" s="40"/>
      <c r="C925" s="9"/>
      <c r="D925" s="9"/>
      <c r="E925" s="95"/>
      <c r="F925" s="95"/>
      <c r="G925" s="95"/>
      <c r="I925" s="107"/>
      <c r="J925" s="12"/>
      <c r="K925" s="15"/>
    </row>
    <row r="926" spans="1:11" x14ac:dyDescent="0.2">
      <c r="A926" s="9"/>
      <c r="B926" s="40"/>
      <c r="C926" s="9"/>
      <c r="D926" s="9"/>
      <c r="E926" s="95"/>
      <c r="F926" s="95"/>
      <c r="G926" s="95"/>
      <c r="I926" s="107"/>
      <c r="J926" s="12"/>
      <c r="K926" s="15"/>
    </row>
    <row r="927" spans="1:11" x14ac:dyDescent="0.2">
      <c r="A927" s="9"/>
      <c r="B927" s="40"/>
      <c r="C927" s="9"/>
      <c r="D927" s="9"/>
      <c r="E927" s="95"/>
      <c r="F927" s="95"/>
      <c r="G927" s="95"/>
      <c r="I927" s="107"/>
      <c r="J927" s="12"/>
      <c r="K927" s="15"/>
    </row>
    <row r="928" spans="1:11" x14ac:dyDescent="0.2">
      <c r="A928" s="9"/>
      <c r="B928" s="40"/>
      <c r="C928" s="9"/>
      <c r="D928" s="9"/>
      <c r="E928" s="95"/>
      <c r="F928" s="95"/>
      <c r="G928" s="95"/>
      <c r="I928" s="107"/>
      <c r="J928" s="12"/>
      <c r="K928" s="15"/>
    </row>
    <row r="929" spans="1:11" x14ac:dyDescent="0.2">
      <c r="A929" s="9"/>
      <c r="B929" s="40"/>
      <c r="C929" s="9"/>
      <c r="D929" s="9"/>
      <c r="E929" s="95"/>
      <c r="F929" s="95"/>
      <c r="G929" s="95"/>
      <c r="I929" s="107"/>
      <c r="J929" s="12"/>
      <c r="K929" s="15"/>
    </row>
    <row r="930" spans="1:11" x14ac:dyDescent="0.2">
      <c r="A930" s="9"/>
      <c r="B930" s="40"/>
      <c r="C930" s="9"/>
      <c r="D930" s="9"/>
      <c r="E930" s="95"/>
      <c r="F930" s="95"/>
      <c r="G930" s="95"/>
      <c r="I930" s="107"/>
      <c r="J930" s="12"/>
      <c r="K930" s="15"/>
    </row>
    <row r="931" spans="1:11" x14ac:dyDescent="0.2">
      <c r="A931" s="9"/>
      <c r="B931" s="40"/>
      <c r="C931" s="9"/>
      <c r="D931" s="9"/>
      <c r="E931" s="95"/>
      <c r="F931" s="95"/>
      <c r="G931" s="95"/>
      <c r="I931" s="107"/>
      <c r="J931" s="12"/>
      <c r="K931" s="15"/>
    </row>
    <row r="932" spans="1:11" x14ac:dyDescent="0.2">
      <c r="A932" s="9"/>
      <c r="B932" s="40"/>
      <c r="C932" s="9"/>
      <c r="D932" s="9"/>
      <c r="E932" s="95"/>
      <c r="F932" s="95"/>
      <c r="G932" s="95"/>
      <c r="I932" s="107"/>
      <c r="J932" s="12"/>
      <c r="K932" s="15"/>
    </row>
    <row r="933" spans="1:11" x14ac:dyDescent="0.2">
      <c r="A933" s="9"/>
      <c r="B933" s="40"/>
      <c r="C933" s="7"/>
      <c r="D933" s="7"/>
      <c r="E933" s="95"/>
      <c r="F933" s="95"/>
      <c r="G933" s="95"/>
      <c r="I933" s="107"/>
      <c r="J933" s="12"/>
      <c r="K933" s="15"/>
    </row>
    <row r="934" spans="1:11" x14ac:dyDescent="0.2">
      <c r="A934" s="9"/>
      <c r="B934" s="40"/>
      <c r="C934" s="9"/>
      <c r="D934" s="9"/>
      <c r="E934" s="95"/>
      <c r="F934" s="95"/>
      <c r="G934" s="95"/>
      <c r="I934" s="107"/>
      <c r="J934" s="12"/>
      <c r="K934" s="15"/>
    </row>
    <row r="935" spans="1:11" x14ac:dyDescent="0.2">
      <c r="A935" s="9"/>
      <c r="B935" s="40"/>
      <c r="C935" s="9"/>
      <c r="D935" s="9"/>
      <c r="E935" s="95"/>
      <c r="F935" s="95"/>
      <c r="G935" s="95"/>
      <c r="I935" s="107"/>
      <c r="J935" s="12"/>
      <c r="K935" s="15"/>
    </row>
    <row r="936" spans="1:11" x14ac:dyDescent="0.2">
      <c r="A936" s="9"/>
      <c r="B936" s="40"/>
      <c r="C936" s="9"/>
      <c r="D936" s="9"/>
      <c r="E936" s="95"/>
      <c r="F936" s="95"/>
      <c r="G936" s="95"/>
      <c r="I936" s="107"/>
      <c r="J936" s="12"/>
      <c r="K936" s="15"/>
    </row>
    <row r="937" spans="1:11" x14ac:dyDescent="0.2">
      <c r="A937" s="9"/>
      <c r="B937" s="40"/>
      <c r="C937" s="9"/>
      <c r="D937" s="9"/>
      <c r="E937" s="95"/>
      <c r="F937" s="95"/>
      <c r="G937" s="95"/>
      <c r="I937" s="107"/>
      <c r="J937" s="12"/>
      <c r="K937" s="15"/>
    </row>
    <row r="938" spans="1:11" x14ac:dyDescent="0.2">
      <c r="A938" s="9"/>
      <c r="B938" s="40"/>
      <c r="C938" s="9"/>
      <c r="D938" s="9"/>
      <c r="E938" s="95"/>
      <c r="F938" s="95"/>
      <c r="G938" s="95"/>
      <c r="I938" s="107"/>
      <c r="J938" s="12"/>
      <c r="K938" s="15"/>
    </row>
    <row r="939" spans="1:11" x14ac:dyDescent="0.2">
      <c r="A939" s="9"/>
      <c r="B939" s="40"/>
      <c r="C939" s="9"/>
      <c r="D939" s="9"/>
      <c r="E939" s="95"/>
      <c r="F939" s="95"/>
      <c r="G939" s="95"/>
      <c r="I939" s="107"/>
      <c r="J939" s="12"/>
      <c r="K939" s="15"/>
    </row>
    <row r="940" spans="1:11" x14ac:dyDescent="0.2">
      <c r="A940" s="9"/>
      <c r="B940" s="40"/>
      <c r="C940" s="9"/>
      <c r="D940" s="9"/>
      <c r="E940" s="95"/>
      <c r="F940" s="95"/>
      <c r="G940" s="95"/>
      <c r="I940" s="107"/>
      <c r="J940" s="12"/>
      <c r="K940" s="15"/>
    </row>
    <row r="941" spans="1:11" x14ac:dyDescent="0.2">
      <c r="A941" s="9"/>
      <c r="B941" s="40"/>
      <c r="C941" s="9"/>
      <c r="D941" s="9"/>
      <c r="E941" s="95"/>
      <c r="F941" s="95"/>
      <c r="G941" s="95"/>
      <c r="I941" s="107"/>
      <c r="J941" s="12"/>
      <c r="K941" s="15"/>
    </row>
    <row r="942" spans="1:11" x14ac:dyDescent="0.2">
      <c r="A942" s="9"/>
      <c r="B942" s="40"/>
      <c r="C942" s="9"/>
      <c r="D942" s="9"/>
      <c r="E942" s="95"/>
      <c r="F942" s="95"/>
      <c r="G942" s="95"/>
      <c r="I942" s="107"/>
      <c r="J942" s="12"/>
      <c r="K942" s="15"/>
    </row>
    <row r="943" spans="1:11" x14ac:dyDescent="0.2">
      <c r="A943" s="9"/>
      <c r="B943" s="40"/>
      <c r="C943" s="9"/>
      <c r="D943" s="9"/>
      <c r="E943" s="95"/>
      <c r="F943" s="95"/>
      <c r="G943" s="95"/>
      <c r="I943" s="107"/>
      <c r="J943" s="12"/>
      <c r="K943" s="15"/>
    </row>
    <row r="944" spans="1:11" x14ac:dyDescent="0.2">
      <c r="A944" s="9"/>
      <c r="B944" s="40"/>
      <c r="C944" s="9"/>
      <c r="D944" s="9"/>
      <c r="E944" s="95"/>
      <c r="F944" s="95"/>
      <c r="G944" s="95"/>
      <c r="I944" s="107"/>
      <c r="J944" s="12"/>
      <c r="K944" s="15"/>
    </row>
    <row r="945" spans="1:11" x14ac:dyDescent="0.2">
      <c r="A945" s="9"/>
      <c r="B945" s="40"/>
      <c r="C945" s="9"/>
      <c r="D945" s="9"/>
      <c r="E945" s="95"/>
      <c r="F945" s="95"/>
      <c r="G945" s="95"/>
      <c r="I945" s="107"/>
      <c r="J945" s="12"/>
      <c r="K945" s="15"/>
    </row>
    <row r="946" spans="1:11" x14ac:dyDescent="0.2">
      <c r="A946" s="9"/>
      <c r="B946" s="40"/>
      <c r="C946" s="9"/>
      <c r="D946" s="9"/>
      <c r="E946" s="95"/>
      <c r="F946" s="95"/>
      <c r="G946" s="95"/>
      <c r="I946" s="107"/>
      <c r="J946" s="12"/>
      <c r="K946" s="15"/>
    </row>
    <row r="947" spans="1:11" x14ac:dyDescent="0.2">
      <c r="A947" s="9"/>
      <c r="B947" s="40"/>
      <c r="C947" s="9"/>
      <c r="D947" s="9"/>
      <c r="E947" s="95"/>
      <c r="F947" s="95"/>
      <c r="G947" s="95"/>
      <c r="I947" s="107"/>
      <c r="J947" s="12"/>
      <c r="K947" s="15"/>
    </row>
    <row r="948" spans="1:11" x14ac:dyDescent="0.2">
      <c r="A948" s="9"/>
      <c r="B948" s="40"/>
      <c r="C948" s="9"/>
      <c r="D948" s="9"/>
      <c r="E948" s="95"/>
      <c r="F948" s="95"/>
      <c r="G948" s="95"/>
      <c r="I948" s="107"/>
      <c r="J948" s="12"/>
      <c r="K948" s="15"/>
    </row>
    <row r="949" spans="1:11" x14ac:dyDescent="0.2">
      <c r="A949" s="9"/>
      <c r="B949" s="40"/>
      <c r="C949" s="9"/>
      <c r="D949" s="9"/>
      <c r="E949" s="95"/>
      <c r="F949" s="95"/>
      <c r="G949" s="95"/>
      <c r="I949" s="107"/>
      <c r="J949" s="12"/>
      <c r="K949" s="15"/>
    </row>
    <row r="950" spans="1:11" x14ac:dyDescent="0.2">
      <c r="A950" s="9"/>
      <c r="B950" s="40"/>
      <c r="C950" s="9"/>
      <c r="D950" s="9"/>
      <c r="E950" s="95"/>
      <c r="F950" s="95"/>
      <c r="G950" s="95"/>
      <c r="I950" s="107"/>
      <c r="J950" s="12"/>
      <c r="K950" s="15"/>
    </row>
    <row r="951" spans="1:11" x14ac:dyDescent="0.2">
      <c r="A951" s="9"/>
      <c r="B951" s="40"/>
      <c r="C951" s="9"/>
      <c r="D951" s="9"/>
      <c r="E951" s="95"/>
      <c r="F951" s="95"/>
      <c r="G951" s="95"/>
      <c r="I951" s="107"/>
      <c r="J951" s="12"/>
      <c r="K951" s="15"/>
    </row>
    <row r="952" spans="1:11" x14ac:dyDescent="0.2">
      <c r="A952" s="9"/>
      <c r="B952" s="40"/>
      <c r="C952" s="9"/>
      <c r="D952" s="9"/>
      <c r="E952" s="95"/>
      <c r="F952" s="95"/>
      <c r="G952" s="95"/>
      <c r="I952" s="107"/>
      <c r="J952" s="12"/>
      <c r="K952" s="15"/>
    </row>
    <row r="953" spans="1:11" x14ac:dyDescent="0.2">
      <c r="A953" s="9"/>
      <c r="B953" s="40"/>
      <c r="C953" s="9"/>
      <c r="D953" s="9"/>
      <c r="E953" s="95"/>
      <c r="F953" s="95"/>
      <c r="G953" s="95"/>
      <c r="I953" s="107"/>
      <c r="J953" s="12"/>
      <c r="K953" s="15"/>
    </row>
    <row r="954" spans="1:11" x14ac:dyDescent="0.2">
      <c r="A954" s="9"/>
      <c r="B954" s="40"/>
      <c r="C954" s="9"/>
      <c r="D954" s="9"/>
      <c r="E954" s="95"/>
      <c r="F954" s="95"/>
      <c r="G954" s="95"/>
      <c r="I954" s="107"/>
      <c r="J954" s="12"/>
      <c r="K954" s="15"/>
    </row>
    <row r="955" spans="1:11" x14ac:dyDescent="0.2">
      <c r="A955" s="9"/>
      <c r="B955" s="40"/>
      <c r="C955" s="9"/>
      <c r="D955" s="9"/>
      <c r="E955" s="95"/>
      <c r="F955" s="95"/>
      <c r="G955" s="95"/>
      <c r="I955" s="107"/>
      <c r="J955" s="12"/>
      <c r="K955" s="15"/>
    </row>
    <row r="956" spans="1:11" x14ac:dyDescent="0.2">
      <c r="A956" s="9"/>
      <c r="B956" s="40"/>
      <c r="C956" s="9"/>
      <c r="D956" s="9"/>
      <c r="E956" s="95"/>
      <c r="F956" s="95"/>
      <c r="G956" s="95"/>
      <c r="I956" s="107"/>
      <c r="J956" s="12"/>
      <c r="K956" s="15"/>
    </row>
    <row r="957" spans="1:11" x14ac:dyDescent="0.2">
      <c r="A957" s="9"/>
      <c r="B957" s="40"/>
      <c r="C957" s="9"/>
      <c r="D957" s="9"/>
      <c r="E957" s="95"/>
      <c r="F957" s="95"/>
      <c r="G957" s="95"/>
      <c r="I957" s="107"/>
      <c r="J957" s="12"/>
      <c r="K957" s="15"/>
    </row>
    <row r="958" spans="1:11" x14ac:dyDescent="0.2">
      <c r="A958" s="9"/>
      <c r="B958" s="40"/>
      <c r="C958" s="9"/>
      <c r="D958" s="9"/>
      <c r="E958" s="95"/>
      <c r="F958" s="95"/>
      <c r="G958" s="95"/>
      <c r="I958" s="107"/>
      <c r="J958" s="12"/>
      <c r="K958" s="15"/>
    </row>
    <row r="959" spans="1:11" x14ac:dyDescent="0.2">
      <c r="A959" s="9"/>
      <c r="B959" s="40"/>
      <c r="C959" s="9"/>
      <c r="D959" s="9"/>
      <c r="E959" s="95"/>
      <c r="F959" s="95"/>
      <c r="G959" s="95"/>
      <c r="I959" s="107"/>
      <c r="J959" s="12"/>
      <c r="K959" s="15"/>
    </row>
    <row r="960" spans="1:11" x14ac:dyDescent="0.2">
      <c r="A960" s="9"/>
      <c r="B960" s="40"/>
      <c r="C960" s="9"/>
      <c r="D960" s="9"/>
      <c r="E960" s="95"/>
      <c r="F960" s="95"/>
      <c r="G960" s="95"/>
      <c r="I960" s="107"/>
      <c r="J960" s="12"/>
      <c r="K960" s="15"/>
    </row>
    <row r="961" spans="1:11" x14ac:dyDescent="0.2">
      <c r="A961" s="9"/>
      <c r="B961" s="40"/>
      <c r="C961" s="9"/>
      <c r="D961" s="9"/>
      <c r="E961" s="95"/>
      <c r="F961" s="95"/>
      <c r="G961" s="95"/>
      <c r="I961" s="107"/>
      <c r="J961" s="12"/>
      <c r="K961" s="15"/>
    </row>
    <row r="962" spans="1:11" x14ac:dyDescent="0.2">
      <c r="A962" s="9"/>
      <c r="B962" s="40"/>
      <c r="C962" s="9"/>
      <c r="D962" s="9"/>
      <c r="E962" s="95"/>
      <c r="F962" s="95"/>
      <c r="G962" s="95"/>
      <c r="I962" s="107"/>
      <c r="J962" s="12"/>
      <c r="K962" s="15"/>
    </row>
    <row r="963" spans="1:11" x14ac:dyDescent="0.2">
      <c r="A963" s="9"/>
      <c r="B963" s="40"/>
      <c r="C963" s="9"/>
      <c r="D963" s="9"/>
      <c r="E963" s="95"/>
      <c r="F963" s="95"/>
      <c r="G963" s="95"/>
      <c r="I963" s="107"/>
      <c r="J963" s="12"/>
      <c r="K963" s="15"/>
    </row>
    <row r="964" spans="1:11" x14ac:dyDescent="0.2">
      <c r="A964" s="9"/>
      <c r="B964" s="40"/>
      <c r="C964" s="7"/>
      <c r="D964" s="7"/>
      <c r="E964" s="95"/>
      <c r="F964" s="95"/>
      <c r="G964" s="95"/>
      <c r="I964" s="107"/>
      <c r="J964" s="12"/>
      <c r="K964" s="15"/>
    </row>
    <row r="965" spans="1:11" x14ac:dyDescent="0.2">
      <c r="A965" s="9"/>
      <c r="B965" s="40"/>
      <c r="C965" s="9"/>
      <c r="D965" s="9"/>
      <c r="E965" s="95"/>
      <c r="F965" s="95"/>
      <c r="G965" s="95"/>
      <c r="I965" s="107"/>
      <c r="J965" s="12"/>
      <c r="K965" s="15"/>
    </row>
    <row r="966" spans="1:11" x14ac:dyDescent="0.2">
      <c r="A966" s="9"/>
      <c r="B966" s="40"/>
      <c r="C966" s="9"/>
      <c r="D966" s="9"/>
      <c r="E966" s="95"/>
      <c r="F966" s="95"/>
      <c r="G966" s="95"/>
      <c r="I966" s="107"/>
      <c r="J966" s="12"/>
      <c r="K966" s="15"/>
    </row>
    <row r="967" spans="1:11" x14ac:dyDescent="0.2">
      <c r="A967" s="9"/>
      <c r="B967" s="40"/>
      <c r="C967" s="9"/>
      <c r="D967" s="9"/>
      <c r="E967" s="95"/>
      <c r="F967" s="95"/>
      <c r="G967" s="95"/>
      <c r="I967" s="107"/>
      <c r="J967" s="12"/>
      <c r="K967" s="15"/>
    </row>
    <row r="968" spans="1:11" x14ac:dyDescent="0.2">
      <c r="A968" s="9"/>
      <c r="B968" s="40"/>
      <c r="C968" s="9"/>
      <c r="D968" s="9"/>
      <c r="E968" s="95"/>
      <c r="F968" s="95"/>
      <c r="G968" s="95"/>
      <c r="I968" s="107"/>
      <c r="J968" s="12"/>
      <c r="K968" s="15"/>
    </row>
    <row r="969" spans="1:11" x14ac:dyDescent="0.2">
      <c r="A969" s="9"/>
      <c r="B969" s="40"/>
      <c r="C969" s="9"/>
      <c r="D969" s="9"/>
      <c r="E969" s="95"/>
      <c r="F969" s="95"/>
      <c r="G969" s="95"/>
      <c r="I969" s="107"/>
      <c r="J969" s="12"/>
      <c r="K969" s="15"/>
    </row>
    <row r="970" spans="1:11" x14ac:dyDescent="0.2">
      <c r="A970" s="9"/>
      <c r="B970" s="40"/>
      <c r="C970" s="9"/>
      <c r="D970" s="9"/>
      <c r="E970" s="95"/>
      <c r="F970" s="95"/>
      <c r="G970" s="95"/>
      <c r="I970" s="107"/>
      <c r="J970" s="12"/>
      <c r="K970" s="15"/>
    </row>
    <row r="971" spans="1:11" x14ac:dyDescent="0.2">
      <c r="A971" s="9"/>
      <c r="B971" s="40"/>
      <c r="C971" s="9"/>
      <c r="D971" s="9"/>
      <c r="E971" s="95"/>
      <c r="F971" s="95"/>
      <c r="G971" s="95"/>
      <c r="I971" s="107"/>
      <c r="J971" s="12"/>
      <c r="K971" s="15"/>
    </row>
    <row r="972" spans="1:11" x14ac:dyDescent="0.2">
      <c r="A972" s="9"/>
      <c r="B972" s="40"/>
      <c r="C972" s="9"/>
      <c r="D972" s="9"/>
      <c r="E972" s="95"/>
      <c r="F972" s="95"/>
      <c r="G972" s="95"/>
      <c r="I972" s="107"/>
      <c r="J972" s="12"/>
      <c r="K972" s="15"/>
    </row>
    <row r="973" spans="1:11" x14ac:dyDescent="0.2">
      <c r="A973" s="9"/>
      <c r="B973" s="40"/>
      <c r="C973" s="9"/>
      <c r="D973" s="9"/>
      <c r="E973" s="95"/>
      <c r="F973" s="95"/>
      <c r="G973" s="95"/>
      <c r="I973" s="107"/>
      <c r="J973" s="12"/>
      <c r="K973" s="15"/>
    </row>
    <row r="974" spans="1:11" x14ac:dyDescent="0.2">
      <c r="A974" s="9"/>
      <c r="B974" s="40"/>
      <c r="C974" s="9"/>
      <c r="D974" s="9"/>
      <c r="E974" s="95"/>
      <c r="F974" s="95"/>
      <c r="G974" s="95"/>
      <c r="I974" s="107"/>
      <c r="J974" s="12"/>
      <c r="K974" s="15"/>
    </row>
    <row r="975" spans="1:11" x14ac:dyDescent="0.2">
      <c r="A975" s="9"/>
      <c r="B975" s="40"/>
      <c r="C975" s="9"/>
      <c r="D975" s="9"/>
      <c r="E975" s="95"/>
      <c r="F975" s="95"/>
      <c r="G975" s="95"/>
      <c r="I975" s="107"/>
      <c r="J975" s="12"/>
      <c r="K975" s="15"/>
    </row>
    <row r="976" spans="1:11" x14ac:dyDescent="0.2">
      <c r="A976" s="9"/>
      <c r="B976" s="40"/>
      <c r="C976" s="9"/>
      <c r="D976" s="9"/>
      <c r="E976" s="95"/>
      <c r="F976" s="95"/>
      <c r="G976" s="95"/>
      <c r="I976" s="107"/>
      <c r="J976" s="12"/>
      <c r="K976" s="15"/>
    </row>
    <row r="977" spans="1:11" x14ac:dyDescent="0.2">
      <c r="A977" s="9"/>
      <c r="B977" s="40"/>
      <c r="C977" s="9"/>
      <c r="D977" s="9"/>
      <c r="E977" s="95"/>
      <c r="F977" s="95"/>
      <c r="G977" s="95"/>
      <c r="I977" s="107"/>
      <c r="J977" s="12"/>
      <c r="K977" s="15"/>
    </row>
    <row r="978" spans="1:11" x14ac:dyDescent="0.2">
      <c r="A978" s="9"/>
      <c r="B978" s="40"/>
      <c r="C978" s="9"/>
      <c r="D978" s="9"/>
      <c r="E978" s="95"/>
      <c r="F978" s="95"/>
      <c r="G978" s="95"/>
      <c r="I978" s="107"/>
      <c r="J978" s="12"/>
      <c r="K978" s="15"/>
    </row>
    <row r="979" spans="1:11" x14ac:dyDescent="0.2">
      <c r="A979" s="9"/>
      <c r="B979" s="40"/>
      <c r="C979" s="9"/>
      <c r="D979" s="9"/>
      <c r="E979" s="95"/>
      <c r="F979" s="95"/>
      <c r="G979" s="95"/>
      <c r="I979" s="107"/>
      <c r="J979" s="12"/>
      <c r="K979" s="15"/>
    </row>
    <row r="980" spans="1:11" x14ac:dyDescent="0.2">
      <c r="A980" s="9"/>
      <c r="B980" s="40"/>
      <c r="C980" s="9"/>
      <c r="D980" s="9"/>
      <c r="E980" s="95"/>
      <c r="F980" s="95"/>
      <c r="G980" s="95"/>
      <c r="I980" s="107"/>
      <c r="J980" s="12"/>
      <c r="K980" s="15"/>
    </row>
    <row r="981" spans="1:11" x14ac:dyDescent="0.2">
      <c r="A981" s="9"/>
      <c r="B981" s="40"/>
      <c r="C981" s="9"/>
      <c r="D981" s="9"/>
      <c r="E981" s="95"/>
      <c r="F981" s="95"/>
      <c r="G981" s="95"/>
      <c r="I981" s="107"/>
      <c r="J981" s="12"/>
      <c r="K981" s="15"/>
    </row>
    <row r="982" spans="1:11" x14ac:dyDescent="0.2">
      <c r="A982" s="9"/>
      <c r="B982" s="40"/>
      <c r="C982" s="9"/>
      <c r="D982" s="9"/>
      <c r="E982" s="95"/>
      <c r="F982" s="95"/>
      <c r="G982" s="95"/>
      <c r="I982" s="107"/>
      <c r="J982" s="12"/>
      <c r="K982" s="15"/>
    </row>
    <row r="983" spans="1:11" x14ac:dyDescent="0.2">
      <c r="A983" s="9"/>
      <c r="B983" s="40"/>
      <c r="C983" s="9"/>
      <c r="D983" s="9"/>
      <c r="E983" s="95"/>
      <c r="F983" s="95"/>
      <c r="G983" s="95"/>
      <c r="I983" s="107"/>
      <c r="J983" s="12"/>
      <c r="K983" s="15"/>
    </row>
    <row r="984" spans="1:11" x14ac:dyDescent="0.2">
      <c r="A984" s="9"/>
      <c r="B984" s="40"/>
      <c r="C984" s="9"/>
      <c r="D984" s="9"/>
      <c r="E984" s="95"/>
      <c r="F984" s="95"/>
      <c r="G984" s="95"/>
      <c r="I984" s="107"/>
      <c r="J984" s="12"/>
      <c r="K984" s="15"/>
    </row>
    <row r="985" spans="1:11" x14ac:dyDescent="0.2">
      <c r="A985" s="9"/>
      <c r="B985" s="40"/>
      <c r="C985" s="9"/>
      <c r="D985" s="9"/>
      <c r="E985" s="95"/>
      <c r="F985" s="95"/>
      <c r="G985" s="95"/>
      <c r="I985" s="107"/>
      <c r="J985" s="12"/>
      <c r="K985" s="15"/>
    </row>
    <row r="986" spans="1:11" x14ac:dyDescent="0.2">
      <c r="A986" s="9"/>
      <c r="B986" s="40"/>
      <c r="C986" s="9"/>
      <c r="D986" s="9"/>
      <c r="E986" s="95"/>
      <c r="F986" s="95"/>
      <c r="G986" s="95"/>
      <c r="I986" s="107"/>
      <c r="J986" s="12"/>
      <c r="K986" s="15"/>
    </row>
    <row r="987" spans="1:11" x14ac:dyDescent="0.2">
      <c r="A987" s="9"/>
      <c r="B987" s="40"/>
      <c r="C987" s="7"/>
      <c r="D987" s="7"/>
      <c r="E987" s="95"/>
      <c r="F987" s="95"/>
      <c r="G987" s="95"/>
      <c r="I987" s="107"/>
      <c r="J987" s="12"/>
      <c r="K987" s="15"/>
    </row>
    <row r="988" spans="1:11" x14ac:dyDescent="0.2">
      <c r="A988" s="9"/>
      <c r="B988" s="40"/>
      <c r="C988" s="9"/>
      <c r="D988" s="9"/>
      <c r="E988" s="95"/>
      <c r="F988" s="95"/>
      <c r="G988" s="95"/>
      <c r="I988" s="107"/>
      <c r="J988" s="12"/>
      <c r="K988" s="15"/>
    </row>
    <row r="989" spans="1:11" x14ac:dyDescent="0.2">
      <c r="A989" s="9"/>
      <c r="B989" s="40"/>
      <c r="C989" s="9"/>
      <c r="D989" s="9"/>
      <c r="E989" s="95"/>
      <c r="F989" s="95"/>
      <c r="G989" s="95"/>
      <c r="I989" s="107"/>
      <c r="J989" s="12"/>
      <c r="K989" s="15"/>
    </row>
    <row r="990" spans="1:11" x14ac:dyDescent="0.2">
      <c r="A990" s="9"/>
      <c r="B990" s="40"/>
      <c r="C990" s="7"/>
      <c r="D990" s="7"/>
      <c r="E990" s="95"/>
      <c r="F990" s="95"/>
      <c r="G990" s="95"/>
      <c r="I990" s="107"/>
      <c r="J990" s="12"/>
      <c r="K990" s="15"/>
    </row>
    <row r="991" spans="1:11" x14ac:dyDescent="0.2">
      <c r="A991" s="9"/>
      <c r="B991" s="40"/>
      <c r="C991" s="9"/>
      <c r="D991" s="9"/>
      <c r="E991" s="95"/>
      <c r="F991" s="95"/>
      <c r="G991" s="95"/>
      <c r="I991" s="107"/>
      <c r="J991" s="12"/>
      <c r="K991" s="15"/>
    </row>
    <row r="992" spans="1:11" x14ac:dyDescent="0.2">
      <c r="A992" s="9"/>
      <c r="B992" s="40"/>
      <c r="C992" s="9"/>
      <c r="D992" s="9"/>
      <c r="E992" s="95"/>
      <c r="F992" s="95"/>
      <c r="G992" s="95"/>
      <c r="I992" s="107"/>
      <c r="J992" s="12"/>
      <c r="K992" s="15"/>
    </row>
    <row r="993" spans="1:11" x14ac:dyDescent="0.2">
      <c r="A993" s="9"/>
      <c r="B993" s="40"/>
      <c r="C993" s="9"/>
      <c r="D993" s="9"/>
      <c r="E993" s="95"/>
      <c r="F993" s="95"/>
      <c r="G993" s="95"/>
      <c r="I993" s="107"/>
      <c r="J993" s="12"/>
      <c r="K993" s="15"/>
    </row>
    <row r="994" spans="1:11" x14ac:dyDescent="0.2">
      <c r="A994" s="9"/>
      <c r="B994" s="40"/>
      <c r="C994" s="9"/>
      <c r="D994" s="9"/>
      <c r="E994" s="95"/>
      <c r="F994" s="95"/>
      <c r="G994" s="95"/>
      <c r="I994" s="107"/>
      <c r="J994" s="12"/>
      <c r="K994" s="15"/>
    </row>
    <row r="995" spans="1:11" x14ac:dyDescent="0.2">
      <c r="A995" s="9"/>
      <c r="B995" s="40"/>
      <c r="C995" s="9"/>
      <c r="D995" s="9"/>
      <c r="E995" s="95"/>
      <c r="F995" s="95"/>
      <c r="G995" s="95"/>
      <c r="I995" s="107"/>
      <c r="J995" s="12"/>
      <c r="K995" s="15"/>
    </row>
    <row r="996" spans="1:11" x14ac:dyDescent="0.2">
      <c r="A996" s="9"/>
      <c r="B996" s="40"/>
      <c r="C996" s="9"/>
      <c r="D996" s="9"/>
      <c r="E996" s="95"/>
      <c r="F996" s="95"/>
      <c r="G996" s="95"/>
      <c r="I996" s="107"/>
      <c r="J996" s="12"/>
      <c r="K996" s="15"/>
    </row>
    <row r="997" spans="1:11" x14ac:dyDescent="0.2">
      <c r="A997" s="9"/>
      <c r="B997" s="40"/>
      <c r="C997" s="9"/>
      <c r="D997" s="9"/>
      <c r="E997" s="95"/>
      <c r="F997" s="95"/>
      <c r="G997" s="95"/>
      <c r="I997" s="107"/>
      <c r="J997" s="12"/>
      <c r="K997" s="15"/>
    </row>
    <row r="998" spans="1:11" x14ac:dyDescent="0.2">
      <c r="A998" s="9"/>
      <c r="B998" s="40"/>
      <c r="C998" s="9"/>
      <c r="D998" s="9"/>
      <c r="E998" s="95"/>
      <c r="F998" s="95"/>
      <c r="G998" s="95"/>
      <c r="I998" s="107"/>
      <c r="J998" s="12"/>
      <c r="K998" s="15"/>
    </row>
    <row r="999" spans="1:11" x14ac:dyDescent="0.2">
      <c r="A999" s="9"/>
      <c r="B999" s="40"/>
      <c r="C999" s="9"/>
      <c r="D999" s="9"/>
      <c r="E999" s="95"/>
      <c r="F999" s="95"/>
      <c r="G999" s="95"/>
      <c r="I999" s="107"/>
      <c r="J999" s="12"/>
      <c r="K999" s="15"/>
    </row>
    <row r="1000" spans="1:11" x14ac:dyDescent="0.2">
      <c r="A1000" s="9"/>
      <c r="B1000" s="40"/>
      <c r="C1000" s="9"/>
      <c r="D1000" s="9"/>
      <c r="E1000" s="95"/>
      <c r="F1000" s="95"/>
      <c r="G1000" s="95"/>
      <c r="I1000" s="107"/>
      <c r="J1000" s="12"/>
      <c r="K1000" s="15"/>
    </row>
    <row r="1001" spans="1:11" x14ac:dyDescent="0.2">
      <c r="A1001" s="9"/>
      <c r="B1001" s="40"/>
      <c r="C1001" s="9"/>
      <c r="D1001" s="9"/>
      <c r="E1001" s="95"/>
      <c r="F1001" s="95"/>
      <c r="G1001" s="95"/>
      <c r="I1001" s="107"/>
      <c r="J1001" s="12"/>
      <c r="K1001" s="15"/>
    </row>
    <row r="1002" spans="1:11" x14ac:dyDescent="0.2">
      <c r="A1002" s="9"/>
      <c r="B1002" s="40"/>
      <c r="C1002" s="9"/>
      <c r="D1002" s="9"/>
      <c r="E1002" s="95"/>
      <c r="F1002" s="95"/>
      <c r="G1002" s="95"/>
      <c r="I1002" s="107"/>
      <c r="J1002" s="12"/>
      <c r="K1002" s="15"/>
    </row>
    <row r="1003" spans="1:11" x14ac:dyDescent="0.2">
      <c r="A1003" s="9"/>
      <c r="B1003" s="40"/>
      <c r="C1003" s="9"/>
      <c r="D1003" s="9"/>
      <c r="E1003" s="95"/>
      <c r="F1003" s="95"/>
      <c r="G1003" s="95"/>
      <c r="I1003" s="107"/>
      <c r="J1003" s="12"/>
      <c r="K1003" s="15"/>
    </row>
    <row r="1004" spans="1:11" x14ac:dyDescent="0.2">
      <c r="A1004" s="9"/>
      <c r="B1004" s="40"/>
      <c r="C1004" s="9"/>
      <c r="D1004" s="9"/>
      <c r="E1004" s="95"/>
      <c r="F1004" s="95"/>
      <c r="G1004" s="95"/>
      <c r="I1004" s="107"/>
      <c r="J1004" s="12"/>
      <c r="K1004" s="15"/>
    </row>
    <row r="1005" spans="1:11" x14ac:dyDescent="0.2">
      <c r="A1005" s="9"/>
      <c r="B1005" s="40"/>
      <c r="C1005" s="9"/>
      <c r="D1005" s="9"/>
      <c r="E1005" s="95"/>
      <c r="F1005" s="95"/>
      <c r="G1005" s="95"/>
      <c r="I1005" s="107"/>
      <c r="J1005" s="12"/>
      <c r="K1005" s="15"/>
    </row>
    <row r="1006" spans="1:11" x14ac:dyDescent="0.2">
      <c r="A1006" s="9"/>
      <c r="B1006" s="40"/>
      <c r="C1006" s="9"/>
      <c r="D1006" s="9"/>
      <c r="E1006" s="95"/>
      <c r="F1006" s="95"/>
      <c r="G1006" s="95"/>
      <c r="I1006" s="107"/>
      <c r="J1006" s="12"/>
      <c r="K1006" s="15"/>
    </row>
    <row r="1007" spans="1:11" x14ac:dyDescent="0.2">
      <c r="A1007" s="9"/>
      <c r="B1007" s="40"/>
      <c r="C1007" s="9"/>
      <c r="D1007" s="9"/>
      <c r="E1007" s="95"/>
      <c r="F1007" s="95"/>
      <c r="G1007" s="95"/>
      <c r="I1007" s="107"/>
      <c r="J1007" s="12"/>
      <c r="K1007" s="15"/>
    </row>
    <row r="1008" spans="1:11" x14ac:dyDescent="0.2">
      <c r="A1008" s="9"/>
      <c r="B1008" s="40"/>
      <c r="C1008" s="9"/>
      <c r="D1008" s="9"/>
      <c r="E1008" s="95"/>
      <c r="F1008" s="95"/>
      <c r="G1008" s="95"/>
      <c r="I1008" s="107"/>
      <c r="J1008" s="12"/>
      <c r="K1008" s="15"/>
    </row>
    <row r="1009" spans="1:11" x14ac:dyDescent="0.2">
      <c r="A1009" s="9"/>
      <c r="B1009" s="40"/>
      <c r="C1009" s="9"/>
      <c r="D1009" s="9"/>
      <c r="E1009" s="95"/>
      <c r="F1009" s="95"/>
      <c r="G1009" s="95"/>
      <c r="I1009" s="107"/>
      <c r="J1009" s="12"/>
      <c r="K1009" s="15"/>
    </row>
    <row r="1010" spans="1:11" x14ac:dyDescent="0.2">
      <c r="A1010" s="9"/>
      <c r="B1010" s="40"/>
      <c r="C1010" s="9"/>
      <c r="D1010" s="9"/>
      <c r="E1010" s="95"/>
      <c r="F1010" s="95"/>
      <c r="G1010" s="95"/>
      <c r="I1010" s="107"/>
      <c r="J1010" s="12"/>
      <c r="K1010" s="15"/>
    </row>
    <row r="1011" spans="1:11" x14ac:dyDescent="0.2">
      <c r="A1011" s="9"/>
      <c r="B1011" s="40"/>
      <c r="C1011" s="7"/>
      <c r="D1011" s="7"/>
      <c r="E1011" s="95"/>
      <c r="F1011" s="95"/>
      <c r="G1011" s="95"/>
      <c r="I1011" s="107"/>
      <c r="J1011" s="12"/>
      <c r="K1011" s="15"/>
    </row>
    <row r="1012" spans="1:11" x14ac:dyDescent="0.2">
      <c r="A1012" s="9"/>
      <c r="B1012" s="40"/>
      <c r="C1012" s="9"/>
      <c r="D1012" s="9"/>
      <c r="E1012" s="95"/>
      <c r="F1012" s="95"/>
      <c r="G1012" s="95"/>
      <c r="I1012" s="107"/>
      <c r="J1012" s="12"/>
      <c r="K1012" s="15"/>
    </row>
    <row r="1013" spans="1:11" x14ac:dyDescent="0.2">
      <c r="A1013" s="9"/>
      <c r="B1013" s="40"/>
      <c r="C1013" s="9"/>
      <c r="D1013" s="9"/>
      <c r="E1013" s="95"/>
      <c r="F1013" s="95"/>
      <c r="G1013" s="95"/>
      <c r="I1013" s="107"/>
      <c r="J1013" s="12"/>
      <c r="K1013" s="15"/>
    </row>
    <row r="1014" spans="1:11" x14ac:dyDescent="0.2">
      <c r="A1014" s="9"/>
      <c r="B1014" s="40"/>
      <c r="C1014" s="9"/>
      <c r="D1014" s="9"/>
      <c r="E1014" s="95"/>
      <c r="F1014" s="95"/>
      <c r="G1014" s="95"/>
      <c r="I1014" s="107"/>
      <c r="J1014" s="12"/>
      <c r="K1014" s="15"/>
    </row>
    <row r="1015" spans="1:11" x14ac:dyDescent="0.2">
      <c r="A1015" s="9"/>
      <c r="B1015" s="40"/>
      <c r="C1015" s="9"/>
      <c r="D1015" s="9"/>
      <c r="E1015" s="95"/>
      <c r="F1015" s="95"/>
      <c r="G1015" s="95"/>
      <c r="I1015" s="107"/>
      <c r="J1015" s="12"/>
      <c r="K1015" s="15"/>
    </row>
    <row r="1016" spans="1:11" x14ac:dyDescent="0.2">
      <c r="A1016" s="9"/>
      <c r="B1016" s="40"/>
      <c r="C1016" s="9"/>
      <c r="D1016" s="9"/>
      <c r="E1016" s="95"/>
      <c r="F1016" s="95"/>
      <c r="G1016" s="95"/>
      <c r="I1016" s="107"/>
      <c r="J1016" s="12"/>
      <c r="K1016" s="15"/>
    </row>
    <row r="1017" spans="1:11" x14ac:dyDescent="0.2">
      <c r="A1017" s="9"/>
      <c r="B1017" s="40"/>
      <c r="C1017" s="9"/>
      <c r="D1017" s="9"/>
      <c r="E1017" s="95"/>
      <c r="F1017" s="95"/>
      <c r="G1017" s="95"/>
      <c r="I1017" s="107"/>
      <c r="J1017" s="12"/>
      <c r="K1017" s="15"/>
    </row>
    <row r="1018" spans="1:11" x14ac:dyDescent="0.2">
      <c r="A1018" s="9"/>
      <c r="B1018" s="40"/>
      <c r="C1018" s="9"/>
      <c r="D1018" s="9"/>
      <c r="E1018" s="95"/>
      <c r="F1018" s="95"/>
      <c r="G1018" s="95"/>
      <c r="I1018" s="107"/>
      <c r="J1018" s="12"/>
      <c r="K1018" s="15"/>
    </row>
    <row r="1019" spans="1:11" x14ac:dyDescent="0.2">
      <c r="A1019" s="9"/>
      <c r="B1019" s="40"/>
      <c r="C1019" s="7"/>
      <c r="D1019" s="7"/>
      <c r="E1019" s="95"/>
      <c r="F1019" s="95"/>
      <c r="G1019" s="95"/>
      <c r="I1019" s="107"/>
      <c r="J1019" s="12"/>
      <c r="K1019" s="15"/>
    </row>
    <row r="1020" spans="1:11" x14ac:dyDescent="0.2">
      <c r="A1020" s="9"/>
      <c r="B1020" s="40"/>
      <c r="C1020" s="9"/>
      <c r="D1020" s="9"/>
      <c r="E1020" s="95"/>
      <c r="F1020" s="95"/>
      <c r="G1020" s="95"/>
      <c r="I1020" s="107"/>
      <c r="J1020" s="12"/>
      <c r="K1020" s="15"/>
    </row>
    <row r="1021" spans="1:11" x14ac:dyDescent="0.2">
      <c r="A1021" s="9"/>
      <c r="B1021" s="40"/>
      <c r="C1021" s="7"/>
      <c r="D1021" s="7"/>
      <c r="E1021" s="95"/>
      <c r="F1021" s="95"/>
      <c r="G1021" s="95"/>
      <c r="I1021" s="107"/>
      <c r="J1021" s="12"/>
      <c r="K1021" s="15"/>
    </row>
    <row r="1022" spans="1:11" x14ac:dyDescent="0.2">
      <c r="A1022" s="9"/>
      <c r="B1022" s="40"/>
      <c r="C1022" s="9"/>
      <c r="D1022" s="9"/>
      <c r="E1022" s="95"/>
      <c r="F1022" s="95"/>
      <c r="G1022" s="95"/>
      <c r="I1022" s="107"/>
      <c r="J1022" s="12"/>
      <c r="K1022" s="15"/>
    </row>
    <row r="1023" spans="1:11" x14ac:dyDescent="0.2">
      <c r="A1023" s="9"/>
      <c r="B1023" s="40"/>
      <c r="C1023" s="9"/>
      <c r="D1023" s="9"/>
      <c r="E1023" s="95"/>
      <c r="F1023" s="95"/>
      <c r="G1023" s="95"/>
      <c r="I1023" s="107"/>
      <c r="J1023" s="12"/>
      <c r="K1023" s="15"/>
    </row>
    <row r="1024" spans="1:11" x14ac:dyDescent="0.2">
      <c r="A1024" s="9"/>
      <c r="B1024" s="40"/>
      <c r="C1024" s="9"/>
      <c r="D1024" s="9"/>
      <c r="E1024" s="95"/>
      <c r="F1024" s="95"/>
      <c r="G1024" s="95"/>
      <c r="I1024" s="107"/>
      <c r="J1024" s="12"/>
      <c r="K1024" s="15"/>
    </row>
    <row r="1025" spans="1:11" x14ac:dyDescent="0.2">
      <c r="A1025" s="9"/>
      <c r="B1025" s="40"/>
      <c r="C1025" s="9"/>
      <c r="D1025" s="9"/>
      <c r="E1025" s="95"/>
      <c r="F1025" s="95"/>
      <c r="G1025" s="95"/>
      <c r="I1025" s="107"/>
      <c r="J1025" s="12"/>
      <c r="K1025" s="15"/>
    </row>
    <row r="1026" spans="1:11" x14ac:dyDescent="0.2">
      <c r="A1026" s="9"/>
      <c r="B1026" s="40"/>
      <c r="C1026" s="9"/>
      <c r="D1026" s="9"/>
      <c r="E1026" s="95"/>
      <c r="F1026" s="95"/>
      <c r="G1026" s="95"/>
      <c r="I1026" s="107"/>
      <c r="J1026" s="12"/>
      <c r="K1026" s="15"/>
    </row>
    <row r="1027" spans="1:11" x14ac:dyDescent="0.2">
      <c r="A1027" s="9"/>
      <c r="B1027" s="40"/>
      <c r="C1027" s="9"/>
      <c r="D1027" s="9"/>
      <c r="E1027" s="95"/>
      <c r="F1027" s="95"/>
      <c r="G1027" s="95"/>
      <c r="I1027" s="107"/>
      <c r="J1027" s="12"/>
      <c r="K1027" s="15"/>
    </row>
    <row r="1028" spans="1:11" x14ac:dyDescent="0.2">
      <c r="A1028" s="9"/>
      <c r="B1028" s="40"/>
      <c r="C1028" s="7"/>
      <c r="D1028" s="7"/>
      <c r="E1028" s="95"/>
      <c r="F1028" s="95"/>
      <c r="G1028" s="95"/>
      <c r="I1028" s="107"/>
      <c r="J1028" s="12"/>
      <c r="K1028" s="15"/>
    </row>
    <row r="1029" spans="1:11" x14ac:dyDescent="0.2">
      <c r="A1029" s="9"/>
      <c r="B1029" s="40"/>
      <c r="C1029" s="9"/>
      <c r="D1029" s="9"/>
      <c r="E1029" s="95"/>
      <c r="F1029" s="95"/>
      <c r="G1029" s="95"/>
      <c r="I1029" s="107"/>
      <c r="J1029" s="12"/>
      <c r="K1029" s="15"/>
    </row>
    <row r="1030" spans="1:11" x14ac:dyDescent="0.2">
      <c r="A1030" s="9"/>
      <c r="B1030" s="40"/>
      <c r="C1030" s="7"/>
      <c r="D1030" s="7"/>
      <c r="E1030" s="95"/>
      <c r="F1030" s="95"/>
      <c r="G1030" s="95"/>
      <c r="I1030" s="107"/>
      <c r="J1030" s="12"/>
      <c r="K1030" s="15"/>
    </row>
    <row r="1031" spans="1:11" x14ac:dyDescent="0.2">
      <c r="A1031" s="9"/>
      <c r="B1031" s="40"/>
      <c r="C1031" s="9"/>
      <c r="D1031" s="9"/>
      <c r="E1031" s="95"/>
      <c r="F1031" s="95"/>
      <c r="G1031" s="95"/>
      <c r="I1031" s="107"/>
      <c r="J1031" s="12"/>
      <c r="K1031" s="15"/>
    </row>
    <row r="1032" spans="1:11" x14ac:dyDescent="0.2">
      <c r="A1032" s="9"/>
      <c r="B1032" s="40"/>
      <c r="C1032" s="9"/>
      <c r="D1032" s="9"/>
      <c r="E1032" s="95"/>
      <c r="F1032" s="95"/>
      <c r="G1032" s="95"/>
      <c r="I1032" s="107"/>
      <c r="J1032" s="12"/>
      <c r="K1032" s="15"/>
    </row>
    <row r="1033" spans="1:11" x14ac:dyDescent="0.2">
      <c r="A1033" s="9"/>
      <c r="B1033" s="40"/>
      <c r="C1033" s="9"/>
      <c r="D1033" s="9"/>
      <c r="E1033" s="95"/>
      <c r="F1033" s="95"/>
      <c r="G1033" s="95"/>
      <c r="I1033" s="107"/>
      <c r="J1033" s="12"/>
      <c r="K1033" s="15"/>
    </row>
    <row r="1034" spans="1:11" x14ac:dyDescent="0.2">
      <c r="A1034" s="9"/>
      <c r="B1034" s="40"/>
      <c r="C1034" s="9"/>
      <c r="D1034" s="9"/>
      <c r="E1034" s="95"/>
      <c r="F1034" s="95"/>
      <c r="G1034" s="95"/>
      <c r="I1034" s="107"/>
      <c r="J1034" s="12"/>
      <c r="K1034" s="15"/>
    </row>
    <row r="1035" spans="1:11" x14ac:dyDescent="0.2">
      <c r="A1035" s="9"/>
      <c r="B1035" s="40"/>
      <c r="C1035" s="9"/>
      <c r="D1035" s="9"/>
      <c r="E1035" s="95"/>
      <c r="F1035" s="95"/>
      <c r="G1035" s="95"/>
      <c r="I1035" s="107"/>
      <c r="J1035" s="12"/>
      <c r="K1035" s="15"/>
    </row>
    <row r="1036" spans="1:11" x14ac:dyDescent="0.2">
      <c r="A1036" s="9"/>
      <c r="B1036" s="40"/>
      <c r="C1036" s="9"/>
      <c r="D1036" s="9"/>
      <c r="E1036" s="95"/>
      <c r="F1036" s="95"/>
      <c r="G1036" s="95"/>
      <c r="I1036" s="107"/>
      <c r="J1036" s="12"/>
      <c r="K1036" s="15"/>
    </row>
    <row r="1037" spans="1:11" x14ac:dyDescent="0.2">
      <c r="A1037" s="9"/>
      <c r="B1037" s="40"/>
      <c r="C1037" s="9"/>
      <c r="D1037" s="9"/>
      <c r="E1037" s="95"/>
      <c r="F1037" s="95"/>
      <c r="G1037" s="95"/>
      <c r="I1037" s="107"/>
      <c r="J1037" s="12"/>
      <c r="K1037" s="15"/>
    </row>
    <row r="1038" spans="1:11" x14ac:dyDescent="0.2">
      <c r="A1038" s="9"/>
      <c r="B1038" s="40"/>
      <c r="C1038" s="9"/>
      <c r="D1038" s="9"/>
      <c r="E1038" s="95"/>
      <c r="F1038" s="95"/>
      <c r="G1038" s="95"/>
      <c r="I1038" s="107"/>
      <c r="J1038" s="12"/>
      <c r="K1038" s="15"/>
    </row>
    <row r="1039" spans="1:11" x14ac:dyDescent="0.2">
      <c r="A1039" s="9"/>
      <c r="B1039" s="40"/>
      <c r="C1039" s="9"/>
      <c r="D1039" s="9"/>
      <c r="E1039" s="95"/>
      <c r="F1039" s="95"/>
      <c r="G1039" s="95"/>
      <c r="I1039" s="107"/>
      <c r="J1039" s="12"/>
      <c r="K1039" s="15"/>
    </row>
    <row r="1040" spans="1:11" x14ac:dyDescent="0.2">
      <c r="A1040" s="9"/>
      <c r="B1040" s="40"/>
      <c r="C1040" s="9"/>
      <c r="D1040" s="9"/>
      <c r="E1040" s="95"/>
      <c r="F1040" s="95"/>
      <c r="G1040" s="95"/>
      <c r="I1040" s="107"/>
      <c r="J1040" s="12"/>
      <c r="K1040" s="15"/>
    </row>
    <row r="1041" spans="1:11" x14ac:dyDescent="0.2">
      <c r="A1041" s="9"/>
      <c r="B1041" s="40"/>
      <c r="C1041" s="9"/>
      <c r="D1041" s="9"/>
      <c r="E1041" s="95"/>
      <c r="F1041" s="95"/>
      <c r="G1041" s="95"/>
      <c r="I1041" s="107"/>
      <c r="J1041" s="12"/>
      <c r="K1041" s="15"/>
    </row>
    <row r="1042" spans="1:11" x14ac:dyDescent="0.2">
      <c r="A1042" s="9"/>
      <c r="B1042" s="40"/>
      <c r="C1042" s="9"/>
      <c r="D1042" s="9"/>
      <c r="E1042" s="95"/>
      <c r="F1042" s="95"/>
      <c r="G1042" s="95"/>
      <c r="I1042" s="107"/>
      <c r="J1042" s="12"/>
      <c r="K1042" s="15"/>
    </row>
    <row r="1043" spans="1:11" x14ac:dyDescent="0.2">
      <c r="A1043" s="9"/>
      <c r="B1043" s="40"/>
      <c r="C1043" s="9"/>
      <c r="D1043" s="9"/>
      <c r="E1043" s="95"/>
      <c r="F1043" s="95"/>
      <c r="G1043" s="95"/>
      <c r="I1043" s="107"/>
      <c r="J1043" s="12"/>
      <c r="K1043" s="15"/>
    </row>
    <row r="1044" spans="1:11" x14ac:dyDescent="0.2">
      <c r="A1044" s="9"/>
      <c r="B1044" s="40"/>
      <c r="C1044" s="9"/>
      <c r="D1044" s="9"/>
      <c r="E1044" s="95"/>
      <c r="F1044" s="95"/>
      <c r="G1044" s="95"/>
      <c r="I1044" s="107"/>
      <c r="J1044" s="12"/>
      <c r="K1044" s="15"/>
    </row>
    <row r="1045" spans="1:11" x14ac:dyDescent="0.2">
      <c r="A1045" s="9"/>
      <c r="B1045" s="40"/>
      <c r="C1045" s="9"/>
      <c r="D1045" s="9"/>
      <c r="E1045" s="95"/>
      <c r="F1045" s="95"/>
      <c r="G1045" s="95"/>
      <c r="I1045" s="107"/>
      <c r="J1045" s="12"/>
      <c r="K1045" s="15"/>
    </row>
    <row r="1046" spans="1:11" x14ac:dyDescent="0.2">
      <c r="A1046" s="9"/>
      <c r="B1046" s="40"/>
      <c r="C1046" s="9"/>
      <c r="D1046" s="9"/>
      <c r="E1046" s="95"/>
      <c r="F1046" s="95"/>
      <c r="G1046" s="95"/>
      <c r="I1046" s="107"/>
      <c r="J1046" s="12"/>
      <c r="K1046" s="15"/>
    </row>
    <row r="1047" spans="1:11" x14ac:dyDescent="0.2">
      <c r="A1047" s="9"/>
      <c r="B1047" s="40"/>
      <c r="C1047" s="9"/>
      <c r="D1047" s="9"/>
      <c r="E1047" s="95"/>
      <c r="F1047" s="95"/>
      <c r="G1047" s="95"/>
      <c r="I1047" s="107"/>
      <c r="J1047" s="12"/>
      <c r="K1047" s="15"/>
    </row>
    <row r="1048" spans="1:11" x14ac:dyDescent="0.2">
      <c r="A1048" s="9"/>
      <c r="B1048" s="40"/>
      <c r="C1048" s="9"/>
      <c r="D1048" s="9"/>
      <c r="E1048" s="95"/>
      <c r="F1048" s="95"/>
      <c r="G1048" s="95"/>
      <c r="I1048" s="107"/>
      <c r="J1048" s="12"/>
      <c r="K1048" s="15"/>
    </row>
    <row r="1049" spans="1:11" x14ac:dyDescent="0.2">
      <c r="A1049" s="9"/>
      <c r="B1049" s="40"/>
      <c r="C1049" s="9"/>
      <c r="D1049" s="9"/>
      <c r="E1049" s="95"/>
      <c r="F1049" s="95"/>
      <c r="G1049" s="95"/>
      <c r="I1049" s="107"/>
      <c r="J1049" s="12"/>
      <c r="K1049" s="15"/>
    </row>
    <row r="1050" spans="1:11" x14ac:dyDescent="0.2">
      <c r="A1050" s="9"/>
      <c r="B1050" s="40"/>
      <c r="C1050" s="9"/>
      <c r="D1050" s="9"/>
      <c r="E1050" s="95"/>
      <c r="F1050" s="95"/>
      <c r="G1050" s="95"/>
      <c r="I1050" s="107"/>
      <c r="J1050" s="12"/>
      <c r="K1050" s="15"/>
    </row>
    <row r="1051" spans="1:11" x14ac:dyDescent="0.2">
      <c r="A1051" s="9"/>
      <c r="B1051" s="40"/>
      <c r="C1051" s="9"/>
      <c r="D1051" s="9"/>
      <c r="E1051" s="95"/>
      <c r="F1051" s="95"/>
      <c r="G1051" s="95"/>
      <c r="I1051" s="107"/>
      <c r="J1051" s="12"/>
      <c r="K1051" s="15"/>
    </row>
    <row r="1052" spans="1:11" x14ac:dyDescent="0.2">
      <c r="A1052" s="9"/>
      <c r="B1052" s="40"/>
      <c r="C1052" s="9"/>
      <c r="D1052" s="9"/>
      <c r="E1052" s="95"/>
      <c r="F1052" s="95"/>
      <c r="G1052" s="95"/>
      <c r="I1052" s="107"/>
      <c r="J1052" s="12"/>
      <c r="K1052" s="15"/>
    </row>
    <row r="1053" spans="1:11" x14ac:dyDescent="0.2">
      <c r="A1053" s="9"/>
      <c r="B1053" s="40"/>
      <c r="C1053" s="9"/>
      <c r="D1053" s="9"/>
      <c r="E1053" s="95"/>
      <c r="F1053" s="95"/>
      <c r="G1053" s="95"/>
      <c r="I1053" s="107"/>
      <c r="J1053" s="12"/>
      <c r="K1053" s="15"/>
    </row>
    <row r="1054" spans="1:11" x14ac:dyDescent="0.2">
      <c r="A1054" s="9"/>
      <c r="B1054" s="40"/>
      <c r="C1054" s="9"/>
      <c r="D1054" s="9"/>
      <c r="E1054" s="95"/>
      <c r="F1054" s="95"/>
      <c r="G1054" s="95"/>
      <c r="I1054" s="107"/>
      <c r="J1054" s="12"/>
      <c r="K1054" s="15"/>
    </row>
    <row r="1055" spans="1:11" x14ac:dyDescent="0.2">
      <c r="A1055" s="9"/>
      <c r="B1055" s="40"/>
      <c r="C1055" s="9"/>
      <c r="D1055" s="9"/>
      <c r="E1055" s="95"/>
      <c r="F1055" s="95"/>
      <c r="G1055" s="95"/>
      <c r="I1055" s="107"/>
      <c r="J1055" s="12"/>
      <c r="K1055" s="15"/>
    </row>
    <row r="1056" spans="1:11" x14ac:dyDescent="0.2">
      <c r="A1056" s="9"/>
      <c r="B1056" s="40"/>
      <c r="C1056" s="9"/>
      <c r="D1056" s="9"/>
      <c r="E1056" s="95"/>
      <c r="F1056" s="95"/>
      <c r="G1056" s="95"/>
      <c r="I1056" s="107"/>
      <c r="J1056" s="12"/>
      <c r="K1056" s="15"/>
    </row>
    <row r="1057" spans="1:11" x14ac:dyDescent="0.2">
      <c r="A1057" s="9"/>
      <c r="B1057" s="40"/>
      <c r="C1057" s="9"/>
      <c r="D1057" s="9"/>
      <c r="E1057" s="95"/>
      <c r="F1057" s="95"/>
      <c r="G1057" s="95"/>
      <c r="I1057" s="107"/>
      <c r="J1057" s="12"/>
      <c r="K1057" s="15"/>
    </row>
    <row r="1058" spans="1:11" x14ac:dyDescent="0.2">
      <c r="A1058" s="9"/>
      <c r="B1058" s="40"/>
      <c r="C1058" s="9"/>
      <c r="D1058" s="9"/>
      <c r="E1058" s="95"/>
      <c r="F1058" s="95"/>
      <c r="G1058" s="95"/>
      <c r="I1058" s="107"/>
      <c r="J1058" s="12"/>
      <c r="K1058" s="15"/>
    </row>
    <row r="1059" spans="1:11" x14ac:dyDescent="0.2">
      <c r="A1059" s="9"/>
      <c r="B1059" s="40"/>
      <c r="C1059" s="9"/>
      <c r="D1059" s="9"/>
      <c r="E1059" s="95"/>
      <c r="F1059" s="95"/>
      <c r="G1059" s="95"/>
      <c r="I1059" s="107"/>
      <c r="J1059" s="12"/>
      <c r="K1059" s="15"/>
    </row>
    <row r="1060" spans="1:11" x14ac:dyDescent="0.2">
      <c r="A1060" s="9"/>
      <c r="B1060" s="40"/>
      <c r="C1060" s="9"/>
      <c r="D1060" s="9"/>
      <c r="E1060" s="95"/>
      <c r="F1060" s="95"/>
      <c r="G1060" s="95"/>
      <c r="I1060" s="107"/>
      <c r="J1060" s="12"/>
      <c r="K1060" s="15"/>
    </row>
    <row r="1061" spans="1:11" x14ac:dyDescent="0.2">
      <c r="A1061" s="9"/>
      <c r="B1061" s="40"/>
      <c r="C1061" s="9"/>
      <c r="D1061" s="9"/>
      <c r="E1061" s="95"/>
      <c r="F1061" s="95"/>
      <c r="G1061" s="95"/>
      <c r="I1061" s="107"/>
      <c r="J1061" s="12"/>
      <c r="K1061" s="15"/>
    </row>
    <row r="1062" spans="1:11" x14ac:dyDescent="0.2">
      <c r="A1062" s="9"/>
      <c r="B1062" s="40"/>
      <c r="C1062" s="9"/>
      <c r="D1062" s="9"/>
      <c r="E1062" s="95"/>
      <c r="F1062" s="95"/>
      <c r="G1062" s="95"/>
      <c r="I1062" s="107"/>
      <c r="J1062" s="12"/>
      <c r="K1062" s="15"/>
    </row>
    <row r="1063" spans="1:11" x14ac:dyDescent="0.2">
      <c r="A1063" s="9"/>
      <c r="B1063" s="40"/>
      <c r="C1063" s="9"/>
      <c r="D1063" s="9"/>
      <c r="E1063" s="95"/>
      <c r="F1063" s="95"/>
      <c r="G1063" s="95"/>
      <c r="I1063" s="107"/>
      <c r="J1063" s="12"/>
      <c r="K1063" s="15"/>
    </row>
    <row r="1064" spans="1:11" x14ac:dyDescent="0.2">
      <c r="A1064" s="9"/>
      <c r="B1064" s="40"/>
      <c r="C1064" s="9"/>
      <c r="D1064" s="9"/>
      <c r="E1064" s="95"/>
      <c r="F1064" s="95"/>
      <c r="G1064" s="95"/>
      <c r="I1064" s="107"/>
      <c r="J1064" s="12"/>
      <c r="K1064" s="15"/>
    </row>
    <row r="1065" spans="1:11" x14ac:dyDescent="0.2">
      <c r="A1065" s="9"/>
      <c r="B1065" s="40"/>
      <c r="C1065" s="9"/>
      <c r="D1065" s="9"/>
      <c r="E1065" s="95"/>
      <c r="F1065" s="95"/>
      <c r="G1065" s="95"/>
      <c r="I1065" s="107"/>
      <c r="J1065" s="12"/>
      <c r="K1065" s="15"/>
    </row>
    <row r="1066" spans="1:11" x14ac:dyDescent="0.2">
      <c r="A1066" s="9"/>
      <c r="B1066" s="40"/>
      <c r="C1066" s="9"/>
      <c r="D1066" s="9"/>
      <c r="E1066" s="95"/>
      <c r="F1066" s="95"/>
      <c r="G1066" s="95"/>
      <c r="I1066" s="107"/>
      <c r="J1066" s="12"/>
      <c r="K1066" s="15"/>
    </row>
    <row r="1067" spans="1:11" x14ac:dyDescent="0.2">
      <c r="A1067" s="9"/>
      <c r="B1067" s="40"/>
      <c r="C1067" s="9"/>
      <c r="D1067" s="9"/>
      <c r="E1067" s="95"/>
      <c r="F1067" s="95"/>
      <c r="G1067" s="95"/>
      <c r="I1067" s="107"/>
      <c r="J1067" s="12"/>
      <c r="K1067" s="15"/>
    </row>
    <row r="1068" spans="1:11" x14ac:dyDescent="0.2">
      <c r="A1068" s="9"/>
      <c r="B1068" s="40"/>
      <c r="C1068" s="9"/>
      <c r="D1068" s="9"/>
      <c r="E1068" s="95"/>
      <c r="F1068" s="95"/>
      <c r="G1068" s="95"/>
      <c r="I1068" s="107"/>
      <c r="J1068" s="12"/>
      <c r="K1068" s="15"/>
    </row>
    <row r="1069" spans="1:11" x14ac:dyDescent="0.2">
      <c r="A1069" s="9"/>
      <c r="B1069" s="40"/>
      <c r="C1069" s="9"/>
      <c r="D1069" s="9"/>
      <c r="E1069" s="95"/>
      <c r="F1069" s="95"/>
      <c r="G1069" s="95"/>
      <c r="I1069" s="107"/>
      <c r="J1069" s="12"/>
      <c r="K1069" s="15"/>
    </row>
    <row r="1070" spans="1:11" x14ac:dyDescent="0.2">
      <c r="A1070" s="9"/>
      <c r="B1070" s="40"/>
      <c r="C1070" s="9"/>
      <c r="D1070" s="9"/>
      <c r="E1070" s="95"/>
      <c r="F1070" s="95"/>
      <c r="G1070" s="95"/>
      <c r="I1070" s="107"/>
      <c r="J1070" s="12"/>
      <c r="K1070" s="15"/>
    </row>
    <row r="1071" spans="1:11" x14ac:dyDescent="0.2">
      <c r="A1071" s="9"/>
      <c r="B1071" s="40"/>
      <c r="C1071" s="9"/>
      <c r="D1071" s="9"/>
      <c r="E1071" s="95"/>
      <c r="F1071" s="95"/>
      <c r="G1071" s="95"/>
      <c r="I1071" s="107"/>
      <c r="J1071" s="12"/>
      <c r="K1071" s="15"/>
    </row>
    <row r="1072" spans="1:11" x14ac:dyDescent="0.2">
      <c r="A1072" s="9"/>
      <c r="B1072" s="40"/>
      <c r="C1072" s="9"/>
      <c r="D1072" s="9"/>
      <c r="E1072" s="95"/>
      <c r="F1072" s="95"/>
      <c r="G1072" s="95"/>
      <c r="J1072" s="18"/>
      <c r="K1072" s="9"/>
    </row>
    <row r="1073" spans="1:11" x14ac:dyDescent="0.2">
      <c r="A1073" s="9"/>
      <c r="B1073" s="40"/>
      <c r="C1073" s="9"/>
      <c r="D1073" s="9"/>
      <c r="E1073" s="95"/>
      <c r="F1073" s="95"/>
      <c r="G1073" s="95"/>
      <c r="J1073" s="18"/>
      <c r="K1073" s="9"/>
    </row>
    <row r="1074" spans="1:11" x14ac:dyDescent="0.2">
      <c r="A1074" s="9"/>
      <c r="B1074" s="40"/>
      <c r="C1074" s="9"/>
      <c r="D1074" s="9"/>
      <c r="E1074" s="95"/>
      <c r="F1074" s="95"/>
      <c r="G1074" s="95"/>
      <c r="J1074" s="18"/>
      <c r="K1074" s="9"/>
    </row>
    <row r="1075" spans="1:11" x14ac:dyDescent="0.2">
      <c r="A1075" s="9"/>
      <c r="B1075" s="40"/>
      <c r="C1075" s="9"/>
      <c r="D1075" s="9"/>
      <c r="E1075" s="95"/>
      <c r="F1075" s="95"/>
      <c r="G1075" s="95"/>
      <c r="J1075" s="18"/>
      <c r="K1075" s="9"/>
    </row>
    <row r="1076" spans="1:11" x14ac:dyDescent="0.2">
      <c r="A1076" s="9"/>
      <c r="B1076" s="40"/>
      <c r="C1076" s="9"/>
      <c r="D1076" s="9"/>
      <c r="E1076" s="95"/>
      <c r="F1076" s="95"/>
      <c r="G1076" s="95"/>
      <c r="J1076" s="18"/>
      <c r="K1076" s="9"/>
    </row>
    <row r="1077" spans="1:11" x14ac:dyDescent="0.2">
      <c r="A1077" s="9"/>
      <c r="B1077" s="40"/>
      <c r="C1077" s="9"/>
      <c r="D1077" s="9"/>
      <c r="E1077" s="95"/>
      <c r="F1077" s="95"/>
      <c r="G1077" s="95"/>
      <c r="J1077" s="18"/>
      <c r="K1077" s="9"/>
    </row>
    <row r="1078" spans="1:11" x14ac:dyDescent="0.2">
      <c r="A1078" s="9"/>
      <c r="B1078" s="40"/>
      <c r="C1078" s="9"/>
      <c r="D1078" s="9"/>
      <c r="E1078" s="95"/>
      <c r="F1078" s="95"/>
      <c r="G1078" s="95"/>
      <c r="J1078" s="18"/>
      <c r="K1078" s="9"/>
    </row>
    <row r="1079" spans="1:11" x14ac:dyDescent="0.2">
      <c r="A1079" s="9"/>
      <c r="B1079" s="40"/>
      <c r="C1079" s="9"/>
      <c r="D1079" s="9"/>
      <c r="E1079" s="95"/>
      <c r="F1079" s="95"/>
      <c r="G1079" s="95"/>
      <c r="J1079" s="18"/>
      <c r="K1079" s="9"/>
    </row>
    <row r="1080" spans="1:11" x14ac:dyDescent="0.2">
      <c r="A1080" s="9"/>
      <c r="B1080" s="40"/>
      <c r="C1080" s="9"/>
      <c r="D1080" s="9"/>
      <c r="E1080" s="95"/>
      <c r="F1080" s="95"/>
      <c r="G1080" s="95"/>
      <c r="J1080" s="18"/>
      <c r="K1080" s="9"/>
    </row>
    <row r="1081" spans="1:11" x14ac:dyDescent="0.2">
      <c r="A1081" s="9"/>
      <c r="B1081" s="40"/>
      <c r="C1081" s="9"/>
      <c r="D1081" s="9"/>
      <c r="E1081" s="95"/>
      <c r="F1081" s="95"/>
      <c r="G1081" s="95"/>
      <c r="J1081" s="18"/>
      <c r="K1081" s="9"/>
    </row>
    <row r="1082" spans="1:11" x14ac:dyDescent="0.2">
      <c r="A1082" s="9"/>
      <c r="B1082" s="40"/>
      <c r="C1082" s="9"/>
      <c r="D1082" s="9"/>
      <c r="E1082" s="95"/>
      <c r="F1082" s="95"/>
      <c r="G1082" s="95"/>
      <c r="J1082" s="18"/>
      <c r="K1082" s="9"/>
    </row>
    <row r="1083" spans="1:11" x14ac:dyDescent="0.2">
      <c r="A1083" s="9"/>
      <c r="B1083" s="40"/>
      <c r="C1083" s="9"/>
      <c r="D1083" s="9"/>
      <c r="E1083" s="95"/>
      <c r="F1083" s="95"/>
      <c r="G1083" s="95"/>
      <c r="J1083" s="18"/>
      <c r="K1083" s="9"/>
    </row>
    <row r="1084" spans="1:11" x14ac:dyDescent="0.2">
      <c r="A1084" s="9"/>
      <c r="B1084" s="40"/>
      <c r="C1084" s="9"/>
      <c r="D1084" s="9"/>
      <c r="E1084" s="95"/>
      <c r="F1084" s="95"/>
      <c r="G1084" s="95"/>
      <c r="J1084" s="18"/>
      <c r="K1084" s="9"/>
    </row>
    <row r="1085" spans="1:11" x14ac:dyDescent="0.2">
      <c r="A1085" s="9"/>
      <c r="B1085" s="40"/>
      <c r="C1085" s="9"/>
      <c r="D1085" s="9"/>
      <c r="E1085" s="95"/>
      <c r="F1085" s="95"/>
      <c r="G1085" s="95"/>
      <c r="J1085" s="18"/>
      <c r="K1085" s="9"/>
    </row>
    <row r="1086" spans="1:11" x14ac:dyDescent="0.2">
      <c r="A1086" s="9"/>
      <c r="B1086" s="40"/>
      <c r="C1086" s="9"/>
      <c r="D1086" s="9"/>
      <c r="E1086" s="95"/>
      <c r="F1086" s="95"/>
      <c r="G1086" s="95"/>
      <c r="J1086" s="18"/>
      <c r="K108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Cashflow</vt:lpstr>
      <vt:lpstr>Bank Accounts&gt;</vt:lpstr>
      <vt:lpstr>SAV Fund Bank</vt:lpstr>
      <vt:lpstr>Struan Bank</vt:lpstr>
      <vt:lpstr>Bedford Bank</vt:lpstr>
      <vt:lpstr>Kendon Bank</vt:lpstr>
      <vt:lpstr>Gracechurch Bank</vt:lpstr>
      <vt:lpstr>Arthur St Bank</vt:lpstr>
      <vt:lpstr>Pembridge Bank</vt:lpstr>
      <vt:lpstr>More House Bank</vt:lpstr>
      <vt:lpstr>Clapham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Ahmed</dc:creator>
  <cp:lastModifiedBy>Microsoft Office User</cp:lastModifiedBy>
  <dcterms:created xsi:type="dcterms:W3CDTF">2024-10-16T12:45:25Z</dcterms:created>
  <dcterms:modified xsi:type="dcterms:W3CDTF">2025-04-10T10:47:04Z</dcterms:modified>
</cp:coreProperties>
</file>